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/>
  <mc:AlternateContent xmlns:mc="http://schemas.openxmlformats.org/markup-compatibility/2006">
    <mc:Choice Requires="x15">
      <x15ac:absPath xmlns:x15ac="http://schemas.microsoft.com/office/spreadsheetml/2010/11/ac" url="\\172.22.101.100\soumu\kanri\02_監理係\01_入札\14_週休２日工事（202404～）\01_輪島市週休２日工事実施要領\251101_一部改正（週単位の週休２日導入／補正係数改定）\"/>
    </mc:Choice>
  </mc:AlternateContent>
  <xr:revisionPtr revIDLastSave="0" documentId="13_ncr:1_{AFB1F44F-8D36-4227-B4A8-15BE40E6AD6B}" xr6:coauthVersionLast="47" xr6:coauthVersionMax="47" xr10:uidLastSave="{00000000-0000-0000-0000-000000000000}"/>
  <bookViews>
    <workbookView xWindow="-28920" yWindow="-3540" windowWidth="29040" windowHeight="15720" tabRatio="810" xr2:uid="{00000000-000D-0000-FFFF-FFFF00000000}"/>
  </bookViews>
  <sheets>
    <sheet name="入力シート" sheetId="18" r:id="rId1"/>
    <sheet name="Sheet1" sheetId="40" r:id="rId2"/>
    <sheet name="Sheet1（2）" sheetId="41" r:id="rId3"/>
    <sheet name="Sheet1（3）" sheetId="42" r:id="rId4"/>
    <sheet name="Sheet1（4）" sheetId="43" r:id="rId5"/>
    <sheet name="Sheet1（5）" sheetId="44" r:id="rId6"/>
    <sheet name="Sheet1（6）" sheetId="45" r:id="rId7"/>
    <sheet name="Sheet1（7）" sheetId="46" r:id="rId8"/>
    <sheet name="Sheet1（8）" sheetId="47" r:id="rId9"/>
    <sheet name="Sheet1（9）" sheetId="48" r:id="rId10"/>
    <sheet name="Sheet1（10）" sheetId="49" r:id="rId11"/>
    <sheet name="Sheet1（11）" sheetId="50" r:id="rId12"/>
    <sheet name="Sheet1（12）" sheetId="51" r:id="rId13"/>
    <sheet name="Sheet1（13）" sheetId="52" r:id="rId14"/>
    <sheet name="Sheet1（14）" sheetId="53" r:id="rId15"/>
    <sheet name="Sheet1（15）" sheetId="54" r:id="rId16"/>
    <sheet name="Sheet1（16）" sheetId="55" r:id="rId17"/>
    <sheet name="Sheet1（17）" sheetId="56" r:id="rId18"/>
    <sheet name="Sheet1（18）" sheetId="57" r:id="rId19"/>
    <sheet name="凡例" sheetId="37" r:id="rId20"/>
  </sheets>
  <definedNames>
    <definedName name="_xlnm.Print_Area" localSheetId="1">Sheet1!$J$1:$AI$201</definedName>
    <definedName name="_xlnm.Print_Area" localSheetId="10">'Sheet1（10）'!$J$1:$AI$201</definedName>
    <definedName name="_xlnm.Print_Area" localSheetId="11">'Sheet1（11）'!$J$1:$AI$201</definedName>
    <definedName name="_xlnm.Print_Area" localSheetId="12">'Sheet1（12）'!$J$1:$AI$201</definedName>
    <definedName name="_xlnm.Print_Area" localSheetId="13">'Sheet1（13）'!$J$1:$AI$201</definedName>
    <definedName name="_xlnm.Print_Area" localSheetId="14">'Sheet1（14）'!$J$1:$AI$201</definedName>
    <definedName name="_xlnm.Print_Area" localSheetId="15">'Sheet1（15）'!$J$1:$AI$201</definedName>
    <definedName name="_xlnm.Print_Area" localSheetId="16">'Sheet1（16）'!$J$1:$AI$201</definedName>
    <definedName name="_xlnm.Print_Area" localSheetId="17">'Sheet1（17）'!$J$1:$AI$201</definedName>
    <definedName name="_xlnm.Print_Area" localSheetId="18">'Sheet1（18）'!$J$1:$AI$201</definedName>
    <definedName name="_xlnm.Print_Area" localSheetId="2">'Sheet1（2）'!$J$1:$AI$201</definedName>
    <definedName name="_xlnm.Print_Area" localSheetId="3">'Sheet1（3）'!$J$1:$AI$201</definedName>
    <definedName name="_xlnm.Print_Area" localSheetId="4">'Sheet1（4）'!$J$1:$AI$201</definedName>
    <definedName name="_xlnm.Print_Area" localSheetId="5">'Sheet1（5）'!$J$1:$AI$201</definedName>
    <definedName name="_xlnm.Print_Area" localSheetId="6">'Sheet1（6）'!$J$1:$AI$201</definedName>
    <definedName name="_xlnm.Print_Area" localSheetId="7">'Sheet1（7）'!$J$1:$AI$201</definedName>
    <definedName name="_xlnm.Print_Area" localSheetId="8">'Sheet1（8）'!$J$1:$AI$201</definedName>
    <definedName name="_xlnm.Print_Area" localSheetId="9">'Sheet1（9）'!$J$1:$AI$201</definedName>
    <definedName name="_xlnm.Print_Area" localSheetId="0">入力シート!$A$1:$H$39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1" i="57" l="1"/>
  <c r="N11" i="56"/>
  <c r="N11" i="55"/>
  <c r="N11" i="54"/>
  <c r="N11" i="53"/>
  <c r="N11" i="52"/>
  <c r="AK201" i="57"/>
  <c r="AJ201" i="57"/>
  <c r="AA201" i="57"/>
  <c r="U201" i="57"/>
  <c r="K201" i="57" s="1"/>
  <c r="T201" i="57"/>
  <c r="AJ200" i="57"/>
  <c r="T200" i="57"/>
  <c r="AK199" i="57"/>
  <c r="AA199" i="57" s="1"/>
  <c r="AJ199" i="57"/>
  <c r="U199" i="57"/>
  <c r="K199" i="57" s="1"/>
  <c r="T199" i="57"/>
  <c r="AJ198" i="57"/>
  <c r="T198" i="57"/>
  <c r="AK197" i="57"/>
  <c r="AA197" i="57" s="1"/>
  <c r="AJ197" i="57"/>
  <c r="U197" i="57"/>
  <c r="K197" i="57" s="1"/>
  <c r="T197" i="57"/>
  <c r="AJ196" i="57"/>
  <c r="T196" i="57"/>
  <c r="AK195" i="57"/>
  <c r="AJ195" i="57"/>
  <c r="AA195" i="57"/>
  <c r="U195" i="57"/>
  <c r="K195" i="57" s="1"/>
  <c r="T195" i="57"/>
  <c r="AJ194" i="57"/>
  <c r="T194" i="57"/>
  <c r="AK193" i="57"/>
  <c r="AA193" i="57" s="1"/>
  <c r="AJ193" i="57"/>
  <c r="U193" i="57"/>
  <c r="K193" i="57" s="1"/>
  <c r="T193" i="57"/>
  <c r="AJ192" i="57"/>
  <c r="T192" i="57"/>
  <c r="AK191" i="57"/>
  <c r="AA191" i="57" s="1"/>
  <c r="AJ191" i="57"/>
  <c r="U191" i="57"/>
  <c r="K191" i="57" s="1"/>
  <c r="T191" i="57"/>
  <c r="AJ190" i="57"/>
  <c r="T190" i="57"/>
  <c r="AK189" i="57"/>
  <c r="AA189" i="57" s="1"/>
  <c r="AJ189" i="57"/>
  <c r="U189" i="57"/>
  <c r="K189" i="57" s="1"/>
  <c r="T189" i="57"/>
  <c r="AJ188" i="57"/>
  <c r="T188" i="57"/>
  <c r="AK187" i="57"/>
  <c r="AA187" i="57" s="1"/>
  <c r="AJ187" i="57"/>
  <c r="U187" i="57"/>
  <c r="K187" i="57" s="1"/>
  <c r="T187" i="57"/>
  <c r="AJ186" i="57"/>
  <c r="T186" i="57"/>
  <c r="AK185" i="57"/>
  <c r="AJ185" i="57"/>
  <c r="AA185" i="57"/>
  <c r="U185" i="57"/>
  <c r="T185" i="57"/>
  <c r="K185" i="57"/>
  <c r="AJ184" i="57"/>
  <c r="T184" i="57"/>
  <c r="AK183" i="57"/>
  <c r="AJ183" i="57"/>
  <c r="AA183" i="57"/>
  <c r="U183" i="57"/>
  <c r="K183" i="57" s="1"/>
  <c r="T183" i="57"/>
  <c r="AJ182" i="57"/>
  <c r="T182" i="57"/>
  <c r="AK181" i="57"/>
  <c r="AJ181" i="57"/>
  <c r="AA181" i="57"/>
  <c r="U181" i="57"/>
  <c r="K181" i="57" s="1"/>
  <c r="T181" i="57"/>
  <c r="AJ180" i="57"/>
  <c r="T180" i="57"/>
  <c r="AK179" i="57"/>
  <c r="AA179" i="57" s="1"/>
  <c r="AJ179" i="57"/>
  <c r="U179" i="57"/>
  <c r="T179" i="57"/>
  <c r="K179" i="57"/>
  <c r="AJ178" i="57"/>
  <c r="T178" i="57"/>
  <c r="AK177" i="57"/>
  <c r="AA177" i="57" s="1"/>
  <c r="AJ177" i="57"/>
  <c r="U177" i="57"/>
  <c r="T177" i="57"/>
  <c r="K177" i="57"/>
  <c r="AJ176" i="57"/>
  <c r="T176" i="57"/>
  <c r="AK175" i="57"/>
  <c r="AA175" i="57" s="1"/>
  <c r="AJ175" i="57"/>
  <c r="U175" i="57"/>
  <c r="K175" i="57" s="1"/>
  <c r="T175" i="57"/>
  <c r="AJ174" i="57"/>
  <c r="T174" i="57"/>
  <c r="AK173" i="57"/>
  <c r="AA173" i="57" s="1"/>
  <c r="AJ173" i="57"/>
  <c r="U173" i="57"/>
  <c r="K173" i="57" s="1"/>
  <c r="T173" i="57"/>
  <c r="AJ172" i="57"/>
  <c r="T172" i="57"/>
  <c r="AK171" i="57"/>
  <c r="AA171" i="57" s="1"/>
  <c r="AJ171" i="57"/>
  <c r="U171" i="57"/>
  <c r="K171" i="57" s="1"/>
  <c r="T171" i="57"/>
  <c r="AJ170" i="57"/>
  <c r="T170" i="57"/>
  <c r="AK169" i="57"/>
  <c r="AJ169" i="57"/>
  <c r="AA169" i="57"/>
  <c r="U169" i="57"/>
  <c r="K169" i="57" s="1"/>
  <c r="T169" i="57"/>
  <c r="AJ168" i="57"/>
  <c r="T168" i="57"/>
  <c r="AK167" i="57"/>
  <c r="AA167" i="57" s="1"/>
  <c r="AJ167" i="57"/>
  <c r="U167" i="57"/>
  <c r="K167" i="57" s="1"/>
  <c r="T167" i="57"/>
  <c r="AJ166" i="57"/>
  <c r="T166" i="57"/>
  <c r="AK165" i="57"/>
  <c r="AA165" i="57" s="1"/>
  <c r="AJ165" i="57"/>
  <c r="U165" i="57"/>
  <c r="K165" i="57" s="1"/>
  <c r="T165" i="57"/>
  <c r="AJ164" i="57"/>
  <c r="T164" i="57"/>
  <c r="AK163" i="57"/>
  <c r="AA163" i="57" s="1"/>
  <c r="AJ163" i="57"/>
  <c r="U163" i="57"/>
  <c r="K163" i="57" s="1"/>
  <c r="T163" i="57"/>
  <c r="AJ162" i="57"/>
  <c r="T162" i="57"/>
  <c r="AK161" i="57"/>
  <c r="AA161" i="57" s="1"/>
  <c r="AJ161" i="57"/>
  <c r="U161" i="57"/>
  <c r="T161" i="57"/>
  <c r="K161" i="57"/>
  <c r="AJ160" i="57"/>
  <c r="T160" i="57"/>
  <c r="AK150" i="57"/>
  <c r="AA150" i="57" s="1"/>
  <c r="AJ150" i="57"/>
  <c r="U150" i="57"/>
  <c r="T150" i="57"/>
  <c r="K150" i="57"/>
  <c r="AJ149" i="57"/>
  <c r="T149" i="57"/>
  <c r="AK148" i="57"/>
  <c r="AA148" i="57" s="1"/>
  <c r="AJ148" i="57"/>
  <c r="U148" i="57"/>
  <c r="K148" i="57" s="1"/>
  <c r="T148" i="57"/>
  <c r="AJ147" i="57"/>
  <c r="T147" i="57"/>
  <c r="AK146" i="57"/>
  <c r="AA146" i="57" s="1"/>
  <c r="AJ146" i="57"/>
  <c r="U146" i="57"/>
  <c r="K146" i="57" s="1"/>
  <c r="T146" i="57"/>
  <c r="AJ145" i="57"/>
  <c r="T145" i="57"/>
  <c r="AK144" i="57"/>
  <c r="AA144" i="57" s="1"/>
  <c r="AJ144" i="57"/>
  <c r="U144" i="57"/>
  <c r="T144" i="57"/>
  <c r="K144" i="57"/>
  <c r="AJ143" i="57"/>
  <c r="T143" i="57"/>
  <c r="AK142" i="57"/>
  <c r="AJ142" i="57"/>
  <c r="AA142" i="57"/>
  <c r="U142" i="57"/>
  <c r="K142" i="57" s="1"/>
  <c r="T142" i="57"/>
  <c r="AJ141" i="57"/>
  <c r="T141" i="57"/>
  <c r="AK140" i="57"/>
  <c r="AJ140" i="57"/>
  <c r="AA140" i="57"/>
  <c r="U140" i="57"/>
  <c r="K140" i="57" s="1"/>
  <c r="T140" i="57"/>
  <c r="AJ139" i="57"/>
  <c r="T139" i="57"/>
  <c r="AK138" i="57"/>
  <c r="AA138" i="57" s="1"/>
  <c r="AJ138" i="57"/>
  <c r="U138" i="57"/>
  <c r="K138" i="57" s="1"/>
  <c r="T138" i="57"/>
  <c r="AJ137" i="57"/>
  <c r="T137" i="57"/>
  <c r="AK136" i="57"/>
  <c r="AA136" i="57" s="1"/>
  <c r="AJ136" i="57"/>
  <c r="U136" i="57"/>
  <c r="K136" i="57" s="1"/>
  <c r="T136" i="57"/>
  <c r="AJ135" i="57"/>
  <c r="T135" i="57"/>
  <c r="AK134" i="57"/>
  <c r="AA134" i="57" s="1"/>
  <c r="AJ134" i="57"/>
  <c r="U134" i="57"/>
  <c r="K134" i="57" s="1"/>
  <c r="T134" i="57"/>
  <c r="AJ133" i="57"/>
  <c r="T133" i="57"/>
  <c r="AK132" i="57"/>
  <c r="AA132" i="57" s="1"/>
  <c r="AJ132" i="57"/>
  <c r="U132" i="57"/>
  <c r="K132" i="57" s="1"/>
  <c r="T132" i="57"/>
  <c r="AJ131" i="57"/>
  <c r="T131" i="57"/>
  <c r="AK130" i="57"/>
  <c r="AA130" i="57" s="1"/>
  <c r="AJ130" i="57"/>
  <c r="U130" i="57"/>
  <c r="T130" i="57"/>
  <c r="K130" i="57"/>
  <c r="AJ129" i="57"/>
  <c r="T129" i="57"/>
  <c r="AK128" i="57"/>
  <c r="AA128" i="57" s="1"/>
  <c r="AJ128" i="57"/>
  <c r="U128" i="57"/>
  <c r="T128" i="57"/>
  <c r="K128" i="57"/>
  <c r="AJ127" i="57"/>
  <c r="T127" i="57"/>
  <c r="AK126" i="57"/>
  <c r="AJ126" i="57"/>
  <c r="AA126" i="57"/>
  <c r="U126" i="57"/>
  <c r="K126" i="57" s="1"/>
  <c r="T126" i="57"/>
  <c r="AJ125" i="57"/>
  <c r="T125" i="57"/>
  <c r="AK124" i="57"/>
  <c r="AA124" i="57" s="1"/>
  <c r="AJ124" i="57"/>
  <c r="U124" i="57"/>
  <c r="K124" i="57" s="1"/>
  <c r="T124" i="57"/>
  <c r="AJ123" i="57"/>
  <c r="T123" i="57"/>
  <c r="AK122" i="57"/>
  <c r="AA122" i="57" s="1"/>
  <c r="AJ122" i="57"/>
  <c r="U122" i="57"/>
  <c r="T122" i="57"/>
  <c r="K122" i="57"/>
  <c r="AJ121" i="57"/>
  <c r="T121" i="57"/>
  <c r="AK120" i="57"/>
  <c r="AA120" i="57" s="1"/>
  <c r="AJ120" i="57"/>
  <c r="U120" i="57"/>
  <c r="K120" i="57" s="1"/>
  <c r="T120" i="57"/>
  <c r="AJ119" i="57"/>
  <c r="T119" i="57"/>
  <c r="AK118" i="57"/>
  <c r="AA118" i="57" s="1"/>
  <c r="AJ118" i="57"/>
  <c r="U118" i="57"/>
  <c r="K118" i="57" s="1"/>
  <c r="T118" i="57"/>
  <c r="AJ117" i="57"/>
  <c r="T117" i="57"/>
  <c r="AK116" i="57"/>
  <c r="AA116" i="57" s="1"/>
  <c r="AJ116" i="57"/>
  <c r="U116" i="57"/>
  <c r="K116" i="57" s="1"/>
  <c r="T116" i="57"/>
  <c r="AJ115" i="57"/>
  <c r="T115" i="57"/>
  <c r="AK114" i="57"/>
  <c r="AA114" i="57" s="1"/>
  <c r="AJ114" i="57"/>
  <c r="U114" i="57"/>
  <c r="K114" i="57" s="1"/>
  <c r="T114" i="57"/>
  <c r="AJ113" i="57"/>
  <c r="T113" i="57"/>
  <c r="AK112" i="57"/>
  <c r="AJ112" i="57"/>
  <c r="AA112" i="57"/>
  <c r="U112" i="57"/>
  <c r="T112" i="57"/>
  <c r="K112" i="57"/>
  <c r="AJ111" i="57"/>
  <c r="T111" i="57"/>
  <c r="AK110" i="57"/>
  <c r="AJ110" i="57"/>
  <c r="U110" i="57"/>
  <c r="K110" i="57" s="1"/>
  <c r="T110" i="57"/>
  <c r="AJ109" i="57"/>
  <c r="T109" i="57"/>
  <c r="AK99" i="57"/>
  <c r="AJ99" i="57"/>
  <c r="AA99" i="57"/>
  <c r="U99" i="57"/>
  <c r="K99" i="57" s="1"/>
  <c r="T99" i="57"/>
  <c r="AJ98" i="57"/>
  <c r="T98" i="57"/>
  <c r="AK97" i="57"/>
  <c r="AA97" i="57" s="1"/>
  <c r="AJ97" i="57"/>
  <c r="U97" i="57"/>
  <c r="K97" i="57" s="1"/>
  <c r="T97" i="57"/>
  <c r="AJ96" i="57"/>
  <c r="T96" i="57"/>
  <c r="AK95" i="57"/>
  <c r="AJ95" i="57"/>
  <c r="AA95" i="57"/>
  <c r="U95" i="57"/>
  <c r="K95" i="57" s="1"/>
  <c r="T95" i="57"/>
  <c r="AJ94" i="57"/>
  <c r="T94" i="57"/>
  <c r="AK93" i="57"/>
  <c r="AA93" i="57" s="1"/>
  <c r="AJ93" i="57"/>
  <c r="U93" i="57"/>
  <c r="K93" i="57" s="1"/>
  <c r="T93" i="57"/>
  <c r="AJ92" i="57"/>
  <c r="T92" i="57"/>
  <c r="AK91" i="57"/>
  <c r="AA91" i="57" s="1"/>
  <c r="AJ91" i="57"/>
  <c r="U91" i="57"/>
  <c r="K91" i="57" s="1"/>
  <c r="T91" i="57"/>
  <c r="AJ90" i="57"/>
  <c r="T90" i="57"/>
  <c r="AK89" i="57"/>
  <c r="AA89" i="57" s="1"/>
  <c r="AJ89" i="57"/>
  <c r="U89" i="57"/>
  <c r="T89" i="57"/>
  <c r="K89" i="57"/>
  <c r="AJ88" i="57"/>
  <c r="T88" i="57"/>
  <c r="AK87" i="57"/>
  <c r="AA87" i="57" s="1"/>
  <c r="AJ87" i="57"/>
  <c r="U87" i="57"/>
  <c r="K87" i="57" s="1"/>
  <c r="T87" i="57"/>
  <c r="AJ86" i="57"/>
  <c r="T86" i="57"/>
  <c r="AK85" i="57"/>
  <c r="AA85" i="57" s="1"/>
  <c r="AJ85" i="57"/>
  <c r="U85" i="57"/>
  <c r="T85" i="57"/>
  <c r="K85" i="57"/>
  <c r="AJ84" i="57"/>
  <c r="T84" i="57"/>
  <c r="AK83" i="57"/>
  <c r="AA83" i="57" s="1"/>
  <c r="AJ83" i="57"/>
  <c r="U83" i="57"/>
  <c r="K83" i="57" s="1"/>
  <c r="T83" i="57"/>
  <c r="AJ82" i="57"/>
  <c r="T82" i="57"/>
  <c r="AK81" i="57"/>
  <c r="AJ81" i="57"/>
  <c r="AA81" i="57"/>
  <c r="U81" i="57"/>
  <c r="K81" i="57" s="1"/>
  <c r="T81" i="57"/>
  <c r="AJ80" i="57"/>
  <c r="T80" i="57"/>
  <c r="AK79" i="57"/>
  <c r="AA79" i="57" s="1"/>
  <c r="AJ79" i="57"/>
  <c r="U79" i="57"/>
  <c r="K79" i="57" s="1"/>
  <c r="T79" i="57"/>
  <c r="AJ78" i="57"/>
  <c r="T78" i="57"/>
  <c r="AK77" i="57"/>
  <c r="AA77" i="57" s="1"/>
  <c r="AJ77" i="57"/>
  <c r="U77" i="57"/>
  <c r="K77" i="57" s="1"/>
  <c r="T77" i="57"/>
  <c r="AJ76" i="57"/>
  <c r="T76" i="57"/>
  <c r="AK75" i="57"/>
  <c r="AA75" i="57" s="1"/>
  <c r="AJ75" i="57"/>
  <c r="U75" i="57"/>
  <c r="K75" i="57" s="1"/>
  <c r="T75" i="57"/>
  <c r="AJ74" i="57"/>
  <c r="T74" i="57"/>
  <c r="AK73" i="57"/>
  <c r="AA73" i="57" s="1"/>
  <c r="AJ73" i="57"/>
  <c r="U73" i="57"/>
  <c r="K73" i="57" s="1"/>
  <c r="T73" i="57"/>
  <c r="AJ72" i="57"/>
  <c r="T72" i="57"/>
  <c r="AK71" i="57"/>
  <c r="AA71" i="57" s="1"/>
  <c r="AJ71" i="57"/>
  <c r="U71" i="57"/>
  <c r="T71" i="57"/>
  <c r="K71" i="57"/>
  <c r="AJ70" i="57"/>
  <c r="T70" i="57"/>
  <c r="AK69" i="57"/>
  <c r="AA69" i="57" s="1"/>
  <c r="AJ69" i="57"/>
  <c r="U69" i="57"/>
  <c r="K69" i="57" s="1"/>
  <c r="T69" i="57"/>
  <c r="AJ68" i="57"/>
  <c r="T68" i="57"/>
  <c r="AK67" i="57"/>
  <c r="AJ67" i="57"/>
  <c r="AA67" i="57"/>
  <c r="U67" i="57"/>
  <c r="K67" i="57" s="1"/>
  <c r="T67" i="57"/>
  <c r="AJ66" i="57"/>
  <c r="T66" i="57"/>
  <c r="AK65" i="57"/>
  <c r="AA65" i="57" s="1"/>
  <c r="AJ65" i="57"/>
  <c r="U65" i="57"/>
  <c r="K65" i="57" s="1"/>
  <c r="T65" i="57"/>
  <c r="AJ64" i="57"/>
  <c r="T64" i="57"/>
  <c r="AK63" i="57"/>
  <c r="AA63" i="57" s="1"/>
  <c r="AJ63" i="57"/>
  <c r="U63" i="57"/>
  <c r="T63" i="57"/>
  <c r="K63" i="57"/>
  <c r="AJ62" i="57"/>
  <c r="T62" i="57"/>
  <c r="AK61" i="57"/>
  <c r="AA61" i="57" s="1"/>
  <c r="AJ61" i="57"/>
  <c r="U61" i="57"/>
  <c r="K61" i="57" s="1"/>
  <c r="T61" i="57"/>
  <c r="AJ60" i="57"/>
  <c r="T60" i="57"/>
  <c r="AK59" i="57"/>
  <c r="AJ59" i="57"/>
  <c r="U59" i="57"/>
  <c r="K59" i="57" s="1"/>
  <c r="T59" i="57"/>
  <c r="AJ58" i="57"/>
  <c r="T58" i="57"/>
  <c r="AK49" i="57"/>
  <c r="AJ49" i="57"/>
  <c r="AA49" i="57"/>
  <c r="U49" i="57"/>
  <c r="K49" i="57" s="1"/>
  <c r="T49" i="57"/>
  <c r="AJ48" i="57"/>
  <c r="T48" i="57"/>
  <c r="AK47" i="57"/>
  <c r="AJ47" i="57"/>
  <c r="AA47" i="57"/>
  <c r="U47" i="57"/>
  <c r="K47" i="57" s="1"/>
  <c r="T47" i="57"/>
  <c r="AJ46" i="57"/>
  <c r="T46" i="57"/>
  <c r="AK45" i="57"/>
  <c r="AA45" i="57" s="1"/>
  <c r="AJ45" i="57"/>
  <c r="U45" i="57"/>
  <c r="K45" i="57" s="1"/>
  <c r="T45" i="57"/>
  <c r="AJ44" i="57"/>
  <c r="T44" i="57"/>
  <c r="AK43" i="57"/>
  <c r="AA43" i="57" s="1"/>
  <c r="AJ43" i="57"/>
  <c r="U43" i="57"/>
  <c r="T43" i="57"/>
  <c r="K43" i="57"/>
  <c r="AJ42" i="57"/>
  <c r="T42" i="57"/>
  <c r="AK41" i="57"/>
  <c r="AA41" i="57" s="1"/>
  <c r="AJ41" i="57"/>
  <c r="U41" i="57"/>
  <c r="K41" i="57" s="1"/>
  <c r="T41" i="57"/>
  <c r="AJ40" i="57"/>
  <c r="T40" i="57"/>
  <c r="AK39" i="57"/>
  <c r="AA39" i="57" s="1"/>
  <c r="AJ39" i="57"/>
  <c r="U39" i="57"/>
  <c r="K39" i="57" s="1"/>
  <c r="T39" i="57"/>
  <c r="AJ38" i="57"/>
  <c r="T38" i="57"/>
  <c r="AK37" i="57"/>
  <c r="AA37" i="57" s="1"/>
  <c r="AJ37" i="57"/>
  <c r="U37" i="57"/>
  <c r="K37" i="57" s="1"/>
  <c r="T37" i="57"/>
  <c r="AJ36" i="57"/>
  <c r="T36" i="57"/>
  <c r="AK35" i="57"/>
  <c r="AA35" i="57" s="1"/>
  <c r="AJ35" i="57"/>
  <c r="U35" i="57"/>
  <c r="K35" i="57" s="1"/>
  <c r="T35" i="57"/>
  <c r="AJ34" i="57"/>
  <c r="T34" i="57"/>
  <c r="AK33" i="57"/>
  <c r="AJ33" i="57"/>
  <c r="AA33" i="57"/>
  <c r="U33" i="57"/>
  <c r="K33" i="57" s="1"/>
  <c r="T33" i="57"/>
  <c r="AJ32" i="57"/>
  <c r="T32" i="57"/>
  <c r="AK31" i="57"/>
  <c r="AJ31" i="57"/>
  <c r="U31" i="57"/>
  <c r="K31" i="57" s="1"/>
  <c r="T31" i="57"/>
  <c r="AJ30" i="57"/>
  <c r="T30" i="57"/>
  <c r="AK29" i="57"/>
  <c r="AA29" i="57" s="1"/>
  <c r="AJ29" i="57"/>
  <c r="U29" i="57"/>
  <c r="K29" i="57" s="1"/>
  <c r="T29" i="57"/>
  <c r="AJ28" i="57"/>
  <c r="T28" i="57"/>
  <c r="AK27" i="57"/>
  <c r="AA27" i="57" s="1"/>
  <c r="AJ27" i="57"/>
  <c r="U27" i="57"/>
  <c r="K27" i="57" s="1"/>
  <c r="T27" i="57"/>
  <c r="AJ26" i="57"/>
  <c r="T26" i="57"/>
  <c r="AK25" i="57"/>
  <c r="AA25" i="57" s="1"/>
  <c r="AJ25" i="57"/>
  <c r="U25" i="57"/>
  <c r="K25" i="57" s="1"/>
  <c r="T25" i="57"/>
  <c r="AJ24" i="57"/>
  <c r="T24" i="57"/>
  <c r="AK23" i="57"/>
  <c r="AA23" i="57" s="1"/>
  <c r="AJ23" i="57"/>
  <c r="U23" i="57"/>
  <c r="K23" i="57" s="1"/>
  <c r="T23" i="57"/>
  <c r="AJ22" i="57"/>
  <c r="T22" i="57"/>
  <c r="AK21" i="57"/>
  <c r="AA21" i="57" s="1"/>
  <c r="AJ21" i="57"/>
  <c r="T21" i="57"/>
  <c r="AJ20" i="57"/>
  <c r="T20" i="57"/>
  <c r="AK19" i="57"/>
  <c r="AA19" i="57" s="1"/>
  <c r="AJ19" i="57"/>
  <c r="T19" i="57"/>
  <c r="AJ18" i="57"/>
  <c r="T18" i="57"/>
  <c r="N10" i="57"/>
  <c r="N9" i="57"/>
  <c r="N8" i="57"/>
  <c r="N7" i="57"/>
  <c r="N4" i="57"/>
  <c r="AK201" i="56"/>
  <c r="AA201" i="56" s="1"/>
  <c r="AJ201" i="56"/>
  <c r="U201" i="56"/>
  <c r="K201" i="56" s="1"/>
  <c r="T201" i="56"/>
  <c r="AJ200" i="56"/>
  <c r="T200" i="56"/>
  <c r="AK199" i="56"/>
  <c r="AA199" i="56" s="1"/>
  <c r="AJ199" i="56"/>
  <c r="U199" i="56"/>
  <c r="K199" i="56" s="1"/>
  <c r="T199" i="56"/>
  <c r="AJ198" i="56"/>
  <c r="T198" i="56"/>
  <c r="AK197" i="56"/>
  <c r="AA197" i="56" s="1"/>
  <c r="AJ197" i="56"/>
  <c r="U197" i="56"/>
  <c r="K197" i="56" s="1"/>
  <c r="T197" i="56"/>
  <c r="AJ196" i="56"/>
  <c r="T196" i="56"/>
  <c r="AK195" i="56"/>
  <c r="AA195" i="56" s="1"/>
  <c r="AJ195" i="56"/>
  <c r="U195" i="56"/>
  <c r="K195" i="56" s="1"/>
  <c r="T195" i="56"/>
  <c r="AJ194" i="56"/>
  <c r="T194" i="56"/>
  <c r="AK193" i="56"/>
  <c r="AA193" i="56" s="1"/>
  <c r="AJ193" i="56"/>
  <c r="U193" i="56"/>
  <c r="K193" i="56" s="1"/>
  <c r="T193" i="56"/>
  <c r="AJ192" i="56"/>
  <c r="T192" i="56"/>
  <c r="AK191" i="56"/>
  <c r="AA191" i="56" s="1"/>
  <c r="AJ191" i="56"/>
  <c r="U191" i="56"/>
  <c r="K191" i="56" s="1"/>
  <c r="T191" i="56"/>
  <c r="AJ190" i="56"/>
  <c r="T190" i="56"/>
  <c r="AK189" i="56"/>
  <c r="AA189" i="56" s="1"/>
  <c r="AJ189" i="56"/>
  <c r="U189" i="56"/>
  <c r="T189" i="56"/>
  <c r="K189" i="56"/>
  <c r="AJ188" i="56"/>
  <c r="T188" i="56"/>
  <c r="AK187" i="56"/>
  <c r="AA187" i="56" s="1"/>
  <c r="AJ187" i="56"/>
  <c r="U187" i="56"/>
  <c r="K187" i="56" s="1"/>
  <c r="T187" i="56"/>
  <c r="AJ186" i="56"/>
  <c r="T186" i="56"/>
  <c r="AK185" i="56"/>
  <c r="AJ185" i="56"/>
  <c r="AA185" i="56"/>
  <c r="U185" i="56"/>
  <c r="K185" i="56" s="1"/>
  <c r="T185" i="56"/>
  <c r="AJ184" i="56"/>
  <c r="T184" i="56"/>
  <c r="AK183" i="56"/>
  <c r="AA183" i="56" s="1"/>
  <c r="AJ183" i="56"/>
  <c r="U183" i="56"/>
  <c r="K183" i="56" s="1"/>
  <c r="T183" i="56"/>
  <c r="AJ182" i="56"/>
  <c r="T182" i="56"/>
  <c r="AK181" i="56"/>
  <c r="AA181" i="56" s="1"/>
  <c r="AJ181" i="56"/>
  <c r="U181" i="56"/>
  <c r="K181" i="56" s="1"/>
  <c r="T181" i="56"/>
  <c r="AJ180" i="56"/>
  <c r="T180" i="56"/>
  <c r="AK179" i="56"/>
  <c r="AA179" i="56" s="1"/>
  <c r="AJ179" i="56"/>
  <c r="U179" i="56"/>
  <c r="K179" i="56" s="1"/>
  <c r="T179" i="56"/>
  <c r="AJ178" i="56"/>
  <c r="T178" i="56"/>
  <c r="AK177" i="56"/>
  <c r="AJ177" i="56"/>
  <c r="AA177" i="56"/>
  <c r="U177" i="56"/>
  <c r="K177" i="56" s="1"/>
  <c r="T177" i="56"/>
  <c r="AJ176" i="56"/>
  <c r="T176" i="56"/>
  <c r="AK175" i="56"/>
  <c r="AA175" i="56" s="1"/>
  <c r="AJ175" i="56"/>
  <c r="U175" i="56"/>
  <c r="K175" i="56" s="1"/>
  <c r="T175" i="56"/>
  <c r="AJ174" i="56"/>
  <c r="T174" i="56"/>
  <c r="AK173" i="56"/>
  <c r="AA173" i="56" s="1"/>
  <c r="AJ173" i="56"/>
  <c r="U173" i="56"/>
  <c r="K173" i="56" s="1"/>
  <c r="T173" i="56"/>
  <c r="AJ172" i="56"/>
  <c r="T172" i="56"/>
  <c r="AK171" i="56"/>
  <c r="AA171" i="56" s="1"/>
  <c r="AJ171" i="56"/>
  <c r="U171" i="56"/>
  <c r="K171" i="56" s="1"/>
  <c r="T171" i="56"/>
  <c r="AJ170" i="56"/>
  <c r="T170" i="56"/>
  <c r="AK169" i="56"/>
  <c r="AA169" i="56" s="1"/>
  <c r="AJ169" i="56"/>
  <c r="U169" i="56"/>
  <c r="K169" i="56" s="1"/>
  <c r="T169" i="56"/>
  <c r="AJ168" i="56"/>
  <c r="T168" i="56"/>
  <c r="AK167" i="56"/>
  <c r="AA167" i="56" s="1"/>
  <c r="AJ167" i="56"/>
  <c r="U167" i="56"/>
  <c r="K167" i="56" s="1"/>
  <c r="T167" i="56"/>
  <c r="AJ166" i="56"/>
  <c r="T166" i="56"/>
  <c r="AK165" i="56"/>
  <c r="AJ165" i="56"/>
  <c r="AA165" i="56"/>
  <c r="U165" i="56"/>
  <c r="K165" i="56" s="1"/>
  <c r="T165" i="56"/>
  <c r="AJ164" i="56"/>
  <c r="T164" i="56"/>
  <c r="AK163" i="56"/>
  <c r="AA163" i="56" s="1"/>
  <c r="AJ163" i="56"/>
  <c r="U163" i="56"/>
  <c r="K163" i="56" s="1"/>
  <c r="T163" i="56"/>
  <c r="AJ162" i="56"/>
  <c r="T162" i="56"/>
  <c r="AK161" i="56"/>
  <c r="AJ161" i="56"/>
  <c r="AA161" i="56"/>
  <c r="U161" i="56"/>
  <c r="T161" i="56"/>
  <c r="AJ160" i="56"/>
  <c r="T160" i="56"/>
  <c r="AK150" i="56"/>
  <c r="AA150" i="56" s="1"/>
  <c r="AJ150" i="56"/>
  <c r="U150" i="56"/>
  <c r="K150" i="56" s="1"/>
  <c r="T150" i="56"/>
  <c r="AJ149" i="56"/>
  <c r="T149" i="56"/>
  <c r="AK148" i="56"/>
  <c r="AA148" i="56" s="1"/>
  <c r="AJ148" i="56"/>
  <c r="U148" i="56"/>
  <c r="K148" i="56" s="1"/>
  <c r="T148" i="56"/>
  <c r="AJ147" i="56"/>
  <c r="T147" i="56"/>
  <c r="AK146" i="56"/>
  <c r="AJ146" i="56"/>
  <c r="AA146" i="56"/>
  <c r="U146" i="56"/>
  <c r="T146" i="56"/>
  <c r="K146" i="56"/>
  <c r="AJ145" i="56"/>
  <c r="T145" i="56"/>
  <c r="AK144" i="56"/>
  <c r="AA144" i="56" s="1"/>
  <c r="AJ144" i="56"/>
  <c r="U144" i="56"/>
  <c r="T144" i="56"/>
  <c r="K144" i="56"/>
  <c r="AJ143" i="56"/>
  <c r="T143" i="56"/>
  <c r="AK142" i="56"/>
  <c r="AA142" i="56" s="1"/>
  <c r="AJ142" i="56"/>
  <c r="U142" i="56"/>
  <c r="K142" i="56" s="1"/>
  <c r="T142" i="56"/>
  <c r="AJ141" i="56"/>
  <c r="T141" i="56"/>
  <c r="AK140" i="56"/>
  <c r="AA140" i="56" s="1"/>
  <c r="AJ140" i="56"/>
  <c r="U140" i="56"/>
  <c r="K140" i="56" s="1"/>
  <c r="T140" i="56"/>
  <c r="AJ139" i="56"/>
  <c r="T139" i="56"/>
  <c r="AK138" i="56"/>
  <c r="AA138" i="56" s="1"/>
  <c r="AJ138" i="56"/>
  <c r="U138" i="56"/>
  <c r="K138" i="56" s="1"/>
  <c r="T138" i="56"/>
  <c r="AJ137" i="56"/>
  <c r="T137" i="56"/>
  <c r="AK136" i="56"/>
  <c r="AA136" i="56" s="1"/>
  <c r="AJ136" i="56"/>
  <c r="U136" i="56"/>
  <c r="K136" i="56" s="1"/>
  <c r="T136" i="56"/>
  <c r="AJ135" i="56"/>
  <c r="T135" i="56"/>
  <c r="AK134" i="56"/>
  <c r="AA134" i="56" s="1"/>
  <c r="AJ134" i="56"/>
  <c r="U134" i="56"/>
  <c r="K134" i="56" s="1"/>
  <c r="T134" i="56"/>
  <c r="AJ133" i="56"/>
  <c r="T133" i="56"/>
  <c r="AK132" i="56"/>
  <c r="AJ132" i="56"/>
  <c r="AA132" i="56"/>
  <c r="U132" i="56"/>
  <c r="K132" i="56" s="1"/>
  <c r="T132" i="56"/>
  <c r="AJ131" i="56"/>
  <c r="T131" i="56"/>
  <c r="AK130" i="56"/>
  <c r="AA130" i="56" s="1"/>
  <c r="AJ130" i="56"/>
  <c r="U130" i="56"/>
  <c r="T130" i="56"/>
  <c r="K130" i="56"/>
  <c r="AJ129" i="56"/>
  <c r="T129" i="56"/>
  <c r="AK128" i="56"/>
  <c r="AA128" i="56" s="1"/>
  <c r="AJ128" i="56"/>
  <c r="U128" i="56"/>
  <c r="K128" i="56" s="1"/>
  <c r="T128" i="56"/>
  <c r="AJ127" i="56"/>
  <c r="T127" i="56"/>
  <c r="AK126" i="56"/>
  <c r="AJ126" i="56"/>
  <c r="AA126" i="56"/>
  <c r="U126" i="56"/>
  <c r="K126" i="56" s="1"/>
  <c r="T126" i="56"/>
  <c r="AJ125" i="56"/>
  <c r="T125" i="56"/>
  <c r="AK124" i="56"/>
  <c r="AA124" i="56" s="1"/>
  <c r="AJ124" i="56"/>
  <c r="U124" i="56"/>
  <c r="K124" i="56" s="1"/>
  <c r="T124" i="56"/>
  <c r="AJ123" i="56"/>
  <c r="T123" i="56"/>
  <c r="AK122" i="56"/>
  <c r="AA122" i="56" s="1"/>
  <c r="AJ122" i="56"/>
  <c r="U122" i="56"/>
  <c r="T122" i="56"/>
  <c r="K122" i="56"/>
  <c r="AJ121" i="56"/>
  <c r="T121" i="56"/>
  <c r="AK120" i="56"/>
  <c r="AA120" i="56" s="1"/>
  <c r="AJ120" i="56"/>
  <c r="U120" i="56"/>
  <c r="K120" i="56" s="1"/>
  <c r="T120" i="56"/>
  <c r="AJ119" i="56"/>
  <c r="T119" i="56"/>
  <c r="AK118" i="56"/>
  <c r="AA118" i="56" s="1"/>
  <c r="AJ118" i="56"/>
  <c r="U118" i="56"/>
  <c r="T118" i="56"/>
  <c r="K118" i="56"/>
  <c r="AJ117" i="56"/>
  <c r="T117" i="56"/>
  <c r="AK116" i="56"/>
  <c r="AA116" i="56" s="1"/>
  <c r="AJ116" i="56"/>
  <c r="U116" i="56"/>
  <c r="K116" i="56" s="1"/>
  <c r="T116" i="56"/>
  <c r="AJ115" i="56"/>
  <c r="T115" i="56"/>
  <c r="AK114" i="56"/>
  <c r="AJ114" i="56"/>
  <c r="AA114" i="56"/>
  <c r="U114" i="56"/>
  <c r="K114" i="56" s="1"/>
  <c r="T114" i="56"/>
  <c r="AJ113" i="56"/>
  <c r="T113" i="56"/>
  <c r="AK112" i="56"/>
  <c r="AA112" i="56" s="1"/>
  <c r="AJ112" i="56"/>
  <c r="U112" i="56"/>
  <c r="T112" i="56"/>
  <c r="K112" i="56"/>
  <c r="AJ111" i="56"/>
  <c r="T111" i="56"/>
  <c r="AK110" i="56"/>
  <c r="AA110" i="56" s="1"/>
  <c r="AJ110" i="56"/>
  <c r="U110" i="56"/>
  <c r="K110" i="56" s="1"/>
  <c r="T110" i="56"/>
  <c r="AJ109" i="56"/>
  <c r="T109" i="56"/>
  <c r="AK99" i="56"/>
  <c r="AJ99" i="56"/>
  <c r="AA99" i="56"/>
  <c r="U99" i="56"/>
  <c r="K99" i="56" s="1"/>
  <c r="T99" i="56"/>
  <c r="AJ98" i="56"/>
  <c r="T98" i="56"/>
  <c r="AK97" i="56"/>
  <c r="AA97" i="56" s="1"/>
  <c r="AJ97" i="56"/>
  <c r="U97" i="56"/>
  <c r="K97" i="56" s="1"/>
  <c r="T97" i="56"/>
  <c r="AJ96" i="56"/>
  <c r="T96" i="56"/>
  <c r="AK95" i="56"/>
  <c r="AJ95" i="56"/>
  <c r="AA95" i="56"/>
  <c r="U95" i="56"/>
  <c r="K95" i="56" s="1"/>
  <c r="T95" i="56"/>
  <c r="AJ94" i="56"/>
  <c r="T94" i="56"/>
  <c r="AK93" i="56"/>
  <c r="AA93" i="56" s="1"/>
  <c r="AJ93" i="56"/>
  <c r="U93" i="56"/>
  <c r="K93" i="56" s="1"/>
  <c r="T93" i="56"/>
  <c r="AJ92" i="56"/>
  <c r="T92" i="56"/>
  <c r="AK91" i="56"/>
  <c r="AA91" i="56" s="1"/>
  <c r="AJ91" i="56"/>
  <c r="U91" i="56"/>
  <c r="T91" i="56"/>
  <c r="K91" i="56"/>
  <c r="AJ90" i="56"/>
  <c r="T90" i="56"/>
  <c r="AK89" i="56"/>
  <c r="AA89" i="56" s="1"/>
  <c r="AJ89" i="56"/>
  <c r="U89" i="56"/>
  <c r="K89" i="56" s="1"/>
  <c r="T89" i="56"/>
  <c r="AJ88" i="56"/>
  <c r="T88" i="56"/>
  <c r="AK87" i="56"/>
  <c r="AA87" i="56" s="1"/>
  <c r="AJ87" i="56"/>
  <c r="U87" i="56"/>
  <c r="K87" i="56" s="1"/>
  <c r="T87" i="56"/>
  <c r="AJ86" i="56"/>
  <c r="T86" i="56"/>
  <c r="AK85" i="56"/>
  <c r="AA85" i="56" s="1"/>
  <c r="AJ85" i="56"/>
  <c r="U85" i="56"/>
  <c r="T85" i="56"/>
  <c r="K85" i="56"/>
  <c r="AJ84" i="56"/>
  <c r="T84" i="56"/>
  <c r="AK83" i="56"/>
  <c r="AJ83" i="56"/>
  <c r="AA83" i="56"/>
  <c r="U83" i="56"/>
  <c r="K83" i="56" s="1"/>
  <c r="T83" i="56"/>
  <c r="AJ82" i="56"/>
  <c r="T82" i="56"/>
  <c r="AK81" i="56"/>
  <c r="AA81" i="56" s="1"/>
  <c r="AJ81" i="56"/>
  <c r="U81" i="56"/>
  <c r="K81" i="56" s="1"/>
  <c r="T81" i="56"/>
  <c r="AJ80" i="56"/>
  <c r="T80" i="56"/>
  <c r="AK79" i="56"/>
  <c r="AA79" i="56" s="1"/>
  <c r="AJ79" i="56"/>
  <c r="U79" i="56"/>
  <c r="K79" i="56" s="1"/>
  <c r="T79" i="56"/>
  <c r="AJ78" i="56"/>
  <c r="T78" i="56"/>
  <c r="AK77" i="56"/>
  <c r="AA77" i="56" s="1"/>
  <c r="AJ77" i="56"/>
  <c r="U77" i="56"/>
  <c r="K77" i="56" s="1"/>
  <c r="T77" i="56"/>
  <c r="AJ76" i="56"/>
  <c r="T76" i="56"/>
  <c r="AK75" i="56"/>
  <c r="AA75" i="56" s="1"/>
  <c r="AJ75" i="56"/>
  <c r="U75" i="56"/>
  <c r="K75" i="56" s="1"/>
  <c r="T75" i="56"/>
  <c r="AJ74" i="56"/>
  <c r="T74" i="56"/>
  <c r="AK73" i="56"/>
  <c r="AA73" i="56" s="1"/>
  <c r="AJ73" i="56"/>
  <c r="U73" i="56"/>
  <c r="K73" i="56" s="1"/>
  <c r="T73" i="56"/>
  <c r="AJ72" i="56"/>
  <c r="T72" i="56"/>
  <c r="AK71" i="56"/>
  <c r="AA71" i="56" s="1"/>
  <c r="AJ71" i="56"/>
  <c r="U71" i="56"/>
  <c r="K71" i="56" s="1"/>
  <c r="T71" i="56"/>
  <c r="AJ70" i="56"/>
  <c r="T70" i="56"/>
  <c r="AK69" i="56"/>
  <c r="AA69" i="56" s="1"/>
  <c r="AJ69" i="56"/>
  <c r="U69" i="56"/>
  <c r="K69" i="56" s="1"/>
  <c r="T69" i="56"/>
  <c r="AJ68" i="56"/>
  <c r="T68" i="56"/>
  <c r="AK67" i="56"/>
  <c r="AA67" i="56" s="1"/>
  <c r="AJ67" i="56"/>
  <c r="U67" i="56"/>
  <c r="K67" i="56" s="1"/>
  <c r="T67" i="56"/>
  <c r="AJ66" i="56"/>
  <c r="T66" i="56"/>
  <c r="AK65" i="56"/>
  <c r="AJ65" i="56"/>
  <c r="AA65" i="56"/>
  <c r="U65" i="56"/>
  <c r="K65" i="56" s="1"/>
  <c r="T65" i="56"/>
  <c r="AJ64" i="56"/>
  <c r="T64" i="56"/>
  <c r="AK63" i="56"/>
  <c r="AA63" i="56" s="1"/>
  <c r="AJ63" i="56"/>
  <c r="U63" i="56"/>
  <c r="K63" i="56" s="1"/>
  <c r="T63" i="56"/>
  <c r="AJ62" i="56"/>
  <c r="T62" i="56"/>
  <c r="AK61" i="56"/>
  <c r="AA61" i="56" s="1"/>
  <c r="AJ61" i="56"/>
  <c r="U61" i="56"/>
  <c r="K61" i="56" s="1"/>
  <c r="T61" i="56"/>
  <c r="AJ60" i="56"/>
  <c r="T60" i="56"/>
  <c r="AK59" i="56"/>
  <c r="AJ59" i="56"/>
  <c r="U59" i="56"/>
  <c r="T59" i="56"/>
  <c r="K59" i="56"/>
  <c r="AJ58" i="56"/>
  <c r="T58" i="56"/>
  <c r="AK49" i="56"/>
  <c r="AA49" i="56" s="1"/>
  <c r="AJ49" i="56"/>
  <c r="U49" i="56"/>
  <c r="K49" i="56" s="1"/>
  <c r="T49" i="56"/>
  <c r="AJ48" i="56"/>
  <c r="T48" i="56"/>
  <c r="AK47" i="56"/>
  <c r="AA47" i="56" s="1"/>
  <c r="AJ47" i="56"/>
  <c r="U47" i="56"/>
  <c r="T47" i="56"/>
  <c r="K47" i="56"/>
  <c r="AJ46" i="56"/>
  <c r="T46" i="56"/>
  <c r="AK45" i="56"/>
  <c r="AA45" i="56" s="1"/>
  <c r="AJ45" i="56"/>
  <c r="U45" i="56"/>
  <c r="K45" i="56" s="1"/>
  <c r="T45" i="56"/>
  <c r="AJ44" i="56"/>
  <c r="T44" i="56"/>
  <c r="AK43" i="56"/>
  <c r="AJ43" i="56"/>
  <c r="AA43" i="56"/>
  <c r="U43" i="56"/>
  <c r="K43" i="56" s="1"/>
  <c r="T43" i="56"/>
  <c r="AJ42" i="56"/>
  <c r="T42" i="56"/>
  <c r="AK41" i="56"/>
  <c r="AA41" i="56" s="1"/>
  <c r="AJ41" i="56"/>
  <c r="U41" i="56"/>
  <c r="K41" i="56" s="1"/>
  <c r="T41" i="56"/>
  <c r="AJ40" i="56"/>
  <c r="T40" i="56"/>
  <c r="AK39" i="56"/>
  <c r="AA39" i="56" s="1"/>
  <c r="AJ39" i="56"/>
  <c r="U39" i="56"/>
  <c r="K39" i="56" s="1"/>
  <c r="T39" i="56"/>
  <c r="AJ38" i="56"/>
  <c r="T38" i="56"/>
  <c r="AK37" i="56"/>
  <c r="AJ37" i="56"/>
  <c r="AA37" i="56"/>
  <c r="U37" i="56"/>
  <c r="T37" i="56"/>
  <c r="K37" i="56"/>
  <c r="AJ36" i="56"/>
  <c r="T36" i="56"/>
  <c r="AK35" i="56"/>
  <c r="AJ35" i="56"/>
  <c r="AA35" i="56"/>
  <c r="U35" i="56"/>
  <c r="K35" i="56" s="1"/>
  <c r="T35" i="56"/>
  <c r="AJ34" i="56"/>
  <c r="T34" i="56"/>
  <c r="AK33" i="56"/>
  <c r="AJ33" i="56"/>
  <c r="AA33" i="56"/>
  <c r="U33" i="56"/>
  <c r="K33" i="56" s="1"/>
  <c r="T33" i="56"/>
  <c r="AJ32" i="56"/>
  <c r="T32" i="56"/>
  <c r="AK31" i="56"/>
  <c r="AA31" i="56" s="1"/>
  <c r="AJ31" i="56"/>
  <c r="U31" i="56"/>
  <c r="T31" i="56"/>
  <c r="K31" i="56"/>
  <c r="AJ30" i="56"/>
  <c r="T30" i="56"/>
  <c r="AK29" i="56"/>
  <c r="AA29" i="56" s="1"/>
  <c r="AJ29" i="56"/>
  <c r="U29" i="56"/>
  <c r="T29" i="56"/>
  <c r="K29" i="56"/>
  <c r="AJ28" i="56"/>
  <c r="T28" i="56"/>
  <c r="AK27" i="56"/>
  <c r="AJ27" i="56"/>
  <c r="AA27" i="56"/>
  <c r="U27" i="56"/>
  <c r="K27" i="56" s="1"/>
  <c r="T27" i="56"/>
  <c r="AJ26" i="56"/>
  <c r="T26" i="56"/>
  <c r="AK25" i="56"/>
  <c r="AJ25" i="56"/>
  <c r="AA25" i="56"/>
  <c r="U25" i="56"/>
  <c r="K25" i="56" s="1"/>
  <c r="T25" i="56"/>
  <c r="AJ24" i="56"/>
  <c r="T24" i="56"/>
  <c r="AK23" i="56"/>
  <c r="AJ23" i="56"/>
  <c r="AA23" i="56"/>
  <c r="U23" i="56"/>
  <c r="K23" i="56" s="1"/>
  <c r="T23" i="56"/>
  <c r="AJ22" i="56"/>
  <c r="T22" i="56"/>
  <c r="AK21" i="56"/>
  <c r="AA21" i="56" s="1"/>
  <c r="AJ21" i="56"/>
  <c r="T21" i="56"/>
  <c r="AJ20" i="56"/>
  <c r="T20" i="56"/>
  <c r="AK19" i="56"/>
  <c r="AA19" i="56" s="1"/>
  <c r="AJ19" i="56"/>
  <c r="T19" i="56"/>
  <c r="AJ18" i="56"/>
  <c r="T18" i="56"/>
  <c r="M18" i="56"/>
  <c r="M16" i="56" s="1"/>
  <c r="N10" i="56"/>
  <c r="N9" i="56"/>
  <c r="AR4" i="56" s="1"/>
  <c r="AR6" i="56" s="1"/>
  <c r="N8" i="56"/>
  <c r="N7" i="56"/>
  <c r="N4" i="56"/>
  <c r="AK201" i="55"/>
  <c r="AA201" i="55" s="1"/>
  <c r="AJ201" i="55"/>
  <c r="U201" i="55"/>
  <c r="K201" i="55" s="1"/>
  <c r="T201" i="55"/>
  <c r="AJ200" i="55"/>
  <c r="T200" i="55"/>
  <c r="AK199" i="55"/>
  <c r="AA199" i="55" s="1"/>
  <c r="AJ199" i="55"/>
  <c r="U199" i="55"/>
  <c r="K199" i="55" s="1"/>
  <c r="T199" i="55"/>
  <c r="AJ198" i="55"/>
  <c r="T198" i="55"/>
  <c r="AK197" i="55"/>
  <c r="AJ197" i="55"/>
  <c r="AA197" i="55"/>
  <c r="U197" i="55"/>
  <c r="K197" i="55" s="1"/>
  <c r="T197" i="55"/>
  <c r="AJ196" i="55"/>
  <c r="T196" i="55"/>
  <c r="AK195" i="55"/>
  <c r="AJ195" i="55"/>
  <c r="AA195" i="55"/>
  <c r="U195" i="55"/>
  <c r="K195" i="55" s="1"/>
  <c r="T195" i="55"/>
  <c r="AJ194" i="55"/>
  <c r="T194" i="55"/>
  <c r="AK193" i="55"/>
  <c r="AA193" i="55" s="1"/>
  <c r="AJ193" i="55"/>
  <c r="U193" i="55"/>
  <c r="K193" i="55" s="1"/>
  <c r="T193" i="55"/>
  <c r="AJ192" i="55"/>
  <c r="T192" i="55"/>
  <c r="AK191" i="55"/>
  <c r="AA191" i="55" s="1"/>
  <c r="AJ191" i="55"/>
  <c r="U191" i="55"/>
  <c r="K191" i="55" s="1"/>
  <c r="T191" i="55"/>
  <c r="AJ190" i="55"/>
  <c r="T190" i="55"/>
  <c r="AK189" i="55"/>
  <c r="AA189" i="55" s="1"/>
  <c r="AJ189" i="55"/>
  <c r="U189" i="55"/>
  <c r="K189" i="55" s="1"/>
  <c r="T189" i="55"/>
  <c r="AJ188" i="55"/>
  <c r="T188" i="55"/>
  <c r="AK187" i="55"/>
  <c r="AA187" i="55" s="1"/>
  <c r="AJ187" i="55"/>
  <c r="U187" i="55"/>
  <c r="T187" i="55"/>
  <c r="K187" i="55"/>
  <c r="AJ186" i="55"/>
  <c r="T186" i="55"/>
  <c r="AK185" i="55"/>
  <c r="AA185" i="55" s="1"/>
  <c r="AJ185" i="55"/>
  <c r="U185" i="55"/>
  <c r="K185" i="55" s="1"/>
  <c r="T185" i="55"/>
  <c r="AJ184" i="55"/>
  <c r="T184" i="55"/>
  <c r="AK183" i="55"/>
  <c r="AA183" i="55" s="1"/>
  <c r="AJ183" i="55"/>
  <c r="U183" i="55"/>
  <c r="T183" i="55"/>
  <c r="K183" i="55"/>
  <c r="AJ182" i="55"/>
  <c r="T182" i="55"/>
  <c r="AK181" i="55"/>
  <c r="AA181" i="55" s="1"/>
  <c r="AJ181" i="55"/>
  <c r="U181" i="55"/>
  <c r="T181" i="55"/>
  <c r="K181" i="55"/>
  <c r="AJ180" i="55"/>
  <c r="T180" i="55"/>
  <c r="AK179" i="55"/>
  <c r="AA179" i="55" s="1"/>
  <c r="AJ179" i="55"/>
  <c r="U179" i="55"/>
  <c r="K179" i="55" s="1"/>
  <c r="T179" i="55"/>
  <c r="AJ178" i="55"/>
  <c r="T178" i="55"/>
  <c r="AK177" i="55"/>
  <c r="AA177" i="55" s="1"/>
  <c r="AJ177" i="55"/>
  <c r="U177" i="55"/>
  <c r="K177" i="55" s="1"/>
  <c r="T177" i="55"/>
  <c r="AJ176" i="55"/>
  <c r="T176" i="55"/>
  <c r="AK175" i="55"/>
  <c r="AA175" i="55" s="1"/>
  <c r="AJ175" i="55"/>
  <c r="U175" i="55"/>
  <c r="K175" i="55" s="1"/>
  <c r="T175" i="55"/>
  <c r="AJ174" i="55"/>
  <c r="T174" i="55"/>
  <c r="AK173" i="55"/>
  <c r="AJ173" i="55"/>
  <c r="AA173" i="55"/>
  <c r="U173" i="55"/>
  <c r="K173" i="55" s="1"/>
  <c r="T173" i="55"/>
  <c r="AJ172" i="55"/>
  <c r="T172" i="55"/>
  <c r="AK171" i="55"/>
  <c r="AA171" i="55" s="1"/>
  <c r="AJ171" i="55"/>
  <c r="U171" i="55"/>
  <c r="K171" i="55" s="1"/>
  <c r="T171" i="55"/>
  <c r="AJ170" i="55"/>
  <c r="T170" i="55"/>
  <c r="AK169" i="55"/>
  <c r="AA169" i="55" s="1"/>
  <c r="AJ169" i="55"/>
  <c r="U169" i="55"/>
  <c r="K169" i="55" s="1"/>
  <c r="T169" i="55"/>
  <c r="AJ168" i="55"/>
  <c r="T168" i="55"/>
  <c r="AK167" i="55"/>
  <c r="AA167" i="55" s="1"/>
  <c r="AJ167" i="55"/>
  <c r="U167" i="55"/>
  <c r="K167" i="55" s="1"/>
  <c r="T167" i="55"/>
  <c r="AJ166" i="55"/>
  <c r="T166" i="55"/>
  <c r="AK165" i="55"/>
  <c r="AA165" i="55" s="1"/>
  <c r="AJ165" i="55"/>
  <c r="U165" i="55"/>
  <c r="K165" i="55" s="1"/>
  <c r="T165" i="55"/>
  <c r="AJ164" i="55"/>
  <c r="T164" i="55"/>
  <c r="AK163" i="55"/>
  <c r="AA163" i="55" s="1"/>
  <c r="AJ163" i="55"/>
  <c r="U163" i="55"/>
  <c r="K163" i="55" s="1"/>
  <c r="T163" i="55"/>
  <c r="AJ162" i="55"/>
  <c r="T162" i="55"/>
  <c r="AK161" i="55"/>
  <c r="AJ161" i="55"/>
  <c r="U161" i="55"/>
  <c r="K161" i="55" s="1"/>
  <c r="T161" i="55"/>
  <c r="AJ160" i="55"/>
  <c r="T160" i="55"/>
  <c r="AK150" i="55"/>
  <c r="AA150" i="55" s="1"/>
  <c r="AJ150" i="55"/>
  <c r="U150" i="55"/>
  <c r="K150" i="55" s="1"/>
  <c r="T150" i="55"/>
  <c r="AJ149" i="55"/>
  <c r="T149" i="55"/>
  <c r="AK148" i="55"/>
  <c r="AA148" i="55" s="1"/>
  <c r="AJ148" i="55"/>
  <c r="U148" i="55"/>
  <c r="K148" i="55" s="1"/>
  <c r="T148" i="55"/>
  <c r="AJ147" i="55"/>
  <c r="T147" i="55"/>
  <c r="AK146" i="55"/>
  <c r="AA146" i="55" s="1"/>
  <c r="AJ146" i="55"/>
  <c r="U146" i="55"/>
  <c r="K146" i="55" s="1"/>
  <c r="T146" i="55"/>
  <c r="AJ145" i="55"/>
  <c r="T145" i="55"/>
  <c r="AK144" i="55"/>
  <c r="AJ144" i="55"/>
  <c r="AA144" i="55"/>
  <c r="U144" i="55"/>
  <c r="K144" i="55" s="1"/>
  <c r="T144" i="55"/>
  <c r="AJ143" i="55"/>
  <c r="T143" i="55"/>
  <c r="AK142" i="55"/>
  <c r="AA142" i="55" s="1"/>
  <c r="AJ142" i="55"/>
  <c r="U142" i="55"/>
  <c r="T142" i="55"/>
  <c r="K142" i="55"/>
  <c r="AJ141" i="55"/>
  <c r="T141" i="55"/>
  <c r="AK140" i="55"/>
  <c r="AA140" i="55" s="1"/>
  <c r="AJ140" i="55"/>
  <c r="U140" i="55"/>
  <c r="K140" i="55" s="1"/>
  <c r="T140" i="55"/>
  <c r="AJ139" i="55"/>
  <c r="T139" i="55"/>
  <c r="AK138" i="55"/>
  <c r="AA138" i="55" s="1"/>
  <c r="AJ138" i="55"/>
  <c r="U138" i="55"/>
  <c r="K138" i="55" s="1"/>
  <c r="T138" i="55"/>
  <c r="AJ137" i="55"/>
  <c r="T137" i="55"/>
  <c r="AK136" i="55"/>
  <c r="AA136" i="55" s="1"/>
  <c r="AJ136" i="55"/>
  <c r="U136" i="55"/>
  <c r="K136" i="55" s="1"/>
  <c r="T136" i="55"/>
  <c r="AJ135" i="55"/>
  <c r="T135" i="55"/>
  <c r="AK134" i="55"/>
  <c r="AA134" i="55" s="1"/>
  <c r="AJ134" i="55"/>
  <c r="U134" i="55"/>
  <c r="K134" i="55" s="1"/>
  <c r="T134" i="55"/>
  <c r="AJ133" i="55"/>
  <c r="T133" i="55"/>
  <c r="AK132" i="55"/>
  <c r="AA132" i="55" s="1"/>
  <c r="AJ132" i="55"/>
  <c r="U132" i="55"/>
  <c r="K132" i="55" s="1"/>
  <c r="T132" i="55"/>
  <c r="AJ131" i="55"/>
  <c r="T131" i="55"/>
  <c r="AK130" i="55"/>
  <c r="AA130" i="55" s="1"/>
  <c r="AJ130" i="55"/>
  <c r="U130" i="55"/>
  <c r="K130" i="55" s="1"/>
  <c r="T130" i="55"/>
  <c r="AJ129" i="55"/>
  <c r="T129" i="55"/>
  <c r="AK128" i="55"/>
  <c r="AA128" i="55" s="1"/>
  <c r="AJ128" i="55"/>
  <c r="U128" i="55"/>
  <c r="K128" i="55" s="1"/>
  <c r="T128" i="55"/>
  <c r="AJ127" i="55"/>
  <c r="T127" i="55"/>
  <c r="AK126" i="55"/>
  <c r="AA126" i="55" s="1"/>
  <c r="AJ126" i="55"/>
  <c r="U126" i="55"/>
  <c r="K126" i="55" s="1"/>
  <c r="T126" i="55"/>
  <c r="AJ125" i="55"/>
  <c r="T125" i="55"/>
  <c r="AK124" i="55"/>
  <c r="AJ124" i="55"/>
  <c r="AA124" i="55"/>
  <c r="U124" i="55"/>
  <c r="T124" i="55"/>
  <c r="K124" i="55"/>
  <c r="AJ123" i="55"/>
  <c r="T123" i="55"/>
  <c r="AK122" i="55"/>
  <c r="AA122" i="55" s="1"/>
  <c r="AJ122" i="55"/>
  <c r="U122" i="55"/>
  <c r="K122" i="55" s="1"/>
  <c r="T122" i="55"/>
  <c r="AJ121" i="55"/>
  <c r="T121" i="55"/>
  <c r="AK120" i="55"/>
  <c r="AA120" i="55" s="1"/>
  <c r="AJ120" i="55"/>
  <c r="U120" i="55"/>
  <c r="K120" i="55" s="1"/>
  <c r="T120" i="55"/>
  <c r="AJ119" i="55"/>
  <c r="T119" i="55"/>
  <c r="AK118" i="55"/>
  <c r="AA118" i="55" s="1"/>
  <c r="AJ118" i="55"/>
  <c r="U118" i="55"/>
  <c r="K118" i="55" s="1"/>
  <c r="T118" i="55"/>
  <c r="AJ117" i="55"/>
  <c r="T117" i="55"/>
  <c r="AK116" i="55"/>
  <c r="AA116" i="55" s="1"/>
  <c r="AJ116" i="55"/>
  <c r="U116" i="55"/>
  <c r="K116" i="55" s="1"/>
  <c r="T116" i="55"/>
  <c r="AJ115" i="55"/>
  <c r="T115" i="55"/>
  <c r="AK114" i="55"/>
  <c r="AA114" i="55" s="1"/>
  <c r="AJ114" i="55"/>
  <c r="U114" i="55"/>
  <c r="T114" i="55"/>
  <c r="K114" i="55"/>
  <c r="AJ113" i="55"/>
  <c r="T113" i="55"/>
  <c r="AK112" i="55"/>
  <c r="AA112" i="55" s="1"/>
  <c r="AJ112" i="55"/>
  <c r="U112" i="55"/>
  <c r="T112" i="55"/>
  <c r="AJ111" i="55"/>
  <c r="T111" i="55"/>
  <c r="AK110" i="55"/>
  <c r="AJ110" i="55"/>
  <c r="U110" i="55"/>
  <c r="K110" i="55" s="1"/>
  <c r="T110" i="55"/>
  <c r="AJ109" i="55"/>
  <c r="T109" i="55"/>
  <c r="AK99" i="55"/>
  <c r="AA99" i="55" s="1"/>
  <c r="AJ99" i="55"/>
  <c r="U99" i="55"/>
  <c r="K99" i="55" s="1"/>
  <c r="T99" i="55"/>
  <c r="AJ98" i="55"/>
  <c r="T98" i="55"/>
  <c r="AK97" i="55"/>
  <c r="AA97" i="55" s="1"/>
  <c r="AJ97" i="55"/>
  <c r="U97" i="55"/>
  <c r="K97" i="55" s="1"/>
  <c r="T97" i="55"/>
  <c r="AJ96" i="55"/>
  <c r="T96" i="55"/>
  <c r="AK95" i="55"/>
  <c r="AJ95" i="55"/>
  <c r="AA95" i="55"/>
  <c r="U95" i="55"/>
  <c r="K95" i="55" s="1"/>
  <c r="T95" i="55"/>
  <c r="AJ94" i="55"/>
  <c r="T94" i="55"/>
  <c r="AK93" i="55"/>
  <c r="AA93" i="55" s="1"/>
  <c r="AJ93" i="55"/>
  <c r="U93" i="55"/>
  <c r="K93" i="55" s="1"/>
  <c r="T93" i="55"/>
  <c r="AJ92" i="55"/>
  <c r="T92" i="55"/>
  <c r="AK91" i="55"/>
  <c r="AA91" i="55" s="1"/>
  <c r="AJ91" i="55"/>
  <c r="U91" i="55"/>
  <c r="K91" i="55" s="1"/>
  <c r="T91" i="55"/>
  <c r="AJ90" i="55"/>
  <c r="T90" i="55"/>
  <c r="AK89" i="55"/>
  <c r="AA89" i="55" s="1"/>
  <c r="AJ89" i="55"/>
  <c r="U89" i="55"/>
  <c r="T89" i="55"/>
  <c r="K89" i="55"/>
  <c r="AJ88" i="55"/>
  <c r="T88" i="55"/>
  <c r="AK87" i="55"/>
  <c r="AA87" i="55" s="1"/>
  <c r="AJ87" i="55"/>
  <c r="U87" i="55"/>
  <c r="K87" i="55" s="1"/>
  <c r="T87" i="55"/>
  <c r="AJ86" i="55"/>
  <c r="T86" i="55"/>
  <c r="AK85" i="55"/>
  <c r="AA85" i="55" s="1"/>
  <c r="AJ85" i="55"/>
  <c r="U85" i="55"/>
  <c r="K85" i="55" s="1"/>
  <c r="T85" i="55"/>
  <c r="AJ84" i="55"/>
  <c r="T84" i="55"/>
  <c r="AK83" i="55"/>
  <c r="AA83" i="55" s="1"/>
  <c r="AJ83" i="55"/>
  <c r="U83" i="55"/>
  <c r="K83" i="55" s="1"/>
  <c r="T83" i="55"/>
  <c r="AJ82" i="55"/>
  <c r="T82" i="55"/>
  <c r="AK81" i="55"/>
  <c r="AA81" i="55" s="1"/>
  <c r="AJ81" i="55"/>
  <c r="U81" i="55"/>
  <c r="K81" i="55" s="1"/>
  <c r="T81" i="55"/>
  <c r="AJ80" i="55"/>
  <c r="T80" i="55"/>
  <c r="AK79" i="55"/>
  <c r="AA79" i="55" s="1"/>
  <c r="AJ79" i="55"/>
  <c r="U79" i="55"/>
  <c r="K79" i="55" s="1"/>
  <c r="T79" i="55"/>
  <c r="AJ78" i="55"/>
  <c r="T78" i="55"/>
  <c r="AK77" i="55"/>
  <c r="AJ77" i="55"/>
  <c r="AA77" i="55"/>
  <c r="U77" i="55"/>
  <c r="K77" i="55" s="1"/>
  <c r="T77" i="55"/>
  <c r="AJ76" i="55"/>
  <c r="T76" i="55"/>
  <c r="AK75" i="55"/>
  <c r="AA75" i="55" s="1"/>
  <c r="AJ75" i="55"/>
  <c r="U75" i="55"/>
  <c r="K75" i="55" s="1"/>
  <c r="T75" i="55"/>
  <c r="AJ74" i="55"/>
  <c r="T74" i="55"/>
  <c r="AK73" i="55"/>
  <c r="AA73" i="55" s="1"/>
  <c r="AJ73" i="55"/>
  <c r="U73" i="55"/>
  <c r="K73" i="55" s="1"/>
  <c r="T73" i="55"/>
  <c r="AJ72" i="55"/>
  <c r="T72" i="55"/>
  <c r="AK71" i="55"/>
  <c r="AA71" i="55" s="1"/>
  <c r="AJ71" i="55"/>
  <c r="U71" i="55"/>
  <c r="K71" i="55" s="1"/>
  <c r="T71" i="55"/>
  <c r="AJ70" i="55"/>
  <c r="T70" i="55"/>
  <c r="AK69" i="55"/>
  <c r="AA69" i="55" s="1"/>
  <c r="AJ69" i="55"/>
  <c r="U69" i="55"/>
  <c r="K69" i="55" s="1"/>
  <c r="T69" i="55"/>
  <c r="AJ68" i="55"/>
  <c r="T68" i="55"/>
  <c r="AK67" i="55"/>
  <c r="AA67" i="55" s="1"/>
  <c r="AJ67" i="55"/>
  <c r="U67" i="55"/>
  <c r="K67" i="55" s="1"/>
  <c r="T67" i="55"/>
  <c r="AJ66" i="55"/>
  <c r="T66" i="55"/>
  <c r="AK65" i="55"/>
  <c r="AA65" i="55" s="1"/>
  <c r="AJ65" i="55"/>
  <c r="U65" i="55"/>
  <c r="K65" i="55" s="1"/>
  <c r="T65" i="55"/>
  <c r="AJ64" i="55"/>
  <c r="T64" i="55"/>
  <c r="AK63" i="55"/>
  <c r="AA63" i="55" s="1"/>
  <c r="AJ63" i="55"/>
  <c r="U63" i="55"/>
  <c r="T63" i="55"/>
  <c r="K63" i="55"/>
  <c r="AJ62" i="55"/>
  <c r="T62" i="55"/>
  <c r="AK61" i="55"/>
  <c r="AJ61" i="55"/>
  <c r="U61" i="55"/>
  <c r="K61" i="55" s="1"/>
  <c r="T61" i="55"/>
  <c r="AJ60" i="55"/>
  <c r="T60" i="55"/>
  <c r="AK59" i="55"/>
  <c r="AA59" i="55" s="1"/>
  <c r="AJ59" i="55"/>
  <c r="U59" i="55"/>
  <c r="T59" i="55"/>
  <c r="AJ58" i="55"/>
  <c r="T58" i="55"/>
  <c r="AK49" i="55"/>
  <c r="AA49" i="55" s="1"/>
  <c r="AJ49" i="55"/>
  <c r="U49" i="55"/>
  <c r="K49" i="55" s="1"/>
  <c r="T49" i="55"/>
  <c r="AJ48" i="55"/>
  <c r="T48" i="55"/>
  <c r="AK47" i="55"/>
  <c r="AA47" i="55" s="1"/>
  <c r="AJ47" i="55"/>
  <c r="U47" i="55"/>
  <c r="K47" i="55" s="1"/>
  <c r="T47" i="55"/>
  <c r="AJ46" i="55"/>
  <c r="T46" i="55"/>
  <c r="AK45" i="55"/>
  <c r="AA45" i="55" s="1"/>
  <c r="AJ45" i="55"/>
  <c r="U45" i="55"/>
  <c r="K45" i="55" s="1"/>
  <c r="T45" i="55"/>
  <c r="AJ44" i="55"/>
  <c r="T44" i="55"/>
  <c r="AK43" i="55"/>
  <c r="AJ43" i="55"/>
  <c r="AA43" i="55"/>
  <c r="U43" i="55"/>
  <c r="K43" i="55" s="1"/>
  <c r="T43" i="55"/>
  <c r="AJ42" i="55"/>
  <c r="T42" i="55"/>
  <c r="AK41" i="55"/>
  <c r="AJ41" i="55"/>
  <c r="AA41" i="55"/>
  <c r="U41" i="55"/>
  <c r="K41" i="55" s="1"/>
  <c r="T41" i="55"/>
  <c r="AJ40" i="55"/>
  <c r="T40" i="55"/>
  <c r="AK39" i="55"/>
  <c r="AA39" i="55" s="1"/>
  <c r="AJ39" i="55"/>
  <c r="U39" i="55"/>
  <c r="K39" i="55" s="1"/>
  <c r="T39" i="55"/>
  <c r="AJ38" i="55"/>
  <c r="T38" i="55"/>
  <c r="AK37" i="55"/>
  <c r="AA37" i="55" s="1"/>
  <c r="AJ37" i="55"/>
  <c r="U37" i="55"/>
  <c r="K37" i="55" s="1"/>
  <c r="T37" i="55"/>
  <c r="AJ36" i="55"/>
  <c r="T36" i="55"/>
  <c r="AK35" i="55"/>
  <c r="AA35" i="55" s="1"/>
  <c r="AJ35" i="55"/>
  <c r="U35" i="55"/>
  <c r="K35" i="55" s="1"/>
  <c r="T35" i="55"/>
  <c r="AJ34" i="55"/>
  <c r="T34" i="55"/>
  <c r="AK33" i="55"/>
  <c r="AA33" i="55" s="1"/>
  <c r="AJ33" i="55"/>
  <c r="U33" i="55"/>
  <c r="K33" i="55" s="1"/>
  <c r="T33" i="55"/>
  <c r="AJ32" i="55"/>
  <c r="T32" i="55"/>
  <c r="AK31" i="55"/>
  <c r="AA31" i="55" s="1"/>
  <c r="AJ31" i="55"/>
  <c r="U31" i="55"/>
  <c r="K31" i="55" s="1"/>
  <c r="T31" i="55"/>
  <c r="AJ30" i="55"/>
  <c r="T30" i="55"/>
  <c r="AK29" i="55"/>
  <c r="AA29" i="55" s="1"/>
  <c r="AJ29" i="55"/>
  <c r="U29" i="55"/>
  <c r="K29" i="55" s="1"/>
  <c r="T29" i="55"/>
  <c r="AJ28" i="55"/>
  <c r="T28" i="55"/>
  <c r="AK27" i="55"/>
  <c r="AA27" i="55" s="1"/>
  <c r="AJ27" i="55"/>
  <c r="U27" i="55"/>
  <c r="K27" i="55" s="1"/>
  <c r="T27" i="55"/>
  <c r="AJ26" i="55"/>
  <c r="T26" i="55"/>
  <c r="AK25" i="55"/>
  <c r="AA25" i="55" s="1"/>
  <c r="AJ25" i="55"/>
  <c r="U25" i="55"/>
  <c r="K25" i="55" s="1"/>
  <c r="T25" i="55"/>
  <c r="AJ24" i="55"/>
  <c r="T24" i="55"/>
  <c r="AK23" i="55"/>
  <c r="AA23" i="55" s="1"/>
  <c r="AJ23" i="55"/>
  <c r="U23" i="55"/>
  <c r="T23" i="55"/>
  <c r="K23" i="55"/>
  <c r="AJ22" i="55"/>
  <c r="T22" i="55"/>
  <c r="AK21" i="55"/>
  <c r="AJ21" i="55"/>
  <c r="AA21" i="55"/>
  <c r="T21" i="55"/>
  <c r="AJ20" i="55"/>
  <c r="T20" i="55"/>
  <c r="AK19" i="55"/>
  <c r="AJ19" i="55"/>
  <c r="AA19" i="55"/>
  <c r="T19" i="55"/>
  <c r="AJ18" i="55"/>
  <c r="T18" i="55"/>
  <c r="N10" i="55"/>
  <c r="N9" i="55"/>
  <c r="AR4" i="55" s="1"/>
  <c r="AR6" i="55" s="1"/>
  <c r="N8" i="55"/>
  <c r="N7" i="55"/>
  <c r="N4" i="55"/>
  <c r="AK201" i="54"/>
  <c r="AA201" i="54" s="1"/>
  <c r="AJ201" i="54"/>
  <c r="U201" i="54"/>
  <c r="K201" i="54" s="1"/>
  <c r="T201" i="54"/>
  <c r="AJ200" i="54"/>
  <c r="T200" i="54"/>
  <c r="AK199" i="54"/>
  <c r="AA199" i="54" s="1"/>
  <c r="AJ199" i="54"/>
  <c r="U199" i="54"/>
  <c r="K199" i="54" s="1"/>
  <c r="T199" i="54"/>
  <c r="AJ198" i="54"/>
  <c r="T198" i="54"/>
  <c r="AK197" i="54"/>
  <c r="AA197" i="54" s="1"/>
  <c r="AJ197" i="54"/>
  <c r="U197" i="54"/>
  <c r="K197" i="54" s="1"/>
  <c r="T197" i="54"/>
  <c r="AJ196" i="54"/>
  <c r="T196" i="54"/>
  <c r="AK195" i="54"/>
  <c r="AA195" i="54" s="1"/>
  <c r="AJ195" i="54"/>
  <c r="U195" i="54"/>
  <c r="K195" i="54" s="1"/>
  <c r="T195" i="54"/>
  <c r="AJ194" i="54"/>
  <c r="T194" i="54"/>
  <c r="AK193" i="54"/>
  <c r="AA193" i="54" s="1"/>
  <c r="AJ193" i="54"/>
  <c r="U193" i="54"/>
  <c r="K193" i="54" s="1"/>
  <c r="T193" i="54"/>
  <c r="AJ192" i="54"/>
  <c r="T192" i="54"/>
  <c r="AK191" i="54"/>
  <c r="AA191" i="54" s="1"/>
  <c r="AJ191" i="54"/>
  <c r="U191" i="54"/>
  <c r="K191" i="54" s="1"/>
  <c r="T191" i="54"/>
  <c r="AJ190" i="54"/>
  <c r="T190" i="54"/>
  <c r="AK189" i="54"/>
  <c r="AA189" i="54" s="1"/>
  <c r="AJ189" i="54"/>
  <c r="U189" i="54"/>
  <c r="K189" i="54" s="1"/>
  <c r="T189" i="54"/>
  <c r="AJ188" i="54"/>
  <c r="T188" i="54"/>
  <c r="AK187" i="54"/>
  <c r="AA187" i="54" s="1"/>
  <c r="AJ187" i="54"/>
  <c r="U187" i="54"/>
  <c r="T187" i="54"/>
  <c r="K187" i="54"/>
  <c r="AJ186" i="54"/>
  <c r="T186" i="54"/>
  <c r="AK185" i="54"/>
  <c r="AA185" i="54" s="1"/>
  <c r="AJ185" i="54"/>
  <c r="U185" i="54"/>
  <c r="K185" i="54" s="1"/>
  <c r="T185" i="54"/>
  <c r="AJ184" i="54"/>
  <c r="T184" i="54"/>
  <c r="AK183" i="54"/>
  <c r="AJ183" i="54"/>
  <c r="AA183" i="54"/>
  <c r="U183" i="54"/>
  <c r="K183" i="54" s="1"/>
  <c r="T183" i="54"/>
  <c r="AJ182" i="54"/>
  <c r="T182" i="54"/>
  <c r="AK181" i="54"/>
  <c r="AA181" i="54" s="1"/>
  <c r="AJ181" i="54"/>
  <c r="U181" i="54"/>
  <c r="K181" i="54" s="1"/>
  <c r="T181" i="54"/>
  <c r="AJ180" i="54"/>
  <c r="T180" i="54"/>
  <c r="AK179" i="54"/>
  <c r="AJ179" i="54"/>
  <c r="AA179" i="54"/>
  <c r="U179" i="54"/>
  <c r="K179" i="54" s="1"/>
  <c r="T179" i="54"/>
  <c r="AJ178" i="54"/>
  <c r="T178" i="54"/>
  <c r="AK177" i="54"/>
  <c r="AA177" i="54" s="1"/>
  <c r="AJ177" i="54"/>
  <c r="U177" i="54"/>
  <c r="K177" i="54" s="1"/>
  <c r="T177" i="54"/>
  <c r="AJ176" i="54"/>
  <c r="T176" i="54"/>
  <c r="AK175" i="54"/>
  <c r="AA175" i="54" s="1"/>
  <c r="AJ175" i="54"/>
  <c r="U175" i="54"/>
  <c r="K175" i="54" s="1"/>
  <c r="T175" i="54"/>
  <c r="AJ174" i="54"/>
  <c r="T174" i="54"/>
  <c r="AK173" i="54"/>
  <c r="AA173" i="54" s="1"/>
  <c r="AJ173" i="54"/>
  <c r="U173" i="54"/>
  <c r="K173" i="54" s="1"/>
  <c r="T173" i="54"/>
  <c r="AJ172" i="54"/>
  <c r="T172" i="54"/>
  <c r="AK171" i="54"/>
  <c r="AJ171" i="54"/>
  <c r="AA171" i="54"/>
  <c r="U171" i="54"/>
  <c r="T171" i="54"/>
  <c r="K171" i="54"/>
  <c r="AJ170" i="54"/>
  <c r="T170" i="54"/>
  <c r="AK169" i="54"/>
  <c r="AA169" i="54" s="1"/>
  <c r="AJ169" i="54"/>
  <c r="U169" i="54"/>
  <c r="T169" i="54"/>
  <c r="K169" i="54"/>
  <c r="AJ168" i="54"/>
  <c r="T168" i="54"/>
  <c r="AK167" i="54"/>
  <c r="AA167" i="54" s="1"/>
  <c r="AJ167" i="54"/>
  <c r="U167" i="54"/>
  <c r="K167" i="54" s="1"/>
  <c r="T167" i="54"/>
  <c r="AJ166" i="54"/>
  <c r="T166" i="54"/>
  <c r="AK165" i="54"/>
  <c r="AA165" i="54" s="1"/>
  <c r="AJ165" i="54"/>
  <c r="U165" i="54"/>
  <c r="K165" i="54" s="1"/>
  <c r="T165" i="54"/>
  <c r="AJ164" i="54"/>
  <c r="T164" i="54"/>
  <c r="AK163" i="54"/>
  <c r="AA163" i="54" s="1"/>
  <c r="AJ163" i="54"/>
  <c r="U163" i="54"/>
  <c r="K163" i="54" s="1"/>
  <c r="T163" i="54"/>
  <c r="AJ162" i="54"/>
  <c r="T162" i="54"/>
  <c r="AK161" i="54"/>
  <c r="AA161" i="54" s="1"/>
  <c r="AJ161" i="54"/>
  <c r="U161" i="54"/>
  <c r="T161" i="54"/>
  <c r="AJ160" i="54"/>
  <c r="T160" i="54"/>
  <c r="AK150" i="54"/>
  <c r="AA150" i="54" s="1"/>
  <c r="AJ150" i="54"/>
  <c r="U150" i="54"/>
  <c r="K150" i="54" s="1"/>
  <c r="T150" i="54"/>
  <c r="AJ149" i="54"/>
  <c r="T149" i="54"/>
  <c r="AK148" i="54"/>
  <c r="AA148" i="54" s="1"/>
  <c r="AJ148" i="54"/>
  <c r="U148" i="54"/>
  <c r="K148" i="54" s="1"/>
  <c r="T148" i="54"/>
  <c r="AJ147" i="54"/>
  <c r="T147" i="54"/>
  <c r="AK146" i="54"/>
  <c r="AA146" i="54" s="1"/>
  <c r="AJ146" i="54"/>
  <c r="U146" i="54"/>
  <c r="K146" i="54" s="1"/>
  <c r="T146" i="54"/>
  <c r="AJ145" i="54"/>
  <c r="T145" i="54"/>
  <c r="AK144" i="54"/>
  <c r="AA144" i="54" s="1"/>
  <c r="AJ144" i="54"/>
  <c r="U144" i="54"/>
  <c r="K144" i="54" s="1"/>
  <c r="T144" i="54"/>
  <c r="AJ143" i="54"/>
  <c r="T143" i="54"/>
  <c r="AK142" i="54"/>
  <c r="AA142" i="54" s="1"/>
  <c r="AJ142" i="54"/>
  <c r="U142" i="54"/>
  <c r="K142" i="54" s="1"/>
  <c r="T142" i="54"/>
  <c r="AJ141" i="54"/>
  <c r="T141" i="54"/>
  <c r="AK140" i="54"/>
  <c r="AA140" i="54" s="1"/>
  <c r="AJ140" i="54"/>
  <c r="U140" i="54"/>
  <c r="K140" i="54" s="1"/>
  <c r="T140" i="54"/>
  <c r="AJ139" i="54"/>
  <c r="T139" i="54"/>
  <c r="AK138" i="54"/>
  <c r="AA138" i="54" s="1"/>
  <c r="AJ138" i="54"/>
  <c r="U138" i="54"/>
  <c r="T138" i="54"/>
  <c r="K138" i="54"/>
  <c r="AJ137" i="54"/>
  <c r="T137" i="54"/>
  <c r="AK136" i="54"/>
  <c r="AA136" i="54" s="1"/>
  <c r="AJ136" i="54"/>
  <c r="U136" i="54"/>
  <c r="K136" i="54" s="1"/>
  <c r="T136" i="54"/>
  <c r="AJ135" i="54"/>
  <c r="T135" i="54"/>
  <c r="AK134" i="54"/>
  <c r="AA134" i="54" s="1"/>
  <c r="AJ134" i="54"/>
  <c r="U134" i="54"/>
  <c r="K134" i="54" s="1"/>
  <c r="T134" i="54"/>
  <c r="AJ133" i="54"/>
  <c r="T133" i="54"/>
  <c r="AK132" i="54"/>
  <c r="AA132" i="54" s="1"/>
  <c r="AJ132" i="54"/>
  <c r="U132" i="54"/>
  <c r="K132" i="54" s="1"/>
  <c r="T132" i="54"/>
  <c r="AJ131" i="54"/>
  <c r="T131" i="54"/>
  <c r="AK130" i="54"/>
  <c r="AA130" i="54" s="1"/>
  <c r="AJ130" i="54"/>
  <c r="U130" i="54"/>
  <c r="K130" i="54" s="1"/>
  <c r="T130" i="54"/>
  <c r="AJ129" i="54"/>
  <c r="T129" i="54"/>
  <c r="AK128" i="54"/>
  <c r="AA128" i="54" s="1"/>
  <c r="AJ128" i="54"/>
  <c r="U128" i="54"/>
  <c r="K128" i="54" s="1"/>
  <c r="T128" i="54"/>
  <c r="AJ127" i="54"/>
  <c r="T127" i="54"/>
  <c r="AK126" i="54"/>
  <c r="AA126" i="54" s="1"/>
  <c r="AJ126" i="54"/>
  <c r="U126" i="54"/>
  <c r="T126" i="54"/>
  <c r="K126" i="54"/>
  <c r="AJ125" i="54"/>
  <c r="T125" i="54"/>
  <c r="AK124" i="54"/>
  <c r="AA124" i="54" s="1"/>
  <c r="AJ124" i="54"/>
  <c r="U124" i="54"/>
  <c r="K124" i="54" s="1"/>
  <c r="T124" i="54"/>
  <c r="AJ123" i="54"/>
  <c r="T123" i="54"/>
  <c r="AK122" i="54"/>
  <c r="AA122" i="54" s="1"/>
  <c r="AJ122" i="54"/>
  <c r="U122" i="54"/>
  <c r="K122" i="54" s="1"/>
  <c r="T122" i="54"/>
  <c r="AJ121" i="54"/>
  <c r="T121" i="54"/>
  <c r="AK120" i="54"/>
  <c r="AJ120" i="54"/>
  <c r="U120" i="54"/>
  <c r="K120" i="54" s="1"/>
  <c r="T120" i="54"/>
  <c r="AJ119" i="54"/>
  <c r="T119" i="54"/>
  <c r="AK118" i="54"/>
  <c r="AA118" i="54" s="1"/>
  <c r="AJ118" i="54"/>
  <c r="U118" i="54"/>
  <c r="T118" i="54"/>
  <c r="K118" i="54"/>
  <c r="AJ117" i="54"/>
  <c r="T117" i="54"/>
  <c r="AK116" i="54"/>
  <c r="AA116" i="54" s="1"/>
  <c r="AJ116" i="54"/>
  <c r="U116" i="54"/>
  <c r="K116" i="54" s="1"/>
  <c r="T116" i="54"/>
  <c r="AJ115" i="54"/>
  <c r="T115" i="54"/>
  <c r="AK114" i="54"/>
  <c r="AA114" i="54" s="1"/>
  <c r="AJ114" i="54"/>
  <c r="U114" i="54"/>
  <c r="K114" i="54" s="1"/>
  <c r="T114" i="54"/>
  <c r="AJ113" i="54"/>
  <c r="T113" i="54"/>
  <c r="AK112" i="54"/>
  <c r="AA112" i="54" s="1"/>
  <c r="AJ112" i="54"/>
  <c r="U112" i="54"/>
  <c r="K112" i="54" s="1"/>
  <c r="T112" i="54"/>
  <c r="AJ111" i="54"/>
  <c r="T111" i="54"/>
  <c r="AK110" i="54"/>
  <c r="AA110" i="54" s="1"/>
  <c r="AJ110" i="54"/>
  <c r="U110" i="54"/>
  <c r="K110" i="54" s="1"/>
  <c r="T110" i="54"/>
  <c r="AJ109" i="54"/>
  <c r="T109" i="54"/>
  <c r="AK99" i="54"/>
  <c r="AA99" i="54" s="1"/>
  <c r="AJ99" i="54"/>
  <c r="U99" i="54"/>
  <c r="K99" i="54" s="1"/>
  <c r="T99" i="54"/>
  <c r="AJ98" i="54"/>
  <c r="T98" i="54"/>
  <c r="AK97" i="54"/>
  <c r="AA97" i="54" s="1"/>
  <c r="AJ97" i="54"/>
  <c r="U97" i="54"/>
  <c r="K97" i="54" s="1"/>
  <c r="T97" i="54"/>
  <c r="AJ96" i="54"/>
  <c r="T96" i="54"/>
  <c r="AK95" i="54"/>
  <c r="AA95" i="54" s="1"/>
  <c r="AJ95" i="54"/>
  <c r="U95" i="54"/>
  <c r="T95" i="54"/>
  <c r="K95" i="54"/>
  <c r="AJ94" i="54"/>
  <c r="T94" i="54"/>
  <c r="AK93" i="54"/>
  <c r="AA93" i="54" s="1"/>
  <c r="AJ93" i="54"/>
  <c r="U93" i="54"/>
  <c r="K93" i="54" s="1"/>
  <c r="T93" i="54"/>
  <c r="AJ92" i="54"/>
  <c r="T92" i="54"/>
  <c r="AK91" i="54"/>
  <c r="AJ91" i="54"/>
  <c r="AA91" i="54"/>
  <c r="U91" i="54"/>
  <c r="T91" i="54"/>
  <c r="K91" i="54"/>
  <c r="AJ90" i="54"/>
  <c r="T90" i="54"/>
  <c r="AK89" i="54"/>
  <c r="AA89" i="54" s="1"/>
  <c r="AJ89" i="54"/>
  <c r="U89" i="54"/>
  <c r="K89" i="54" s="1"/>
  <c r="T89" i="54"/>
  <c r="AJ88" i="54"/>
  <c r="T88" i="54"/>
  <c r="AK87" i="54"/>
  <c r="AA87" i="54" s="1"/>
  <c r="AJ87" i="54"/>
  <c r="U87" i="54"/>
  <c r="K87" i="54" s="1"/>
  <c r="T87" i="54"/>
  <c r="AJ86" i="54"/>
  <c r="T86" i="54"/>
  <c r="AK85" i="54"/>
  <c r="AA85" i="54" s="1"/>
  <c r="AJ85" i="54"/>
  <c r="U85" i="54"/>
  <c r="K85" i="54" s="1"/>
  <c r="T85" i="54"/>
  <c r="AJ84" i="54"/>
  <c r="T84" i="54"/>
  <c r="AK83" i="54"/>
  <c r="AA83" i="54" s="1"/>
  <c r="AJ83" i="54"/>
  <c r="U83" i="54"/>
  <c r="K83" i="54" s="1"/>
  <c r="T83" i="54"/>
  <c r="AJ82" i="54"/>
  <c r="T82" i="54"/>
  <c r="AK81" i="54"/>
  <c r="AA81" i="54" s="1"/>
  <c r="AJ81" i="54"/>
  <c r="U81" i="54"/>
  <c r="K81" i="54" s="1"/>
  <c r="T81" i="54"/>
  <c r="AJ80" i="54"/>
  <c r="T80" i="54"/>
  <c r="AK79" i="54"/>
  <c r="AJ79" i="54"/>
  <c r="AA79" i="54"/>
  <c r="U79" i="54"/>
  <c r="K79" i="54" s="1"/>
  <c r="T79" i="54"/>
  <c r="AJ78" i="54"/>
  <c r="T78" i="54"/>
  <c r="AK77" i="54"/>
  <c r="AA77" i="54" s="1"/>
  <c r="AJ77" i="54"/>
  <c r="U77" i="54"/>
  <c r="K77" i="54" s="1"/>
  <c r="T77" i="54"/>
  <c r="AJ76" i="54"/>
  <c r="T76" i="54"/>
  <c r="AK75" i="54"/>
  <c r="AA75" i="54" s="1"/>
  <c r="AJ75" i="54"/>
  <c r="U75" i="54"/>
  <c r="K75" i="54" s="1"/>
  <c r="T75" i="54"/>
  <c r="AJ74" i="54"/>
  <c r="T74" i="54"/>
  <c r="AK73" i="54"/>
  <c r="AA73" i="54" s="1"/>
  <c r="AJ73" i="54"/>
  <c r="U73" i="54"/>
  <c r="K73" i="54" s="1"/>
  <c r="T73" i="54"/>
  <c r="AJ72" i="54"/>
  <c r="T72" i="54"/>
  <c r="AK71" i="54"/>
  <c r="AA71" i="54" s="1"/>
  <c r="AJ71" i="54"/>
  <c r="U71" i="54"/>
  <c r="K71" i="54" s="1"/>
  <c r="T71" i="54"/>
  <c r="AJ70" i="54"/>
  <c r="T70" i="54"/>
  <c r="AK69" i="54"/>
  <c r="AA69" i="54" s="1"/>
  <c r="AJ69" i="54"/>
  <c r="U69" i="54"/>
  <c r="K69" i="54" s="1"/>
  <c r="T69" i="54"/>
  <c r="AJ68" i="54"/>
  <c r="T68" i="54"/>
  <c r="AK67" i="54"/>
  <c r="AA67" i="54" s="1"/>
  <c r="AJ67" i="54"/>
  <c r="U67" i="54"/>
  <c r="K67" i="54" s="1"/>
  <c r="T67" i="54"/>
  <c r="AJ66" i="54"/>
  <c r="T66" i="54"/>
  <c r="AK65" i="54"/>
  <c r="AA65" i="54" s="1"/>
  <c r="AJ65" i="54"/>
  <c r="U65" i="54"/>
  <c r="T65" i="54"/>
  <c r="K65" i="54"/>
  <c r="AJ64" i="54"/>
  <c r="T64" i="54"/>
  <c r="AK63" i="54"/>
  <c r="AA63" i="54" s="1"/>
  <c r="AJ63" i="54"/>
  <c r="U63" i="54"/>
  <c r="T63" i="54"/>
  <c r="K63" i="54"/>
  <c r="AJ62" i="54"/>
  <c r="T62" i="54"/>
  <c r="AK61" i="54"/>
  <c r="AJ61" i="54"/>
  <c r="AA61" i="54"/>
  <c r="U61" i="54"/>
  <c r="K61" i="54" s="1"/>
  <c r="T61" i="54"/>
  <c r="AJ60" i="54"/>
  <c r="T60" i="54"/>
  <c r="AK59" i="54"/>
  <c r="AA59" i="54" s="1"/>
  <c r="AJ59" i="54"/>
  <c r="U59" i="54"/>
  <c r="K59" i="54" s="1"/>
  <c r="T59" i="54"/>
  <c r="AJ58" i="54"/>
  <c r="T58" i="54"/>
  <c r="AK49" i="54"/>
  <c r="AA49" i="54" s="1"/>
  <c r="AJ49" i="54"/>
  <c r="U49" i="54"/>
  <c r="K49" i="54" s="1"/>
  <c r="T49" i="54"/>
  <c r="AJ48" i="54"/>
  <c r="T48" i="54"/>
  <c r="AK47" i="54"/>
  <c r="AJ47" i="54"/>
  <c r="AA47" i="54"/>
  <c r="U47" i="54"/>
  <c r="K47" i="54" s="1"/>
  <c r="T47" i="54"/>
  <c r="AJ46" i="54"/>
  <c r="T46" i="54"/>
  <c r="AK45" i="54"/>
  <c r="AA45" i="54" s="1"/>
  <c r="AJ45" i="54"/>
  <c r="U45" i="54"/>
  <c r="K45" i="54" s="1"/>
  <c r="T45" i="54"/>
  <c r="AJ44" i="54"/>
  <c r="T44" i="54"/>
  <c r="AK43" i="54"/>
  <c r="AA43" i="54" s="1"/>
  <c r="AJ43" i="54"/>
  <c r="U43" i="54"/>
  <c r="K43" i="54" s="1"/>
  <c r="T43" i="54"/>
  <c r="AJ42" i="54"/>
  <c r="T42" i="54"/>
  <c r="AK41" i="54"/>
  <c r="AA41" i="54" s="1"/>
  <c r="AJ41" i="54"/>
  <c r="U41" i="54"/>
  <c r="K41" i="54" s="1"/>
  <c r="T41" i="54"/>
  <c r="AJ40" i="54"/>
  <c r="T40" i="54"/>
  <c r="AK39" i="54"/>
  <c r="AA39" i="54" s="1"/>
  <c r="AJ39" i="54"/>
  <c r="U39" i="54"/>
  <c r="K39" i="54" s="1"/>
  <c r="T39" i="54"/>
  <c r="AJ38" i="54"/>
  <c r="T38" i="54"/>
  <c r="AK37" i="54"/>
  <c r="AJ37" i="54"/>
  <c r="AA37" i="54"/>
  <c r="U37" i="54"/>
  <c r="K37" i="54" s="1"/>
  <c r="T37" i="54"/>
  <c r="AJ36" i="54"/>
  <c r="T36" i="54"/>
  <c r="AK35" i="54"/>
  <c r="AA35" i="54" s="1"/>
  <c r="AJ35" i="54"/>
  <c r="U35" i="54"/>
  <c r="K35" i="54" s="1"/>
  <c r="T35" i="54"/>
  <c r="AJ34" i="54"/>
  <c r="T34" i="54"/>
  <c r="AK33" i="54"/>
  <c r="AA33" i="54" s="1"/>
  <c r="AJ33" i="54"/>
  <c r="U33" i="54"/>
  <c r="K33" i="54" s="1"/>
  <c r="T33" i="54"/>
  <c r="AJ32" i="54"/>
  <c r="T32" i="54"/>
  <c r="AK31" i="54"/>
  <c r="AA31" i="54" s="1"/>
  <c r="AJ31" i="54"/>
  <c r="U31" i="54"/>
  <c r="K31" i="54" s="1"/>
  <c r="T31" i="54"/>
  <c r="AJ30" i="54"/>
  <c r="T30" i="54"/>
  <c r="AK29" i="54"/>
  <c r="AA29" i="54" s="1"/>
  <c r="AJ29" i="54"/>
  <c r="U29" i="54"/>
  <c r="K29" i="54" s="1"/>
  <c r="T29" i="54"/>
  <c r="AJ28" i="54"/>
  <c r="T28" i="54"/>
  <c r="AK27" i="54"/>
  <c r="AA27" i="54" s="1"/>
  <c r="AJ27" i="54"/>
  <c r="U27" i="54"/>
  <c r="T27" i="54"/>
  <c r="K27" i="54"/>
  <c r="AJ26" i="54"/>
  <c r="T26" i="54"/>
  <c r="AK25" i="54"/>
  <c r="AA25" i="54" s="1"/>
  <c r="AJ25" i="54"/>
  <c r="U25" i="54"/>
  <c r="K25" i="54" s="1"/>
  <c r="T25" i="54"/>
  <c r="AJ24" i="54"/>
  <c r="T24" i="54"/>
  <c r="AK23" i="54"/>
  <c r="AA23" i="54" s="1"/>
  <c r="AJ23" i="54"/>
  <c r="U23" i="54"/>
  <c r="K23" i="54" s="1"/>
  <c r="T23" i="54"/>
  <c r="AJ22" i="54"/>
  <c r="T22" i="54"/>
  <c r="AK21" i="54"/>
  <c r="AA21" i="54" s="1"/>
  <c r="AJ21" i="54"/>
  <c r="T21" i="54"/>
  <c r="AJ20" i="54"/>
  <c r="T20" i="54"/>
  <c r="AK19" i="54"/>
  <c r="AJ19" i="54"/>
  <c r="AA19" i="54"/>
  <c r="T19" i="54"/>
  <c r="AJ18" i="54"/>
  <c r="V18" i="54"/>
  <c r="T18" i="54"/>
  <c r="N10" i="54"/>
  <c r="N9" i="54"/>
  <c r="AR4" i="54" s="1"/>
  <c r="AR6" i="54" s="1"/>
  <c r="N8" i="54"/>
  <c r="N7" i="54"/>
  <c r="N4" i="54"/>
  <c r="AK201" i="53"/>
  <c r="AJ201" i="53"/>
  <c r="AA201" i="53"/>
  <c r="U201" i="53"/>
  <c r="T201" i="53"/>
  <c r="K201" i="53"/>
  <c r="AJ200" i="53"/>
  <c r="T200" i="53"/>
  <c r="AK199" i="53"/>
  <c r="AA199" i="53" s="1"/>
  <c r="AJ199" i="53"/>
  <c r="U199" i="53"/>
  <c r="K199" i="53" s="1"/>
  <c r="T199" i="53"/>
  <c r="AJ198" i="53"/>
  <c r="T198" i="53"/>
  <c r="AK197" i="53"/>
  <c r="AA197" i="53" s="1"/>
  <c r="AJ197" i="53"/>
  <c r="U197" i="53"/>
  <c r="K197" i="53" s="1"/>
  <c r="T197" i="53"/>
  <c r="AJ196" i="53"/>
  <c r="T196" i="53"/>
  <c r="AK195" i="53"/>
  <c r="AJ195" i="53"/>
  <c r="AA195" i="53"/>
  <c r="U195" i="53"/>
  <c r="K195" i="53" s="1"/>
  <c r="T195" i="53"/>
  <c r="AJ194" i="53"/>
  <c r="T194" i="53"/>
  <c r="AK193" i="53"/>
  <c r="AA193" i="53" s="1"/>
  <c r="AJ193" i="53"/>
  <c r="U193" i="53"/>
  <c r="K193" i="53" s="1"/>
  <c r="T193" i="53"/>
  <c r="AJ192" i="53"/>
  <c r="T192" i="53"/>
  <c r="AK191" i="53"/>
  <c r="AA191" i="53" s="1"/>
  <c r="AJ191" i="53"/>
  <c r="U191" i="53"/>
  <c r="K191" i="53" s="1"/>
  <c r="T191" i="53"/>
  <c r="AJ190" i="53"/>
  <c r="T190" i="53"/>
  <c r="AK189" i="53"/>
  <c r="AA189" i="53" s="1"/>
  <c r="AJ189" i="53"/>
  <c r="U189" i="53"/>
  <c r="K189" i="53" s="1"/>
  <c r="T189" i="53"/>
  <c r="AJ188" i="53"/>
  <c r="T188" i="53"/>
  <c r="AK187" i="53"/>
  <c r="AA187" i="53" s="1"/>
  <c r="AJ187" i="53"/>
  <c r="U187" i="53"/>
  <c r="K187" i="53" s="1"/>
  <c r="T187" i="53"/>
  <c r="AJ186" i="53"/>
  <c r="T186" i="53"/>
  <c r="AK185" i="53"/>
  <c r="AJ185" i="53"/>
  <c r="AA185" i="53"/>
  <c r="U185" i="53"/>
  <c r="K185" i="53" s="1"/>
  <c r="T185" i="53"/>
  <c r="AJ184" i="53"/>
  <c r="T184" i="53"/>
  <c r="AK183" i="53"/>
  <c r="AA183" i="53" s="1"/>
  <c r="AJ183" i="53"/>
  <c r="U183" i="53"/>
  <c r="K183" i="53" s="1"/>
  <c r="T183" i="53"/>
  <c r="AJ182" i="53"/>
  <c r="T182" i="53"/>
  <c r="AK181" i="53"/>
  <c r="AA181" i="53" s="1"/>
  <c r="AJ181" i="53"/>
  <c r="U181" i="53"/>
  <c r="T181" i="53"/>
  <c r="K181" i="53"/>
  <c r="AJ180" i="53"/>
  <c r="T180" i="53"/>
  <c r="AK179" i="53"/>
  <c r="AA179" i="53" s="1"/>
  <c r="AJ179" i="53"/>
  <c r="U179" i="53"/>
  <c r="K179" i="53" s="1"/>
  <c r="T179" i="53"/>
  <c r="AJ178" i="53"/>
  <c r="T178" i="53"/>
  <c r="AK177" i="53"/>
  <c r="AA177" i="53" s="1"/>
  <c r="AJ177" i="53"/>
  <c r="U177" i="53"/>
  <c r="K177" i="53" s="1"/>
  <c r="T177" i="53"/>
  <c r="AJ176" i="53"/>
  <c r="T176" i="53"/>
  <c r="AK175" i="53"/>
  <c r="AA175" i="53" s="1"/>
  <c r="AJ175" i="53"/>
  <c r="U175" i="53"/>
  <c r="T175" i="53"/>
  <c r="K175" i="53"/>
  <c r="AJ174" i="53"/>
  <c r="T174" i="53"/>
  <c r="AK173" i="53"/>
  <c r="AA173" i="53" s="1"/>
  <c r="AJ173" i="53"/>
  <c r="U173" i="53"/>
  <c r="K173" i="53" s="1"/>
  <c r="T173" i="53"/>
  <c r="AJ172" i="53"/>
  <c r="T172" i="53"/>
  <c r="AK171" i="53"/>
  <c r="AA171" i="53" s="1"/>
  <c r="AJ171" i="53"/>
  <c r="U171" i="53"/>
  <c r="K171" i="53" s="1"/>
  <c r="T171" i="53"/>
  <c r="AJ170" i="53"/>
  <c r="T170" i="53"/>
  <c r="AK169" i="53"/>
  <c r="AA169" i="53" s="1"/>
  <c r="AJ169" i="53"/>
  <c r="U169" i="53"/>
  <c r="K169" i="53" s="1"/>
  <c r="T169" i="53"/>
  <c r="AJ168" i="53"/>
  <c r="T168" i="53"/>
  <c r="AK167" i="53"/>
  <c r="AA167" i="53" s="1"/>
  <c r="AJ167" i="53"/>
  <c r="U167" i="53"/>
  <c r="K167" i="53" s="1"/>
  <c r="T167" i="53"/>
  <c r="AJ166" i="53"/>
  <c r="T166" i="53"/>
  <c r="AK165" i="53"/>
  <c r="AA165" i="53" s="1"/>
  <c r="AJ165" i="53"/>
  <c r="U165" i="53"/>
  <c r="K165" i="53" s="1"/>
  <c r="T165" i="53"/>
  <c r="AJ164" i="53"/>
  <c r="T164" i="53"/>
  <c r="AK163" i="53"/>
  <c r="AA163" i="53" s="1"/>
  <c r="AJ163" i="53"/>
  <c r="U163" i="53"/>
  <c r="K163" i="53" s="1"/>
  <c r="T163" i="53"/>
  <c r="AJ162" i="53"/>
  <c r="T162" i="53"/>
  <c r="AK161" i="53"/>
  <c r="AA161" i="53" s="1"/>
  <c r="AJ161" i="53"/>
  <c r="U161" i="53"/>
  <c r="T161" i="53"/>
  <c r="AJ160" i="53"/>
  <c r="T160" i="53"/>
  <c r="AK150" i="53"/>
  <c r="AA150" i="53" s="1"/>
  <c r="AJ150" i="53"/>
  <c r="U150" i="53"/>
  <c r="T150" i="53"/>
  <c r="K150" i="53"/>
  <c r="AJ149" i="53"/>
  <c r="T149" i="53"/>
  <c r="AK148" i="53"/>
  <c r="AA148" i="53" s="1"/>
  <c r="AJ148" i="53"/>
  <c r="U148" i="53"/>
  <c r="K148" i="53" s="1"/>
  <c r="T148" i="53"/>
  <c r="AJ147" i="53"/>
  <c r="T147" i="53"/>
  <c r="AK146" i="53"/>
  <c r="AA146" i="53" s="1"/>
  <c r="AJ146" i="53"/>
  <c r="U146" i="53"/>
  <c r="K146" i="53" s="1"/>
  <c r="T146" i="53"/>
  <c r="AJ145" i="53"/>
  <c r="T145" i="53"/>
  <c r="AK144" i="53"/>
  <c r="AJ144" i="53"/>
  <c r="AA144" i="53"/>
  <c r="U144" i="53"/>
  <c r="K144" i="53" s="1"/>
  <c r="T144" i="53"/>
  <c r="AJ143" i="53"/>
  <c r="T143" i="53"/>
  <c r="AK142" i="53"/>
  <c r="AA142" i="53" s="1"/>
  <c r="AJ142" i="53"/>
  <c r="U142" i="53"/>
  <c r="K142" i="53" s="1"/>
  <c r="T142" i="53"/>
  <c r="AJ141" i="53"/>
  <c r="T141" i="53"/>
  <c r="AK140" i="53"/>
  <c r="AA140" i="53" s="1"/>
  <c r="AJ140" i="53"/>
  <c r="U140" i="53"/>
  <c r="T140" i="53"/>
  <c r="K140" i="53"/>
  <c r="AJ139" i="53"/>
  <c r="T139" i="53"/>
  <c r="AK138" i="53"/>
  <c r="AA138" i="53" s="1"/>
  <c r="AJ138" i="53"/>
  <c r="U138" i="53"/>
  <c r="K138" i="53" s="1"/>
  <c r="T138" i="53"/>
  <c r="AJ137" i="53"/>
  <c r="T137" i="53"/>
  <c r="AK136" i="53"/>
  <c r="AJ136" i="53"/>
  <c r="AA136" i="53"/>
  <c r="U136" i="53"/>
  <c r="T136" i="53"/>
  <c r="K136" i="53"/>
  <c r="AJ135" i="53"/>
  <c r="T135" i="53"/>
  <c r="AK134" i="53"/>
  <c r="AA134" i="53" s="1"/>
  <c r="AJ134" i="53"/>
  <c r="U134" i="53"/>
  <c r="K134" i="53" s="1"/>
  <c r="T134" i="53"/>
  <c r="AJ133" i="53"/>
  <c r="T133" i="53"/>
  <c r="AK132" i="53"/>
  <c r="AA132" i="53" s="1"/>
  <c r="AJ132" i="53"/>
  <c r="U132" i="53"/>
  <c r="K132" i="53" s="1"/>
  <c r="T132" i="53"/>
  <c r="AJ131" i="53"/>
  <c r="T131" i="53"/>
  <c r="AK130" i="53"/>
  <c r="AJ130" i="53"/>
  <c r="AA130" i="53"/>
  <c r="U130" i="53"/>
  <c r="K130" i="53" s="1"/>
  <c r="T130" i="53"/>
  <c r="AJ129" i="53"/>
  <c r="T129" i="53"/>
  <c r="AK128" i="53"/>
  <c r="AA128" i="53" s="1"/>
  <c r="AJ128" i="53"/>
  <c r="U128" i="53"/>
  <c r="T128" i="53"/>
  <c r="K128" i="53"/>
  <c r="AJ127" i="53"/>
  <c r="T127" i="53"/>
  <c r="AK126" i="53"/>
  <c r="AA126" i="53" s="1"/>
  <c r="AJ126" i="53"/>
  <c r="U126" i="53"/>
  <c r="K126" i="53" s="1"/>
  <c r="T126" i="53"/>
  <c r="AJ125" i="53"/>
  <c r="T125" i="53"/>
  <c r="AK124" i="53"/>
  <c r="AA124" i="53" s="1"/>
  <c r="AJ124" i="53"/>
  <c r="U124" i="53"/>
  <c r="K124" i="53" s="1"/>
  <c r="T124" i="53"/>
  <c r="AJ123" i="53"/>
  <c r="T123" i="53"/>
  <c r="AK122" i="53"/>
  <c r="AA122" i="53" s="1"/>
  <c r="AJ122" i="53"/>
  <c r="U122" i="53"/>
  <c r="K122" i="53" s="1"/>
  <c r="T122" i="53"/>
  <c r="AJ121" i="53"/>
  <c r="T121" i="53"/>
  <c r="AK120" i="53"/>
  <c r="AA120" i="53" s="1"/>
  <c r="AJ120" i="53"/>
  <c r="U120" i="53"/>
  <c r="K120" i="53" s="1"/>
  <c r="T120" i="53"/>
  <c r="AJ119" i="53"/>
  <c r="T119" i="53"/>
  <c r="AK118" i="53"/>
  <c r="AA118" i="53" s="1"/>
  <c r="AJ118" i="53"/>
  <c r="U118" i="53"/>
  <c r="K118" i="53" s="1"/>
  <c r="T118" i="53"/>
  <c r="AJ117" i="53"/>
  <c r="T117" i="53"/>
  <c r="AK116" i="53"/>
  <c r="AA116" i="53" s="1"/>
  <c r="AJ116" i="53"/>
  <c r="U116" i="53"/>
  <c r="K116" i="53" s="1"/>
  <c r="T116" i="53"/>
  <c r="AJ115" i="53"/>
  <c r="T115" i="53"/>
  <c r="AK114" i="53"/>
  <c r="AA114" i="53" s="1"/>
  <c r="AJ114" i="53"/>
  <c r="U114" i="53"/>
  <c r="K114" i="53" s="1"/>
  <c r="T114" i="53"/>
  <c r="AJ113" i="53"/>
  <c r="T113" i="53"/>
  <c r="AK112" i="53"/>
  <c r="AA112" i="53" s="1"/>
  <c r="AJ112" i="53"/>
  <c r="U112" i="53"/>
  <c r="K112" i="53" s="1"/>
  <c r="T112" i="53"/>
  <c r="AJ111" i="53"/>
  <c r="T111" i="53"/>
  <c r="AK110" i="53"/>
  <c r="AA110" i="53" s="1"/>
  <c r="AJ110" i="53"/>
  <c r="U110" i="53"/>
  <c r="K110" i="53" s="1"/>
  <c r="T110" i="53"/>
  <c r="AJ109" i="53"/>
  <c r="T109" i="53"/>
  <c r="AK99" i="53"/>
  <c r="AA99" i="53" s="1"/>
  <c r="AJ99" i="53"/>
  <c r="U99" i="53"/>
  <c r="K99" i="53" s="1"/>
  <c r="T99" i="53"/>
  <c r="AJ98" i="53"/>
  <c r="T98" i="53"/>
  <c r="AK97" i="53"/>
  <c r="AA97" i="53" s="1"/>
  <c r="AJ97" i="53"/>
  <c r="U97" i="53"/>
  <c r="K97" i="53" s="1"/>
  <c r="T97" i="53"/>
  <c r="AJ96" i="53"/>
  <c r="T96" i="53"/>
  <c r="AK95" i="53"/>
  <c r="AA95" i="53" s="1"/>
  <c r="AJ95" i="53"/>
  <c r="U95" i="53"/>
  <c r="K95" i="53" s="1"/>
  <c r="T95" i="53"/>
  <c r="AJ94" i="53"/>
  <c r="T94" i="53"/>
  <c r="AK93" i="53"/>
  <c r="AA93" i="53" s="1"/>
  <c r="AJ93" i="53"/>
  <c r="U93" i="53"/>
  <c r="K93" i="53" s="1"/>
  <c r="T93" i="53"/>
  <c r="AJ92" i="53"/>
  <c r="T92" i="53"/>
  <c r="AK91" i="53"/>
  <c r="AA91" i="53" s="1"/>
  <c r="AJ91" i="53"/>
  <c r="U91" i="53"/>
  <c r="K91" i="53" s="1"/>
  <c r="T91" i="53"/>
  <c r="AJ90" i="53"/>
  <c r="T90" i="53"/>
  <c r="AK89" i="53"/>
  <c r="AA89" i="53" s="1"/>
  <c r="AJ89" i="53"/>
  <c r="U89" i="53"/>
  <c r="K89" i="53" s="1"/>
  <c r="T89" i="53"/>
  <c r="AJ88" i="53"/>
  <c r="T88" i="53"/>
  <c r="AK87" i="53"/>
  <c r="AA87" i="53" s="1"/>
  <c r="AJ87" i="53"/>
  <c r="U87" i="53"/>
  <c r="K87" i="53" s="1"/>
  <c r="T87" i="53"/>
  <c r="AJ86" i="53"/>
  <c r="T86" i="53"/>
  <c r="AK85" i="53"/>
  <c r="AA85" i="53" s="1"/>
  <c r="AJ85" i="53"/>
  <c r="U85" i="53"/>
  <c r="K85" i="53" s="1"/>
  <c r="T85" i="53"/>
  <c r="AJ84" i="53"/>
  <c r="T84" i="53"/>
  <c r="AK83" i="53"/>
  <c r="AA83" i="53" s="1"/>
  <c r="AJ83" i="53"/>
  <c r="U83" i="53"/>
  <c r="T83" i="53"/>
  <c r="K83" i="53"/>
  <c r="AJ82" i="53"/>
  <c r="T82" i="53"/>
  <c r="AK81" i="53"/>
  <c r="AA81" i="53" s="1"/>
  <c r="AJ81" i="53"/>
  <c r="U81" i="53"/>
  <c r="K81" i="53" s="1"/>
  <c r="T81" i="53"/>
  <c r="AJ80" i="53"/>
  <c r="T80" i="53"/>
  <c r="AK79" i="53"/>
  <c r="AA79" i="53" s="1"/>
  <c r="AJ79" i="53"/>
  <c r="U79" i="53"/>
  <c r="K79" i="53" s="1"/>
  <c r="T79" i="53"/>
  <c r="AJ78" i="53"/>
  <c r="T78" i="53"/>
  <c r="AK77" i="53"/>
  <c r="AA77" i="53" s="1"/>
  <c r="AJ77" i="53"/>
  <c r="U77" i="53"/>
  <c r="K77" i="53" s="1"/>
  <c r="T77" i="53"/>
  <c r="AJ76" i="53"/>
  <c r="T76" i="53"/>
  <c r="AK75" i="53"/>
  <c r="AA75" i="53" s="1"/>
  <c r="AJ75" i="53"/>
  <c r="U75" i="53"/>
  <c r="K75" i="53" s="1"/>
  <c r="T75" i="53"/>
  <c r="AJ74" i="53"/>
  <c r="T74" i="53"/>
  <c r="AK73" i="53"/>
  <c r="AA73" i="53" s="1"/>
  <c r="AJ73" i="53"/>
  <c r="U73" i="53"/>
  <c r="K73" i="53" s="1"/>
  <c r="T73" i="53"/>
  <c r="AJ72" i="53"/>
  <c r="T72" i="53"/>
  <c r="AK71" i="53"/>
  <c r="AA71" i="53" s="1"/>
  <c r="AJ71" i="53"/>
  <c r="U71" i="53"/>
  <c r="K71" i="53" s="1"/>
  <c r="T71" i="53"/>
  <c r="AJ70" i="53"/>
  <c r="T70" i="53"/>
  <c r="AK69" i="53"/>
  <c r="AA69" i="53" s="1"/>
  <c r="AJ69" i="53"/>
  <c r="U69" i="53"/>
  <c r="K69" i="53" s="1"/>
  <c r="T69" i="53"/>
  <c r="AJ68" i="53"/>
  <c r="T68" i="53"/>
  <c r="AK67" i="53"/>
  <c r="AA67" i="53" s="1"/>
  <c r="AJ67" i="53"/>
  <c r="U67" i="53"/>
  <c r="K67" i="53" s="1"/>
  <c r="T67" i="53"/>
  <c r="AJ66" i="53"/>
  <c r="T66" i="53"/>
  <c r="AK65" i="53"/>
  <c r="AA65" i="53" s="1"/>
  <c r="AJ65" i="53"/>
  <c r="U65" i="53"/>
  <c r="T65" i="53"/>
  <c r="K65" i="53"/>
  <c r="AJ64" i="53"/>
  <c r="T64" i="53"/>
  <c r="AK63" i="53"/>
  <c r="AA63" i="53" s="1"/>
  <c r="AJ63" i="53"/>
  <c r="U63" i="53"/>
  <c r="K63" i="53" s="1"/>
  <c r="T63" i="53"/>
  <c r="AJ62" i="53"/>
  <c r="T62" i="53"/>
  <c r="AK61" i="53"/>
  <c r="AA61" i="53" s="1"/>
  <c r="AJ61" i="53"/>
  <c r="U61" i="53"/>
  <c r="K61" i="53" s="1"/>
  <c r="T61" i="53"/>
  <c r="AJ60" i="53"/>
  <c r="T60" i="53"/>
  <c r="AK59" i="53"/>
  <c r="AJ59" i="53"/>
  <c r="AA59" i="53"/>
  <c r="U59" i="53"/>
  <c r="T59" i="53"/>
  <c r="AJ58" i="53"/>
  <c r="T58" i="53"/>
  <c r="AK49" i="53"/>
  <c r="AA49" i="53" s="1"/>
  <c r="AJ49" i="53"/>
  <c r="U49" i="53"/>
  <c r="K49" i="53" s="1"/>
  <c r="T49" i="53"/>
  <c r="AJ48" i="53"/>
  <c r="T48" i="53"/>
  <c r="AK47" i="53"/>
  <c r="AA47" i="53" s="1"/>
  <c r="AJ47" i="53"/>
  <c r="U47" i="53"/>
  <c r="K47" i="53" s="1"/>
  <c r="T47" i="53"/>
  <c r="AJ46" i="53"/>
  <c r="T46" i="53"/>
  <c r="AK45" i="53"/>
  <c r="AA45" i="53" s="1"/>
  <c r="AJ45" i="53"/>
  <c r="U45" i="53"/>
  <c r="T45" i="53"/>
  <c r="K45" i="53"/>
  <c r="AJ44" i="53"/>
  <c r="T44" i="53"/>
  <c r="AK43" i="53"/>
  <c r="AA43" i="53" s="1"/>
  <c r="AJ43" i="53"/>
  <c r="U43" i="53"/>
  <c r="K43" i="53" s="1"/>
  <c r="T43" i="53"/>
  <c r="AJ42" i="53"/>
  <c r="T42" i="53"/>
  <c r="AK41" i="53"/>
  <c r="AA41" i="53" s="1"/>
  <c r="AJ41" i="53"/>
  <c r="U41" i="53"/>
  <c r="K41" i="53" s="1"/>
  <c r="T41" i="53"/>
  <c r="AJ40" i="53"/>
  <c r="T40" i="53"/>
  <c r="AK39" i="53"/>
  <c r="AA39" i="53" s="1"/>
  <c r="AJ39" i="53"/>
  <c r="U39" i="53"/>
  <c r="K39" i="53" s="1"/>
  <c r="T39" i="53"/>
  <c r="AJ38" i="53"/>
  <c r="T38" i="53"/>
  <c r="AK37" i="53"/>
  <c r="AJ37" i="53"/>
  <c r="AA37" i="53"/>
  <c r="U37" i="53"/>
  <c r="K37" i="53" s="1"/>
  <c r="T37" i="53"/>
  <c r="AJ36" i="53"/>
  <c r="T36" i="53"/>
  <c r="AK35" i="53"/>
  <c r="AA35" i="53" s="1"/>
  <c r="AJ35" i="53"/>
  <c r="U35" i="53"/>
  <c r="K35" i="53" s="1"/>
  <c r="T35" i="53"/>
  <c r="AJ34" i="53"/>
  <c r="T34" i="53"/>
  <c r="AK33" i="53"/>
  <c r="AJ33" i="53"/>
  <c r="AA33" i="53"/>
  <c r="U33" i="53"/>
  <c r="T33" i="53"/>
  <c r="K33" i="53"/>
  <c r="AJ32" i="53"/>
  <c r="T32" i="53"/>
  <c r="AK31" i="53"/>
  <c r="AJ31" i="53"/>
  <c r="AA31" i="53"/>
  <c r="U31" i="53"/>
  <c r="T31" i="53"/>
  <c r="K31" i="53"/>
  <c r="AJ30" i="53"/>
  <c r="T30" i="53"/>
  <c r="AK29" i="53"/>
  <c r="AA29" i="53" s="1"/>
  <c r="AJ29" i="53"/>
  <c r="U29" i="53"/>
  <c r="K29" i="53" s="1"/>
  <c r="T29" i="53"/>
  <c r="AJ28" i="53"/>
  <c r="T28" i="53"/>
  <c r="AK27" i="53"/>
  <c r="AJ27" i="53"/>
  <c r="AA27" i="53"/>
  <c r="U27" i="53"/>
  <c r="K27" i="53" s="1"/>
  <c r="T27" i="53"/>
  <c r="AJ26" i="53"/>
  <c r="T26" i="53"/>
  <c r="AK25" i="53"/>
  <c r="AA25" i="53" s="1"/>
  <c r="AJ25" i="53"/>
  <c r="U25" i="53"/>
  <c r="K25" i="53" s="1"/>
  <c r="T25" i="53"/>
  <c r="AJ24" i="53"/>
  <c r="T24" i="53"/>
  <c r="AK23" i="53"/>
  <c r="AA23" i="53" s="1"/>
  <c r="AJ23" i="53"/>
  <c r="U23" i="53"/>
  <c r="K23" i="53" s="1"/>
  <c r="T23" i="53"/>
  <c r="AJ22" i="53"/>
  <c r="T22" i="53"/>
  <c r="AK21" i="53"/>
  <c r="AA21" i="53" s="1"/>
  <c r="AJ21" i="53"/>
  <c r="T21" i="53"/>
  <c r="AJ20" i="53"/>
  <c r="T20" i="53"/>
  <c r="AK19" i="53"/>
  <c r="AJ19" i="53"/>
  <c r="AA19" i="53"/>
  <c r="T19" i="53"/>
  <c r="AJ18" i="53"/>
  <c r="T18" i="53"/>
  <c r="N10" i="53"/>
  <c r="N9" i="53"/>
  <c r="AR4" i="53" s="1"/>
  <c r="AR6" i="53" s="1"/>
  <c r="N8" i="53"/>
  <c r="V18" i="53" s="1"/>
  <c r="N7" i="53"/>
  <c r="N4" i="53"/>
  <c r="AK201" i="52"/>
  <c r="AJ201" i="52"/>
  <c r="AA201" i="52"/>
  <c r="U201" i="52"/>
  <c r="K201" i="52" s="1"/>
  <c r="T201" i="52"/>
  <c r="AJ200" i="52"/>
  <c r="T200" i="52"/>
  <c r="AK199" i="52"/>
  <c r="AA199" i="52" s="1"/>
  <c r="AJ199" i="52"/>
  <c r="U199" i="52"/>
  <c r="K199" i="52" s="1"/>
  <c r="T199" i="52"/>
  <c r="AJ198" i="52"/>
  <c r="T198" i="52"/>
  <c r="AK197" i="52"/>
  <c r="AA197" i="52" s="1"/>
  <c r="AJ197" i="52"/>
  <c r="U197" i="52"/>
  <c r="K197" i="52" s="1"/>
  <c r="T197" i="52"/>
  <c r="AJ196" i="52"/>
  <c r="T196" i="52"/>
  <c r="AK195" i="52"/>
  <c r="AA195" i="52" s="1"/>
  <c r="AJ195" i="52"/>
  <c r="U195" i="52"/>
  <c r="K195" i="52" s="1"/>
  <c r="T195" i="52"/>
  <c r="AJ194" i="52"/>
  <c r="T194" i="52"/>
  <c r="AK193" i="52"/>
  <c r="AA193" i="52" s="1"/>
  <c r="AJ193" i="52"/>
  <c r="U193" i="52"/>
  <c r="K193" i="52" s="1"/>
  <c r="T193" i="52"/>
  <c r="AJ192" i="52"/>
  <c r="T192" i="52"/>
  <c r="AK191" i="52"/>
  <c r="AA191" i="52" s="1"/>
  <c r="AJ191" i="52"/>
  <c r="U191" i="52"/>
  <c r="T191" i="52"/>
  <c r="K191" i="52"/>
  <c r="AJ190" i="52"/>
  <c r="T190" i="52"/>
  <c r="AK189" i="52"/>
  <c r="AA189" i="52" s="1"/>
  <c r="AJ189" i="52"/>
  <c r="U189" i="52"/>
  <c r="K189" i="52" s="1"/>
  <c r="T189" i="52"/>
  <c r="AJ188" i="52"/>
  <c r="T188" i="52"/>
  <c r="AK187" i="52"/>
  <c r="AA187" i="52" s="1"/>
  <c r="AJ187" i="52"/>
  <c r="U187" i="52"/>
  <c r="K187" i="52" s="1"/>
  <c r="T187" i="52"/>
  <c r="AJ186" i="52"/>
  <c r="T186" i="52"/>
  <c r="AK185" i="52"/>
  <c r="AA185" i="52" s="1"/>
  <c r="AJ185" i="52"/>
  <c r="U185" i="52"/>
  <c r="K185" i="52" s="1"/>
  <c r="T185" i="52"/>
  <c r="AJ184" i="52"/>
  <c r="T184" i="52"/>
  <c r="AK183" i="52"/>
  <c r="AA183" i="52" s="1"/>
  <c r="AJ183" i="52"/>
  <c r="U183" i="52"/>
  <c r="K183" i="52" s="1"/>
  <c r="T183" i="52"/>
  <c r="AJ182" i="52"/>
  <c r="T182" i="52"/>
  <c r="AK181" i="52"/>
  <c r="AA181" i="52" s="1"/>
  <c r="AJ181" i="52"/>
  <c r="U181" i="52"/>
  <c r="K181" i="52" s="1"/>
  <c r="T181" i="52"/>
  <c r="AJ180" i="52"/>
  <c r="T180" i="52"/>
  <c r="AK179" i="52"/>
  <c r="AA179" i="52" s="1"/>
  <c r="AJ179" i="52"/>
  <c r="U179" i="52"/>
  <c r="K179" i="52" s="1"/>
  <c r="T179" i="52"/>
  <c r="AJ178" i="52"/>
  <c r="T178" i="52"/>
  <c r="AK177" i="52"/>
  <c r="AA177" i="52" s="1"/>
  <c r="AJ177" i="52"/>
  <c r="U177" i="52"/>
  <c r="K177" i="52" s="1"/>
  <c r="T177" i="52"/>
  <c r="AJ176" i="52"/>
  <c r="T176" i="52"/>
  <c r="AK175" i="52"/>
  <c r="AJ175" i="52"/>
  <c r="AA175" i="52"/>
  <c r="U175" i="52"/>
  <c r="K175" i="52" s="1"/>
  <c r="T175" i="52"/>
  <c r="AJ174" i="52"/>
  <c r="T174" i="52"/>
  <c r="AK173" i="52"/>
  <c r="AA173" i="52" s="1"/>
  <c r="AJ173" i="52"/>
  <c r="U173" i="52"/>
  <c r="K173" i="52" s="1"/>
  <c r="T173" i="52"/>
  <c r="AJ172" i="52"/>
  <c r="T172" i="52"/>
  <c r="AK171" i="52"/>
  <c r="AA171" i="52" s="1"/>
  <c r="AJ171" i="52"/>
  <c r="U171" i="52"/>
  <c r="K171" i="52" s="1"/>
  <c r="T171" i="52"/>
  <c r="AJ170" i="52"/>
  <c r="T170" i="52"/>
  <c r="AK169" i="52"/>
  <c r="AA169" i="52" s="1"/>
  <c r="AJ169" i="52"/>
  <c r="U169" i="52"/>
  <c r="T169" i="52"/>
  <c r="K169" i="52"/>
  <c r="AJ168" i="52"/>
  <c r="T168" i="52"/>
  <c r="AK167" i="52"/>
  <c r="AA167" i="52" s="1"/>
  <c r="AJ167" i="52"/>
  <c r="U167" i="52"/>
  <c r="K167" i="52" s="1"/>
  <c r="T167" i="52"/>
  <c r="AJ166" i="52"/>
  <c r="T166" i="52"/>
  <c r="AK165" i="52"/>
  <c r="AJ165" i="52"/>
  <c r="AA165" i="52"/>
  <c r="U165" i="52"/>
  <c r="K165" i="52" s="1"/>
  <c r="T165" i="52"/>
  <c r="AJ164" i="52"/>
  <c r="T164" i="52"/>
  <c r="AK163" i="52"/>
  <c r="AA163" i="52" s="1"/>
  <c r="AJ163" i="52"/>
  <c r="U163" i="52"/>
  <c r="K163" i="52" s="1"/>
  <c r="T163" i="52"/>
  <c r="AJ162" i="52"/>
  <c r="T162" i="52"/>
  <c r="AK161" i="52"/>
  <c r="AJ161" i="52"/>
  <c r="U161" i="52"/>
  <c r="T161" i="52"/>
  <c r="AJ160" i="52"/>
  <c r="T160" i="52"/>
  <c r="AK150" i="52"/>
  <c r="AA150" i="52" s="1"/>
  <c r="AJ150" i="52"/>
  <c r="U150" i="52"/>
  <c r="K150" i="52" s="1"/>
  <c r="T150" i="52"/>
  <c r="AJ149" i="52"/>
  <c r="T149" i="52"/>
  <c r="AK148" i="52"/>
  <c r="AA148" i="52" s="1"/>
  <c r="AJ148" i="52"/>
  <c r="U148" i="52"/>
  <c r="K148" i="52" s="1"/>
  <c r="T148" i="52"/>
  <c r="AJ147" i="52"/>
  <c r="T147" i="52"/>
  <c r="AK146" i="52"/>
  <c r="AA146" i="52" s="1"/>
  <c r="AJ146" i="52"/>
  <c r="U146" i="52"/>
  <c r="T146" i="52"/>
  <c r="K146" i="52"/>
  <c r="AJ145" i="52"/>
  <c r="T145" i="52"/>
  <c r="AK144" i="52"/>
  <c r="AA144" i="52" s="1"/>
  <c r="AJ144" i="52"/>
  <c r="U144" i="52"/>
  <c r="K144" i="52" s="1"/>
  <c r="T144" i="52"/>
  <c r="AJ143" i="52"/>
  <c r="T143" i="52"/>
  <c r="AK142" i="52"/>
  <c r="AA142" i="52" s="1"/>
  <c r="AJ142" i="52"/>
  <c r="U142" i="52"/>
  <c r="T142" i="52"/>
  <c r="K142" i="52"/>
  <c r="AJ141" i="52"/>
  <c r="T141" i="52"/>
  <c r="AK140" i="52"/>
  <c r="AA140" i="52" s="1"/>
  <c r="AJ140" i="52"/>
  <c r="U140" i="52"/>
  <c r="K140" i="52" s="1"/>
  <c r="T140" i="52"/>
  <c r="AJ139" i="52"/>
  <c r="T139" i="52"/>
  <c r="AK138" i="52"/>
  <c r="AA138" i="52" s="1"/>
  <c r="AJ138" i="52"/>
  <c r="U138" i="52"/>
  <c r="K138" i="52" s="1"/>
  <c r="T138" i="52"/>
  <c r="AJ137" i="52"/>
  <c r="T137" i="52"/>
  <c r="AK136" i="52"/>
  <c r="AA136" i="52" s="1"/>
  <c r="AJ136" i="52"/>
  <c r="U136" i="52"/>
  <c r="K136" i="52" s="1"/>
  <c r="T136" i="52"/>
  <c r="AJ135" i="52"/>
  <c r="T135" i="52"/>
  <c r="AK134" i="52"/>
  <c r="AJ134" i="52"/>
  <c r="AA134" i="52"/>
  <c r="U134" i="52"/>
  <c r="K134" i="52" s="1"/>
  <c r="T134" i="52"/>
  <c r="AJ133" i="52"/>
  <c r="T133" i="52"/>
  <c r="AK132" i="52"/>
  <c r="AA132" i="52" s="1"/>
  <c r="AJ132" i="52"/>
  <c r="U132" i="52"/>
  <c r="K132" i="52" s="1"/>
  <c r="T132" i="52"/>
  <c r="AJ131" i="52"/>
  <c r="T131" i="52"/>
  <c r="AK130" i="52"/>
  <c r="AA130" i="52" s="1"/>
  <c r="AJ130" i="52"/>
  <c r="U130" i="52"/>
  <c r="K130" i="52" s="1"/>
  <c r="T130" i="52"/>
  <c r="AJ129" i="52"/>
  <c r="T129" i="52"/>
  <c r="AK128" i="52"/>
  <c r="AA128" i="52" s="1"/>
  <c r="AJ128" i="52"/>
  <c r="U128" i="52"/>
  <c r="K128" i="52" s="1"/>
  <c r="T128" i="52"/>
  <c r="AJ127" i="52"/>
  <c r="T127" i="52"/>
  <c r="AK126" i="52"/>
  <c r="AA126" i="52" s="1"/>
  <c r="AJ126" i="52"/>
  <c r="U126" i="52"/>
  <c r="K126" i="52" s="1"/>
  <c r="T126" i="52"/>
  <c r="AJ125" i="52"/>
  <c r="T125" i="52"/>
  <c r="AK124" i="52"/>
  <c r="AA124" i="52" s="1"/>
  <c r="AJ124" i="52"/>
  <c r="U124" i="52"/>
  <c r="K124" i="52" s="1"/>
  <c r="T124" i="52"/>
  <c r="AJ123" i="52"/>
  <c r="T123" i="52"/>
  <c r="AK122" i="52"/>
  <c r="AA122" i="52" s="1"/>
  <c r="AJ122" i="52"/>
  <c r="U122" i="52"/>
  <c r="K122" i="52" s="1"/>
  <c r="T122" i="52"/>
  <c r="AJ121" i="52"/>
  <c r="T121" i="52"/>
  <c r="AK120" i="52"/>
  <c r="AA120" i="52" s="1"/>
  <c r="AJ120" i="52"/>
  <c r="U120" i="52"/>
  <c r="K120" i="52" s="1"/>
  <c r="T120" i="52"/>
  <c r="AJ119" i="52"/>
  <c r="T119" i="52"/>
  <c r="AK118" i="52"/>
  <c r="AA118" i="52" s="1"/>
  <c r="AJ118" i="52"/>
  <c r="U118" i="52"/>
  <c r="K118" i="52" s="1"/>
  <c r="T118" i="52"/>
  <c r="AJ117" i="52"/>
  <c r="T117" i="52"/>
  <c r="AK116" i="52"/>
  <c r="AA116" i="52" s="1"/>
  <c r="AJ116" i="52"/>
  <c r="U116" i="52"/>
  <c r="K116" i="52" s="1"/>
  <c r="T116" i="52"/>
  <c r="AJ115" i="52"/>
  <c r="T115" i="52"/>
  <c r="AK114" i="52"/>
  <c r="AJ114" i="52"/>
  <c r="U114" i="52"/>
  <c r="K114" i="52" s="1"/>
  <c r="T114" i="52"/>
  <c r="AJ113" i="52"/>
  <c r="T113" i="52"/>
  <c r="AK112" i="52"/>
  <c r="AA112" i="52" s="1"/>
  <c r="AJ112" i="52"/>
  <c r="U112" i="52"/>
  <c r="T112" i="52"/>
  <c r="AJ111" i="52"/>
  <c r="T111" i="52"/>
  <c r="AK110" i="52"/>
  <c r="AA110" i="52" s="1"/>
  <c r="AJ110" i="52"/>
  <c r="U110" i="52"/>
  <c r="K110" i="52" s="1"/>
  <c r="T110" i="52"/>
  <c r="AJ109" i="52"/>
  <c r="T109" i="52"/>
  <c r="AK99" i="52"/>
  <c r="AA99" i="52" s="1"/>
  <c r="AJ99" i="52"/>
  <c r="U99" i="52"/>
  <c r="T99" i="52"/>
  <c r="K99" i="52"/>
  <c r="AJ98" i="52"/>
  <c r="T98" i="52"/>
  <c r="AK97" i="52"/>
  <c r="AA97" i="52" s="1"/>
  <c r="AJ97" i="52"/>
  <c r="U97" i="52"/>
  <c r="T97" i="52"/>
  <c r="K97" i="52"/>
  <c r="AJ96" i="52"/>
  <c r="T96" i="52"/>
  <c r="AK95" i="52"/>
  <c r="AJ95" i="52"/>
  <c r="AA95" i="52"/>
  <c r="U95" i="52"/>
  <c r="K95" i="52" s="1"/>
  <c r="T95" i="52"/>
  <c r="AJ94" i="52"/>
  <c r="T94" i="52"/>
  <c r="AK93" i="52"/>
  <c r="AA93" i="52" s="1"/>
  <c r="AJ93" i="52"/>
  <c r="U93" i="52"/>
  <c r="K93" i="52" s="1"/>
  <c r="T93" i="52"/>
  <c r="AJ92" i="52"/>
  <c r="T92" i="52"/>
  <c r="AK91" i="52"/>
  <c r="AA91" i="52" s="1"/>
  <c r="AJ91" i="52"/>
  <c r="U91" i="52"/>
  <c r="K91" i="52" s="1"/>
  <c r="T91" i="52"/>
  <c r="AJ90" i="52"/>
  <c r="T90" i="52"/>
  <c r="AK89" i="52"/>
  <c r="AJ89" i="52"/>
  <c r="AA89" i="52"/>
  <c r="U89" i="52"/>
  <c r="T89" i="52"/>
  <c r="K89" i="52"/>
  <c r="AJ88" i="52"/>
  <c r="T88" i="52"/>
  <c r="AK87" i="52"/>
  <c r="AA87" i="52" s="1"/>
  <c r="AJ87" i="52"/>
  <c r="U87" i="52"/>
  <c r="K87" i="52" s="1"/>
  <c r="T87" i="52"/>
  <c r="AJ86" i="52"/>
  <c r="T86" i="52"/>
  <c r="AK85" i="52"/>
  <c r="AA85" i="52" s="1"/>
  <c r="AJ85" i="52"/>
  <c r="U85" i="52"/>
  <c r="K85" i="52" s="1"/>
  <c r="T85" i="52"/>
  <c r="AJ84" i="52"/>
  <c r="T84" i="52"/>
  <c r="AK83" i="52"/>
  <c r="AA83" i="52" s="1"/>
  <c r="AJ83" i="52"/>
  <c r="U83" i="52"/>
  <c r="K83" i="52" s="1"/>
  <c r="T83" i="52"/>
  <c r="AJ82" i="52"/>
  <c r="T82" i="52"/>
  <c r="AK81" i="52"/>
  <c r="AA81" i="52" s="1"/>
  <c r="AJ81" i="52"/>
  <c r="U81" i="52"/>
  <c r="T81" i="52"/>
  <c r="K81" i="52"/>
  <c r="AJ80" i="52"/>
  <c r="T80" i="52"/>
  <c r="AK79" i="52"/>
  <c r="AA79" i="52" s="1"/>
  <c r="AJ79" i="52"/>
  <c r="U79" i="52"/>
  <c r="K79" i="52" s="1"/>
  <c r="T79" i="52"/>
  <c r="AJ78" i="52"/>
  <c r="T78" i="52"/>
  <c r="AK77" i="52"/>
  <c r="AA77" i="52" s="1"/>
  <c r="AJ77" i="52"/>
  <c r="U77" i="52"/>
  <c r="T77" i="52"/>
  <c r="K77" i="52"/>
  <c r="AJ76" i="52"/>
  <c r="T76" i="52"/>
  <c r="AK75" i="52"/>
  <c r="AA75" i="52" s="1"/>
  <c r="AJ75" i="52"/>
  <c r="U75" i="52"/>
  <c r="K75" i="52" s="1"/>
  <c r="T75" i="52"/>
  <c r="AJ74" i="52"/>
  <c r="T74" i="52"/>
  <c r="AK73" i="52"/>
  <c r="AA73" i="52" s="1"/>
  <c r="AJ73" i="52"/>
  <c r="U73" i="52"/>
  <c r="K73" i="52" s="1"/>
  <c r="T73" i="52"/>
  <c r="AJ72" i="52"/>
  <c r="T72" i="52"/>
  <c r="AK71" i="52"/>
  <c r="AA71" i="52" s="1"/>
  <c r="AJ71" i="52"/>
  <c r="U71" i="52"/>
  <c r="K71" i="52" s="1"/>
  <c r="T71" i="52"/>
  <c r="AJ70" i="52"/>
  <c r="T70" i="52"/>
  <c r="AK69" i="52"/>
  <c r="AA69" i="52" s="1"/>
  <c r="AJ69" i="52"/>
  <c r="U69" i="52"/>
  <c r="K69" i="52" s="1"/>
  <c r="T69" i="52"/>
  <c r="AJ68" i="52"/>
  <c r="T68" i="52"/>
  <c r="AK67" i="52"/>
  <c r="AA67" i="52" s="1"/>
  <c r="AJ67" i="52"/>
  <c r="U67" i="52"/>
  <c r="K67" i="52" s="1"/>
  <c r="T67" i="52"/>
  <c r="AJ66" i="52"/>
  <c r="T66" i="52"/>
  <c r="AK65" i="52"/>
  <c r="AA65" i="52" s="1"/>
  <c r="AJ65" i="52"/>
  <c r="U65" i="52"/>
  <c r="K65" i="52" s="1"/>
  <c r="T65" i="52"/>
  <c r="AJ64" i="52"/>
  <c r="T64" i="52"/>
  <c r="AK63" i="52"/>
  <c r="AA63" i="52" s="1"/>
  <c r="AJ63" i="52"/>
  <c r="U63" i="52"/>
  <c r="K63" i="52" s="1"/>
  <c r="T63" i="52"/>
  <c r="AJ62" i="52"/>
  <c r="T62" i="52"/>
  <c r="AK61" i="52"/>
  <c r="AA61" i="52" s="1"/>
  <c r="AJ61" i="52"/>
  <c r="U61" i="52"/>
  <c r="K61" i="52" s="1"/>
  <c r="T61" i="52"/>
  <c r="AJ60" i="52"/>
  <c r="T60" i="52"/>
  <c r="AK59" i="52"/>
  <c r="AA59" i="52" s="1"/>
  <c r="AJ59" i="52"/>
  <c r="U59" i="52"/>
  <c r="K59" i="52" s="1"/>
  <c r="T59" i="52"/>
  <c r="AJ58" i="52"/>
  <c r="T58" i="52"/>
  <c r="AK49" i="52"/>
  <c r="AJ49" i="52"/>
  <c r="AA49" i="52"/>
  <c r="U49" i="52"/>
  <c r="K49" i="52" s="1"/>
  <c r="T49" i="52"/>
  <c r="AJ48" i="52"/>
  <c r="T48" i="52"/>
  <c r="AK47" i="52"/>
  <c r="AA47" i="52" s="1"/>
  <c r="AJ47" i="52"/>
  <c r="U47" i="52"/>
  <c r="K47" i="52" s="1"/>
  <c r="T47" i="52"/>
  <c r="AJ46" i="52"/>
  <c r="T46" i="52"/>
  <c r="AK45" i="52"/>
  <c r="AA45" i="52" s="1"/>
  <c r="AJ45" i="52"/>
  <c r="U45" i="52"/>
  <c r="K45" i="52" s="1"/>
  <c r="T45" i="52"/>
  <c r="AJ44" i="52"/>
  <c r="T44" i="52"/>
  <c r="AK43" i="52"/>
  <c r="AA43" i="52" s="1"/>
  <c r="AJ43" i="52"/>
  <c r="U43" i="52"/>
  <c r="K43" i="52" s="1"/>
  <c r="T43" i="52"/>
  <c r="AJ42" i="52"/>
  <c r="T42" i="52"/>
  <c r="AK41" i="52"/>
  <c r="AA41" i="52" s="1"/>
  <c r="AJ41" i="52"/>
  <c r="U41" i="52"/>
  <c r="K41" i="52" s="1"/>
  <c r="T41" i="52"/>
  <c r="AJ40" i="52"/>
  <c r="T40" i="52"/>
  <c r="AK39" i="52"/>
  <c r="AA39" i="52" s="1"/>
  <c r="AJ39" i="52"/>
  <c r="U39" i="52"/>
  <c r="K39" i="52" s="1"/>
  <c r="T39" i="52"/>
  <c r="AJ38" i="52"/>
  <c r="T38" i="52"/>
  <c r="AK37" i="52"/>
  <c r="AA37" i="52" s="1"/>
  <c r="AJ37" i="52"/>
  <c r="U37" i="52"/>
  <c r="K37" i="52" s="1"/>
  <c r="T37" i="52"/>
  <c r="AJ36" i="52"/>
  <c r="T36" i="52"/>
  <c r="AK35" i="52"/>
  <c r="AA35" i="52" s="1"/>
  <c r="AJ35" i="52"/>
  <c r="U35" i="52"/>
  <c r="K35" i="52" s="1"/>
  <c r="T35" i="52"/>
  <c r="AJ34" i="52"/>
  <c r="T34" i="52"/>
  <c r="AK33" i="52"/>
  <c r="AA33" i="52" s="1"/>
  <c r="AJ33" i="52"/>
  <c r="U33" i="52"/>
  <c r="K33" i="52" s="1"/>
  <c r="T33" i="52"/>
  <c r="AJ32" i="52"/>
  <c r="T32" i="52"/>
  <c r="AK31" i="52"/>
  <c r="AA31" i="52" s="1"/>
  <c r="AJ31" i="52"/>
  <c r="U31" i="52"/>
  <c r="K31" i="52" s="1"/>
  <c r="T31" i="52"/>
  <c r="AJ30" i="52"/>
  <c r="T30" i="52"/>
  <c r="AK29" i="52"/>
  <c r="AJ29" i="52"/>
  <c r="AA29" i="52"/>
  <c r="U29" i="52"/>
  <c r="K29" i="52" s="1"/>
  <c r="T29" i="52"/>
  <c r="AJ28" i="52"/>
  <c r="T28" i="52"/>
  <c r="AK27" i="52"/>
  <c r="AA27" i="52" s="1"/>
  <c r="AJ27" i="52"/>
  <c r="U27" i="52"/>
  <c r="K27" i="52" s="1"/>
  <c r="T27" i="52"/>
  <c r="AJ26" i="52"/>
  <c r="T26" i="52"/>
  <c r="AK25" i="52"/>
  <c r="AA25" i="52" s="1"/>
  <c r="AJ25" i="52"/>
  <c r="U25" i="52"/>
  <c r="T25" i="52"/>
  <c r="K25" i="52"/>
  <c r="AJ24" i="52"/>
  <c r="T24" i="52"/>
  <c r="AK23" i="52"/>
  <c r="AA23" i="52" s="1"/>
  <c r="AJ23" i="52"/>
  <c r="U23" i="52"/>
  <c r="K23" i="52" s="1"/>
  <c r="T23" i="52"/>
  <c r="AJ22" i="52"/>
  <c r="T22" i="52"/>
  <c r="AK21" i="52"/>
  <c r="AA21" i="52" s="1"/>
  <c r="AJ21" i="52"/>
  <c r="T21" i="52"/>
  <c r="AJ20" i="52"/>
  <c r="T20" i="52"/>
  <c r="AK19" i="52"/>
  <c r="AA19" i="52" s="1"/>
  <c r="AJ19" i="52"/>
  <c r="T19" i="52"/>
  <c r="AJ18" i="52"/>
  <c r="T18" i="52"/>
  <c r="N10" i="52"/>
  <c r="N9" i="52"/>
  <c r="AR4" i="52" s="1"/>
  <c r="AR6" i="52" s="1"/>
  <c r="N8" i="52"/>
  <c r="M18" i="52" s="1"/>
  <c r="N7" i="52"/>
  <c r="N4" i="52"/>
  <c r="N11" i="51"/>
  <c r="AK201" i="51"/>
  <c r="AA201" i="51" s="1"/>
  <c r="AJ201" i="51"/>
  <c r="U201" i="51"/>
  <c r="K201" i="51" s="1"/>
  <c r="T201" i="51"/>
  <c r="AJ200" i="51"/>
  <c r="T200" i="51"/>
  <c r="AK199" i="51"/>
  <c r="AA199" i="51" s="1"/>
  <c r="AJ199" i="51"/>
  <c r="U199" i="51"/>
  <c r="K199" i="51" s="1"/>
  <c r="T199" i="51"/>
  <c r="AJ198" i="51"/>
  <c r="T198" i="51"/>
  <c r="AK197" i="51"/>
  <c r="AA197" i="51" s="1"/>
  <c r="AJ197" i="51"/>
  <c r="U197" i="51"/>
  <c r="K197" i="51" s="1"/>
  <c r="T197" i="51"/>
  <c r="AJ196" i="51"/>
  <c r="T196" i="51"/>
  <c r="AK195" i="51"/>
  <c r="AA195" i="51" s="1"/>
  <c r="AJ195" i="51"/>
  <c r="U195" i="51"/>
  <c r="K195" i="51" s="1"/>
  <c r="T195" i="51"/>
  <c r="AJ194" i="51"/>
  <c r="T194" i="51"/>
  <c r="AK193" i="51"/>
  <c r="AA193" i="51" s="1"/>
  <c r="AJ193" i="51"/>
  <c r="U193" i="51"/>
  <c r="K193" i="51" s="1"/>
  <c r="T193" i="51"/>
  <c r="AJ192" i="51"/>
  <c r="T192" i="51"/>
  <c r="AK191" i="51"/>
  <c r="AA191" i="51" s="1"/>
  <c r="AJ191" i="51"/>
  <c r="U191" i="51"/>
  <c r="K191" i="51" s="1"/>
  <c r="T191" i="51"/>
  <c r="AJ190" i="51"/>
  <c r="T190" i="51"/>
  <c r="AK189" i="51"/>
  <c r="AA189" i="51" s="1"/>
  <c r="AJ189" i="51"/>
  <c r="U189" i="51"/>
  <c r="T189" i="51"/>
  <c r="K189" i="51"/>
  <c r="AJ188" i="51"/>
  <c r="T188" i="51"/>
  <c r="AK187" i="51"/>
  <c r="AJ187" i="51"/>
  <c r="AA187" i="51"/>
  <c r="U187" i="51"/>
  <c r="K187" i="51" s="1"/>
  <c r="T187" i="51"/>
  <c r="AJ186" i="51"/>
  <c r="T186" i="51"/>
  <c r="AK185" i="51"/>
  <c r="AA185" i="51" s="1"/>
  <c r="AJ185" i="51"/>
  <c r="U185" i="51"/>
  <c r="K185" i="51" s="1"/>
  <c r="T185" i="51"/>
  <c r="AJ184" i="51"/>
  <c r="T184" i="51"/>
  <c r="AK183" i="51"/>
  <c r="AA183" i="51" s="1"/>
  <c r="AJ183" i="51"/>
  <c r="U183" i="51"/>
  <c r="K183" i="51" s="1"/>
  <c r="T183" i="51"/>
  <c r="AJ182" i="51"/>
  <c r="T182" i="51"/>
  <c r="AK181" i="51"/>
  <c r="AA181" i="51" s="1"/>
  <c r="AJ181" i="51"/>
  <c r="U181" i="51"/>
  <c r="K181" i="51" s="1"/>
  <c r="T181" i="51"/>
  <c r="AJ180" i="51"/>
  <c r="T180" i="51"/>
  <c r="AK179" i="51"/>
  <c r="AA179" i="51" s="1"/>
  <c r="AJ179" i="51"/>
  <c r="U179" i="51"/>
  <c r="K179" i="51" s="1"/>
  <c r="T179" i="51"/>
  <c r="AJ178" i="51"/>
  <c r="T178" i="51"/>
  <c r="AK177" i="51"/>
  <c r="AJ177" i="51"/>
  <c r="AA177" i="51"/>
  <c r="U177" i="51"/>
  <c r="T177" i="51"/>
  <c r="K177" i="51"/>
  <c r="AJ176" i="51"/>
  <c r="T176" i="51"/>
  <c r="AK175" i="51"/>
  <c r="AA175" i="51" s="1"/>
  <c r="AJ175" i="51"/>
  <c r="U175" i="51"/>
  <c r="K175" i="51" s="1"/>
  <c r="T175" i="51"/>
  <c r="AJ174" i="51"/>
  <c r="T174" i="51"/>
  <c r="AK173" i="51"/>
  <c r="AA173" i="51" s="1"/>
  <c r="AJ173" i="51"/>
  <c r="U173" i="51"/>
  <c r="K173" i="51" s="1"/>
  <c r="T173" i="51"/>
  <c r="AJ172" i="51"/>
  <c r="T172" i="51"/>
  <c r="AK171" i="51"/>
  <c r="AA171" i="51" s="1"/>
  <c r="AJ171" i="51"/>
  <c r="U171" i="51"/>
  <c r="K171" i="51" s="1"/>
  <c r="T171" i="51"/>
  <c r="AJ170" i="51"/>
  <c r="T170" i="51"/>
  <c r="AK169" i="51"/>
  <c r="AA169" i="51" s="1"/>
  <c r="AJ169" i="51"/>
  <c r="U169" i="51"/>
  <c r="K169" i="51" s="1"/>
  <c r="T169" i="51"/>
  <c r="AJ168" i="51"/>
  <c r="T168" i="51"/>
  <c r="AK167" i="51"/>
  <c r="AA167" i="51" s="1"/>
  <c r="AJ167" i="51"/>
  <c r="U167" i="51"/>
  <c r="T167" i="51"/>
  <c r="K167" i="51"/>
  <c r="AJ166" i="51"/>
  <c r="T166" i="51"/>
  <c r="AK165" i="51"/>
  <c r="AA165" i="51" s="1"/>
  <c r="AJ165" i="51"/>
  <c r="U165" i="51"/>
  <c r="K165" i="51" s="1"/>
  <c r="T165" i="51"/>
  <c r="AJ164" i="51"/>
  <c r="T164" i="51"/>
  <c r="AK163" i="51"/>
  <c r="AA163" i="51" s="1"/>
  <c r="AJ163" i="51"/>
  <c r="U163" i="51"/>
  <c r="T163" i="51"/>
  <c r="K163" i="51"/>
  <c r="AJ162" i="51"/>
  <c r="T162" i="51"/>
  <c r="AK161" i="51"/>
  <c r="AJ161" i="51"/>
  <c r="U161" i="51"/>
  <c r="K161" i="51" s="1"/>
  <c r="T161" i="51"/>
  <c r="AJ160" i="51"/>
  <c r="T160" i="51"/>
  <c r="AK150" i="51"/>
  <c r="AA150" i="51" s="1"/>
  <c r="AJ150" i="51"/>
  <c r="U150" i="51"/>
  <c r="K150" i="51" s="1"/>
  <c r="T150" i="51"/>
  <c r="AJ149" i="51"/>
  <c r="T149" i="51"/>
  <c r="AK148" i="51"/>
  <c r="AA148" i="51" s="1"/>
  <c r="AJ148" i="51"/>
  <c r="U148" i="51"/>
  <c r="T148" i="51"/>
  <c r="K148" i="51"/>
  <c r="AJ147" i="51"/>
  <c r="T147" i="51"/>
  <c r="AK146" i="51"/>
  <c r="AA146" i="51" s="1"/>
  <c r="AJ146" i="51"/>
  <c r="U146" i="51"/>
  <c r="K146" i="51" s="1"/>
  <c r="T146" i="51"/>
  <c r="AJ145" i="51"/>
  <c r="T145" i="51"/>
  <c r="AK144" i="51"/>
  <c r="AA144" i="51" s="1"/>
  <c r="AJ144" i="51"/>
  <c r="U144" i="51"/>
  <c r="K144" i="51" s="1"/>
  <c r="T144" i="51"/>
  <c r="AJ143" i="51"/>
  <c r="T143" i="51"/>
  <c r="AK142" i="51"/>
  <c r="AA142" i="51" s="1"/>
  <c r="AJ142" i="51"/>
  <c r="U142" i="51"/>
  <c r="K142" i="51" s="1"/>
  <c r="T142" i="51"/>
  <c r="AJ141" i="51"/>
  <c r="T141" i="51"/>
  <c r="AK140" i="51"/>
  <c r="AA140" i="51" s="1"/>
  <c r="AJ140" i="51"/>
  <c r="U140" i="51"/>
  <c r="K140" i="51" s="1"/>
  <c r="T140" i="51"/>
  <c r="AJ139" i="51"/>
  <c r="T139" i="51"/>
  <c r="AK138" i="51"/>
  <c r="AJ138" i="51"/>
  <c r="AA138" i="51"/>
  <c r="U138" i="51"/>
  <c r="K138" i="51" s="1"/>
  <c r="T138" i="51"/>
  <c r="AJ137" i="51"/>
  <c r="T137" i="51"/>
  <c r="AK136" i="51"/>
  <c r="AA136" i="51" s="1"/>
  <c r="AJ136" i="51"/>
  <c r="U136" i="51"/>
  <c r="T136" i="51"/>
  <c r="K136" i="51"/>
  <c r="AJ135" i="51"/>
  <c r="T135" i="51"/>
  <c r="AK134" i="51"/>
  <c r="AA134" i="51" s="1"/>
  <c r="AJ134" i="51"/>
  <c r="U134" i="51"/>
  <c r="K134" i="51" s="1"/>
  <c r="T134" i="51"/>
  <c r="AJ133" i="51"/>
  <c r="T133" i="51"/>
  <c r="AK132" i="51"/>
  <c r="AJ132" i="51"/>
  <c r="AA132" i="51"/>
  <c r="U132" i="51"/>
  <c r="K132" i="51" s="1"/>
  <c r="T132" i="51"/>
  <c r="AJ131" i="51"/>
  <c r="T131" i="51"/>
  <c r="AK130" i="51"/>
  <c r="AA130" i="51" s="1"/>
  <c r="AJ130" i="51"/>
  <c r="U130" i="51"/>
  <c r="K130" i="51" s="1"/>
  <c r="T130" i="51"/>
  <c r="AJ129" i="51"/>
  <c r="T129" i="51"/>
  <c r="AK128" i="51"/>
  <c r="AA128" i="51" s="1"/>
  <c r="AJ128" i="51"/>
  <c r="U128" i="51"/>
  <c r="K128" i="51" s="1"/>
  <c r="T128" i="51"/>
  <c r="AJ127" i="51"/>
  <c r="T127" i="51"/>
  <c r="AK126" i="51"/>
  <c r="AA126" i="51" s="1"/>
  <c r="AJ126" i="51"/>
  <c r="U126" i="51"/>
  <c r="K126" i="51" s="1"/>
  <c r="T126" i="51"/>
  <c r="AJ125" i="51"/>
  <c r="T125" i="51"/>
  <c r="AK124" i="51"/>
  <c r="AA124" i="51" s="1"/>
  <c r="AJ124" i="51"/>
  <c r="U124" i="51"/>
  <c r="K124" i="51" s="1"/>
  <c r="T124" i="51"/>
  <c r="AJ123" i="51"/>
  <c r="T123" i="51"/>
  <c r="AK122" i="51"/>
  <c r="AA122" i="51" s="1"/>
  <c r="AJ122" i="51"/>
  <c r="U122" i="51"/>
  <c r="K122" i="51" s="1"/>
  <c r="T122" i="51"/>
  <c r="AJ121" i="51"/>
  <c r="T121" i="51"/>
  <c r="AK120" i="51"/>
  <c r="AJ120" i="51"/>
  <c r="AA120" i="51"/>
  <c r="U120" i="51"/>
  <c r="K120" i="51" s="1"/>
  <c r="T120" i="51"/>
  <c r="AJ119" i="51"/>
  <c r="T119" i="51"/>
  <c r="AK118" i="51"/>
  <c r="AA118" i="51" s="1"/>
  <c r="AJ118" i="51"/>
  <c r="U118" i="51"/>
  <c r="K118" i="51" s="1"/>
  <c r="T118" i="51"/>
  <c r="AJ117" i="51"/>
  <c r="T117" i="51"/>
  <c r="AK116" i="51"/>
  <c r="AA116" i="51" s="1"/>
  <c r="AJ116" i="51"/>
  <c r="U116" i="51"/>
  <c r="K116" i="51" s="1"/>
  <c r="T116" i="51"/>
  <c r="AJ115" i="51"/>
  <c r="T115" i="51"/>
  <c r="AK114" i="51"/>
  <c r="AA114" i="51" s="1"/>
  <c r="AJ114" i="51"/>
  <c r="U114" i="51"/>
  <c r="K114" i="51" s="1"/>
  <c r="T114" i="51"/>
  <c r="AJ113" i="51"/>
  <c r="T113" i="51"/>
  <c r="AK112" i="51"/>
  <c r="AJ112" i="51"/>
  <c r="AA112" i="51"/>
  <c r="U112" i="51"/>
  <c r="K112" i="51" s="1"/>
  <c r="T112" i="51"/>
  <c r="AJ111" i="51"/>
  <c r="T111" i="51"/>
  <c r="AK110" i="51"/>
  <c r="AJ110" i="51"/>
  <c r="U110" i="51"/>
  <c r="T110" i="51"/>
  <c r="K110" i="51"/>
  <c r="AJ109" i="51"/>
  <c r="T109" i="51"/>
  <c r="AK99" i="51"/>
  <c r="AA99" i="51" s="1"/>
  <c r="AJ99" i="51"/>
  <c r="U99" i="51"/>
  <c r="K99" i="51" s="1"/>
  <c r="T99" i="51"/>
  <c r="AJ98" i="51"/>
  <c r="T98" i="51"/>
  <c r="AK97" i="51"/>
  <c r="AA97" i="51" s="1"/>
  <c r="AJ97" i="51"/>
  <c r="U97" i="51"/>
  <c r="K97" i="51" s="1"/>
  <c r="T97" i="51"/>
  <c r="AJ96" i="51"/>
  <c r="T96" i="51"/>
  <c r="AK95" i="51"/>
  <c r="AJ95" i="51"/>
  <c r="AA95" i="51"/>
  <c r="U95" i="51"/>
  <c r="K95" i="51" s="1"/>
  <c r="T95" i="51"/>
  <c r="AJ94" i="51"/>
  <c r="T94" i="51"/>
  <c r="AK93" i="51"/>
  <c r="AA93" i="51" s="1"/>
  <c r="AJ93" i="51"/>
  <c r="U93" i="51"/>
  <c r="K93" i="51" s="1"/>
  <c r="T93" i="51"/>
  <c r="AJ92" i="51"/>
  <c r="T92" i="51"/>
  <c r="AK91" i="51"/>
  <c r="AA91" i="51" s="1"/>
  <c r="AJ91" i="51"/>
  <c r="U91" i="51"/>
  <c r="T91" i="51"/>
  <c r="K91" i="51"/>
  <c r="AJ90" i="51"/>
  <c r="T90" i="51"/>
  <c r="AK89" i="51"/>
  <c r="AA89" i="51" s="1"/>
  <c r="AJ89" i="51"/>
  <c r="U89" i="51"/>
  <c r="K89" i="51" s="1"/>
  <c r="T89" i="51"/>
  <c r="AJ88" i="51"/>
  <c r="T88" i="51"/>
  <c r="AK87" i="51"/>
  <c r="AA87" i="51" s="1"/>
  <c r="AJ87" i="51"/>
  <c r="U87" i="51"/>
  <c r="K87" i="51" s="1"/>
  <c r="T87" i="51"/>
  <c r="AJ86" i="51"/>
  <c r="T86" i="51"/>
  <c r="AK85" i="51"/>
  <c r="AA85" i="51" s="1"/>
  <c r="AJ85" i="51"/>
  <c r="U85" i="51"/>
  <c r="K85" i="51" s="1"/>
  <c r="T85" i="51"/>
  <c r="AJ84" i="51"/>
  <c r="T84" i="51"/>
  <c r="AK83" i="51"/>
  <c r="AA83" i="51" s="1"/>
  <c r="AJ83" i="51"/>
  <c r="U83" i="51"/>
  <c r="K83" i="51" s="1"/>
  <c r="T83" i="51"/>
  <c r="AJ82" i="51"/>
  <c r="T82" i="51"/>
  <c r="AK81" i="51"/>
  <c r="AA81" i="51" s="1"/>
  <c r="AJ81" i="51"/>
  <c r="U81" i="51"/>
  <c r="T81" i="51"/>
  <c r="K81" i="51"/>
  <c r="AJ80" i="51"/>
  <c r="T80" i="51"/>
  <c r="AK79" i="51"/>
  <c r="AA79" i="51" s="1"/>
  <c r="AJ79" i="51"/>
  <c r="U79" i="51"/>
  <c r="K79" i="51" s="1"/>
  <c r="T79" i="51"/>
  <c r="AJ78" i="51"/>
  <c r="T78" i="51"/>
  <c r="AK77" i="51"/>
  <c r="AA77" i="51" s="1"/>
  <c r="AJ77" i="51"/>
  <c r="U77" i="51"/>
  <c r="K77" i="51" s="1"/>
  <c r="T77" i="51"/>
  <c r="AJ76" i="51"/>
  <c r="T76" i="51"/>
  <c r="AK75" i="51"/>
  <c r="AA75" i="51" s="1"/>
  <c r="AJ75" i="51"/>
  <c r="U75" i="51"/>
  <c r="T75" i="51"/>
  <c r="K75" i="51"/>
  <c r="AJ74" i="51"/>
  <c r="T74" i="51"/>
  <c r="AK73" i="51"/>
  <c r="AJ73" i="51"/>
  <c r="AA73" i="51"/>
  <c r="U73" i="51"/>
  <c r="K73" i="51" s="1"/>
  <c r="T73" i="51"/>
  <c r="AJ72" i="51"/>
  <c r="T72" i="51"/>
  <c r="AK71" i="51"/>
  <c r="AJ71" i="51"/>
  <c r="AA71" i="51"/>
  <c r="U71" i="51"/>
  <c r="T71" i="51"/>
  <c r="K71" i="51"/>
  <c r="AJ70" i="51"/>
  <c r="T70" i="51"/>
  <c r="AK69" i="51"/>
  <c r="AA69" i="51" s="1"/>
  <c r="AJ69" i="51"/>
  <c r="U69" i="51"/>
  <c r="K69" i="51" s="1"/>
  <c r="T69" i="51"/>
  <c r="AJ68" i="51"/>
  <c r="T68" i="51"/>
  <c r="AK67" i="51"/>
  <c r="AA67" i="51" s="1"/>
  <c r="AJ67" i="51"/>
  <c r="U67" i="51"/>
  <c r="K67" i="51" s="1"/>
  <c r="T67" i="51"/>
  <c r="AJ66" i="51"/>
  <c r="T66" i="51"/>
  <c r="AK65" i="51"/>
  <c r="AA65" i="51" s="1"/>
  <c r="AJ65" i="51"/>
  <c r="U65" i="51"/>
  <c r="K65" i="51" s="1"/>
  <c r="T65" i="51"/>
  <c r="AJ64" i="51"/>
  <c r="T64" i="51"/>
  <c r="AK63" i="51"/>
  <c r="AA63" i="51" s="1"/>
  <c r="AJ63" i="51"/>
  <c r="U63" i="51"/>
  <c r="K63" i="51" s="1"/>
  <c r="T63" i="51"/>
  <c r="AJ62" i="51"/>
  <c r="T62" i="51"/>
  <c r="AK61" i="51"/>
  <c r="AA61" i="51" s="1"/>
  <c r="AJ61" i="51"/>
  <c r="U61" i="51"/>
  <c r="K61" i="51" s="1"/>
  <c r="T61" i="51"/>
  <c r="AJ60" i="51"/>
  <c r="T60" i="51"/>
  <c r="AK59" i="51"/>
  <c r="AJ59" i="51"/>
  <c r="U59" i="51"/>
  <c r="K59" i="51" s="1"/>
  <c r="T59" i="51"/>
  <c r="AJ58" i="51"/>
  <c r="T58" i="51"/>
  <c r="AK49" i="51"/>
  <c r="AA49" i="51" s="1"/>
  <c r="AJ49" i="51"/>
  <c r="U49" i="51"/>
  <c r="K49" i="51" s="1"/>
  <c r="T49" i="51"/>
  <c r="AJ48" i="51"/>
  <c r="T48" i="51"/>
  <c r="AK47" i="51"/>
  <c r="AA47" i="51" s="1"/>
  <c r="AJ47" i="51"/>
  <c r="U47" i="51"/>
  <c r="K47" i="51" s="1"/>
  <c r="T47" i="51"/>
  <c r="AJ46" i="51"/>
  <c r="T46" i="51"/>
  <c r="AK45" i="51"/>
  <c r="AA45" i="51" s="1"/>
  <c r="AJ45" i="51"/>
  <c r="U45" i="51"/>
  <c r="T45" i="51"/>
  <c r="K45" i="51"/>
  <c r="AJ44" i="51"/>
  <c r="T44" i="51"/>
  <c r="AK43" i="51"/>
  <c r="AA43" i="51" s="1"/>
  <c r="AJ43" i="51"/>
  <c r="U43" i="51"/>
  <c r="K43" i="51" s="1"/>
  <c r="T43" i="51"/>
  <c r="AJ42" i="51"/>
  <c r="T42" i="51"/>
  <c r="AK41" i="51"/>
  <c r="AJ41" i="51"/>
  <c r="AA41" i="51"/>
  <c r="U41" i="51"/>
  <c r="K41" i="51" s="1"/>
  <c r="T41" i="51"/>
  <c r="AJ40" i="51"/>
  <c r="T40" i="51"/>
  <c r="AK39" i="51"/>
  <c r="AA39" i="51" s="1"/>
  <c r="AJ39" i="51"/>
  <c r="U39" i="51"/>
  <c r="K39" i="51" s="1"/>
  <c r="T39" i="51"/>
  <c r="AJ38" i="51"/>
  <c r="T38" i="51"/>
  <c r="AK37" i="51"/>
  <c r="AA37" i="51" s="1"/>
  <c r="AJ37" i="51"/>
  <c r="U37" i="51"/>
  <c r="K37" i="51" s="1"/>
  <c r="T37" i="51"/>
  <c r="AJ36" i="51"/>
  <c r="T36" i="51"/>
  <c r="AK35" i="51"/>
  <c r="AA35" i="51" s="1"/>
  <c r="AJ35" i="51"/>
  <c r="U35" i="51"/>
  <c r="K35" i="51" s="1"/>
  <c r="T35" i="51"/>
  <c r="AJ34" i="51"/>
  <c r="T34" i="51"/>
  <c r="AK33" i="51"/>
  <c r="AA33" i="51" s="1"/>
  <c r="AJ33" i="51"/>
  <c r="U33" i="51"/>
  <c r="K33" i="51" s="1"/>
  <c r="T33" i="51"/>
  <c r="AJ32" i="51"/>
  <c r="T32" i="51"/>
  <c r="AK31" i="51"/>
  <c r="AA31" i="51" s="1"/>
  <c r="AJ31" i="51"/>
  <c r="U31" i="51"/>
  <c r="K31" i="51" s="1"/>
  <c r="T31" i="51"/>
  <c r="AJ30" i="51"/>
  <c r="T30" i="51"/>
  <c r="AK29" i="51"/>
  <c r="AA29" i="51" s="1"/>
  <c r="AJ29" i="51"/>
  <c r="U29" i="51"/>
  <c r="K29" i="51" s="1"/>
  <c r="T29" i="51"/>
  <c r="AJ28" i="51"/>
  <c r="T28" i="51"/>
  <c r="AK27" i="51"/>
  <c r="AA27" i="51" s="1"/>
  <c r="AJ27" i="51"/>
  <c r="U27" i="51"/>
  <c r="T27" i="51"/>
  <c r="K27" i="51"/>
  <c r="AJ26" i="51"/>
  <c r="T26" i="51"/>
  <c r="AK25" i="51"/>
  <c r="AA25" i="51" s="1"/>
  <c r="AJ25" i="51"/>
  <c r="U25" i="51"/>
  <c r="K25" i="51" s="1"/>
  <c r="T25" i="51"/>
  <c r="AJ24" i="51"/>
  <c r="T24" i="51"/>
  <c r="AK23" i="51"/>
  <c r="AJ23" i="51"/>
  <c r="AA23" i="51"/>
  <c r="U23" i="51"/>
  <c r="K23" i="51" s="1"/>
  <c r="T23" i="51"/>
  <c r="AJ22" i="51"/>
  <c r="T22" i="51"/>
  <c r="AK21" i="51"/>
  <c r="AA21" i="51" s="1"/>
  <c r="AJ21" i="51"/>
  <c r="T21" i="51"/>
  <c r="AJ20" i="51"/>
  <c r="T20" i="51"/>
  <c r="AK19" i="51"/>
  <c r="AA19" i="51" s="1"/>
  <c r="AJ19" i="51"/>
  <c r="T19" i="51"/>
  <c r="AJ18" i="51"/>
  <c r="V18" i="51"/>
  <c r="T18" i="51"/>
  <c r="M18" i="51"/>
  <c r="C11" i="51"/>
  <c r="C12" i="51" s="1"/>
  <c r="N10" i="51"/>
  <c r="D10" i="51"/>
  <c r="C10" i="51"/>
  <c r="E10" i="51" s="1"/>
  <c r="N9" i="51"/>
  <c r="D11" i="51" s="1"/>
  <c r="N8" i="51"/>
  <c r="N7" i="51"/>
  <c r="N4" i="51"/>
  <c r="N11" i="50"/>
  <c r="AK201" i="50"/>
  <c r="AA201" i="50" s="1"/>
  <c r="AJ201" i="50"/>
  <c r="U201" i="50"/>
  <c r="K201" i="50" s="1"/>
  <c r="T201" i="50"/>
  <c r="AJ200" i="50"/>
  <c r="T200" i="50"/>
  <c r="AK199" i="50"/>
  <c r="AA199" i="50" s="1"/>
  <c r="AJ199" i="50"/>
  <c r="U199" i="50"/>
  <c r="K199" i="50" s="1"/>
  <c r="T199" i="50"/>
  <c r="AJ198" i="50"/>
  <c r="T198" i="50"/>
  <c r="AK197" i="50"/>
  <c r="AA197" i="50" s="1"/>
  <c r="AJ197" i="50"/>
  <c r="U197" i="50"/>
  <c r="K197" i="50" s="1"/>
  <c r="T197" i="50"/>
  <c r="AJ196" i="50"/>
  <c r="T196" i="50"/>
  <c r="AK195" i="50"/>
  <c r="AA195" i="50" s="1"/>
  <c r="AJ195" i="50"/>
  <c r="U195" i="50"/>
  <c r="K195" i="50" s="1"/>
  <c r="T195" i="50"/>
  <c r="AJ194" i="50"/>
  <c r="T194" i="50"/>
  <c r="AK193" i="50"/>
  <c r="AA193" i="50" s="1"/>
  <c r="AJ193" i="50"/>
  <c r="U193" i="50"/>
  <c r="K193" i="50" s="1"/>
  <c r="T193" i="50"/>
  <c r="AJ192" i="50"/>
  <c r="T192" i="50"/>
  <c r="AK191" i="50"/>
  <c r="AA191" i="50" s="1"/>
  <c r="AJ191" i="50"/>
  <c r="U191" i="50"/>
  <c r="K191" i="50" s="1"/>
  <c r="T191" i="50"/>
  <c r="AJ190" i="50"/>
  <c r="T190" i="50"/>
  <c r="AK189" i="50"/>
  <c r="AA189" i="50" s="1"/>
  <c r="AJ189" i="50"/>
  <c r="U189" i="50"/>
  <c r="T189" i="50"/>
  <c r="K189" i="50"/>
  <c r="AJ188" i="50"/>
  <c r="T188" i="50"/>
  <c r="AK187" i="50"/>
  <c r="AA187" i="50" s="1"/>
  <c r="AJ187" i="50"/>
  <c r="U187" i="50"/>
  <c r="K187" i="50" s="1"/>
  <c r="T187" i="50"/>
  <c r="AJ186" i="50"/>
  <c r="T186" i="50"/>
  <c r="AK185" i="50"/>
  <c r="AA185" i="50" s="1"/>
  <c r="AJ185" i="50"/>
  <c r="U185" i="50"/>
  <c r="T185" i="50"/>
  <c r="K185" i="50"/>
  <c r="AJ184" i="50"/>
  <c r="T184" i="50"/>
  <c r="AK183" i="50"/>
  <c r="AJ183" i="50"/>
  <c r="AA183" i="50"/>
  <c r="U183" i="50"/>
  <c r="K183" i="50" s="1"/>
  <c r="T183" i="50"/>
  <c r="AJ182" i="50"/>
  <c r="T182" i="50"/>
  <c r="AK181" i="50"/>
  <c r="AA181" i="50" s="1"/>
  <c r="AJ181" i="50"/>
  <c r="U181" i="50"/>
  <c r="K181" i="50" s="1"/>
  <c r="T181" i="50"/>
  <c r="AJ180" i="50"/>
  <c r="T180" i="50"/>
  <c r="AK179" i="50"/>
  <c r="AA179" i="50" s="1"/>
  <c r="AJ179" i="50"/>
  <c r="U179" i="50"/>
  <c r="K179" i="50" s="1"/>
  <c r="T179" i="50"/>
  <c r="AJ178" i="50"/>
  <c r="T178" i="50"/>
  <c r="AK177" i="50"/>
  <c r="AA177" i="50" s="1"/>
  <c r="AJ177" i="50"/>
  <c r="U177" i="50"/>
  <c r="K177" i="50" s="1"/>
  <c r="T177" i="50"/>
  <c r="AJ176" i="50"/>
  <c r="T176" i="50"/>
  <c r="AK175" i="50"/>
  <c r="AA175" i="50" s="1"/>
  <c r="AJ175" i="50"/>
  <c r="U175" i="50"/>
  <c r="K175" i="50" s="1"/>
  <c r="T175" i="50"/>
  <c r="AJ174" i="50"/>
  <c r="T174" i="50"/>
  <c r="AK173" i="50"/>
  <c r="AJ173" i="50"/>
  <c r="AA173" i="50"/>
  <c r="U173" i="50"/>
  <c r="K173" i="50" s="1"/>
  <c r="T173" i="50"/>
  <c r="AJ172" i="50"/>
  <c r="T172" i="50"/>
  <c r="AK171" i="50"/>
  <c r="AA171" i="50" s="1"/>
  <c r="AJ171" i="50"/>
  <c r="U171" i="50"/>
  <c r="K171" i="50" s="1"/>
  <c r="T171" i="50"/>
  <c r="AJ170" i="50"/>
  <c r="T170" i="50"/>
  <c r="AK169" i="50"/>
  <c r="AA169" i="50" s="1"/>
  <c r="AJ169" i="50"/>
  <c r="U169" i="50"/>
  <c r="K169" i="50" s="1"/>
  <c r="T169" i="50"/>
  <c r="AJ168" i="50"/>
  <c r="T168" i="50"/>
  <c r="AK167" i="50"/>
  <c r="AA167" i="50" s="1"/>
  <c r="AJ167" i="50"/>
  <c r="U167" i="50"/>
  <c r="K167" i="50" s="1"/>
  <c r="T167" i="50"/>
  <c r="AJ166" i="50"/>
  <c r="T166" i="50"/>
  <c r="AK165" i="50"/>
  <c r="AA165" i="50" s="1"/>
  <c r="AJ165" i="50"/>
  <c r="U165" i="50"/>
  <c r="K165" i="50" s="1"/>
  <c r="T165" i="50"/>
  <c r="AJ164" i="50"/>
  <c r="T164" i="50"/>
  <c r="AK163" i="50"/>
  <c r="AA163" i="50" s="1"/>
  <c r="AJ163" i="50"/>
  <c r="U163" i="50"/>
  <c r="K163" i="50" s="1"/>
  <c r="T163" i="50"/>
  <c r="AJ162" i="50"/>
  <c r="T162" i="50"/>
  <c r="AK161" i="50"/>
  <c r="AJ161" i="50"/>
  <c r="U161" i="50"/>
  <c r="K161" i="50" s="1"/>
  <c r="T161" i="50"/>
  <c r="AJ160" i="50"/>
  <c r="T160" i="50"/>
  <c r="AK150" i="50"/>
  <c r="AA150" i="50" s="1"/>
  <c r="AJ150" i="50"/>
  <c r="U150" i="50"/>
  <c r="K150" i="50" s="1"/>
  <c r="T150" i="50"/>
  <c r="AJ149" i="50"/>
  <c r="T149" i="50"/>
  <c r="AK148" i="50"/>
  <c r="AA148" i="50" s="1"/>
  <c r="AJ148" i="50"/>
  <c r="U148" i="50"/>
  <c r="K148" i="50" s="1"/>
  <c r="T148" i="50"/>
  <c r="AJ147" i="50"/>
  <c r="T147" i="50"/>
  <c r="AK146" i="50"/>
  <c r="AJ146" i="50"/>
  <c r="AA146" i="50"/>
  <c r="U146" i="50"/>
  <c r="K146" i="50" s="1"/>
  <c r="T146" i="50"/>
  <c r="AJ145" i="50"/>
  <c r="T145" i="50"/>
  <c r="AK144" i="50"/>
  <c r="AA144" i="50" s="1"/>
  <c r="AJ144" i="50"/>
  <c r="U144" i="50"/>
  <c r="T144" i="50"/>
  <c r="K144" i="50"/>
  <c r="AJ143" i="50"/>
  <c r="T143" i="50"/>
  <c r="AK142" i="50"/>
  <c r="AA142" i="50" s="1"/>
  <c r="AJ142" i="50"/>
  <c r="U142" i="50"/>
  <c r="K142" i="50" s="1"/>
  <c r="T142" i="50"/>
  <c r="AJ141" i="50"/>
  <c r="T141" i="50"/>
  <c r="AK140" i="50"/>
  <c r="AA140" i="50" s="1"/>
  <c r="AJ140" i="50"/>
  <c r="U140" i="50"/>
  <c r="K140" i="50" s="1"/>
  <c r="T140" i="50"/>
  <c r="AJ139" i="50"/>
  <c r="T139" i="50"/>
  <c r="AK138" i="50"/>
  <c r="AA138" i="50" s="1"/>
  <c r="AJ138" i="50"/>
  <c r="U138" i="50"/>
  <c r="K138" i="50" s="1"/>
  <c r="T138" i="50"/>
  <c r="AJ137" i="50"/>
  <c r="T137" i="50"/>
  <c r="AK136" i="50"/>
  <c r="AJ136" i="50"/>
  <c r="AA136" i="50"/>
  <c r="U136" i="50"/>
  <c r="T136" i="50"/>
  <c r="K136" i="50"/>
  <c r="AJ135" i="50"/>
  <c r="T135" i="50"/>
  <c r="AK134" i="50"/>
  <c r="AA134" i="50" s="1"/>
  <c r="AJ134" i="50"/>
  <c r="U134" i="50"/>
  <c r="T134" i="50"/>
  <c r="K134" i="50"/>
  <c r="AJ133" i="50"/>
  <c r="T133" i="50"/>
  <c r="AK132" i="50"/>
  <c r="AJ132" i="50"/>
  <c r="AA132" i="50"/>
  <c r="U132" i="50"/>
  <c r="K132" i="50" s="1"/>
  <c r="T132" i="50"/>
  <c r="AJ131" i="50"/>
  <c r="T131" i="50"/>
  <c r="AK130" i="50"/>
  <c r="AJ130" i="50"/>
  <c r="AA130" i="50"/>
  <c r="U130" i="50"/>
  <c r="K130" i="50" s="1"/>
  <c r="T130" i="50"/>
  <c r="AJ129" i="50"/>
  <c r="T129" i="50"/>
  <c r="AK128" i="50"/>
  <c r="AA128" i="50" s="1"/>
  <c r="AJ128" i="50"/>
  <c r="U128" i="50"/>
  <c r="K128" i="50" s="1"/>
  <c r="T128" i="50"/>
  <c r="AJ127" i="50"/>
  <c r="T127" i="50"/>
  <c r="AK126" i="50"/>
  <c r="AA126" i="50" s="1"/>
  <c r="AJ126" i="50"/>
  <c r="U126" i="50"/>
  <c r="K126" i="50" s="1"/>
  <c r="T126" i="50"/>
  <c r="AJ125" i="50"/>
  <c r="T125" i="50"/>
  <c r="AK124" i="50"/>
  <c r="AJ124" i="50"/>
  <c r="AA124" i="50"/>
  <c r="U124" i="50"/>
  <c r="K124" i="50" s="1"/>
  <c r="T124" i="50"/>
  <c r="AJ123" i="50"/>
  <c r="T123" i="50"/>
  <c r="AK122" i="50"/>
  <c r="AA122" i="50" s="1"/>
  <c r="AJ122" i="50"/>
  <c r="U122" i="50"/>
  <c r="K122" i="50" s="1"/>
  <c r="T122" i="50"/>
  <c r="AJ121" i="50"/>
  <c r="T121" i="50"/>
  <c r="AK120" i="50"/>
  <c r="AA120" i="50" s="1"/>
  <c r="AJ120" i="50"/>
  <c r="U120" i="50"/>
  <c r="K120" i="50" s="1"/>
  <c r="T120" i="50"/>
  <c r="AJ119" i="50"/>
  <c r="T119" i="50"/>
  <c r="AK118" i="50"/>
  <c r="AA118" i="50" s="1"/>
  <c r="AJ118" i="50"/>
  <c r="U118" i="50"/>
  <c r="T118" i="50"/>
  <c r="K118" i="50"/>
  <c r="AJ117" i="50"/>
  <c r="T117" i="50"/>
  <c r="AK116" i="50"/>
  <c r="AA116" i="50" s="1"/>
  <c r="AJ116" i="50"/>
  <c r="U116" i="50"/>
  <c r="K116" i="50" s="1"/>
  <c r="T116" i="50"/>
  <c r="AJ115" i="50"/>
  <c r="T115" i="50"/>
  <c r="AK114" i="50"/>
  <c r="AA114" i="50" s="1"/>
  <c r="AJ114" i="50"/>
  <c r="U114" i="50"/>
  <c r="T114" i="50"/>
  <c r="K114" i="50"/>
  <c r="AJ113" i="50"/>
  <c r="T113" i="50"/>
  <c r="AK112" i="50"/>
  <c r="AA112" i="50" s="1"/>
  <c r="AJ112" i="50"/>
  <c r="U112" i="50"/>
  <c r="T112" i="50"/>
  <c r="AJ111" i="50"/>
  <c r="T111" i="50"/>
  <c r="AK110" i="50"/>
  <c r="AJ110" i="50"/>
  <c r="U110" i="50"/>
  <c r="K110" i="50" s="1"/>
  <c r="T110" i="50"/>
  <c r="AJ109" i="50"/>
  <c r="T109" i="50"/>
  <c r="AK99" i="50"/>
  <c r="AJ99" i="50"/>
  <c r="AA99" i="50"/>
  <c r="U99" i="50"/>
  <c r="K99" i="50" s="1"/>
  <c r="T99" i="50"/>
  <c r="AJ98" i="50"/>
  <c r="T98" i="50"/>
  <c r="AK97" i="50"/>
  <c r="AJ97" i="50"/>
  <c r="AA97" i="50"/>
  <c r="U97" i="50"/>
  <c r="K97" i="50" s="1"/>
  <c r="T97" i="50"/>
  <c r="AJ96" i="50"/>
  <c r="T96" i="50"/>
  <c r="AK95" i="50"/>
  <c r="AA95" i="50" s="1"/>
  <c r="AJ95" i="50"/>
  <c r="U95" i="50"/>
  <c r="K95" i="50" s="1"/>
  <c r="T95" i="50"/>
  <c r="AJ94" i="50"/>
  <c r="T94" i="50"/>
  <c r="AK93" i="50"/>
  <c r="AA93" i="50" s="1"/>
  <c r="AJ93" i="50"/>
  <c r="U93" i="50"/>
  <c r="K93" i="50" s="1"/>
  <c r="T93" i="50"/>
  <c r="AJ92" i="50"/>
  <c r="T92" i="50"/>
  <c r="AK91" i="50"/>
  <c r="AA91" i="50" s="1"/>
  <c r="AJ91" i="50"/>
  <c r="U91" i="50"/>
  <c r="K91" i="50" s="1"/>
  <c r="T91" i="50"/>
  <c r="AJ90" i="50"/>
  <c r="T90" i="50"/>
  <c r="AK89" i="50"/>
  <c r="AA89" i="50" s="1"/>
  <c r="AJ89" i="50"/>
  <c r="U89" i="50"/>
  <c r="K89" i="50" s="1"/>
  <c r="T89" i="50"/>
  <c r="AJ88" i="50"/>
  <c r="T88" i="50"/>
  <c r="AK87" i="50"/>
  <c r="AJ87" i="50"/>
  <c r="AA87" i="50"/>
  <c r="U87" i="50"/>
  <c r="K87" i="50" s="1"/>
  <c r="T87" i="50"/>
  <c r="AJ86" i="50"/>
  <c r="T86" i="50"/>
  <c r="AK85" i="50"/>
  <c r="AA85" i="50" s="1"/>
  <c r="AJ85" i="50"/>
  <c r="U85" i="50"/>
  <c r="T85" i="50"/>
  <c r="K85" i="50"/>
  <c r="AJ84" i="50"/>
  <c r="T84" i="50"/>
  <c r="AK83" i="50"/>
  <c r="AJ83" i="50"/>
  <c r="AA83" i="50"/>
  <c r="U83" i="50"/>
  <c r="K83" i="50" s="1"/>
  <c r="T83" i="50"/>
  <c r="AJ82" i="50"/>
  <c r="T82" i="50"/>
  <c r="AK81" i="50"/>
  <c r="AA81" i="50" s="1"/>
  <c r="AJ81" i="50"/>
  <c r="U81" i="50"/>
  <c r="T81" i="50"/>
  <c r="AJ80" i="50"/>
  <c r="T80" i="50"/>
  <c r="AK79" i="50"/>
  <c r="AA79" i="50" s="1"/>
  <c r="AJ79" i="50"/>
  <c r="U79" i="50"/>
  <c r="K79" i="50" s="1"/>
  <c r="T79" i="50"/>
  <c r="AJ78" i="50"/>
  <c r="T78" i="50"/>
  <c r="AK77" i="50"/>
  <c r="AA77" i="50" s="1"/>
  <c r="AJ77" i="50"/>
  <c r="U77" i="50"/>
  <c r="K77" i="50" s="1"/>
  <c r="T77" i="50"/>
  <c r="AJ76" i="50"/>
  <c r="T76" i="50"/>
  <c r="AK75" i="50"/>
  <c r="AA75" i="50" s="1"/>
  <c r="AJ75" i="50"/>
  <c r="U75" i="50"/>
  <c r="K75" i="50" s="1"/>
  <c r="T75" i="50"/>
  <c r="AJ74" i="50"/>
  <c r="T74" i="50"/>
  <c r="AK73" i="50"/>
  <c r="AA73" i="50" s="1"/>
  <c r="AJ73" i="50"/>
  <c r="U73" i="50"/>
  <c r="K73" i="50" s="1"/>
  <c r="T73" i="50"/>
  <c r="AJ72" i="50"/>
  <c r="T72" i="50"/>
  <c r="AK71" i="50"/>
  <c r="AA71" i="50" s="1"/>
  <c r="AJ71" i="50"/>
  <c r="U71" i="50"/>
  <c r="K71" i="50" s="1"/>
  <c r="T71" i="50"/>
  <c r="AJ70" i="50"/>
  <c r="T70" i="50"/>
  <c r="AK69" i="50"/>
  <c r="AJ69" i="50"/>
  <c r="AA69" i="50"/>
  <c r="U69" i="50"/>
  <c r="T69" i="50"/>
  <c r="K69" i="50"/>
  <c r="AJ68" i="50"/>
  <c r="T68" i="50"/>
  <c r="AK67" i="50"/>
  <c r="AA67" i="50" s="1"/>
  <c r="AJ67" i="50"/>
  <c r="U67" i="50"/>
  <c r="K67" i="50" s="1"/>
  <c r="T67" i="50"/>
  <c r="AJ66" i="50"/>
  <c r="T66" i="50"/>
  <c r="AK65" i="50"/>
  <c r="AA65" i="50" s="1"/>
  <c r="AJ65" i="50"/>
  <c r="U65" i="50"/>
  <c r="K65" i="50" s="1"/>
  <c r="T65" i="50"/>
  <c r="AJ64" i="50"/>
  <c r="T64" i="50"/>
  <c r="AK63" i="50"/>
  <c r="AA63" i="50" s="1"/>
  <c r="AJ63" i="50"/>
  <c r="U63" i="50"/>
  <c r="K63" i="50" s="1"/>
  <c r="T63" i="50"/>
  <c r="AJ62" i="50"/>
  <c r="T62" i="50"/>
  <c r="AK61" i="50"/>
  <c r="AJ61" i="50"/>
  <c r="U61" i="50"/>
  <c r="K61" i="50" s="1"/>
  <c r="T61" i="50"/>
  <c r="AJ60" i="50"/>
  <c r="T60" i="50"/>
  <c r="AK59" i="50"/>
  <c r="AA59" i="50" s="1"/>
  <c r="AJ59" i="50"/>
  <c r="U59" i="50"/>
  <c r="K59" i="50" s="1"/>
  <c r="T59" i="50"/>
  <c r="AJ58" i="50"/>
  <c r="T58" i="50"/>
  <c r="AK49" i="50"/>
  <c r="AJ49" i="50"/>
  <c r="AA49" i="50"/>
  <c r="U49" i="50"/>
  <c r="T49" i="50"/>
  <c r="K49" i="50"/>
  <c r="AJ48" i="50"/>
  <c r="T48" i="50"/>
  <c r="AK47" i="50"/>
  <c r="AA47" i="50" s="1"/>
  <c r="AJ47" i="50"/>
  <c r="U47" i="50"/>
  <c r="K47" i="50" s="1"/>
  <c r="T47" i="50"/>
  <c r="AJ46" i="50"/>
  <c r="T46" i="50"/>
  <c r="AK45" i="50"/>
  <c r="AA45" i="50" s="1"/>
  <c r="AJ45" i="50"/>
  <c r="U45" i="50"/>
  <c r="K45" i="50" s="1"/>
  <c r="T45" i="50"/>
  <c r="AJ44" i="50"/>
  <c r="T44" i="50"/>
  <c r="AK43" i="50"/>
  <c r="AA43" i="50" s="1"/>
  <c r="AJ43" i="50"/>
  <c r="U43" i="50"/>
  <c r="K43" i="50" s="1"/>
  <c r="T43" i="50"/>
  <c r="AJ42" i="50"/>
  <c r="T42" i="50"/>
  <c r="AK41" i="50"/>
  <c r="AJ41" i="50"/>
  <c r="AA41" i="50"/>
  <c r="U41" i="50"/>
  <c r="K41" i="50" s="1"/>
  <c r="T41" i="50"/>
  <c r="AJ40" i="50"/>
  <c r="T40" i="50"/>
  <c r="AK39" i="50"/>
  <c r="AA39" i="50" s="1"/>
  <c r="AJ39" i="50"/>
  <c r="U39" i="50"/>
  <c r="K39" i="50" s="1"/>
  <c r="T39" i="50"/>
  <c r="AJ38" i="50"/>
  <c r="T38" i="50"/>
  <c r="AK37" i="50"/>
  <c r="AA37" i="50" s="1"/>
  <c r="AJ37" i="50"/>
  <c r="U37" i="50"/>
  <c r="K37" i="50" s="1"/>
  <c r="T37" i="50"/>
  <c r="AJ36" i="50"/>
  <c r="T36" i="50"/>
  <c r="AK35" i="50"/>
  <c r="AA35" i="50" s="1"/>
  <c r="AJ35" i="50"/>
  <c r="U35" i="50"/>
  <c r="T35" i="50"/>
  <c r="K35" i="50"/>
  <c r="AJ34" i="50"/>
  <c r="T34" i="50"/>
  <c r="AK33" i="50"/>
  <c r="AA33" i="50" s="1"/>
  <c r="AJ33" i="50"/>
  <c r="U33" i="50"/>
  <c r="K33" i="50" s="1"/>
  <c r="T33" i="50"/>
  <c r="AJ32" i="50"/>
  <c r="T32" i="50"/>
  <c r="AK31" i="50"/>
  <c r="AA31" i="50" s="1"/>
  <c r="AJ31" i="50"/>
  <c r="U31" i="50"/>
  <c r="K31" i="50" s="1"/>
  <c r="T31" i="50"/>
  <c r="AJ30" i="50"/>
  <c r="T30" i="50"/>
  <c r="AK29" i="50"/>
  <c r="AA29" i="50" s="1"/>
  <c r="AJ29" i="50"/>
  <c r="U29" i="50"/>
  <c r="K29" i="50" s="1"/>
  <c r="T29" i="50"/>
  <c r="AJ28" i="50"/>
  <c r="T28" i="50"/>
  <c r="AK27" i="50"/>
  <c r="AA27" i="50" s="1"/>
  <c r="AJ27" i="50"/>
  <c r="U27" i="50"/>
  <c r="T27" i="50"/>
  <c r="K27" i="50"/>
  <c r="AJ26" i="50"/>
  <c r="T26" i="50"/>
  <c r="AK25" i="50"/>
  <c r="AA25" i="50" s="1"/>
  <c r="AJ25" i="50"/>
  <c r="U25" i="50"/>
  <c r="K25" i="50" s="1"/>
  <c r="T25" i="50"/>
  <c r="AJ24" i="50"/>
  <c r="T24" i="50"/>
  <c r="AK23" i="50"/>
  <c r="AA23" i="50" s="1"/>
  <c r="AJ23" i="50"/>
  <c r="U23" i="50"/>
  <c r="K23" i="50" s="1"/>
  <c r="T23" i="50"/>
  <c r="AJ22" i="50"/>
  <c r="T22" i="50"/>
  <c r="AK21" i="50"/>
  <c r="AA21" i="50" s="1"/>
  <c r="AJ21" i="50"/>
  <c r="T21" i="50"/>
  <c r="AJ20" i="50"/>
  <c r="T20" i="50"/>
  <c r="AK19" i="50"/>
  <c r="AA19" i="50" s="1"/>
  <c r="AJ19" i="50"/>
  <c r="T19" i="50"/>
  <c r="AJ18" i="50"/>
  <c r="V18" i="50"/>
  <c r="T18" i="50"/>
  <c r="M18" i="50"/>
  <c r="M16" i="50"/>
  <c r="E11" i="50"/>
  <c r="C11" i="50"/>
  <c r="C12" i="50" s="1"/>
  <c r="E12" i="50" s="1"/>
  <c r="N10" i="50"/>
  <c r="C10" i="50"/>
  <c r="E10" i="50" s="1"/>
  <c r="N9" i="50"/>
  <c r="D11" i="50" s="1"/>
  <c r="N8" i="50"/>
  <c r="N7" i="50"/>
  <c r="N4" i="50"/>
  <c r="N11" i="49"/>
  <c r="AK201" i="49"/>
  <c r="AA201" i="49" s="1"/>
  <c r="AJ201" i="49"/>
  <c r="U201" i="49"/>
  <c r="K201" i="49" s="1"/>
  <c r="T201" i="49"/>
  <c r="AJ200" i="49"/>
  <c r="T200" i="49"/>
  <c r="AK199" i="49"/>
  <c r="AA199" i="49" s="1"/>
  <c r="AJ199" i="49"/>
  <c r="U199" i="49"/>
  <c r="K199" i="49" s="1"/>
  <c r="T199" i="49"/>
  <c r="AJ198" i="49"/>
  <c r="T198" i="49"/>
  <c r="AK197" i="49"/>
  <c r="AA197" i="49" s="1"/>
  <c r="AJ197" i="49"/>
  <c r="U197" i="49"/>
  <c r="K197" i="49" s="1"/>
  <c r="T197" i="49"/>
  <c r="AJ196" i="49"/>
  <c r="T196" i="49"/>
  <c r="AK195" i="49"/>
  <c r="AA195" i="49" s="1"/>
  <c r="AJ195" i="49"/>
  <c r="U195" i="49"/>
  <c r="T195" i="49"/>
  <c r="K195" i="49"/>
  <c r="AJ194" i="49"/>
  <c r="T194" i="49"/>
  <c r="AK193" i="49"/>
  <c r="AA193" i="49" s="1"/>
  <c r="AJ193" i="49"/>
  <c r="U193" i="49"/>
  <c r="K193" i="49" s="1"/>
  <c r="T193" i="49"/>
  <c r="AJ192" i="49"/>
  <c r="T192" i="49"/>
  <c r="AK191" i="49"/>
  <c r="AA191" i="49" s="1"/>
  <c r="AJ191" i="49"/>
  <c r="U191" i="49"/>
  <c r="K191" i="49" s="1"/>
  <c r="T191" i="49"/>
  <c r="AJ190" i="49"/>
  <c r="T190" i="49"/>
  <c r="AK189" i="49"/>
  <c r="AA189" i="49" s="1"/>
  <c r="AJ189" i="49"/>
  <c r="U189" i="49"/>
  <c r="K189" i="49" s="1"/>
  <c r="T189" i="49"/>
  <c r="AJ188" i="49"/>
  <c r="T188" i="49"/>
  <c r="AK187" i="49"/>
  <c r="AA187" i="49" s="1"/>
  <c r="AJ187" i="49"/>
  <c r="U187" i="49"/>
  <c r="K187" i="49" s="1"/>
  <c r="T187" i="49"/>
  <c r="AJ186" i="49"/>
  <c r="T186" i="49"/>
  <c r="AK185" i="49"/>
  <c r="AA185" i="49" s="1"/>
  <c r="AJ185" i="49"/>
  <c r="U185" i="49"/>
  <c r="K185" i="49" s="1"/>
  <c r="T185" i="49"/>
  <c r="AJ184" i="49"/>
  <c r="T184" i="49"/>
  <c r="AK183" i="49"/>
  <c r="AA183" i="49" s="1"/>
  <c r="AJ183" i="49"/>
  <c r="U183" i="49"/>
  <c r="T183" i="49"/>
  <c r="K183" i="49"/>
  <c r="AJ182" i="49"/>
  <c r="T182" i="49"/>
  <c r="AK181" i="49"/>
  <c r="AA181" i="49" s="1"/>
  <c r="AJ181" i="49"/>
  <c r="U181" i="49"/>
  <c r="K181" i="49" s="1"/>
  <c r="T181" i="49"/>
  <c r="AJ180" i="49"/>
  <c r="T180" i="49"/>
  <c r="AK179" i="49"/>
  <c r="AA179" i="49" s="1"/>
  <c r="AJ179" i="49"/>
  <c r="U179" i="49"/>
  <c r="K179" i="49" s="1"/>
  <c r="T179" i="49"/>
  <c r="AJ178" i="49"/>
  <c r="T178" i="49"/>
  <c r="AK177" i="49"/>
  <c r="AJ177" i="49"/>
  <c r="AA177" i="49"/>
  <c r="U177" i="49"/>
  <c r="K177" i="49" s="1"/>
  <c r="T177" i="49"/>
  <c r="AJ176" i="49"/>
  <c r="T176" i="49"/>
  <c r="AK175" i="49"/>
  <c r="AA175" i="49" s="1"/>
  <c r="AJ175" i="49"/>
  <c r="U175" i="49"/>
  <c r="K175" i="49" s="1"/>
  <c r="T175" i="49"/>
  <c r="AJ174" i="49"/>
  <c r="T174" i="49"/>
  <c r="AK173" i="49"/>
  <c r="AA173" i="49" s="1"/>
  <c r="AJ173" i="49"/>
  <c r="U173" i="49"/>
  <c r="K173" i="49" s="1"/>
  <c r="T173" i="49"/>
  <c r="AJ172" i="49"/>
  <c r="T172" i="49"/>
  <c r="AK171" i="49"/>
  <c r="AA171" i="49" s="1"/>
  <c r="AJ171" i="49"/>
  <c r="U171" i="49"/>
  <c r="K171" i="49" s="1"/>
  <c r="T171" i="49"/>
  <c r="AJ170" i="49"/>
  <c r="T170" i="49"/>
  <c r="AK169" i="49"/>
  <c r="AA169" i="49" s="1"/>
  <c r="AJ169" i="49"/>
  <c r="U169" i="49"/>
  <c r="K169" i="49" s="1"/>
  <c r="T169" i="49"/>
  <c r="AJ168" i="49"/>
  <c r="T168" i="49"/>
  <c r="AK167" i="49"/>
  <c r="AA167" i="49" s="1"/>
  <c r="AJ167" i="49"/>
  <c r="U167" i="49"/>
  <c r="K167" i="49" s="1"/>
  <c r="T167" i="49"/>
  <c r="AJ166" i="49"/>
  <c r="T166" i="49"/>
  <c r="AK165" i="49"/>
  <c r="AA165" i="49" s="1"/>
  <c r="AJ165" i="49"/>
  <c r="U165" i="49"/>
  <c r="T165" i="49"/>
  <c r="K165" i="49"/>
  <c r="AJ164" i="49"/>
  <c r="T164" i="49"/>
  <c r="AK163" i="49"/>
  <c r="AA163" i="49" s="1"/>
  <c r="AJ163" i="49"/>
  <c r="U163" i="49"/>
  <c r="K163" i="49" s="1"/>
  <c r="T163" i="49"/>
  <c r="AJ162" i="49"/>
  <c r="T162" i="49"/>
  <c r="AK161" i="49"/>
  <c r="AJ161" i="49"/>
  <c r="AA161" i="49"/>
  <c r="U161" i="49"/>
  <c r="T161" i="49"/>
  <c r="AJ160" i="49"/>
  <c r="T160" i="49"/>
  <c r="AK150" i="49"/>
  <c r="AA150" i="49" s="1"/>
  <c r="AJ150" i="49"/>
  <c r="U150" i="49"/>
  <c r="K150" i="49" s="1"/>
  <c r="T150" i="49"/>
  <c r="AJ149" i="49"/>
  <c r="T149" i="49"/>
  <c r="AK148" i="49"/>
  <c r="AJ148" i="49"/>
  <c r="AA148" i="49"/>
  <c r="U148" i="49"/>
  <c r="K148" i="49" s="1"/>
  <c r="T148" i="49"/>
  <c r="AJ147" i="49"/>
  <c r="T147" i="49"/>
  <c r="AK146" i="49"/>
  <c r="AA146" i="49" s="1"/>
  <c r="AJ146" i="49"/>
  <c r="U146" i="49"/>
  <c r="K146" i="49" s="1"/>
  <c r="T146" i="49"/>
  <c r="AJ145" i="49"/>
  <c r="T145" i="49"/>
  <c r="AK144" i="49"/>
  <c r="AA144" i="49" s="1"/>
  <c r="AJ144" i="49"/>
  <c r="U144" i="49"/>
  <c r="K144" i="49" s="1"/>
  <c r="T144" i="49"/>
  <c r="AJ143" i="49"/>
  <c r="T143" i="49"/>
  <c r="AK142" i="49"/>
  <c r="AA142" i="49" s="1"/>
  <c r="AJ142" i="49"/>
  <c r="U142" i="49"/>
  <c r="K142" i="49" s="1"/>
  <c r="T142" i="49"/>
  <c r="AJ141" i="49"/>
  <c r="T141" i="49"/>
  <c r="AK140" i="49"/>
  <c r="AA140" i="49" s="1"/>
  <c r="AJ140" i="49"/>
  <c r="U140" i="49"/>
  <c r="K140" i="49" s="1"/>
  <c r="T140" i="49"/>
  <c r="AJ139" i="49"/>
  <c r="T139" i="49"/>
  <c r="AK138" i="49"/>
  <c r="AA138" i="49" s="1"/>
  <c r="AJ138" i="49"/>
  <c r="U138" i="49"/>
  <c r="T138" i="49"/>
  <c r="K138" i="49"/>
  <c r="AJ137" i="49"/>
  <c r="T137" i="49"/>
  <c r="AK136" i="49"/>
  <c r="AA136" i="49" s="1"/>
  <c r="AJ136" i="49"/>
  <c r="U136" i="49"/>
  <c r="K136" i="49" s="1"/>
  <c r="T136" i="49"/>
  <c r="AJ135" i="49"/>
  <c r="T135" i="49"/>
  <c r="AK134" i="49"/>
  <c r="AJ134" i="49"/>
  <c r="AA134" i="49"/>
  <c r="U134" i="49"/>
  <c r="K134" i="49" s="1"/>
  <c r="T134" i="49"/>
  <c r="AJ133" i="49"/>
  <c r="T133" i="49"/>
  <c r="AK132" i="49"/>
  <c r="AA132" i="49" s="1"/>
  <c r="AJ132" i="49"/>
  <c r="U132" i="49"/>
  <c r="T132" i="49"/>
  <c r="K132" i="49"/>
  <c r="AJ131" i="49"/>
  <c r="T131" i="49"/>
  <c r="AK130" i="49"/>
  <c r="AA130" i="49" s="1"/>
  <c r="AJ130" i="49"/>
  <c r="U130" i="49"/>
  <c r="K130" i="49" s="1"/>
  <c r="T130" i="49"/>
  <c r="AJ129" i="49"/>
  <c r="T129" i="49"/>
  <c r="AK128" i="49"/>
  <c r="AJ128" i="49"/>
  <c r="AA128" i="49"/>
  <c r="U128" i="49"/>
  <c r="K128" i="49" s="1"/>
  <c r="T128" i="49"/>
  <c r="AJ127" i="49"/>
  <c r="T127" i="49"/>
  <c r="AK126" i="49"/>
  <c r="AA126" i="49" s="1"/>
  <c r="AJ126" i="49"/>
  <c r="U126" i="49"/>
  <c r="K126" i="49" s="1"/>
  <c r="T126" i="49"/>
  <c r="AJ125" i="49"/>
  <c r="T125" i="49"/>
  <c r="AK124" i="49"/>
  <c r="AJ124" i="49"/>
  <c r="AA124" i="49"/>
  <c r="U124" i="49"/>
  <c r="K124" i="49" s="1"/>
  <c r="T124" i="49"/>
  <c r="AJ123" i="49"/>
  <c r="T123" i="49"/>
  <c r="AK122" i="49"/>
  <c r="AA122" i="49" s="1"/>
  <c r="AJ122" i="49"/>
  <c r="U122" i="49"/>
  <c r="K122" i="49" s="1"/>
  <c r="T122" i="49"/>
  <c r="AJ121" i="49"/>
  <c r="T121" i="49"/>
  <c r="AK120" i="49"/>
  <c r="AA120" i="49" s="1"/>
  <c r="AJ120" i="49"/>
  <c r="U120" i="49"/>
  <c r="K120" i="49" s="1"/>
  <c r="T120" i="49"/>
  <c r="AJ119" i="49"/>
  <c r="T119" i="49"/>
  <c r="AK118" i="49"/>
  <c r="AA118" i="49" s="1"/>
  <c r="AJ118" i="49"/>
  <c r="U118" i="49"/>
  <c r="K118" i="49" s="1"/>
  <c r="T118" i="49"/>
  <c r="AJ117" i="49"/>
  <c r="T117" i="49"/>
  <c r="AK116" i="49"/>
  <c r="AA116" i="49" s="1"/>
  <c r="AJ116" i="49"/>
  <c r="U116" i="49"/>
  <c r="K116" i="49" s="1"/>
  <c r="T116" i="49"/>
  <c r="AJ115" i="49"/>
  <c r="T115" i="49"/>
  <c r="AK114" i="49"/>
  <c r="AA114" i="49" s="1"/>
  <c r="AJ114" i="49"/>
  <c r="U114" i="49"/>
  <c r="K114" i="49" s="1"/>
  <c r="T114" i="49"/>
  <c r="AJ113" i="49"/>
  <c r="T113" i="49"/>
  <c r="AK112" i="49"/>
  <c r="AA112" i="49" s="1"/>
  <c r="AJ112" i="49"/>
  <c r="U112" i="49"/>
  <c r="K112" i="49" s="1"/>
  <c r="T112" i="49"/>
  <c r="AJ111" i="49"/>
  <c r="T111" i="49"/>
  <c r="AK110" i="49"/>
  <c r="AA110" i="49" s="1"/>
  <c r="AJ110" i="49"/>
  <c r="U110" i="49"/>
  <c r="K110" i="49" s="1"/>
  <c r="T110" i="49"/>
  <c r="AJ109" i="49"/>
  <c r="T109" i="49"/>
  <c r="AK99" i="49"/>
  <c r="AA99" i="49" s="1"/>
  <c r="AJ99" i="49"/>
  <c r="U99" i="49"/>
  <c r="K99" i="49" s="1"/>
  <c r="T99" i="49"/>
  <c r="AJ98" i="49"/>
  <c r="T98" i="49"/>
  <c r="AK97" i="49"/>
  <c r="AJ97" i="49"/>
  <c r="AA97" i="49"/>
  <c r="U97" i="49"/>
  <c r="K97" i="49" s="1"/>
  <c r="T97" i="49"/>
  <c r="AJ96" i="49"/>
  <c r="T96" i="49"/>
  <c r="AK95" i="49"/>
  <c r="AA95" i="49" s="1"/>
  <c r="AJ95" i="49"/>
  <c r="U95" i="49"/>
  <c r="K95" i="49" s="1"/>
  <c r="T95" i="49"/>
  <c r="AJ94" i="49"/>
  <c r="T94" i="49"/>
  <c r="AK93" i="49"/>
  <c r="AJ93" i="49"/>
  <c r="AA93" i="49"/>
  <c r="U93" i="49"/>
  <c r="K93" i="49" s="1"/>
  <c r="T93" i="49"/>
  <c r="AJ92" i="49"/>
  <c r="T92" i="49"/>
  <c r="AK91" i="49"/>
  <c r="AA91" i="49" s="1"/>
  <c r="AJ91" i="49"/>
  <c r="U91" i="49"/>
  <c r="K91" i="49" s="1"/>
  <c r="T91" i="49"/>
  <c r="AJ90" i="49"/>
  <c r="T90" i="49"/>
  <c r="AK89" i="49"/>
  <c r="AA89" i="49" s="1"/>
  <c r="AJ89" i="49"/>
  <c r="U89" i="49"/>
  <c r="K89" i="49" s="1"/>
  <c r="T89" i="49"/>
  <c r="AJ88" i="49"/>
  <c r="T88" i="49"/>
  <c r="AK87" i="49"/>
  <c r="AA87" i="49" s="1"/>
  <c r="AJ87" i="49"/>
  <c r="U87" i="49"/>
  <c r="K87" i="49" s="1"/>
  <c r="T87" i="49"/>
  <c r="AJ86" i="49"/>
  <c r="T86" i="49"/>
  <c r="AK85" i="49"/>
  <c r="AA85" i="49" s="1"/>
  <c r="AJ85" i="49"/>
  <c r="U85" i="49"/>
  <c r="K85" i="49" s="1"/>
  <c r="T85" i="49"/>
  <c r="AJ84" i="49"/>
  <c r="T84" i="49"/>
  <c r="AK83" i="49"/>
  <c r="AA83" i="49" s="1"/>
  <c r="AJ83" i="49"/>
  <c r="U83" i="49"/>
  <c r="K83" i="49" s="1"/>
  <c r="T83" i="49"/>
  <c r="AJ82" i="49"/>
  <c r="T82" i="49"/>
  <c r="AK81" i="49"/>
  <c r="AA81" i="49" s="1"/>
  <c r="AJ81" i="49"/>
  <c r="U81" i="49"/>
  <c r="K81" i="49" s="1"/>
  <c r="T81" i="49"/>
  <c r="AJ80" i="49"/>
  <c r="T80" i="49"/>
  <c r="AK79" i="49"/>
  <c r="AA79" i="49" s="1"/>
  <c r="AJ79" i="49"/>
  <c r="U79" i="49"/>
  <c r="K79" i="49" s="1"/>
  <c r="T79" i="49"/>
  <c r="AJ78" i="49"/>
  <c r="T78" i="49"/>
  <c r="AK77" i="49"/>
  <c r="AA77" i="49" s="1"/>
  <c r="AJ77" i="49"/>
  <c r="U77" i="49"/>
  <c r="K77" i="49" s="1"/>
  <c r="T77" i="49"/>
  <c r="AJ76" i="49"/>
  <c r="T76" i="49"/>
  <c r="AK75" i="49"/>
  <c r="AA75" i="49" s="1"/>
  <c r="AJ75" i="49"/>
  <c r="U75" i="49"/>
  <c r="K75" i="49" s="1"/>
  <c r="T75" i="49"/>
  <c r="AJ74" i="49"/>
  <c r="T74" i="49"/>
  <c r="AK73" i="49"/>
  <c r="AA73" i="49" s="1"/>
  <c r="AJ73" i="49"/>
  <c r="U73" i="49"/>
  <c r="K73" i="49" s="1"/>
  <c r="T73" i="49"/>
  <c r="AJ72" i="49"/>
  <c r="T72" i="49"/>
  <c r="AK71" i="49"/>
  <c r="AA71" i="49" s="1"/>
  <c r="AJ71" i="49"/>
  <c r="U71" i="49"/>
  <c r="T71" i="49"/>
  <c r="K71" i="49"/>
  <c r="AJ70" i="49"/>
  <c r="T70" i="49"/>
  <c r="AK69" i="49"/>
  <c r="AA69" i="49" s="1"/>
  <c r="AJ69" i="49"/>
  <c r="U69" i="49"/>
  <c r="T69" i="49"/>
  <c r="K69" i="49"/>
  <c r="AJ68" i="49"/>
  <c r="T68" i="49"/>
  <c r="AK67" i="49"/>
  <c r="AA67" i="49" s="1"/>
  <c r="AJ67" i="49"/>
  <c r="U67" i="49"/>
  <c r="T67" i="49"/>
  <c r="K67" i="49"/>
  <c r="AJ66" i="49"/>
  <c r="T66" i="49"/>
  <c r="AK65" i="49"/>
  <c r="AJ65" i="49"/>
  <c r="AA65" i="49"/>
  <c r="U65" i="49"/>
  <c r="K65" i="49" s="1"/>
  <c r="T65" i="49"/>
  <c r="AJ64" i="49"/>
  <c r="T64" i="49"/>
  <c r="AK63" i="49"/>
  <c r="AA63" i="49" s="1"/>
  <c r="AJ63" i="49"/>
  <c r="U63" i="49"/>
  <c r="K63" i="49" s="1"/>
  <c r="T63" i="49"/>
  <c r="AJ62" i="49"/>
  <c r="T62" i="49"/>
  <c r="AK61" i="49"/>
  <c r="AA61" i="49" s="1"/>
  <c r="AJ61" i="49"/>
  <c r="U61" i="49"/>
  <c r="K61" i="49" s="1"/>
  <c r="T61" i="49"/>
  <c r="AJ60" i="49"/>
  <c r="T60" i="49"/>
  <c r="AK59" i="49"/>
  <c r="AA59" i="49" s="1"/>
  <c r="AJ59" i="49"/>
  <c r="U59" i="49"/>
  <c r="K59" i="49" s="1"/>
  <c r="T59" i="49"/>
  <c r="AJ58" i="49"/>
  <c r="T58" i="49"/>
  <c r="AK49" i="49"/>
  <c r="AA49" i="49" s="1"/>
  <c r="AJ49" i="49"/>
  <c r="U49" i="49"/>
  <c r="T49" i="49"/>
  <c r="K49" i="49"/>
  <c r="AJ48" i="49"/>
  <c r="T48" i="49"/>
  <c r="AK47" i="49"/>
  <c r="AA47" i="49" s="1"/>
  <c r="AJ47" i="49"/>
  <c r="U47" i="49"/>
  <c r="K47" i="49" s="1"/>
  <c r="T47" i="49"/>
  <c r="AJ46" i="49"/>
  <c r="T46" i="49"/>
  <c r="AK45" i="49"/>
  <c r="AA45" i="49" s="1"/>
  <c r="AJ45" i="49"/>
  <c r="U45" i="49"/>
  <c r="K45" i="49" s="1"/>
  <c r="T45" i="49"/>
  <c r="AJ44" i="49"/>
  <c r="T44" i="49"/>
  <c r="AK43" i="49"/>
  <c r="AA43" i="49" s="1"/>
  <c r="AJ43" i="49"/>
  <c r="U43" i="49"/>
  <c r="K43" i="49" s="1"/>
  <c r="T43" i="49"/>
  <c r="AJ42" i="49"/>
  <c r="T42" i="49"/>
  <c r="AK41" i="49"/>
  <c r="AA41" i="49" s="1"/>
  <c r="AJ41" i="49"/>
  <c r="U41" i="49"/>
  <c r="T41" i="49"/>
  <c r="K41" i="49"/>
  <c r="AJ40" i="49"/>
  <c r="T40" i="49"/>
  <c r="AK39" i="49"/>
  <c r="AA39" i="49" s="1"/>
  <c r="AJ39" i="49"/>
  <c r="U39" i="49"/>
  <c r="K39" i="49" s="1"/>
  <c r="T39" i="49"/>
  <c r="AJ38" i="49"/>
  <c r="T38" i="49"/>
  <c r="AK37" i="49"/>
  <c r="AJ37" i="49"/>
  <c r="AA37" i="49"/>
  <c r="U37" i="49"/>
  <c r="K37" i="49" s="1"/>
  <c r="T37" i="49"/>
  <c r="AJ36" i="49"/>
  <c r="T36" i="49"/>
  <c r="AK35" i="49"/>
  <c r="AA35" i="49" s="1"/>
  <c r="AJ35" i="49"/>
  <c r="U35" i="49"/>
  <c r="K35" i="49" s="1"/>
  <c r="T35" i="49"/>
  <c r="AJ34" i="49"/>
  <c r="T34" i="49"/>
  <c r="AK33" i="49"/>
  <c r="AA33" i="49" s="1"/>
  <c r="AJ33" i="49"/>
  <c r="U33" i="49"/>
  <c r="K33" i="49" s="1"/>
  <c r="T33" i="49"/>
  <c r="AJ32" i="49"/>
  <c r="T32" i="49"/>
  <c r="AK31" i="49"/>
  <c r="AA31" i="49" s="1"/>
  <c r="AJ31" i="49"/>
  <c r="U31" i="49"/>
  <c r="T31" i="49"/>
  <c r="K31" i="49"/>
  <c r="AJ30" i="49"/>
  <c r="T30" i="49"/>
  <c r="AK29" i="49"/>
  <c r="AA29" i="49" s="1"/>
  <c r="AJ29" i="49"/>
  <c r="U29" i="49"/>
  <c r="K29" i="49" s="1"/>
  <c r="T29" i="49"/>
  <c r="AJ28" i="49"/>
  <c r="T28" i="49"/>
  <c r="AK27" i="49"/>
  <c r="AJ27" i="49"/>
  <c r="AA27" i="49"/>
  <c r="U27" i="49"/>
  <c r="K27" i="49" s="1"/>
  <c r="T27" i="49"/>
  <c r="AJ26" i="49"/>
  <c r="T26" i="49"/>
  <c r="AK25" i="49"/>
  <c r="AJ25" i="49"/>
  <c r="AA25" i="49"/>
  <c r="U25" i="49"/>
  <c r="K25" i="49" s="1"/>
  <c r="T25" i="49"/>
  <c r="AJ24" i="49"/>
  <c r="T24" i="49"/>
  <c r="AK23" i="49"/>
  <c r="AA23" i="49" s="1"/>
  <c r="AJ23" i="49"/>
  <c r="U23" i="49"/>
  <c r="K23" i="49" s="1"/>
  <c r="T23" i="49"/>
  <c r="AJ22" i="49"/>
  <c r="T22" i="49"/>
  <c r="AK21" i="49"/>
  <c r="AA21" i="49" s="1"/>
  <c r="AJ21" i="49"/>
  <c r="T21" i="49"/>
  <c r="AJ20" i="49"/>
  <c r="T20" i="49"/>
  <c r="AK19" i="49"/>
  <c r="AA19" i="49" s="1"/>
  <c r="AJ19" i="49"/>
  <c r="T19" i="49"/>
  <c r="AJ18" i="49"/>
  <c r="T18" i="49"/>
  <c r="N10" i="49"/>
  <c r="N9" i="49"/>
  <c r="N8" i="49"/>
  <c r="N7" i="49"/>
  <c r="N4" i="49"/>
  <c r="N11" i="48"/>
  <c r="AK201" i="48"/>
  <c r="AA201" i="48" s="1"/>
  <c r="AJ201" i="48"/>
  <c r="U201" i="48"/>
  <c r="K201" i="48" s="1"/>
  <c r="T201" i="48"/>
  <c r="AJ200" i="48"/>
  <c r="T200" i="48"/>
  <c r="AK199" i="48"/>
  <c r="AA199" i="48" s="1"/>
  <c r="AJ199" i="48"/>
  <c r="U199" i="48"/>
  <c r="K199" i="48" s="1"/>
  <c r="T199" i="48"/>
  <c r="AJ198" i="48"/>
  <c r="T198" i="48"/>
  <c r="AK197" i="48"/>
  <c r="AJ197" i="48"/>
  <c r="AA197" i="48"/>
  <c r="U197" i="48"/>
  <c r="K197" i="48" s="1"/>
  <c r="T197" i="48"/>
  <c r="AJ196" i="48"/>
  <c r="T196" i="48"/>
  <c r="AK195" i="48"/>
  <c r="AA195" i="48" s="1"/>
  <c r="AJ195" i="48"/>
  <c r="U195" i="48"/>
  <c r="K195" i="48" s="1"/>
  <c r="T195" i="48"/>
  <c r="AJ194" i="48"/>
  <c r="T194" i="48"/>
  <c r="AK193" i="48"/>
  <c r="AA193" i="48" s="1"/>
  <c r="AJ193" i="48"/>
  <c r="U193" i="48"/>
  <c r="K193" i="48" s="1"/>
  <c r="T193" i="48"/>
  <c r="AJ192" i="48"/>
  <c r="T192" i="48"/>
  <c r="AK191" i="48"/>
  <c r="AA191" i="48" s="1"/>
  <c r="AJ191" i="48"/>
  <c r="U191" i="48"/>
  <c r="T191" i="48"/>
  <c r="K191" i="48"/>
  <c r="AJ190" i="48"/>
  <c r="T190" i="48"/>
  <c r="AK189" i="48"/>
  <c r="AA189" i="48" s="1"/>
  <c r="AJ189" i="48"/>
  <c r="U189" i="48"/>
  <c r="T189" i="48"/>
  <c r="K189" i="48"/>
  <c r="AJ188" i="48"/>
  <c r="T188" i="48"/>
  <c r="AK187" i="48"/>
  <c r="AA187" i="48" s="1"/>
  <c r="AJ187" i="48"/>
  <c r="U187" i="48"/>
  <c r="K187" i="48" s="1"/>
  <c r="T187" i="48"/>
  <c r="AJ186" i="48"/>
  <c r="T186" i="48"/>
  <c r="AK185" i="48"/>
  <c r="AJ185" i="48"/>
  <c r="AA185" i="48"/>
  <c r="U185" i="48"/>
  <c r="K185" i="48" s="1"/>
  <c r="T185" i="48"/>
  <c r="AJ184" i="48"/>
  <c r="T184" i="48"/>
  <c r="AK183" i="48"/>
  <c r="AA183" i="48" s="1"/>
  <c r="AJ183" i="48"/>
  <c r="U183" i="48"/>
  <c r="K183" i="48" s="1"/>
  <c r="T183" i="48"/>
  <c r="AJ182" i="48"/>
  <c r="T182" i="48"/>
  <c r="AK181" i="48"/>
  <c r="AA181" i="48" s="1"/>
  <c r="AJ181" i="48"/>
  <c r="U181" i="48"/>
  <c r="K181" i="48" s="1"/>
  <c r="T181" i="48"/>
  <c r="AJ180" i="48"/>
  <c r="T180" i="48"/>
  <c r="AK179" i="48"/>
  <c r="AA179" i="48" s="1"/>
  <c r="AJ179" i="48"/>
  <c r="U179" i="48"/>
  <c r="K179" i="48" s="1"/>
  <c r="T179" i="48"/>
  <c r="AJ178" i="48"/>
  <c r="T178" i="48"/>
  <c r="AK177" i="48"/>
  <c r="AA177" i="48" s="1"/>
  <c r="AJ177" i="48"/>
  <c r="U177" i="48"/>
  <c r="K177" i="48" s="1"/>
  <c r="T177" i="48"/>
  <c r="AJ176" i="48"/>
  <c r="T176" i="48"/>
  <c r="AK175" i="48"/>
  <c r="AA175" i="48" s="1"/>
  <c r="AJ175" i="48"/>
  <c r="U175" i="48"/>
  <c r="K175" i="48" s="1"/>
  <c r="T175" i="48"/>
  <c r="AJ174" i="48"/>
  <c r="T174" i="48"/>
  <c r="AK173" i="48"/>
  <c r="AA173" i="48" s="1"/>
  <c r="AJ173" i="48"/>
  <c r="U173" i="48"/>
  <c r="K173" i="48" s="1"/>
  <c r="T173" i="48"/>
  <c r="AJ172" i="48"/>
  <c r="T172" i="48"/>
  <c r="AK171" i="48"/>
  <c r="AA171" i="48" s="1"/>
  <c r="AJ171" i="48"/>
  <c r="U171" i="48"/>
  <c r="K171" i="48" s="1"/>
  <c r="T171" i="48"/>
  <c r="AJ170" i="48"/>
  <c r="T170" i="48"/>
  <c r="AK169" i="48"/>
  <c r="AA169" i="48" s="1"/>
  <c r="AJ169" i="48"/>
  <c r="U169" i="48"/>
  <c r="K169" i="48" s="1"/>
  <c r="T169" i="48"/>
  <c r="AJ168" i="48"/>
  <c r="T168" i="48"/>
  <c r="AK167" i="48"/>
  <c r="AA167" i="48" s="1"/>
  <c r="AJ167" i="48"/>
  <c r="U167" i="48"/>
  <c r="K167" i="48" s="1"/>
  <c r="T167" i="48"/>
  <c r="AJ166" i="48"/>
  <c r="T166" i="48"/>
  <c r="AK165" i="48"/>
  <c r="AA165" i="48" s="1"/>
  <c r="AJ165" i="48"/>
  <c r="U165" i="48"/>
  <c r="K165" i="48" s="1"/>
  <c r="T165" i="48"/>
  <c r="AJ164" i="48"/>
  <c r="T164" i="48"/>
  <c r="AK163" i="48"/>
  <c r="AA163" i="48" s="1"/>
  <c r="AJ163" i="48"/>
  <c r="U163" i="48"/>
  <c r="T163" i="48"/>
  <c r="K163" i="48"/>
  <c r="AJ162" i="48"/>
  <c r="T162" i="48"/>
  <c r="AK161" i="48"/>
  <c r="AA161" i="48" s="1"/>
  <c r="AJ161" i="48"/>
  <c r="U161" i="48"/>
  <c r="T161" i="48"/>
  <c r="AJ160" i="48"/>
  <c r="T160" i="48"/>
  <c r="AK150" i="48"/>
  <c r="AJ150" i="48"/>
  <c r="AA150" i="48"/>
  <c r="U150" i="48"/>
  <c r="K150" i="48" s="1"/>
  <c r="T150" i="48"/>
  <c r="AJ149" i="48"/>
  <c r="T149" i="48"/>
  <c r="AK148" i="48"/>
  <c r="AA148" i="48" s="1"/>
  <c r="AJ148" i="48"/>
  <c r="U148" i="48"/>
  <c r="K148" i="48" s="1"/>
  <c r="T148" i="48"/>
  <c r="AJ147" i="48"/>
  <c r="T147" i="48"/>
  <c r="AK146" i="48"/>
  <c r="AA146" i="48" s="1"/>
  <c r="AJ146" i="48"/>
  <c r="U146" i="48"/>
  <c r="K146" i="48" s="1"/>
  <c r="T146" i="48"/>
  <c r="AJ145" i="48"/>
  <c r="T145" i="48"/>
  <c r="AK144" i="48"/>
  <c r="AJ144" i="48"/>
  <c r="AA144" i="48"/>
  <c r="U144" i="48"/>
  <c r="K144" i="48" s="1"/>
  <c r="T144" i="48"/>
  <c r="AJ143" i="48"/>
  <c r="T143" i="48"/>
  <c r="AK142" i="48"/>
  <c r="AA142" i="48" s="1"/>
  <c r="AJ142" i="48"/>
  <c r="U142" i="48"/>
  <c r="K142" i="48" s="1"/>
  <c r="T142" i="48"/>
  <c r="AJ141" i="48"/>
  <c r="T141" i="48"/>
  <c r="AK140" i="48"/>
  <c r="AA140" i="48" s="1"/>
  <c r="AJ140" i="48"/>
  <c r="U140" i="48"/>
  <c r="K140" i="48" s="1"/>
  <c r="T140" i="48"/>
  <c r="AJ139" i="48"/>
  <c r="T139" i="48"/>
  <c r="AK138" i="48"/>
  <c r="AA138" i="48" s="1"/>
  <c r="AJ138" i="48"/>
  <c r="U138" i="48"/>
  <c r="K138" i="48" s="1"/>
  <c r="T138" i="48"/>
  <c r="AJ137" i="48"/>
  <c r="T137" i="48"/>
  <c r="AK136" i="48"/>
  <c r="AA136" i="48" s="1"/>
  <c r="AJ136" i="48"/>
  <c r="U136" i="48"/>
  <c r="K136" i="48" s="1"/>
  <c r="T136" i="48"/>
  <c r="AJ135" i="48"/>
  <c r="T135" i="48"/>
  <c r="AK134" i="48"/>
  <c r="AA134" i="48" s="1"/>
  <c r="AJ134" i="48"/>
  <c r="U134" i="48"/>
  <c r="K134" i="48" s="1"/>
  <c r="T134" i="48"/>
  <c r="AJ133" i="48"/>
  <c r="T133" i="48"/>
  <c r="AK132" i="48"/>
  <c r="AA132" i="48" s="1"/>
  <c r="AJ132" i="48"/>
  <c r="U132" i="48"/>
  <c r="K132" i="48" s="1"/>
  <c r="T132" i="48"/>
  <c r="AJ131" i="48"/>
  <c r="T131" i="48"/>
  <c r="AK130" i="48"/>
  <c r="AA130" i="48" s="1"/>
  <c r="AJ130" i="48"/>
  <c r="U130" i="48"/>
  <c r="K130" i="48" s="1"/>
  <c r="T130" i="48"/>
  <c r="AJ129" i="48"/>
  <c r="T129" i="48"/>
  <c r="AK128" i="48"/>
  <c r="AA128" i="48" s="1"/>
  <c r="AJ128" i="48"/>
  <c r="U128" i="48"/>
  <c r="K128" i="48" s="1"/>
  <c r="T128" i="48"/>
  <c r="AJ127" i="48"/>
  <c r="T127" i="48"/>
  <c r="AK126" i="48"/>
  <c r="AA126" i="48" s="1"/>
  <c r="AJ126" i="48"/>
  <c r="U126" i="48"/>
  <c r="K126" i="48" s="1"/>
  <c r="T126" i="48"/>
  <c r="AJ125" i="48"/>
  <c r="T125" i="48"/>
  <c r="AK124" i="48"/>
  <c r="AA124" i="48" s="1"/>
  <c r="AJ124" i="48"/>
  <c r="U124" i="48"/>
  <c r="T124" i="48"/>
  <c r="K124" i="48"/>
  <c r="AJ123" i="48"/>
  <c r="T123" i="48"/>
  <c r="AK122" i="48"/>
  <c r="AA122" i="48" s="1"/>
  <c r="AJ122" i="48"/>
  <c r="U122" i="48"/>
  <c r="K122" i="48" s="1"/>
  <c r="T122" i="48"/>
  <c r="AJ121" i="48"/>
  <c r="T121" i="48"/>
  <c r="AK120" i="48"/>
  <c r="AA120" i="48" s="1"/>
  <c r="AJ120" i="48"/>
  <c r="U120" i="48"/>
  <c r="K120" i="48" s="1"/>
  <c r="T120" i="48"/>
  <c r="AJ119" i="48"/>
  <c r="T119" i="48"/>
  <c r="AK118" i="48"/>
  <c r="AA118" i="48" s="1"/>
  <c r="AJ118" i="48"/>
  <c r="U118" i="48"/>
  <c r="K118" i="48" s="1"/>
  <c r="T118" i="48"/>
  <c r="AJ117" i="48"/>
  <c r="T117" i="48"/>
  <c r="AK116" i="48"/>
  <c r="AA116" i="48" s="1"/>
  <c r="AJ116" i="48"/>
  <c r="U116" i="48"/>
  <c r="K116" i="48" s="1"/>
  <c r="T116" i="48"/>
  <c r="AJ115" i="48"/>
  <c r="T115" i="48"/>
  <c r="AK114" i="48"/>
  <c r="AA114" i="48" s="1"/>
  <c r="AJ114" i="48"/>
  <c r="U114" i="48"/>
  <c r="K114" i="48" s="1"/>
  <c r="T114" i="48"/>
  <c r="AJ113" i="48"/>
  <c r="T113" i="48"/>
  <c r="AK112" i="48"/>
  <c r="AJ112" i="48"/>
  <c r="AA112" i="48"/>
  <c r="U112" i="48"/>
  <c r="K112" i="48" s="1"/>
  <c r="T112" i="48"/>
  <c r="AJ111" i="48"/>
  <c r="T111" i="48"/>
  <c r="AK110" i="48"/>
  <c r="AA110" i="48" s="1"/>
  <c r="AJ110" i="48"/>
  <c r="U110" i="48"/>
  <c r="T110" i="48"/>
  <c r="K110" i="48"/>
  <c r="AJ109" i="48"/>
  <c r="T109" i="48"/>
  <c r="AK99" i="48"/>
  <c r="AA99" i="48" s="1"/>
  <c r="AJ99" i="48"/>
  <c r="U99" i="48"/>
  <c r="K99" i="48" s="1"/>
  <c r="T99" i="48"/>
  <c r="AJ98" i="48"/>
  <c r="T98" i="48"/>
  <c r="AK97" i="48"/>
  <c r="AJ97" i="48"/>
  <c r="AA97" i="48"/>
  <c r="U97" i="48"/>
  <c r="K97" i="48" s="1"/>
  <c r="T97" i="48"/>
  <c r="AJ96" i="48"/>
  <c r="T96" i="48"/>
  <c r="AK95" i="48"/>
  <c r="AA95" i="48" s="1"/>
  <c r="AJ95" i="48"/>
  <c r="U95" i="48"/>
  <c r="T95" i="48"/>
  <c r="K95" i="48"/>
  <c r="AJ94" i="48"/>
  <c r="T94" i="48"/>
  <c r="AK93" i="48"/>
  <c r="AA93" i="48" s="1"/>
  <c r="AJ93" i="48"/>
  <c r="U93" i="48"/>
  <c r="K93" i="48" s="1"/>
  <c r="T93" i="48"/>
  <c r="AJ92" i="48"/>
  <c r="T92" i="48"/>
  <c r="AK91" i="48"/>
  <c r="AA91" i="48" s="1"/>
  <c r="AJ91" i="48"/>
  <c r="U91" i="48"/>
  <c r="K91" i="48" s="1"/>
  <c r="T91" i="48"/>
  <c r="AJ90" i="48"/>
  <c r="T90" i="48"/>
  <c r="AK89" i="48"/>
  <c r="AA89" i="48" s="1"/>
  <c r="AJ89" i="48"/>
  <c r="U89" i="48"/>
  <c r="K89" i="48" s="1"/>
  <c r="T89" i="48"/>
  <c r="AJ88" i="48"/>
  <c r="T88" i="48"/>
  <c r="AK87" i="48"/>
  <c r="AJ87" i="48"/>
  <c r="AA87" i="48"/>
  <c r="U87" i="48"/>
  <c r="K87" i="48" s="1"/>
  <c r="T87" i="48"/>
  <c r="AJ86" i="48"/>
  <c r="T86" i="48"/>
  <c r="AK85" i="48"/>
  <c r="AA85" i="48" s="1"/>
  <c r="AJ85" i="48"/>
  <c r="U85" i="48"/>
  <c r="K85" i="48" s="1"/>
  <c r="T85" i="48"/>
  <c r="AJ84" i="48"/>
  <c r="T84" i="48"/>
  <c r="AK83" i="48"/>
  <c r="AA83" i="48" s="1"/>
  <c r="AJ83" i="48"/>
  <c r="U83" i="48"/>
  <c r="T83" i="48"/>
  <c r="K83" i="48"/>
  <c r="AJ82" i="48"/>
  <c r="T82" i="48"/>
  <c r="AK81" i="48"/>
  <c r="AA81" i="48" s="1"/>
  <c r="AJ81" i="48"/>
  <c r="U81" i="48"/>
  <c r="K81" i="48" s="1"/>
  <c r="T81" i="48"/>
  <c r="AJ80" i="48"/>
  <c r="T80" i="48"/>
  <c r="AK79" i="48"/>
  <c r="AA79" i="48" s="1"/>
  <c r="AJ79" i="48"/>
  <c r="U79" i="48"/>
  <c r="K79" i="48" s="1"/>
  <c r="T79" i="48"/>
  <c r="AJ78" i="48"/>
  <c r="T78" i="48"/>
  <c r="AK77" i="48"/>
  <c r="AA77" i="48" s="1"/>
  <c r="AJ77" i="48"/>
  <c r="U77" i="48"/>
  <c r="K77" i="48" s="1"/>
  <c r="T77" i="48"/>
  <c r="AJ76" i="48"/>
  <c r="T76" i="48"/>
  <c r="AK75" i="48"/>
  <c r="AA75" i="48" s="1"/>
  <c r="AJ75" i="48"/>
  <c r="U75" i="48"/>
  <c r="K75" i="48" s="1"/>
  <c r="T75" i="48"/>
  <c r="AJ74" i="48"/>
  <c r="T74" i="48"/>
  <c r="AK73" i="48"/>
  <c r="AA73" i="48" s="1"/>
  <c r="AJ73" i="48"/>
  <c r="U73" i="48"/>
  <c r="T73" i="48"/>
  <c r="K73" i="48"/>
  <c r="AJ72" i="48"/>
  <c r="T72" i="48"/>
  <c r="AK71" i="48"/>
  <c r="AA71" i="48" s="1"/>
  <c r="AJ71" i="48"/>
  <c r="U71" i="48"/>
  <c r="T71" i="48"/>
  <c r="K71" i="48"/>
  <c r="AJ70" i="48"/>
  <c r="T70" i="48"/>
  <c r="AK69" i="48"/>
  <c r="AJ69" i="48"/>
  <c r="AA69" i="48"/>
  <c r="U69" i="48"/>
  <c r="K69" i="48" s="1"/>
  <c r="T69" i="48"/>
  <c r="AJ68" i="48"/>
  <c r="T68" i="48"/>
  <c r="AK67" i="48"/>
  <c r="AJ67" i="48"/>
  <c r="AA67" i="48"/>
  <c r="U67" i="48"/>
  <c r="K67" i="48" s="1"/>
  <c r="T67" i="48"/>
  <c r="AJ66" i="48"/>
  <c r="T66" i="48"/>
  <c r="AK65" i="48"/>
  <c r="AA65" i="48" s="1"/>
  <c r="AJ65" i="48"/>
  <c r="U65" i="48"/>
  <c r="K65" i="48" s="1"/>
  <c r="T65" i="48"/>
  <c r="AJ64" i="48"/>
  <c r="T64" i="48"/>
  <c r="AK63" i="48"/>
  <c r="AA63" i="48" s="1"/>
  <c r="AJ63" i="48"/>
  <c r="U63" i="48"/>
  <c r="K63" i="48" s="1"/>
  <c r="T63" i="48"/>
  <c r="AJ62" i="48"/>
  <c r="T62" i="48"/>
  <c r="AK61" i="48"/>
  <c r="AA61" i="48" s="1"/>
  <c r="AJ61" i="48"/>
  <c r="U61" i="48"/>
  <c r="K61" i="48" s="1"/>
  <c r="T61" i="48"/>
  <c r="AJ60" i="48"/>
  <c r="T60" i="48"/>
  <c r="AK59" i="48"/>
  <c r="AA59" i="48" s="1"/>
  <c r="AJ59" i="48"/>
  <c r="U59" i="48"/>
  <c r="T59" i="48"/>
  <c r="K59" i="48"/>
  <c r="AJ58" i="48"/>
  <c r="T58" i="48"/>
  <c r="AK49" i="48"/>
  <c r="AA49" i="48" s="1"/>
  <c r="AJ49" i="48"/>
  <c r="U49" i="48"/>
  <c r="T49" i="48"/>
  <c r="K49" i="48"/>
  <c r="AJ48" i="48"/>
  <c r="T48" i="48"/>
  <c r="AK47" i="48"/>
  <c r="AJ47" i="48"/>
  <c r="AA47" i="48"/>
  <c r="U47" i="48"/>
  <c r="K47" i="48" s="1"/>
  <c r="T47" i="48"/>
  <c r="AJ46" i="48"/>
  <c r="T46" i="48"/>
  <c r="AK45" i="48"/>
  <c r="AJ45" i="48"/>
  <c r="AA45" i="48"/>
  <c r="U45" i="48"/>
  <c r="K45" i="48" s="1"/>
  <c r="T45" i="48"/>
  <c r="AJ44" i="48"/>
  <c r="T44" i="48"/>
  <c r="AK43" i="48"/>
  <c r="AA43" i="48" s="1"/>
  <c r="AJ43" i="48"/>
  <c r="U43" i="48"/>
  <c r="K43" i="48" s="1"/>
  <c r="T43" i="48"/>
  <c r="AJ42" i="48"/>
  <c r="T42" i="48"/>
  <c r="AK41" i="48"/>
  <c r="AA41" i="48" s="1"/>
  <c r="AJ41" i="48"/>
  <c r="U41" i="48"/>
  <c r="K41" i="48" s="1"/>
  <c r="T41" i="48"/>
  <c r="AJ40" i="48"/>
  <c r="T40" i="48"/>
  <c r="AK39" i="48"/>
  <c r="AA39" i="48" s="1"/>
  <c r="AJ39" i="48"/>
  <c r="U39" i="48"/>
  <c r="K39" i="48" s="1"/>
  <c r="T39" i="48"/>
  <c r="AJ38" i="48"/>
  <c r="T38" i="48"/>
  <c r="AK37" i="48"/>
  <c r="AA37" i="48" s="1"/>
  <c r="AJ37" i="48"/>
  <c r="U37" i="48"/>
  <c r="K37" i="48" s="1"/>
  <c r="T37" i="48"/>
  <c r="AJ36" i="48"/>
  <c r="T36" i="48"/>
  <c r="AK35" i="48"/>
  <c r="AA35" i="48" s="1"/>
  <c r="AJ35" i="48"/>
  <c r="U35" i="48"/>
  <c r="K35" i="48" s="1"/>
  <c r="T35" i="48"/>
  <c r="AJ34" i="48"/>
  <c r="T34" i="48"/>
  <c r="AK33" i="48"/>
  <c r="AA33" i="48" s="1"/>
  <c r="AJ33" i="48"/>
  <c r="U33" i="48"/>
  <c r="K33" i="48" s="1"/>
  <c r="T33" i="48"/>
  <c r="AJ32" i="48"/>
  <c r="T32" i="48"/>
  <c r="AK31" i="48"/>
  <c r="AA31" i="48" s="1"/>
  <c r="AJ31" i="48"/>
  <c r="U31" i="48"/>
  <c r="T31" i="48"/>
  <c r="K31" i="48"/>
  <c r="AJ30" i="48"/>
  <c r="T30" i="48"/>
  <c r="AK29" i="48"/>
  <c r="AA29" i="48" s="1"/>
  <c r="AJ29" i="48"/>
  <c r="U29" i="48"/>
  <c r="K29" i="48" s="1"/>
  <c r="T29" i="48"/>
  <c r="AJ28" i="48"/>
  <c r="T28" i="48"/>
  <c r="AK27" i="48"/>
  <c r="AA27" i="48" s="1"/>
  <c r="AJ27" i="48"/>
  <c r="U27" i="48"/>
  <c r="K27" i="48" s="1"/>
  <c r="T27" i="48"/>
  <c r="AJ26" i="48"/>
  <c r="T26" i="48"/>
  <c r="AK25" i="48"/>
  <c r="AA25" i="48" s="1"/>
  <c r="AJ25" i="48"/>
  <c r="U25" i="48"/>
  <c r="T25" i="48"/>
  <c r="K25" i="48"/>
  <c r="AJ24" i="48"/>
  <c r="T24" i="48"/>
  <c r="AK23" i="48"/>
  <c r="AA23" i="48" s="1"/>
  <c r="AJ23" i="48"/>
  <c r="U23" i="48"/>
  <c r="K23" i="48" s="1"/>
  <c r="T23" i="48"/>
  <c r="AJ22" i="48"/>
  <c r="T22" i="48"/>
  <c r="AK21" i="48"/>
  <c r="AJ21" i="48"/>
  <c r="AA21" i="48"/>
  <c r="T21" i="48"/>
  <c r="AJ20" i="48"/>
  <c r="T20" i="48"/>
  <c r="AK19" i="48"/>
  <c r="AJ19" i="48"/>
  <c r="AA19" i="48"/>
  <c r="T19" i="48"/>
  <c r="AJ18" i="48"/>
  <c r="T18" i="48"/>
  <c r="N10" i="48"/>
  <c r="N9" i="48"/>
  <c r="AR4" i="48" s="1"/>
  <c r="AR6" i="48" s="1"/>
  <c r="N8" i="48"/>
  <c r="V18" i="48" s="1"/>
  <c r="N7" i="48"/>
  <c r="N4" i="48"/>
  <c r="N11" i="47"/>
  <c r="AK201" i="47"/>
  <c r="AA201" i="47" s="1"/>
  <c r="AJ201" i="47"/>
  <c r="U201" i="47"/>
  <c r="K201" i="47" s="1"/>
  <c r="T201" i="47"/>
  <c r="AJ200" i="47"/>
  <c r="T200" i="47"/>
  <c r="AK199" i="47"/>
  <c r="AA199" i="47" s="1"/>
  <c r="AJ199" i="47"/>
  <c r="U199" i="47"/>
  <c r="K199" i="47" s="1"/>
  <c r="T199" i="47"/>
  <c r="AJ198" i="47"/>
  <c r="T198" i="47"/>
  <c r="AK197" i="47"/>
  <c r="AA197" i="47" s="1"/>
  <c r="AJ197" i="47"/>
  <c r="U197" i="47"/>
  <c r="K197" i="47" s="1"/>
  <c r="T197" i="47"/>
  <c r="AJ196" i="47"/>
  <c r="T196" i="47"/>
  <c r="AK195" i="47"/>
  <c r="AA195" i="47" s="1"/>
  <c r="AJ195" i="47"/>
  <c r="U195" i="47"/>
  <c r="K195" i="47" s="1"/>
  <c r="T195" i="47"/>
  <c r="AJ194" i="47"/>
  <c r="T194" i="47"/>
  <c r="AK193" i="47"/>
  <c r="AA193" i="47" s="1"/>
  <c r="AJ193" i="47"/>
  <c r="U193" i="47"/>
  <c r="K193" i="47" s="1"/>
  <c r="T193" i="47"/>
  <c r="AJ192" i="47"/>
  <c r="T192" i="47"/>
  <c r="AK191" i="47"/>
  <c r="AJ191" i="47"/>
  <c r="AA191" i="47"/>
  <c r="U191" i="47"/>
  <c r="K191" i="47" s="1"/>
  <c r="T191" i="47"/>
  <c r="AJ190" i="47"/>
  <c r="T190" i="47"/>
  <c r="AK189" i="47"/>
  <c r="AA189" i="47" s="1"/>
  <c r="AJ189" i="47"/>
  <c r="U189" i="47"/>
  <c r="K189" i="47" s="1"/>
  <c r="T189" i="47"/>
  <c r="AJ188" i="47"/>
  <c r="T188" i="47"/>
  <c r="AK187" i="47"/>
  <c r="AA187" i="47" s="1"/>
  <c r="AJ187" i="47"/>
  <c r="U187" i="47"/>
  <c r="K187" i="47" s="1"/>
  <c r="T187" i="47"/>
  <c r="AJ186" i="47"/>
  <c r="T186" i="47"/>
  <c r="AK185" i="47"/>
  <c r="AA185" i="47" s="1"/>
  <c r="AJ185" i="47"/>
  <c r="U185" i="47"/>
  <c r="K185" i="47" s="1"/>
  <c r="T185" i="47"/>
  <c r="AJ184" i="47"/>
  <c r="T184" i="47"/>
  <c r="AK183" i="47"/>
  <c r="AA183" i="47" s="1"/>
  <c r="AJ183" i="47"/>
  <c r="U183" i="47"/>
  <c r="K183" i="47" s="1"/>
  <c r="T183" i="47"/>
  <c r="AJ182" i="47"/>
  <c r="T182" i="47"/>
  <c r="AK181" i="47"/>
  <c r="AA181" i="47" s="1"/>
  <c r="AJ181" i="47"/>
  <c r="U181" i="47"/>
  <c r="K181" i="47" s="1"/>
  <c r="T181" i="47"/>
  <c r="AJ180" i="47"/>
  <c r="T180" i="47"/>
  <c r="AK179" i="47"/>
  <c r="AA179" i="47" s="1"/>
  <c r="AJ179" i="47"/>
  <c r="U179" i="47"/>
  <c r="K179" i="47" s="1"/>
  <c r="T179" i="47"/>
  <c r="AJ178" i="47"/>
  <c r="T178" i="47"/>
  <c r="AK177" i="47"/>
  <c r="AJ177" i="47"/>
  <c r="AA177" i="47"/>
  <c r="U177" i="47"/>
  <c r="K177" i="47" s="1"/>
  <c r="T177" i="47"/>
  <c r="AJ176" i="47"/>
  <c r="T176" i="47"/>
  <c r="AK175" i="47"/>
  <c r="AA175" i="47" s="1"/>
  <c r="AJ175" i="47"/>
  <c r="U175" i="47"/>
  <c r="K175" i="47" s="1"/>
  <c r="T175" i="47"/>
  <c r="AJ174" i="47"/>
  <c r="T174" i="47"/>
  <c r="AK173" i="47"/>
  <c r="AA173" i="47" s="1"/>
  <c r="AJ173" i="47"/>
  <c r="U173" i="47"/>
  <c r="K173" i="47" s="1"/>
  <c r="T173" i="47"/>
  <c r="AJ172" i="47"/>
  <c r="T172" i="47"/>
  <c r="AK171" i="47"/>
  <c r="AA171" i="47" s="1"/>
  <c r="AJ171" i="47"/>
  <c r="U171" i="47"/>
  <c r="T171" i="47"/>
  <c r="K171" i="47"/>
  <c r="AJ170" i="47"/>
  <c r="T170" i="47"/>
  <c r="AK169" i="47"/>
  <c r="AA169" i="47" s="1"/>
  <c r="AJ169" i="47"/>
  <c r="U169" i="47"/>
  <c r="T169" i="47"/>
  <c r="K169" i="47"/>
  <c r="AJ168" i="47"/>
  <c r="T168" i="47"/>
  <c r="AK167" i="47"/>
  <c r="AA167" i="47" s="1"/>
  <c r="AJ167" i="47"/>
  <c r="U167" i="47"/>
  <c r="K167" i="47" s="1"/>
  <c r="T167" i="47"/>
  <c r="AJ166" i="47"/>
  <c r="T166" i="47"/>
  <c r="AK165" i="47"/>
  <c r="AJ165" i="47"/>
  <c r="AA165" i="47"/>
  <c r="U165" i="47"/>
  <c r="K165" i="47" s="1"/>
  <c r="T165" i="47"/>
  <c r="AJ164" i="47"/>
  <c r="T164" i="47"/>
  <c r="AK163" i="47"/>
  <c r="AA163" i="47" s="1"/>
  <c r="AJ163" i="47"/>
  <c r="U163" i="47"/>
  <c r="K163" i="47" s="1"/>
  <c r="T163" i="47"/>
  <c r="AJ162" i="47"/>
  <c r="T162" i="47"/>
  <c r="AK161" i="47"/>
  <c r="AJ161" i="47"/>
  <c r="U161" i="47"/>
  <c r="K161" i="47" s="1"/>
  <c r="T161" i="47"/>
  <c r="AJ160" i="47"/>
  <c r="T160" i="47"/>
  <c r="AK150" i="47"/>
  <c r="AJ150" i="47"/>
  <c r="AA150" i="47"/>
  <c r="U150" i="47"/>
  <c r="K150" i="47" s="1"/>
  <c r="T150" i="47"/>
  <c r="AJ149" i="47"/>
  <c r="T149" i="47"/>
  <c r="AK148" i="47"/>
  <c r="AA148" i="47" s="1"/>
  <c r="AJ148" i="47"/>
  <c r="U148" i="47"/>
  <c r="K148" i="47" s="1"/>
  <c r="T148" i="47"/>
  <c r="AJ147" i="47"/>
  <c r="T147" i="47"/>
  <c r="AK146" i="47"/>
  <c r="AA146" i="47" s="1"/>
  <c r="AJ146" i="47"/>
  <c r="U146" i="47"/>
  <c r="K146" i="47" s="1"/>
  <c r="T146" i="47"/>
  <c r="AJ145" i="47"/>
  <c r="T145" i="47"/>
  <c r="AK144" i="47"/>
  <c r="AA144" i="47" s="1"/>
  <c r="AJ144" i="47"/>
  <c r="U144" i="47"/>
  <c r="K144" i="47" s="1"/>
  <c r="T144" i="47"/>
  <c r="AJ143" i="47"/>
  <c r="T143" i="47"/>
  <c r="AK142" i="47"/>
  <c r="AA142" i="47" s="1"/>
  <c r="AJ142" i="47"/>
  <c r="U142" i="47"/>
  <c r="K142" i="47" s="1"/>
  <c r="T142" i="47"/>
  <c r="AJ141" i="47"/>
  <c r="T141" i="47"/>
  <c r="AK140" i="47"/>
  <c r="AA140" i="47" s="1"/>
  <c r="AJ140" i="47"/>
  <c r="U140" i="47"/>
  <c r="T140" i="47"/>
  <c r="K140" i="47"/>
  <c r="AJ139" i="47"/>
  <c r="T139" i="47"/>
  <c r="AK138" i="47"/>
  <c r="AA138" i="47" s="1"/>
  <c r="AJ138" i="47"/>
  <c r="U138" i="47"/>
  <c r="K138" i="47" s="1"/>
  <c r="T138" i="47"/>
  <c r="AJ137" i="47"/>
  <c r="T137" i="47"/>
  <c r="AK136" i="47"/>
  <c r="AA136" i="47" s="1"/>
  <c r="AJ136" i="47"/>
  <c r="U136" i="47"/>
  <c r="T136" i="47"/>
  <c r="K136" i="47"/>
  <c r="AJ135" i="47"/>
  <c r="T135" i="47"/>
  <c r="AK134" i="47"/>
  <c r="AA134" i="47" s="1"/>
  <c r="AJ134" i="47"/>
  <c r="U134" i="47"/>
  <c r="K134" i="47" s="1"/>
  <c r="T134" i="47"/>
  <c r="AJ133" i="47"/>
  <c r="T133" i="47"/>
  <c r="AK132" i="47"/>
  <c r="AJ132" i="47"/>
  <c r="AA132" i="47"/>
  <c r="U132" i="47"/>
  <c r="K132" i="47" s="1"/>
  <c r="T132" i="47"/>
  <c r="AJ131" i="47"/>
  <c r="T131" i="47"/>
  <c r="AK130" i="47"/>
  <c r="AA130" i="47" s="1"/>
  <c r="AJ130" i="47"/>
  <c r="U130" i="47"/>
  <c r="K130" i="47" s="1"/>
  <c r="T130" i="47"/>
  <c r="AJ129" i="47"/>
  <c r="T129" i="47"/>
  <c r="AK128" i="47"/>
  <c r="AJ128" i="47"/>
  <c r="AA128" i="47"/>
  <c r="U128" i="47"/>
  <c r="K128" i="47" s="1"/>
  <c r="T128" i="47"/>
  <c r="AJ127" i="47"/>
  <c r="T127" i="47"/>
  <c r="AK126" i="47"/>
  <c r="AA126" i="47" s="1"/>
  <c r="AJ126" i="47"/>
  <c r="U126" i="47"/>
  <c r="K126" i="47" s="1"/>
  <c r="T126" i="47"/>
  <c r="AJ125" i="47"/>
  <c r="T125" i="47"/>
  <c r="AK124" i="47"/>
  <c r="AJ124" i="47"/>
  <c r="AA124" i="47"/>
  <c r="U124" i="47"/>
  <c r="K124" i="47" s="1"/>
  <c r="T124" i="47"/>
  <c r="AJ123" i="47"/>
  <c r="T123" i="47"/>
  <c r="AK122" i="47"/>
  <c r="AA122" i="47" s="1"/>
  <c r="AJ122" i="47"/>
  <c r="U122" i="47"/>
  <c r="K122" i="47" s="1"/>
  <c r="T122" i="47"/>
  <c r="AJ121" i="47"/>
  <c r="T121" i="47"/>
  <c r="AK120" i="47"/>
  <c r="AA120" i="47" s="1"/>
  <c r="AJ120" i="47"/>
  <c r="U120" i="47"/>
  <c r="K120" i="47" s="1"/>
  <c r="T120" i="47"/>
  <c r="AJ119" i="47"/>
  <c r="T119" i="47"/>
  <c r="AK118" i="47"/>
  <c r="AA118" i="47" s="1"/>
  <c r="AJ118" i="47"/>
  <c r="U118" i="47"/>
  <c r="T118" i="47"/>
  <c r="K118" i="47"/>
  <c r="AJ117" i="47"/>
  <c r="T117" i="47"/>
  <c r="AK116" i="47"/>
  <c r="AA116" i="47" s="1"/>
  <c r="AJ116" i="47"/>
  <c r="U116" i="47"/>
  <c r="K116" i="47" s="1"/>
  <c r="T116" i="47"/>
  <c r="AJ115" i="47"/>
  <c r="T115" i="47"/>
  <c r="AK114" i="47"/>
  <c r="AA114" i="47" s="1"/>
  <c r="AJ114" i="47"/>
  <c r="U114" i="47"/>
  <c r="K114" i="47" s="1"/>
  <c r="T114" i="47"/>
  <c r="AJ113" i="47"/>
  <c r="T113" i="47"/>
  <c r="AK112" i="47"/>
  <c r="AA112" i="47" s="1"/>
  <c r="AJ112" i="47"/>
  <c r="U112" i="47"/>
  <c r="K112" i="47" s="1"/>
  <c r="T112" i="47"/>
  <c r="AJ111" i="47"/>
  <c r="T111" i="47"/>
  <c r="AK110" i="47"/>
  <c r="AJ110" i="47"/>
  <c r="U110" i="47"/>
  <c r="K110" i="47" s="1"/>
  <c r="T110" i="47"/>
  <c r="AJ109" i="47"/>
  <c r="T109" i="47"/>
  <c r="AK99" i="47"/>
  <c r="AA99" i="47" s="1"/>
  <c r="AJ99" i="47"/>
  <c r="U99" i="47"/>
  <c r="K99" i="47" s="1"/>
  <c r="T99" i="47"/>
  <c r="AJ98" i="47"/>
  <c r="T98" i="47"/>
  <c r="AK97" i="47"/>
  <c r="AA97" i="47" s="1"/>
  <c r="AJ97" i="47"/>
  <c r="U97" i="47"/>
  <c r="K97" i="47" s="1"/>
  <c r="T97" i="47"/>
  <c r="AJ96" i="47"/>
  <c r="T96" i="47"/>
  <c r="AK95" i="47"/>
  <c r="AA95" i="47" s="1"/>
  <c r="AJ95" i="47"/>
  <c r="U95" i="47"/>
  <c r="K95" i="47" s="1"/>
  <c r="T95" i="47"/>
  <c r="AJ94" i="47"/>
  <c r="T94" i="47"/>
  <c r="AK93" i="47"/>
  <c r="AA93" i="47" s="1"/>
  <c r="AJ93" i="47"/>
  <c r="U93" i="47"/>
  <c r="T93" i="47"/>
  <c r="K93" i="47"/>
  <c r="AJ92" i="47"/>
  <c r="T92" i="47"/>
  <c r="AK91" i="47"/>
  <c r="AA91" i="47" s="1"/>
  <c r="AJ91" i="47"/>
  <c r="U91" i="47"/>
  <c r="K91" i="47" s="1"/>
  <c r="T91" i="47"/>
  <c r="AJ90" i="47"/>
  <c r="T90" i="47"/>
  <c r="AK89" i="47"/>
  <c r="AA89" i="47" s="1"/>
  <c r="AJ89" i="47"/>
  <c r="U89" i="47"/>
  <c r="K89" i="47" s="1"/>
  <c r="T89" i="47"/>
  <c r="AJ88" i="47"/>
  <c r="T88" i="47"/>
  <c r="AK87" i="47"/>
  <c r="AJ87" i="47"/>
  <c r="AA87" i="47"/>
  <c r="U87" i="47"/>
  <c r="K87" i="47" s="1"/>
  <c r="T87" i="47"/>
  <c r="AJ86" i="47"/>
  <c r="T86" i="47"/>
  <c r="AK85" i="47"/>
  <c r="AA85" i="47" s="1"/>
  <c r="AJ85" i="47"/>
  <c r="U85" i="47"/>
  <c r="K85" i="47" s="1"/>
  <c r="T85" i="47"/>
  <c r="AJ84" i="47"/>
  <c r="T84" i="47"/>
  <c r="AK83" i="47"/>
  <c r="AJ83" i="47"/>
  <c r="AA83" i="47"/>
  <c r="U83" i="47"/>
  <c r="K83" i="47" s="1"/>
  <c r="T83" i="47"/>
  <c r="AJ82" i="47"/>
  <c r="T82" i="47"/>
  <c r="AK81" i="47"/>
  <c r="AA81" i="47" s="1"/>
  <c r="AJ81" i="47"/>
  <c r="U81" i="47"/>
  <c r="T81" i="47"/>
  <c r="K81" i="47"/>
  <c r="AJ80" i="47"/>
  <c r="T80" i="47"/>
  <c r="AK79" i="47"/>
  <c r="AA79" i="47" s="1"/>
  <c r="AJ79" i="47"/>
  <c r="U79" i="47"/>
  <c r="K79" i="47" s="1"/>
  <c r="T79" i="47"/>
  <c r="AJ78" i="47"/>
  <c r="T78" i="47"/>
  <c r="AK77" i="47"/>
  <c r="AJ77" i="47"/>
  <c r="AA77" i="47"/>
  <c r="U77" i="47"/>
  <c r="K77" i="47" s="1"/>
  <c r="T77" i="47"/>
  <c r="AJ76" i="47"/>
  <c r="T76" i="47"/>
  <c r="AK75" i="47"/>
  <c r="AA75" i="47" s="1"/>
  <c r="AJ75" i="47"/>
  <c r="U75" i="47"/>
  <c r="K75" i="47" s="1"/>
  <c r="T75" i="47"/>
  <c r="AJ74" i="47"/>
  <c r="T74" i="47"/>
  <c r="AK73" i="47"/>
  <c r="AA73" i="47" s="1"/>
  <c r="AJ73" i="47"/>
  <c r="U73" i="47"/>
  <c r="K73" i="47" s="1"/>
  <c r="T73" i="47"/>
  <c r="AJ72" i="47"/>
  <c r="T72" i="47"/>
  <c r="AK71" i="47"/>
  <c r="AA71" i="47" s="1"/>
  <c r="AJ71" i="47"/>
  <c r="U71" i="47"/>
  <c r="K71" i="47" s="1"/>
  <c r="T71" i="47"/>
  <c r="AJ70" i="47"/>
  <c r="T70" i="47"/>
  <c r="AK69" i="47"/>
  <c r="AA69" i="47" s="1"/>
  <c r="AJ69" i="47"/>
  <c r="U69" i="47"/>
  <c r="K69" i="47" s="1"/>
  <c r="T69" i="47"/>
  <c r="AJ68" i="47"/>
  <c r="T68" i="47"/>
  <c r="AK67" i="47"/>
  <c r="AA67" i="47" s="1"/>
  <c r="AJ67" i="47"/>
  <c r="U67" i="47"/>
  <c r="T67" i="47"/>
  <c r="K67" i="47"/>
  <c r="AJ66" i="47"/>
  <c r="T66" i="47"/>
  <c r="AK65" i="47"/>
  <c r="AA65" i="47" s="1"/>
  <c r="AJ65" i="47"/>
  <c r="U65" i="47"/>
  <c r="K65" i="47" s="1"/>
  <c r="T65" i="47"/>
  <c r="AJ64" i="47"/>
  <c r="T64" i="47"/>
  <c r="AK63" i="47"/>
  <c r="AJ63" i="47"/>
  <c r="AA63" i="47"/>
  <c r="U63" i="47"/>
  <c r="K63" i="47" s="1"/>
  <c r="T63" i="47"/>
  <c r="AJ62" i="47"/>
  <c r="T62" i="47"/>
  <c r="AK61" i="47"/>
  <c r="AA61" i="47" s="1"/>
  <c r="AJ61" i="47"/>
  <c r="U61" i="47"/>
  <c r="K61" i="47" s="1"/>
  <c r="T61" i="47"/>
  <c r="AJ60" i="47"/>
  <c r="T60" i="47"/>
  <c r="AK59" i="47"/>
  <c r="AJ59" i="47"/>
  <c r="AA59" i="47"/>
  <c r="U59" i="47"/>
  <c r="K59" i="47" s="1"/>
  <c r="T59" i="47"/>
  <c r="AJ58" i="47"/>
  <c r="T58" i="47"/>
  <c r="AK49" i="47"/>
  <c r="AJ49" i="47"/>
  <c r="AA49" i="47"/>
  <c r="U49" i="47"/>
  <c r="K49" i="47" s="1"/>
  <c r="T49" i="47"/>
  <c r="AJ48" i="47"/>
  <c r="T48" i="47"/>
  <c r="AK47" i="47"/>
  <c r="AA47" i="47" s="1"/>
  <c r="AJ47" i="47"/>
  <c r="U47" i="47"/>
  <c r="K47" i="47" s="1"/>
  <c r="T47" i="47"/>
  <c r="AJ46" i="47"/>
  <c r="T46" i="47"/>
  <c r="AK45" i="47"/>
  <c r="AA45" i="47" s="1"/>
  <c r="AJ45" i="47"/>
  <c r="U45" i="47"/>
  <c r="K45" i="47" s="1"/>
  <c r="T45" i="47"/>
  <c r="AJ44" i="47"/>
  <c r="T44" i="47"/>
  <c r="AK43" i="47"/>
  <c r="AA43" i="47" s="1"/>
  <c r="AJ43" i="47"/>
  <c r="U43" i="47"/>
  <c r="K43" i="47" s="1"/>
  <c r="T43" i="47"/>
  <c r="AJ42" i="47"/>
  <c r="T42" i="47"/>
  <c r="AK41" i="47"/>
  <c r="AA41" i="47" s="1"/>
  <c r="AJ41" i="47"/>
  <c r="U41" i="47"/>
  <c r="K41" i="47" s="1"/>
  <c r="T41" i="47"/>
  <c r="AJ40" i="47"/>
  <c r="T40" i="47"/>
  <c r="AK39" i="47"/>
  <c r="AA39" i="47" s="1"/>
  <c r="AJ39" i="47"/>
  <c r="U39" i="47"/>
  <c r="K39" i="47" s="1"/>
  <c r="T39" i="47"/>
  <c r="AJ38" i="47"/>
  <c r="T38" i="47"/>
  <c r="AK37" i="47"/>
  <c r="AA37" i="47" s="1"/>
  <c r="AJ37" i="47"/>
  <c r="U37" i="47"/>
  <c r="T37" i="47"/>
  <c r="K37" i="47"/>
  <c r="AJ36" i="47"/>
  <c r="T36" i="47"/>
  <c r="AK35" i="47"/>
  <c r="AA35" i="47" s="1"/>
  <c r="AJ35" i="47"/>
  <c r="U35" i="47"/>
  <c r="K35" i="47" s="1"/>
  <c r="T35" i="47"/>
  <c r="AJ34" i="47"/>
  <c r="T34" i="47"/>
  <c r="AK33" i="47"/>
  <c r="AA33" i="47" s="1"/>
  <c r="AJ33" i="47"/>
  <c r="U33" i="47"/>
  <c r="T33" i="47"/>
  <c r="K33" i="47"/>
  <c r="AJ32" i="47"/>
  <c r="T32" i="47"/>
  <c r="AK31" i="47"/>
  <c r="AA31" i="47" s="1"/>
  <c r="AJ31" i="47"/>
  <c r="U31" i="47"/>
  <c r="K31" i="47" s="1"/>
  <c r="T31" i="47"/>
  <c r="AJ30" i="47"/>
  <c r="T30" i="47"/>
  <c r="AK29" i="47"/>
  <c r="AA29" i="47" s="1"/>
  <c r="AJ29" i="47"/>
  <c r="U29" i="47"/>
  <c r="K29" i="47" s="1"/>
  <c r="T29" i="47"/>
  <c r="AJ28" i="47"/>
  <c r="T28" i="47"/>
  <c r="AK27" i="47"/>
  <c r="AA27" i="47" s="1"/>
  <c r="AJ27" i="47"/>
  <c r="U27" i="47"/>
  <c r="K27" i="47" s="1"/>
  <c r="T27" i="47"/>
  <c r="AJ26" i="47"/>
  <c r="T26" i="47"/>
  <c r="AK25" i="47"/>
  <c r="AA25" i="47" s="1"/>
  <c r="AJ25" i="47"/>
  <c r="U25" i="47"/>
  <c r="K25" i="47" s="1"/>
  <c r="T25" i="47"/>
  <c r="AJ24" i="47"/>
  <c r="T24" i="47"/>
  <c r="AK23" i="47"/>
  <c r="AA23" i="47" s="1"/>
  <c r="AJ23" i="47"/>
  <c r="U23" i="47"/>
  <c r="T23" i="47"/>
  <c r="K23" i="47"/>
  <c r="AJ22" i="47"/>
  <c r="T22" i="47"/>
  <c r="AK21" i="47"/>
  <c r="AA21" i="47" s="1"/>
  <c r="AJ21" i="47"/>
  <c r="T21" i="47"/>
  <c r="AJ20" i="47"/>
  <c r="T20" i="47"/>
  <c r="AK19" i="47"/>
  <c r="AA19" i="47" s="1"/>
  <c r="AJ19" i="47"/>
  <c r="T19" i="47"/>
  <c r="AJ18" i="47"/>
  <c r="T18" i="47"/>
  <c r="N10" i="47"/>
  <c r="N9" i="47"/>
  <c r="N8" i="47"/>
  <c r="N7" i="47"/>
  <c r="N4" i="47"/>
  <c r="N11" i="46"/>
  <c r="AK201" i="46"/>
  <c r="AA201" i="46" s="1"/>
  <c r="AJ201" i="46"/>
  <c r="U201" i="46"/>
  <c r="K201" i="46" s="1"/>
  <c r="T201" i="46"/>
  <c r="AJ200" i="46"/>
  <c r="T200" i="46"/>
  <c r="AK199" i="46"/>
  <c r="AA199" i="46" s="1"/>
  <c r="AJ199" i="46"/>
  <c r="U199" i="46"/>
  <c r="K199" i="46" s="1"/>
  <c r="T199" i="46"/>
  <c r="AJ198" i="46"/>
  <c r="T198" i="46"/>
  <c r="AK197" i="46"/>
  <c r="AA197" i="46" s="1"/>
  <c r="AJ197" i="46"/>
  <c r="U197" i="46"/>
  <c r="K197" i="46" s="1"/>
  <c r="T197" i="46"/>
  <c r="AJ196" i="46"/>
  <c r="T196" i="46"/>
  <c r="AK195" i="46"/>
  <c r="AA195" i="46" s="1"/>
  <c r="AJ195" i="46"/>
  <c r="U195" i="46"/>
  <c r="K195" i="46" s="1"/>
  <c r="T195" i="46"/>
  <c r="AJ194" i="46"/>
  <c r="T194" i="46"/>
  <c r="AK193" i="46"/>
  <c r="AJ193" i="46"/>
  <c r="AA193" i="46"/>
  <c r="U193" i="46"/>
  <c r="K193" i="46" s="1"/>
  <c r="T193" i="46"/>
  <c r="AJ192" i="46"/>
  <c r="T192" i="46"/>
  <c r="AK191" i="46"/>
  <c r="AA191" i="46" s="1"/>
  <c r="AJ191" i="46"/>
  <c r="U191" i="46"/>
  <c r="K191" i="46" s="1"/>
  <c r="T191" i="46"/>
  <c r="AJ190" i="46"/>
  <c r="T190" i="46"/>
  <c r="AK189" i="46"/>
  <c r="AA189" i="46" s="1"/>
  <c r="AJ189" i="46"/>
  <c r="U189" i="46"/>
  <c r="T189" i="46"/>
  <c r="K189" i="46"/>
  <c r="AJ188" i="46"/>
  <c r="T188" i="46"/>
  <c r="AK187" i="46"/>
  <c r="AA187" i="46" s="1"/>
  <c r="AJ187" i="46"/>
  <c r="U187" i="46"/>
  <c r="K187" i="46" s="1"/>
  <c r="T187" i="46"/>
  <c r="AJ186" i="46"/>
  <c r="T186" i="46"/>
  <c r="AK185" i="46"/>
  <c r="AA185" i="46" s="1"/>
  <c r="AJ185" i="46"/>
  <c r="U185" i="46"/>
  <c r="K185" i="46" s="1"/>
  <c r="T185" i="46"/>
  <c r="AJ184" i="46"/>
  <c r="T184" i="46"/>
  <c r="AK183" i="46"/>
  <c r="AA183" i="46" s="1"/>
  <c r="AJ183" i="46"/>
  <c r="U183" i="46"/>
  <c r="K183" i="46" s="1"/>
  <c r="T183" i="46"/>
  <c r="AJ182" i="46"/>
  <c r="T182" i="46"/>
  <c r="AK181" i="46"/>
  <c r="AA181" i="46" s="1"/>
  <c r="AJ181" i="46"/>
  <c r="U181" i="46"/>
  <c r="K181" i="46" s="1"/>
  <c r="T181" i="46"/>
  <c r="AJ180" i="46"/>
  <c r="T180" i="46"/>
  <c r="AK179" i="46"/>
  <c r="AA179" i="46" s="1"/>
  <c r="AJ179" i="46"/>
  <c r="U179" i="46"/>
  <c r="T179" i="46"/>
  <c r="K179" i="46"/>
  <c r="AJ178" i="46"/>
  <c r="T178" i="46"/>
  <c r="AK177" i="46"/>
  <c r="AA177" i="46" s="1"/>
  <c r="AJ177" i="46"/>
  <c r="U177" i="46"/>
  <c r="K177" i="46" s="1"/>
  <c r="T177" i="46"/>
  <c r="AJ176" i="46"/>
  <c r="T176" i="46"/>
  <c r="AK175" i="46"/>
  <c r="AA175" i="46" s="1"/>
  <c r="AJ175" i="46"/>
  <c r="U175" i="46"/>
  <c r="K175" i="46" s="1"/>
  <c r="T175" i="46"/>
  <c r="AJ174" i="46"/>
  <c r="T174" i="46"/>
  <c r="AK173" i="46"/>
  <c r="AA173" i="46" s="1"/>
  <c r="AJ173" i="46"/>
  <c r="U173" i="46"/>
  <c r="K173" i="46" s="1"/>
  <c r="T173" i="46"/>
  <c r="AJ172" i="46"/>
  <c r="T172" i="46"/>
  <c r="AK171" i="46"/>
  <c r="AA171" i="46" s="1"/>
  <c r="AJ171" i="46"/>
  <c r="U171" i="46"/>
  <c r="K171" i="46" s="1"/>
  <c r="T171" i="46"/>
  <c r="AJ170" i="46"/>
  <c r="T170" i="46"/>
  <c r="AK169" i="46"/>
  <c r="AA169" i="46" s="1"/>
  <c r="AJ169" i="46"/>
  <c r="U169" i="46"/>
  <c r="T169" i="46"/>
  <c r="K169" i="46"/>
  <c r="AJ168" i="46"/>
  <c r="T168" i="46"/>
  <c r="AK167" i="46"/>
  <c r="AA167" i="46" s="1"/>
  <c r="AJ167" i="46"/>
  <c r="U167" i="46"/>
  <c r="K167" i="46" s="1"/>
  <c r="T167" i="46"/>
  <c r="AJ166" i="46"/>
  <c r="T166" i="46"/>
  <c r="AK165" i="46"/>
  <c r="AA165" i="46" s="1"/>
  <c r="AJ165" i="46"/>
  <c r="U165" i="46"/>
  <c r="K165" i="46" s="1"/>
  <c r="T165" i="46"/>
  <c r="AJ164" i="46"/>
  <c r="T164" i="46"/>
  <c r="AK163" i="46"/>
  <c r="AJ163" i="46"/>
  <c r="U163" i="46"/>
  <c r="K163" i="46" s="1"/>
  <c r="T163" i="46"/>
  <c r="AJ162" i="46"/>
  <c r="T162" i="46"/>
  <c r="AK161" i="46"/>
  <c r="AJ161" i="46"/>
  <c r="AA161" i="46"/>
  <c r="U161" i="46"/>
  <c r="T161" i="46"/>
  <c r="AJ160" i="46"/>
  <c r="T160" i="46"/>
  <c r="AK150" i="46"/>
  <c r="AA150" i="46" s="1"/>
  <c r="AJ150" i="46"/>
  <c r="U150" i="46"/>
  <c r="K150" i="46" s="1"/>
  <c r="T150" i="46"/>
  <c r="AJ149" i="46"/>
  <c r="T149" i="46"/>
  <c r="AK148" i="46"/>
  <c r="AA148" i="46" s="1"/>
  <c r="AJ148" i="46"/>
  <c r="U148" i="46"/>
  <c r="K148" i="46" s="1"/>
  <c r="T148" i="46"/>
  <c r="AJ147" i="46"/>
  <c r="T147" i="46"/>
  <c r="AK146" i="46"/>
  <c r="AA146" i="46" s="1"/>
  <c r="AJ146" i="46"/>
  <c r="U146" i="46"/>
  <c r="K146" i="46" s="1"/>
  <c r="T146" i="46"/>
  <c r="AJ145" i="46"/>
  <c r="T145" i="46"/>
  <c r="AK144" i="46"/>
  <c r="AA144" i="46" s="1"/>
  <c r="AJ144" i="46"/>
  <c r="U144" i="46"/>
  <c r="K144" i="46" s="1"/>
  <c r="T144" i="46"/>
  <c r="AJ143" i="46"/>
  <c r="T143" i="46"/>
  <c r="AK142" i="46"/>
  <c r="AA142" i="46" s="1"/>
  <c r="AJ142" i="46"/>
  <c r="U142" i="46"/>
  <c r="K142" i="46" s="1"/>
  <c r="T142" i="46"/>
  <c r="AJ141" i="46"/>
  <c r="T141" i="46"/>
  <c r="AK140" i="46"/>
  <c r="AA140" i="46" s="1"/>
  <c r="AJ140" i="46"/>
  <c r="U140" i="46"/>
  <c r="K140" i="46" s="1"/>
  <c r="T140" i="46"/>
  <c r="AJ139" i="46"/>
  <c r="T139" i="46"/>
  <c r="AK138" i="46"/>
  <c r="AA138" i="46" s="1"/>
  <c r="AJ138" i="46"/>
  <c r="U138" i="46"/>
  <c r="K138" i="46" s="1"/>
  <c r="T138" i="46"/>
  <c r="AJ137" i="46"/>
  <c r="T137" i="46"/>
  <c r="AK136" i="46"/>
  <c r="AA136" i="46" s="1"/>
  <c r="AJ136" i="46"/>
  <c r="U136" i="46"/>
  <c r="K136" i="46" s="1"/>
  <c r="T136" i="46"/>
  <c r="AJ135" i="46"/>
  <c r="T135" i="46"/>
  <c r="AK134" i="46"/>
  <c r="AJ134" i="46"/>
  <c r="AA134" i="46"/>
  <c r="U134" i="46"/>
  <c r="K134" i="46" s="1"/>
  <c r="T134" i="46"/>
  <c r="AJ133" i="46"/>
  <c r="T133" i="46"/>
  <c r="AK132" i="46"/>
  <c r="AA132" i="46" s="1"/>
  <c r="AJ132" i="46"/>
  <c r="U132" i="46"/>
  <c r="K132" i="46" s="1"/>
  <c r="T132" i="46"/>
  <c r="AJ131" i="46"/>
  <c r="T131" i="46"/>
  <c r="AK130" i="46"/>
  <c r="AA130" i="46" s="1"/>
  <c r="AJ130" i="46"/>
  <c r="U130" i="46"/>
  <c r="K130" i="46" s="1"/>
  <c r="T130" i="46"/>
  <c r="AJ129" i="46"/>
  <c r="T129" i="46"/>
  <c r="AK128" i="46"/>
  <c r="AA128" i="46" s="1"/>
  <c r="AJ128" i="46"/>
  <c r="U128" i="46"/>
  <c r="K128" i="46" s="1"/>
  <c r="T128" i="46"/>
  <c r="AJ127" i="46"/>
  <c r="T127" i="46"/>
  <c r="AK126" i="46"/>
  <c r="AA126" i="46" s="1"/>
  <c r="AJ126" i="46"/>
  <c r="U126" i="46"/>
  <c r="T126" i="46"/>
  <c r="K126" i="46"/>
  <c r="AJ125" i="46"/>
  <c r="T125" i="46"/>
  <c r="AK124" i="46"/>
  <c r="AA124" i="46" s="1"/>
  <c r="AJ124" i="46"/>
  <c r="U124" i="46"/>
  <c r="K124" i="46" s="1"/>
  <c r="T124" i="46"/>
  <c r="AJ123" i="46"/>
  <c r="T123" i="46"/>
  <c r="AK122" i="46"/>
  <c r="AA122" i="46" s="1"/>
  <c r="AJ122" i="46"/>
  <c r="U122" i="46"/>
  <c r="T122" i="46"/>
  <c r="K122" i="46"/>
  <c r="AJ121" i="46"/>
  <c r="T121" i="46"/>
  <c r="AK120" i="46"/>
  <c r="AA120" i="46" s="1"/>
  <c r="AJ120" i="46"/>
  <c r="U120" i="46"/>
  <c r="K120" i="46" s="1"/>
  <c r="T120" i="46"/>
  <c r="AJ119" i="46"/>
  <c r="T119" i="46"/>
  <c r="AK118" i="46"/>
  <c r="AJ118" i="46"/>
  <c r="AA118" i="46"/>
  <c r="U118" i="46"/>
  <c r="K118" i="46" s="1"/>
  <c r="T118" i="46"/>
  <c r="AJ117" i="46"/>
  <c r="T117" i="46"/>
  <c r="AK116" i="46"/>
  <c r="AJ116" i="46"/>
  <c r="AA116" i="46"/>
  <c r="U116" i="46"/>
  <c r="T116" i="46"/>
  <c r="K116" i="46"/>
  <c r="AJ115" i="46"/>
  <c r="T115" i="46"/>
  <c r="AK114" i="46"/>
  <c r="AA114" i="46" s="1"/>
  <c r="AJ114" i="46"/>
  <c r="U114" i="46"/>
  <c r="K114" i="46" s="1"/>
  <c r="T114" i="46"/>
  <c r="AJ113" i="46"/>
  <c r="T113" i="46"/>
  <c r="AK112" i="46"/>
  <c r="AA112" i="46" s="1"/>
  <c r="AJ112" i="46"/>
  <c r="U112" i="46"/>
  <c r="T112" i="46"/>
  <c r="AJ111" i="46"/>
  <c r="T111" i="46"/>
  <c r="AK110" i="46"/>
  <c r="AA110" i="46" s="1"/>
  <c r="AJ110" i="46"/>
  <c r="U110" i="46"/>
  <c r="K110" i="46" s="1"/>
  <c r="T110" i="46"/>
  <c r="AJ109" i="46"/>
  <c r="T109" i="46"/>
  <c r="AK99" i="46"/>
  <c r="AA99" i="46" s="1"/>
  <c r="AJ99" i="46"/>
  <c r="U99" i="46"/>
  <c r="K99" i="46" s="1"/>
  <c r="T99" i="46"/>
  <c r="AJ98" i="46"/>
  <c r="T98" i="46"/>
  <c r="AK97" i="46"/>
  <c r="AA97" i="46" s="1"/>
  <c r="AJ97" i="46"/>
  <c r="U97" i="46"/>
  <c r="T97" i="46"/>
  <c r="K97" i="46"/>
  <c r="AJ96" i="46"/>
  <c r="T96" i="46"/>
  <c r="AK95" i="46"/>
  <c r="AA95" i="46" s="1"/>
  <c r="AJ95" i="46"/>
  <c r="U95" i="46"/>
  <c r="K95" i="46" s="1"/>
  <c r="T95" i="46"/>
  <c r="AJ94" i="46"/>
  <c r="T94" i="46"/>
  <c r="AK93" i="46"/>
  <c r="AA93" i="46" s="1"/>
  <c r="AJ93" i="46"/>
  <c r="U93" i="46"/>
  <c r="K93" i="46" s="1"/>
  <c r="T93" i="46"/>
  <c r="AJ92" i="46"/>
  <c r="T92" i="46"/>
  <c r="AK91" i="46"/>
  <c r="AJ91" i="46"/>
  <c r="AA91" i="46"/>
  <c r="U91" i="46"/>
  <c r="K91" i="46" s="1"/>
  <c r="T91" i="46"/>
  <c r="AJ90" i="46"/>
  <c r="T90" i="46"/>
  <c r="AK89" i="46"/>
  <c r="AA89" i="46" s="1"/>
  <c r="AJ89" i="46"/>
  <c r="U89" i="46"/>
  <c r="K89" i="46" s="1"/>
  <c r="T89" i="46"/>
  <c r="AJ88" i="46"/>
  <c r="T88" i="46"/>
  <c r="AK87" i="46"/>
  <c r="AA87" i="46" s="1"/>
  <c r="AJ87" i="46"/>
  <c r="U87" i="46"/>
  <c r="K87" i="46" s="1"/>
  <c r="T87" i="46"/>
  <c r="AJ86" i="46"/>
  <c r="T86" i="46"/>
  <c r="AK85" i="46"/>
  <c r="AA85" i="46" s="1"/>
  <c r="AJ85" i="46"/>
  <c r="U85" i="46"/>
  <c r="K85" i="46" s="1"/>
  <c r="T85" i="46"/>
  <c r="AJ84" i="46"/>
  <c r="T84" i="46"/>
  <c r="AK83" i="46"/>
  <c r="AJ83" i="46"/>
  <c r="AA83" i="46"/>
  <c r="U83" i="46"/>
  <c r="K83" i="46" s="1"/>
  <c r="T83" i="46"/>
  <c r="AJ82" i="46"/>
  <c r="T82" i="46"/>
  <c r="AK81" i="46"/>
  <c r="AA81" i="46" s="1"/>
  <c r="AJ81" i="46"/>
  <c r="U81" i="46"/>
  <c r="K81" i="46" s="1"/>
  <c r="T81" i="46"/>
  <c r="AJ80" i="46"/>
  <c r="T80" i="46"/>
  <c r="AK79" i="46"/>
  <c r="AA79" i="46" s="1"/>
  <c r="AJ79" i="46"/>
  <c r="U79" i="46"/>
  <c r="K79" i="46" s="1"/>
  <c r="T79" i="46"/>
  <c r="AJ78" i="46"/>
  <c r="T78" i="46"/>
  <c r="AK77" i="46"/>
  <c r="AJ77" i="46"/>
  <c r="AA77" i="46"/>
  <c r="U77" i="46"/>
  <c r="K77" i="46" s="1"/>
  <c r="T77" i="46"/>
  <c r="AJ76" i="46"/>
  <c r="T76" i="46"/>
  <c r="AK75" i="46"/>
  <c r="AA75" i="46" s="1"/>
  <c r="AJ75" i="46"/>
  <c r="U75" i="46"/>
  <c r="K75" i="46" s="1"/>
  <c r="T75" i="46"/>
  <c r="AJ74" i="46"/>
  <c r="T74" i="46"/>
  <c r="AK73" i="46"/>
  <c r="AA73" i="46" s="1"/>
  <c r="AJ73" i="46"/>
  <c r="U73" i="46"/>
  <c r="K73" i="46" s="1"/>
  <c r="T73" i="46"/>
  <c r="AJ72" i="46"/>
  <c r="T72" i="46"/>
  <c r="AK71" i="46"/>
  <c r="AA71" i="46" s="1"/>
  <c r="AJ71" i="46"/>
  <c r="U71" i="46"/>
  <c r="K71" i="46" s="1"/>
  <c r="T71" i="46"/>
  <c r="AJ70" i="46"/>
  <c r="T70" i="46"/>
  <c r="AK69" i="46"/>
  <c r="AA69" i="46" s="1"/>
  <c r="AJ69" i="46"/>
  <c r="U69" i="46"/>
  <c r="K69" i="46" s="1"/>
  <c r="T69" i="46"/>
  <c r="AJ68" i="46"/>
  <c r="T68" i="46"/>
  <c r="AK67" i="46"/>
  <c r="AA67" i="46" s="1"/>
  <c r="AJ67" i="46"/>
  <c r="U67" i="46"/>
  <c r="K67" i="46" s="1"/>
  <c r="T67" i="46"/>
  <c r="AJ66" i="46"/>
  <c r="T66" i="46"/>
  <c r="AK65" i="46"/>
  <c r="AJ65" i="46"/>
  <c r="AA65" i="46"/>
  <c r="U65" i="46"/>
  <c r="K65" i="46" s="1"/>
  <c r="T65" i="46"/>
  <c r="AJ64" i="46"/>
  <c r="T64" i="46"/>
  <c r="AK63" i="46"/>
  <c r="AA63" i="46" s="1"/>
  <c r="AJ63" i="46"/>
  <c r="U63" i="46"/>
  <c r="K63" i="46" s="1"/>
  <c r="T63" i="46"/>
  <c r="AJ62" i="46"/>
  <c r="T62" i="46"/>
  <c r="AK61" i="46"/>
  <c r="AA61" i="46" s="1"/>
  <c r="AJ61" i="46"/>
  <c r="U61" i="46"/>
  <c r="K61" i="46" s="1"/>
  <c r="T61" i="46"/>
  <c r="AJ60" i="46"/>
  <c r="T60" i="46"/>
  <c r="AK59" i="46"/>
  <c r="AJ59" i="46"/>
  <c r="AA59" i="46"/>
  <c r="U59" i="46"/>
  <c r="K59" i="46" s="1"/>
  <c r="T59" i="46"/>
  <c r="AJ58" i="46"/>
  <c r="T58" i="46"/>
  <c r="AK49" i="46"/>
  <c r="AA49" i="46" s="1"/>
  <c r="AJ49" i="46"/>
  <c r="U49" i="46"/>
  <c r="K49" i="46" s="1"/>
  <c r="T49" i="46"/>
  <c r="AJ48" i="46"/>
  <c r="T48" i="46"/>
  <c r="AK47" i="46"/>
  <c r="AJ47" i="46"/>
  <c r="AA47" i="46"/>
  <c r="U47" i="46"/>
  <c r="K47" i="46" s="1"/>
  <c r="T47" i="46"/>
  <c r="AJ46" i="46"/>
  <c r="T46" i="46"/>
  <c r="AK45" i="46"/>
  <c r="AA45" i="46" s="1"/>
  <c r="AJ45" i="46"/>
  <c r="U45" i="46"/>
  <c r="T45" i="46"/>
  <c r="K45" i="46"/>
  <c r="AJ44" i="46"/>
  <c r="T44" i="46"/>
  <c r="AK43" i="46"/>
  <c r="AA43" i="46" s="1"/>
  <c r="AJ43" i="46"/>
  <c r="U43" i="46"/>
  <c r="K43" i="46" s="1"/>
  <c r="T43" i="46"/>
  <c r="AJ42" i="46"/>
  <c r="T42" i="46"/>
  <c r="AK41" i="46"/>
  <c r="AA41" i="46" s="1"/>
  <c r="AJ41" i="46"/>
  <c r="U41" i="46"/>
  <c r="K41" i="46" s="1"/>
  <c r="T41" i="46"/>
  <c r="AJ40" i="46"/>
  <c r="T40" i="46"/>
  <c r="AK39" i="46"/>
  <c r="AA39" i="46" s="1"/>
  <c r="AJ39" i="46"/>
  <c r="U39" i="46"/>
  <c r="K39" i="46" s="1"/>
  <c r="T39" i="46"/>
  <c r="AJ38" i="46"/>
  <c r="T38" i="46"/>
  <c r="AK37" i="46"/>
  <c r="AJ37" i="46"/>
  <c r="AA37" i="46"/>
  <c r="U37" i="46"/>
  <c r="K37" i="46" s="1"/>
  <c r="T37" i="46"/>
  <c r="AJ36" i="46"/>
  <c r="T36" i="46"/>
  <c r="AK35" i="46"/>
  <c r="AA35" i="46" s="1"/>
  <c r="AJ35" i="46"/>
  <c r="U35" i="46"/>
  <c r="K35" i="46" s="1"/>
  <c r="T35" i="46"/>
  <c r="AJ34" i="46"/>
  <c r="T34" i="46"/>
  <c r="AK33" i="46"/>
  <c r="AA33" i="46" s="1"/>
  <c r="AJ33" i="46"/>
  <c r="U33" i="46"/>
  <c r="K33" i="46" s="1"/>
  <c r="T33" i="46"/>
  <c r="AJ32" i="46"/>
  <c r="T32" i="46"/>
  <c r="AK31" i="46"/>
  <c r="AA31" i="46" s="1"/>
  <c r="AJ31" i="46"/>
  <c r="U31" i="46"/>
  <c r="K31" i="46" s="1"/>
  <c r="T31" i="46"/>
  <c r="AJ30" i="46"/>
  <c r="T30" i="46"/>
  <c r="AK29" i="46"/>
  <c r="AA29" i="46" s="1"/>
  <c r="AJ29" i="46"/>
  <c r="U29" i="46"/>
  <c r="K29" i="46" s="1"/>
  <c r="T29" i="46"/>
  <c r="AJ28" i="46"/>
  <c r="T28" i="46"/>
  <c r="AK27" i="46"/>
  <c r="AA27" i="46" s="1"/>
  <c r="AJ27" i="46"/>
  <c r="U27" i="46"/>
  <c r="K27" i="46" s="1"/>
  <c r="T27" i="46"/>
  <c r="AJ26" i="46"/>
  <c r="T26" i="46"/>
  <c r="AK25" i="46"/>
  <c r="AA25" i="46" s="1"/>
  <c r="AJ25" i="46"/>
  <c r="U25" i="46"/>
  <c r="K25" i="46" s="1"/>
  <c r="T25" i="46"/>
  <c r="AJ24" i="46"/>
  <c r="T24" i="46"/>
  <c r="AK23" i="46"/>
  <c r="AA23" i="46" s="1"/>
  <c r="AJ23" i="46"/>
  <c r="U23" i="46"/>
  <c r="K23" i="46" s="1"/>
  <c r="T23" i="46"/>
  <c r="AJ22" i="46"/>
  <c r="T22" i="46"/>
  <c r="AK21" i="46"/>
  <c r="AA21" i="46" s="1"/>
  <c r="AJ21" i="46"/>
  <c r="T21" i="46"/>
  <c r="AJ20" i="46"/>
  <c r="T20" i="46"/>
  <c r="AK19" i="46"/>
  <c r="AJ19" i="46"/>
  <c r="AA19" i="46"/>
  <c r="T19" i="46"/>
  <c r="AJ18" i="46"/>
  <c r="V18" i="46"/>
  <c r="T18" i="46"/>
  <c r="M18" i="46"/>
  <c r="C11" i="46"/>
  <c r="E11" i="46" s="1"/>
  <c r="N10" i="46"/>
  <c r="N9" i="46"/>
  <c r="N8" i="46"/>
  <c r="C10" i="46" s="1"/>
  <c r="D10" i="46" s="1"/>
  <c r="N7" i="46"/>
  <c r="AR4" i="46"/>
  <c r="AR6" i="46" s="1"/>
  <c r="N4" i="46"/>
  <c r="N11" i="45"/>
  <c r="AK201" i="45"/>
  <c r="AA201" i="45" s="1"/>
  <c r="AJ201" i="45"/>
  <c r="U201" i="45"/>
  <c r="K201" i="45" s="1"/>
  <c r="T201" i="45"/>
  <c r="AJ200" i="45"/>
  <c r="T200" i="45"/>
  <c r="AK199" i="45"/>
  <c r="AA199" i="45" s="1"/>
  <c r="AJ199" i="45"/>
  <c r="U199" i="45"/>
  <c r="K199" i="45" s="1"/>
  <c r="T199" i="45"/>
  <c r="AJ198" i="45"/>
  <c r="T198" i="45"/>
  <c r="AK197" i="45"/>
  <c r="AA197" i="45" s="1"/>
  <c r="AJ197" i="45"/>
  <c r="U197" i="45"/>
  <c r="K197" i="45" s="1"/>
  <c r="T197" i="45"/>
  <c r="AJ196" i="45"/>
  <c r="T196" i="45"/>
  <c r="AK195" i="45"/>
  <c r="AA195" i="45" s="1"/>
  <c r="AJ195" i="45"/>
  <c r="U195" i="45"/>
  <c r="T195" i="45"/>
  <c r="K195" i="45"/>
  <c r="AJ194" i="45"/>
  <c r="T194" i="45"/>
  <c r="AK193" i="45"/>
  <c r="AA193" i="45" s="1"/>
  <c r="AJ193" i="45"/>
  <c r="U193" i="45"/>
  <c r="K193" i="45" s="1"/>
  <c r="T193" i="45"/>
  <c r="AJ192" i="45"/>
  <c r="T192" i="45"/>
  <c r="AK191" i="45"/>
  <c r="AA191" i="45" s="1"/>
  <c r="AJ191" i="45"/>
  <c r="U191" i="45"/>
  <c r="K191" i="45" s="1"/>
  <c r="T191" i="45"/>
  <c r="AJ190" i="45"/>
  <c r="T190" i="45"/>
  <c r="AK189" i="45"/>
  <c r="AA189" i="45" s="1"/>
  <c r="AJ189" i="45"/>
  <c r="U189" i="45"/>
  <c r="K189" i="45" s="1"/>
  <c r="T189" i="45"/>
  <c r="AJ188" i="45"/>
  <c r="T188" i="45"/>
  <c r="AK187" i="45"/>
  <c r="AA187" i="45" s="1"/>
  <c r="AJ187" i="45"/>
  <c r="U187" i="45"/>
  <c r="K187" i="45" s="1"/>
  <c r="T187" i="45"/>
  <c r="AJ186" i="45"/>
  <c r="T186" i="45"/>
  <c r="AK185" i="45"/>
  <c r="AA185" i="45" s="1"/>
  <c r="AJ185" i="45"/>
  <c r="U185" i="45"/>
  <c r="K185" i="45" s="1"/>
  <c r="T185" i="45"/>
  <c r="AJ184" i="45"/>
  <c r="T184" i="45"/>
  <c r="AK183" i="45"/>
  <c r="AJ183" i="45"/>
  <c r="AA183" i="45"/>
  <c r="U183" i="45"/>
  <c r="K183" i="45" s="1"/>
  <c r="T183" i="45"/>
  <c r="AJ182" i="45"/>
  <c r="T182" i="45"/>
  <c r="AK181" i="45"/>
  <c r="AA181" i="45" s="1"/>
  <c r="AJ181" i="45"/>
  <c r="U181" i="45"/>
  <c r="K181" i="45" s="1"/>
  <c r="T181" i="45"/>
  <c r="AJ180" i="45"/>
  <c r="T180" i="45"/>
  <c r="AK179" i="45"/>
  <c r="AA179" i="45" s="1"/>
  <c r="AJ179" i="45"/>
  <c r="U179" i="45"/>
  <c r="K179" i="45" s="1"/>
  <c r="T179" i="45"/>
  <c r="AJ178" i="45"/>
  <c r="T178" i="45"/>
  <c r="AK177" i="45"/>
  <c r="AA177" i="45" s="1"/>
  <c r="AJ177" i="45"/>
  <c r="U177" i="45"/>
  <c r="K177" i="45" s="1"/>
  <c r="T177" i="45"/>
  <c r="AJ176" i="45"/>
  <c r="T176" i="45"/>
  <c r="AK175" i="45"/>
  <c r="AA175" i="45" s="1"/>
  <c r="AJ175" i="45"/>
  <c r="U175" i="45"/>
  <c r="K175" i="45" s="1"/>
  <c r="T175" i="45"/>
  <c r="AJ174" i="45"/>
  <c r="T174" i="45"/>
  <c r="AK173" i="45"/>
  <c r="AJ173" i="45"/>
  <c r="AA173" i="45"/>
  <c r="U173" i="45"/>
  <c r="K173" i="45" s="1"/>
  <c r="T173" i="45"/>
  <c r="AJ172" i="45"/>
  <c r="T172" i="45"/>
  <c r="AK171" i="45"/>
  <c r="AA171" i="45" s="1"/>
  <c r="AJ171" i="45"/>
  <c r="U171" i="45"/>
  <c r="K171" i="45" s="1"/>
  <c r="T171" i="45"/>
  <c r="AJ170" i="45"/>
  <c r="T170" i="45"/>
  <c r="AK169" i="45"/>
  <c r="AA169" i="45" s="1"/>
  <c r="AJ169" i="45"/>
  <c r="U169" i="45"/>
  <c r="K169" i="45" s="1"/>
  <c r="T169" i="45"/>
  <c r="AJ168" i="45"/>
  <c r="T168" i="45"/>
  <c r="AK167" i="45"/>
  <c r="AA167" i="45" s="1"/>
  <c r="AJ167" i="45"/>
  <c r="U167" i="45"/>
  <c r="K167" i="45" s="1"/>
  <c r="T167" i="45"/>
  <c r="AJ166" i="45"/>
  <c r="T166" i="45"/>
  <c r="AK165" i="45"/>
  <c r="AA165" i="45" s="1"/>
  <c r="AJ165" i="45"/>
  <c r="U165" i="45"/>
  <c r="K165" i="45" s="1"/>
  <c r="T165" i="45"/>
  <c r="AJ164" i="45"/>
  <c r="T164" i="45"/>
  <c r="AK163" i="45"/>
  <c r="AA163" i="45" s="1"/>
  <c r="AJ163" i="45"/>
  <c r="U163" i="45"/>
  <c r="K163" i="45" s="1"/>
  <c r="T163" i="45"/>
  <c r="AJ162" i="45"/>
  <c r="T162" i="45"/>
  <c r="AK161" i="45"/>
  <c r="AA161" i="45" s="1"/>
  <c r="AJ161" i="45"/>
  <c r="U161" i="45"/>
  <c r="T161" i="45"/>
  <c r="AJ160" i="45"/>
  <c r="T160" i="45"/>
  <c r="AK150" i="45"/>
  <c r="AA150" i="45" s="1"/>
  <c r="AJ150" i="45"/>
  <c r="U150" i="45"/>
  <c r="K150" i="45" s="1"/>
  <c r="T150" i="45"/>
  <c r="AJ149" i="45"/>
  <c r="T149" i="45"/>
  <c r="AK148" i="45"/>
  <c r="AA148" i="45" s="1"/>
  <c r="AJ148" i="45"/>
  <c r="U148" i="45"/>
  <c r="T148" i="45"/>
  <c r="K148" i="45"/>
  <c r="AJ147" i="45"/>
  <c r="T147" i="45"/>
  <c r="AK146" i="45"/>
  <c r="AA146" i="45" s="1"/>
  <c r="AJ146" i="45"/>
  <c r="U146" i="45"/>
  <c r="K146" i="45" s="1"/>
  <c r="T146" i="45"/>
  <c r="AJ145" i="45"/>
  <c r="T145" i="45"/>
  <c r="AK144" i="45"/>
  <c r="AA144" i="45" s="1"/>
  <c r="AJ144" i="45"/>
  <c r="U144" i="45"/>
  <c r="K144" i="45" s="1"/>
  <c r="T144" i="45"/>
  <c r="AJ143" i="45"/>
  <c r="T143" i="45"/>
  <c r="AK142" i="45"/>
  <c r="AA142" i="45" s="1"/>
  <c r="AJ142" i="45"/>
  <c r="U142" i="45"/>
  <c r="K142" i="45" s="1"/>
  <c r="T142" i="45"/>
  <c r="AJ141" i="45"/>
  <c r="T141" i="45"/>
  <c r="AK140" i="45"/>
  <c r="AA140" i="45" s="1"/>
  <c r="AJ140" i="45"/>
  <c r="U140" i="45"/>
  <c r="K140" i="45" s="1"/>
  <c r="T140" i="45"/>
  <c r="AJ139" i="45"/>
  <c r="T139" i="45"/>
  <c r="AK138" i="45"/>
  <c r="AA138" i="45" s="1"/>
  <c r="AJ138" i="45"/>
  <c r="U138" i="45"/>
  <c r="T138" i="45"/>
  <c r="K138" i="45"/>
  <c r="AJ137" i="45"/>
  <c r="T137" i="45"/>
  <c r="AK136" i="45"/>
  <c r="AA136" i="45" s="1"/>
  <c r="AJ136" i="45"/>
  <c r="U136" i="45"/>
  <c r="T136" i="45"/>
  <c r="K136" i="45"/>
  <c r="AJ135" i="45"/>
  <c r="T135" i="45"/>
  <c r="AK134" i="45"/>
  <c r="AJ134" i="45"/>
  <c r="AA134" i="45"/>
  <c r="U134" i="45"/>
  <c r="T134" i="45"/>
  <c r="K134" i="45"/>
  <c r="AJ133" i="45"/>
  <c r="T133" i="45"/>
  <c r="AK132" i="45"/>
  <c r="AA132" i="45" s="1"/>
  <c r="AJ132" i="45"/>
  <c r="U132" i="45"/>
  <c r="K132" i="45" s="1"/>
  <c r="T132" i="45"/>
  <c r="AJ131" i="45"/>
  <c r="T131" i="45"/>
  <c r="AK130" i="45"/>
  <c r="AA130" i="45" s="1"/>
  <c r="AJ130" i="45"/>
  <c r="U130" i="45"/>
  <c r="T130" i="45"/>
  <c r="K130" i="45"/>
  <c r="AJ129" i="45"/>
  <c r="T129" i="45"/>
  <c r="AK128" i="45"/>
  <c r="AA128" i="45" s="1"/>
  <c r="AJ128" i="45"/>
  <c r="U128" i="45"/>
  <c r="K128" i="45" s="1"/>
  <c r="T128" i="45"/>
  <c r="AJ127" i="45"/>
  <c r="T127" i="45"/>
  <c r="AK126" i="45"/>
  <c r="AA126" i="45" s="1"/>
  <c r="AJ126" i="45"/>
  <c r="U126" i="45"/>
  <c r="T126" i="45"/>
  <c r="K126" i="45"/>
  <c r="AJ125" i="45"/>
  <c r="T125" i="45"/>
  <c r="AK124" i="45"/>
  <c r="AA124" i="45" s="1"/>
  <c r="AJ124" i="45"/>
  <c r="U124" i="45"/>
  <c r="K124" i="45" s="1"/>
  <c r="T124" i="45"/>
  <c r="AJ123" i="45"/>
  <c r="T123" i="45"/>
  <c r="AK122" i="45"/>
  <c r="AJ122" i="45"/>
  <c r="AA122" i="45"/>
  <c r="U122" i="45"/>
  <c r="K122" i="45" s="1"/>
  <c r="T122" i="45"/>
  <c r="AJ121" i="45"/>
  <c r="T121" i="45"/>
  <c r="AK120" i="45"/>
  <c r="AA120" i="45" s="1"/>
  <c r="AJ120" i="45"/>
  <c r="U120" i="45"/>
  <c r="K120" i="45" s="1"/>
  <c r="T120" i="45"/>
  <c r="AJ119" i="45"/>
  <c r="T119" i="45"/>
  <c r="AK118" i="45"/>
  <c r="AJ118" i="45"/>
  <c r="AA118" i="45"/>
  <c r="U118" i="45"/>
  <c r="T118" i="45"/>
  <c r="K118" i="45"/>
  <c r="AJ117" i="45"/>
  <c r="T117" i="45"/>
  <c r="AK116" i="45"/>
  <c r="AA116" i="45" s="1"/>
  <c r="AJ116" i="45"/>
  <c r="U116" i="45"/>
  <c r="K116" i="45" s="1"/>
  <c r="T116" i="45"/>
  <c r="AJ115" i="45"/>
  <c r="T115" i="45"/>
  <c r="AK114" i="45"/>
  <c r="AJ114" i="45"/>
  <c r="U114" i="45"/>
  <c r="K114" i="45" s="1"/>
  <c r="T114" i="45"/>
  <c r="AJ113" i="45"/>
  <c r="T113" i="45"/>
  <c r="AK112" i="45"/>
  <c r="AA112" i="45" s="1"/>
  <c r="AJ112" i="45"/>
  <c r="U112" i="45"/>
  <c r="T112" i="45"/>
  <c r="K112" i="45"/>
  <c r="AJ111" i="45"/>
  <c r="T111" i="45"/>
  <c r="AK110" i="45"/>
  <c r="AA110" i="45" s="1"/>
  <c r="AJ110" i="45"/>
  <c r="U110" i="45"/>
  <c r="T110" i="45"/>
  <c r="K110" i="45"/>
  <c r="AJ109" i="45"/>
  <c r="T109" i="45"/>
  <c r="AK99" i="45"/>
  <c r="AJ99" i="45"/>
  <c r="AA99" i="45"/>
  <c r="U99" i="45"/>
  <c r="K99" i="45" s="1"/>
  <c r="T99" i="45"/>
  <c r="AJ98" i="45"/>
  <c r="T98" i="45"/>
  <c r="AK97" i="45"/>
  <c r="AJ97" i="45"/>
  <c r="AA97" i="45"/>
  <c r="U97" i="45"/>
  <c r="K97" i="45" s="1"/>
  <c r="T97" i="45"/>
  <c r="AJ96" i="45"/>
  <c r="T96" i="45"/>
  <c r="AK95" i="45"/>
  <c r="AJ95" i="45"/>
  <c r="AA95" i="45"/>
  <c r="U95" i="45"/>
  <c r="K95" i="45" s="1"/>
  <c r="T95" i="45"/>
  <c r="AJ94" i="45"/>
  <c r="T94" i="45"/>
  <c r="AK93" i="45"/>
  <c r="AA93" i="45" s="1"/>
  <c r="AJ93" i="45"/>
  <c r="U93" i="45"/>
  <c r="K93" i="45" s="1"/>
  <c r="T93" i="45"/>
  <c r="AJ92" i="45"/>
  <c r="T92" i="45"/>
  <c r="AK91" i="45"/>
  <c r="AA91" i="45" s="1"/>
  <c r="AJ91" i="45"/>
  <c r="U91" i="45"/>
  <c r="K91" i="45" s="1"/>
  <c r="T91" i="45"/>
  <c r="AJ90" i="45"/>
  <c r="T90" i="45"/>
  <c r="AK89" i="45"/>
  <c r="AA89" i="45" s="1"/>
  <c r="AJ89" i="45"/>
  <c r="U89" i="45"/>
  <c r="T89" i="45"/>
  <c r="K89" i="45"/>
  <c r="AJ88" i="45"/>
  <c r="T88" i="45"/>
  <c r="AK87" i="45"/>
  <c r="AA87" i="45" s="1"/>
  <c r="AJ87" i="45"/>
  <c r="U87" i="45"/>
  <c r="K87" i="45" s="1"/>
  <c r="T87" i="45"/>
  <c r="AJ86" i="45"/>
  <c r="T86" i="45"/>
  <c r="AK85" i="45"/>
  <c r="AA85" i="45" s="1"/>
  <c r="AJ85" i="45"/>
  <c r="U85" i="45"/>
  <c r="K85" i="45" s="1"/>
  <c r="T85" i="45"/>
  <c r="AJ84" i="45"/>
  <c r="T84" i="45"/>
  <c r="AK83" i="45"/>
  <c r="AA83" i="45" s="1"/>
  <c r="AJ83" i="45"/>
  <c r="U83" i="45"/>
  <c r="K83" i="45" s="1"/>
  <c r="T83" i="45"/>
  <c r="AJ82" i="45"/>
  <c r="T82" i="45"/>
  <c r="AK81" i="45"/>
  <c r="AA81" i="45" s="1"/>
  <c r="AJ81" i="45"/>
  <c r="U81" i="45"/>
  <c r="K81" i="45" s="1"/>
  <c r="T81" i="45"/>
  <c r="AJ80" i="45"/>
  <c r="T80" i="45"/>
  <c r="AK79" i="45"/>
  <c r="AJ79" i="45"/>
  <c r="AA79" i="45"/>
  <c r="U79" i="45"/>
  <c r="K79" i="45" s="1"/>
  <c r="T79" i="45"/>
  <c r="AJ78" i="45"/>
  <c r="T78" i="45"/>
  <c r="AK77" i="45"/>
  <c r="AJ77" i="45"/>
  <c r="AA77" i="45"/>
  <c r="U77" i="45"/>
  <c r="T77" i="45"/>
  <c r="K77" i="45"/>
  <c r="AJ76" i="45"/>
  <c r="T76" i="45"/>
  <c r="AK75" i="45"/>
  <c r="AA75" i="45" s="1"/>
  <c r="AJ75" i="45"/>
  <c r="U75" i="45"/>
  <c r="K75" i="45" s="1"/>
  <c r="T75" i="45"/>
  <c r="AJ74" i="45"/>
  <c r="T74" i="45"/>
  <c r="AK73" i="45"/>
  <c r="AJ73" i="45"/>
  <c r="AA73" i="45"/>
  <c r="U73" i="45"/>
  <c r="K73" i="45" s="1"/>
  <c r="T73" i="45"/>
  <c r="AJ72" i="45"/>
  <c r="T72" i="45"/>
  <c r="AK71" i="45"/>
  <c r="AA71" i="45" s="1"/>
  <c r="AJ71" i="45"/>
  <c r="U71" i="45"/>
  <c r="K71" i="45" s="1"/>
  <c r="T71" i="45"/>
  <c r="AJ70" i="45"/>
  <c r="T70" i="45"/>
  <c r="AK69" i="45"/>
  <c r="AA69" i="45" s="1"/>
  <c r="AJ69" i="45"/>
  <c r="U69" i="45"/>
  <c r="K69" i="45" s="1"/>
  <c r="T69" i="45"/>
  <c r="AJ68" i="45"/>
  <c r="T68" i="45"/>
  <c r="AK67" i="45"/>
  <c r="AA67" i="45" s="1"/>
  <c r="AJ67" i="45"/>
  <c r="U67" i="45"/>
  <c r="K67" i="45" s="1"/>
  <c r="T67" i="45"/>
  <c r="AJ66" i="45"/>
  <c r="T66" i="45"/>
  <c r="AK65" i="45"/>
  <c r="AA65" i="45" s="1"/>
  <c r="AJ65" i="45"/>
  <c r="U65" i="45"/>
  <c r="K65" i="45" s="1"/>
  <c r="T65" i="45"/>
  <c r="AJ64" i="45"/>
  <c r="T64" i="45"/>
  <c r="AK63" i="45"/>
  <c r="AA63" i="45" s="1"/>
  <c r="AJ63" i="45"/>
  <c r="U63" i="45"/>
  <c r="T63" i="45"/>
  <c r="K63" i="45"/>
  <c r="AJ62" i="45"/>
  <c r="T62" i="45"/>
  <c r="AK61" i="45"/>
  <c r="AA61" i="45" s="1"/>
  <c r="AJ61" i="45"/>
  <c r="U61" i="45"/>
  <c r="K61" i="45" s="1"/>
  <c r="T61" i="45"/>
  <c r="AJ60" i="45"/>
  <c r="T60" i="45"/>
  <c r="AK59" i="45"/>
  <c r="AJ59" i="45"/>
  <c r="U59" i="45"/>
  <c r="K59" i="45" s="1"/>
  <c r="T59" i="45"/>
  <c r="AJ58" i="45"/>
  <c r="T58" i="45"/>
  <c r="AK49" i="45"/>
  <c r="AA49" i="45" s="1"/>
  <c r="AJ49" i="45"/>
  <c r="U49" i="45"/>
  <c r="K49" i="45" s="1"/>
  <c r="T49" i="45"/>
  <c r="AJ48" i="45"/>
  <c r="T48" i="45"/>
  <c r="AK47" i="45"/>
  <c r="AA47" i="45" s="1"/>
  <c r="AJ47" i="45"/>
  <c r="U47" i="45"/>
  <c r="K47" i="45" s="1"/>
  <c r="T47" i="45"/>
  <c r="AJ46" i="45"/>
  <c r="T46" i="45"/>
  <c r="AK45" i="45"/>
  <c r="AA45" i="45" s="1"/>
  <c r="AJ45" i="45"/>
  <c r="U45" i="45"/>
  <c r="K45" i="45" s="1"/>
  <c r="T45" i="45"/>
  <c r="AJ44" i="45"/>
  <c r="T44" i="45"/>
  <c r="AK43" i="45"/>
  <c r="AA43" i="45" s="1"/>
  <c r="AJ43" i="45"/>
  <c r="U43" i="45"/>
  <c r="K43" i="45" s="1"/>
  <c r="T43" i="45"/>
  <c r="AJ42" i="45"/>
  <c r="T42" i="45"/>
  <c r="AK41" i="45"/>
  <c r="AA41" i="45" s="1"/>
  <c r="AJ41" i="45"/>
  <c r="U41" i="45"/>
  <c r="K41" i="45" s="1"/>
  <c r="T41" i="45"/>
  <c r="AJ40" i="45"/>
  <c r="T40" i="45"/>
  <c r="AK39" i="45"/>
  <c r="AA39" i="45" s="1"/>
  <c r="AJ39" i="45"/>
  <c r="U39" i="45"/>
  <c r="K39" i="45" s="1"/>
  <c r="T39" i="45"/>
  <c r="AJ38" i="45"/>
  <c r="T38" i="45"/>
  <c r="AK37" i="45"/>
  <c r="AA37" i="45" s="1"/>
  <c r="AJ37" i="45"/>
  <c r="U37" i="45"/>
  <c r="T37" i="45"/>
  <c r="K37" i="45"/>
  <c r="AJ36" i="45"/>
  <c r="T36" i="45"/>
  <c r="AK35" i="45"/>
  <c r="AA35" i="45" s="1"/>
  <c r="AJ35" i="45"/>
  <c r="U35" i="45"/>
  <c r="K35" i="45" s="1"/>
  <c r="T35" i="45"/>
  <c r="AJ34" i="45"/>
  <c r="T34" i="45"/>
  <c r="AK33" i="45"/>
  <c r="AA33" i="45" s="1"/>
  <c r="AJ33" i="45"/>
  <c r="U33" i="45"/>
  <c r="K33" i="45" s="1"/>
  <c r="T33" i="45"/>
  <c r="AJ32" i="45"/>
  <c r="T32" i="45"/>
  <c r="AK31" i="45"/>
  <c r="AA31" i="45" s="1"/>
  <c r="AJ31" i="45"/>
  <c r="U31" i="45"/>
  <c r="K31" i="45" s="1"/>
  <c r="T31" i="45"/>
  <c r="AJ30" i="45"/>
  <c r="T30" i="45"/>
  <c r="AK29" i="45"/>
  <c r="AA29" i="45" s="1"/>
  <c r="AJ29" i="45"/>
  <c r="U29" i="45"/>
  <c r="K29" i="45" s="1"/>
  <c r="T29" i="45"/>
  <c r="AJ28" i="45"/>
  <c r="T28" i="45"/>
  <c r="AK27" i="45"/>
  <c r="AA27" i="45" s="1"/>
  <c r="AJ27" i="45"/>
  <c r="U27" i="45"/>
  <c r="K27" i="45" s="1"/>
  <c r="T27" i="45"/>
  <c r="AJ26" i="45"/>
  <c r="T26" i="45"/>
  <c r="AK25" i="45"/>
  <c r="AA25" i="45" s="1"/>
  <c r="AJ25" i="45"/>
  <c r="U25" i="45"/>
  <c r="K25" i="45" s="1"/>
  <c r="T25" i="45"/>
  <c r="AJ24" i="45"/>
  <c r="T24" i="45"/>
  <c r="AK23" i="45"/>
  <c r="AA23" i="45" s="1"/>
  <c r="AJ23" i="45"/>
  <c r="U23" i="45"/>
  <c r="K23" i="45" s="1"/>
  <c r="T23" i="45"/>
  <c r="AJ22" i="45"/>
  <c r="T22" i="45"/>
  <c r="AK21" i="45"/>
  <c r="AA21" i="45" s="1"/>
  <c r="AJ21" i="45"/>
  <c r="T21" i="45"/>
  <c r="AJ20" i="45"/>
  <c r="T20" i="45"/>
  <c r="AK19" i="45"/>
  <c r="AJ19" i="45"/>
  <c r="T19" i="45"/>
  <c r="AJ18" i="45"/>
  <c r="T18" i="45"/>
  <c r="N10" i="45"/>
  <c r="N9" i="45"/>
  <c r="N8" i="45"/>
  <c r="N7" i="45"/>
  <c r="N4" i="45"/>
  <c r="N11" i="44"/>
  <c r="AK201" i="44"/>
  <c r="AA201" i="44" s="1"/>
  <c r="AJ201" i="44"/>
  <c r="U201" i="44"/>
  <c r="K201" i="44" s="1"/>
  <c r="T201" i="44"/>
  <c r="AJ200" i="44"/>
  <c r="T200" i="44"/>
  <c r="AK199" i="44"/>
  <c r="AA199" i="44" s="1"/>
  <c r="AJ199" i="44"/>
  <c r="U199" i="44"/>
  <c r="K199" i="44" s="1"/>
  <c r="T199" i="44"/>
  <c r="AJ198" i="44"/>
  <c r="T198" i="44"/>
  <c r="AK197" i="44"/>
  <c r="AA197" i="44" s="1"/>
  <c r="AJ197" i="44"/>
  <c r="U197" i="44"/>
  <c r="T197" i="44"/>
  <c r="K197" i="44"/>
  <c r="AJ196" i="44"/>
  <c r="T196" i="44"/>
  <c r="AK195" i="44"/>
  <c r="AA195" i="44" s="1"/>
  <c r="AJ195" i="44"/>
  <c r="U195" i="44"/>
  <c r="K195" i="44" s="1"/>
  <c r="T195" i="44"/>
  <c r="AJ194" i="44"/>
  <c r="T194" i="44"/>
  <c r="AK193" i="44"/>
  <c r="AJ193" i="44"/>
  <c r="AA193" i="44"/>
  <c r="U193" i="44"/>
  <c r="K193" i="44" s="1"/>
  <c r="T193" i="44"/>
  <c r="AJ192" i="44"/>
  <c r="T192" i="44"/>
  <c r="AK191" i="44"/>
  <c r="AA191" i="44" s="1"/>
  <c r="AJ191" i="44"/>
  <c r="U191" i="44"/>
  <c r="K191" i="44" s="1"/>
  <c r="T191" i="44"/>
  <c r="AJ190" i="44"/>
  <c r="T190" i="44"/>
  <c r="AK189" i="44"/>
  <c r="AA189" i="44" s="1"/>
  <c r="AJ189" i="44"/>
  <c r="U189" i="44"/>
  <c r="K189" i="44" s="1"/>
  <c r="T189" i="44"/>
  <c r="AJ188" i="44"/>
  <c r="T188" i="44"/>
  <c r="AK187" i="44"/>
  <c r="AA187" i="44" s="1"/>
  <c r="AJ187" i="44"/>
  <c r="U187" i="44"/>
  <c r="K187" i="44" s="1"/>
  <c r="T187" i="44"/>
  <c r="AJ186" i="44"/>
  <c r="T186" i="44"/>
  <c r="AK185" i="44"/>
  <c r="AA185" i="44" s="1"/>
  <c r="AJ185" i="44"/>
  <c r="U185" i="44"/>
  <c r="K185" i="44" s="1"/>
  <c r="T185" i="44"/>
  <c r="AJ184" i="44"/>
  <c r="T184" i="44"/>
  <c r="AK183" i="44"/>
  <c r="AA183" i="44" s="1"/>
  <c r="AJ183" i="44"/>
  <c r="U183" i="44"/>
  <c r="K183" i="44" s="1"/>
  <c r="T183" i="44"/>
  <c r="AJ182" i="44"/>
  <c r="T182" i="44"/>
  <c r="AK181" i="44"/>
  <c r="AA181" i="44" s="1"/>
  <c r="AJ181" i="44"/>
  <c r="U181" i="44"/>
  <c r="K181" i="44" s="1"/>
  <c r="T181" i="44"/>
  <c r="AJ180" i="44"/>
  <c r="T180" i="44"/>
  <c r="AK179" i="44"/>
  <c r="AA179" i="44" s="1"/>
  <c r="AJ179" i="44"/>
  <c r="U179" i="44"/>
  <c r="K179" i="44" s="1"/>
  <c r="T179" i="44"/>
  <c r="AJ178" i="44"/>
  <c r="T178" i="44"/>
  <c r="AK177" i="44"/>
  <c r="AA177" i="44" s="1"/>
  <c r="AJ177" i="44"/>
  <c r="U177" i="44"/>
  <c r="K177" i="44" s="1"/>
  <c r="T177" i="44"/>
  <c r="AJ176" i="44"/>
  <c r="T176" i="44"/>
  <c r="AK175" i="44"/>
  <c r="AA175" i="44" s="1"/>
  <c r="AJ175" i="44"/>
  <c r="U175" i="44"/>
  <c r="T175" i="44"/>
  <c r="K175" i="44"/>
  <c r="AJ174" i="44"/>
  <c r="T174" i="44"/>
  <c r="AK173" i="44"/>
  <c r="AJ173" i="44"/>
  <c r="AA173" i="44"/>
  <c r="U173" i="44"/>
  <c r="K173" i="44" s="1"/>
  <c r="T173" i="44"/>
  <c r="AJ172" i="44"/>
  <c r="T172" i="44"/>
  <c r="AK171" i="44"/>
  <c r="AA171" i="44" s="1"/>
  <c r="AJ171" i="44"/>
  <c r="U171" i="44"/>
  <c r="K171" i="44" s="1"/>
  <c r="T171" i="44"/>
  <c r="AJ170" i="44"/>
  <c r="T170" i="44"/>
  <c r="AK169" i="44"/>
  <c r="AA169" i="44" s="1"/>
  <c r="AJ169" i="44"/>
  <c r="U169" i="44"/>
  <c r="K169" i="44" s="1"/>
  <c r="T169" i="44"/>
  <c r="AJ168" i="44"/>
  <c r="T168" i="44"/>
  <c r="AK167" i="44"/>
  <c r="AA167" i="44" s="1"/>
  <c r="AJ167" i="44"/>
  <c r="U167" i="44"/>
  <c r="K167" i="44" s="1"/>
  <c r="T167" i="44"/>
  <c r="AJ166" i="44"/>
  <c r="T166" i="44"/>
  <c r="AK165" i="44"/>
  <c r="AA165" i="44" s="1"/>
  <c r="AJ165" i="44"/>
  <c r="U165" i="44"/>
  <c r="K165" i="44" s="1"/>
  <c r="T165" i="44"/>
  <c r="AJ164" i="44"/>
  <c r="T164" i="44"/>
  <c r="AK163" i="44"/>
  <c r="AA163" i="44" s="1"/>
  <c r="AJ163" i="44"/>
  <c r="U163" i="44"/>
  <c r="T163" i="44"/>
  <c r="K163" i="44"/>
  <c r="AJ162" i="44"/>
  <c r="T162" i="44"/>
  <c r="AK161" i="44"/>
  <c r="AA161" i="44" s="1"/>
  <c r="AJ161" i="44"/>
  <c r="U161" i="44"/>
  <c r="T161" i="44"/>
  <c r="AJ160" i="44"/>
  <c r="T160" i="44"/>
  <c r="AK150" i="44"/>
  <c r="AA150" i="44" s="1"/>
  <c r="AJ150" i="44"/>
  <c r="U150" i="44"/>
  <c r="K150" i="44" s="1"/>
  <c r="T150" i="44"/>
  <c r="AJ149" i="44"/>
  <c r="T149" i="44"/>
  <c r="AK148" i="44"/>
  <c r="AA148" i="44" s="1"/>
  <c r="AJ148" i="44"/>
  <c r="U148" i="44"/>
  <c r="K148" i="44" s="1"/>
  <c r="T148" i="44"/>
  <c r="AJ147" i="44"/>
  <c r="T147" i="44"/>
  <c r="AK146" i="44"/>
  <c r="AA146" i="44" s="1"/>
  <c r="AJ146" i="44"/>
  <c r="U146" i="44"/>
  <c r="K146" i="44" s="1"/>
  <c r="T146" i="44"/>
  <c r="AJ145" i="44"/>
  <c r="T145" i="44"/>
  <c r="AK144" i="44"/>
  <c r="AA144" i="44" s="1"/>
  <c r="AJ144" i="44"/>
  <c r="U144" i="44"/>
  <c r="K144" i="44" s="1"/>
  <c r="T144" i="44"/>
  <c r="AJ143" i="44"/>
  <c r="T143" i="44"/>
  <c r="AK142" i="44"/>
  <c r="AA142" i="44" s="1"/>
  <c r="AJ142" i="44"/>
  <c r="U142" i="44"/>
  <c r="K142" i="44" s="1"/>
  <c r="T142" i="44"/>
  <c r="AJ141" i="44"/>
  <c r="T141" i="44"/>
  <c r="AK140" i="44"/>
  <c r="AA140" i="44" s="1"/>
  <c r="AJ140" i="44"/>
  <c r="U140" i="44"/>
  <c r="K140" i="44" s="1"/>
  <c r="T140" i="44"/>
  <c r="AJ139" i="44"/>
  <c r="T139" i="44"/>
  <c r="AK138" i="44"/>
  <c r="AA138" i="44" s="1"/>
  <c r="AJ138" i="44"/>
  <c r="U138" i="44"/>
  <c r="T138" i="44"/>
  <c r="K138" i="44"/>
  <c r="AJ137" i="44"/>
  <c r="T137" i="44"/>
  <c r="AK136" i="44"/>
  <c r="AA136" i="44" s="1"/>
  <c r="AJ136" i="44"/>
  <c r="U136" i="44"/>
  <c r="K136" i="44" s="1"/>
  <c r="T136" i="44"/>
  <c r="AJ135" i="44"/>
  <c r="T135" i="44"/>
  <c r="AK134" i="44"/>
  <c r="AJ134" i="44"/>
  <c r="AA134" i="44"/>
  <c r="U134" i="44"/>
  <c r="K134" i="44" s="1"/>
  <c r="T134" i="44"/>
  <c r="AJ133" i="44"/>
  <c r="T133" i="44"/>
  <c r="AK132" i="44"/>
  <c r="AA132" i="44" s="1"/>
  <c r="AJ132" i="44"/>
  <c r="U132" i="44"/>
  <c r="K132" i="44" s="1"/>
  <c r="T132" i="44"/>
  <c r="AJ131" i="44"/>
  <c r="T131" i="44"/>
  <c r="AK130" i="44"/>
  <c r="AA130" i="44" s="1"/>
  <c r="AJ130" i="44"/>
  <c r="U130" i="44"/>
  <c r="K130" i="44" s="1"/>
  <c r="T130" i="44"/>
  <c r="AJ129" i="44"/>
  <c r="T129" i="44"/>
  <c r="AK128" i="44"/>
  <c r="AA128" i="44" s="1"/>
  <c r="AJ128" i="44"/>
  <c r="U128" i="44"/>
  <c r="K128" i="44" s="1"/>
  <c r="T128" i="44"/>
  <c r="AJ127" i="44"/>
  <c r="T127" i="44"/>
  <c r="AK126" i="44"/>
  <c r="AA126" i="44" s="1"/>
  <c r="AJ126" i="44"/>
  <c r="U126" i="44"/>
  <c r="K126" i="44" s="1"/>
  <c r="T126" i="44"/>
  <c r="AJ125" i="44"/>
  <c r="T125" i="44"/>
  <c r="AK124" i="44"/>
  <c r="AA124" i="44" s="1"/>
  <c r="AJ124" i="44"/>
  <c r="U124" i="44"/>
  <c r="K124" i="44" s="1"/>
  <c r="T124" i="44"/>
  <c r="AJ123" i="44"/>
  <c r="T123" i="44"/>
  <c r="AK122" i="44"/>
  <c r="AA122" i="44" s="1"/>
  <c r="AJ122" i="44"/>
  <c r="U122" i="44"/>
  <c r="K122" i="44" s="1"/>
  <c r="T122" i="44"/>
  <c r="AJ121" i="44"/>
  <c r="T121" i="44"/>
  <c r="AK120" i="44"/>
  <c r="AA120" i="44" s="1"/>
  <c r="AJ120" i="44"/>
  <c r="U120" i="44"/>
  <c r="K120" i="44" s="1"/>
  <c r="T120" i="44"/>
  <c r="AJ119" i="44"/>
  <c r="T119" i="44"/>
  <c r="AK118" i="44"/>
  <c r="AA118" i="44" s="1"/>
  <c r="AJ118" i="44"/>
  <c r="U118" i="44"/>
  <c r="K118" i="44" s="1"/>
  <c r="T118" i="44"/>
  <c r="AJ117" i="44"/>
  <c r="T117" i="44"/>
  <c r="AK116" i="44"/>
  <c r="AA116" i="44" s="1"/>
  <c r="AJ116" i="44"/>
  <c r="U116" i="44"/>
  <c r="K116" i="44" s="1"/>
  <c r="T116" i="44"/>
  <c r="AJ115" i="44"/>
  <c r="T115" i="44"/>
  <c r="AK114" i="44"/>
  <c r="AA114" i="44" s="1"/>
  <c r="AJ114" i="44"/>
  <c r="U114" i="44"/>
  <c r="K114" i="44" s="1"/>
  <c r="T114" i="44"/>
  <c r="AJ113" i="44"/>
  <c r="T113" i="44"/>
  <c r="AK112" i="44"/>
  <c r="AA112" i="44" s="1"/>
  <c r="AJ112" i="44"/>
  <c r="U112" i="44"/>
  <c r="K112" i="44" s="1"/>
  <c r="T112" i="44"/>
  <c r="AJ111" i="44"/>
  <c r="T111" i="44"/>
  <c r="AK110" i="44"/>
  <c r="AA110" i="44" s="1"/>
  <c r="AJ110" i="44"/>
  <c r="U110" i="44"/>
  <c r="T110" i="44"/>
  <c r="K110" i="44"/>
  <c r="AJ109" i="44"/>
  <c r="T109" i="44"/>
  <c r="AK99" i="44"/>
  <c r="AJ99" i="44"/>
  <c r="AA99" i="44"/>
  <c r="U99" i="44"/>
  <c r="K99" i="44" s="1"/>
  <c r="T99" i="44"/>
  <c r="AJ98" i="44"/>
  <c r="T98" i="44"/>
  <c r="AK97" i="44"/>
  <c r="AA97" i="44" s="1"/>
  <c r="AJ97" i="44"/>
  <c r="U97" i="44"/>
  <c r="K97" i="44" s="1"/>
  <c r="T97" i="44"/>
  <c r="AJ96" i="44"/>
  <c r="T96" i="44"/>
  <c r="AK95" i="44"/>
  <c r="AA95" i="44" s="1"/>
  <c r="AJ95" i="44"/>
  <c r="U95" i="44"/>
  <c r="K95" i="44" s="1"/>
  <c r="T95" i="44"/>
  <c r="AJ94" i="44"/>
  <c r="T94" i="44"/>
  <c r="AK93" i="44"/>
  <c r="AA93" i="44" s="1"/>
  <c r="AJ93" i="44"/>
  <c r="U93" i="44"/>
  <c r="K93" i="44" s="1"/>
  <c r="T93" i="44"/>
  <c r="AJ92" i="44"/>
  <c r="T92" i="44"/>
  <c r="AK91" i="44"/>
  <c r="AA91" i="44" s="1"/>
  <c r="AJ91" i="44"/>
  <c r="U91" i="44"/>
  <c r="K91" i="44" s="1"/>
  <c r="T91" i="44"/>
  <c r="AJ90" i="44"/>
  <c r="T90" i="44"/>
  <c r="AK89" i="44"/>
  <c r="AA89" i="44" s="1"/>
  <c r="AJ89" i="44"/>
  <c r="U89" i="44"/>
  <c r="T89" i="44"/>
  <c r="K89" i="44"/>
  <c r="AJ88" i="44"/>
  <c r="T88" i="44"/>
  <c r="AK87" i="44"/>
  <c r="AA87" i="44" s="1"/>
  <c r="AJ87" i="44"/>
  <c r="U87" i="44"/>
  <c r="K87" i="44" s="1"/>
  <c r="T87" i="44"/>
  <c r="AJ86" i="44"/>
  <c r="T86" i="44"/>
  <c r="AK85" i="44"/>
  <c r="AA85" i="44" s="1"/>
  <c r="AJ85" i="44"/>
  <c r="U85" i="44"/>
  <c r="K85" i="44" s="1"/>
  <c r="T85" i="44"/>
  <c r="AJ84" i="44"/>
  <c r="T84" i="44"/>
  <c r="AK83" i="44"/>
  <c r="AA83" i="44" s="1"/>
  <c r="AJ83" i="44"/>
  <c r="U83" i="44"/>
  <c r="K83" i="44" s="1"/>
  <c r="T83" i="44"/>
  <c r="AJ82" i="44"/>
  <c r="T82" i="44"/>
  <c r="AK81" i="44"/>
  <c r="AJ81" i="44"/>
  <c r="AA81" i="44"/>
  <c r="U81" i="44"/>
  <c r="K81" i="44" s="1"/>
  <c r="T81" i="44"/>
  <c r="AJ80" i="44"/>
  <c r="T80" i="44"/>
  <c r="AK79" i="44"/>
  <c r="AA79" i="44" s="1"/>
  <c r="AJ79" i="44"/>
  <c r="U79" i="44"/>
  <c r="K79" i="44" s="1"/>
  <c r="T79" i="44"/>
  <c r="AJ78" i="44"/>
  <c r="T78" i="44"/>
  <c r="AK77" i="44"/>
  <c r="AJ77" i="44"/>
  <c r="AA77" i="44"/>
  <c r="U77" i="44"/>
  <c r="T77" i="44"/>
  <c r="K77" i="44"/>
  <c r="AJ76" i="44"/>
  <c r="T76" i="44"/>
  <c r="AK75" i="44"/>
  <c r="AA75" i="44" s="1"/>
  <c r="AJ75" i="44"/>
  <c r="U75" i="44"/>
  <c r="T75" i="44"/>
  <c r="K75" i="44"/>
  <c r="AJ74" i="44"/>
  <c r="T74" i="44"/>
  <c r="AK73" i="44"/>
  <c r="AA73" i="44" s="1"/>
  <c r="AJ73" i="44"/>
  <c r="U73" i="44"/>
  <c r="K73" i="44" s="1"/>
  <c r="T73" i="44"/>
  <c r="AJ72" i="44"/>
  <c r="T72" i="44"/>
  <c r="AK71" i="44"/>
  <c r="AA71" i="44" s="1"/>
  <c r="AJ71" i="44"/>
  <c r="U71" i="44"/>
  <c r="K71" i="44" s="1"/>
  <c r="T71" i="44"/>
  <c r="AJ70" i="44"/>
  <c r="T70" i="44"/>
  <c r="AK69" i="44"/>
  <c r="AJ69" i="44"/>
  <c r="AA69" i="44"/>
  <c r="U69" i="44"/>
  <c r="K69" i="44" s="1"/>
  <c r="T69" i="44"/>
  <c r="AJ68" i="44"/>
  <c r="T68" i="44"/>
  <c r="AK67" i="44"/>
  <c r="AJ67" i="44"/>
  <c r="AA67" i="44"/>
  <c r="U67" i="44"/>
  <c r="K67" i="44" s="1"/>
  <c r="T67" i="44"/>
  <c r="AJ66" i="44"/>
  <c r="T66" i="44"/>
  <c r="AK65" i="44"/>
  <c r="AA65" i="44" s="1"/>
  <c r="AJ65" i="44"/>
  <c r="U65" i="44"/>
  <c r="K65" i="44" s="1"/>
  <c r="T65" i="44"/>
  <c r="AJ64" i="44"/>
  <c r="T64" i="44"/>
  <c r="AK63" i="44"/>
  <c r="AA63" i="44" s="1"/>
  <c r="AJ63" i="44"/>
  <c r="U63" i="44"/>
  <c r="K63" i="44" s="1"/>
  <c r="T63" i="44"/>
  <c r="AJ62" i="44"/>
  <c r="T62" i="44"/>
  <c r="AK61" i="44"/>
  <c r="AJ61" i="44"/>
  <c r="U61" i="44"/>
  <c r="K61" i="44" s="1"/>
  <c r="T61" i="44"/>
  <c r="AJ60" i="44"/>
  <c r="T60" i="44"/>
  <c r="AK59" i="44"/>
  <c r="AA59" i="44" s="1"/>
  <c r="AJ59" i="44"/>
  <c r="U59" i="44"/>
  <c r="K59" i="44" s="1"/>
  <c r="T59" i="44"/>
  <c r="AJ58" i="44"/>
  <c r="T58" i="44"/>
  <c r="AK49" i="44"/>
  <c r="AA49" i="44" s="1"/>
  <c r="AJ49" i="44"/>
  <c r="U49" i="44"/>
  <c r="K49" i="44" s="1"/>
  <c r="T49" i="44"/>
  <c r="AJ48" i="44"/>
  <c r="T48" i="44"/>
  <c r="AK47" i="44"/>
  <c r="AA47" i="44" s="1"/>
  <c r="AJ47" i="44"/>
  <c r="U47" i="44"/>
  <c r="K47" i="44" s="1"/>
  <c r="T47" i="44"/>
  <c r="AJ46" i="44"/>
  <c r="T46" i="44"/>
  <c r="AK45" i="44"/>
  <c r="AA45" i="44" s="1"/>
  <c r="AJ45" i="44"/>
  <c r="U45" i="44"/>
  <c r="K45" i="44" s="1"/>
  <c r="T45" i="44"/>
  <c r="AJ44" i="44"/>
  <c r="T44" i="44"/>
  <c r="AK43" i="44"/>
  <c r="AA43" i="44" s="1"/>
  <c r="AJ43" i="44"/>
  <c r="U43" i="44"/>
  <c r="K43" i="44" s="1"/>
  <c r="T43" i="44"/>
  <c r="AJ42" i="44"/>
  <c r="T42" i="44"/>
  <c r="AK41" i="44"/>
  <c r="AA41" i="44" s="1"/>
  <c r="AJ41" i="44"/>
  <c r="U41" i="44"/>
  <c r="K41" i="44" s="1"/>
  <c r="T41" i="44"/>
  <c r="AJ40" i="44"/>
  <c r="T40" i="44"/>
  <c r="AK39" i="44"/>
  <c r="AA39" i="44" s="1"/>
  <c r="AJ39" i="44"/>
  <c r="U39" i="44"/>
  <c r="K39" i="44" s="1"/>
  <c r="T39" i="44"/>
  <c r="AJ38" i="44"/>
  <c r="T38" i="44"/>
  <c r="AK37" i="44"/>
  <c r="AA37" i="44" s="1"/>
  <c r="AJ37" i="44"/>
  <c r="U37" i="44"/>
  <c r="T37" i="44"/>
  <c r="K37" i="44"/>
  <c r="AJ36" i="44"/>
  <c r="T36" i="44"/>
  <c r="AK35" i="44"/>
  <c r="AA35" i="44" s="1"/>
  <c r="AJ35" i="44"/>
  <c r="U35" i="44"/>
  <c r="K35" i="44" s="1"/>
  <c r="T35" i="44"/>
  <c r="AJ34" i="44"/>
  <c r="T34" i="44"/>
  <c r="AK33" i="44"/>
  <c r="AA33" i="44" s="1"/>
  <c r="AJ33" i="44"/>
  <c r="U33" i="44"/>
  <c r="K33" i="44" s="1"/>
  <c r="T33" i="44"/>
  <c r="AJ32" i="44"/>
  <c r="T32" i="44"/>
  <c r="AK31" i="44"/>
  <c r="AA31" i="44" s="1"/>
  <c r="AJ31" i="44"/>
  <c r="U31" i="44"/>
  <c r="K31" i="44" s="1"/>
  <c r="T31" i="44"/>
  <c r="AJ30" i="44"/>
  <c r="T30" i="44"/>
  <c r="AK29" i="44"/>
  <c r="AA29" i="44" s="1"/>
  <c r="AJ29" i="44"/>
  <c r="U29" i="44"/>
  <c r="K29" i="44" s="1"/>
  <c r="T29" i="44"/>
  <c r="AJ28" i="44"/>
  <c r="T28" i="44"/>
  <c r="AK27" i="44"/>
  <c r="AA27" i="44" s="1"/>
  <c r="AJ27" i="44"/>
  <c r="U27" i="44"/>
  <c r="K27" i="44" s="1"/>
  <c r="T27" i="44"/>
  <c r="AJ26" i="44"/>
  <c r="T26" i="44"/>
  <c r="AK25" i="44"/>
  <c r="AA25" i="44" s="1"/>
  <c r="AJ25" i="44"/>
  <c r="U25" i="44"/>
  <c r="K25" i="44" s="1"/>
  <c r="T25" i="44"/>
  <c r="AJ24" i="44"/>
  <c r="T24" i="44"/>
  <c r="AK23" i="44"/>
  <c r="AA23" i="44" s="1"/>
  <c r="AJ23" i="44"/>
  <c r="U23" i="44"/>
  <c r="K23" i="44" s="1"/>
  <c r="T23" i="44"/>
  <c r="AJ22" i="44"/>
  <c r="T22" i="44"/>
  <c r="AK21" i="44"/>
  <c r="AA21" i="44" s="1"/>
  <c r="AJ21" i="44"/>
  <c r="T21" i="44"/>
  <c r="AJ20" i="44"/>
  <c r="T20" i="44"/>
  <c r="AK19" i="44"/>
  <c r="AJ19" i="44"/>
  <c r="T19" i="44"/>
  <c r="AJ18" i="44"/>
  <c r="V18" i="44"/>
  <c r="T18" i="44"/>
  <c r="M18" i="44"/>
  <c r="N10" i="44"/>
  <c r="C10" i="44"/>
  <c r="C11" i="44" s="1"/>
  <c r="N9" i="44"/>
  <c r="N8" i="44"/>
  <c r="N7" i="44"/>
  <c r="N4" i="44"/>
  <c r="N11" i="43"/>
  <c r="AK201" i="43"/>
  <c r="AA201" i="43" s="1"/>
  <c r="AJ201" i="43"/>
  <c r="U201" i="43"/>
  <c r="K201" i="43" s="1"/>
  <c r="T201" i="43"/>
  <c r="AJ200" i="43"/>
  <c r="T200" i="43"/>
  <c r="AK199" i="43"/>
  <c r="AA199" i="43" s="1"/>
  <c r="AJ199" i="43"/>
  <c r="U199" i="43"/>
  <c r="K199" i="43" s="1"/>
  <c r="T199" i="43"/>
  <c r="AJ198" i="43"/>
  <c r="T198" i="43"/>
  <c r="AK197" i="43"/>
  <c r="AA197" i="43" s="1"/>
  <c r="AJ197" i="43"/>
  <c r="U197" i="43"/>
  <c r="K197" i="43" s="1"/>
  <c r="T197" i="43"/>
  <c r="AJ196" i="43"/>
  <c r="T196" i="43"/>
  <c r="AK195" i="43"/>
  <c r="AA195" i="43" s="1"/>
  <c r="AJ195" i="43"/>
  <c r="U195" i="43"/>
  <c r="K195" i="43" s="1"/>
  <c r="T195" i="43"/>
  <c r="AJ194" i="43"/>
  <c r="T194" i="43"/>
  <c r="AK193" i="43"/>
  <c r="AA193" i="43" s="1"/>
  <c r="AJ193" i="43"/>
  <c r="U193" i="43"/>
  <c r="K193" i="43" s="1"/>
  <c r="T193" i="43"/>
  <c r="AJ192" i="43"/>
  <c r="T192" i="43"/>
  <c r="AK191" i="43"/>
  <c r="AJ191" i="43"/>
  <c r="AA191" i="43"/>
  <c r="U191" i="43"/>
  <c r="K191" i="43" s="1"/>
  <c r="T191" i="43"/>
  <c r="AJ190" i="43"/>
  <c r="T190" i="43"/>
  <c r="AK189" i="43"/>
  <c r="AA189" i="43" s="1"/>
  <c r="AJ189" i="43"/>
  <c r="U189" i="43"/>
  <c r="K189" i="43" s="1"/>
  <c r="T189" i="43"/>
  <c r="AJ188" i="43"/>
  <c r="T188" i="43"/>
  <c r="AK187" i="43"/>
  <c r="AA187" i="43" s="1"/>
  <c r="AJ187" i="43"/>
  <c r="U187" i="43"/>
  <c r="K187" i="43" s="1"/>
  <c r="T187" i="43"/>
  <c r="AJ186" i="43"/>
  <c r="T186" i="43"/>
  <c r="AK185" i="43"/>
  <c r="AA185" i="43" s="1"/>
  <c r="AJ185" i="43"/>
  <c r="U185" i="43"/>
  <c r="K185" i="43" s="1"/>
  <c r="T185" i="43"/>
  <c r="AJ184" i="43"/>
  <c r="T184" i="43"/>
  <c r="AK183" i="43"/>
  <c r="AA183" i="43" s="1"/>
  <c r="AJ183" i="43"/>
  <c r="U183" i="43"/>
  <c r="K183" i="43" s="1"/>
  <c r="T183" i="43"/>
  <c r="AJ182" i="43"/>
  <c r="T182" i="43"/>
  <c r="AK181" i="43"/>
  <c r="AA181" i="43" s="1"/>
  <c r="AJ181" i="43"/>
  <c r="U181" i="43"/>
  <c r="K181" i="43" s="1"/>
  <c r="T181" i="43"/>
  <c r="AJ180" i="43"/>
  <c r="T180" i="43"/>
  <c r="AK179" i="43"/>
  <c r="AA179" i="43" s="1"/>
  <c r="AJ179" i="43"/>
  <c r="U179" i="43"/>
  <c r="K179" i="43" s="1"/>
  <c r="T179" i="43"/>
  <c r="AJ178" i="43"/>
  <c r="T178" i="43"/>
  <c r="AK177" i="43"/>
  <c r="AA177" i="43" s="1"/>
  <c r="AJ177" i="43"/>
  <c r="U177" i="43"/>
  <c r="K177" i="43" s="1"/>
  <c r="T177" i="43"/>
  <c r="AJ176" i="43"/>
  <c r="T176" i="43"/>
  <c r="AK175" i="43"/>
  <c r="AA175" i="43" s="1"/>
  <c r="AJ175" i="43"/>
  <c r="U175" i="43"/>
  <c r="K175" i="43" s="1"/>
  <c r="T175" i="43"/>
  <c r="AJ174" i="43"/>
  <c r="T174" i="43"/>
  <c r="AK173" i="43"/>
  <c r="AA173" i="43" s="1"/>
  <c r="AJ173" i="43"/>
  <c r="U173" i="43"/>
  <c r="K173" i="43" s="1"/>
  <c r="T173" i="43"/>
  <c r="AJ172" i="43"/>
  <c r="T172" i="43"/>
  <c r="AK171" i="43"/>
  <c r="AA171" i="43" s="1"/>
  <c r="AJ171" i="43"/>
  <c r="U171" i="43"/>
  <c r="T171" i="43"/>
  <c r="K171" i="43"/>
  <c r="AJ170" i="43"/>
  <c r="T170" i="43"/>
  <c r="AK169" i="43"/>
  <c r="AA169" i="43" s="1"/>
  <c r="AJ169" i="43"/>
  <c r="U169" i="43"/>
  <c r="K169" i="43" s="1"/>
  <c r="T169" i="43"/>
  <c r="AJ168" i="43"/>
  <c r="T168" i="43"/>
  <c r="AK167" i="43"/>
  <c r="AJ167" i="43"/>
  <c r="AA167" i="43"/>
  <c r="U167" i="43"/>
  <c r="T167" i="43"/>
  <c r="K167" i="43"/>
  <c r="AJ166" i="43"/>
  <c r="T166" i="43"/>
  <c r="AK165" i="43"/>
  <c r="AA165" i="43" s="1"/>
  <c r="AJ165" i="43"/>
  <c r="U165" i="43"/>
  <c r="K165" i="43" s="1"/>
  <c r="T165" i="43"/>
  <c r="AJ164" i="43"/>
  <c r="T164" i="43"/>
  <c r="AK163" i="43"/>
  <c r="AA163" i="43" s="1"/>
  <c r="AJ163" i="43"/>
  <c r="U163" i="43"/>
  <c r="K163" i="43" s="1"/>
  <c r="T163" i="43"/>
  <c r="AJ162" i="43"/>
  <c r="T162" i="43"/>
  <c r="AK161" i="43"/>
  <c r="AJ161" i="43"/>
  <c r="U161" i="43"/>
  <c r="T161" i="43"/>
  <c r="AJ160" i="43"/>
  <c r="T160" i="43"/>
  <c r="AK150" i="43"/>
  <c r="AJ150" i="43"/>
  <c r="AA150" i="43"/>
  <c r="U150" i="43"/>
  <c r="K150" i="43" s="1"/>
  <c r="T150" i="43"/>
  <c r="AJ149" i="43"/>
  <c r="T149" i="43"/>
  <c r="AK148" i="43"/>
  <c r="AA148" i="43" s="1"/>
  <c r="AJ148" i="43"/>
  <c r="U148" i="43"/>
  <c r="K148" i="43" s="1"/>
  <c r="T148" i="43"/>
  <c r="AJ147" i="43"/>
  <c r="T147" i="43"/>
  <c r="AK146" i="43"/>
  <c r="AA146" i="43" s="1"/>
  <c r="AJ146" i="43"/>
  <c r="U146" i="43"/>
  <c r="K146" i="43" s="1"/>
  <c r="T146" i="43"/>
  <c r="AJ145" i="43"/>
  <c r="T145" i="43"/>
  <c r="AK144" i="43"/>
  <c r="AA144" i="43" s="1"/>
  <c r="AJ144" i="43"/>
  <c r="U144" i="43"/>
  <c r="K144" i="43" s="1"/>
  <c r="T144" i="43"/>
  <c r="AJ143" i="43"/>
  <c r="T143" i="43"/>
  <c r="AK142" i="43"/>
  <c r="AA142" i="43" s="1"/>
  <c r="AJ142" i="43"/>
  <c r="U142" i="43"/>
  <c r="K142" i="43" s="1"/>
  <c r="T142" i="43"/>
  <c r="AJ141" i="43"/>
  <c r="T141" i="43"/>
  <c r="AK140" i="43"/>
  <c r="AA140" i="43" s="1"/>
  <c r="AJ140" i="43"/>
  <c r="U140" i="43"/>
  <c r="K140" i="43" s="1"/>
  <c r="T140" i="43"/>
  <c r="AJ139" i="43"/>
  <c r="T139" i="43"/>
  <c r="AK138" i="43"/>
  <c r="AA138" i="43" s="1"/>
  <c r="AJ138" i="43"/>
  <c r="U138" i="43"/>
  <c r="K138" i="43" s="1"/>
  <c r="T138" i="43"/>
  <c r="AJ137" i="43"/>
  <c r="T137" i="43"/>
  <c r="AK136" i="43"/>
  <c r="AA136" i="43" s="1"/>
  <c r="AJ136" i="43"/>
  <c r="U136" i="43"/>
  <c r="T136" i="43"/>
  <c r="K136" i="43"/>
  <c r="AJ135" i="43"/>
  <c r="T135" i="43"/>
  <c r="AK134" i="43"/>
  <c r="AA134" i="43" s="1"/>
  <c r="AJ134" i="43"/>
  <c r="U134" i="43"/>
  <c r="K134" i="43" s="1"/>
  <c r="T134" i="43"/>
  <c r="AJ133" i="43"/>
  <c r="T133" i="43"/>
  <c r="AK132" i="43"/>
  <c r="AA132" i="43" s="1"/>
  <c r="AJ132" i="43"/>
  <c r="U132" i="43"/>
  <c r="K132" i="43" s="1"/>
  <c r="T132" i="43"/>
  <c r="AJ131" i="43"/>
  <c r="T131" i="43"/>
  <c r="AK130" i="43"/>
  <c r="AA130" i="43" s="1"/>
  <c r="AJ130" i="43"/>
  <c r="U130" i="43"/>
  <c r="K130" i="43" s="1"/>
  <c r="T130" i="43"/>
  <c r="AJ129" i="43"/>
  <c r="T129" i="43"/>
  <c r="AK128" i="43"/>
  <c r="AA128" i="43" s="1"/>
  <c r="AJ128" i="43"/>
  <c r="U128" i="43"/>
  <c r="K128" i="43" s="1"/>
  <c r="T128" i="43"/>
  <c r="AJ127" i="43"/>
  <c r="T127" i="43"/>
  <c r="AK126" i="43"/>
  <c r="AA126" i="43" s="1"/>
  <c r="AJ126" i="43"/>
  <c r="U126" i="43"/>
  <c r="K126" i="43" s="1"/>
  <c r="T126" i="43"/>
  <c r="AJ125" i="43"/>
  <c r="T125" i="43"/>
  <c r="AK124" i="43"/>
  <c r="AA124" i="43" s="1"/>
  <c r="AJ124" i="43"/>
  <c r="U124" i="43"/>
  <c r="K124" i="43" s="1"/>
  <c r="T124" i="43"/>
  <c r="AJ123" i="43"/>
  <c r="T123" i="43"/>
  <c r="AK122" i="43"/>
  <c r="AA122" i="43" s="1"/>
  <c r="AJ122" i="43"/>
  <c r="U122" i="43"/>
  <c r="K122" i="43" s="1"/>
  <c r="T122" i="43"/>
  <c r="AJ121" i="43"/>
  <c r="T121" i="43"/>
  <c r="AK120" i="43"/>
  <c r="AA120" i="43" s="1"/>
  <c r="AJ120" i="43"/>
  <c r="U120" i="43"/>
  <c r="K120" i="43" s="1"/>
  <c r="T120" i="43"/>
  <c r="AJ119" i="43"/>
  <c r="T119" i="43"/>
  <c r="AK118" i="43"/>
  <c r="AA118" i="43" s="1"/>
  <c r="AJ118" i="43"/>
  <c r="U118" i="43"/>
  <c r="K118" i="43" s="1"/>
  <c r="T118" i="43"/>
  <c r="AJ117" i="43"/>
  <c r="T117" i="43"/>
  <c r="AK116" i="43"/>
  <c r="AA116" i="43" s="1"/>
  <c r="AJ116" i="43"/>
  <c r="U116" i="43"/>
  <c r="K116" i="43" s="1"/>
  <c r="T116" i="43"/>
  <c r="AJ115" i="43"/>
  <c r="T115" i="43"/>
  <c r="AK114" i="43"/>
  <c r="AA114" i="43" s="1"/>
  <c r="AJ114" i="43"/>
  <c r="U114" i="43"/>
  <c r="T114" i="43"/>
  <c r="K114" i="43"/>
  <c r="AJ113" i="43"/>
  <c r="T113" i="43"/>
  <c r="AK112" i="43"/>
  <c r="AA112" i="43" s="1"/>
  <c r="AJ112" i="43"/>
  <c r="U112" i="43"/>
  <c r="K112" i="43" s="1"/>
  <c r="T112" i="43"/>
  <c r="AJ111" i="43"/>
  <c r="T111" i="43"/>
  <c r="AK110" i="43"/>
  <c r="AJ110" i="43"/>
  <c r="U110" i="43"/>
  <c r="T110" i="43"/>
  <c r="K110" i="43"/>
  <c r="AJ109" i="43"/>
  <c r="T109" i="43"/>
  <c r="AK99" i="43"/>
  <c r="AA99" i="43" s="1"/>
  <c r="AJ99" i="43"/>
  <c r="U99" i="43"/>
  <c r="K99" i="43" s="1"/>
  <c r="T99" i="43"/>
  <c r="AJ98" i="43"/>
  <c r="T98" i="43"/>
  <c r="AK97" i="43"/>
  <c r="AA97" i="43" s="1"/>
  <c r="AJ97" i="43"/>
  <c r="U97" i="43"/>
  <c r="K97" i="43" s="1"/>
  <c r="T97" i="43"/>
  <c r="AJ96" i="43"/>
  <c r="T96" i="43"/>
  <c r="AK95" i="43"/>
  <c r="AA95" i="43" s="1"/>
  <c r="AJ95" i="43"/>
  <c r="U95" i="43"/>
  <c r="K95" i="43" s="1"/>
  <c r="T95" i="43"/>
  <c r="AJ94" i="43"/>
  <c r="T94" i="43"/>
  <c r="AK93" i="43"/>
  <c r="AA93" i="43" s="1"/>
  <c r="AJ93" i="43"/>
  <c r="U93" i="43"/>
  <c r="K93" i="43" s="1"/>
  <c r="T93" i="43"/>
  <c r="AJ92" i="43"/>
  <c r="T92" i="43"/>
  <c r="AK91" i="43"/>
  <c r="AA91" i="43" s="1"/>
  <c r="AJ91" i="43"/>
  <c r="U91" i="43"/>
  <c r="K91" i="43" s="1"/>
  <c r="T91" i="43"/>
  <c r="AJ90" i="43"/>
  <c r="T90" i="43"/>
  <c r="AK89" i="43"/>
  <c r="AA89" i="43" s="1"/>
  <c r="AJ89" i="43"/>
  <c r="U89" i="43"/>
  <c r="K89" i="43" s="1"/>
  <c r="T89" i="43"/>
  <c r="AJ88" i="43"/>
  <c r="T88" i="43"/>
  <c r="AK87" i="43"/>
  <c r="AA87" i="43" s="1"/>
  <c r="AJ87" i="43"/>
  <c r="U87" i="43"/>
  <c r="K87" i="43" s="1"/>
  <c r="T87" i="43"/>
  <c r="AJ86" i="43"/>
  <c r="T86" i="43"/>
  <c r="AK85" i="43"/>
  <c r="AA85" i="43" s="1"/>
  <c r="AJ85" i="43"/>
  <c r="U85" i="43"/>
  <c r="K85" i="43" s="1"/>
  <c r="T85" i="43"/>
  <c r="AJ84" i="43"/>
  <c r="T84" i="43"/>
  <c r="AK83" i="43"/>
  <c r="AA83" i="43" s="1"/>
  <c r="AJ83" i="43"/>
  <c r="U83" i="43"/>
  <c r="K83" i="43" s="1"/>
  <c r="T83" i="43"/>
  <c r="AJ82" i="43"/>
  <c r="T82" i="43"/>
  <c r="AK81" i="43"/>
  <c r="AA81" i="43" s="1"/>
  <c r="AJ81" i="43"/>
  <c r="U81" i="43"/>
  <c r="K81" i="43" s="1"/>
  <c r="T81" i="43"/>
  <c r="AJ80" i="43"/>
  <c r="T80" i="43"/>
  <c r="AK79" i="43"/>
  <c r="AA79" i="43" s="1"/>
  <c r="AJ79" i="43"/>
  <c r="U79" i="43"/>
  <c r="K79" i="43" s="1"/>
  <c r="T79" i="43"/>
  <c r="AJ78" i="43"/>
  <c r="T78" i="43"/>
  <c r="AK77" i="43"/>
  <c r="AJ77" i="43"/>
  <c r="AA77" i="43"/>
  <c r="U77" i="43"/>
  <c r="T77" i="43"/>
  <c r="K77" i="43"/>
  <c r="AJ76" i="43"/>
  <c r="T76" i="43"/>
  <c r="AK75" i="43"/>
  <c r="AA75" i="43" s="1"/>
  <c r="AJ75" i="43"/>
  <c r="U75" i="43"/>
  <c r="K75" i="43" s="1"/>
  <c r="T75" i="43"/>
  <c r="AJ74" i="43"/>
  <c r="T74" i="43"/>
  <c r="AK73" i="43"/>
  <c r="AA73" i="43" s="1"/>
  <c r="AJ73" i="43"/>
  <c r="U73" i="43"/>
  <c r="K73" i="43" s="1"/>
  <c r="T73" i="43"/>
  <c r="AJ72" i="43"/>
  <c r="T72" i="43"/>
  <c r="AK71" i="43"/>
  <c r="AA71" i="43" s="1"/>
  <c r="AJ71" i="43"/>
  <c r="U71" i="43"/>
  <c r="K71" i="43" s="1"/>
  <c r="T71" i="43"/>
  <c r="AJ70" i="43"/>
  <c r="T70" i="43"/>
  <c r="AK69" i="43"/>
  <c r="AA69" i="43" s="1"/>
  <c r="AJ69" i="43"/>
  <c r="U69" i="43"/>
  <c r="K69" i="43" s="1"/>
  <c r="T69" i="43"/>
  <c r="AJ68" i="43"/>
  <c r="T68" i="43"/>
  <c r="AK67" i="43"/>
  <c r="AJ67" i="43"/>
  <c r="AA67" i="43"/>
  <c r="U67" i="43"/>
  <c r="K67" i="43" s="1"/>
  <c r="T67" i="43"/>
  <c r="AJ66" i="43"/>
  <c r="T66" i="43"/>
  <c r="AK65" i="43"/>
  <c r="AA65" i="43" s="1"/>
  <c r="AJ65" i="43"/>
  <c r="U65" i="43"/>
  <c r="K65" i="43" s="1"/>
  <c r="T65" i="43"/>
  <c r="AJ64" i="43"/>
  <c r="T64" i="43"/>
  <c r="AK63" i="43"/>
  <c r="AA63" i="43" s="1"/>
  <c r="AJ63" i="43"/>
  <c r="U63" i="43"/>
  <c r="K63" i="43" s="1"/>
  <c r="T63" i="43"/>
  <c r="AJ62" i="43"/>
  <c r="T62" i="43"/>
  <c r="AK61" i="43"/>
  <c r="AA61" i="43" s="1"/>
  <c r="AJ61" i="43"/>
  <c r="U61" i="43"/>
  <c r="K61" i="43" s="1"/>
  <c r="T61" i="43"/>
  <c r="AJ60" i="43"/>
  <c r="T60" i="43"/>
  <c r="AK59" i="43"/>
  <c r="AJ59" i="43"/>
  <c r="U59" i="43"/>
  <c r="T59" i="43"/>
  <c r="AJ58" i="43"/>
  <c r="T58" i="43"/>
  <c r="AK49" i="43"/>
  <c r="AJ49" i="43"/>
  <c r="AA49" i="43"/>
  <c r="U49" i="43"/>
  <c r="K49" i="43" s="1"/>
  <c r="T49" i="43"/>
  <c r="AJ48" i="43"/>
  <c r="T48" i="43"/>
  <c r="AK47" i="43"/>
  <c r="AA47" i="43" s="1"/>
  <c r="AJ47" i="43"/>
  <c r="U47" i="43"/>
  <c r="T47" i="43"/>
  <c r="K47" i="43"/>
  <c r="AJ46" i="43"/>
  <c r="T46" i="43"/>
  <c r="AK45" i="43"/>
  <c r="AA45" i="43" s="1"/>
  <c r="AJ45" i="43"/>
  <c r="U45" i="43"/>
  <c r="K45" i="43" s="1"/>
  <c r="T45" i="43"/>
  <c r="AJ44" i="43"/>
  <c r="T44" i="43"/>
  <c r="AK43" i="43"/>
  <c r="AA43" i="43" s="1"/>
  <c r="AJ43" i="43"/>
  <c r="U43" i="43"/>
  <c r="K43" i="43" s="1"/>
  <c r="T43" i="43"/>
  <c r="AJ42" i="43"/>
  <c r="T42" i="43"/>
  <c r="AK41" i="43"/>
  <c r="AA41" i="43" s="1"/>
  <c r="AJ41" i="43"/>
  <c r="U41" i="43"/>
  <c r="K41" i="43" s="1"/>
  <c r="T41" i="43"/>
  <c r="AJ40" i="43"/>
  <c r="T40" i="43"/>
  <c r="AK39" i="43"/>
  <c r="AA39" i="43" s="1"/>
  <c r="AJ39" i="43"/>
  <c r="U39" i="43"/>
  <c r="K39" i="43" s="1"/>
  <c r="T39" i="43"/>
  <c r="AJ38" i="43"/>
  <c r="T38" i="43"/>
  <c r="AK37" i="43"/>
  <c r="AJ37" i="43"/>
  <c r="AA37" i="43"/>
  <c r="U37" i="43"/>
  <c r="K37" i="43" s="1"/>
  <c r="T37" i="43"/>
  <c r="AJ36" i="43"/>
  <c r="T36" i="43"/>
  <c r="AK35" i="43"/>
  <c r="AA35" i="43" s="1"/>
  <c r="AJ35" i="43"/>
  <c r="U35" i="43"/>
  <c r="T35" i="43"/>
  <c r="K35" i="43"/>
  <c r="AJ34" i="43"/>
  <c r="T34" i="43"/>
  <c r="AK33" i="43"/>
  <c r="AA33" i="43" s="1"/>
  <c r="AJ33" i="43"/>
  <c r="U33" i="43"/>
  <c r="T33" i="43"/>
  <c r="K33" i="43"/>
  <c r="AJ32" i="43"/>
  <c r="T32" i="43"/>
  <c r="AK31" i="43"/>
  <c r="AJ31" i="43"/>
  <c r="AA31" i="43"/>
  <c r="U31" i="43"/>
  <c r="K31" i="43" s="1"/>
  <c r="T31" i="43"/>
  <c r="AJ30" i="43"/>
  <c r="T30" i="43"/>
  <c r="AK29" i="43"/>
  <c r="AA29" i="43" s="1"/>
  <c r="AJ29" i="43"/>
  <c r="U29" i="43"/>
  <c r="K29" i="43" s="1"/>
  <c r="T29" i="43"/>
  <c r="AJ28" i="43"/>
  <c r="T28" i="43"/>
  <c r="AK27" i="43"/>
  <c r="AA27" i="43" s="1"/>
  <c r="AJ27" i="43"/>
  <c r="U27" i="43"/>
  <c r="T27" i="43"/>
  <c r="K27" i="43"/>
  <c r="AJ26" i="43"/>
  <c r="T26" i="43"/>
  <c r="AK25" i="43"/>
  <c r="AJ25" i="43"/>
  <c r="AA25" i="43"/>
  <c r="U25" i="43"/>
  <c r="K25" i="43" s="1"/>
  <c r="T25" i="43"/>
  <c r="AJ24" i="43"/>
  <c r="T24" i="43"/>
  <c r="AK23" i="43"/>
  <c r="AJ23" i="43"/>
  <c r="AA23" i="43"/>
  <c r="U23" i="43"/>
  <c r="T23" i="43"/>
  <c r="K23" i="43"/>
  <c r="AJ22" i="43"/>
  <c r="T22" i="43"/>
  <c r="AK21" i="43"/>
  <c r="AA21" i="43" s="1"/>
  <c r="AJ21" i="43"/>
  <c r="T21" i="43"/>
  <c r="AJ20" i="43"/>
  <c r="T20" i="43"/>
  <c r="AK19" i="43"/>
  <c r="AA19" i="43" s="1"/>
  <c r="AJ19" i="43"/>
  <c r="T19" i="43"/>
  <c r="AJ18" i="43"/>
  <c r="V18" i="43"/>
  <c r="T18" i="43"/>
  <c r="M18" i="43"/>
  <c r="M16" i="43" s="1"/>
  <c r="N10" i="43"/>
  <c r="D10" i="43"/>
  <c r="N9" i="43"/>
  <c r="AR4" i="43" s="1"/>
  <c r="AR6" i="43" s="1"/>
  <c r="N8" i="43"/>
  <c r="C10" i="43" s="1"/>
  <c r="N7" i="43"/>
  <c r="N4" i="43"/>
  <c r="N11" i="42"/>
  <c r="AK201" i="42"/>
  <c r="AJ201" i="42"/>
  <c r="AA201" i="42"/>
  <c r="U201" i="42"/>
  <c r="K201" i="42" s="1"/>
  <c r="T201" i="42"/>
  <c r="AJ200" i="42"/>
  <c r="T200" i="42"/>
  <c r="AK199" i="42"/>
  <c r="AA199" i="42" s="1"/>
  <c r="AJ199" i="42"/>
  <c r="U199" i="42"/>
  <c r="K199" i="42" s="1"/>
  <c r="T199" i="42"/>
  <c r="AJ198" i="42"/>
  <c r="T198" i="42"/>
  <c r="AK197" i="42"/>
  <c r="AJ197" i="42"/>
  <c r="AA197" i="42"/>
  <c r="U197" i="42"/>
  <c r="K197" i="42" s="1"/>
  <c r="T197" i="42"/>
  <c r="AJ196" i="42"/>
  <c r="T196" i="42"/>
  <c r="AK195" i="42"/>
  <c r="AA195" i="42" s="1"/>
  <c r="AJ195" i="42"/>
  <c r="U195" i="42"/>
  <c r="K195" i="42" s="1"/>
  <c r="T195" i="42"/>
  <c r="AJ194" i="42"/>
  <c r="T194" i="42"/>
  <c r="AK193" i="42"/>
  <c r="AA193" i="42" s="1"/>
  <c r="AJ193" i="42"/>
  <c r="U193" i="42"/>
  <c r="K193" i="42" s="1"/>
  <c r="T193" i="42"/>
  <c r="AJ192" i="42"/>
  <c r="T192" i="42"/>
  <c r="AK191" i="42"/>
  <c r="AA191" i="42" s="1"/>
  <c r="AJ191" i="42"/>
  <c r="U191" i="42"/>
  <c r="K191" i="42" s="1"/>
  <c r="T191" i="42"/>
  <c r="AJ190" i="42"/>
  <c r="T190" i="42"/>
  <c r="AK189" i="42"/>
  <c r="AA189" i="42" s="1"/>
  <c r="AJ189" i="42"/>
  <c r="U189" i="42"/>
  <c r="K189" i="42" s="1"/>
  <c r="T189" i="42"/>
  <c r="AJ188" i="42"/>
  <c r="T188" i="42"/>
  <c r="AK187" i="42"/>
  <c r="AA187" i="42" s="1"/>
  <c r="AJ187" i="42"/>
  <c r="U187" i="42"/>
  <c r="T187" i="42"/>
  <c r="K187" i="42"/>
  <c r="AJ186" i="42"/>
  <c r="T186" i="42"/>
  <c r="AK185" i="42"/>
  <c r="AA185" i="42" s="1"/>
  <c r="AJ185" i="42"/>
  <c r="U185" i="42"/>
  <c r="K185" i="42" s="1"/>
  <c r="T185" i="42"/>
  <c r="AJ184" i="42"/>
  <c r="T184" i="42"/>
  <c r="AK183" i="42"/>
  <c r="AA183" i="42" s="1"/>
  <c r="AJ183" i="42"/>
  <c r="U183" i="42"/>
  <c r="K183" i="42" s="1"/>
  <c r="T183" i="42"/>
  <c r="AJ182" i="42"/>
  <c r="T182" i="42"/>
  <c r="AK181" i="42"/>
  <c r="AA181" i="42" s="1"/>
  <c r="AJ181" i="42"/>
  <c r="U181" i="42"/>
  <c r="K181" i="42" s="1"/>
  <c r="T181" i="42"/>
  <c r="AJ180" i="42"/>
  <c r="T180" i="42"/>
  <c r="AK179" i="42"/>
  <c r="AA179" i="42" s="1"/>
  <c r="AJ179" i="42"/>
  <c r="U179" i="42"/>
  <c r="K179" i="42" s="1"/>
  <c r="T179" i="42"/>
  <c r="AJ178" i="42"/>
  <c r="T178" i="42"/>
  <c r="AK177" i="42"/>
  <c r="AA177" i="42" s="1"/>
  <c r="AJ177" i="42"/>
  <c r="U177" i="42"/>
  <c r="K177" i="42" s="1"/>
  <c r="T177" i="42"/>
  <c r="AJ176" i="42"/>
  <c r="T176" i="42"/>
  <c r="AK175" i="42"/>
  <c r="AA175" i="42" s="1"/>
  <c r="AJ175" i="42"/>
  <c r="U175" i="42"/>
  <c r="K175" i="42" s="1"/>
  <c r="T175" i="42"/>
  <c r="AJ174" i="42"/>
  <c r="T174" i="42"/>
  <c r="AK173" i="42"/>
  <c r="AJ173" i="42"/>
  <c r="AA173" i="42"/>
  <c r="U173" i="42"/>
  <c r="K173" i="42" s="1"/>
  <c r="T173" i="42"/>
  <c r="AJ172" i="42"/>
  <c r="T172" i="42"/>
  <c r="AK171" i="42"/>
  <c r="AA171" i="42" s="1"/>
  <c r="AJ171" i="42"/>
  <c r="U171" i="42"/>
  <c r="K171" i="42" s="1"/>
  <c r="T171" i="42"/>
  <c r="AJ170" i="42"/>
  <c r="T170" i="42"/>
  <c r="AK169" i="42"/>
  <c r="AA169" i="42" s="1"/>
  <c r="AJ169" i="42"/>
  <c r="U169" i="42"/>
  <c r="K169" i="42" s="1"/>
  <c r="T169" i="42"/>
  <c r="AJ168" i="42"/>
  <c r="T168" i="42"/>
  <c r="AK167" i="42"/>
  <c r="AA167" i="42" s="1"/>
  <c r="AJ167" i="42"/>
  <c r="U167" i="42"/>
  <c r="K167" i="42" s="1"/>
  <c r="T167" i="42"/>
  <c r="AJ166" i="42"/>
  <c r="T166" i="42"/>
  <c r="AK165" i="42"/>
  <c r="AA165" i="42" s="1"/>
  <c r="AJ165" i="42"/>
  <c r="U165" i="42"/>
  <c r="T165" i="42"/>
  <c r="K165" i="42"/>
  <c r="AJ164" i="42"/>
  <c r="T164" i="42"/>
  <c r="AK163" i="42"/>
  <c r="AA163" i="42" s="1"/>
  <c r="AJ163" i="42"/>
  <c r="U163" i="42"/>
  <c r="K163" i="42" s="1"/>
  <c r="T163" i="42"/>
  <c r="AJ162" i="42"/>
  <c r="T162" i="42"/>
  <c r="AK161" i="42"/>
  <c r="AA161" i="42" s="1"/>
  <c r="AJ161" i="42"/>
  <c r="U161" i="42"/>
  <c r="T161" i="42"/>
  <c r="AJ160" i="42"/>
  <c r="T160" i="42"/>
  <c r="AK150" i="42"/>
  <c r="AA150" i="42" s="1"/>
  <c r="AJ150" i="42"/>
  <c r="U150" i="42"/>
  <c r="K150" i="42" s="1"/>
  <c r="T150" i="42"/>
  <c r="AJ149" i="42"/>
  <c r="T149" i="42"/>
  <c r="AK148" i="42"/>
  <c r="AJ148" i="42"/>
  <c r="AA148" i="42"/>
  <c r="U148" i="42"/>
  <c r="K148" i="42" s="1"/>
  <c r="T148" i="42"/>
  <c r="AJ147" i="42"/>
  <c r="T147" i="42"/>
  <c r="AK146" i="42"/>
  <c r="AA146" i="42" s="1"/>
  <c r="AJ146" i="42"/>
  <c r="U146" i="42"/>
  <c r="K146" i="42" s="1"/>
  <c r="T146" i="42"/>
  <c r="AJ145" i="42"/>
  <c r="T145" i="42"/>
  <c r="AK144" i="42"/>
  <c r="AJ144" i="42"/>
  <c r="AA144" i="42"/>
  <c r="U144" i="42"/>
  <c r="K144" i="42" s="1"/>
  <c r="T144" i="42"/>
  <c r="AJ143" i="42"/>
  <c r="T143" i="42"/>
  <c r="AK142" i="42"/>
  <c r="AA142" i="42" s="1"/>
  <c r="AJ142" i="42"/>
  <c r="U142" i="42"/>
  <c r="K142" i="42" s="1"/>
  <c r="T142" i="42"/>
  <c r="AJ141" i="42"/>
  <c r="T141" i="42"/>
  <c r="AK140" i="42"/>
  <c r="AA140" i="42" s="1"/>
  <c r="AJ140" i="42"/>
  <c r="U140" i="42"/>
  <c r="K140" i="42" s="1"/>
  <c r="T140" i="42"/>
  <c r="AJ139" i="42"/>
  <c r="T139" i="42"/>
  <c r="AK138" i="42"/>
  <c r="AA138" i="42" s="1"/>
  <c r="AJ138" i="42"/>
  <c r="U138" i="42"/>
  <c r="K138" i="42" s="1"/>
  <c r="T138" i="42"/>
  <c r="AJ137" i="42"/>
  <c r="T137" i="42"/>
  <c r="AK136" i="42"/>
  <c r="AA136" i="42" s="1"/>
  <c r="AJ136" i="42"/>
  <c r="U136" i="42"/>
  <c r="K136" i="42" s="1"/>
  <c r="T136" i="42"/>
  <c r="AJ135" i="42"/>
  <c r="T135" i="42"/>
  <c r="AK134" i="42"/>
  <c r="AA134" i="42" s="1"/>
  <c r="AJ134" i="42"/>
  <c r="U134" i="42"/>
  <c r="K134" i="42" s="1"/>
  <c r="T134" i="42"/>
  <c r="AJ133" i="42"/>
  <c r="T133" i="42"/>
  <c r="AK132" i="42"/>
  <c r="AA132" i="42" s="1"/>
  <c r="AJ132" i="42"/>
  <c r="U132" i="42"/>
  <c r="K132" i="42" s="1"/>
  <c r="T132" i="42"/>
  <c r="AJ131" i="42"/>
  <c r="T131" i="42"/>
  <c r="AK130" i="42"/>
  <c r="AA130" i="42" s="1"/>
  <c r="AJ130" i="42"/>
  <c r="U130" i="42"/>
  <c r="T130" i="42"/>
  <c r="K130" i="42"/>
  <c r="AJ129" i="42"/>
  <c r="T129" i="42"/>
  <c r="AK128" i="42"/>
  <c r="AA128" i="42" s="1"/>
  <c r="AJ128" i="42"/>
  <c r="U128" i="42"/>
  <c r="K128" i="42" s="1"/>
  <c r="T128" i="42"/>
  <c r="AJ127" i="42"/>
  <c r="T127" i="42"/>
  <c r="AK126" i="42"/>
  <c r="AA126" i="42" s="1"/>
  <c r="AJ126" i="42"/>
  <c r="U126" i="42"/>
  <c r="T126" i="42"/>
  <c r="K126" i="42"/>
  <c r="AJ125" i="42"/>
  <c r="T125" i="42"/>
  <c r="AK124" i="42"/>
  <c r="AA124" i="42" s="1"/>
  <c r="AJ124" i="42"/>
  <c r="U124" i="42"/>
  <c r="K124" i="42" s="1"/>
  <c r="T124" i="42"/>
  <c r="AJ123" i="42"/>
  <c r="T123" i="42"/>
  <c r="AK122" i="42"/>
  <c r="AA122" i="42" s="1"/>
  <c r="AJ122" i="42"/>
  <c r="U122" i="42"/>
  <c r="K122" i="42" s="1"/>
  <c r="T122" i="42"/>
  <c r="AJ121" i="42"/>
  <c r="T121" i="42"/>
  <c r="AK120" i="42"/>
  <c r="AA120" i="42" s="1"/>
  <c r="AJ120" i="42"/>
  <c r="U120" i="42"/>
  <c r="K120" i="42" s="1"/>
  <c r="T120" i="42"/>
  <c r="AJ119" i="42"/>
  <c r="T119" i="42"/>
  <c r="AK118" i="42"/>
  <c r="AJ118" i="42"/>
  <c r="AA118" i="42"/>
  <c r="U118" i="42"/>
  <c r="K118" i="42" s="1"/>
  <c r="T118" i="42"/>
  <c r="AJ117" i="42"/>
  <c r="T117" i="42"/>
  <c r="AK116" i="42"/>
  <c r="AA116" i="42" s="1"/>
  <c r="AJ116" i="42"/>
  <c r="U116" i="42"/>
  <c r="K116" i="42" s="1"/>
  <c r="T116" i="42"/>
  <c r="AJ115" i="42"/>
  <c r="T115" i="42"/>
  <c r="AK114" i="42"/>
  <c r="AA114" i="42" s="1"/>
  <c r="AJ114" i="42"/>
  <c r="U114" i="42"/>
  <c r="K114" i="42" s="1"/>
  <c r="T114" i="42"/>
  <c r="AJ113" i="42"/>
  <c r="T113" i="42"/>
  <c r="AK112" i="42"/>
  <c r="AA112" i="42" s="1"/>
  <c r="AJ112" i="42"/>
  <c r="U112" i="42"/>
  <c r="T112" i="42"/>
  <c r="K112" i="42"/>
  <c r="AJ111" i="42"/>
  <c r="T111" i="42"/>
  <c r="AK110" i="42"/>
  <c r="AJ110" i="42"/>
  <c r="U110" i="42"/>
  <c r="K110" i="42" s="1"/>
  <c r="T110" i="42"/>
  <c r="AJ109" i="42"/>
  <c r="T109" i="42"/>
  <c r="AK99" i="42"/>
  <c r="AA99" i="42" s="1"/>
  <c r="AJ99" i="42"/>
  <c r="U99" i="42"/>
  <c r="K99" i="42" s="1"/>
  <c r="T99" i="42"/>
  <c r="AJ98" i="42"/>
  <c r="T98" i="42"/>
  <c r="AK97" i="42"/>
  <c r="AA97" i="42" s="1"/>
  <c r="AJ97" i="42"/>
  <c r="U97" i="42"/>
  <c r="K97" i="42" s="1"/>
  <c r="T97" i="42"/>
  <c r="AJ96" i="42"/>
  <c r="T96" i="42"/>
  <c r="AK95" i="42"/>
  <c r="AA95" i="42" s="1"/>
  <c r="AJ95" i="42"/>
  <c r="U95" i="42"/>
  <c r="T95" i="42"/>
  <c r="K95" i="42"/>
  <c r="AJ94" i="42"/>
  <c r="T94" i="42"/>
  <c r="AK93" i="42"/>
  <c r="AA93" i="42" s="1"/>
  <c r="AJ93" i="42"/>
  <c r="U93" i="42"/>
  <c r="K93" i="42" s="1"/>
  <c r="T93" i="42"/>
  <c r="AJ92" i="42"/>
  <c r="T92" i="42"/>
  <c r="AK91" i="42"/>
  <c r="AJ91" i="42"/>
  <c r="AA91" i="42"/>
  <c r="U91" i="42"/>
  <c r="K91" i="42" s="1"/>
  <c r="T91" i="42"/>
  <c r="AJ90" i="42"/>
  <c r="T90" i="42"/>
  <c r="AK89" i="42"/>
  <c r="AA89" i="42" s="1"/>
  <c r="AJ89" i="42"/>
  <c r="U89" i="42"/>
  <c r="K89" i="42" s="1"/>
  <c r="T89" i="42"/>
  <c r="AJ88" i="42"/>
  <c r="T88" i="42"/>
  <c r="AK87" i="42"/>
  <c r="AA87" i="42" s="1"/>
  <c r="AJ87" i="42"/>
  <c r="U87" i="42"/>
  <c r="K87" i="42" s="1"/>
  <c r="T87" i="42"/>
  <c r="AJ86" i="42"/>
  <c r="T86" i="42"/>
  <c r="AK85" i="42"/>
  <c r="AA85" i="42" s="1"/>
  <c r="AJ85" i="42"/>
  <c r="U85" i="42"/>
  <c r="K85" i="42" s="1"/>
  <c r="T85" i="42"/>
  <c r="AJ84" i="42"/>
  <c r="T84" i="42"/>
  <c r="AK83" i="42"/>
  <c r="AA83" i="42" s="1"/>
  <c r="AJ83" i="42"/>
  <c r="U83" i="42"/>
  <c r="T83" i="42"/>
  <c r="K83" i="42"/>
  <c r="AJ82" i="42"/>
  <c r="T82" i="42"/>
  <c r="AK81" i="42"/>
  <c r="AA81" i="42" s="1"/>
  <c r="AJ81" i="42"/>
  <c r="U81" i="42"/>
  <c r="T81" i="42"/>
  <c r="K81" i="42"/>
  <c r="AJ80" i="42"/>
  <c r="T80" i="42"/>
  <c r="AK79" i="42"/>
  <c r="AA79" i="42" s="1"/>
  <c r="AJ79" i="42"/>
  <c r="U79" i="42"/>
  <c r="K79" i="42" s="1"/>
  <c r="T79" i="42"/>
  <c r="AJ78" i="42"/>
  <c r="T78" i="42"/>
  <c r="AK77" i="42"/>
  <c r="AA77" i="42" s="1"/>
  <c r="AJ77" i="42"/>
  <c r="U77" i="42"/>
  <c r="K77" i="42" s="1"/>
  <c r="T77" i="42"/>
  <c r="AJ76" i="42"/>
  <c r="T76" i="42"/>
  <c r="AK75" i="42"/>
  <c r="AA75" i="42" s="1"/>
  <c r="AJ75" i="42"/>
  <c r="U75" i="42"/>
  <c r="K75" i="42" s="1"/>
  <c r="T75" i="42"/>
  <c r="AJ74" i="42"/>
  <c r="T74" i="42"/>
  <c r="AK73" i="42"/>
  <c r="AA73" i="42" s="1"/>
  <c r="AJ73" i="42"/>
  <c r="U73" i="42"/>
  <c r="K73" i="42" s="1"/>
  <c r="T73" i="42"/>
  <c r="AJ72" i="42"/>
  <c r="T72" i="42"/>
  <c r="AK71" i="42"/>
  <c r="AA71" i="42" s="1"/>
  <c r="AJ71" i="42"/>
  <c r="U71" i="42"/>
  <c r="K71" i="42" s="1"/>
  <c r="T71" i="42"/>
  <c r="AJ70" i="42"/>
  <c r="T70" i="42"/>
  <c r="AK69" i="42"/>
  <c r="AA69" i="42" s="1"/>
  <c r="AJ69" i="42"/>
  <c r="U69" i="42"/>
  <c r="K69" i="42" s="1"/>
  <c r="T69" i="42"/>
  <c r="AJ68" i="42"/>
  <c r="T68" i="42"/>
  <c r="AK67" i="42"/>
  <c r="AA67" i="42" s="1"/>
  <c r="AJ67" i="42"/>
  <c r="U67" i="42"/>
  <c r="T67" i="42"/>
  <c r="K67" i="42"/>
  <c r="AJ66" i="42"/>
  <c r="T66" i="42"/>
  <c r="AK65" i="42"/>
  <c r="AA65" i="42" s="1"/>
  <c r="AJ65" i="42"/>
  <c r="U65" i="42"/>
  <c r="K65" i="42" s="1"/>
  <c r="T65" i="42"/>
  <c r="AJ64" i="42"/>
  <c r="T64" i="42"/>
  <c r="AK63" i="42"/>
  <c r="AJ63" i="42"/>
  <c r="AA63" i="42"/>
  <c r="U63" i="42"/>
  <c r="K63" i="42" s="1"/>
  <c r="T63" i="42"/>
  <c r="AJ62" i="42"/>
  <c r="T62" i="42"/>
  <c r="AK61" i="42"/>
  <c r="AA61" i="42" s="1"/>
  <c r="AJ61" i="42"/>
  <c r="U61" i="42"/>
  <c r="K61" i="42" s="1"/>
  <c r="T61" i="42"/>
  <c r="AJ60" i="42"/>
  <c r="T60" i="42"/>
  <c r="AK59" i="42"/>
  <c r="AJ59" i="42"/>
  <c r="AA59" i="42"/>
  <c r="U59" i="42"/>
  <c r="T59" i="42"/>
  <c r="AJ58" i="42"/>
  <c r="T58" i="42"/>
  <c r="AK49" i="42"/>
  <c r="AA49" i="42" s="1"/>
  <c r="AJ49" i="42"/>
  <c r="U49" i="42"/>
  <c r="K49" i="42" s="1"/>
  <c r="T49" i="42"/>
  <c r="AJ48" i="42"/>
  <c r="T48" i="42"/>
  <c r="AK47" i="42"/>
  <c r="AA47" i="42" s="1"/>
  <c r="AJ47" i="42"/>
  <c r="U47" i="42"/>
  <c r="K47" i="42" s="1"/>
  <c r="T47" i="42"/>
  <c r="AJ46" i="42"/>
  <c r="T46" i="42"/>
  <c r="AK45" i="42"/>
  <c r="AA45" i="42" s="1"/>
  <c r="AJ45" i="42"/>
  <c r="U45" i="42"/>
  <c r="K45" i="42" s="1"/>
  <c r="T45" i="42"/>
  <c r="AJ44" i="42"/>
  <c r="T44" i="42"/>
  <c r="AK43" i="42"/>
  <c r="AA43" i="42" s="1"/>
  <c r="AJ43" i="42"/>
  <c r="U43" i="42"/>
  <c r="K43" i="42" s="1"/>
  <c r="T43" i="42"/>
  <c r="AJ42" i="42"/>
  <c r="T42" i="42"/>
  <c r="AK41" i="42"/>
  <c r="AA41" i="42" s="1"/>
  <c r="AJ41" i="42"/>
  <c r="U41" i="42"/>
  <c r="T41" i="42"/>
  <c r="K41" i="42"/>
  <c r="AJ40" i="42"/>
  <c r="T40" i="42"/>
  <c r="AK39" i="42"/>
  <c r="AJ39" i="42"/>
  <c r="AA39" i="42"/>
  <c r="U39" i="42"/>
  <c r="K39" i="42" s="1"/>
  <c r="T39" i="42"/>
  <c r="AJ38" i="42"/>
  <c r="T38" i="42"/>
  <c r="AK37" i="42"/>
  <c r="AA37" i="42" s="1"/>
  <c r="AJ37" i="42"/>
  <c r="U37" i="42"/>
  <c r="K37" i="42" s="1"/>
  <c r="T37" i="42"/>
  <c r="AJ36" i="42"/>
  <c r="T36" i="42"/>
  <c r="AK35" i="42"/>
  <c r="AA35" i="42" s="1"/>
  <c r="AJ35" i="42"/>
  <c r="U35" i="42"/>
  <c r="K35" i="42" s="1"/>
  <c r="T35" i="42"/>
  <c r="AJ34" i="42"/>
  <c r="T34" i="42"/>
  <c r="AK33" i="42"/>
  <c r="AJ33" i="42"/>
  <c r="AA33" i="42"/>
  <c r="U33" i="42"/>
  <c r="K33" i="42" s="1"/>
  <c r="T33" i="42"/>
  <c r="AJ32" i="42"/>
  <c r="T32" i="42"/>
  <c r="AK31" i="42"/>
  <c r="AA31" i="42" s="1"/>
  <c r="AJ31" i="42"/>
  <c r="U31" i="42"/>
  <c r="K31" i="42" s="1"/>
  <c r="T31" i="42"/>
  <c r="AJ30" i="42"/>
  <c r="T30" i="42"/>
  <c r="AK29" i="42"/>
  <c r="AA29" i="42" s="1"/>
  <c r="AJ29" i="42"/>
  <c r="U29" i="42"/>
  <c r="T29" i="42"/>
  <c r="K29" i="42"/>
  <c r="AJ28" i="42"/>
  <c r="T28" i="42"/>
  <c r="AK27" i="42"/>
  <c r="AA27" i="42" s="1"/>
  <c r="AJ27" i="42"/>
  <c r="U27" i="42"/>
  <c r="K27" i="42" s="1"/>
  <c r="T27" i="42"/>
  <c r="AJ26" i="42"/>
  <c r="T26" i="42"/>
  <c r="AK25" i="42"/>
  <c r="AA25" i="42" s="1"/>
  <c r="AJ25" i="42"/>
  <c r="U25" i="42"/>
  <c r="K25" i="42" s="1"/>
  <c r="T25" i="42"/>
  <c r="AJ24" i="42"/>
  <c r="T24" i="42"/>
  <c r="AK23" i="42"/>
  <c r="AA23" i="42" s="1"/>
  <c r="AJ23" i="42"/>
  <c r="U23" i="42"/>
  <c r="K23" i="42" s="1"/>
  <c r="T23" i="42"/>
  <c r="AJ22" i="42"/>
  <c r="T22" i="42"/>
  <c r="AK21" i="42"/>
  <c r="AA21" i="42" s="1"/>
  <c r="AJ21" i="42"/>
  <c r="T21" i="42"/>
  <c r="AJ20" i="42"/>
  <c r="T20" i="42"/>
  <c r="AK19" i="42"/>
  <c r="AJ19" i="42"/>
  <c r="AA19" i="42"/>
  <c r="T19" i="42"/>
  <c r="AJ18" i="42"/>
  <c r="T18" i="42"/>
  <c r="M18" i="42"/>
  <c r="C11" i="42"/>
  <c r="E11" i="42" s="1"/>
  <c r="N10" i="42"/>
  <c r="N9" i="42"/>
  <c r="AR4" i="42" s="1"/>
  <c r="AR6" i="42" s="1"/>
  <c r="N8" i="42"/>
  <c r="C10" i="42" s="1"/>
  <c r="D10" i="42" s="1"/>
  <c r="N7" i="42"/>
  <c r="N4" i="42"/>
  <c r="N11" i="41"/>
  <c r="AK201" i="41"/>
  <c r="AA201" i="41" s="1"/>
  <c r="AJ201" i="41"/>
  <c r="U201" i="41"/>
  <c r="K201" i="41" s="1"/>
  <c r="T201" i="41"/>
  <c r="AJ200" i="41"/>
  <c r="T200" i="41"/>
  <c r="AK199" i="41"/>
  <c r="AA199" i="41" s="1"/>
  <c r="AJ199" i="41"/>
  <c r="U199" i="41"/>
  <c r="K199" i="41" s="1"/>
  <c r="T199" i="41"/>
  <c r="AJ198" i="41"/>
  <c r="T198" i="41"/>
  <c r="AK197" i="41"/>
  <c r="AA197" i="41" s="1"/>
  <c r="AJ197" i="41"/>
  <c r="U197" i="41"/>
  <c r="K197" i="41" s="1"/>
  <c r="T197" i="41"/>
  <c r="AJ196" i="41"/>
  <c r="T196" i="41"/>
  <c r="AK195" i="41"/>
  <c r="AA195" i="41" s="1"/>
  <c r="AJ195" i="41"/>
  <c r="U195" i="41"/>
  <c r="K195" i="41" s="1"/>
  <c r="T195" i="41"/>
  <c r="AJ194" i="41"/>
  <c r="T194" i="41"/>
  <c r="AK193" i="41"/>
  <c r="AA193" i="41" s="1"/>
  <c r="AJ193" i="41"/>
  <c r="U193" i="41"/>
  <c r="K193" i="41" s="1"/>
  <c r="T193" i="41"/>
  <c r="AJ192" i="41"/>
  <c r="T192" i="41"/>
  <c r="AK191" i="41"/>
  <c r="AA191" i="41" s="1"/>
  <c r="AJ191" i="41"/>
  <c r="U191" i="41"/>
  <c r="K191" i="41" s="1"/>
  <c r="T191" i="41"/>
  <c r="AJ190" i="41"/>
  <c r="T190" i="41"/>
  <c r="AK189" i="41"/>
  <c r="AA189" i="41" s="1"/>
  <c r="AJ189" i="41"/>
  <c r="U189" i="41"/>
  <c r="K189" i="41" s="1"/>
  <c r="T189" i="41"/>
  <c r="AJ188" i="41"/>
  <c r="T188" i="41"/>
  <c r="AK187" i="41"/>
  <c r="AA187" i="41" s="1"/>
  <c r="AJ187" i="41"/>
  <c r="U187" i="41"/>
  <c r="K187" i="41" s="1"/>
  <c r="T187" i="41"/>
  <c r="AJ186" i="41"/>
  <c r="T186" i="41"/>
  <c r="AK185" i="41"/>
  <c r="AA185" i="41" s="1"/>
  <c r="AJ185" i="41"/>
  <c r="U185" i="41"/>
  <c r="T185" i="41"/>
  <c r="K185" i="41"/>
  <c r="AJ184" i="41"/>
  <c r="T184" i="41"/>
  <c r="AK183" i="41"/>
  <c r="AA183" i="41" s="1"/>
  <c r="AJ183" i="41"/>
  <c r="U183" i="41"/>
  <c r="K183" i="41" s="1"/>
  <c r="T183" i="41"/>
  <c r="AJ182" i="41"/>
  <c r="T182" i="41"/>
  <c r="AK181" i="41"/>
  <c r="AA181" i="41" s="1"/>
  <c r="AJ181" i="41"/>
  <c r="U181" i="41"/>
  <c r="T181" i="41"/>
  <c r="K181" i="41"/>
  <c r="AJ180" i="41"/>
  <c r="T180" i="41"/>
  <c r="AK179" i="41"/>
  <c r="AA179" i="41" s="1"/>
  <c r="AJ179" i="41"/>
  <c r="U179" i="41"/>
  <c r="K179" i="41" s="1"/>
  <c r="T179" i="41"/>
  <c r="AJ178" i="41"/>
  <c r="T178" i="41"/>
  <c r="AK177" i="41"/>
  <c r="AA177" i="41" s="1"/>
  <c r="AJ177" i="41"/>
  <c r="U177" i="41"/>
  <c r="K177" i="41" s="1"/>
  <c r="T177" i="41"/>
  <c r="AJ176" i="41"/>
  <c r="T176" i="41"/>
  <c r="AK175" i="41"/>
  <c r="AA175" i="41" s="1"/>
  <c r="AJ175" i="41"/>
  <c r="U175" i="41"/>
  <c r="K175" i="41" s="1"/>
  <c r="T175" i="41"/>
  <c r="AJ174" i="41"/>
  <c r="T174" i="41"/>
  <c r="AK173" i="41"/>
  <c r="AA173" i="41" s="1"/>
  <c r="AJ173" i="41"/>
  <c r="U173" i="41"/>
  <c r="K173" i="41" s="1"/>
  <c r="T173" i="41"/>
  <c r="AJ172" i="41"/>
  <c r="T172" i="41"/>
  <c r="AK171" i="41"/>
  <c r="AA171" i="41" s="1"/>
  <c r="AJ171" i="41"/>
  <c r="U171" i="41"/>
  <c r="T171" i="41"/>
  <c r="K171" i="41"/>
  <c r="AJ170" i="41"/>
  <c r="T170" i="41"/>
  <c r="AK169" i="41"/>
  <c r="AA169" i="41" s="1"/>
  <c r="AJ169" i="41"/>
  <c r="U169" i="41"/>
  <c r="T169" i="41"/>
  <c r="K169" i="41"/>
  <c r="AJ168" i="41"/>
  <c r="T168" i="41"/>
  <c r="AK167" i="41"/>
  <c r="AJ167" i="41"/>
  <c r="AA167" i="41"/>
  <c r="U167" i="41"/>
  <c r="K167" i="41" s="1"/>
  <c r="T167" i="41"/>
  <c r="AJ166" i="41"/>
  <c r="T166" i="41"/>
  <c r="AK165" i="41"/>
  <c r="AJ165" i="41"/>
  <c r="AA165" i="41"/>
  <c r="U165" i="41"/>
  <c r="K165" i="41" s="1"/>
  <c r="T165" i="41"/>
  <c r="AJ164" i="41"/>
  <c r="T164" i="41"/>
  <c r="AK163" i="41"/>
  <c r="AA163" i="41" s="1"/>
  <c r="AJ163" i="41"/>
  <c r="U163" i="41"/>
  <c r="K163" i="41" s="1"/>
  <c r="T163" i="41"/>
  <c r="AJ162" i="41"/>
  <c r="T162" i="41"/>
  <c r="AK161" i="41"/>
  <c r="AA161" i="41" s="1"/>
  <c r="AJ161" i="41"/>
  <c r="U161" i="41"/>
  <c r="T161" i="41"/>
  <c r="AJ160" i="41"/>
  <c r="T160" i="41"/>
  <c r="AK150" i="41"/>
  <c r="AA150" i="41" s="1"/>
  <c r="AJ150" i="41"/>
  <c r="U150" i="41"/>
  <c r="T150" i="41"/>
  <c r="K150" i="41"/>
  <c r="AJ149" i="41"/>
  <c r="T149" i="41"/>
  <c r="AK148" i="41"/>
  <c r="AA148" i="41" s="1"/>
  <c r="AJ148" i="41"/>
  <c r="U148" i="41"/>
  <c r="K148" i="41" s="1"/>
  <c r="T148" i="41"/>
  <c r="AJ147" i="41"/>
  <c r="T147" i="41"/>
  <c r="AK146" i="41"/>
  <c r="AJ146" i="41"/>
  <c r="AA146" i="41"/>
  <c r="U146" i="41"/>
  <c r="K146" i="41" s="1"/>
  <c r="T146" i="41"/>
  <c r="AJ145" i="41"/>
  <c r="T145" i="41"/>
  <c r="AK144" i="41"/>
  <c r="AA144" i="41" s="1"/>
  <c r="AJ144" i="41"/>
  <c r="U144" i="41"/>
  <c r="K144" i="41" s="1"/>
  <c r="T144" i="41"/>
  <c r="AJ143" i="41"/>
  <c r="T143" i="41"/>
  <c r="AK142" i="41"/>
  <c r="AA142" i="41" s="1"/>
  <c r="AJ142" i="41"/>
  <c r="U142" i="41"/>
  <c r="K142" i="41" s="1"/>
  <c r="T142" i="41"/>
  <c r="AJ141" i="41"/>
  <c r="T141" i="41"/>
  <c r="AK140" i="41"/>
  <c r="AA140" i="41" s="1"/>
  <c r="AJ140" i="41"/>
  <c r="U140" i="41"/>
  <c r="K140" i="41" s="1"/>
  <c r="T140" i="41"/>
  <c r="AJ139" i="41"/>
  <c r="T139" i="41"/>
  <c r="AK138" i="41"/>
  <c r="AJ138" i="41"/>
  <c r="AA138" i="41"/>
  <c r="U138" i="41"/>
  <c r="K138" i="41" s="1"/>
  <c r="T138" i="41"/>
  <c r="AJ137" i="41"/>
  <c r="T137" i="41"/>
  <c r="AK136" i="41"/>
  <c r="AJ136" i="41"/>
  <c r="AA136" i="41"/>
  <c r="U136" i="41"/>
  <c r="K136" i="41" s="1"/>
  <c r="T136" i="41"/>
  <c r="AJ135" i="41"/>
  <c r="T135" i="41"/>
  <c r="AK134" i="41"/>
  <c r="AA134" i="41" s="1"/>
  <c r="AJ134" i="41"/>
  <c r="U134" i="41"/>
  <c r="K134" i="41" s="1"/>
  <c r="T134" i="41"/>
  <c r="AJ133" i="41"/>
  <c r="T133" i="41"/>
  <c r="AK132" i="41"/>
  <c r="AA132" i="41" s="1"/>
  <c r="AJ132" i="41"/>
  <c r="U132" i="41"/>
  <c r="T132" i="41"/>
  <c r="K132" i="41"/>
  <c r="AJ131" i="41"/>
  <c r="T131" i="41"/>
  <c r="AK130" i="41"/>
  <c r="AA130" i="41" s="1"/>
  <c r="AJ130" i="41"/>
  <c r="U130" i="41"/>
  <c r="T130" i="41"/>
  <c r="K130" i="41"/>
  <c r="AJ129" i="41"/>
  <c r="T129" i="41"/>
  <c r="AK128" i="41"/>
  <c r="AA128" i="41" s="1"/>
  <c r="AJ128" i="41"/>
  <c r="U128" i="41"/>
  <c r="K128" i="41" s="1"/>
  <c r="T128" i="41"/>
  <c r="AJ127" i="41"/>
  <c r="T127" i="41"/>
  <c r="AK126" i="41"/>
  <c r="AA126" i="41" s="1"/>
  <c r="AJ126" i="41"/>
  <c r="U126" i="41"/>
  <c r="K126" i="41" s="1"/>
  <c r="T126" i="41"/>
  <c r="AJ125" i="41"/>
  <c r="T125" i="41"/>
  <c r="AK124" i="41"/>
  <c r="AA124" i="41" s="1"/>
  <c r="AJ124" i="41"/>
  <c r="U124" i="41"/>
  <c r="K124" i="41" s="1"/>
  <c r="T124" i="41"/>
  <c r="AJ123" i="41"/>
  <c r="T123" i="41"/>
  <c r="AK122" i="41"/>
  <c r="AA122" i="41" s="1"/>
  <c r="AJ122" i="41"/>
  <c r="U122" i="41"/>
  <c r="T122" i="41"/>
  <c r="K122" i="41"/>
  <c r="AJ121" i="41"/>
  <c r="T121" i="41"/>
  <c r="AK120" i="41"/>
  <c r="AA120" i="41" s="1"/>
  <c r="AJ120" i="41"/>
  <c r="U120" i="41"/>
  <c r="K120" i="41" s="1"/>
  <c r="T120" i="41"/>
  <c r="AJ119" i="41"/>
  <c r="T119" i="41"/>
  <c r="AK118" i="41"/>
  <c r="AA118" i="41" s="1"/>
  <c r="AJ118" i="41"/>
  <c r="U118" i="41"/>
  <c r="T118" i="41"/>
  <c r="AJ117" i="41"/>
  <c r="T117" i="41"/>
  <c r="AK116" i="41"/>
  <c r="AJ116" i="41"/>
  <c r="AA116" i="41"/>
  <c r="U116" i="41"/>
  <c r="K116" i="41" s="1"/>
  <c r="T116" i="41"/>
  <c r="AJ115" i="41"/>
  <c r="T115" i="41"/>
  <c r="AK114" i="41"/>
  <c r="AA114" i="41" s="1"/>
  <c r="AJ114" i="41"/>
  <c r="U114" i="41"/>
  <c r="K114" i="41" s="1"/>
  <c r="T114" i="41"/>
  <c r="AJ113" i="41"/>
  <c r="T113" i="41"/>
  <c r="AK112" i="41"/>
  <c r="AA112" i="41" s="1"/>
  <c r="AJ112" i="41"/>
  <c r="U112" i="41"/>
  <c r="K112" i="41" s="1"/>
  <c r="T112" i="41"/>
  <c r="AJ111" i="41"/>
  <c r="T111" i="41"/>
  <c r="AK110" i="41"/>
  <c r="AA110" i="41" s="1"/>
  <c r="AJ110" i="41"/>
  <c r="U110" i="41"/>
  <c r="K110" i="41" s="1"/>
  <c r="T110" i="41"/>
  <c r="AJ109" i="41"/>
  <c r="T109" i="41"/>
  <c r="AK99" i="41"/>
  <c r="AA99" i="41" s="1"/>
  <c r="AJ99" i="41"/>
  <c r="U99" i="41"/>
  <c r="K99" i="41" s="1"/>
  <c r="T99" i="41"/>
  <c r="AJ98" i="41"/>
  <c r="T98" i="41"/>
  <c r="AK97" i="41"/>
  <c r="AJ97" i="41"/>
  <c r="AA97" i="41"/>
  <c r="U97" i="41"/>
  <c r="K97" i="41" s="1"/>
  <c r="T97" i="41"/>
  <c r="AJ96" i="41"/>
  <c r="T96" i="41"/>
  <c r="AK95" i="41"/>
  <c r="AA95" i="41" s="1"/>
  <c r="AJ95" i="41"/>
  <c r="U95" i="41"/>
  <c r="K95" i="41" s="1"/>
  <c r="T95" i="41"/>
  <c r="AJ94" i="41"/>
  <c r="T94" i="41"/>
  <c r="AK93" i="41"/>
  <c r="AA93" i="41" s="1"/>
  <c r="AJ93" i="41"/>
  <c r="U93" i="41"/>
  <c r="K93" i="41" s="1"/>
  <c r="T93" i="41"/>
  <c r="AJ92" i="41"/>
  <c r="T92" i="41"/>
  <c r="AK91" i="41"/>
  <c r="AA91" i="41" s="1"/>
  <c r="AJ91" i="41"/>
  <c r="U91" i="41"/>
  <c r="K91" i="41" s="1"/>
  <c r="T91" i="41"/>
  <c r="AJ90" i="41"/>
  <c r="T90" i="41"/>
  <c r="AK89" i="41"/>
  <c r="AA89" i="41" s="1"/>
  <c r="AJ89" i="41"/>
  <c r="U89" i="41"/>
  <c r="K89" i="41" s="1"/>
  <c r="T89" i="41"/>
  <c r="AJ88" i="41"/>
  <c r="T88" i="41"/>
  <c r="AK87" i="41"/>
  <c r="AA87" i="41" s="1"/>
  <c r="AJ87" i="41"/>
  <c r="U87" i="41"/>
  <c r="K87" i="41" s="1"/>
  <c r="T87" i="41"/>
  <c r="AJ86" i="41"/>
  <c r="T86" i="41"/>
  <c r="AK85" i="41"/>
  <c r="AJ85" i="41"/>
  <c r="AA85" i="41"/>
  <c r="U85" i="41"/>
  <c r="K85" i="41" s="1"/>
  <c r="T85" i="41"/>
  <c r="AJ84" i="41"/>
  <c r="T84" i="41"/>
  <c r="AK83" i="41"/>
  <c r="AA83" i="41" s="1"/>
  <c r="AJ83" i="41"/>
  <c r="U83" i="41"/>
  <c r="T83" i="41"/>
  <c r="K83" i="41"/>
  <c r="AJ82" i="41"/>
  <c r="T82" i="41"/>
  <c r="AK81" i="41"/>
  <c r="AA81" i="41" s="1"/>
  <c r="AJ81" i="41"/>
  <c r="U81" i="41"/>
  <c r="K81" i="41" s="1"/>
  <c r="T81" i="41"/>
  <c r="AJ80" i="41"/>
  <c r="T80" i="41"/>
  <c r="AK79" i="41"/>
  <c r="AA79" i="41" s="1"/>
  <c r="AJ79" i="41"/>
  <c r="U79" i="41"/>
  <c r="K79" i="41" s="1"/>
  <c r="T79" i="41"/>
  <c r="AJ78" i="41"/>
  <c r="T78" i="41"/>
  <c r="AK77" i="41"/>
  <c r="AA77" i="41" s="1"/>
  <c r="AJ77" i="41"/>
  <c r="U77" i="41"/>
  <c r="T77" i="41"/>
  <c r="K77" i="41"/>
  <c r="AJ76" i="41"/>
  <c r="T76" i="41"/>
  <c r="AK75" i="41"/>
  <c r="AA75" i="41" s="1"/>
  <c r="AJ75" i="41"/>
  <c r="U75" i="41"/>
  <c r="K75" i="41" s="1"/>
  <c r="T75" i="41"/>
  <c r="AJ74" i="41"/>
  <c r="T74" i="41"/>
  <c r="AK73" i="41"/>
  <c r="AA73" i="41" s="1"/>
  <c r="AJ73" i="41"/>
  <c r="U73" i="41"/>
  <c r="K73" i="41" s="1"/>
  <c r="T73" i="41"/>
  <c r="AJ72" i="41"/>
  <c r="T72" i="41"/>
  <c r="AK71" i="41"/>
  <c r="AA71" i="41" s="1"/>
  <c r="AJ71" i="41"/>
  <c r="U71" i="41"/>
  <c r="K71" i="41" s="1"/>
  <c r="T71" i="41"/>
  <c r="AJ70" i="41"/>
  <c r="T70" i="41"/>
  <c r="AK69" i="41"/>
  <c r="AJ69" i="41"/>
  <c r="AA69" i="41"/>
  <c r="U69" i="41"/>
  <c r="K69" i="41" s="1"/>
  <c r="T69" i="41"/>
  <c r="AJ68" i="41"/>
  <c r="T68" i="41"/>
  <c r="AK67" i="41"/>
  <c r="AA67" i="41" s="1"/>
  <c r="AJ67" i="41"/>
  <c r="U67" i="41"/>
  <c r="K67" i="41" s="1"/>
  <c r="T67" i="41"/>
  <c r="AJ66" i="41"/>
  <c r="T66" i="41"/>
  <c r="AK65" i="41"/>
  <c r="AA65" i="41" s="1"/>
  <c r="AJ65" i="41"/>
  <c r="U65" i="41"/>
  <c r="K65" i="41" s="1"/>
  <c r="T65" i="41"/>
  <c r="AJ64" i="41"/>
  <c r="T64" i="41"/>
  <c r="AK63" i="41"/>
  <c r="AA63" i="41" s="1"/>
  <c r="AJ63" i="41"/>
  <c r="U63" i="41"/>
  <c r="K63" i="41" s="1"/>
  <c r="T63" i="41"/>
  <c r="AJ62" i="41"/>
  <c r="T62" i="41"/>
  <c r="AK61" i="41"/>
  <c r="AJ61" i="41"/>
  <c r="AA61" i="41"/>
  <c r="U61" i="41"/>
  <c r="K61" i="41" s="1"/>
  <c r="T61" i="41"/>
  <c r="AJ60" i="41"/>
  <c r="T60" i="41"/>
  <c r="AK59" i="41"/>
  <c r="AA59" i="41" s="1"/>
  <c r="AJ59" i="41"/>
  <c r="U59" i="41"/>
  <c r="T59" i="41"/>
  <c r="K59" i="41"/>
  <c r="AJ58" i="41"/>
  <c r="T58" i="41"/>
  <c r="AK49" i="41"/>
  <c r="AA49" i="41" s="1"/>
  <c r="AJ49" i="41"/>
  <c r="U49" i="41"/>
  <c r="K49" i="41" s="1"/>
  <c r="T49" i="41"/>
  <c r="AJ48" i="41"/>
  <c r="T48" i="41"/>
  <c r="AK47" i="41"/>
  <c r="AJ47" i="41"/>
  <c r="AA47" i="41"/>
  <c r="U47" i="41"/>
  <c r="K47" i="41" s="1"/>
  <c r="T47" i="41"/>
  <c r="AJ46" i="41"/>
  <c r="T46" i="41"/>
  <c r="AK45" i="41"/>
  <c r="AA45" i="41" s="1"/>
  <c r="AJ45" i="41"/>
  <c r="U45" i="41"/>
  <c r="K45" i="41" s="1"/>
  <c r="T45" i="41"/>
  <c r="AJ44" i="41"/>
  <c r="T44" i="41"/>
  <c r="AK43" i="41"/>
  <c r="AJ43" i="41"/>
  <c r="AA43" i="41"/>
  <c r="U43" i="41"/>
  <c r="K43" i="41" s="1"/>
  <c r="T43" i="41"/>
  <c r="AJ42" i="41"/>
  <c r="T42" i="41"/>
  <c r="AK41" i="41"/>
  <c r="AA41" i="41" s="1"/>
  <c r="AJ41" i="41"/>
  <c r="U41" i="41"/>
  <c r="K41" i="41" s="1"/>
  <c r="T41" i="41"/>
  <c r="AJ40" i="41"/>
  <c r="T40" i="41"/>
  <c r="AK39" i="41"/>
  <c r="AA39" i="41" s="1"/>
  <c r="AJ39" i="41"/>
  <c r="U39" i="41"/>
  <c r="K39" i="41" s="1"/>
  <c r="T39" i="41"/>
  <c r="AJ38" i="41"/>
  <c r="T38" i="41"/>
  <c r="AK37" i="41"/>
  <c r="AA37" i="41" s="1"/>
  <c r="AJ37" i="41"/>
  <c r="U37" i="41"/>
  <c r="T37" i="41"/>
  <c r="K37" i="41"/>
  <c r="AJ36" i="41"/>
  <c r="T36" i="41"/>
  <c r="AK35" i="41"/>
  <c r="AA35" i="41" s="1"/>
  <c r="AJ35" i="41"/>
  <c r="U35" i="41"/>
  <c r="K35" i="41" s="1"/>
  <c r="T35" i="41"/>
  <c r="AJ34" i="41"/>
  <c r="T34" i="41"/>
  <c r="AK33" i="41"/>
  <c r="AJ33" i="41"/>
  <c r="AA33" i="41"/>
  <c r="U33" i="41"/>
  <c r="K33" i="41" s="1"/>
  <c r="T33" i="41"/>
  <c r="AJ32" i="41"/>
  <c r="T32" i="41"/>
  <c r="AK31" i="41"/>
  <c r="AA31" i="41" s="1"/>
  <c r="AJ31" i="41"/>
  <c r="U31" i="41"/>
  <c r="K31" i="41" s="1"/>
  <c r="T31" i="41"/>
  <c r="AJ30" i="41"/>
  <c r="T30" i="41"/>
  <c r="AK29" i="41"/>
  <c r="AA29" i="41" s="1"/>
  <c r="AJ29" i="41"/>
  <c r="U29" i="41"/>
  <c r="K29" i="41" s="1"/>
  <c r="T29" i="41"/>
  <c r="AJ28" i="41"/>
  <c r="T28" i="41"/>
  <c r="AK27" i="41"/>
  <c r="AA27" i="41" s="1"/>
  <c r="AJ27" i="41"/>
  <c r="U27" i="41"/>
  <c r="K27" i="41" s="1"/>
  <c r="T27" i="41"/>
  <c r="AJ26" i="41"/>
  <c r="T26" i="41"/>
  <c r="AK25" i="41"/>
  <c r="AA25" i="41" s="1"/>
  <c r="AJ25" i="41"/>
  <c r="U25" i="41"/>
  <c r="T25" i="41"/>
  <c r="AJ24" i="41"/>
  <c r="T24" i="41"/>
  <c r="AK23" i="41"/>
  <c r="AJ23" i="41"/>
  <c r="AA23" i="41"/>
  <c r="U23" i="41"/>
  <c r="K23" i="41" s="1"/>
  <c r="T23" i="41"/>
  <c r="AJ22" i="41"/>
  <c r="T22" i="41"/>
  <c r="AK21" i="41"/>
  <c r="AJ21" i="41"/>
  <c r="AA21" i="41"/>
  <c r="T21" i="41"/>
  <c r="AJ20" i="41"/>
  <c r="T20" i="41"/>
  <c r="AK19" i="41"/>
  <c r="AJ19" i="41"/>
  <c r="T19" i="41"/>
  <c r="AJ18" i="41"/>
  <c r="T18" i="41"/>
  <c r="N10" i="41"/>
  <c r="N9" i="41"/>
  <c r="N8" i="41"/>
  <c r="N7" i="41"/>
  <c r="N4" i="41"/>
  <c r="U21" i="41" l="1"/>
  <c r="K21" i="41" s="1"/>
  <c r="U19" i="41"/>
  <c r="K19" i="41" s="1"/>
  <c r="U151" i="50"/>
  <c r="AT13" i="50" s="1"/>
  <c r="K112" i="50"/>
  <c r="U151" i="41"/>
  <c r="AT13" i="41" s="1"/>
  <c r="AK50" i="50"/>
  <c r="AT10" i="50" s="1"/>
  <c r="AK50" i="56"/>
  <c r="AT10" i="56" s="1"/>
  <c r="U100" i="53"/>
  <c r="AT11" i="53" s="1"/>
  <c r="K59" i="53"/>
  <c r="AK50" i="46"/>
  <c r="AT10" i="46" s="1"/>
  <c r="U100" i="48"/>
  <c r="AT11" i="48" s="1"/>
  <c r="AA31" i="57"/>
  <c r="AK50" i="57"/>
  <c r="AT10" i="57" s="1"/>
  <c r="M18" i="57"/>
  <c r="C10" i="57"/>
  <c r="V18" i="57"/>
  <c r="AR4" i="57"/>
  <c r="AR6" i="57" s="1"/>
  <c r="AA110" i="57"/>
  <c r="AK151" i="57"/>
  <c r="AT14" i="57" s="1"/>
  <c r="AK100" i="57"/>
  <c r="AT12" i="57" s="1"/>
  <c r="AA59" i="57"/>
  <c r="U100" i="57"/>
  <c r="AT11" i="57" s="1"/>
  <c r="U151" i="57"/>
  <c r="AT13" i="57" s="1"/>
  <c r="AK202" i="57"/>
  <c r="AT17" i="57" s="1"/>
  <c r="U202" i="57"/>
  <c r="AT16" i="57" s="1"/>
  <c r="AK100" i="56"/>
  <c r="AT12" i="56" s="1"/>
  <c r="AA59" i="56"/>
  <c r="N18" i="56"/>
  <c r="C10" i="56"/>
  <c r="V18" i="56"/>
  <c r="U151" i="56"/>
  <c r="AT13" i="56" s="1"/>
  <c r="AK151" i="56"/>
  <c r="AT14" i="56" s="1"/>
  <c r="U202" i="56"/>
  <c r="AT16" i="56" s="1"/>
  <c r="K161" i="56"/>
  <c r="U100" i="56"/>
  <c r="AT11" i="56" s="1"/>
  <c r="AK202" i="56"/>
  <c r="AT17" i="56" s="1"/>
  <c r="AK50" i="55"/>
  <c r="AT10" i="55" s="1"/>
  <c r="K59" i="55"/>
  <c r="U100" i="55"/>
  <c r="AT11" i="55" s="1"/>
  <c r="AK100" i="55"/>
  <c r="AT12" i="55" s="1"/>
  <c r="AA61" i="55"/>
  <c r="AK202" i="55"/>
  <c r="AT17" i="55" s="1"/>
  <c r="AA161" i="55"/>
  <c r="K112" i="55"/>
  <c r="U151" i="55"/>
  <c r="AT13" i="55" s="1"/>
  <c r="AA110" i="55"/>
  <c r="AK151" i="55"/>
  <c r="AT14" i="55" s="1"/>
  <c r="C10" i="55"/>
  <c r="M18" i="55"/>
  <c r="V18" i="55"/>
  <c r="U202" i="55"/>
  <c r="AT16" i="55" s="1"/>
  <c r="AA120" i="54"/>
  <c r="AK151" i="54"/>
  <c r="AT14" i="54" s="1"/>
  <c r="AK202" i="54"/>
  <c r="AT17" i="54" s="1"/>
  <c r="U100" i="54"/>
  <c r="AT11" i="54" s="1"/>
  <c r="C10" i="54"/>
  <c r="M18" i="54"/>
  <c r="AK50" i="54"/>
  <c r="AT10" i="54" s="1"/>
  <c r="U151" i="54"/>
  <c r="AT13" i="54" s="1"/>
  <c r="AK100" i="54"/>
  <c r="AT12" i="54" s="1"/>
  <c r="U202" i="54"/>
  <c r="AT16" i="54" s="1"/>
  <c r="K161" i="54"/>
  <c r="U202" i="53"/>
  <c r="AT16" i="53" s="1"/>
  <c r="K161" i="53"/>
  <c r="AK100" i="53"/>
  <c r="AT12" i="53" s="1"/>
  <c r="C10" i="53"/>
  <c r="AK50" i="53"/>
  <c r="AT10" i="53" s="1"/>
  <c r="U151" i="53"/>
  <c r="AT13" i="53" s="1"/>
  <c r="M18" i="53"/>
  <c r="AK151" i="53"/>
  <c r="AT14" i="53" s="1"/>
  <c r="AK202" i="53"/>
  <c r="AT17" i="53" s="1"/>
  <c r="U202" i="52"/>
  <c r="AT16" i="52" s="1"/>
  <c r="K161" i="52"/>
  <c r="V18" i="52"/>
  <c r="U100" i="52"/>
  <c r="AT11" i="52" s="1"/>
  <c r="AK50" i="52"/>
  <c r="AT10" i="52" s="1"/>
  <c r="M16" i="52"/>
  <c r="AK100" i="52"/>
  <c r="AT12" i="52" s="1"/>
  <c r="C10" i="52"/>
  <c r="N18" i="52"/>
  <c r="O18" i="52" s="1"/>
  <c r="P18" i="52" s="1"/>
  <c r="Q18" i="52" s="1"/>
  <c r="R18" i="52" s="1"/>
  <c r="K112" i="52"/>
  <c r="U151" i="52"/>
  <c r="AT13" i="52" s="1"/>
  <c r="AA114" i="52"/>
  <c r="AK151" i="52"/>
  <c r="AT14" i="52" s="1"/>
  <c r="AK202" i="52"/>
  <c r="AT17" i="52" s="1"/>
  <c r="AA161" i="52"/>
  <c r="E12" i="51"/>
  <c r="C13" i="51"/>
  <c r="N18" i="51"/>
  <c r="O18" i="51" s="1"/>
  <c r="P18" i="51" s="1"/>
  <c r="Q18" i="51" s="1"/>
  <c r="R18" i="51" s="1"/>
  <c r="E11" i="51"/>
  <c r="D12" i="51"/>
  <c r="AK50" i="51"/>
  <c r="AT10" i="51" s="1"/>
  <c r="M16" i="51"/>
  <c r="AR4" i="51"/>
  <c r="AR6" i="51" s="1"/>
  <c r="U100" i="51"/>
  <c r="AT11" i="51" s="1"/>
  <c r="AK100" i="51"/>
  <c r="AT12" i="51" s="1"/>
  <c r="AA59" i="51"/>
  <c r="U151" i="51"/>
  <c r="AT13" i="51" s="1"/>
  <c r="AK151" i="51"/>
  <c r="AT14" i="51" s="1"/>
  <c r="AA110" i="51"/>
  <c r="AK202" i="51"/>
  <c r="AT17" i="51" s="1"/>
  <c r="AA161" i="51"/>
  <c r="U202" i="51"/>
  <c r="AT16" i="51" s="1"/>
  <c r="U100" i="50"/>
  <c r="AT11" i="50" s="1"/>
  <c r="K81" i="50"/>
  <c r="AA61" i="50"/>
  <c r="AK100" i="50"/>
  <c r="AT12" i="50" s="1"/>
  <c r="AA110" i="50"/>
  <c r="AK151" i="50"/>
  <c r="AT14" i="50" s="1"/>
  <c r="AR4" i="50"/>
  <c r="AR6" i="50" s="1"/>
  <c r="C13" i="50"/>
  <c r="AK202" i="50"/>
  <c r="AT17" i="50" s="1"/>
  <c r="AA161" i="50"/>
  <c r="D12" i="50"/>
  <c r="D13" i="50"/>
  <c r="D10" i="50"/>
  <c r="N18" i="50"/>
  <c r="U202" i="50"/>
  <c r="AT16" i="50" s="1"/>
  <c r="V18" i="49"/>
  <c r="M18" i="49"/>
  <c r="C10" i="49"/>
  <c r="AR4" i="49"/>
  <c r="AR6" i="49" s="1"/>
  <c r="U151" i="49"/>
  <c r="AT13" i="49" s="1"/>
  <c r="AK50" i="49"/>
  <c r="AT10" i="49" s="1"/>
  <c r="U100" i="49"/>
  <c r="AT11" i="49" s="1"/>
  <c r="AK151" i="49"/>
  <c r="AT14" i="49" s="1"/>
  <c r="AK202" i="49"/>
  <c r="AT17" i="49" s="1"/>
  <c r="AK100" i="49"/>
  <c r="AT12" i="49" s="1"/>
  <c r="U202" i="49"/>
  <c r="AT16" i="49" s="1"/>
  <c r="K161" i="49"/>
  <c r="U202" i="48"/>
  <c r="AT16" i="48" s="1"/>
  <c r="K161" i="48"/>
  <c r="AK100" i="48"/>
  <c r="AT12" i="48" s="1"/>
  <c r="C10" i="48"/>
  <c r="AK50" i="48"/>
  <c r="AT10" i="48" s="1"/>
  <c r="U151" i="48"/>
  <c r="AT13" i="48" s="1"/>
  <c r="M18" i="48"/>
  <c r="AK151" i="48"/>
  <c r="AT14" i="48" s="1"/>
  <c r="AK202" i="48"/>
  <c r="AT17" i="48" s="1"/>
  <c r="C10" i="47"/>
  <c r="M18" i="47"/>
  <c r="V18" i="47"/>
  <c r="AK100" i="47"/>
  <c r="AT12" i="47" s="1"/>
  <c r="AK50" i="47"/>
  <c r="AT10" i="47" s="1"/>
  <c r="AR4" i="47"/>
  <c r="AR6" i="47" s="1"/>
  <c r="AA110" i="47"/>
  <c r="AK151" i="47"/>
  <c r="AT14" i="47" s="1"/>
  <c r="U100" i="47"/>
  <c r="AT11" i="47" s="1"/>
  <c r="AK202" i="47"/>
  <c r="AT17" i="47" s="1"/>
  <c r="AA161" i="47"/>
  <c r="U151" i="47"/>
  <c r="AT13" i="47" s="1"/>
  <c r="U202" i="47"/>
  <c r="AT16" i="47" s="1"/>
  <c r="U21" i="46"/>
  <c r="K21" i="46" s="1"/>
  <c r="M16" i="46"/>
  <c r="N18" i="46"/>
  <c r="O18" i="46" s="1"/>
  <c r="P18" i="46" s="1"/>
  <c r="Q18" i="46" s="1"/>
  <c r="R18" i="46" s="1"/>
  <c r="U100" i="46"/>
  <c r="AT11" i="46" s="1"/>
  <c r="K112" i="46"/>
  <c r="U151" i="46"/>
  <c r="AT13" i="46" s="1"/>
  <c r="AK151" i="46"/>
  <c r="AT14" i="46" s="1"/>
  <c r="D11" i="46"/>
  <c r="C12" i="46"/>
  <c r="AK100" i="46"/>
  <c r="AT12" i="46" s="1"/>
  <c r="U202" i="46"/>
  <c r="AT16" i="46" s="1"/>
  <c r="K161" i="46"/>
  <c r="E10" i="46"/>
  <c r="AK202" i="46"/>
  <c r="AT17" i="46" s="1"/>
  <c r="AA163" i="46"/>
  <c r="AK100" i="45"/>
  <c r="AT12" i="45" s="1"/>
  <c r="AA59" i="45"/>
  <c r="AK50" i="45"/>
  <c r="AT10" i="45" s="1"/>
  <c r="AA19" i="45"/>
  <c r="AA114" i="45"/>
  <c r="AK151" i="45"/>
  <c r="AT14" i="45" s="1"/>
  <c r="C10" i="45"/>
  <c r="V18" i="45"/>
  <c r="M18" i="45"/>
  <c r="AR4" i="45"/>
  <c r="AR6" i="45" s="1"/>
  <c r="U100" i="45"/>
  <c r="AT11" i="45" s="1"/>
  <c r="U151" i="45"/>
  <c r="AT13" i="45" s="1"/>
  <c r="AK202" i="45"/>
  <c r="AT17" i="45" s="1"/>
  <c r="U202" i="45"/>
  <c r="AT16" i="45" s="1"/>
  <c r="K161" i="45"/>
  <c r="D11" i="44"/>
  <c r="AR4" i="44"/>
  <c r="AR6" i="44" s="1"/>
  <c r="N18" i="44"/>
  <c r="M16" i="44"/>
  <c r="E11" i="44"/>
  <c r="C12" i="44"/>
  <c r="D12" i="44" s="1"/>
  <c r="AA61" i="44"/>
  <c r="AK100" i="44"/>
  <c r="AT12" i="44" s="1"/>
  <c r="D10" i="44"/>
  <c r="E10" i="44"/>
  <c r="AK50" i="44"/>
  <c r="AT10" i="44" s="1"/>
  <c r="AA19" i="44"/>
  <c r="U100" i="44"/>
  <c r="AT11" i="44" s="1"/>
  <c r="AK151" i="44"/>
  <c r="AT14" i="44" s="1"/>
  <c r="U151" i="44"/>
  <c r="AT13" i="44" s="1"/>
  <c r="U202" i="44"/>
  <c r="AT16" i="44" s="1"/>
  <c r="K161" i="44"/>
  <c r="AK202" i="44"/>
  <c r="AT17" i="44" s="1"/>
  <c r="N18" i="43"/>
  <c r="O18" i="43" s="1"/>
  <c r="P18" i="43" s="1"/>
  <c r="Q18" i="43" s="1"/>
  <c r="R18" i="43" s="1"/>
  <c r="AA59" i="43"/>
  <c r="AK100" i="43"/>
  <c r="AT12" i="43" s="1"/>
  <c r="K59" i="43"/>
  <c r="U100" i="43"/>
  <c r="AT11" i="43" s="1"/>
  <c r="AK151" i="43"/>
  <c r="AT14" i="43" s="1"/>
  <c r="AA110" i="43"/>
  <c r="AK50" i="43"/>
  <c r="AT10" i="43" s="1"/>
  <c r="C11" i="43"/>
  <c r="E10" i="43"/>
  <c r="U151" i="43"/>
  <c r="AT13" i="43" s="1"/>
  <c r="D11" i="43"/>
  <c r="U202" i="43"/>
  <c r="AT16" i="43" s="1"/>
  <c r="K161" i="43"/>
  <c r="AK202" i="43"/>
  <c r="AT17" i="43" s="1"/>
  <c r="AA161" i="43"/>
  <c r="V18" i="42"/>
  <c r="AK50" i="42"/>
  <c r="AT10" i="42" s="1"/>
  <c r="M16" i="42"/>
  <c r="N18" i="42"/>
  <c r="O18" i="42" s="1"/>
  <c r="P18" i="42" s="1"/>
  <c r="Q18" i="42" s="1"/>
  <c r="R18" i="42" s="1"/>
  <c r="D11" i="42"/>
  <c r="E10" i="42"/>
  <c r="C12" i="42"/>
  <c r="D12" i="42"/>
  <c r="U100" i="42"/>
  <c r="AT11" i="42" s="1"/>
  <c r="K59" i="42"/>
  <c r="U151" i="42"/>
  <c r="AT13" i="42" s="1"/>
  <c r="AK100" i="42"/>
  <c r="AT12" i="42" s="1"/>
  <c r="U202" i="42"/>
  <c r="AT16" i="42" s="1"/>
  <c r="K161" i="42"/>
  <c r="AK202" i="42"/>
  <c r="AT17" i="42" s="1"/>
  <c r="AK151" i="42"/>
  <c r="AT14" i="42" s="1"/>
  <c r="AA110" i="42"/>
  <c r="AK50" i="41"/>
  <c r="AT10" i="41" s="1"/>
  <c r="K25" i="41"/>
  <c r="C10" i="41"/>
  <c r="M18" i="41"/>
  <c r="AR4" i="41"/>
  <c r="AR6" i="41" s="1"/>
  <c r="V18" i="41"/>
  <c r="U100" i="41"/>
  <c r="AT11" i="41" s="1"/>
  <c r="AK100" i="41"/>
  <c r="AT12" i="41" s="1"/>
  <c r="AA19" i="41"/>
  <c r="K118" i="41"/>
  <c r="AK151" i="41"/>
  <c r="AT14" i="41" s="1"/>
  <c r="U202" i="41"/>
  <c r="AT16" i="41" s="1"/>
  <c r="K161" i="41"/>
  <c r="AK202" i="41"/>
  <c r="AT17" i="41" s="1"/>
  <c r="N7" i="40"/>
  <c r="N4" i="40"/>
  <c r="N11" i="40"/>
  <c r="N10" i="40"/>
  <c r="N8" i="40"/>
  <c r="C10" i="40" s="1"/>
  <c r="N9" i="40"/>
  <c r="AK201" i="40"/>
  <c r="AA201" i="40" s="1"/>
  <c r="AJ201" i="40"/>
  <c r="U201" i="40"/>
  <c r="K201" i="40" s="1"/>
  <c r="T201" i="40"/>
  <c r="AJ200" i="40"/>
  <c r="T200" i="40"/>
  <c r="AK199" i="40"/>
  <c r="AA199" i="40" s="1"/>
  <c r="AJ199" i="40"/>
  <c r="U199" i="40"/>
  <c r="K199" i="40" s="1"/>
  <c r="T199" i="40"/>
  <c r="AJ198" i="40"/>
  <c r="T198" i="40"/>
  <c r="AK197" i="40"/>
  <c r="AA197" i="40" s="1"/>
  <c r="AJ197" i="40"/>
  <c r="U197" i="40"/>
  <c r="K197" i="40" s="1"/>
  <c r="T197" i="40"/>
  <c r="AJ196" i="40"/>
  <c r="T196" i="40"/>
  <c r="AK195" i="40"/>
  <c r="AA195" i="40" s="1"/>
  <c r="AJ195" i="40"/>
  <c r="U195" i="40"/>
  <c r="K195" i="40" s="1"/>
  <c r="T195" i="40"/>
  <c r="AJ194" i="40"/>
  <c r="T194" i="40"/>
  <c r="AK193" i="40"/>
  <c r="AA193" i="40" s="1"/>
  <c r="AJ193" i="40"/>
  <c r="U193" i="40"/>
  <c r="K193" i="40" s="1"/>
  <c r="T193" i="40"/>
  <c r="AJ192" i="40"/>
  <c r="T192" i="40"/>
  <c r="AK191" i="40"/>
  <c r="AA191" i="40" s="1"/>
  <c r="AJ191" i="40"/>
  <c r="U191" i="40"/>
  <c r="K191" i="40" s="1"/>
  <c r="T191" i="40"/>
  <c r="AJ190" i="40"/>
  <c r="T190" i="40"/>
  <c r="AK189" i="40"/>
  <c r="AA189" i="40" s="1"/>
  <c r="AJ189" i="40"/>
  <c r="U189" i="40"/>
  <c r="K189" i="40" s="1"/>
  <c r="T189" i="40"/>
  <c r="AJ188" i="40"/>
  <c r="T188" i="40"/>
  <c r="AK187" i="40"/>
  <c r="AA187" i="40" s="1"/>
  <c r="AJ187" i="40"/>
  <c r="U187" i="40"/>
  <c r="K187" i="40" s="1"/>
  <c r="T187" i="40"/>
  <c r="AJ186" i="40"/>
  <c r="T186" i="40"/>
  <c r="AK185" i="40"/>
  <c r="AA185" i="40" s="1"/>
  <c r="AJ185" i="40"/>
  <c r="U185" i="40"/>
  <c r="K185" i="40" s="1"/>
  <c r="T185" i="40"/>
  <c r="AJ184" i="40"/>
  <c r="T184" i="40"/>
  <c r="AK183" i="40"/>
  <c r="AA183" i="40" s="1"/>
  <c r="AJ183" i="40"/>
  <c r="U183" i="40"/>
  <c r="K183" i="40" s="1"/>
  <c r="T183" i="40"/>
  <c r="AJ182" i="40"/>
  <c r="T182" i="40"/>
  <c r="AK181" i="40"/>
  <c r="AA181" i="40" s="1"/>
  <c r="AJ181" i="40"/>
  <c r="U181" i="40"/>
  <c r="K181" i="40" s="1"/>
  <c r="T181" i="40"/>
  <c r="AJ180" i="40"/>
  <c r="T180" i="40"/>
  <c r="AK179" i="40"/>
  <c r="AA179" i="40" s="1"/>
  <c r="AJ179" i="40"/>
  <c r="U179" i="40"/>
  <c r="K179" i="40" s="1"/>
  <c r="T179" i="40"/>
  <c r="AJ178" i="40"/>
  <c r="T178" i="40"/>
  <c r="AK177" i="40"/>
  <c r="AA177" i="40" s="1"/>
  <c r="AJ177" i="40"/>
  <c r="U177" i="40"/>
  <c r="K177" i="40" s="1"/>
  <c r="T177" i="40"/>
  <c r="AJ176" i="40"/>
  <c r="T176" i="40"/>
  <c r="AK175" i="40"/>
  <c r="AA175" i="40" s="1"/>
  <c r="AJ175" i="40"/>
  <c r="U175" i="40"/>
  <c r="K175" i="40" s="1"/>
  <c r="T175" i="40"/>
  <c r="AJ174" i="40"/>
  <c r="T174" i="40"/>
  <c r="AK173" i="40"/>
  <c r="AA173" i="40" s="1"/>
  <c r="AJ173" i="40"/>
  <c r="U173" i="40"/>
  <c r="K173" i="40" s="1"/>
  <c r="T173" i="40"/>
  <c r="AJ172" i="40"/>
  <c r="T172" i="40"/>
  <c r="AK171" i="40"/>
  <c r="AA171" i="40" s="1"/>
  <c r="AJ171" i="40"/>
  <c r="U171" i="40"/>
  <c r="K171" i="40" s="1"/>
  <c r="T171" i="40"/>
  <c r="AJ170" i="40"/>
  <c r="T170" i="40"/>
  <c r="AK169" i="40"/>
  <c r="AA169" i="40" s="1"/>
  <c r="AJ169" i="40"/>
  <c r="U169" i="40"/>
  <c r="K169" i="40" s="1"/>
  <c r="T169" i="40"/>
  <c r="AJ168" i="40"/>
  <c r="T168" i="40"/>
  <c r="AK167" i="40"/>
  <c r="AA167" i="40" s="1"/>
  <c r="AJ167" i="40"/>
  <c r="U167" i="40"/>
  <c r="K167" i="40" s="1"/>
  <c r="T167" i="40"/>
  <c r="AJ166" i="40"/>
  <c r="T166" i="40"/>
  <c r="AK165" i="40"/>
  <c r="AA165" i="40" s="1"/>
  <c r="AJ165" i="40"/>
  <c r="U165" i="40"/>
  <c r="K165" i="40" s="1"/>
  <c r="T165" i="40"/>
  <c r="AJ164" i="40"/>
  <c r="T164" i="40"/>
  <c r="AK163" i="40"/>
  <c r="AA163" i="40" s="1"/>
  <c r="AJ163" i="40"/>
  <c r="U163" i="40"/>
  <c r="K163" i="40" s="1"/>
  <c r="T163" i="40"/>
  <c r="AJ162" i="40"/>
  <c r="T162" i="40"/>
  <c r="AK161" i="40"/>
  <c r="AJ161" i="40"/>
  <c r="U161" i="40"/>
  <c r="K161" i="40" s="1"/>
  <c r="T161" i="40"/>
  <c r="AJ160" i="40"/>
  <c r="T160" i="40"/>
  <c r="AK150" i="40"/>
  <c r="AA150" i="40" s="1"/>
  <c r="AJ150" i="40"/>
  <c r="U150" i="40"/>
  <c r="K150" i="40" s="1"/>
  <c r="T150" i="40"/>
  <c r="AJ149" i="40"/>
  <c r="T149" i="40"/>
  <c r="AK148" i="40"/>
  <c r="AA148" i="40" s="1"/>
  <c r="AJ148" i="40"/>
  <c r="U148" i="40"/>
  <c r="K148" i="40" s="1"/>
  <c r="T148" i="40"/>
  <c r="AJ147" i="40"/>
  <c r="T147" i="40"/>
  <c r="AK146" i="40"/>
  <c r="AA146" i="40" s="1"/>
  <c r="AJ146" i="40"/>
  <c r="U146" i="40"/>
  <c r="K146" i="40" s="1"/>
  <c r="T146" i="40"/>
  <c r="AJ145" i="40"/>
  <c r="T145" i="40"/>
  <c r="AK144" i="40"/>
  <c r="AA144" i="40" s="1"/>
  <c r="AJ144" i="40"/>
  <c r="U144" i="40"/>
  <c r="K144" i="40" s="1"/>
  <c r="T144" i="40"/>
  <c r="AJ143" i="40"/>
  <c r="T143" i="40"/>
  <c r="AK142" i="40"/>
  <c r="AA142" i="40" s="1"/>
  <c r="AJ142" i="40"/>
  <c r="U142" i="40"/>
  <c r="K142" i="40" s="1"/>
  <c r="T142" i="40"/>
  <c r="AJ141" i="40"/>
  <c r="T141" i="40"/>
  <c r="AK140" i="40"/>
  <c r="AA140" i="40" s="1"/>
  <c r="AJ140" i="40"/>
  <c r="U140" i="40"/>
  <c r="K140" i="40" s="1"/>
  <c r="T140" i="40"/>
  <c r="AJ139" i="40"/>
  <c r="T139" i="40"/>
  <c r="AK138" i="40"/>
  <c r="AA138" i="40" s="1"/>
  <c r="AJ138" i="40"/>
  <c r="U138" i="40"/>
  <c r="K138" i="40" s="1"/>
  <c r="T138" i="40"/>
  <c r="AJ137" i="40"/>
  <c r="T137" i="40"/>
  <c r="AK136" i="40"/>
  <c r="AA136" i="40" s="1"/>
  <c r="AJ136" i="40"/>
  <c r="U136" i="40"/>
  <c r="K136" i="40" s="1"/>
  <c r="T136" i="40"/>
  <c r="AJ135" i="40"/>
  <c r="T135" i="40"/>
  <c r="AK134" i="40"/>
  <c r="AA134" i="40" s="1"/>
  <c r="AJ134" i="40"/>
  <c r="U134" i="40"/>
  <c r="K134" i="40" s="1"/>
  <c r="T134" i="40"/>
  <c r="AJ133" i="40"/>
  <c r="T133" i="40"/>
  <c r="AK132" i="40"/>
  <c r="AA132" i="40" s="1"/>
  <c r="AJ132" i="40"/>
  <c r="U132" i="40"/>
  <c r="K132" i="40" s="1"/>
  <c r="T132" i="40"/>
  <c r="AJ131" i="40"/>
  <c r="T131" i="40"/>
  <c r="AK130" i="40"/>
  <c r="AA130" i="40" s="1"/>
  <c r="AJ130" i="40"/>
  <c r="U130" i="40"/>
  <c r="K130" i="40" s="1"/>
  <c r="T130" i="40"/>
  <c r="AJ129" i="40"/>
  <c r="T129" i="40"/>
  <c r="AK128" i="40"/>
  <c r="AA128" i="40" s="1"/>
  <c r="AJ128" i="40"/>
  <c r="U128" i="40"/>
  <c r="K128" i="40" s="1"/>
  <c r="T128" i="40"/>
  <c r="AJ127" i="40"/>
  <c r="T127" i="40"/>
  <c r="AK126" i="40"/>
  <c r="AA126" i="40" s="1"/>
  <c r="AJ126" i="40"/>
  <c r="U126" i="40"/>
  <c r="K126" i="40" s="1"/>
  <c r="T126" i="40"/>
  <c r="AJ125" i="40"/>
  <c r="T125" i="40"/>
  <c r="AK124" i="40"/>
  <c r="AA124" i="40" s="1"/>
  <c r="AJ124" i="40"/>
  <c r="U124" i="40"/>
  <c r="K124" i="40" s="1"/>
  <c r="T124" i="40"/>
  <c r="AJ123" i="40"/>
  <c r="T123" i="40"/>
  <c r="AK122" i="40"/>
  <c r="AA122" i="40" s="1"/>
  <c r="AJ122" i="40"/>
  <c r="U122" i="40"/>
  <c r="K122" i="40" s="1"/>
  <c r="T122" i="40"/>
  <c r="AJ121" i="40"/>
  <c r="T121" i="40"/>
  <c r="AK120" i="40"/>
  <c r="AA120" i="40" s="1"/>
  <c r="AJ120" i="40"/>
  <c r="U120" i="40"/>
  <c r="K120" i="40" s="1"/>
  <c r="T120" i="40"/>
  <c r="AJ119" i="40"/>
  <c r="T119" i="40"/>
  <c r="AK118" i="40"/>
  <c r="AA118" i="40" s="1"/>
  <c r="AJ118" i="40"/>
  <c r="U118" i="40"/>
  <c r="K118" i="40" s="1"/>
  <c r="T118" i="40"/>
  <c r="AJ117" i="40"/>
  <c r="T117" i="40"/>
  <c r="AK116" i="40"/>
  <c r="AA116" i="40" s="1"/>
  <c r="AJ116" i="40"/>
  <c r="U116" i="40"/>
  <c r="K116" i="40" s="1"/>
  <c r="T116" i="40"/>
  <c r="AJ115" i="40"/>
  <c r="T115" i="40"/>
  <c r="AK114" i="40"/>
  <c r="AA114" i="40" s="1"/>
  <c r="AJ114" i="40"/>
  <c r="U114" i="40"/>
  <c r="K114" i="40" s="1"/>
  <c r="T114" i="40"/>
  <c r="AJ113" i="40"/>
  <c r="T113" i="40"/>
  <c r="AK112" i="40"/>
  <c r="AJ112" i="40"/>
  <c r="U112" i="40"/>
  <c r="K112" i="40" s="1"/>
  <c r="T112" i="40"/>
  <c r="AJ111" i="40"/>
  <c r="T111" i="40"/>
  <c r="AK110" i="40"/>
  <c r="AA110" i="40" s="1"/>
  <c r="AJ110" i="40"/>
  <c r="U110" i="40"/>
  <c r="K110" i="40" s="1"/>
  <c r="T110" i="40"/>
  <c r="AJ109" i="40"/>
  <c r="T109" i="40"/>
  <c r="AK99" i="40"/>
  <c r="AA99" i="40" s="1"/>
  <c r="AJ99" i="40"/>
  <c r="U99" i="40"/>
  <c r="K99" i="40" s="1"/>
  <c r="T99" i="40"/>
  <c r="AJ98" i="40"/>
  <c r="T98" i="40"/>
  <c r="AK97" i="40"/>
  <c r="AA97" i="40" s="1"/>
  <c r="AJ97" i="40"/>
  <c r="U97" i="40"/>
  <c r="K97" i="40" s="1"/>
  <c r="T97" i="40"/>
  <c r="AJ96" i="40"/>
  <c r="T96" i="40"/>
  <c r="AK95" i="40"/>
  <c r="AA95" i="40" s="1"/>
  <c r="AJ95" i="40"/>
  <c r="U95" i="40"/>
  <c r="K95" i="40" s="1"/>
  <c r="T95" i="40"/>
  <c r="AJ94" i="40"/>
  <c r="T94" i="40"/>
  <c r="AK93" i="40"/>
  <c r="AA93" i="40" s="1"/>
  <c r="AJ93" i="40"/>
  <c r="U93" i="40"/>
  <c r="K93" i="40" s="1"/>
  <c r="T93" i="40"/>
  <c r="AJ92" i="40"/>
  <c r="T92" i="40"/>
  <c r="AK91" i="40"/>
  <c r="AA91" i="40" s="1"/>
  <c r="AJ91" i="40"/>
  <c r="U91" i="40"/>
  <c r="K91" i="40" s="1"/>
  <c r="T91" i="40"/>
  <c r="AJ90" i="40"/>
  <c r="T90" i="40"/>
  <c r="AK89" i="40"/>
  <c r="AA89" i="40" s="1"/>
  <c r="AJ89" i="40"/>
  <c r="U89" i="40"/>
  <c r="K89" i="40" s="1"/>
  <c r="T89" i="40"/>
  <c r="AJ88" i="40"/>
  <c r="T88" i="40"/>
  <c r="AK87" i="40"/>
  <c r="AA87" i="40" s="1"/>
  <c r="AJ87" i="40"/>
  <c r="U87" i="40"/>
  <c r="K87" i="40" s="1"/>
  <c r="T87" i="40"/>
  <c r="AJ86" i="40"/>
  <c r="T86" i="40"/>
  <c r="AK85" i="40"/>
  <c r="AA85" i="40" s="1"/>
  <c r="AJ85" i="40"/>
  <c r="U85" i="40"/>
  <c r="K85" i="40" s="1"/>
  <c r="T85" i="40"/>
  <c r="AJ84" i="40"/>
  <c r="T84" i="40"/>
  <c r="AK83" i="40"/>
  <c r="AA83" i="40" s="1"/>
  <c r="AJ83" i="40"/>
  <c r="U83" i="40"/>
  <c r="K83" i="40" s="1"/>
  <c r="T83" i="40"/>
  <c r="AJ82" i="40"/>
  <c r="T82" i="40"/>
  <c r="AK81" i="40"/>
  <c r="AA81" i="40" s="1"/>
  <c r="AJ81" i="40"/>
  <c r="U81" i="40"/>
  <c r="K81" i="40" s="1"/>
  <c r="T81" i="40"/>
  <c r="AJ80" i="40"/>
  <c r="T80" i="40"/>
  <c r="AK79" i="40"/>
  <c r="AA79" i="40" s="1"/>
  <c r="AJ79" i="40"/>
  <c r="U79" i="40"/>
  <c r="K79" i="40" s="1"/>
  <c r="T79" i="40"/>
  <c r="AJ78" i="40"/>
  <c r="T78" i="40"/>
  <c r="AK77" i="40"/>
  <c r="AA77" i="40" s="1"/>
  <c r="AJ77" i="40"/>
  <c r="U77" i="40"/>
  <c r="K77" i="40" s="1"/>
  <c r="T77" i="40"/>
  <c r="AJ76" i="40"/>
  <c r="T76" i="40"/>
  <c r="AK75" i="40"/>
  <c r="AA75" i="40" s="1"/>
  <c r="AJ75" i="40"/>
  <c r="U75" i="40"/>
  <c r="K75" i="40" s="1"/>
  <c r="T75" i="40"/>
  <c r="AJ74" i="40"/>
  <c r="T74" i="40"/>
  <c r="AK73" i="40"/>
  <c r="AA73" i="40" s="1"/>
  <c r="AJ73" i="40"/>
  <c r="U73" i="40"/>
  <c r="K73" i="40" s="1"/>
  <c r="T73" i="40"/>
  <c r="AJ72" i="40"/>
  <c r="T72" i="40"/>
  <c r="AK71" i="40"/>
  <c r="AA71" i="40" s="1"/>
  <c r="AJ71" i="40"/>
  <c r="U71" i="40"/>
  <c r="K71" i="40" s="1"/>
  <c r="T71" i="40"/>
  <c r="AJ70" i="40"/>
  <c r="T70" i="40"/>
  <c r="AK69" i="40"/>
  <c r="AA69" i="40" s="1"/>
  <c r="AJ69" i="40"/>
  <c r="U69" i="40"/>
  <c r="K69" i="40" s="1"/>
  <c r="T69" i="40"/>
  <c r="AJ68" i="40"/>
  <c r="T68" i="40"/>
  <c r="AK67" i="40"/>
  <c r="AA67" i="40" s="1"/>
  <c r="AJ67" i="40"/>
  <c r="U67" i="40"/>
  <c r="K67" i="40" s="1"/>
  <c r="T67" i="40"/>
  <c r="AJ66" i="40"/>
  <c r="T66" i="40"/>
  <c r="AK65" i="40"/>
  <c r="AJ65" i="40"/>
  <c r="U65" i="40"/>
  <c r="K65" i="40" s="1"/>
  <c r="T65" i="40"/>
  <c r="AJ64" i="40"/>
  <c r="T64" i="40"/>
  <c r="AK63" i="40"/>
  <c r="AA63" i="40" s="1"/>
  <c r="AJ63" i="40"/>
  <c r="U63" i="40"/>
  <c r="K63" i="40" s="1"/>
  <c r="T63" i="40"/>
  <c r="AJ62" i="40"/>
  <c r="T62" i="40"/>
  <c r="AK61" i="40"/>
  <c r="AA61" i="40" s="1"/>
  <c r="AJ61" i="40"/>
  <c r="U61" i="40"/>
  <c r="K61" i="40" s="1"/>
  <c r="T61" i="40"/>
  <c r="AJ60" i="40"/>
  <c r="T60" i="40"/>
  <c r="AK59" i="40"/>
  <c r="AA59" i="40" s="1"/>
  <c r="AJ59" i="40"/>
  <c r="U59" i="40"/>
  <c r="T59" i="40"/>
  <c r="AJ58" i="40"/>
  <c r="T58" i="40"/>
  <c r="AK49" i="40"/>
  <c r="AA49" i="40" s="1"/>
  <c r="AJ49" i="40"/>
  <c r="U49" i="40"/>
  <c r="K49" i="40" s="1"/>
  <c r="T49" i="40"/>
  <c r="AJ48" i="40"/>
  <c r="T48" i="40"/>
  <c r="AK47" i="40"/>
  <c r="AA47" i="40" s="1"/>
  <c r="AJ47" i="40"/>
  <c r="U47" i="40"/>
  <c r="K47" i="40" s="1"/>
  <c r="T47" i="40"/>
  <c r="AJ46" i="40"/>
  <c r="T46" i="40"/>
  <c r="AK45" i="40"/>
  <c r="AA45" i="40" s="1"/>
  <c r="AJ45" i="40"/>
  <c r="U45" i="40"/>
  <c r="K45" i="40" s="1"/>
  <c r="T45" i="40"/>
  <c r="AJ44" i="40"/>
  <c r="T44" i="40"/>
  <c r="AK43" i="40"/>
  <c r="AA43" i="40" s="1"/>
  <c r="AJ43" i="40"/>
  <c r="U43" i="40"/>
  <c r="K43" i="40" s="1"/>
  <c r="T43" i="40"/>
  <c r="AJ42" i="40"/>
  <c r="T42" i="40"/>
  <c r="AK41" i="40"/>
  <c r="AA41" i="40" s="1"/>
  <c r="AJ41" i="40"/>
  <c r="U41" i="40"/>
  <c r="K41" i="40" s="1"/>
  <c r="T41" i="40"/>
  <c r="AJ40" i="40"/>
  <c r="T40" i="40"/>
  <c r="AK39" i="40"/>
  <c r="AA39" i="40" s="1"/>
  <c r="AJ39" i="40"/>
  <c r="U39" i="40"/>
  <c r="K39" i="40" s="1"/>
  <c r="T39" i="40"/>
  <c r="AJ38" i="40"/>
  <c r="T38" i="40"/>
  <c r="AK37" i="40"/>
  <c r="AA37" i="40" s="1"/>
  <c r="AJ37" i="40"/>
  <c r="U37" i="40"/>
  <c r="K37" i="40" s="1"/>
  <c r="T37" i="40"/>
  <c r="AJ36" i="40"/>
  <c r="T36" i="40"/>
  <c r="AK35" i="40"/>
  <c r="AA35" i="40" s="1"/>
  <c r="AJ35" i="40"/>
  <c r="U35" i="40"/>
  <c r="K35" i="40" s="1"/>
  <c r="T35" i="40"/>
  <c r="AJ34" i="40"/>
  <c r="T34" i="40"/>
  <c r="AK33" i="40"/>
  <c r="AA33" i="40" s="1"/>
  <c r="AJ33" i="40"/>
  <c r="U33" i="40"/>
  <c r="K33" i="40" s="1"/>
  <c r="T33" i="40"/>
  <c r="AJ32" i="40"/>
  <c r="T32" i="40"/>
  <c r="AK31" i="40"/>
  <c r="AA31" i="40" s="1"/>
  <c r="AJ31" i="40"/>
  <c r="U31" i="40"/>
  <c r="K31" i="40" s="1"/>
  <c r="T31" i="40"/>
  <c r="AJ30" i="40"/>
  <c r="T30" i="40"/>
  <c r="AK29" i="40"/>
  <c r="AA29" i="40" s="1"/>
  <c r="AJ29" i="40"/>
  <c r="U29" i="40"/>
  <c r="K29" i="40" s="1"/>
  <c r="T29" i="40"/>
  <c r="AJ28" i="40"/>
  <c r="T28" i="40"/>
  <c r="AK27" i="40"/>
  <c r="AA27" i="40" s="1"/>
  <c r="AJ27" i="40"/>
  <c r="T27" i="40"/>
  <c r="AJ26" i="40"/>
  <c r="T26" i="40"/>
  <c r="U27" i="40" s="1"/>
  <c r="K27" i="40" s="1"/>
  <c r="AK25" i="40"/>
  <c r="AA25" i="40" s="1"/>
  <c r="AJ25" i="40"/>
  <c r="U25" i="40"/>
  <c r="K25" i="40" s="1"/>
  <c r="T25" i="40"/>
  <c r="AJ24" i="40"/>
  <c r="T24" i="40"/>
  <c r="AK23" i="40"/>
  <c r="AA23" i="40" s="1"/>
  <c r="AJ23" i="40"/>
  <c r="T23" i="40"/>
  <c r="AJ22" i="40"/>
  <c r="T22" i="40"/>
  <c r="AK21" i="40"/>
  <c r="AA21" i="40" s="1"/>
  <c r="AJ21" i="40"/>
  <c r="T21" i="40"/>
  <c r="AJ20" i="40"/>
  <c r="T20" i="40"/>
  <c r="AK19" i="40"/>
  <c r="AA19" i="40" s="1"/>
  <c r="AJ19" i="40"/>
  <c r="T19" i="40"/>
  <c r="AJ18" i="40"/>
  <c r="T18" i="40"/>
  <c r="U50" i="41" l="1"/>
  <c r="E10" i="57"/>
  <c r="D10" i="57"/>
  <c r="C11" i="57"/>
  <c r="M16" i="57"/>
  <c r="N18" i="57"/>
  <c r="O18" i="57" s="1"/>
  <c r="P18" i="57" s="1"/>
  <c r="Q18" i="57" s="1"/>
  <c r="R18" i="57" s="1"/>
  <c r="E10" i="56"/>
  <c r="D10" i="56"/>
  <c r="C11" i="56"/>
  <c r="O18" i="56"/>
  <c r="N18" i="55"/>
  <c r="O18" i="55" s="1"/>
  <c r="P18" i="55" s="1"/>
  <c r="Q18" i="55" s="1"/>
  <c r="R18" i="55" s="1"/>
  <c r="M16" i="55"/>
  <c r="D10" i="55"/>
  <c r="C11" i="55"/>
  <c r="E10" i="55"/>
  <c r="M16" i="54"/>
  <c r="N18" i="54"/>
  <c r="O18" i="54" s="1"/>
  <c r="P18" i="54" s="1"/>
  <c r="Q18" i="54" s="1"/>
  <c r="R18" i="54" s="1"/>
  <c r="E10" i="54"/>
  <c r="D10" i="54"/>
  <c r="C11" i="54"/>
  <c r="N18" i="53"/>
  <c r="O18" i="53" s="1"/>
  <c r="P18" i="53" s="1"/>
  <c r="Q18" i="53" s="1"/>
  <c r="R18" i="53" s="1"/>
  <c r="M16" i="53"/>
  <c r="E10" i="53"/>
  <c r="D10" i="53"/>
  <c r="C11" i="53"/>
  <c r="S18" i="52"/>
  <c r="X18" i="52" a="1"/>
  <c r="X18" i="52" s="1"/>
  <c r="E10" i="52"/>
  <c r="C11" i="52"/>
  <c r="D10" i="52"/>
  <c r="W18" i="52" a="1"/>
  <c r="W18" i="52" s="1"/>
  <c r="S18" i="51"/>
  <c r="C14" i="51"/>
  <c r="E13" i="51"/>
  <c r="D13" i="51"/>
  <c r="C14" i="50"/>
  <c r="E13" i="50"/>
  <c r="O18" i="50"/>
  <c r="C11" i="49"/>
  <c r="E10" i="49"/>
  <c r="D10" i="49"/>
  <c r="N18" i="49"/>
  <c r="O18" i="49" s="1"/>
  <c r="P18" i="49" s="1"/>
  <c r="Q18" i="49" s="1"/>
  <c r="R18" i="49" s="1"/>
  <c r="M16" i="49"/>
  <c r="N18" i="48"/>
  <c r="O18" i="48" s="1"/>
  <c r="P18" i="48" s="1"/>
  <c r="Q18" i="48" s="1"/>
  <c r="R18" i="48" s="1"/>
  <c r="M16" i="48"/>
  <c r="E10" i="48"/>
  <c r="D10" i="48"/>
  <c r="C11" i="48"/>
  <c r="N18" i="47"/>
  <c r="O18" i="47" s="1"/>
  <c r="P18" i="47" s="1"/>
  <c r="Q18" i="47" s="1"/>
  <c r="R18" i="47" s="1"/>
  <c r="M16" i="47"/>
  <c r="D10" i="47"/>
  <c r="E10" i="47"/>
  <c r="C11" i="47"/>
  <c r="E12" i="46"/>
  <c r="C13" i="46"/>
  <c r="D12" i="46"/>
  <c r="W18" i="46" a="1"/>
  <c r="W18" i="46" s="1"/>
  <c r="S18" i="46"/>
  <c r="X18" i="46" a="1"/>
  <c r="X18" i="46" s="1"/>
  <c r="M16" i="45"/>
  <c r="N18" i="45"/>
  <c r="O18" i="45" s="1"/>
  <c r="P18" i="45" s="1"/>
  <c r="Q18" i="45" s="1"/>
  <c r="R18" i="45" s="1"/>
  <c r="C11" i="45"/>
  <c r="E10" i="45"/>
  <c r="D10" i="45"/>
  <c r="O18" i="44"/>
  <c r="E12" i="44"/>
  <c r="C13" i="44"/>
  <c r="E11" i="43"/>
  <c r="C12" i="43"/>
  <c r="S18" i="43"/>
  <c r="X18" i="43" s="1" a="1"/>
  <c r="X18" i="43" s="1"/>
  <c r="E12" i="42"/>
  <c r="C13" i="42"/>
  <c r="S18" i="42"/>
  <c r="Y18" i="42" s="1" a="1"/>
  <c r="Y18" i="42" s="1"/>
  <c r="X18" i="42" a="1"/>
  <c r="X18" i="42" s="1"/>
  <c r="M16" i="41"/>
  <c r="N18" i="41"/>
  <c r="O18" i="41" s="1"/>
  <c r="P18" i="41" s="1"/>
  <c r="Q18" i="41" s="1"/>
  <c r="R18" i="41" s="1"/>
  <c r="D10" i="41"/>
  <c r="E10" i="41"/>
  <c r="C11" i="41"/>
  <c r="AT9" i="41"/>
  <c r="AT18" i="41" s="1"/>
  <c r="AG5" i="41" s="1"/>
  <c r="D16" i="18" s="1"/>
  <c r="AR9" i="41"/>
  <c r="U23" i="40"/>
  <c r="K23" i="40" s="1"/>
  <c r="V18" i="40"/>
  <c r="M18" i="40"/>
  <c r="AA65" i="40"/>
  <c r="AK100" i="40"/>
  <c r="AT12" i="40" s="1"/>
  <c r="AK151" i="40"/>
  <c r="AT14" i="40" s="1"/>
  <c r="AA112" i="40"/>
  <c r="AK50" i="40"/>
  <c r="AT10" i="40" s="1"/>
  <c r="AR4" i="40"/>
  <c r="AR6" i="40" s="1"/>
  <c r="U100" i="40"/>
  <c r="AT11" i="40" s="1"/>
  <c r="K59" i="40"/>
  <c r="AK202" i="40"/>
  <c r="AT17" i="40" s="1"/>
  <c r="AA161" i="40"/>
  <c r="U151" i="40"/>
  <c r="AT13" i="40" s="1"/>
  <c r="U202" i="40"/>
  <c r="AT16" i="40" s="1"/>
  <c r="F37" i="18"/>
  <c r="E37" i="18"/>
  <c r="D37" i="18"/>
  <c r="D38" i="18" s="1"/>
  <c r="S18" i="57" l="1"/>
  <c r="X18" i="57" a="1"/>
  <c r="X18" i="57" s="1"/>
  <c r="E11" i="57"/>
  <c r="C12" i="57"/>
  <c r="D11" i="57"/>
  <c r="P18" i="56"/>
  <c r="C12" i="56"/>
  <c r="E11" i="56"/>
  <c r="D11" i="56"/>
  <c r="E11" i="55"/>
  <c r="C12" i="55"/>
  <c r="D11" i="55"/>
  <c r="S18" i="55"/>
  <c r="W18" i="55" a="1"/>
  <c r="W18" i="55" s="1"/>
  <c r="C12" i="54"/>
  <c r="E11" i="54"/>
  <c r="D11" i="54"/>
  <c r="X18" i="54" a="1"/>
  <c r="X18" i="54" s="1"/>
  <c r="S18" i="54"/>
  <c r="Y18" i="54" a="1"/>
  <c r="Y18" i="54" s="1"/>
  <c r="E11" i="53"/>
  <c r="C12" i="53"/>
  <c r="D11" i="53"/>
  <c r="S18" i="53"/>
  <c r="C12" i="52"/>
  <c r="E11" i="52"/>
  <c r="D11" i="52"/>
  <c r="V19" i="52"/>
  <c r="U19" i="52"/>
  <c r="M20" i="52"/>
  <c r="Y18" i="52" a="1"/>
  <c r="Y18" i="52" s="1"/>
  <c r="E14" i="51"/>
  <c r="C16" i="51"/>
  <c r="D14" i="51"/>
  <c r="V19" i="51"/>
  <c r="M20" i="51"/>
  <c r="U19" i="51"/>
  <c r="W18" i="51" a="1"/>
  <c r="W18" i="51" s="1"/>
  <c r="Y18" i="51" a="1"/>
  <c r="Y18" i="51" s="1"/>
  <c r="X18" i="51" a="1"/>
  <c r="X18" i="51" s="1"/>
  <c r="P18" i="50"/>
  <c r="C16" i="50"/>
  <c r="E14" i="50"/>
  <c r="D14" i="50"/>
  <c r="S18" i="49"/>
  <c r="X18" i="49" s="1" a="1"/>
  <c r="X18" i="49" s="1"/>
  <c r="C12" i="49"/>
  <c r="E11" i="49"/>
  <c r="D11" i="49"/>
  <c r="E11" i="48"/>
  <c r="C12" i="48"/>
  <c r="D11" i="48"/>
  <c r="S18" i="48"/>
  <c r="C12" i="47"/>
  <c r="E11" i="47"/>
  <c r="D11" i="47"/>
  <c r="S18" i="47"/>
  <c r="M20" i="46"/>
  <c r="V19" i="46"/>
  <c r="U19" i="46"/>
  <c r="D13" i="46"/>
  <c r="C14" i="46"/>
  <c r="E13" i="46"/>
  <c r="Y18" i="46" a="1"/>
  <c r="Y18" i="46" s="1"/>
  <c r="E11" i="45"/>
  <c r="C12" i="45"/>
  <c r="D11" i="45"/>
  <c r="S18" i="45"/>
  <c r="Y18" i="45" a="1"/>
  <c r="Y18" i="45" s="1"/>
  <c r="P18" i="44"/>
  <c r="C14" i="44"/>
  <c r="E13" i="44"/>
  <c r="D13" i="44"/>
  <c r="M20" i="43"/>
  <c r="V19" i="43"/>
  <c r="U19" i="43"/>
  <c r="Y18" i="43" a="1"/>
  <c r="Y18" i="43" s="1"/>
  <c r="E12" i="43"/>
  <c r="D12" i="43"/>
  <c r="C13" i="43"/>
  <c r="W18" i="43" a="1"/>
  <c r="W18" i="43" s="1"/>
  <c r="W18" i="42" a="1"/>
  <c r="W18" i="42" s="1"/>
  <c r="M20" i="42"/>
  <c r="V19" i="42"/>
  <c r="U19" i="42"/>
  <c r="C14" i="42"/>
  <c r="E13" i="42"/>
  <c r="D13" i="42"/>
  <c r="C12" i="41"/>
  <c r="E11" i="41"/>
  <c r="D11" i="41"/>
  <c r="S18" i="41"/>
  <c r="X18" i="41" a="1"/>
  <c r="X18" i="41" s="1"/>
  <c r="E38" i="18"/>
  <c r="F38" i="18" s="1"/>
  <c r="M16" i="40"/>
  <c r="N18" i="40"/>
  <c r="O18" i="40" s="1"/>
  <c r="P18" i="40" s="1"/>
  <c r="Q18" i="40" s="1"/>
  <c r="R18" i="40" s="1"/>
  <c r="D10" i="40"/>
  <c r="E10" i="40"/>
  <c r="C11" i="40"/>
  <c r="D11" i="40" s="1"/>
  <c r="M20" i="57" l="1"/>
  <c r="V19" i="57"/>
  <c r="U19" i="57"/>
  <c r="Y18" i="57" a="1"/>
  <c r="Y18" i="57" s="1"/>
  <c r="C13" i="57"/>
  <c r="E12" i="57"/>
  <c r="D12" i="57"/>
  <c r="W18" i="57" a="1"/>
  <c r="W18" i="57" s="1"/>
  <c r="E12" i="56"/>
  <c r="D12" i="56"/>
  <c r="C13" i="56"/>
  <c r="Q18" i="56"/>
  <c r="V19" i="55"/>
  <c r="M20" i="55"/>
  <c r="U19" i="55"/>
  <c r="Y18" i="55" a="1"/>
  <c r="Y18" i="55" s="1"/>
  <c r="X18" i="55" a="1"/>
  <c r="X18" i="55" s="1"/>
  <c r="C13" i="55"/>
  <c r="D12" i="55"/>
  <c r="E12" i="55"/>
  <c r="M20" i="54"/>
  <c r="V19" i="54"/>
  <c r="U19" i="54"/>
  <c r="W18" i="54" a="1"/>
  <c r="W18" i="54" s="1"/>
  <c r="C13" i="54"/>
  <c r="E12" i="54"/>
  <c r="D12" i="54"/>
  <c r="V19" i="53"/>
  <c r="M20" i="53"/>
  <c r="Y18" i="53" a="1"/>
  <c r="Y18" i="53" s="1"/>
  <c r="W18" i="53" a="1"/>
  <c r="W18" i="53" s="1"/>
  <c r="U19" i="53"/>
  <c r="X18" i="53" a="1"/>
  <c r="X18" i="53" s="1"/>
  <c r="E12" i="53"/>
  <c r="C13" i="53"/>
  <c r="D12" i="53"/>
  <c r="V20" i="52"/>
  <c r="N20" i="52"/>
  <c r="K19" i="52"/>
  <c r="Y19" i="52" a="1"/>
  <c r="Y19" i="52" s="1"/>
  <c r="X19" i="52" a="1"/>
  <c r="X19" i="52" s="1"/>
  <c r="W19" i="52" a="1"/>
  <c r="W19" i="52" s="1"/>
  <c r="E12" i="52"/>
  <c r="C13" i="52"/>
  <c r="D12" i="52"/>
  <c r="V20" i="51"/>
  <c r="N20" i="51"/>
  <c r="X19" i="51" a="1"/>
  <c r="X19" i="51" s="1"/>
  <c r="Y19" i="51" a="1"/>
  <c r="Y19" i="51" s="1"/>
  <c r="W19" i="51" a="1"/>
  <c r="W19" i="51" s="1"/>
  <c r="E16" i="51"/>
  <c r="C17" i="51"/>
  <c r="D16" i="51"/>
  <c r="I16" i="51" s="1"/>
  <c r="K19" i="51"/>
  <c r="E16" i="50"/>
  <c r="C17" i="50"/>
  <c r="D16" i="50"/>
  <c r="I16" i="50" s="1"/>
  <c r="Q18" i="50"/>
  <c r="E12" i="49"/>
  <c r="C13" i="49"/>
  <c r="D12" i="49"/>
  <c r="M20" i="49"/>
  <c r="V19" i="49"/>
  <c r="Y18" i="49" a="1"/>
  <c r="Y18" i="49" s="1"/>
  <c r="U19" i="49"/>
  <c r="W18" i="49" a="1"/>
  <c r="W18" i="49" s="1"/>
  <c r="V19" i="48"/>
  <c r="M20" i="48"/>
  <c r="Y18" i="48" a="1"/>
  <c r="Y18" i="48" s="1"/>
  <c r="W18" i="48" a="1"/>
  <c r="W18" i="48" s="1"/>
  <c r="U19" i="48"/>
  <c r="X18" i="48" a="1"/>
  <c r="X18" i="48" s="1"/>
  <c r="E12" i="48"/>
  <c r="C13" i="48"/>
  <c r="D12" i="48"/>
  <c r="V19" i="47"/>
  <c r="M20" i="47"/>
  <c r="W18" i="47" a="1"/>
  <c r="W18" i="47" s="1"/>
  <c r="U19" i="47"/>
  <c r="Y18" i="47" a="1"/>
  <c r="Y18" i="47" s="1"/>
  <c r="X18" i="47" a="1"/>
  <c r="X18" i="47" s="1"/>
  <c r="C13" i="47"/>
  <c r="E12" i="47"/>
  <c r="D12" i="47"/>
  <c r="E14" i="46"/>
  <c r="C16" i="46"/>
  <c r="D14" i="46"/>
  <c r="U50" i="46"/>
  <c r="K19" i="46"/>
  <c r="W19" i="46" a="1"/>
  <c r="W19" i="46" s="1"/>
  <c r="Y19" i="46" a="1"/>
  <c r="Y19" i="46" s="1"/>
  <c r="X19" i="46" a="1"/>
  <c r="X19" i="46" s="1"/>
  <c r="N20" i="46"/>
  <c r="V20" i="46"/>
  <c r="M20" i="45"/>
  <c r="V19" i="45"/>
  <c r="U19" i="45"/>
  <c r="W18" i="45" a="1"/>
  <c r="W18" i="45" s="1"/>
  <c r="E12" i="45"/>
  <c r="C13" i="45"/>
  <c r="D12" i="45"/>
  <c r="X18" i="45" a="1"/>
  <c r="X18" i="45" s="1"/>
  <c r="C16" i="44"/>
  <c r="E14" i="44"/>
  <c r="D14" i="44"/>
  <c r="Q18" i="44"/>
  <c r="C14" i="43"/>
  <c r="D13" i="43"/>
  <c r="E13" i="43"/>
  <c r="K19" i="43"/>
  <c r="X19" i="43" a="1"/>
  <c r="X19" i="43" s="1"/>
  <c r="W19" i="43" a="1"/>
  <c r="W19" i="43" s="1"/>
  <c r="Y19" i="43" a="1"/>
  <c r="Y19" i="43" s="1"/>
  <c r="V20" i="43"/>
  <c r="N20" i="43"/>
  <c r="W19" i="42" a="1"/>
  <c r="W19" i="42" s="1"/>
  <c r="X19" i="42" a="1"/>
  <c r="X19" i="42" s="1"/>
  <c r="Y19" i="42" a="1"/>
  <c r="Y19" i="42" s="1"/>
  <c r="N20" i="42"/>
  <c r="V20" i="42"/>
  <c r="K19" i="42"/>
  <c r="E14" i="42"/>
  <c r="C16" i="42"/>
  <c r="D14" i="42"/>
  <c r="V19" i="41"/>
  <c r="M20" i="41"/>
  <c r="Y18" i="41" a="1"/>
  <c r="Y18" i="41" s="1"/>
  <c r="W18" i="41" a="1"/>
  <c r="W18" i="41" s="1"/>
  <c r="E12" i="41"/>
  <c r="C13" i="41"/>
  <c r="D12" i="41"/>
  <c r="E11" i="40"/>
  <c r="C12" i="40"/>
  <c r="D12" i="40" s="1"/>
  <c r="S18" i="40"/>
  <c r="X18" i="40" s="1" a="1"/>
  <c r="X18" i="40" s="1"/>
  <c r="K19" i="57" l="1"/>
  <c r="N20" i="57"/>
  <c r="O20" i="57" s="1"/>
  <c r="P20" i="57" s="1"/>
  <c r="Q20" i="57" s="1"/>
  <c r="R20" i="57" s="1"/>
  <c r="V20" i="57"/>
  <c r="E13" i="57"/>
  <c r="C14" i="57"/>
  <c r="D13" i="57"/>
  <c r="Y19" i="57" a="1"/>
  <c r="Y19" i="57" s="1"/>
  <c r="X19" i="57" a="1"/>
  <c r="X19" i="57" s="1"/>
  <c r="W19" i="57" a="1"/>
  <c r="W19" i="57" s="1"/>
  <c r="R18" i="56"/>
  <c r="E13" i="56"/>
  <c r="C14" i="56"/>
  <c r="D13" i="56"/>
  <c r="E13" i="55"/>
  <c r="C14" i="55"/>
  <c r="D13" i="55"/>
  <c r="Y19" i="55" a="1"/>
  <c r="Y19" i="55" s="1"/>
  <c r="X19" i="55" a="1"/>
  <c r="X19" i="55" s="1"/>
  <c r="W19" i="55" a="1"/>
  <c r="W19" i="55" s="1"/>
  <c r="K19" i="55"/>
  <c r="V20" i="55"/>
  <c r="N20" i="55"/>
  <c r="Y19" i="54" a="1"/>
  <c r="Y19" i="54" s="1"/>
  <c r="X19" i="54" a="1"/>
  <c r="X19" i="54" s="1"/>
  <c r="W19" i="54" a="1"/>
  <c r="W19" i="54" s="1"/>
  <c r="N20" i="54"/>
  <c r="O20" i="54" s="1"/>
  <c r="P20" i="54" s="1"/>
  <c r="Q20" i="54" s="1"/>
  <c r="R20" i="54" s="1"/>
  <c r="V20" i="54"/>
  <c r="E13" i="54"/>
  <c r="C14" i="54"/>
  <c r="D13" i="54"/>
  <c r="K19" i="54"/>
  <c r="K19" i="53"/>
  <c r="C14" i="53"/>
  <c r="E13" i="53"/>
  <c r="D13" i="53"/>
  <c r="V20" i="53"/>
  <c r="N20" i="53"/>
  <c r="X19" i="53" a="1"/>
  <c r="X19" i="53" s="1"/>
  <c r="Y19" i="53" a="1"/>
  <c r="Y19" i="53" s="1"/>
  <c r="W19" i="53" a="1"/>
  <c r="W19" i="53" s="1"/>
  <c r="C14" i="52"/>
  <c r="E13" i="52"/>
  <c r="D13" i="52"/>
  <c r="O20" i="52"/>
  <c r="P20" i="52" s="1"/>
  <c r="Q20" i="52" s="1"/>
  <c r="R20" i="52" s="1"/>
  <c r="E17" i="51"/>
  <c r="D17" i="51"/>
  <c r="I17" i="51" s="1"/>
  <c r="C18" i="51"/>
  <c r="O20" i="51"/>
  <c r="R18" i="50"/>
  <c r="E17" i="50"/>
  <c r="C18" i="50"/>
  <c r="D17" i="50"/>
  <c r="I17" i="50" s="1"/>
  <c r="X19" i="49" a="1"/>
  <c r="X19" i="49" s="1"/>
  <c r="W19" i="49" a="1"/>
  <c r="W19" i="49" s="1"/>
  <c r="Y19" i="49" a="1"/>
  <c r="Y19" i="49" s="1"/>
  <c r="N20" i="49"/>
  <c r="V20" i="49"/>
  <c r="C14" i="49"/>
  <c r="E13" i="49"/>
  <c r="D13" i="49"/>
  <c r="K19" i="49"/>
  <c r="C14" i="48"/>
  <c r="E13" i="48"/>
  <c r="D13" i="48"/>
  <c r="K19" i="48"/>
  <c r="V20" i="48"/>
  <c r="N20" i="48"/>
  <c r="X19" i="48" a="1"/>
  <c r="X19" i="48" s="1"/>
  <c r="Y19" i="48" a="1"/>
  <c r="Y19" i="48" s="1"/>
  <c r="W19" i="48" a="1"/>
  <c r="W19" i="48" s="1"/>
  <c r="V20" i="47"/>
  <c r="N20" i="47"/>
  <c r="E13" i="47"/>
  <c r="C14" i="47"/>
  <c r="D13" i="47"/>
  <c r="K19" i="47"/>
  <c r="Y19" i="47" a="1"/>
  <c r="Y19" i="47" s="1"/>
  <c r="X19" i="47" a="1"/>
  <c r="X19" i="47" s="1"/>
  <c r="W19" i="47" a="1"/>
  <c r="W19" i="47" s="1"/>
  <c r="E16" i="46"/>
  <c r="C17" i="46"/>
  <c r="D16" i="46"/>
  <c r="I16" i="46" s="1"/>
  <c r="AT9" i="46"/>
  <c r="AT18" i="46" s="1"/>
  <c r="AG5" i="46" s="1"/>
  <c r="D21" i="18" s="1"/>
  <c r="AR9" i="46"/>
  <c r="O20" i="46"/>
  <c r="P20" i="46" s="1"/>
  <c r="Q20" i="46" s="1"/>
  <c r="R20" i="46" s="1"/>
  <c r="C14" i="45"/>
  <c r="E13" i="45"/>
  <c r="D13" i="45"/>
  <c r="K19" i="45"/>
  <c r="W19" i="45" a="1"/>
  <c r="W19" i="45" s="1"/>
  <c r="Y19" i="45" a="1"/>
  <c r="Y19" i="45" s="1"/>
  <c r="X19" i="45" a="1"/>
  <c r="X19" i="45" s="1"/>
  <c r="V20" i="45"/>
  <c r="N20" i="45"/>
  <c r="O20" i="45" s="1"/>
  <c r="P20" i="45" s="1"/>
  <c r="Q20" i="45" s="1"/>
  <c r="R20" i="45" s="1"/>
  <c r="R18" i="44"/>
  <c r="E16" i="44"/>
  <c r="C17" i="44"/>
  <c r="D16" i="44"/>
  <c r="I16" i="44" s="1"/>
  <c r="E14" i="43"/>
  <c r="D14" i="43"/>
  <c r="C16" i="43"/>
  <c r="O20" i="43"/>
  <c r="P20" i="43" s="1"/>
  <c r="Q20" i="43" s="1"/>
  <c r="R20" i="43" s="1"/>
  <c r="C17" i="42"/>
  <c r="E16" i="42"/>
  <c r="D16" i="42"/>
  <c r="I16" i="42" s="1"/>
  <c r="O20" i="42"/>
  <c r="N20" i="41"/>
  <c r="O20" i="41" s="1"/>
  <c r="P20" i="41" s="1"/>
  <c r="Q20" i="41" s="1"/>
  <c r="R20" i="41" s="1"/>
  <c r="V20" i="41"/>
  <c r="C14" i="41"/>
  <c r="E13" i="41"/>
  <c r="D13" i="41"/>
  <c r="W19" i="41" a="1"/>
  <c r="W19" i="41" s="1"/>
  <c r="Y19" i="41" a="1"/>
  <c r="Y19" i="41" s="1"/>
  <c r="X19" i="41" a="1"/>
  <c r="X19" i="41" s="1"/>
  <c r="W18" i="40" a="1"/>
  <c r="W18" i="40" s="1"/>
  <c r="M20" i="40"/>
  <c r="V19" i="40"/>
  <c r="U19" i="40"/>
  <c r="Y18" i="40" a="1"/>
  <c r="Y18" i="40" s="1"/>
  <c r="E12" i="40"/>
  <c r="C13" i="40"/>
  <c r="D13" i="40" s="1"/>
  <c r="C16" i="57" l="1"/>
  <c r="E14" i="57"/>
  <c r="D14" i="57"/>
  <c r="S20" i="57"/>
  <c r="D14" i="56"/>
  <c r="C16" i="56"/>
  <c r="E14" i="56"/>
  <c r="S18" i="56"/>
  <c r="O20" i="55"/>
  <c r="C16" i="55"/>
  <c r="E14" i="55"/>
  <c r="D14" i="55"/>
  <c r="S20" i="54"/>
  <c r="X20" i="54" a="1"/>
  <c r="X20" i="54" s="1"/>
  <c r="E14" i="54"/>
  <c r="C16" i="54"/>
  <c r="D14" i="54"/>
  <c r="C16" i="53"/>
  <c r="E14" i="53"/>
  <c r="D14" i="53"/>
  <c r="O20" i="53"/>
  <c r="C16" i="52"/>
  <c r="E14" i="52"/>
  <c r="D14" i="52"/>
  <c r="S20" i="52"/>
  <c r="C19" i="51"/>
  <c r="E18" i="51"/>
  <c r="D18" i="51"/>
  <c r="I18" i="51" s="1"/>
  <c r="P20" i="51"/>
  <c r="E18" i="50"/>
  <c r="C19" i="50"/>
  <c r="D18" i="50"/>
  <c r="I18" i="50" s="1"/>
  <c r="S18" i="50"/>
  <c r="W18" i="50" a="1"/>
  <c r="W18" i="50" s="1"/>
  <c r="O20" i="49"/>
  <c r="P20" i="49" s="1"/>
  <c r="Q20" i="49" s="1"/>
  <c r="R20" i="49" s="1"/>
  <c r="E14" i="49"/>
  <c r="C16" i="49"/>
  <c r="D14" i="49"/>
  <c r="O20" i="48"/>
  <c r="C16" i="48"/>
  <c r="E14" i="48"/>
  <c r="D14" i="48"/>
  <c r="O20" i="47"/>
  <c r="P20" i="47" s="1"/>
  <c r="Q20" i="47" s="1"/>
  <c r="R20" i="47" s="1"/>
  <c r="E14" i="47"/>
  <c r="C16" i="47"/>
  <c r="D14" i="47"/>
  <c r="X20" i="46" a="1"/>
  <c r="X20" i="46" s="1"/>
  <c r="S20" i="46"/>
  <c r="C18" i="46"/>
  <c r="D17" i="46"/>
  <c r="I17" i="46" s="1"/>
  <c r="E17" i="46"/>
  <c r="Y20" i="46" a="1"/>
  <c r="Y20" i="46" s="1"/>
  <c r="S20" i="45"/>
  <c r="E14" i="45"/>
  <c r="C16" i="45"/>
  <c r="D14" i="45"/>
  <c r="C18" i="44"/>
  <c r="E17" i="44"/>
  <c r="D17" i="44"/>
  <c r="I17" i="44" s="1"/>
  <c r="S18" i="44"/>
  <c r="X18" i="44" a="1"/>
  <c r="X18" i="44" s="1"/>
  <c r="X20" i="43" a="1"/>
  <c r="X20" i="43" s="1"/>
  <c r="S20" i="43"/>
  <c r="C17" i="43"/>
  <c r="D16" i="43"/>
  <c r="I16" i="43" s="1"/>
  <c r="E16" i="43"/>
  <c r="Y20" i="43" a="1"/>
  <c r="Y20" i="43" s="1"/>
  <c r="P20" i="42"/>
  <c r="C18" i="42"/>
  <c r="E17" i="42"/>
  <c r="D17" i="42"/>
  <c r="I17" i="42" s="1"/>
  <c r="C16" i="41"/>
  <c r="E14" i="41"/>
  <c r="D14" i="41"/>
  <c r="S20" i="41"/>
  <c r="X20" i="41" s="1" a="1"/>
  <c r="X20" i="41" s="1"/>
  <c r="K19" i="40"/>
  <c r="Y19" i="40" a="1"/>
  <c r="Y19" i="40" s="1"/>
  <c r="W19" i="40" a="1"/>
  <c r="W19" i="40" s="1"/>
  <c r="X19" i="40" a="1"/>
  <c r="X19" i="40" s="1"/>
  <c r="C14" i="40"/>
  <c r="D14" i="40" s="1"/>
  <c r="E13" i="40"/>
  <c r="N20" i="40"/>
  <c r="O20" i="40" s="1"/>
  <c r="P20" i="40" s="1"/>
  <c r="Q20" i="40" s="1"/>
  <c r="R20" i="40" s="1"/>
  <c r="V20" i="40"/>
  <c r="V21" i="57" l="1"/>
  <c r="M22" i="57"/>
  <c r="Y20" i="57" a="1"/>
  <c r="Y20" i="57" s="1"/>
  <c r="U21" i="57"/>
  <c r="X20" i="57" a="1"/>
  <c r="X20" i="57" s="1"/>
  <c r="W20" i="57" a="1"/>
  <c r="W20" i="57" s="1"/>
  <c r="E16" i="57"/>
  <c r="C17" i="57"/>
  <c r="D16" i="57"/>
  <c r="I16" i="57" s="1"/>
  <c r="V19" i="56"/>
  <c r="M20" i="56"/>
  <c r="U19" i="56"/>
  <c r="W18" i="56" a="1"/>
  <c r="W18" i="56" s="1"/>
  <c r="Y18" i="56" a="1"/>
  <c r="Y18" i="56" s="1"/>
  <c r="C17" i="56"/>
  <c r="E16" i="56"/>
  <c r="D16" i="56"/>
  <c r="I16" i="56" s="1"/>
  <c r="X18" i="56" a="1"/>
  <c r="X18" i="56" s="1"/>
  <c r="C17" i="55"/>
  <c r="E16" i="55"/>
  <c r="D16" i="55"/>
  <c r="I16" i="55" s="1"/>
  <c r="P20" i="55"/>
  <c r="V21" i="54"/>
  <c r="M22" i="54"/>
  <c r="Y20" i="54" a="1"/>
  <c r="Y20" i="54" s="1"/>
  <c r="U21" i="54"/>
  <c r="C17" i="54"/>
  <c r="E16" i="54"/>
  <c r="D16" i="54"/>
  <c r="I16" i="54" s="1"/>
  <c r="W20" i="54" a="1"/>
  <c r="W20" i="54" s="1"/>
  <c r="P20" i="53"/>
  <c r="Q20" i="53" s="1"/>
  <c r="R20" i="53" s="1"/>
  <c r="C17" i="53"/>
  <c r="E16" i="53"/>
  <c r="D16" i="53"/>
  <c r="I16" i="53" s="1"/>
  <c r="V21" i="52"/>
  <c r="M22" i="52"/>
  <c r="U21" i="52"/>
  <c r="W20" i="52" a="1"/>
  <c r="W20" i="52" s="1"/>
  <c r="Y20" i="52" a="1"/>
  <c r="Y20" i="52" s="1"/>
  <c r="C17" i="52"/>
  <c r="D16" i="52"/>
  <c r="I16" i="52" s="1"/>
  <c r="E16" i="52"/>
  <c r="X20" i="52" a="1"/>
  <c r="X20" i="52" s="1"/>
  <c r="Q20" i="51"/>
  <c r="C20" i="51"/>
  <c r="D19" i="51"/>
  <c r="I19" i="51" s="1"/>
  <c r="E19" i="51"/>
  <c r="V19" i="50"/>
  <c r="M20" i="50"/>
  <c r="U19" i="50"/>
  <c r="Y18" i="50" a="1"/>
  <c r="Y18" i="50" s="1"/>
  <c r="C20" i="50"/>
  <c r="E19" i="50"/>
  <c r="D19" i="50"/>
  <c r="I19" i="50" s="1"/>
  <c r="X18" i="50" a="1"/>
  <c r="X18" i="50" s="1"/>
  <c r="E16" i="49"/>
  <c r="C17" i="49"/>
  <c r="D16" i="49"/>
  <c r="I16" i="49" s="1"/>
  <c r="S20" i="49"/>
  <c r="X20" i="49" a="1"/>
  <c r="X20" i="49" s="1"/>
  <c r="Y20" i="49" a="1"/>
  <c r="Y20" i="49" s="1"/>
  <c r="C17" i="48"/>
  <c r="E16" i="48"/>
  <c r="D16" i="48"/>
  <c r="I16" i="48" s="1"/>
  <c r="P20" i="48"/>
  <c r="C17" i="47"/>
  <c r="E16" i="47"/>
  <c r="D16" i="47"/>
  <c r="I16" i="47" s="1"/>
  <c r="S20" i="47"/>
  <c r="Y20" i="47" s="1" a="1"/>
  <c r="Y20" i="47" s="1"/>
  <c r="C19" i="46"/>
  <c r="E18" i="46"/>
  <c r="D18" i="46"/>
  <c r="I18" i="46" s="1"/>
  <c r="V21" i="46"/>
  <c r="M22" i="46"/>
  <c r="W20" i="46" a="1"/>
  <c r="W20" i="46" s="1"/>
  <c r="C17" i="45"/>
  <c r="E16" i="45"/>
  <c r="D16" i="45"/>
  <c r="I16" i="45" s="1"/>
  <c r="M22" i="45"/>
  <c r="V21" i="45"/>
  <c r="Y20" i="45" a="1"/>
  <c r="Y20" i="45" s="1"/>
  <c r="U21" i="45"/>
  <c r="W20" i="45" a="1"/>
  <c r="W20" i="45" s="1"/>
  <c r="X20" i="45" a="1"/>
  <c r="X20" i="45" s="1"/>
  <c r="M20" i="44"/>
  <c r="V19" i="44"/>
  <c r="U19" i="44"/>
  <c r="W18" i="44" a="1"/>
  <c r="W18" i="44" s="1"/>
  <c r="Y18" i="44" a="1"/>
  <c r="Y18" i="44" s="1"/>
  <c r="E18" i="44"/>
  <c r="C19" i="44"/>
  <c r="D18" i="44"/>
  <c r="I18" i="44" s="1"/>
  <c r="C18" i="43"/>
  <c r="E17" i="43"/>
  <c r="D17" i="43"/>
  <c r="I17" i="43" s="1"/>
  <c r="M22" i="43"/>
  <c r="V21" i="43"/>
  <c r="U21" i="43"/>
  <c r="W20" i="43" a="1"/>
  <c r="W20" i="43" s="1"/>
  <c r="Q20" i="42"/>
  <c r="C19" i="42"/>
  <c r="E18" i="42"/>
  <c r="D18" i="42"/>
  <c r="I18" i="42" s="1"/>
  <c r="C17" i="41"/>
  <c r="E16" i="41"/>
  <c r="D16" i="41"/>
  <c r="I16" i="41" s="1"/>
  <c r="M22" i="41"/>
  <c r="V21" i="41"/>
  <c r="W20" i="41" a="1"/>
  <c r="W20" i="41" s="1"/>
  <c r="Y20" i="41" a="1"/>
  <c r="Y20" i="41" s="1"/>
  <c r="E14" i="40"/>
  <c r="C16" i="40"/>
  <c r="D16" i="40" s="1"/>
  <c r="S20" i="40"/>
  <c r="W20" i="40" s="1" a="1"/>
  <c r="W20" i="40" s="1"/>
  <c r="N22" i="57" l="1"/>
  <c r="O22" i="57" s="1"/>
  <c r="P22" i="57" s="1"/>
  <c r="Q22" i="57" s="1"/>
  <c r="R22" i="57" s="1"/>
  <c r="V22" i="57"/>
  <c r="C18" i="57"/>
  <c r="E17" i="57"/>
  <c r="D17" i="57"/>
  <c r="I17" i="57" s="1"/>
  <c r="K21" i="57"/>
  <c r="U50" i="57"/>
  <c r="X21" i="57" a="1"/>
  <c r="X21" i="57" s="1"/>
  <c r="W21" i="57" a="1"/>
  <c r="W21" i="57" s="1"/>
  <c r="Y21" i="57" a="1"/>
  <c r="Y21" i="57" s="1"/>
  <c r="C18" i="56"/>
  <c r="E17" i="56"/>
  <c r="D17" i="56"/>
  <c r="I17" i="56" s="1"/>
  <c r="K19" i="56"/>
  <c r="V20" i="56"/>
  <c r="N20" i="56"/>
  <c r="O20" i="56" s="1"/>
  <c r="P20" i="56" s="1"/>
  <c r="Q20" i="56" s="1"/>
  <c r="R20" i="56" s="1"/>
  <c r="X19" i="56" a="1"/>
  <c r="X19" i="56" s="1"/>
  <c r="W19" i="56" a="1"/>
  <c r="W19" i="56" s="1"/>
  <c r="Y19" i="56" a="1"/>
  <c r="Y19" i="56" s="1"/>
  <c r="Q20" i="55"/>
  <c r="E17" i="55"/>
  <c r="C18" i="55"/>
  <c r="D17" i="55"/>
  <c r="I17" i="55" s="1"/>
  <c r="C18" i="54"/>
  <c r="E17" i="54"/>
  <c r="D17" i="54"/>
  <c r="I17" i="54" s="1"/>
  <c r="K21" i="54"/>
  <c r="U50" i="54"/>
  <c r="V22" i="54"/>
  <c r="N22" i="54"/>
  <c r="O22" i="54" s="1"/>
  <c r="P22" i="54" s="1"/>
  <c r="Q22" i="54" s="1"/>
  <c r="R22" i="54" s="1"/>
  <c r="W21" i="54" a="1"/>
  <c r="W21" i="54" s="1"/>
  <c r="Y21" i="54" a="1"/>
  <c r="Y21" i="54" s="1"/>
  <c r="X21" i="54" a="1"/>
  <c r="X21" i="54" s="1"/>
  <c r="C18" i="53"/>
  <c r="E17" i="53"/>
  <c r="D17" i="53"/>
  <c r="I17" i="53" s="1"/>
  <c r="S20" i="53"/>
  <c r="K21" i="52"/>
  <c r="U50" i="52"/>
  <c r="N22" i="52"/>
  <c r="V22" i="52"/>
  <c r="C18" i="52"/>
  <c r="E17" i="52"/>
  <c r="D17" i="52"/>
  <c r="I17" i="52" s="1"/>
  <c r="Y21" i="52" a="1"/>
  <c r="Y21" i="52" s="1"/>
  <c r="W21" i="52" a="1"/>
  <c r="W21" i="52" s="1"/>
  <c r="X21" i="52" a="1"/>
  <c r="X21" i="52" s="1"/>
  <c r="C21" i="51"/>
  <c r="E20" i="51"/>
  <c r="D20" i="51"/>
  <c r="I20" i="51" s="1"/>
  <c r="R20" i="51"/>
  <c r="C21" i="50"/>
  <c r="E20" i="50"/>
  <c r="D20" i="50"/>
  <c r="I20" i="50" s="1"/>
  <c r="K19" i="50"/>
  <c r="V20" i="50"/>
  <c r="N20" i="50"/>
  <c r="X19" i="50" a="1"/>
  <c r="X19" i="50" s="1"/>
  <c r="W19" i="50" a="1"/>
  <c r="W19" i="50" s="1"/>
  <c r="Y19" i="50" a="1"/>
  <c r="Y19" i="50" s="1"/>
  <c r="M22" i="49"/>
  <c r="V21" i="49"/>
  <c r="U21" i="49"/>
  <c r="W20" i="49" a="1"/>
  <c r="W20" i="49" s="1"/>
  <c r="E17" i="49"/>
  <c r="C18" i="49"/>
  <c r="D17" i="49"/>
  <c r="I17" i="49" s="1"/>
  <c r="Q20" i="48"/>
  <c r="C18" i="48"/>
  <c r="E17" i="48"/>
  <c r="D17" i="48"/>
  <c r="I17" i="48" s="1"/>
  <c r="M22" i="47"/>
  <c r="V21" i="47"/>
  <c r="U21" i="47"/>
  <c r="X20" i="47" a="1"/>
  <c r="X20" i="47" s="1"/>
  <c r="W20" i="47" a="1"/>
  <c r="W20" i="47" s="1"/>
  <c r="C18" i="47"/>
  <c r="E17" i="47"/>
  <c r="D17" i="47"/>
  <c r="I17" i="47" s="1"/>
  <c r="V22" i="46"/>
  <c r="N22" i="46"/>
  <c r="O22" i="46" s="1"/>
  <c r="P22" i="46" s="1"/>
  <c r="Q22" i="46" s="1"/>
  <c r="R22" i="46" s="1"/>
  <c r="X21" i="46" a="1"/>
  <c r="X21" i="46" s="1"/>
  <c r="W21" i="46" a="1"/>
  <c r="W21" i="46" s="1"/>
  <c r="Y21" i="46" a="1"/>
  <c r="Y21" i="46" s="1"/>
  <c r="C20" i="46"/>
  <c r="E19" i="46"/>
  <c r="D19" i="46"/>
  <c r="I19" i="46" s="1"/>
  <c r="Y21" i="45" a="1"/>
  <c r="Y21" i="45" s="1"/>
  <c r="X21" i="45" a="1"/>
  <c r="X21" i="45" s="1"/>
  <c r="W21" i="45" a="1"/>
  <c r="W21" i="45" s="1"/>
  <c r="V22" i="45"/>
  <c r="N22" i="45"/>
  <c r="K21" i="45"/>
  <c r="U50" i="45"/>
  <c r="C18" i="45"/>
  <c r="E17" i="45"/>
  <c r="D17" i="45"/>
  <c r="I17" i="45" s="1"/>
  <c r="K19" i="44"/>
  <c r="E19" i="44"/>
  <c r="C20" i="44"/>
  <c r="D19" i="44"/>
  <c r="I19" i="44" s="1"/>
  <c r="W19" i="44" a="1"/>
  <c r="W19" i="44" s="1"/>
  <c r="Y19" i="44" a="1"/>
  <c r="Y19" i="44" s="1"/>
  <c r="X19" i="44" a="1"/>
  <c r="X19" i="44" s="1"/>
  <c r="V20" i="44"/>
  <c r="N20" i="44"/>
  <c r="O20" i="44" s="1"/>
  <c r="P20" i="44" s="1"/>
  <c r="Q20" i="44" s="1"/>
  <c r="R20" i="44" s="1"/>
  <c r="Y21" i="43" a="1"/>
  <c r="Y21" i="43" s="1"/>
  <c r="X21" i="43" a="1"/>
  <c r="X21" i="43" s="1"/>
  <c r="W21" i="43" a="1"/>
  <c r="W21" i="43" s="1"/>
  <c r="V22" i="43"/>
  <c r="N22" i="43"/>
  <c r="C19" i="43"/>
  <c r="E18" i="43"/>
  <c r="D18" i="43"/>
  <c r="I18" i="43" s="1"/>
  <c r="K21" i="43"/>
  <c r="U50" i="43"/>
  <c r="C20" i="42"/>
  <c r="E19" i="42"/>
  <c r="D19" i="42"/>
  <c r="I19" i="42" s="1"/>
  <c r="R20" i="42"/>
  <c r="W21" i="41" a="1"/>
  <c r="W21" i="41" s="1"/>
  <c r="X21" i="41" a="1"/>
  <c r="X21" i="41" s="1"/>
  <c r="Y21" i="41" a="1"/>
  <c r="Y21" i="41" s="1"/>
  <c r="V22" i="41"/>
  <c r="N22" i="41"/>
  <c r="C18" i="41"/>
  <c r="E17" i="41"/>
  <c r="D17" i="41"/>
  <c r="I17" i="41" s="1"/>
  <c r="X20" i="40" a="1"/>
  <c r="X20" i="40" s="1"/>
  <c r="E16" i="40"/>
  <c r="C17" i="40"/>
  <c r="D17" i="40" s="1"/>
  <c r="V21" i="40"/>
  <c r="M22" i="40"/>
  <c r="U21" i="40"/>
  <c r="Y20" i="40" a="1"/>
  <c r="Y20" i="40" s="1"/>
  <c r="AT9" i="57" l="1"/>
  <c r="AT18" i="57" s="1"/>
  <c r="AG5" i="57" s="1"/>
  <c r="D32" i="18" s="1"/>
  <c r="AR9" i="57"/>
  <c r="S22" i="57"/>
  <c r="X22" i="57" a="1"/>
  <c r="X22" i="57" s="1"/>
  <c r="C19" i="57"/>
  <c r="E18" i="57"/>
  <c r="D18" i="57"/>
  <c r="I18" i="57" s="1"/>
  <c r="S20" i="56"/>
  <c r="E18" i="56"/>
  <c r="C19" i="56"/>
  <c r="D18" i="56"/>
  <c r="I18" i="56" s="1"/>
  <c r="W20" i="56" a="1"/>
  <c r="W20" i="56" s="1"/>
  <c r="C19" i="55"/>
  <c r="E18" i="55"/>
  <c r="D18" i="55"/>
  <c r="I18" i="55" s="1"/>
  <c r="R20" i="55"/>
  <c r="AT9" i="54"/>
  <c r="AT18" i="54" s="1"/>
  <c r="AG5" i="54" s="1"/>
  <c r="D29" i="18" s="1"/>
  <c r="AR9" i="54"/>
  <c r="E18" i="54"/>
  <c r="C19" i="54"/>
  <c r="D18" i="54"/>
  <c r="I18" i="54" s="1"/>
  <c r="S22" i="54"/>
  <c r="X22" i="54" a="1"/>
  <c r="X22" i="54" s="1"/>
  <c r="M22" i="53"/>
  <c r="V21" i="53"/>
  <c r="U21" i="53"/>
  <c r="Y20" i="53" a="1"/>
  <c r="Y20" i="53" s="1"/>
  <c r="W20" i="53" a="1"/>
  <c r="W20" i="53" s="1"/>
  <c r="C19" i="53"/>
  <c r="E18" i="53"/>
  <c r="D18" i="53"/>
  <c r="I18" i="53" s="1"/>
  <c r="X20" i="53" a="1"/>
  <c r="X20" i="53" s="1"/>
  <c r="C19" i="52"/>
  <c r="E18" i="52"/>
  <c r="D18" i="52"/>
  <c r="I18" i="52" s="1"/>
  <c r="O22" i="52"/>
  <c r="AR9" i="52"/>
  <c r="AT9" i="52"/>
  <c r="AT18" i="52" s="1"/>
  <c r="AG5" i="52" s="1"/>
  <c r="D27" i="18" s="1"/>
  <c r="X20" i="51" a="1"/>
  <c r="X20" i="51" s="1"/>
  <c r="S20" i="51"/>
  <c r="Y20" i="51" a="1"/>
  <c r="Y20" i="51" s="1"/>
  <c r="W20" i="51" a="1"/>
  <c r="W20" i="51" s="1"/>
  <c r="E21" i="51"/>
  <c r="C22" i="51"/>
  <c r="D21" i="51"/>
  <c r="I21" i="51" s="1"/>
  <c r="E21" i="50"/>
  <c r="C22" i="50"/>
  <c r="D21" i="50"/>
  <c r="I21" i="50" s="1"/>
  <c r="O20" i="50"/>
  <c r="K21" i="49"/>
  <c r="U50" i="49"/>
  <c r="C19" i="49"/>
  <c r="E18" i="49"/>
  <c r="D18" i="49"/>
  <c r="I18" i="49" s="1"/>
  <c r="X21" i="49" a="1"/>
  <c r="X21" i="49" s="1"/>
  <c r="Y21" i="49" a="1"/>
  <c r="Y21" i="49" s="1"/>
  <c r="W21" i="49" a="1"/>
  <c r="W21" i="49" s="1"/>
  <c r="N22" i="49"/>
  <c r="O22" i="49" s="1"/>
  <c r="P22" i="49" s="1"/>
  <c r="Q22" i="49" s="1"/>
  <c r="R22" i="49" s="1"/>
  <c r="V22" i="49"/>
  <c r="C19" i="48"/>
  <c r="E18" i="48"/>
  <c r="D18" i="48"/>
  <c r="I18" i="48" s="1"/>
  <c r="R20" i="48"/>
  <c r="X21" i="47" a="1"/>
  <c r="X21" i="47" s="1"/>
  <c r="W21" i="47" a="1"/>
  <c r="W21" i="47" s="1"/>
  <c r="Y21" i="47" a="1"/>
  <c r="Y21" i="47" s="1"/>
  <c r="C19" i="47"/>
  <c r="E18" i="47"/>
  <c r="D18" i="47"/>
  <c r="I18" i="47" s="1"/>
  <c r="K21" i="47"/>
  <c r="U50" i="47"/>
  <c r="N22" i="47"/>
  <c r="V22" i="47"/>
  <c r="S22" i="46"/>
  <c r="X22" i="46" a="1"/>
  <c r="X22" i="46" s="1"/>
  <c r="E20" i="46"/>
  <c r="C21" i="46"/>
  <c r="D20" i="46"/>
  <c r="I20" i="46" s="1"/>
  <c r="W22" i="46" a="1"/>
  <c r="W22" i="46" s="1"/>
  <c r="AT9" i="45"/>
  <c r="AT18" i="45" s="1"/>
  <c r="AG5" i="45" s="1"/>
  <c r="D20" i="18" s="1"/>
  <c r="AR9" i="45"/>
  <c r="O22" i="45"/>
  <c r="E18" i="45"/>
  <c r="C19" i="45"/>
  <c r="D18" i="45"/>
  <c r="I18" i="45" s="1"/>
  <c r="C21" i="44"/>
  <c r="E20" i="44"/>
  <c r="D20" i="44"/>
  <c r="I20" i="44" s="1"/>
  <c r="Y20" i="44" a="1"/>
  <c r="Y20" i="44" s="1"/>
  <c r="S20" i="44"/>
  <c r="AT9" i="43"/>
  <c r="AT18" i="43" s="1"/>
  <c r="AG5" i="43" s="1"/>
  <c r="D18" i="18" s="1"/>
  <c r="AR9" i="43"/>
  <c r="E19" i="43"/>
  <c r="D19" i="43"/>
  <c r="I19" i="43" s="1"/>
  <c r="C20" i="43"/>
  <c r="O22" i="43"/>
  <c r="X20" i="42" a="1"/>
  <c r="X20" i="42" s="1"/>
  <c r="S20" i="42"/>
  <c r="Y20" i="42" a="1"/>
  <c r="Y20" i="42" s="1"/>
  <c r="C21" i="42"/>
  <c r="E20" i="42"/>
  <c r="D20" i="42"/>
  <c r="I20" i="42" s="1"/>
  <c r="E18" i="41"/>
  <c r="C19" i="41"/>
  <c r="D18" i="41"/>
  <c r="I18" i="41" s="1"/>
  <c r="O22" i="41"/>
  <c r="P22" i="41" s="1"/>
  <c r="Q22" i="41" s="1"/>
  <c r="R22" i="41" s="1"/>
  <c r="N22" i="40"/>
  <c r="V22" i="40"/>
  <c r="W21" i="40" a="1"/>
  <c r="W21" i="40" s="1"/>
  <c r="Y21" i="40" a="1"/>
  <c r="Y21" i="40" s="1"/>
  <c r="X21" i="40" a="1"/>
  <c r="X21" i="40" s="1"/>
  <c r="K21" i="40"/>
  <c r="U50" i="40"/>
  <c r="C18" i="40"/>
  <c r="D18" i="40" s="1"/>
  <c r="E17" i="40"/>
  <c r="V23" i="57" l="1"/>
  <c r="M24" i="57"/>
  <c r="Y22" i="57" a="1"/>
  <c r="Y22" i="57" s="1"/>
  <c r="W22" i="57" a="1"/>
  <c r="W22" i="57" s="1"/>
  <c r="C20" i="57"/>
  <c r="E19" i="57"/>
  <c r="D19" i="57"/>
  <c r="I19" i="57" s="1"/>
  <c r="M22" i="56"/>
  <c r="V21" i="56"/>
  <c r="Y20" i="56" a="1"/>
  <c r="Y20" i="56" s="1"/>
  <c r="U21" i="56"/>
  <c r="E19" i="56"/>
  <c r="C20" i="56"/>
  <c r="D19" i="56"/>
  <c r="I19" i="56" s="1"/>
  <c r="X20" i="56" a="1"/>
  <c r="X20" i="56" s="1"/>
  <c r="X20" i="55" a="1"/>
  <c r="X20" i="55" s="1"/>
  <c r="S20" i="55"/>
  <c r="E19" i="55"/>
  <c r="C20" i="55"/>
  <c r="D19" i="55"/>
  <c r="I19" i="55" s="1"/>
  <c r="E19" i="54"/>
  <c r="D19" i="54"/>
  <c r="I19" i="54" s="1"/>
  <c r="C20" i="54"/>
  <c r="V23" i="54"/>
  <c r="M24" i="54"/>
  <c r="W22" i="54" a="1"/>
  <c r="W22" i="54" s="1"/>
  <c r="Y22" i="54" a="1"/>
  <c r="Y22" i="54" s="1"/>
  <c r="C20" i="53"/>
  <c r="E19" i="53"/>
  <c r="D19" i="53"/>
  <c r="I19" i="53" s="1"/>
  <c r="K21" i="53"/>
  <c r="U50" i="53"/>
  <c r="X21" i="53" a="1"/>
  <c r="X21" i="53" s="1"/>
  <c r="W21" i="53" a="1"/>
  <c r="W21" i="53" s="1"/>
  <c r="Y21" i="53" a="1"/>
  <c r="Y21" i="53" s="1"/>
  <c r="V22" i="53"/>
  <c r="N22" i="53"/>
  <c r="O22" i="53" s="1"/>
  <c r="P22" i="53" s="1"/>
  <c r="Q22" i="53" s="1"/>
  <c r="R22" i="53" s="1"/>
  <c r="P22" i="52"/>
  <c r="E19" i="52"/>
  <c r="C20" i="52"/>
  <c r="D19" i="52"/>
  <c r="I19" i="52" s="1"/>
  <c r="E22" i="51"/>
  <c r="D22" i="51"/>
  <c r="I22" i="51" s="1"/>
  <c r="C23" i="51"/>
  <c r="V21" i="51"/>
  <c r="M22" i="51"/>
  <c r="U21" i="51"/>
  <c r="P20" i="50"/>
  <c r="C23" i="50"/>
  <c r="E22" i="50"/>
  <c r="D22" i="50"/>
  <c r="I22" i="50" s="1"/>
  <c r="E19" i="49"/>
  <c r="C20" i="49"/>
  <c r="D19" i="49"/>
  <c r="I19" i="49" s="1"/>
  <c r="AR9" i="49"/>
  <c r="AT9" i="49"/>
  <c r="AT18" i="49" s="1"/>
  <c r="AG5" i="49" s="1"/>
  <c r="D24" i="18" s="1"/>
  <c r="S22" i="49"/>
  <c r="W22" i="49" s="1" a="1"/>
  <c r="W22" i="49" s="1"/>
  <c r="X20" i="48" a="1"/>
  <c r="X20" i="48" s="1"/>
  <c r="S20" i="48"/>
  <c r="C20" i="48"/>
  <c r="E19" i="48"/>
  <c r="D19" i="48"/>
  <c r="I19" i="48" s="1"/>
  <c r="AT9" i="47"/>
  <c r="AT18" i="47" s="1"/>
  <c r="AG5" i="47" s="1"/>
  <c r="D22" i="18" s="1"/>
  <c r="AR9" i="47"/>
  <c r="E19" i="47"/>
  <c r="C20" i="47"/>
  <c r="D19" i="47"/>
  <c r="I19" i="47" s="1"/>
  <c r="O22" i="47"/>
  <c r="P22" i="47" s="1"/>
  <c r="Q22" i="47" s="1"/>
  <c r="R22" i="47" s="1"/>
  <c r="V23" i="46"/>
  <c r="M24" i="46"/>
  <c r="Y22" i="46" a="1"/>
  <c r="Y22" i="46" s="1"/>
  <c r="C22" i="46"/>
  <c r="E21" i="46"/>
  <c r="D21" i="46"/>
  <c r="I21" i="46" s="1"/>
  <c r="E19" i="45"/>
  <c r="C20" i="45"/>
  <c r="D19" i="45"/>
  <c r="I19" i="45" s="1"/>
  <c r="P22" i="45"/>
  <c r="E21" i="44"/>
  <c r="C22" i="44"/>
  <c r="D21" i="44"/>
  <c r="I21" i="44" s="1"/>
  <c r="V21" i="44"/>
  <c r="M22" i="44"/>
  <c r="W20" i="44" a="1"/>
  <c r="W20" i="44" s="1"/>
  <c r="U21" i="44"/>
  <c r="X20" i="44" a="1"/>
  <c r="X20" i="44" s="1"/>
  <c r="P22" i="43"/>
  <c r="Q22" i="43" s="1"/>
  <c r="R22" i="43" s="1"/>
  <c r="D20" i="43"/>
  <c r="I20" i="43" s="1"/>
  <c r="C21" i="43"/>
  <c r="E20" i="43"/>
  <c r="C22" i="42"/>
  <c r="E21" i="42"/>
  <c r="D21" i="42"/>
  <c r="I21" i="42" s="1"/>
  <c r="M22" i="42"/>
  <c r="V21" i="42"/>
  <c r="U21" i="42"/>
  <c r="W20" i="42" a="1"/>
  <c r="W20" i="42" s="1"/>
  <c r="S22" i="41"/>
  <c r="X22" i="41" a="1"/>
  <c r="X22" i="41" s="1"/>
  <c r="W22" i="41" a="1"/>
  <c r="W22" i="41" s="1"/>
  <c r="E19" i="41"/>
  <c r="C20" i="41"/>
  <c r="D19" i="41"/>
  <c r="I19" i="41" s="1"/>
  <c r="E18" i="40"/>
  <c r="C19" i="40"/>
  <c r="D19" i="40" s="1"/>
  <c r="O22" i="40"/>
  <c r="P22" i="40" s="1"/>
  <c r="Q22" i="40" s="1"/>
  <c r="R22" i="40" s="1"/>
  <c r="AT9" i="40"/>
  <c r="AT18" i="40" s="1"/>
  <c r="AG5" i="40" s="1"/>
  <c r="D15" i="18" s="1"/>
  <c r="AR9" i="40"/>
  <c r="E20" i="57" l="1"/>
  <c r="C21" i="57"/>
  <c r="D20" i="57"/>
  <c r="I20" i="57" s="1"/>
  <c r="V24" i="57"/>
  <c r="N24" i="57"/>
  <c r="O24" i="57" s="1"/>
  <c r="P24" i="57" s="1"/>
  <c r="Q24" i="57" s="1"/>
  <c r="R24" i="57" s="1"/>
  <c r="Y23" i="57" a="1"/>
  <c r="Y23" i="57" s="1"/>
  <c r="W23" i="57" a="1"/>
  <c r="W23" i="57" s="1"/>
  <c r="X23" i="57" a="1"/>
  <c r="X23" i="57" s="1"/>
  <c r="K21" i="56"/>
  <c r="U50" i="56"/>
  <c r="W21" i="56" a="1"/>
  <c r="W21" i="56" s="1"/>
  <c r="X21" i="56" a="1"/>
  <c r="X21" i="56" s="1"/>
  <c r="Y21" i="56" a="1"/>
  <c r="Y21" i="56" s="1"/>
  <c r="N22" i="56"/>
  <c r="O22" i="56" s="1"/>
  <c r="P22" i="56" s="1"/>
  <c r="Q22" i="56" s="1"/>
  <c r="R22" i="56" s="1"/>
  <c r="V22" i="56"/>
  <c r="E20" i="56"/>
  <c r="D20" i="56"/>
  <c r="I20" i="56" s="1"/>
  <c r="C21" i="56"/>
  <c r="E20" i="55"/>
  <c r="C21" i="55"/>
  <c r="D20" i="55"/>
  <c r="I20" i="55" s="1"/>
  <c r="M22" i="55"/>
  <c r="V21" i="55"/>
  <c r="U21" i="55"/>
  <c r="W20" i="55" a="1"/>
  <c r="W20" i="55" s="1"/>
  <c r="Y20" i="55" a="1"/>
  <c r="Y20" i="55" s="1"/>
  <c r="N24" i="54"/>
  <c r="O24" i="54" s="1"/>
  <c r="P24" i="54" s="1"/>
  <c r="Q24" i="54" s="1"/>
  <c r="R24" i="54" s="1"/>
  <c r="V24" i="54"/>
  <c r="W23" i="54" a="1"/>
  <c r="W23" i="54" s="1"/>
  <c r="Y23" i="54" a="1"/>
  <c r="Y23" i="54" s="1"/>
  <c r="X23" i="54" a="1"/>
  <c r="X23" i="54" s="1"/>
  <c r="C21" i="54"/>
  <c r="E20" i="54"/>
  <c r="D20" i="54"/>
  <c r="I20" i="54" s="1"/>
  <c r="W22" i="53" a="1"/>
  <c r="W22" i="53" s="1"/>
  <c r="AT9" i="53"/>
  <c r="AT18" i="53" s="1"/>
  <c r="AG5" i="53" s="1"/>
  <c r="D28" i="18" s="1"/>
  <c r="AR9" i="53"/>
  <c r="S22" i="53"/>
  <c r="E20" i="53"/>
  <c r="C21" i="53"/>
  <c r="D20" i="53"/>
  <c r="I20" i="53" s="1"/>
  <c r="E20" i="52"/>
  <c r="C21" i="52"/>
  <c r="D20" i="52"/>
  <c r="I20" i="52" s="1"/>
  <c r="Q22" i="52"/>
  <c r="K21" i="51"/>
  <c r="U50" i="51"/>
  <c r="V22" i="51"/>
  <c r="N22" i="51"/>
  <c r="O22" i="51" s="1"/>
  <c r="P22" i="51" s="1"/>
  <c r="Q22" i="51" s="1"/>
  <c r="R22" i="51" s="1"/>
  <c r="E23" i="51"/>
  <c r="C24" i="51"/>
  <c r="D23" i="51"/>
  <c r="I23" i="51" s="1"/>
  <c r="X21" i="51" a="1"/>
  <c r="X21" i="51" s="1"/>
  <c r="W21" i="51" a="1"/>
  <c r="W21" i="51" s="1"/>
  <c r="Y21" i="51" a="1"/>
  <c r="Y21" i="51" s="1"/>
  <c r="E23" i="50"/>
  <c r="C24" i="50"/>
  <c r="D23" i="50"/>
  <c r="I23" i="50" s="1"/>
  <c r="Q20" i="50"/>
  <c r="C21" i="49"/>
  <c r="E20" i="49"/>
  <c r="D20" i="49"/>
  <c r="I20" i="49" s="1"/>
  <c r="M24" i="49"/>
  <c r="V23" i="49"/>
  <c r="X22" i="49" a="1"/>
  <c r="X22" i="49" s="1"/>
  <c r="Y22" i="49" a="1"/>
  <c r="Y22" i="49" s="1"/>
  <c r="E20" i="48"/>
  <c r="C21" i="48"/>
  <c r="D20" i="48"/>
  <c r="I20" i="48" s="1"/>
  <c r="M22" i="48"/>
  <c r="V21" i="48"/>
  <c r="U21" i="48"/>
  <c r="W20" i="48" a="1"/>
  <c r="W20" i="48" s="1"/>
  <c r="Y20" i="48" a="1"/>
  <c r="Y20" i="48" s="1"/>
  <c r="S22" i="47"/>
  <c r="X22" i="47" a="1"/>
  <c r="X22" i="47" s="1"/>
  <c r="E20" i="47"/>
  <c r="C21" i="47"/>
  <c r="D20" i="47"/>
  <c r="I20" i="47" s="1"/>
  <c r="V24" i="46"/>
  <c r="N24" i="46"/>
  <c r="O24" i="46" s="1"/>
  <c r="P24" i="46" s="1"/>
  <c r="Q24" i="46" s="1"/>
  <c r="R24" i="46" s="1"/>
  <c r="W23" i="46" a="1"/>
  <c r="W23" i="46" s="1"/>
  <c r="Y23" i="46" a="1"/>
  <c r="Y23" i="46" s="1"/>
  <c r="X23" i="46" a="1"/>
  <c r="X23" i="46" s="1"/>
  <c r="E22" i="46"/>
  <c r="D22" i="46"/>
  <c r="I22" i="46" s="1"/>
  <c r="C23" i="46"/>
  <c r="Q22" i="45"/>
  <c r="E20" i="45"/>
  <c r="C21" i="45"/>
  <c r="D20" i="45"/>
  <c r="I20" i="45" s="1"/>
  <c r="K21" i="44"/>
  <c r="U50" i="44"/>
  <c r="V22" i="44"/>
  <c r="N22" i="44"/>
  <c r="O22" i="44" s="1"/>
  <c r="P22" i="44" s="1"/>
  <c r="Q22" i="44" s="1"/>
  <c r="R22" i="44" s="1"/>
  <c r="Y21" i="44" a="1"/>
  <c r="Y21" i="44" s="1"/>
  <c r="X21" i="44" a="1"/>
  <c r="X21" i="44" s="1"/>
  <c r="W21" i="44" a="1"/>
  <c r="W21" i="44" s="1"/>
  <c r="E22" i="44"/>
  <c r="C23" i="44"/>
  <c r="D22" i="44"/>
  <c r="I22" i="44" s="1"/>
  <c r="C22" i="43"/>
  <c r="D21" i="43"/>
  <c r="I21" i="43" s="1"/>
  <c r="E21" i="43"/>
  <c r="S22" i="43"/>
  <c r="X22" i="43" a="1"/>
  <c r="X22" i="43" s="1"/>
  <c r="K21" i="42"/>
  <c r="U50" i="42"/>
  <c r="V22" i="42"/>
  <c r="N22" i="42"/>
  <c r="O22" i="42" s="1"/>
  <c r="P22" i="42" s="1"/>
  <c r="Q22" i="42" s="1"/>
  <c r="R22" i="42" s="1"/>
  <c r="X21" i="42" a="1"/>
  <c r="X21" i="42" s="1"/>
  <c r="W21" i="42" a="1"/>
  <c r="W21" i="42" s="1"/>
  <c r="Y21" i="42" a="1"/>
  <c r="Y21" i="42" s="1"/>
  <c r="C23" i="42"/>
  <c r="E22" i="42"/>
  <c r="D22" i="42"/>
  <c r="I22" i="42" s="1"/>
  <c r="E20" i="41"/>
  <c r="C21" i="41"/>
  <c r="D20" i="41"/>
  <c r="I20" i="41" s="1"/>
  <c r="M24" i="41"/>
  <c r="V23" i="41"/>
  <c r="Y22" i="41" a="1"/>
  <c r="Y22" i="41" s="1"/>
  <c r="C20" i="40"/>
  <c r="D20" i="40" s="1"/>
  <c r="E19" i="40"/>
  <c r="S22" i="40"/>
  <c r="Y22" i="40" s="1" a="1"/>
  <c r="Y22" i="40" s="1"/>
  <c r="S24" i="57" l="1"/>
  <c r="W24" i="57" s="1" a="1"/>
  <c r="W24" i="57" s="1"/>
  <c r="Y24" i="57" a="1"/>
  <c r="Y24" i="57" s="1"/>
  <c r="E21" i="57"/>
  <c r="C22" i="57"/>
  <c r="D21" i="57"/>
  <c r="I21" i="57" s="1"/>
  <c r="E21" i="56"/>
  <c r="C22" i="56"/>
  <c r="D21" i="56"/>
  <c r="I21" i="56" s="1"/>
  <c r="AT9" i="56"/>
  <c r="AT18" i="56" s="1"/>
  <c r="AG5" i="56" s="1"/>
  <c r="D31" i="18" s="1"/>
  <c r="AR9" i="56"/>
  <c r="S22" i="56"/>
  <c r="W22" i="56" s="1" a="1"/>
  <c r="W22" i="56" s="1"/>
  <c r="K21" i="55"/>
  <c r="U50" i="55"/>
  <c r="Y21" i="55" a="1"/>
  <c r="Y21" i="55" s="1"/>
  <c r="W21" i="55" a="1"/>
  <c r="W21" i="55" s="1"/>
  <c r="X21" i="55" a="1"/>
  <c r="X21" i="55" s="1"/>
  <c r="N22" i="55"/>
  <c r="O22" i="55" s="1"/>
  <c r="P22" i="55" s="1"/>
  <c r="Q22" i="55" s="1"/>
  <c r="R22" i="55" s="1"/>
  <c r="V22" i="55"/>
  <c r="E21" i="55"/>
  <c r="C22" i="55"/>
  <c r="D21" i="55"/>
  <c r="I21" i="55" s="1"/>
  <c r="C22" i="54"/>
  <c r="E21" i="54"/>
  <c r="D21" i="54"/>
  <c r="I21" i="54" s="1"/>
  <c r="S24" i="54"/>
  <c r="X24" i="54" s="1" a="1"/>
  <c r="X24" i="54" s="1"/>
  <c r="C22" i="53"/>
  <c r="E21" i="53"/>
  <c r="D21" i="53"/>
  <c r="I21" i="53" s="1"/>
  <c r="M24" i="53"/>
  <c r="V23" i="53"/>
  <c r="X22" i="53" a="1"/>
  <c r="X22" i="53" s="1"/>
  <c r="Y22" i="53" a="1"/>
  <c r="Y22" i="53" s="1"/>
  <c r="R22" i="52"/>
  <c r="E21" i="52"/>
  <c r="C22" i="52"/>
  <c r="D21" i="52"/>
  <c r="I21" i="52" s="1"/>
  <c r="S22" i="51"/>
  <c r="X22" i="51" s="1" a="1"/>
  <c r="X22" i="51" s="1"/>
  <c r="Y22" i="51" a="1"/>
  <c r="Y22" i="51" s="1"/>
  <c r="E24" i="51"/>
  <c r="C25" i="51"/>
  <c r="D24" i="51"/>
  <c r="I24" i="51" s="1"/>
  <c r="AT9" i="51"/>
  <c r="AT18" i="51" s="1"/>
  <c r="AG5" i="51" s="1"/>
  <c r="D26" i="18" s="1"/>
  <c r="AR9" i="51"/>
  <c r="R20" i="50"/>
  <c r="E24" i="50"/>
  <c r="C25" i="50"/>
  <c r="D24" i="50"/>
  <c r="I24" i="50" s="1"/>
  <c r="C22" i="49"/>
  <c r="E21" i="49"/>
  <c r="D21" i="49"/>
  <c r="I21" i="49" s="1"/>
  <c r="Y23" i="49" a="1"/>
  <c r="Y23" i="49" s="1"/>
  <c r="X23" i="49" a="1"/>
  <c r="X23" i="49" s="1"/>
  <c r="W23" i="49" a="1"/>
  <c r="W23" i="49" s="1"/>
  <c r="N24" i="49"/>
  <c r="O24" i="49" s="1"/>
  <c r="P24" i="49" s="1"/>
  <c r="Q24" i="49" s="1"/>
  <c r="R24" i="49" s="1"/>
  <c r="V24" i="49"/>
  <c r="K21" i="48"/>
  <c r="U50" i="48"/>
  <c r="X21" i="48" a="1"/>
  <c r="X21" i="48" s="1"/>
  <c r="W21" i="48" a="1"/>
  <c r="W21" i="48" s="1"/>
  <c r="Y21" i="48" a="1"/>
  <c r="Y21" i="48" s="1"/>
  <c r="V22" i="48"/>
  <c r="N22" i="48"/>
  <c r="O22" i="48" s="1"/>
  <c r="P22" i="48" s="1"/>
  <c r="Q22" i="48" s="1"/>
  <c r="R22" i="48" s="1"/>
  <c r="C22" i="48"/>
  <c r="E21" i="48"/>
  <c r="D21" i="48"/>
  <c r="I21" i="48" s="1"/>
  <c r="C22" i="47"/>
  <c r="E21" i="47"/>
  <c r="D21" i="47"/>
  <c r="I21" i="47" s="1"/>
  <c r="V23" i="47"/>
  <c r="M24" i="47"/>
  <c r="Y22" i="47" a="1"/>
  <c r="Y22" i="47" s="1"/>
  <c r="W22" i="47" a="1"/>
  <c r="W22" i="47" s="1"/>
  <c r="S24" i="46"/>
  <c r="X24" i="46" a="1"/>
  <c r="X24" i="46" s="1"/>
  <c r="E23" i="46"/>
  <c r="D23" i="46"/>
  <c r="I23" i="46" s="1"/>
  <c r="C24" i="46"/>
  <c r="E21" i="45"/>
  <c r="C22" i="45"/>
  <c r="D21" i="45"/>
  <c r="I21" i="45" s="1"/>
  <c r="R22" i="45"/>
  <c r="S22" i="44"/>
  <c r="X22" i="44" s="1" a="1"/>
  <c r="X22" i="44" s="1"/>
  <c r="C24" i="44"/>
  <c r="E23" i="44"/>
  <c r="D23" i="44"/>
  <c r="I23" i="44" s="1"/>
  <c r="AT9" i="44"/>
  <c r="AT18" i="44" s="1"/>
  <c r="AG5" i="44" s="1"/>
  <c r="D19" i="18" s="1"/>
  <c r="AR9" i="44"/>
  <c r="M24" i="43"/>
  <c r="V23" i="43"/>
  <c r="Y22" i="43" a="1"/>
  <c r="Y22" i="43" s="1"/>
  <c r="W22" i="43" a="1"/>
  <c r="W22" i="43" s="1"/>
  <c r="E22" i="43"/>
  <c r="C23" i="43"/>
  <c r="D22" i="43"/>
  <c r="I22" i="43" s="1"/>
  <c r="S22" i="42"/>
  <c r="X22" i="42" a="1"/>
  <c r="X22" i="42" s="1"/>
  <c r="AT9" i="42"/>
  <c r="AT18" i="42" s="1"/>
  <c r="AG5" i="42" s="1"/>
  <c r="D17" i="18" s="1"/>
  <c r="AR9" i="42"/>
  <c r="Y22" i="42" a="1"/>
  <c r="Y22" i="42" s="1"/>
  <c r="C24" i="42"/>
  <c r="E23" i="42"/>
  <c r="D23" i="42"/>
  <c r="I23" i="42" s="1"/>
  <c r="C22" i="41"/>
  <c r="E21" i="41"/>
  <c r="D21" i="41"/>
  <c r="I21" i="41" s="1"/>
  <c r="Y23" i="41" a="1"/>
  <c r="Y23" i="41" s="1"/>
  <c r="W23" i="41" a="1"/>
  <c r="W23" i="41" s="1"/>
  <c r="X23" i="41" a="1"/>
  <c r="X23" i="41" s="1"/>
  <c r="N24" i="41"/>
  <c r="O24" i="41" s="1"/>
  <c r="P24" i="41" s="1"/>
  <c r="Q24" i="41" s="1"/>
  <c r="R24" i="41" s="1"/>
  <c r="V24" i="41"/>
  <c r="V23" i="40"/>
  <c r="M24" i="40"/>
  <c r="W22" i="40" a="1"/>
  <c r="W22" i="40" s="1"/>
  <c r="X22" i="40" a="1"/>
  <c r="X22" i="40" s="1"/>
  <c r="C21" i="40"/>
  <c r="D21" i="40" s="1"/>
  <c r="E20" i="40"/>
  <c r="V25" i="57" l="1"/>
  <c r="M26" i="57"/>
  <c r="X24" i="57" a="1"/>
  <c r="X24" i="57" s="1"/>
  <c r="E22" i="57"/>
  <c r="C23" i="57"/>
  <c r="D22" i="57"/>
  <c r="I22" i="57" s="1"/>
  <c r="Y22" i="56" a="1"/>
  <c r="Y22" i="56" s="1"/>
  <c r="X22" i="56" a="1"/>
  <c r="X22" i="56" s="1"/>
  <c r="E22" i="56"/>
  <c r="D22" i="56"/>
  <c r="I22" i="56" s="1"/>
  <c r="C23" i="56"/>
  <c r="M24" i="56"/>
  <c r="V23" i="56"/>
  <c r="S22" i="55"/>
  <c r="X22" i="55" s="1" a="1"/>
  <c r="X22" i="55" s="1"/>
  <c r="C23" i="55"/>
  <c r="E22" i="55"/>
  <c r="D22" i="55"/>
  <c r="I22" i="55" s="1"/>
  <c r="AT9" i="55"/>
  <c r="AT18" i="55" s="1"/>
  <c r="AG5" i="55" s="1"/>
  <c r="D30" i="18" s="1"/>
  <c r="AR9" i="55"/>
  <c r="Y22" i="55" a="1"/>
  <c r="Y22" i="55" s="1"/>
  <c r="C23" i="54"/>
  <c r="E22" i="54"/>
  <c r="D22" i="54"/>
  <c r="I22" i="54" s="1"/>
  <c r="M26" i="54"/>
  <c r="V25" i="54"/>
  <c r="W24" i="54" a="1"/>
  <c r="W24" i="54" s="1"/>
  <c r="Y24" i="54" a="1"/>
  <c r="Y24" i="54" s="1"/>
  <c r="C23" i="53"/>
  <c r="E22" i="53"/>
  <c r="D22" i="53"/>
  <c r="I22" i="53" s="1"/>
  <c r="Y23" i="53" a="1"/>
  <c r="Y23" i="53" s="1"/>
  <c r="X23" i="53" a="1"/>
  <c r="X23" i="53" s="1"/>
  <c r="W23" i="53" a="1"/>
  <c r="W23" i="53" s="1"/>
  <c r="N24" i="53"/>
  <c r="O24" i="53" s="1"/>
  <c r="P24" i="53" s="1"/>
  <c r="Q24" i="53" s="1"/>
  <c r="R24" i="53" s="1"/>
  <c r="V24" i="53"/>
  <c r="C23" i="52"/>
  <c r="E22" i="52"/>
  <c r="D22" i="52"/>
  <c r="I22" i="52" s="1"/>
  <c r="S22" i="52"/>
  <c r="X22" i="52" a="1"/>
  <c r="X22" i="52" s="1"/>
  <c r="Y22" i="52" a="1"/>
  <c r="Y22" i="52" s="1"/>
  <c r="M24" i="51"/>
  <c r="V23" i="51"/>
  <c r="W22" i="51" a="1"/>
  <c r="W22" i="51" s="1"/>
  <c r="C26" i="51"/>
  <c r="E25" i="51"/>
  <c r="D25" i="51"/>
  <c r="I25" i="51" s="1"/>
  <c r="E25" i="50"/>
  <c r="C26" i="50"/>
  <c r="D25" i="50"/>
  <c r="I25" i="50" s="1"/>
  <c r="S20" i="50"/>
  <c r="X20" i="50" a="1"/>
  <c r="X20" i="50" s="1"/>
  <c r="W20" i="50" a="1"/>
  <c r="W20" i="50" s="1"/>
  <c r="C23" i="49"/>
  <c r="E22" i="49"/>
  <c r="D22" i="49"/>
  <c r="I22" i="49" s="1"/>
  <c r="S24" i="49"/>
  <c r="X24" i="49" a="1"/>
  <c r="X24" i="49" s="1"/>
  <c r="C23" i="48"/>
  <c r="E22" i="48"/>
  <c r="D22" i="48"/>
  <c r="I22" i="48" s="1"/>
  <c r="S22" i="48"/>
  <c r="X22" i="48" s="1" a="1"/>
  <c r="X22" i="48" s="1"/>
  <c r="Y22" i="48" a="1"/>
  <c r="Y22" i="48" s="1"/>
  <c r="AT9" i="48"/>
  <c r="AT18" i="48" s="1"/>
  <c r="AG5" i="48" s="1"/>
  <c r="D23" i="18" s="1"/>
  <c r="AR9" i="48"/>
  <c r="W23" i="47" a="1"/>
  <c r="W23" i="47" s="1"/>
  <c r="X23" i="47" a="1"/>
  <c r="X23" i="47" s="1"/>
  <c r="Y23" i="47" a="1"/>
  <c r="Y23" i="47" s="1"/>
  <c r="V24" i="47"/>
  <c r="N24" i="47"/>
  <c r="O24" i="47" s="1"/>
  <c r="P24" i="47" s="1"/>
  <c r="Q24" i="47" s="1"/>
  <c r="R24" i="47" s="1"/>
  <c r="C23" i="47"/>
  <c r="E22" i="47"/>
  <c r="D22" i="47"/>
  <c r="I22" i="47" s="1"/>
  <c r="E24" i="46"/>
  <c r="C25" i="46"/>
  <c r="D24" i="46"/>
  <c r="I24" i="46" s="1"/>
  <c r="V25" i="46"/>
  <c r="M26" i="46"/>
  <c r="Y24" i="46" a="1"/>
  <c r="Y24" i="46" s="1"/>
  <c r="W24" i="46" a="1"/>
  <c r="W24" i="46" s="1"/>
  <c r="S22" i="45"/>
  <c r="X22" i="45" s="1" a="1"/>
  <c r="X22" i="45" s="1"/>
  <c r="W22" i="45" a="1"/>
  <c r="W22" i="45" s="1"/>
  <c r="E22" i="45"/>
  <c r="C23" i="45"/>
  <c r="D22" i="45"/>
  <c r="I22" i="45" s="1"/>
  <c r="M24" i="44"/>
  <c r="V23" i="44"/>
  <c r="W22" i="44" a="1"/>
  <c r="W22" i="44" s="1"/>
  <c r="C25" i="44"/>
  <c r="E24" i="44"/>
  <c r="D24" i="44"/>
  <c r="I24" i="44" s="1"/>
  <c r="Y22" i="44" a="1"/>
  <c r="Y22" i="44" s="1"/>
  <c r="X23" i="43" a="1"/>
  <c r="X23" i="43" s="1"/>
  <c r="W23" i="43" a="1"/>
  <c r="W23" i="43" s="1"/>
  <c r="Y23" i="43" a="1"/>
  <c r="Y23" i="43" s="1"/>
  <c r="N24" i="43"/>
  <c r="O24" i="43" s="1"/>
  <c r="P24" i="43" s="1"/>
  <c r="Q24" i="43" s="1"/>
  <c r="R24" i="43" s="1"/>
  <c r="V24" i="43"/>
  <c r="E23" i="43"/>
  <c r="D23" i="43"/>
  <c r="I23" i="43" s="1"/>
  <c r="C24" i="43"/>
  <c r="M24" i="42"/>
  <c r="V23" i="42"/>
  <c r="C25" i="42"/>
  <c r="D24" i="42"/>
  <c r="I24" i="42" s="1"/>
  <c r="E24" i="42"/>
  <c r="W22" i="42" a="1"/>
  <c r="W22" i="42" s="1"/>
  <c r="S24" i="41"/>
  <c r="X24" i="41" s="1" a="1"/>
  <c r="X24" i="41" s="1"/>
  <c r="W24" i="41" a="1"/>
  <c r="W24" i="41" s="1"/>
  <c r="C23" i="41"/>
  <c r="E22" i="41"/>
  <c r="D22" i="41"/>
  <c r="I22" i="41" s="1"/>
  <c r="E21" i="40"/>
  <c r="C22" i="40"/>
  <c r="D22" i="40" s="1"/>
  <c r="N24" i="40"/>
  <c r="O24" i="40" s="1"/>
  <c r="P24" i="40" s="1"/>
  <c r="Q24" i="40" s="1"/>
  <c r="R24" i="40" s="1"/>
  <c r="V24" i="40"/>
  <c r="Y23" i="40" a="1"/>
  <c r="Y23" i="40" s="1"/>
  <c r="X23" i="40" a="1"/>
  <c r="X23" i="40" s="1"/>
  <c r="W23" i="40" a="1"/>
  <c r="W23" i="40" s="1"/>
  <c r="E23" i="57" l="1"/>
  <c r="C24" i="57"/>
  <c r="D23" i="57"/>
  <c r="I23" i="57" s="1"/>
  <c r="Y25" i="57" a="1"/>
  <c r="Y25" i="57" s="1"/>
  <c r="W25" i="57" a="1"/>
  <c r="W25" i="57" s="1"/>
  <c r="X25" i="57" a="1"/>
  <c r="X25" i="57" s="1"/>
  <c r="N26" i="57"/>
  <c r="O26" i="57" s="1"/>
  <c r="P26" i="57" s="1"/>
  <c r="Q26" i="57" s="1"/>
  <c r="R26" i="57" s="1"/>
  <c r="V26" i="57"/>
  <c r="Y23" i="56" a="1"/>
  <c r="Y23" i="56" s="1"/>
  <c r="X23" i="56" a="1"/>
  <c r="X23" i="56" s="1"/>
  <c r="W23" i="56" a="1"/>
  <c r="W23" i="56" s="1"/>
  <c r="E23" i="56"/>
  <c r="C24" i="56"/>
  <c r="D23" i="56"/>
  <c r="I23" i="56" s="1"/>
  <c r="V24" i="56"/>
  <c r="N24" i="56"/>
  <c r="O24" i="56" s="1"/>
  <c r="P24" i="56" s="1"/>
  <c r="Q24" i="56" s="1"/>
  <c r="R24" i="56" s="1"/>
  <c r="C24" i="55"/>
  <c r="E23" i="55"/>
  <c r="D23" i="55"/>
  <c r="I23" i="55" s="1"/>
  <c r="V23" i="55"/>
  <c r="M24" i="55"/>
  <c r="W22" i="55" a="1"/>
  <c r="W22" i="55" s="1"/>
  <c r="W25" i="54" a="1"/>
  <c r="W25" i="54" s="1"/>
  <c r="X25" i="54" a="1"/>
  <c r="X25" i="54" s="1"/>
  <c r="Y25" i="54" a="1"/>
  <c r="Y25" i="54" s="1"/>
  <c r="V26" i="54"/>
  <c r="N26" i="54"/>
  <c r="O26" i="54" s="1"/>
  <c r="P26" i="54" s="1"/>
  <c r="Q26" i="54" s="1"/>
  <c r="R26" i="54" s="1"/>
  <c r="E23" i="54"/>
  <c r="C24" i="54"/>
  <c r="D23" i="54"/>
  <c r="I23" i="54" s="1"/>
  <c r="S24" i="53"/>
  <c r="E23" i="53"/>
  <c r="C24" i="53"/>
  <c r="D23" i="53"/>
  <c r="I23" i="53" s="1"/>
  <c r="M24" i="52"/>
  <c r="V23" i="52"/>
  <c r="W22" i="52" a="1"/>
  <c r="W22" i="52" s="1"/>
  <c r="E23" i="52"/>
  <c r="C24" i="52"/>
  <c r="D23" i="52"/>
  <c r="I23" i="52" s="1"/>
  <c r="E26" i="51"/>
  <c r="C27" i="51"/>
  <c r="D26" i="51"/>
  <c r="I26" i="51" s="1"/>
  <c r="Y23" i="51" a="1"/>
  <c r="Y23" i="51" s="1"/>
  <c r="W23" i="51" a="1"/>
  <c r="W23" i="51" s="1"/>
  <c r="X23" i="51" a="1"/>
  <c r="X23" i="51" s="1"/>
  <c r="N24" i="51"/>
  <c r="O24" i="51" s="1"/>
  <c r="P24" i="51" s="1"/>
  <c r="Q24" i="51" s="1"/>
  <c r="R24" i="51" s="1"/>
  <c r="V24" i="51"/>
  <c r="V21" i="50"/>
  <c r="M22" i="50"/>
  <c r="U21" i="50"/>
  <c r="Y20" i="50" a="1"/>
  <c r="Y20" i="50" s="1"/>
  <c r="C27" i="50"/>
  <c r="E26" i="50"/>
  <c r="D26" i="50"/>
  <c r="I26" i="50" s="1"/>
  <c r="E23" i="49"/>
  <c r="C24" i="49"/>
  <c r="D23" i="49"/>
  <c r="I23" i="49" s="1"/>
  <c r="V25" i="49"/>
  <c r="M26" i="49"/>
  <c r="W24" i="49" a="1"/>
  <c r="W24" i="49" s="1"/>
  <c r="Y24" i="49" a="1"/>
  <c r="Y24" i="49" s="1"/>
  <c r="E23" i="48"/>
  <c r="C24" i="48"/>
  <c r="D23" i="48"/>
  <c r="I23" i="48" s="1"/>
  <c r="M24" i="48"/>
  <c r="V23" i="48"/>
  <c r="W22" i="48" a="1"/>
  <c r="W22" i="48" s="1"/>
  <c r="S24" i="47"/>
  <c r="X24" i="47" a="1"/>
  <c r="X24" i="47" s="1"/>
  <c r="C24" i="47"/>
  <c r="E23" i="47"/>
  <c r="D23" i="47"/>
  <c r="I23" i="47" s="1"/>
  <c r="N26" i="46"/>
  <c r="O26" i="46" s="1"/>
  <c r="P26" i="46" s="1"/>
  <c r="Q26" i="46" s="1"/>
  <c r="R26" i="46" s="1"/>
  <c r="V26" i="46"/>
  <c r="W25" i="46" a="1"/>
  <c r="W25" i="46" s="1"/>
  <c r="Y25" i="46" a="1"/>
  <c r="Y25" i="46" s="1"/>
  <c r="X25" i="46" a="1"/>
  <c r="X25" i="46" s="1"/>
  <c r="E25" i="46"/>
  <c r="D25" i="46"/>
  <c r="I25" i="46" s="1"/>
  <c r="C26" i="46"/>
  <c r="E23" i="45"/>
  <c r="C24" i="45"/>
  <c r="D23" i="45"/>
  <c r="I23" i="45" s="1"/>
  <c r="V23" i="45"/>
  <c r="M24" i="45"/>
  <c r="Y22" i="45" a="1"/>
  <c r="Y22" i="45" s="1"/>
  <c r="C26" i="44"/>
  <c r="E25" i="44"/>
  <c r="D25" i="44"/>
  <c r="I25" i="44" s="1"/>
  <c r="W23" i="44" a="1"/>
  <c r="W23" i="44" s="1"/>
  <c r="Y23" i="44" a="1"/>
  <c r="Y23" i="44" s="1"/>
  <c r="X23" i="44" a="1"/>
  <c r="X23" i="44" s="1"/>
  <c r="N24" i="44"/>
  <c r="O24" i="44" s="1"/>
  <c r="P24" i="44" s="1"/>
  <c r="Q24" i="44" s="1"/>
  <c r="R24" i="44" s="1"/>
  <c r="V24" i="44"/>
  <c r="Y24" i="43" a="1"/>
  <c r="Y24" i="43" s="1"/>
  <c r="E24" i="43"/>
  <c r="C25" i="43"/>
  <c r="D24" i="43"/>
  <c r="I24" i="43" s="1"/>
  <c r="S24" i="43"/>
  <c r="X24" i="43" s="1" a="1"/>
  <c r="X24" i="43" s="1"/>
  <c r="C26" i="42"/>
  <c r="E25" i="42"/>
  <c r="D25" i="42"/>
  <c r="I25" i="42" s="1"/>
  <c r="Y23" i="42" a="1"/>
  <c r="Y23" i="42" s="1"/>
  <c r="X23" i="42" a="1"/>
  <c r="X23" i="42" s="1"/>
  <c r="W23" i="42" a="1"/>
  <c r="W23" i="42" s="1"/>
  <c r="N24" i="42"/>
  <c r="O24" i="42" s="1"/>
  <c r="P24" i="42" s="1"/>
  <c r="Q24" i="42" s="1"/>
  <c r="R24" i="42" s="1"/>
  <c r="V24" i="42"/>
  <c r="V25" i="41"/>
  <c r="M26" i="41"/>
  <c r="C24" i="41"/>
  <c r="E23" i="41"/>
  <c r="D23" i="41"/>
  <c r="I23" i="41" s="1"/>
  <c r="Y24" i="41" a="1"/>
  <c r="Y24" i="41" s="1"/>
  <c r="S24" i="40"/>
  <c r="Y24" i="40" s="1" a="1"/>
  <c r="Y24" i="40" s="1"/>
  <c r="C23" i="40"/>
  <c r="D23" i="40" s="1"/>
  <c r="E22" i="40"/>
  <c r="E24" i="57" l="1"/>
  <c r="C25" i="57"/>
  <c r="D24" i="57"/>
  <c r="I24" i="57" s="1"/>
  <c r="S26" i="57"/>
  <c r="X26" i="57" a="1"/>
  <c r="X26" i="57" s="1"/>
  <c r="C25" i="56"/>
  <c r="E24" i="56"/>
  <c r="D24" i="56"/>
  <c r="I24" i="56" s="1"/>
  <c r="S24" i="56"/>
  <c r="Y24" i="56" a="1"/>
  <c r="Y24" i="56" s="1"/>
  <c r="V24" i="55"/>
  <c r="N24" i="55"/>
  <c r="O24" i="55" s="1"/>
  <c r="P24" i="55" s="1"/>
  <c r="Q24" i="55" s="1"/>
  <c r="R24" i="55" s="1"/>
  <c r="Y23" i="55" a="1"/>
  <c r="Y23" i="55" s="1"/>
  <c r="X23" i="55" a="1"/>
  <c r="X23" i="55" s="1"/>
  <c r="W23" i="55" a="1"/>
  <c r="W23" i="55" s="1"/>
  <c r="E24" i="55"/>
  <c r="C25" i="55"/>
  <c r="D24" i="55"/>
  <c r="I24" i="55" s="1"/>
  <c r="Y26" i="54" a="1"/>
  <c r="Y26" i="54" s="1"/>
  <c r="X26" i="54" a="1"/>
  <c r="X26" i="54" s="1"/>
  <c r="S26" i="54"/>
  <c r="C25" i="54"/>
  <c r="E24" i="54"/>
  <c r="D24" i="54"/>
  <c r="I24" i="54" s="1"/>
  <c r="W26" i="54" a="1"/>
  <c r="W26" i="54" s="1"/>
  <c r="M26" i="53"/>
  <c r="V25" i="53"/>
  <c r="Y24" i="53" a="1"/>
  <c r="Y24" i="53" s="1"/>
  <c r="E24" i="53"/>
  <c r="C25" i="53"/>
  <c r="D24" i="53"/>
  <c r="I24" i="53" s="1"/>
  <c r="X24" i="53" a="1"/>
  <c r="X24" i="53" s="1"/>
  <c r="W24" i="53" a="1"/>
  <c r="W24" i="53" s="1"/>
  <c r="E24" i="52"/>
  <c r="C25" i="52"/>
  <c r="D24" i="52"/>
  <c r="I24" i="52" s="1"/>
  <c r="Y23" i="52" a="1"/>
  <c r="Y23" i="52" s="1"/>
  <c r="X23" i="52" a="1"/>
  <c r="X23" i="52" s="1"/>
  <c r="W23" i="52" a="1"/>
  <c r="W23" i="52" s="1"/>
  <c r="V24" i="52"/>
  <c r="N24" i="52"/>
  <c r="O24" i="52" s="1"/>
  <c r="P24" i="52" s="1"/>
  <c r="Q24" i="52" s="1"/>
  <c r="R24" i="52" s="1"/>
  <c r="S24" i="51"/>
  <c r="Y24" i="51" a="1"/>
  <c r="Y24" i="51" s="1"/>
  <c r="E27" i="51"/>
  <c r="D27" i="51"/>
  <c r="I27" i="51" s="1"/>
  <c r="C28" i="51"/>
  <c r="E27" i="50"/>
  <c r="C28" i="50"/>
  <c r="D27" i="50"/>
  <c r="I27" i="50" s="1"/>
  <c r="K21" i="50"/>
  <c r="U50" i="50"/>
  <c r="V22" i="50"/>
  <c r="N22" i="50"/>
  <c r="O22" i="50" s="1"/>
  <c r="P22" i="50" s="1"/>
  <c r="Q22" i="50" s="1"/>
  <c r="R22" i="50" s="1"/>
  <c r="X21" i="50" a="1"/>
  <c r="X21" i="50" s="1"/>
  <c r="Y21" i="50" a="1"/>
  <c r="Y21" i="50" s="1"/>
  <c r="W21" i="50" a="1"/>
  <c r="W21" i="50" s="1"/>
  <c r="X25" i="49" a="1"/>
  <c r="X25" i="49" s="1"/>
  <c r="Y25" i="49" a="1"/>
  <c r="Y25" i="49" s="1"/>
  <c r="W25" i="49" a="1"/>
  <c r="W25" i="49" s="1"/>
  <c r="V26" i="49"/>
  <c r="N26" i="49"/>
  <c r="O26" i="49" s="1"/>
  <c r="P26" i="49" s="1"/>
  <c r="Q26" i="49" s="1"/>
  <c r="R26" i="49" s="1"/>
  <c r="E24" i="49"/>
  <c r="C25" i="49"/>
  <c r="D24" i="49"/>
  <c r="I24" i="49" s="1"/>
  <c r="Y23" i="48" a="1"/>
  <c r="Y23" i="48" s="1"/>
  <c r="X23" i="48" a="1"/>
  <c r="X23" i="48" s="1"/>
  <c r="W23" i="48" a="1"/>
  <c r="W23" i="48" s="1"/>
  <c r="N24" i="48"/>
  <c r="O24" i="48" s="1"/>
  <c r="P24" i="48" s="1"/>
  <c r="Q24" i="48" s="1"/>
  <c r="R24" i="48" s="1"/>
  <c r="V24" i="48"/>
  <c r="E24" i="48"/>
  <c r="C25" i="48"/>
  <c r="D24" i="48"/>
  <c r="I24" i="48" s="1"/>
  <c r="C25" i="47"/>
  <c r="E24" i="47"/>
  <c r="D24" i="47"/>
  <c r="I24" i="47" s="1"/>
  <c r="V25" i="47"/>
  <c r="M26" i="47"/>
  <c r="Y24" i="47" a="1"/>
  <c r="Y24" i="47" s="1"/>
  <c r="W24" i="47" a="1"/>
  <c r="W24" i="47" s="1"/>
  <c r="D26" i="46"/>
  <c r="I26" i="46" s="1"/>
  <c r="E26" i="46"/>
  <c r="C27" i="46"/>
  <c r="S26" i="46"/>
  <c r="X26" i="46" s="1" a="1"/>
  <c r="X26" i="46" s="1"/>
  <c r="W26" i="46" a="1"/>
  <c r="W26" i="46" s="1"/>
  <c r="X23" i="45" a="1"/>
  <c r="X23" i="45" s="1"/>
  <c r="W23" i="45" a="1"/>
  <c r="W23" i="45" s="1"/>
  <c r="Y23" i="45" a="1"/>
  <c r="Y23" i="45" s="1"/>
  <c r="N24" i="45"/>
  <c r="O24" i="45" s="1"/>
  <c r="P24" i="45" s="1"/>
  <c r="Q24" i="45" s="1"/>
  <c r="R24" i="45" s="1"/>
  <c r="V24" i="45"/>
  <c r="E24" i="45"/>
  <c r="C25" i="45"/>
  <c r="D24" i="45"/>
  <c r="I24" i="45" s="1"/>
  <c r="S24" i="44"/>
  <c r="X24" i="44" s="1" a="1"/>
  <c r="X24" i="44" s="1"/>
  <c r="E26" i="44"/>
  <c r="C27" i="44"/>
  <c r="D26" i="44"/>
  <c r="I26" i="44" s="1"/>
  <c r="C26" i="43"/>
  <c r="D25" i="43"/>
  <c r="I25" i="43" s="1"/>
  <c r="E25" i="43"/>
  <c r="M26" i="43"/>
  <c r="V25" i="43"/>
  <c r="W24" i="43" a="1"/>
  <c r="W24" i="43" s="1"/>
  <c r="S24" i="42"/>
  <c r="X24" i="42" s="1" a="1"/>
  <c r="X24" i="42" s="1"/>
  <c r="C27" i="42"/>
  <c r="D26" i="42"/>
  <c r="I26" i="42" s="1"/>
  <c r="E26" i="42"/>
  <c r="C25" i="41"/>
  <c r="E24" i="41"/>
  <c r="D24" i="41"/>
  <c r="I24" i="41" s="1"/>
  <c r="N26" i="41"/>
  <c r="O26" i="41" s="1"/>
  <c r="P26" i="41" s="1"/>
  <c r="Q26" i="41" s="1"/>
  <c r="R26" i="41" s="1"/>
  <c r="V26" i="41"/>
  <c r="W25" i="41" a="1"/>
  <c r="W25" i="41" s="1"/>
  <c r="X25" i="41" a="1"/>
  <c r="X25" i="41" s="1"/>
  <c r="Y25" i="41" a="1"/>
  <c r="Y25" i="41" s="1"/>
  <c r="C24" i="40"/>
  <c r="D24" i="40" s="1"/>
  <c r="E23" i="40"/>
  <c r="V25" i="40"/>
  <c r="M26" i="40"/>
  <c r="X24" i="40" a="1"/>
  <c r="X24" i="40" s="1"/>
  <c r="W24" i="40" a="1"/>
  <c r="W24" i="40" s="1"/>
  <c r="V27" i="57" l="1"/>
  <c r="M28" i="57"/>
  <c r="W26" i="57" a="1"/>
  <c r="W26" i="57" s="1"/>
  <c r="C26" i="57"/>
  <c r="E25" i="57"/>
  <c r="D25" i="57"/>
  <c r="I25" i="57" s="1"/>
  <c r="Y26" i="57" a="1"/>
  <c r="Y26" i="57" s="1"/>
  <c r="M26" i="56"/>
  <c r="V25" i="56"/>
  <c r="X24" i="56" a="1"/>
  <c r="X24" i="56" s="1"/>
  <c r="E25" i="56"/>
  <c r="C26" i="56"/>
  <c r="D25" i="56"/>
  <c r="I25" i="56" s="1"/>
  <c r="W24" i="56" a="1"/>
  <c r="W24" i="56" s="1"/>
  <c r="S24" i="55"/>
  <c r="X24" i="55" s="1" a="1"/>
  <c r="X24" i="55" s="1"/>
  <c r="E25" i="55"/>
  <c r="C26" i="55"/>
  <c r="D25" i="55"/>
  <c r="I25" i="55" s="1"/>
  <c r="C26" i="54"/>
  <c r="E25" i="54"/>
  <c r="D25" i="54"/>
  <c r="I25" i="54" s="1"/>
  <c r="M28" i="54"/>
  <c r="V27" i="54"/>
  <c r="X25" i="53" a="1"/>
  <c r="X25" i="53" s="1"/>
  <c r="Y25" i="53" a="1"/>
  <c r="Y25" i="53" s="1"/>
  <c r="W25" i="53" a="1"/>
  <c r="W25" i="53" s="1"/>
  <c r="E25" i="53"/>
  <c r="C26" i="53"/>
  <c r="D25" i="53"/>
  <c r="I25" i="53" s="1"/>
  <c r="N26" i="53"/>
  <c r="O26" i="53" s="1"/>
  <c r="P26" i="53" s="1"/>
  <c r="Q26" i="53" s="1"/>
  <c r="R26" i="53" s="1"/>
  <c r="V26" i="53"/>
  <c r="E25" i="52"/>
  <c r="C26" i="52"/>
  <c r="D25" i="52"/>
  <c r="I25" i="52" s="1"/>
  <c r="S24" i="52"/>
  <c r="X24" i="52" a="1"/>
  <c r="X24" i="52" s="1"/>
  <c r="C29" i="51"/>
  <c r="E28" i="51"/>
  <c r="D28" i="51"/>
  <c r="I28" i="51" s="1"/>
  <c r="M26" i="51"/>
  <c r="V25" i="51"/>
  <c r="W24" i="51" a="1"/>
  <c r="W24" i="51" s="1"/>
  <c r="X24" i="51" a="1"/>
  <c r="X24" i="51" s="1"/>
  <c r="S22" i="50"/>
  <c r="W22" i="50" s="1" a="1"/>
  <c r="W22" i="50" s="1"/>
  <c r="AT9" i="50"/>
  <c r="AT18" i="50" s="1"/>
  <c r="AG5" i="50" s="1"/>
  <c r="D25" i="18" s="1"/>
  <c r="AR9" i="50"/>
  <c r="C29" i="50"/>
  <c r="E28" i="50"/>
  <c r="D28" i="50"/>
  <c r="I28" i="50" s="1"/>
  <c r="X26" i="49" a="1"/>
  <c r="X26" i="49" s="1"/>
  <c r="S26" i="49"/>
  <c r="W26" i="49" a="1"/>
  <c r="W26" i="49" s="1"/>
  <c r="E25" i="49"/>
  <c r="C26" i="49"/>
  <c r="D25" i="49"/>
  <c r="I25" i="49" s="1"/>
  <c r="E25" i="48"/>
  <c r="C26" i="48"/>
  <c r="D25" i="48"/>
  <c r="I25" i="48" s="1"/>
  <c r="X24" i="48" a="1"/>
  <c r="X24" i="48" s="1"/>
  <c r="S24" i="48"/>
  <c r="E25" i="47"/>
  <c r="C26" i="47"/>
  <c r="D25" i="47"/>
  <c r="I25" i="47" s="1"/>
  <c r="N26" i="47"/>
  <c r="O26" i="47" s="1"/>
  <c r="P26" i="47" s="1"/>
  <c r="Q26" i="47" s="1"/>
  <c r="R26" i="47" s="1"/>
  <c r="V26" i="47"/>
  <c r="Y25" i="47" a="1"/>
  <c r="Y25" i="47" s="1"/>
  <c r="X25" i="47" a="1"/>
  <c r="X25" i="47" s="1"/>
  <c r="W25" i="47" a="1"/>
  <c r="W25" i="47" s="1"/>
  <c r="E27" i="46"/>
  <c r="C28" i="46"/>
  <c r="D27" i="46"/>
  <c r="I27" i="46" s="1"/>
  <c r="M28" i="46"/>
  <c r="V27" i="46"/>
  <c r="Y26" i="46" a="1"/>
  <c r="Y26" i="46" s="1"/>
  <c r="S24" i="45"/>
  <c r="X24" i="45" s="1" a="1"/>
  <c r="X24" i="45" s="1"/>
  <c r="E25" i="45"/>
  <c r="C26" i="45"/>
  <c r="D25" i="45"/>
  <c r="I25" i="45" s="1"/>
  <c r="E27" i="44"/>
  <c r="C28" i="44"/>
  <c r="D27" i="44"/>
  <c r="I27" i="44" s="1"/>
  <c r="V25" i="44"/>
  <c r="M26" i="44"/>
  <c r="Y24" i="44" a="1"/>
  <c r="Y24" i="44" s="1"/>
  <c r="W24" i="44" a="1"/>
  <c r="W24" i="44" s="1"/>
  <c r="W25" i="43" a="1"/>
  <c r="W25" i="43" s="1"/>
  <c r="X25" i="43" a="1"/>
  <c r="X25" i="43" s="1"/>
  <c r="Y25" i="43" a="1"/>
  <c r="Y25" i="43" s="1"/>
  <c r="V26" i="43"/>
  <c r="N26" i="43"/>
  <c r="O26" i="43" s="1"/>
  <c r="P26" i="43" s="1"/>
  <c r="Q26" i="43" s="1"/>
  <c r="R26" i="43" s="1"/>
  <c r="E26" i="43"/>
  <c r="D26" i="43"/>
  <c r="I26" i="43" s="1"/>
  <c r="C27" i="43"/>
  <c r="C28" i="42"/>
  <c r="D27" i="42"/>
  <c r="I27" i="42" s="1"/>
  <c r="E27" i="42"/>
  <c r="M26" i="42"/>
  <c r="V25" i="42"/>
  <c r="W24" i="42" a="1"/>
  <c r="W24" i="42" s="1"/>
  <c r="Y24" i="42" a="1"/>
  <c r="Y24" i="42" s="1"/>
  <c r="S26" i="41"/>
  <c r="X26" i="41" s="1" a="1"/>
  <c r="X26" i="41" s="1"/>
  <c r="E25" i="41"/>
  <c r="C26" i="41"/>
  <c r="D25" i="41"/>
  <c r="I25" i="41" s="1"/>
  <c r="N26" i="40"/>
  <c r="O26" i="40" s="1"/>
  <c r="P26" i="40" s="1"/>
  <c r="Q26" i="40" s="1"/>
  <c r="R26" i="40" s="1"/>
  <c r="V26" i="40"/>
  <c r="C25" i="40"/>
  <c r="D25" i="40" s="1"/>
  <c r="E24" i="40"/>
  <c r="Y25" i="40" a="1"/>
  <c r="Y25" i="40" s="1"/>
  <c r="W25" i="40" a="1"/>
  <c r="W25" i="40" s="1"/>
  <c r="X25" i="40" a="1"/>
  <c r="X25" i="40" s="1"/>
  <c r="N28" i="57" l="1"/>
  <c r="O28" i="57" s="1"/>
  <c r="P28" i="57" s="1"/>
  <c r="Q28" i="57" s="1"/>
  <c r="R28" i="57" s="1"/>
  <c r="V28" i="57"/>
  <c r="E26" i="57"/>
  <c r="C27" i="57"/>
  <c r="D26" i="57"/>
  <c r="I26" i="57" s="1"/>
  <c r="X27" i="57" a="1"/>
  <c r="X27" i="57" s="1"/>
  <c r="W27" i="57" a="1"/>
  <c r="W27" i="57" s="1"/>
  <c r="Y27" i="57" a="1"/>
  <c r="Y27" i="57" s="1"/>
  <c r="X25" i="56" a="1"/>
  <c r="X25" i="56" s="1"/>
  <c r="Y25" i="56" a="1"/>
  <c r="Y25" i="56" s="1"/>
  <c r="W25" i="56" a="1"/>
  <c r="W25" i="56" s="1"/>
  <c r="C27" i="56"/>
  <c r="E26" i="56"/>
  <c r="D26" i="56"/>
  <c r="I26" i="56" s="1"/>
  <c r="N26" i="56"/>
  <c r="O26" i="56" s="1"/>
  <c r="P26" i="56" s="1"/>
  <c r="Q26" i="56" s="1"/>
  <c r="R26" i="56" s="1"/>
  <c r="V26" i="56"/>
  <c r="Y24" i="55" a="1"/>
  <c r="Y24" i="55" s="1"/>
  <c r="C27" i="55"/>
  <c r="E26" i="55"/>
  <c r="D26" i="55"/>
  <c r="I26" i="55" s="1"/>
  <c r="V25" i="55"/>
  <c r="M26" i="55"/>
  <c r="W24" i="55" a="1"/>
  <c r="W24" i="55" s="1"/>
  <c r="X27" i="54" a="1"/>
  <c r="X27" i="54" s="1"/>
  <c r="Y27" i="54" a="1"/>
  <c r="Y27" i="54" s="1"/>
  <c r="W27" i="54" a="1"/>
  <c r="W27" i="54" s="1"/>
  <c r="N28" i="54"/>
  <c r="O28" i="54" s="1"/>
  <c r="P28" i="54" s="1"/>
  <c r="Q28" i="54" s="1"/>
  <c r="R28" i="54" s="1"/>
  <c r="V28" i="54"/>
  <c r="C27" i="54"/>
  <c r="E26" i="54"/>
  <c r="D26" i="54"/>
  <c r="I26" i="54" s="1"/>
  <c r="C27" i="53"/>
  <c r="E26" i="53"/>
  <c r="D26" i="53"/>
  <c r="I26" i="53" s="1"/>
  <c r="S26" i="53"/>
  <c r="W26" i="53" a="1"/>
  <c r="W26" i="53" s="1"/>
  <c r="V25" i="52"/>
  <c r="M26" i="52"/>
  <c r="Y24" i="52" a="1"/>
  <c r="Y24" i="52" s="1"/>
  <c r="E26" i="52"/>
  <c r="C27" i="52"/>
  <c r="D26" i="52"/>
  <c r="I26" i="52" s="1"/>
  <c r="W24" i="52" a="1"/>
  <c r="W24" i="52" s="1"/>
  <c r="W25" i="51" a="1"/>
  <c r="W25" i="51" s="1"/>
  <c r="Y25" i="51" a="1"/>
  <c r="Y25" i="51" s="1"/>
  <c r="X25" i="51" a="1"/>
  <c r="X25" i="51" s="1"/>
  <c r="V26" i="51"/>
  <c r="N26" i="51"/>
  <c r="O26" i="51" s="1"/>
  <c r="P26" i="51" s="1"/>
  <c r="Q26" i="51" s="1"/>
  <c r="R26" i="51" s="1"/>
  <c r="C30" i="51"/>
  <c r="E29" i="51"/>
  <c r="D29" i="51"/>
  <c r="I29" i="51" s="1"/>
  <c r="E29" i="50"/>
  <c r="C30" i="50"/>
  <c r="D29" i="50"/>
  <c r="I29" i="50" s="1"/>
  <c r="M24" i="50"/>
  <c r="V23" i="50"/>
  <c r="X22" i="50" a="1"/>
  <c r="X22" i="50" s="1"/>
  <c r="Y22" i="50" a="1"/>
  <c r="Y22" i="50" s="1"/>
  <c r="V27" i="49"/>
  <c r="M28" i="49"/>
  <c r="E26" i="49"/>
  <c r="C27" i="49"/>
  <c r="D26" i="49"/>
  <c r="I26" i="49" s="1"/>
  <c r="Y26" i="49" a="1"/>
  <c r="Y26" i="49" s="1"/>
  <c r="M26" i="48"/>
  <c r="V25" i="48"/>
  <c r="W24" i="48" a="1"/>
  <c r="W24" i="48" s="1"/>
  <c r="C27" i="48"/>
  <c r="E26" i="48"/>
  <c r="D26" i="48"/>
  <c r="I26" i="48" s="1"/>
  <c r="Y24" i="48" a="1"/>
  <c r="Y24" i="48" s="1"/>
  <c r="S26" i="47"/>
  <c r="X26" i="47" a="1"/>
  <c r="X26" i="47" s="1"/>
  <c r="C27" i="47"/>
  <c r="E26" i="47"/>
  <c r="D26" i="47"/>
  <c r="I26" i="47" s="1"/>
  <c r="W27" i="46" a="1"/>
  <c r="W27" i="46" s="1"/>
  <c r="X27" i="46" a="1"/>
  <c r="X27" i="46" s="1"/>
  <c r="Y27" i="46" a="1"/>
  <c r="Y27" i="46" s="1"/>
  <c r="C29" i="46"/>
  <c r="E28" i="46"/>
  <c r="D28" i="46"/>
  <c r="I28" i="46" s="1"/>
  <c r="V28" i="46"/>
  <c r="N28" i="46"/>
  <c r="O28" i="46" s="1"/>
  <c r="P28" i="46" s="1"/>
  <c r="Q28" i="46" s="1"/>
  <c r="R28" i="46" s="1"/>
  <c r="E26" i="45"/>
  <c r="C27" i="45"/>
  <c r="D26" i="45"/>
  <c r="I26" i="45" s="1"/>
  <c r="M26" i="45"/>
  <c r="V25" i="45"/>
  <c r="Y24" i="45" a="1"/>
  <c r="Y24" i="45" s="1"/>
  <c r="W24" i="45" a="1"/>
  <c r="W24" i="45" s="1"/>
  <c r="V26" i="44"/>
  <c r="N26" i="44"/>
  <c r="O26" i="44" s="1"/>
  <c r="P26" i="44" s="1"/>
  <c r="Q26" i="44" s="1"/>
  <c r="R26" i="44" s="1"/>
  <c r="Y25" i="44" a="1"/>
  <c r="Y25" i="44" s="1"/>
  <c r="X25" i="44" a="1"/>
  <c r="X25" i="44" s="1"/>
  <c r="W25" i="44" a="1"/>
  <c r="W25" i="44" s="1"/>
  <c r="E28" i="44"/>
  <c r="C29" i="44"/>
  <c r="D28" i="44"/>
  <c r="I28" i="44" s="1"/>
  <c r="W26" i="43" a="1"/>
  <c r="W26" i="43" s="1"/>
  <c r="X26" i="43" a="1"/>
  <c r="X26" i="43" s="1"/>
  <c r="S26" i="43"/>
  <c r="Y26" i="43" a="1"/>
  <c r="Y26" i="43" s="1"/>
  <c r="C28" i="43"/>
  <c r="D27" i="43"/>
  <c r="I27" i="43" s="1"/>
  <c r="E27" i="43"/>
  <c r="E28" i="42"/>
  <c r="C29" i="42"/>
  <c r="D28" i="42"/>
  <c r="I28" i="42" s="1"/>
  <c r="W25" i="42" a="1"/>
  <c r="W25" i="42" s="1"/>
  <c r="Y25" i="42" a="1"/>
  <c r="Y25" i="42" s="1"/>
  <c r="X25" i="42" a="1"/>
  <c r="X25" i="42" s="1"/>
  <c r="N26" i="42"/>
  <c r="O26" i="42" s="1"/>
  <c r="P26" i="42" s="1"/>
  <c r="Q26" i="42" s="1"/>
  <c r="R26" i="42" s="1"/>
  <c r="V26" i="42"/>
  <c r="C27" i="41"/>
  <c r="E26" i="41"/>
  <c r="D26" i="41"/>
  <c r="I26" i="41" s="1"/>
  <c r="M28" i="41"/>
  <c r="V27" i="41"/>
  <c r="W26" i="41" a="1"/>
  <c r="W26" i="41" s="1"/>
  <c r="Y26" i="41" a="1"/>
  <c r="Y26" i="41" s="1"/>
  <c r="E25" i="40"/>
  <c r="C26" i="40"/>
  <c r="D26" i="40" s="1"/>
  <c r="S26" i="40"/>
  <c r="Y28" i="57" l="1" a="1"/>
  <c r="Y28" i="57" s="1"/>
  <c r="E27" i="57"/>
  <c r="C28" i="57"/>
  <c r="D27" i="57"/>
  <c r="I27" i="57" s="1"/>
  <c r="S28" i="57"/>
  <c r="X28" i="57" s="1" a="1"/>
  <c r="X28" i="57" s="1"/>
  <c r="S26" i="56"/>
  <c r="C28" i="56"/>
  <c r="D27" i="56"/>
  <c r="I27" i="56" s="1"/>
  <c r="E27" i="56"/>
  <c r="N26" i="55"/>
  <c r="O26" i="55" s="1"/>
  <c r="P26" i="55" s="1"/>
  <c r="Q26" i="55" s="1"/>
  <c r="R26" i="55" s="1"/>
  <c r="V26" i="55"/>
  <c r="X25" i="55" a="1"/>
  <c r="X25" i="55" s="1"/>
  <c r="Y25" i="55" a="1"/>
  <c r="Y25" i="55" s="1"/>
  <c r="W25" i="55" a="1"/>
  <c r="W25" i="55" s="1"/>
  <c r="C28" i="55"/>
  <c r="E27" i="55"/>
  <c r="D27" i="55"/>
  <c r="I27" i="55" s="1"/>
  <c r="Y28" i="54" a="1"/>
  <c r="Y28" i="54" s="1"/>
  <c r="X28" i="54" a="1"/>
  <c r="X28" i="54" s="1"/>
  <c r="S28" i="54"/>
  <c r="E27" i="54"/>
  <c r="C28" i="54"/>
  <c r="D27" i="54"/>
  <c r="I27" i="54" s="1"/>
  <c r="V27" i="53"/>
  <c r="M28" i="53"/>
  <c r="X26" i="53" a="1"/>
  <c r="X26" i="53" s="1"/>
  <c r="E27" i="53"/>
  <c r="C28" i="53"/>
  <c r="D27" i="53"/>
  <c r="I27" i="53" s="1"/>
  <c r="Y26" i="53" a="1"/>
  <c r="Y26" i="53" s="1"/>
  <c r="V26" i="52"/>
  <c r="N26" i="52"/>
  <c r="O26" i="52" s="1"/>
  <c r="P26" i="52" s="1"/>
  <c r="Q26" i="52" s="1"/>
  <c r="R26" i="52" s="1"/>
  <c r="E27" i="52"/>
  <c r="C28" i="52"/>
  <c r="D27" i="52"/>
  <c r="I27" i="52" s="1"/>
  <c r="Y25" i="52" a="1"/>
  <c r="Y25" i="52" s="1"/>
  <c r="X25" i="52" a="1"/>
  <c r="X25" i="52" s="1"/>
  <c r="W25" i="52" a="1"/>
  <c r="W25" i="52" s="1"/>
  <c r="Y26" i="51" a="1"/>
  <c r="Y26" i="51" s="1"/>
  <c r="S26" i="51"/>
  <c r="X26" i="51" a="1"/>
  <c r="X26" i="51" s="1"/>
  <c r="W26" i="51" a="1"/>
  <c r="W26" i="51" s="1"/>
  <c r="C31" i="51"/>
  <c r="E30" i="51"/>
  <c r="D30" i="51"/>
  <c r="I30" i="51" s="1"/>
  <c r="C31" i="50"/>
  <c r="E30" i="50"/>
  <c r="D30" i="50"/>
  <c r="I30" i="50" s="1"/>
  <c r="W23" i="50" a="1"/>
  <c r="W23" i="50" s="1"/>
  <c r="Y23" i="50" a="1"/>
  <c r="Y23" i="50" s="1"/>
  <c r="X23" i="50" a="1"/>
  <c r="X23" i="50" s="1"/>
  <c r="N24" i="50"/>
  <c r="O24" i="50" s="1"/>
  <c r="P24" i="50" s="1"/>
  <c r="Q24" i="50" s="1"/>
  <c r="R24" i="50" s="1"/>
  <c r="V24" i="50"/>
  <c r="V28" i="49"/>
  <c r="N28" i="49"/>
  <c r="O28" i="49" s="1"/>
  <c r="P28" i="49" s="1"/>
  <c r="Q28" i="49" s="1"/>
  <c r="R28" i="49" s="1"/>
  <c r="C28" i="49"/>
  <c r="E27" i="49"/>
  <c r="D27" i="49"/>
  <c r="I27" i="49" s="1"/>
  <c r="Y27" i="49" a="1"/>
  <c r="Y27" i="49" s="1"/>
  <c r="W27" i="49" a="1"/>
  <c r="W27" i="49" s="1"/>
  <c r="X27" i="49" a="1"/>
  <c r="X27" i="49" s="1"/>
  <c r="E27" i="48"/>
  <c r="C28" i="48"/>
  <c r="D27" i="48"/>
  <c r="I27" i="48" s="1"/>
  <c r="X25" i="48" a="1"/>
  <c r="X25" i="48" s="1"/>
  <c r="Y25" i="48" a="1"/>
  <c r="Y25" i="48" s="1"/>
  <c r="W25" i="48" a="1"/>
  <c r="W25" i="48" s="1"/>
  <c r="N26" i="48"/>
  <c r="O26" i="48" s="1"/>
  <c r="P26" i="48" s="1"/>
  <c r="Q26" i="48" s="1"/>
  <c r="R26" i="48" s="1"/>
  <c r="V26" i="48"/>
  <c r="E27" i="47"/>
  <c r="C28" i="47"/>
  <c r="D27" i="47"/>
  <c r="I27" i="47" s="1"/>
  <c r="M28" i="47"/>
  <c r="V27" i="47"/>
  <c r="W26" i="47" a="1"/>
  <c r="W26" i="47" s="1"/>
  <c r="Y26" i="47" a="1"/>
  <c r="Y26" i="47" s="1"/>
  <c r="D29" i="46"/>
  <c r="I29" i="46" s="1"/>
  <c r="C30" i="46"/>
  <c r="E29" i="46"/>
  <c r="S28" i="46"/>
  <c r="X28" i="46" s="1" a="1"/>
  <c r="X28" i="46" s="1"/>
  <c r="Y25" i="45" a="1"/>
  <c r="Y25" i="45" s="1"/>
  <c r="X25" i="45" a="1"/>
  <c r="X25" i="45" s="1"/>
  <c r="W25" i="45" a="1"/>
  <c r="W25" i="45" s="1"/>
  <c r="E27" i="45"/>
  <c r="C28" i="45"/>
  <c r="D27" i="45"/>
  <c r="I27" i="45" s="1"/>
  <c r="V26" i="45"/>
  <c r="N26" i="45"/>
  <c r="O26" i="45" s="1"/>
  <c r="P26" i="45" s="1"/>
  <c r="Q26" i="45" s="1"/>
  <c r="R26" i="45" s="1"/>
  <c r="C30" i="44"/>
  <c r="E29" i="44"/>
  <c r="D29" i="44"/>
  <c r="I29" i="44" s="1"/>
  <c r="S26" i="44"/>
  <c r="X26" i="44" s="1" a="1"/>
  <c r="X26" i="44" s="1"/>
  <c r="W26" i="44" a="1"/>
  <c r="W26" i="44" s="1"/>
  <c r="E28" i="43"/>
  <c r="C29" i="43"/>
  <c r="D28" i="43"/>
  <c r="I28" i="43" s="1"/>
  <c r="M28" i="43"/>
  <c r="V27" i="43"/>
  <c r="C30" i="42"/>
  <c r="E29" i="42"/>
  <c r="D29" i="42"/>
  <c r="I29" i="42" s="1"/>
  <c r="S26" i="42"/>
  <c r="X26" i="42" s="1" a="1"/>
  <c r="X26" i="42" s="1"/>
  <c r="Y26" i="42" a="1"/>
  <c r="Y26" i="42" s="1"/>
  <c r="Y27" i="41" a="1"/>
  <c r="Y27" i="41" s="1"/>
  <c r="X27" i="41" a="1"/>
  <c r="X27" i="41" s="1"/>
  <c r="W27" i="41" a="1"/>
  <c r="W27" i="41" s="1"/>
  <c r="N28" i="41"/>
  <c r="O28" i="41" s="1"/>
  <c r="P28" i="41" s="1"/>
  <c r="Q28" i="41" s="1"/>
  <c r="R28" i="41" s="1"/>
  <c r="V28" i="41"/>
  <c r="E27" i="41"/>
  <c r="C28" i="41"/>
  <c r="D27" i="41"/>
  <c r="I27" i="41" s="1"/>
  <c r="M28" i="40"/>
  <c r="V27" i="40"/>
  <c r="W26" i="40" a="1"/>
  <c r="W26" i="40" s="1"/>
  <c r="E26" i="40"/>
  <c r="C27" i="40"/>
  <c r="D27" i="40" s="1"/>
  <c r="X26" i="40" a="1"/>
  <c r="X26" i="40" s="1"/>
  <c r="Y26" i="40" a="1"/>
  <c r="Y26" i="40" s="1"/>
  <c r="E28" i="57" l="1"/>
  <c r="C29" i="57"/>
  <c r="D28" i="57"/>
  <c r="I28" i="57" s="1"/>
  <c r="V29" i="57"/>
  <c r="M30" i="57"/>
  <c r="W28" i="57" a="1"/>
  <c r="W28" i="57" s="1"/>
  <c r="E28" i="56"/>
  <c r="C29" i="56"/>
  <c r="D28" i="56"/>
  <c r="I28" i="56" s="1"/>
  <c r="M28" i="56"/>
  <c r="V27" i="56"/>
  <c r="W26" i="56" a="1"/>
  <c r="W26" i="56" s="1"/>
  <c r="Y26" i="56" a="1"/>
  <c r="Y26" i="56" s="1"/>
  <c r="X26" i="56" a="1"/>
  <c r="X26" i="56" s="1"/>
  <c r="S26" i="55"/>
  <c r="C29" i="55"/>
  <c r="E28" i="55"/>
  <c r="D28" i="55"/>
  <c r="I28" i="55" s="1"/>
  <c r="E28" i="54"/>
  <c r="C29" i="54"/>
  <c r="D28" i="54"/>
  <c r="I28" i="54" s="1"/>
  <c r="M30" i="54"/>
  <c r="V29" i="54"/>
  <c r="W28" i="54" a="1"/>
  <c r="W28" i="54" s="1"/>
  <c r="E28" i="53"/>
  <c r="C29" i="53"/>
  <c r="D28" i="53"/>
  <c r="I28" i="53" s="1"/>
  <c r="N28" i="53"/>
  <c r="O28" i="53" s="1"/>
  <c r="P28" i="53" s="1"/>
  <c r="Q28" i="53" s="1"/>
  <c r="R28" i="53" s="1"/>
  <c r="V28" i="53"/>
  <c r="Y27" i="53" a="1"/>
  <c r="Y27" i="53" s="1"/>
  <c r="X27" i="53" a="1"/>
  <c r="X27" i="53" s="1"/>
  <c r="W27" i="53" a="1"/>
  <c r="W27" i="53" s="1"/>
  <c r="C29" i="52"/>
  <c r="E28" i="52"/>
  <c r="D28" i="52"/>
  <c r="I28" i="52" s="1"/>
  <c r="S26" i="52"/>
  <c r="X26" i="52" a="1"/>
  <c r="X26" i="52" s="1"/>
  <c r="C32" i="51"/>
  <c r="E31" i="51"/>
  <c r="D31" i="51"/>
  <c r="I31" i="51" s="1"/>
  <c r="V27" i="51"/>
  <c r="M28" i="51"/>
  <c r="S24" i="50"/>
  <c r="X24" i="50" s="1" a="1"/>
  <c r="X24" i="50" s="1"/>
  <c r="C32" i="50"/>
  <c r="E31" i="50"/>
  <c r="D31" i="50"/>
  <c r="I31" i="50" s="1"/>
  <c r="W28" i="49" a="1"/>
  <c r="W28" i="49" s="1"/>
  <c r="E28" i="49"/>
  <c r="C29" i="49"/>
  <c r="D28" i="49"/>
  <c r="I28" i="49" s="1"/>
  <c r="X28" i="49" a="1"/>
  <c r="X28" i="49" s="1"/>
  <c r="S28" i="49"/>
  <c r="Y28" i="49" a="1"/>
  <c r="Y28" i="49" s="1"/>
  <c r="E28" i="48"/>
  <c r="C29" i="48"/>
  <c r="D28" i="48"/>
  <c r="I28" i="48" s="1"/>
  <c r="S26" i="48"/>
  <c r="W27" i="47" a="1"/>
  <c r="W27" i="47" s="1"/>
  <c r="Y27" i="47" a="1"/>
  <c r="Y27" i="47" s="1"/>
  <c r="X27" i="47" a="1"/>
  <c r="X27" i="47" s="1"/>
  <c r="N28" i="47"/>
  <c r="O28" i="47" s="1"/>
  <c r="P28" i="47" s="1"/>
  <c r="Q28" i="47" s="1"/>
  <c r="R28" i="47" s="1"/>
  <c r="V28" i="47"/>
  <c r="C29" i="47"/>
  <c r="E28" i="47"/>
  <c r="D28" i="47"/>
  <c r="I28" i="47" s="1"/>
  <c r="Y28" i="46" a="1"/>
  <c r="Y28" i="46" s="1"/>
  <c r="C31" i="46"/>
  <c r="E30" i="46"/>
  <c r="D30" i="46"/>
  <c r="I30" i="46" s="1"/>
  <c r="M30" i="46"/>
  <c r="V29" i="46"/>
  <c r="W28" i="46" a="1"/>
  <c r="W28" i="46" s="1"/>
  <c r="S26" i="45"/>
  <c r="E28" i="45"/>
  <c r="C29" i="45"/>
  <c r="D28" i="45"/>
  <c r="I28" i="45" s="1"/>
  <c r="V27" i="44"/>
  <c r="M28" i="44"/>
  <c r="Y26" i="44" a="1"/>
  <c r="Y26" i="44" s="1"/>
  <c r="C31" i="44"/>
  <c r="E30" i="44"/>
  <c r="D30" i="44"/>
  <c r="I30" i="44" s="1"/>
  <c r="Y27" i="43" a="1"/>
  <c r="Y27" i="43" s="1"/>
  <c r="X27" i="43" a="1"/>
  <c r="X27" i="43" s="1"/>
  <c r="W27" i="43" a="1"/>
  <c r="W27" i="43" s="1"/>
  <c r="V28" i="43"/>
  <c r="N28" i="43"/>
  <c r="O28" i="43" s="1"/>
  <c r="P28" i="43" s="1"/>
  <c r="Q28" i="43" s="1"/>
  <c r="R28" i="43" s="1"/>
  <c r="E29" i="43"/>
  <c r="C30" i="43"/>
  <c r="D29" i="43"/>
  <c r="I29" i="43" s="1"/>
  <c r="V27" i="42"/>
  <c r="M28" i="42"/>
  <c r="W26" i="42" a="1"/>
  <c r="W26" i="42" s="1"/>
  <c r="E30" i="42"/>
  <c r="C31" i="42"/>
  <c r="D30" i="42"/>
  <c r="I30" i="42" s="1"/>
  <c r="C29" i="41"/>
  <c r="E28" i="41"/>
  <c r="D28" i="41"/>
  <c r="I28" i="41" s="1"/>
  <c r="S28" i="41"/>
  <c r="X28" i="41" a="1"/>
  <c r="X28" i="41" s="1"/>
  <c r="C28" i="40"/>
  <c r="D28" i="40" s="1"/>
  <c r="E27" i="40"/>
  <c r="W27" i="40" a="1"/>
  <c r="W27" i="40" s="1"/>
  <c r="X27" i="40" a="1"/>
  <c r="X27" i="40" s="1"/>
  <c r="Y27" i="40" a="1"/>
  <c r="Y27" i="40" s="1"/>
  <c r="V28" i="40"/>
  <c r="N28" i="40"/>
  <c r="O28" i="40" s="1"/>
  <c r="P28" i="40" s="1"/>
  <c r="Q28" i="40" s="1"/>
  <c r="R28" i="40" s="1"/>
  <c r="C30" i="57" l="1"/>
  <c r="E29" i="57"/>
  <c r="D29" i="57"/>
  <c r="I29" i="57" s="1"/>
  <c r="N30" i="57"/>
  <c r="O30" i="57" s="1"/>
  <c r="P30" i="57" s="1"/>
  <c r="Q30" i="57" s="1"/>
  <c r="R30" i="57" s="1"/>
  <c r="V30" i="57"/>
  <c r="Y29" i="57" a="1"/>
  <c r="Y29" i="57" s="1"/>
  <c r="X29" i="57" a="1"/>
  <c r="X29" i="57" s="1"/>
  <c r="W29" i="57" a="1"/>
  <c r="W29" i="57" s="1"/>
  <c r="W27" i="56" a="1"/>
  <c r="W27" i="56" s="1"/>
  <c r="X27" i="56" a="1"/>
  <c r="X27" i="56" s="1"/>
  <c r="Y27" i="56" a="1"/>
  <c r="Y27" i="56" s="1"/>
  <c r="V28" i="56"/>
  <c r="N28" i="56"/>
  <c r="O28" i="56" s="1"/>
  <c r="P28" i="56" s="1"/>
  <c r="Q28" i="56" s="1"/>
  <c r="R28" i="56" s="1"/>
  <c r="C30" i="56"/>
  <c r="E29" i="56"/>
  <c r="D29" i="56"/>
  <c r="I29" i="56" s="1"/>
  <c r="C30" i="55"/>
  <c r="E29" i="55"/>
  <c r="D29" i="55"/>
  <c r="I29" i="55" s="1"/>
  <c r="M28" i="55"/>
  <c r="V27" i="55"/>
  <c r="X26" i="55" a="1"/>
  <c r="X26" i="55" s="1"/>
  <c r="W26" i="55" a="1"/>
  <c r="W26" i="55" s="1"/>
  <c r="Y26" i="55" a="1"/>
  <c r="Y26" i="55" s="1"/>
  <c r="W29" i="54" a="1"/>
  <c r="W29" i="54" s="1"/>
  <c r="Y29" i="54" a="1"/>
  <c r="Y29" i="54" s="1"/>
  <c r="X29" i="54" a="1"/>
  <c r="X29" i="54" s="1"/>
  <c r="V30" i="54"/>
  <c r="N30" i="54"/>
  <c r="O30" i="54" s="1"/>
  <c r="P30" i="54" s="1"/>
  <c r="Q30" i="54" s="1"/>
  <c r="R30" i="54" s="1"/>
  <c r="E29" i="54"/>
  <c r="D29" i="54"/>
  <c r="I29" i="54" s="1"/>
  <c r="C30" i="54"/>
  <c r="X28" i="53" a="1"/>
  <c r="X28" i="53" s="1"/>
  <c r="S28" i="53"/>
  <c r="C30" i="53"/>
  <c r="E29" i="53"/>
  <c r="D29" i="53"/>
  <c r="I29" i="53" s="1"/>
  <c r="M28" i="52"/>
  <c r="V27" i="52"/>
  <c r="Y26" i="52" a="1"/>
  <c r="Y26" i="52" s="1"/>
  <c r="W26" i="52" a="1"/>
  <c r="W26" i="52" s="1"/>
  <c r="C30" i="52"/>
  <c r="E29" i="52"/>
  <c r="D29" i="52"/>
  <c r="I29" i="52" s="1"/>
  <c r="N28" i="51"/>
  <c r="O28" i="51" s="1"/>
  <c r="P28" i="51" s="1"/>
  <c r="Q28" i="51" s="1"/>
  <c r="R28" i="51" s="1"/>
  <c r="V28" i="51"/>
  <c r="W27" i="51" a="1"/>
  <c r="W27" i="51" s="1"/>
  <c r="Y27" i="51" a="1"/>
  <c r="Y27" i="51" s="1"/>
  <c r="X27" i="51" a="1"/>
  <c r="X27" i="51" s="1"/>
  <c r="E32" i="51"/>
  <c r="C33" i="51"/>
  <c r="D32" i="51"/>
  <c r="I32" i="51" s="1"/>
  <c r="C33" i="50"/>
  <c r="E32" i="50"/>
  <c r="D32" i="50"/>
  <c r="I32" i="50" s="1"/>
  <c r="M26" i="50"/>
  <c r="V25" i="50"/>
  <c r="Y24" i="50" a="1"/>
  <c r="Y24" i="50" s="1"/>
  <c r="W24" i="50" a="1"/>
  <c r="W24" i="50" s="1"/>
  <c r="M30" i="49"/>
  <c r="V29" i="49"/>
  <c r="E29" i="49"/>
  <c r="C30" i="49"/>
  <c r="D29" i="49"/>
  <c r="I29" i="49" s="1"/>
  <c r="V27" i="48"/>
  <c r="M28" i="48"/>
  <c r="W26" i="48" a="1"/>
  <c r="W26" i="48" s="1"/>
  <c r="X26" i="48" a="1"/>
  <c r="X26" i="48" s="1"/>
  <c r="C30" i="48"/>
  <c r="E29" i="48"/>
  <c r="D29" i="48"/>
  <c r="I29" i="48" s="1"/>
  <c r="Y26" i="48" a="1"/>
  <c r="Y26" i="48" s="1"/>
  <c r="E29" i="47"/>
  <c r="C30" i="47"/>
  <c r="D29" i="47"/>
  <c r="I29" i="47" s="1"/>
  <c r="S28" i="47"/>
  <c r="X28" i="47" s="1" a="1"/>
  <c r="X28" i="47" s="1"/>
  <c r="W29" i="46" a="1"/>
  <c r="W29" i="46" s="1"/>
  <c r="Y29" i="46" a="1"/>
  <c r="Y29" i="46" s="1"/>
  <c r="X29" i="46" a="1"/>
  <c r="X29" i="46" s="1"/>
  <c r="V30" i="46"/>
  <c r="N30" i="46"/>
  <c r="O30" i="46" s="1"/>
  <c r="P30" i="46" s="1"/>
  <c r="Q30" i="46" s="1"/>
  <c r="R30" i="46" s="1"/>
  <c r="E31" i="46"/>
  <c r="C32" i="46"/>
  <c r="D31" i="46"/>
  <c r="I31" i="46" s="1"/>
  <c r="V27" i="45"/>
  <c r="M28" i="45"/>
  <c r="E29" i="45"/>
  <c r="C30" i="45"/>
  <c r="D29" i="45"/>
  <c r="I29" i="45" s="1"/>
  <c r="X26" i="45" a="1"/>
  <c r="X26" i="45" s="1"/>
  <c r="W26" i="45" a="1"/>
  <c r="W26" i="45" s="1"/>
  <c r="Y26" i="45" a="1"/>
  <c r="Y26" i="45" s="1"/>
  <c r="V28" i="44"/>
  <c r="N28" i="44"/>
  <c r="O28" i="44" s="1"/>
  <c r="P28" i="44" s="1"/>
  <c r="Q28" i="44" s="1"/>
  <c r="R28" i="44" s="1"/>
  <c r="Y27" i="44" a="1"/>
  <c r="Y27" i="44" s="1"/>
  <c r="X27" i="44" a="1"/>
  <c r="X27" i="44" s="1"/>
  <c r="W27" i="44" a="1"/>
  <c r="W27" i="44" s="1"/>
  <c r="C32" i="44"/>
  <c r="E31" i="44"/>
  <c r="D31" i="44"/>
  <c r="I31" i="44" s="1"/>
  <c r="W28" i="43" a="1"/>
  <c r="W28" i="43" s="1"/>
  <c r="D30" i="43"/>
  <c r="I30" i="43" s="1"/>
  <c r="C31" i="43"/>
  <c r="E30" i="43"/>
  <c r="S28" i="43"/>
  <c r="X28" i="43" a="1"/>
  <c r="X28" i="43" s="1"/>
  <c r="V28" i="42"/>
  <c r="N28" i="42"/>
  <c r="O28" i="42" s="1"/>
  <c r="P28" i="42" s="1"/>
  <c r="Q28" i="42" s="1"/>
  <c r="R28" i="42" s="1"/>
  <c r="C32" i="42"/>
  <c r="E31" i="42"/>
  <c r="D31" i="42"/>
  <c r="I31" i="42" s="1"/>
  <c r="X27" i="42" a="1"/>
  <c r="X27" i="42" s="1"/>
  <c r="W27" i="42" a="1"/>
  <c r="W27" i="42" s="1"/>
  <c r="Y27" i="42" a="1"/>
  <c r="Y27" i="42" s="1"/>
  <c r="M30" i="41"/>
  <c r="V29" i="41"/>
  <c r="Y28" i="41" a="1"/>
  <c r="Y28" i="41" s="1"/>
  <c r="W28" i="41" a="1"/>
  <c r="W28" i="41" s="1"/>
  <c r="C30" i="41"/>
  <c r="E29" i="41"/>
  <c r="D29" i="41"/>
  <c r="I29" i="41" s="1"/>
  <c r="S28" i="40"/>
  <c r="X28" i="40" s="1" a="1"/>
  <c r="X28" i="40" s="1"/>
  <c r="E28" i="40"/>
  <c r="C29" i="40"/>
  <c r="D29" i="40" s="1"/>
  <c r="S30" i="57" l="1"/>
  <c r="C31" i="57"/>
  <c r="E30" i="57"/>
  <c r="D30" i="57"/>
  <c r="I30" i="57" s="1"/>
  <c r="E30" i="56"/>
  <c r="C31" i="56"/>
  <c r="D30" i="56"/>
  <c r="I30" i="56" s="1"/>
  <c r="S28" i="56"/>
  <c r="W28" i="56" s="1" a="1"/>
  <c r="W28" i="56" s="1"/>
  <c r="X28" i="56" a="1"/>
  <c r="X28" i="56" s="1"/>
  <c r="Y27" i="55" a="1"/>
  <c r="Y27" i="55" s="1"/>
  <c r="X27" i="55" a="1"/>
  <c r="X27" i="55" s="1"/>
  <c r="W27" i="55" a="1"/>
  <c r="W27" i="55" s="1"/>
  <c r="V28" i="55"/>
  <c r="N28" i="55"/>
  <c r="O28" i="55" s="1"/>
  <c r="P28" i="55" s="1"/>
  <c r="Q28" i="55" s="1"/>
  <c r="R28" i="55" s="1"/>
  <c r="C31" i="55"/>
  <c r="E30" i="55"/>
  <c r="D30" i="55"/>
  <c r="I30" i="55" s="1"/>
  <c r="E30" i="54"/>
  <c r="C31" i="54"/>
  <c r="D30" i="54"/>
  <c r="I30" i="54" s="1"/>
  <c r="S30" i="54"/>
  <c r="X30" i="54" s="1" a="1"/>
  <c r="X30" i="54" s="1"/>
  <c r="E30" i="53"/>
  <c r="C31" i="53"/>
  <c r="D30" i="53"/>
  <c r="I30" i="53" s="1"/>
  <c r="V29" i="53"/>
  <c r="M30" i="53"/>
  <c r="Y28" i="53" a="1"/>
  <c r="Y28" i="53" s="1"/>
  <c r="W28" i="53" a="1"/>
  <c r="W28" i="53" s="1"/>
  <c r="C31" i="52"/>
  <c r="E30" i="52"/>
  <c r="D30" i="52"/>
  <c r="I30" i="52" s="1"/>
  <c r="X27" i="52" a="1"/>
  <c r="X27" i="52" s="1"/>
  <c r="Y27" i="52" a="1"/>
  <c r="Y27" i="52" s="1"/>
  <c r="W27" i="52" a="1"/>
  <c r="W27" i="52" s="1"/>
  <c r="V28" i="52"/>
  <c r="N28" i="52"/>
  <c r="O28" i="52" s="1"/>
  <c r="P28" i="52" s="1"/>
  <c r="Q28" i="52" s="1"/>
  <c r="R28" i="52" s="1"/>
  <c r="C34" i="51"/>
  <c r="E33" i="51"/>
  <c r="D33" i="51"/>
  <c r="I33" i="51" s="1"/>
  <c r="X28" i="51" a="1"/>
  <c r="X28" i="51" s="1"/>
  <c r="S28" i="51"/>
  <c r="W28" i="51" a="1"/>
  <c r="W28" i="51" s="1"/>
  <c r="X25" i="50" a="1"/>
  <c r="X25" i="50" s="1"/>
  <c r="W25" i="50" a="1"/>
  <c r="W25" i="50" s="1"/>
  <c r="Y25" i="50" a="1"/>
  <c r="Y25" i="50" s="1"/>
  <c r="V26" i="50"/>
  <c r="N26" i="50"/>
  <c r="O26" i="50" s="1"/>
  <c r="P26" i="50" s="1"/>
  <c r="Q26" i="50" s="1"/>
  <c r="R26" i="50" s="1"/>
  <c r="E33" i="50"/>
  <c r="C34" i="50"/>
  <c r="D33" i="50"/>
  <c r="I33" i="50" s="1"/>
  <c r="E30" i="49"/>
  <c r="C31" i="49"/>
  <c r="D30" i="49"/>
  <c r="I30" i="49" s="1"/>
  <c r="Y29" i="49" a="1"/>
  <c r="Y29" i="49" s="1"/>
  <c r="W29" i="49" a="1"/>
  <c r="W29" i="49" s="1"/>
  <c r="X29" i="49" a="1"/>
  <c r="X29" i="49" s="1"/>
  <c r="V30" i="49"/>
  <c r="N30" i="49"/>
  <c r="O30" i="49" s="1"/>
  <c r="P30" i="49" s="1"/>
  <c r="Q30" i="49" s="1"/>
  <c r="R30" i="49" s="1"/>
  <c r="E30" i="48"/>
  <c r="C31" i="48"/>
  <c r="D30" i="48"/>
  <c r="I30" i="48" s="1"/>
  <c r="N28" i="48"/>
  <c r="O28" i="48" s="1"/>
  <c r="P28" i="48" s="1"/>
  <c r="Q28" i="48" s="1"/>
  <c r="R28" i="48" s="1"/>
  <c r="V28" i="48"/>
  <c r="Y27" i="48" a="1"/>
  <c r="Y27" i="48" s="1"/>
  <c r="X27" i="48" a="1"/>
  <c r="X27" i="48" s="1"/>
  <c r="W27" i="48" a="1"/>
  <c r="W27" i="48" s="1"/>
  <c r="M30" i="47"/>
  <c r="V29" i="47"/>
  <c r="W28" i="47" a="1"/>
  <c r="W28" i="47" s="1"/>
  <c r="Y28" i="47" a="1"/>
  <c r="Y28" i="47" s="1"/>
  <c r="C31" i="47"/>
  <c r="E30" i="47"/>
  <c r="D30" i="47"/>
  <c r="I30" i="47" s="1"/>
  <c r="C33" i="46"/>
  <c r="E32" i="46"/>
  <c r="D32" i="46"/>
  <c r="I32" i="46" s="1"/>
  <c r="S30" i="46"/>
  <c r="W27" i="45" a="1"/>
  <c r="W27" i="45" s="1"/>
  <c r="Y27" i="45" a="1"/>
  <c r="Y27" i="45" s="1"/>
  <c r="X27" i="45" a="1"/>
  <c r="X27" i="45" s="1"/>
  <c r="E30" i="45"/>
  <c r="C31" i="45"/>
  <c r="D30" i="45"/>
  <c r="I30" i="45" s="1"/>
  <c r="V28" i="45"/>
  <c r="N28" i="45"/>
  <c r="O28" i="45" s="1"/>
  <c r="P28" i="45" s="1"/>
  <c r="Q28" i="45" s="1"/>
  <c r="R28" i="45" s="1"/>
  <c r="S28" i="44"/>
  <c r="C33" i="44"/>
  <c r="E32" i="44"/>
  <c r="D32" i="44"/>
  <c r="I32" i="44" s="1"/>
  <c r="M30" i="43"/>
  <c r="V29" i="43"/>
  <c r="E31" i="43"/>
  <c r="D31" i="43"/>
  <c r="I31" i="43" s="1"/>
  <c r="C32" i="43"/>
  <c r="Y28" i="43" a="1"/>
  <c r="Y28" i="43" s="1"/>
  <c r="C33" i="42"/>
  <c r="E32" i="42"/>
  <c r="D32" i="42"/>
  <c r="I32" i="42" s="1"/>
  <c r="S28" i="42"/>
  <c r="X28" i="42" a="1"/>
  <c r="X28" i="42" s="1"/>
  <c r="C31" i="41"/>
  <c r="E30" i="41"/>
  <c r="D30" i="41"/>
  <c r="I30" i="41" s="1"/>
  <c r="Y29" i="41" a="1"/>
  <c r="Y29" i="41" s="1"/>
  <c r="X29" i="41" a="1"/>
  <c r="X29" i="41" s="1"/>
  <c r="W29" i="41" a="1"/>
  <c r="W29" i="41" s="1"/>
  <c r="V30" i="41"/>
  <c r="N30" i="41"/>
  <c r="O30" i="41" s="1"/>
  <c r="P30" i="41" s="1"/>
  <c r="Q30" i="41" s="1"/>
  <c r="R30" i="41" s="1"/>
  <c r="C30" i="40"/>
  <c r="D30" i="40" s="1"/>
  <c r="E29" i="40"/>
  <c r="V29" i="40"/>
  <c r="M30" i="40"/>
  <c r="Y28" i="40" a="1"/>
  <c r="Y28" i="40" s="1"/>
  <c r="W28" i="40" a="1"/>
  <c r="W28" i="40" s="1"/>
  <c r="C32" i="57" l="1"/>
  <c r="E31" i="57"/>
  <c r="D31" i="57"/>
  <c r="I31" i="57" s="1"/>
  <c r="M32" i="57"/>
  <c r="V31" i="57"/>
  <c r="Y30" i="57" a="1"/>
  <c r="Y30" i="57" s="1"/>
  <c r="X30" i="57" a="1"/>
  <c r="X30" i="57" s="1"/>
  <c r="W30" i="57" a="1"/>
  <c r="W30" i="57" s="1"/>
  <c r="E31" i="56"/>
  <c r="C32" i="56"/>
  <c r="D31" i="56"/>
  <c r="I31" i="56" s="1"/>
  <c r="V29" i="56"/>
  <c r="M30" i="56"/>
  <c r="Y28" i="56" a="1"/>
  <c r="Y28" i="56" s="1"/>
  <c r="E31" i="55"/>
  <c r="C32" i="55"/>
  <c r="D31" i="55"/>
  <c r="I31" i="55" s="1"/>
  <c r="S28" i="55"/>
  <c r="M32" i="54"/>
  <c r="V31" i="54"/>
  <c r="C32" i="54"/>
  <c r="E31" i="54"/>
  <c r="D31" i="54"/>
  <c r="I31" i="54" s="1"/>
  <c r="Y30" i="54" a="1"/>
  <c r="Y30" i="54" s="1"/>
  <c r="W30" i="54" a="1"/>
  <c r="W30" i="54" s="1"/>
  <c r="V30" i="53"/>
  <c r="N30" i="53"/>
  <c r="O30" i="53" s="1"/>
  <c r="P30" i="53" s="1"/>
  <c r="Q30" i="53" s="1"/>
  <c r="R30" i="53" s="1"/>
  <c r="W29" i="53" a="1"/>
  <c r="W29" i="53" s="1"/>
  <c r="X29" i="53" a="1"/>
  <c r="X29" i="53" s="1"/>
  <c r="Y29" i="53" a="1"/>
  <c r="Y29" i="53" s="1"/>
  <c r="C32" i="53"/>
  <c r="E31" i="53"/>
  <c r="D31" i="53"/>
  <c r="I31" i="53" s="1"/>
  <c r="C32" i="52"/>
  <c r="E31" i="52"/>
  <c r="D31" i="52"/>
  <c r="I31" i="52" s="1"/>
  <c r="S28" i="52"/>
  <c r="X28" i="52" s="1" a="1"/>
  <c r="X28" i="52" s="1"/>
  <c r="M30" i="51"/>
  <c r="V29" i="51"/>
  <c r="Y28" i="51" a="1"/>
  <c r="Y28" i="51" s="1"/>
  <c r="C35" i="51"/>
  <c r="E34" i="51"/>
  <c r="D34" i="51"/>
  <c r="I34" i="51" s="1"/>
  <c r="S26" i="50"/>
  <c r="X26" i="50" a="1"/>
  <c r="X26" i="50" s="1"/>
  <c r="E34" i="50"/>
  <c r="C35" i="50"/>
  <c r="D34" i="50"/>
  <c r="I34" i="50" s="1"/>
  <c r="S30" i="49"/>
  <c r="E31" i="49"/>
  <c r="C32" i="49"/>
  <c r="D31" i="49"/>
  <c r="I31" i="49" s="1"/>
  <c r="S28" i="48"/>
  <c r="C32" i="48"/>
  <c r="E31" i="48"/>
  <c r="D31" i="48"/>
  <c r="I31" i="48" s="1"/>
  <c r="X29" i="47" a="1"/>
  <c r="X29" i="47" s="1"/>
  <c r="Y29" i="47" a="1"/>
  <c r="Y29" i="47" s="1"/>
  <c r="W29" i="47" a="1"/>
  <c r="W29" i="47" s="1"/>
  <c r="E31" i="47"/>
  <c r="C32" i="47"/>
  <c r="D31" i="47"/>
  <c r="I31" i="47" s="1"/>
  <c r="V30" i="47"/>
  <c r="N30" i="47"/>
  <c r="O30" i="47" s="1"/>
  <c r="P30" i="47" s="1"/>
  <c r="Q30" i="47" s="1"/>
  <c r="R30" i="47" s="1"/>
  <c r="M32" i="46"/>
  <c r="V31" i="46"/>
  <c r="W30" i="46" a="1"/>
  <c r="W30" i="46" s="1"/>
  <c r="X30" i="46" a="1"/>
  <c r="X30" i="46" s="1"/>
  <c r="Y30" i="46" a="1"/>
  <c r="Y30" i="46" s="1"/>
  <c r="C34" i="46"/>
  <c r="D33" i="46"/>
  <c r="I33" i="46" s="1"/>
  <c r="E33" i="46"/>
  <c r="Y28" i="45" a="1"/>
  <c r="Y28" i="45" s="1"/>
  <c r="S28" i="45"/>
  <c r="W28" i="45" a="1"/>
  <c r="W28" i="45" s="1"/>
  <c r="E31" i="45"/>
  <c r="C32" i="45"/>
  <c r="D31" i="45"/>
  <c r="I31" i="45" s="1"/>
  <c r="E33" i="44"/>
  <c r="C34" i="44"/>
  <c r="D33" i="44"/>
  <c r="I33" i="44" s="1"/>
  <c r="M30" i="44"/>
  <c r="V29" i="44"/>
  <c r="Y28" i="44" a="1"/>
  <c r="Y28" i="44" s="1"/>
  <c r="W28" i="44" a="1"/>
  <c r="W28" i="44" s="1"/>
  <c r="X28" i="44" a="1"/>
  <c r="X28" i="44" s="1"/>
  <c r="X29" i="43" a="1"/>
  <c r="X29" i="43" s="1"/>
  <c r="W29" i="43" a="1"/>
  <c r="W29" i="43" s="1"/>
  <c r="Y29" i="43" a="1"/>
  <c r="Y29" i="43" s="1"/>
  <c r="C33" i="43"/>
  <c r="E32" i="43"/>
  <c r="D32" i="43"/>
  <c r="I32" i="43" s="1"/>
  <c r="N30" i="43"/>
  <c r="O30" i="43" s="1"/>
  <c r="P30" i="43" s="1"/>
  <c r="Q30" i="43" s="1"/>
  <c r="R30" i="43" s="1"/>
  <c r="V30" i="43"/>
  <c r="M30" i="42"/>
  <c r="V29" i="42"/>
  <c r="W28" i="42" a="1"/>
  <c r="W28" i="42" s="1"/>
  <c r="Y28" i="42" a="1"/>
  <c r="Y28" i="42" s="1"/>
  <c r="E33" i="42"/>
  <c r="C34" i="42"/>
  <c r="D33" i="42"/>
  <c r="I33" i="42" s="1"/>
  <c r="S30" i="41"/>
  <c r="X30" i="41" a="1"/>
  <c r="X30" i="41" s="1"/>
  <c r="E31" i="41"/>
  <c r="C32" i="41"/>
  <c r="D31" i="41"/>
  <c r="I31" i="41" s="1"/>
  <c r="V30" i="40"/>
  <c r="N30" i="40"/>
  <c r="O30" i="40" s="1"/>
  <c r="P30" i="40" s="1"/>
  <c r="Q30" i="40" s="1"/>
  <c r="R30" i="40" s="1"/>
  <c r="Y29" i="40" a="1"/>
  <c r="Y29" i="40" s="1"/>
  <c r="X29" i="40" a="1"/>
  <c r="X29" i="40" s="1"/>
  <c r="W29" i="40" a="1"/>
  <c r="W29" i="40" s="1"/>
  <c r="C31" i="40"/>
  <c r="D31" i="40" s="1"/>
  <c r="E30" i="40"/>
  <c r="Y31" i="57" l="1" a="1"/>
  <c r="Y31" i="57" s="1"/>
  <c r="X31" i="57" a="1"/>
  <c r="X31" i="57" s="1"/>
  <c r="W31" i="57" a="1"/>
  <c r="W31" i="57" s="1"/>
  <c r="V32" i="57"/>
  <c r="N32" i="57"/>
  <c r="O32" i="57" s="1"/>
  <c r="P32" i="57" s="1"/>
  <c r="Q32" i="57" s="1"/>
  <c r="R32" i="57" s="1"/>
  <c r="E32" i="57"/>
  <c r="C33" i="57"/>
  <c r="D32" i="57"/>
  <c r="I32" i="57" s="1"/>
  <c r="W29" i="56" a="1"/>
  <c r="W29" i="56" s="1"/>
  <c r="X29" i="56" a="1"/>
  <c r="X29" i="56" s="1"/>
  <c r="Y29" i="56" a="1"/>
  <c r="Y29" i="56" s="1"/>
  <c r="V30" i="56"/>
  <c r="N30" i="56"/>
  <c r="O30" i="56" s="1"/>
  <c r="P30" i="56" s="1"/>
  <c r="Q30" i="56" s="1"/>
  <c r="R30" i="56" s="1"/>
  <c r="C33" i="56"/>
  <c r="E32" i="56"/>
  <c r="D32" i="56"/>
  <c r="I32" i="56" s="1"/>
  <c r="M30" i="55"/>
  <c r="V29" i="55"/>
  <c r="Y28" i="55" a="1"/>
  <c r="Y28" i="55" s="1"/>
  <c r="X28" i="55" a="1"/>
  <c r="X28" i="55" s="1"/>
  <c r="E32" i="55"/>
  <c r="C33" i="55"/>
  <c r="D32" i="55"/>
  <c r="I32" i="55" s="1"/>
  <c r="W28" i="55" a="1"/>
  <c r="W28" i="55" s="1"/>
  <c r="E32" i="54"/>
  <c r="C33" i="54"/>
  <c r="D32" i="54"/>
  <c r="I32" i="54" s="1"/>
  <c r="X31" i="54" a="1"/>
  <c r="X31" i="54" s="1"/>
  <c r="W31" i="54" a="1"/>
  <c r="W31" i="54" s="1"/>
  <c r="Y31" i="54" a="1"/>
  <c r="Y31" i="54" s="1"/>
  <c r="V32" i="54"/>
  <c r="N32" i="54"/>
  <c r="O32" i="54" s="1"/>
  <c r="P32" i="54" s="1"/>
  <c r="Q32" i="54" s="1"/>
  <c r="R32" i="54" s="1"/>
  <c r="C33" i="53"/>
  <c r="E32" i="53"/>
  <c r="D32" i="53"/>
  <c r="I32" i="53" s="1"/>
  <c r="S30" i="53"/>
  <c r="X30" i="53" a="1"/>
  <c r="X30" i="53" s="1"/>
  <c r="Y30" i="53" a="1"/>
  <c r="Y30" i="53" s="1"/>
  <c r="W30" i="53" a="1"/>
  <c r="W30" i="53" s="1"/>
  <c r="M30" i="52"/>
  <c r="V29" i="52"/>
  <c r="C33" i="52"/>
  <c r="E32" i="52"/>
  <c r="D32" i="52"/>
  <c r="I32" i="52" s="1"/>
  <c r="W28" i="52" a="1"/>
  <c r="W28" i="52" s="1"/>
  <c r="Y28" i="52" a="1"/>
  <c r="Y28" i="52" s="1"/>
  <c r="E35" i="51"/>
  <c r="C36" i="51"/>
  <c r="D35" i="51"/>
  <c r="I35" i="51" s="1"/>
  <c r="X29" i="51" a="1"/>
  <c r="X29" i="51" s="1"/>
  <c r="W29" i="51" a="1"/>
  <c r="W29" i="51" s="1"/>
  <c r="Y29" i="51" a="1"/>
  <c r="Y29" i="51" s="1"/>
  <c r="V30" i="51"/>
  <c r="N30" i="51"/>
  <c r="O30" i="51" s="1"/>
  <c r="P30" i="51" s="1"/>
  <c r="Q30" i="51" s="1"/>
  <c r="R30" i="51" s="1"/>
  <c r="C36" i="50"/>
  <c r="E35" i="50"/>
  <c r="D35" i="50"/>
  <c r="I35" i="50" s="1"/>
  <c r="M28" i="50"/>
  <c r="V27" i="50"/>
  <c r="W26" i="50" a="1"/>
  <c r="W26" i="50" s="1"/>
  <c r="Y26" i="50" a="1"/>
  <c r="Y26" i="50" s="1"/>
  <c r="C33" i="49"/>
  <c r="E32" i="49"/>
  <c r="D32" i="49"/>
  <c r="I32" i="49" s="1"/>
  <c r="M32" i="49"/>
  <c r="V31" i="49"/>
  <c r="W30" i="49" a="1"/>
  <c r="W30" i="49" s="1"/>
  <c r="X30" i="49" a="1"/>
  <c r="X30" i="49" s="1"/>
  <c r="Y30" i="49" a="1"/>
  <c r="Y30" i="49" s="1"/>
  <c r="C33" i="48"/>
  <c r="E32" i="48"/>
  <c r="D32" i="48"/>
  <c r="I32" i="48" s="1"/>
  <c r="V29" i="48"/>
  <c r="M30" i="48"/>
  <c r="W28" i="48" a="1"/>
  <c r="W28" i="48" s="1"/>
  <c r="Y28" i="48" a="1"/>
  <c r="Y28" i="48" s="1"/>
  <c r="X28" i="48" a="1"/>
  <c r="X28" i="48" s="1"/>
  <c r="C33" i="47"/>
  <c r="E32" i="47"/>
  <c r="D32" i="47"/>
  <c r="I32" i="47" s="1"/>
  <c r="S30" i="47"/>
  <c r="E34" i="46"/>
  <c r="C35" i="46"/>
  <c r="D34" i="46"/>
  <c r="I34" i="46" s="1"/>
  <c r="Y31" i="46" a="1"/>
  <c r="Y31" i="46" s="1"/>
  <c r="X31" i="46" a="1"/>
  <c r="X31" i="46" s="1"/>
  <c r="W31" i="46" a="1"/>
  <c r="W31" i="46" s="1"/>
  <c r="N32" i="46"/>
  <c r="O32" i="46" s="1"/>
  <c r="P32" i="46" s="1"/>
  <c r="Q32" i="46" s="1"/>
  <c r="R32" i="46" s="1"/>
  <c r="V32" i="46"/>
  <c r="M30" i="45"/>
  <c r="V29" i="45"/>
  <c r="X28" i="45" a="1"/>
  <c r="X28" i="45" s="1"/>
  <c r="C33" i="45"/>
  <c r="E32" i="45"/>
  <c r="D32" i="45"/>
  <c r="I32" i="45" s="1"/>
  <c r="Y29" i="44" a="1"/>
  <c r="Y29" i="44" s="1"/>
  <c r="W29" i="44" a="1"/>
  <c r="W29" i="44" s="1"/>
  <c r="X29" i="44" a="1"/>
  <c r="X29" i="44" s="1"/>
  <c r="N30" i="44"/>
  <c r="O30" i="44" s="1"/>
  <c r="P30" i="44" s="1"/>
  <c r="Q30" i="44" s="1"/>
  <c r="R30" i="44" s="1"/>
  <c r="V30" i="44"/>
  <c r="C35" i="44"/>
  <c r="E34" i="44"/>
  <c r="D34" i="44"/>
  <c r="I34" i="44" s="1"/>
  <c r="S30" i="43"/>
  <c r="C34" i="43"/>
  <c r="D33" i="43"/>
  <c r="I33" i="43" s="1"/>
  <c r="E33" i="43"/>
  <c r="W30" i="43" a="1"/>
  <c r="W30" i="43" s="1"/>
  <c r="C35" i="42"/>
  <c r="E34" i="42"/>
  <c r="D34" i="42"/>
  <c r="I34" i="42" s="1"/>
  <c r="Y29" i="42" a="1"/>
  <c r="Y29" i="42" s="1"/>
  <c r="X29" i="42" a="1"/>
  <c r="X29" i="42" s="1"/>
  <c r="W29" i="42" a="1"/>
  <c r="W29" i="42" s="1"/>
  <c r="V30" i="42"/>
  <c r="N30" i="42"/>
  <c r="O30" i="42" s="1"/>
  <c r="P30" i="42" s="1"/>
  <c r="Q30" i="42" s="1"/>
  <c r="R30" i="42" s="1"/>
  <c r="E32" i="41"/>
  <c r="C33" i="41"/>
  <c r="D32" i="41"/>
  <c r="I32" i="41" s="1"/>
  <c r="V31" i="41"/>
  <c r="M32" i="41"/>
  <c r="W30" i="41" a="1"/>
  <c r="W30" i="41" s="1"/>
  <c r="Y30" i="41" a="1"/>
  <c r="Y30" i="41" s="1"/>
  <c r="C32" i="40"/>
  <c r="D32" i="40" s="1"/>
  <c r="E31" i="40"/>
  <c r="S30" i="40"/>
  <c r="X30" i="40" s="1" a="1"/>
  <c r="X30" i="40" s="1"/>
  <c r="S32" i="57" l="1"/>
  <c r="C34" i="57"/>
  <c r="E33" i="57"/>
  <c r="D33" i="57"/>
  <c r="I33" i="57" s="1"/>
  <c r="W30" i="56" a="1"/>
  <c r="W30" i="56" s="1"/>
  <c r="S30" i="56"/>
  <c r="X30" i="56" a="1"/>
  <c r="X30" i="56" s="1"/>
  <c r="C34" i="56"/>
  <c r="E33" i="56"/>
  <c r="D33" i="56"/>
  <c r="I33" i="56" s="1"/>
  <c r="E33" i="55"/>
  <c r="C34" i="55"/>
  <c r="D33" i="55"/>
  <c r="I33" i="55" s="1"/>
  <c r="X29" i="55" a="1"/>
  <c r="X29" i="55" s="1"/>
  <c r="Y29" i="55" a="1"/>
  <c r="Y29" i="55" s="1"/>
  <c r="W29" i="55" a="1"/>
  <c r="W29" i="55" s="1"/>
  <c r="V30" i="55"/>
  <c r="N30" i="55"/>
  <c r="O30" i="55" s="1"/>
  <c r="P30" i="55" s="1"/>
  <c r="Q30" i="55" s="1"/>
  <c r="R30" i="55" s="1"/>
  <c r="S32" i="54"/>
  <c r="E33" i="54"/>
  <c r="C34" i="54"/>
  <c r="D33" i="54"/>
  <c r="I33" i="54" s="1"/>
  <c r="W32" i="54" a="1"/>
  <c r="W32" i="54" s="1"/>
  <c r="V31" i="53"/>
  <c r="M32" i="53"/>
  <c r="C34" i="53"/>
  <c r="E33" i="53"/>
  <c r="D33" i="53"/>
  <c r="I33" i="53" s="1"/>
  <c r="C34" i="52"/>
  <c r="E33" i="52"/>
  <c r="D33" i="52"/>
  <c r="I33" i="52" s="1"/>
  <c r="Y29" i="52" a="1"/>
  <c r="Y29" i="52" s="1"/>
  <c r="X29" i="52" a="1"/>
  <c r="X29" i="52" s="1"/>
  <c r="W29" i="52" a="1"/>
  <c r="W29" i="52" s="1"/>
  <c r="N30" i="52"/>
  <c r="O30" i="52" s="1"/>
  <c r="P30" i="52" s="1"/>
  <c r="Q30" i="52" s="1"/>
  <c r="R30" i="52" s="1"/>
  <c r="V30" i="52"/>
  <c r="E36" i="51"/>
  <c r="C37" i="51"/>
  <c r="D36" i="51"/>
  <c r="I36" i="51" s="1"/>
  <c r="S30" i="51"/>
  <c r="X30" i="51" a="1"/>
  <c r="X30" i="51" s="1"/>
  <c r="X27" i="50" a="1"/>
  <c r="X27" i="50" s="1"/>
  <c r="Y27" i="50" a="1"/>
  <c r="Y27" i="50" s="1"/>
  <c r="W27" i="50" a="1"/>
  <c r="W27" i="50" s="1"/>
  <c r="N28" i="50"/>
  <c r="O28" i="50" s="1"/>
  <c r="P28" i="50" s="1"/>
  <c r="Q28" i="50" s="1"/>
  <c r="R28" i="50" s="1"/>
  <c r="V28" i="50"/>
  <c r="E36" i="50"/>
  <c r="C37" i="50"/>
  <c r="D36" i="50"/>
  <c r="I36" i="50" s="1"/>
  <c r="N32" i="49"/>
  <c r="O32" i="49" s="1"/>
  <c r="P32" i="49" s="1"/>
  <c r="Q32" i="49" s="1"/>
  <c r="R32" i="49" s="1"/>
  <c r="V32" i="49"/>
  <c r="X31" i="49" a="1"/>
  <c r="X31" i="49" s="1"/>
  <c r="Y31" i="49" a="1"/>
  <c r="Y31" i="49" s="1"/>
  <c r="W31" i="49" a="1"/>
  <c r="W31" i="49" s="1"/>
  <c r="C34" i="49"/>
  <c r="E33" i="49"/>
  <c r="D33" i="49"/>
  <c r="I33" i="49" s="1"/>
  <c r="W29" i="48" a="1"/>
  <c r="W29" i="48" s="1"/>
  <c r="X29" i="48" a="1"/>
  <c r="X29" i="48" s="1"/>
  <c r="Y29" i="48" a="1"/>
  <c r="Y29" i="48" s="1"/>
  <c r="V30" i="48"/>
  <c r="N30" i="48"/>
  <c r="O30" i="48" s="1"/>
  <c r="P30" i="48" s="1"/>
  <c r="Q30" i="48" s="1"/>
  <c r="R30" i="48" s="1"/>
  <c r="C34" i="48"/>
  <c r="E33" i="48"/>
  <c r="D33" i="48"/>
  <c r="I33" i="48" s="1"/>
  <c r="V31" i="47"/>
  <c r="M32" i="47"/>
  <c r="W30" i="47" a="1"/>
  <c r="W30" i="47" s="1"/>
  <c r="Y30" i="47" a="1"/>
  <c r="Y30" i="47" s="1"/>
  <c r="X30" i="47" a="1"/>
  <c r="X30" i="47" s="1"/>
  <c r="E33" i="47"/>
  <c r="C34" i="47"/>
  <c r="D33" i="47"/>
  <c r="I33" i="47" s="1"/>
  <c r="S32" i="46"/>
  <c r="X32" i="46" a="1"/>
  <c r="X32" i="46" s="1"/>
  <c r="C36" i="46"/>
  <c r="E35" i="46"/>
  <c r="D35" i="46"/>
  <c r="I35" i="46" s="1"/>
  <c r="X29" i="45" a="1"/>
  <c r="X29" i="45" s="1"/>
  <c r="Y29" i="45" a="1"/>
  <c r="Y29" i="45" s="1"/>
  <c r="W29" i="45" a="1"/>
  <c r="W29" i="45" s="1"/>
  <c r="E33" i="45"/>
  <c r="C34" i="45"/>
  <c r="D33" i="45"/>
  <c r="I33" i="45" s="1"/>
  <c r="V30" i="45"/>
  <c r="N30" i="45"/>
  <c r="O30" i="45" s="1"/>
  <c r="P30" i="45" s="1"/>
  <c r="Q30" i="45" s="1"/>
  <c r="R30" i="45" s="1"/>
  <c r="S30" i="44"/>
  <c r="C36" i="44"/>
  <c r="E35" i="44"/>
  <c r="D35" i="44"/>
  <c r="I35" i="44" s="1"/>
  <c r="E34" i="43"/>
  <c r="C35" i="43"/>
  <c r="D34" i="43"/>
  <c r="I34" i="43" s="1"/>
  <c r="M32" i="43"/>
  <c r="V31" i="43"/>
  <c r="X30" i="43" a="1"/>
  <c r="X30" i="43" s="1"/>
  <c r="Y30" i="43" a="1"/>
  <c r="Y30" i="43" s="1"/>
  <c r="S30" i="42"/>
  <c r="X30" i="42" s="1" a="1"/>
  <c r="X30" i="42" s="1"/>
  <c r="C36" i="42"/>
  <c r="E35" i="42"/>
  <c r="D35" i="42"/>
  <c r="I35" i="42" s="1"/>
  <c r="N32" i="41"/>
  <c r="O32" i="41" s="1"/>
  <c r="P32" i="41" s="1"/>
  <c r="Q32" i="41" s="1"/>
  <c r="R32" i="41" s="1"/>
  <c r="V32" i="41"/>
  <c r="W31" i="41" a="1"/>
  <c r="W31" i="41" s="1"/>
  <c r="Y31" i="41" a="1"/>
  <c r="Y31" i="41" s="1"/>
  <c r="X31" i="41" a="1"/>
  <c r="X31" i="41" s="1"/>
  <c r="E33" i="41"/>
  <c r="C34" i="41"/>
  <c r="D33" i="41"/>
  <c r="I33" i="41" s="1"/>
  <c r="M32" i="40"/>
  <c r="V31" i="40"/>
  <c r="W30" i="40" a="1"/>
  <c r="W30" i="40" s="1"/>
  <c r="Y30" i="40" a="1"/>
  <c r="Y30" i="40" s="1"/>
  <c r="E32" i="40"/>
  <c r="C33" i="40"/>
  <c r="D33" i="40" s="1"/>
  <c r="C35" i="57" l="1"/>
  <c r="E34" i="57"/>
  <c r="D34" i="57"/>
  <c r="I34" i="57" s="1"/>
  <c r="M34" i="57"/>
  <c r="V33" i="57"/>
  <c r="Y32" i="57" a="1"/>
  <c r="Y32" i="57" s="1"/>
  <c r="X32" i="57" a="1"/>
  <c r="X32" i="57" s="1"/>
  <c r="W32" i="57" a="1"/>
  <c r="W32" i="57" s="1"/>
  <c r="E34" i="56"/>
  <c r="D34" i="56"/>
  <c r="I34" i="56" s="1"/>
  <c r="C35" i="56"/>
  <c r="M32" i="56"/>
  <c r="V31" i="56"/>
  <c r="Y30" i="56" a="1"/>
  <c r="Y30" i="56" s="1"/>
  <c r="E34" i="55"/>
  <c r="C35" i="55"/>
  <c r="D34" i="55"/>
  <c r="I34" i="55" s="1"/>
  <c r="S30" i="55"/>
  <c r="M34" i="54"/>
  <c r="V33" i="54"/>
  <c r="C35" i="54"/>
  <c r="E34" i="54"/>
  <c r="D34" i="54"/>
  <c r="I34" i="54" s="1"/>
  <c r="X32" i="54" a="1"/>
  <c r="X32" i="54" s="1"/>
  <c r="Y32" i="54" a="1"/>
  <c r="Y32" i="54" s="1"/>
  <c r="C35" i="53"/>
  <c r="E34" i="53"/>
  <c r="D34" i="53"/>
  <c r="I34" i="53" s="1"/>
  <c r="V32" i="53"/>
  <c r="N32" i="53"/>
  <c r="O32" i="53" s="1"/>
  <c r="P32" i="53" s="1"/>
  <c r="Q32" i="53" s="1"/>
  <c r="R32" i="53" s="1"/>
  <c r="X31" i="53" a="1"/>
  <c r="X31" i="53" s="1"/>
  <c r="W31" i="53" a="1"/>
  <c r="W31" i="53" s="1"/>
  <c r="Y31" i="53" a="1"/>
  <c r="Y31" i="53" s="1"/>
  <c r="X30" i="52" a="1"/>
  <c r="X30" i="52" s="1"/>
  <c r="S30" i="52"/>
  <c r="E34" i="52"/>
  <c r="C35" i="52"/>
  <c r="D34" i="52"/>
  <c r="I34" i="52" s="1"/>
  <c r="M32" i="51"/>
  <c r="V31" i="51"/>
  <c r="W30" i="51" a="1"/>
  <c r="W30" i="51" s="1"/>
  <c r="C38" i="51"/>
  <c r="E37" i="51"/>
  <c r="D37" i="51"/>
  <c r="I37" i="51" s="1"/>
  <c r="Y30" i="51" a="1"/>
  <c r="Y30" i="51" s="1"/>
  <c r="Y28" i="50" a="1"/>
  <c r="Y28" i="50" s="1"/>
  <c r="S28" i="50"/>
  <c r="X28" i="50" s="1" a="1"/>
  <c r="X28" i="50" s="1"/>
  <c r="E37" i="50"/>
  <c r="C38" i="50"/>
  <c r="D37" i="50"/>
  <c r="I37" i="50" s="1"/>
  <c r="C35" i="49"/>
  <c r="E34" i="49"/>
  <c r="D34" i="49"/>
  <c r="I34" i="49" s="1"/>
  <c r="X32" i="49" a="1"/>
  <c r="X32" i="49" s="1"/>
  <c r="S32" i="49"/>
  <c r="Y32" i="49" a="1"/>
  <c r="Y32" i="49" s="1"/>
  <c r="C35" i="48"/>
  <c r="E34" i="48"/>
  <c r="D34" i="48"/>
  <c r="I34" i="48" s="1"/>
  <c r="S30" i="48"/>
  <c r="Y30" i="48" s="1" a="1"/>
  <c r="Y30" i="48" s="1"/>
  <c r="X30" i="48" a="1"/>
  <c r="X30" i="48" s="1"/>
  <c r="W30" i="48" a="1"/>
  <c r="W30" i="48" s="1"/>
  <c r="E34" i="47"/>
  <c r="C35" i="47"/>
  <c r="D34" i="47"/>
  <c r="I34" i="47" s="1"/>
  <c r="V32" i="47"/>
  <c r="N32" i="47"/>
  <c r="O32" i="47" s="1"/>
  <c r="P32" i="47" s="1"/>
  <c r="Q32" i="47" s="1"/>
  <c r="R32" i="47" s="1"/>
  <c r="X31" i="47" a="1"/>
  <c r="X31" i="47" s="1"/>
  <c r="Y31" i="47" a="1"/>
  <c r="Y31" i="47" s="1"/>
  <c r="W31" i="47" a="1"/>
  <c r="W31" i="47" s="1"/>
  <c r="E36" i="46"/>
  <c r="D36" i="46"/>
  <c r="I36" i="46" s="1"/>
  <c r="C37" i="46"/>
  <c r="M34" i="46"/>
  <c r="V33" i="46"/>
  <c r="Y32" i="46" a="1"/>
  <c r="Y32" i="46" s="1"/>
  <c r="W32" i="46" a="1"/>
  <c r="W32" i="46" s="1"/>
  <c r="E34" i="45"/>
  <c r="C35" i="45"/>
  <c r="D34" i="45"/>
  <c r="I34" i="45" s="1"/>
  <c r="X30" i="45" a="1"/>
  <c r="X30" i="45" s="1"/>
  <c r="S30" i="45"/>
  <c r="C37" i="44"/>
  <c r="E36" i="44"/>
  <c r="D36" i="44"/>
  <c r="I36" i="44" s="1"/>
  <c r="M32" i="44"/>
  <c r="V31" i="44"/>
  <c r="W30" i="44" a="1"/>
  <c r="W30" i="44" s="1"/>
  <c r="Y30" i="44" a="1"/>
  <c r="Y30" i="44" s="1"/>
  <c r="X30" i="44" a="1"/>
  <c r="X30" i="44" s="1"/>
  <c r="V32" i="43"/>
  <c r="N32" i="43"/>
  <c r="O32" i="43" s="1"/>
  <c r="P32" i="43" s="1"/>
  <c r="Q32" i="43" s="1"/>
  <c r="R32" i="43" s="1"/>
  <c r="E35" i="43"/>
  <c r="C36" i="43"/>
  <c r="D35" i="43"/>
  <c r="I35" i="43" s="1"/>
  <c r="X31" i="43" a="1"/>
  <c r="X31" i="43" s="1"/>
  <c r="Y31" i="43" a="1"/>
  <c r="Y31" i="43" s="1"/>
  <c r="W31" i="43" a="1"/>
  <c r="W31" i="43" s="1"/>
  <c r="C37" i="42"/>
  <c r="E36" i="42"/>
  <c r="D36" i="42"/>
  <c r="I36" i="42" s="1"/>
  <c r="M32" i="42"/>
  <c r="V31" i="42"/>
  <c r="W30" i="42" a="1"/>
  <c r="W30" i="42" s="1"/>
  <c r="Y30" i="42" a="1"/>
  <c r="Y30" i="42" s="1"/>
  <c r="E34" i="41"/>
  <c r="C35" i="41"/>
  <c r="D34" i="41"/>
  <c r="I34" i="41" s="1"/>
  <c r="S32" i="41"/>
  <c r="X32" i="41" a="1"/>
  <c r="X32" i="41" s="1"/>
  <c r="W31" i="40" a="1"/>
  <c r="W31" i="40" s="1"/>
  <c r="X31" i="40" a="1"/>
  <c r="X31" i="40" s="1"/>
  <c r="Y31" i="40" a="1"/>
  <c r="Y31" i="40" s="1"/>
  <c r="C34" i="40"/>
  <c r="D34" i="40" s="1"/>
  <c r="E33" i="40"/>
  <c r="N32" i="40"/>
  <c r="O32" i="40" s="1"/>
  <c r="P32" i="40" s="1"/>
  <c r="Q32" i="40" s="1"/>
  <c r="R32" i="40" s="1"/>
  <c r="V32" i="40"/>
  <c r="E35" i="57" l="1"/>
  <c r="C36" i="57"/>
  <c r="D35" i="57"/>
  <c r="I35" i="57" s="1"/>
  <c r="X33" i="57" a="1"/>
  <c r="X33" i="57" s="1"/>
  <c r="W33" i="57" a="1"/>
  <c r="W33" i="57" s="1"/>
  <c r="Y33" i="57" a="1"/>
  <c r="Y33" i="57" s="1"/>
  <c r="N34" i="57"/>
  <c r="O34" i="57" s="1"/>
  <c r="P34" i="57" s="1"/>
  <c r="Q34" i="57" s="1"/>
  <c r="R34" i="57" s="1"/>
  <c r="V34" i="57"/>
  <c r="W31" i="56" a="1"/>
  <c r="W31" i="56" s="1"/>
  <c r="Y31" i="56" a="1"/>
  <c r="Y31" i="56" s="1"/>
  <c r="X31" i="56" a="1"/>
  <c r="X31" i="56" s="1"/>
  <c r="C36" i="56"/>
  <c r="E35" i="56"/>
  <c r="D35" i="56"/>
  <c r="I35" i="56" s="1"/>
  <c r="V32" i="56"/>
  <c r="N32" i="56"/>
  <c r="O32" i="56" s="1"/>
  <c r="P32" i="56" s="1"/>
  <c r="Q32" i="56" s="1"/>
  <c r="R32" i="56" s="1"/>
  <c r="V31" i="55"/>
  <c r="M32" i="55"/>
  <c r="Y30" i="55" a="1"/>
  <c r="Y30" i="55" s="1"/>
  <c r="X30" i="55" a="1"/>
  <c r="X30" i="55" s="1"/>
  <c r="E35" i="55"/>
  <c r="C36" i="55"/>
  <c r="D35" i="55"/>
  <c r="I35" i="55" s="1"/>
  <c r="W30" i="55" a="1"/>
  <c r="W30" i="55" s="1"/>
  <c r="X33" i="54" a="1"/>
  <c r="X33" i="54" s="1"/>
  <c r="W33" i="54" a="1"/>
  <c r="W33" i="54" s="1"/>
  <c r="Y33" i="54" a="1"/>
  <c r="Y33" i="54" s="1"/>
  <c r="N34" i="54"/>
  <c r="O34" i="54" s="1"/>
  <c r="P34" i="54" s="1"/>
  <c r="Q34" i="54" s="1"/>
  <c r="R34" i="54" s="1"/>
  <c r="V34" i="54"/>
  <c r="C36" i="54"/>
  <c r="E35" i="54"/>
  <c r="D35" i="54"/>
  <c r="I35" i="54" s="1"/>
  <c r="W32" i="53" a="1"/>
  <c r="W32" i="53" s="1"/>
  <c r="S32" i="53"/>
  <c r="X32" i="53" a="1"/>
  <c r="X32" i="53" s="1"/>
  <c r="E35" i="53"/>
  <c r="D35" i="53"/>
  <c r="I35" i="53" s="1"/>
  <c r="C36" i="53"/>
  <c r="C36" i="52"/>
  <c r="E35" i="52"/>
  <c r="D35" i="52"/>
  <c r="I35" i="52" s="1"/>
  <c r="M32" i="52"/>
  <c r="V31" i="52"/>
  <c r="Y30" i="52" a="1"/>
  <c r="Y30" i="52" s="1"/>
  <c r="W30" i="52" a="1"/>
  <c r="W30" i="52" s="1"/>
  <c r="C39" i="51"/>
  <c r="E38" i="51"/>
  <c r="D38" i="51"/>
  <c r="I38" i="51" s="1"/>
  <c r="Y31" i="51" a="1"/>
  <c r="Y31" i="51" s="1"/>
  <c r="W31" i="51" a="1"/>
  <c r="W31" i="51" s="1"/>
  <c r="X31" i="51" a="1"/>
  <c r="X31" i="51" s="1"/>
  <c r="V32" i="51"/>
  <c r="N32" i="51"/>
  <c r="O32" i="51" s="1"/>
  <c r="P32" i="51" s="1"/>
  <c r="Q32" i="51" s="1"/>
  <c r="R32" i="51" s="1"/>
  <c r="C39" i="50"/>
  <c r="E38" i="50"/>
  <c r="D38" i="50"/>
  <c r="I38" i="50" s="1"/>
  <c r="M30" i="50"/>
  <c r="V29" i="50"/>
  <c r="W28" i="50" a="1"/>
  <c r="W28" i="50" s="1"/>
  <c r="V33" i="49"/>
  <c r="M34" i="49"/>
  <c r="C36" i="49"/>
  <c r="E35" i="49"/>
  <c r="D35" i="49"/>
  <c r="I35" i="49" s="1"/>
  <c r="W32" i="49" a="1"/>
  <c r="W32" i="49" s="1"/>
  <c r="V31" i="48"/>
  <c r="M32" i="48"/>
  <c r="E35" i="48"/>
  <c r="D35" i="48"/>
  <c r="I35" i="48" s="1"/>
  <c r="C36" i="48"/>
  <c r="S32" i="47"/>
  <c r="Y32" i="47" s="1" a="1"/>
  <c r="Y32" i="47" s="1"/>
  <c r="X32" i="47" a="1"/>
  <c r="X32" i="47" s="1"/>
  <c r="C36" i="47"/>
  <c r="E35" i="47"/>
  <c r="D35" i="47"/>
  <c r="I35" i="47" s="1"/>
  <c r="W33" i="46" a="1"/>
  <c r="W33" i="46" s="1"/>
  <c r="X33" i="46" a="1"/>
  <c r="X33" i="46" s="1"/>
  <c r="Y33" i="46" a="1"/>
  <c r="Y33" i="46" s="1"/>
  <c r="N34" i="46"/>
  <c r="O34" i="46" s="1"/>
  <c r="P34" i="46" s="1"/>
  <c r="Q34" i="46" s="1"/>
  <c r="R34" i="46" s="1"/>
  <c r="V34" i="46"/>
  <c r="E37" i="46"/>
  <c r="D37" i="46"/>
  <c r="I37" i="46" s="1"/>
  <c r="C38" i="46"/>
  <c r="M32" i="45"/>
  <c r="V31" i="45"/>
  <c r="Y30" i="45" a="1"/>
  <c r="Y30" i="45" s="1"/>
  <c r="W30" i="45" a="1"/>
  <c r="W30" i="45" s="1"/>
  <c r="E35" i="45"/>
  <c r="C36" i="45"/>
  <c r="D35" i="45"/>
  <c r="I35" i="45" s="1"/>
  <c r="Y31" i="44" a="1"/>
  <c r="Y31" i="44" s="1"/>
  <c r="W31" i="44" a="1"/>
  <c r="W31" i="44" s="1"/>
  <c r="X31" i="44" a="1"/>
  <c r="X31" i="44" s="1"/>
  <c r="V32" i="44"/>
  <c r="N32" i="44"/>
  <c r="O32" i="44" s="1"/>
  <c r="P32" i="44" s="1"/>
  <c r="Q32" i="44" s="1"/>
  <c r="R32" i="44" s="1"/>
  <c r="E37" i="44"/>
  <c r="C38" i="44"/>
  <c r="D37" i="44"/>
  <c r="I37" i="44" s="1"/>
  <c r="E36" i="43"/>
  <c r="D36" i="43"/>
  <c r="I36" i="43" s="1"/>
  <c r="C37" i="43"/>
  <c r="S32" i="43"/>
  <c r="X32" i="43" s="1" a="1"/>
  <c r="X32" i="43" s="1"/>
  <c r="Y31" i="42" a="1"/>
  <c r="Y31" i="42" s="1"/>
  <c r="X31" i="42" a="1"/>
  <c r="X31" i="42" s="1"/>
  <c r="W31" i="42" a="1"/>
  <c r="W31" i="42" s="1"/>
  <c r="N32" i="42"/>
  <c r="O32" i="42" s="1"/>
  <c r="P32" i="42" s="1"/>
  <c r="Q32" i="42" s="1"/>
  <c r="R32" i="42" s="1"/>
  <c r="V32" i="42"/>
  <c r="C38" i="42"/>
  <c r="E37" i="42"/>
  <c r="D37" i="42"/>
  <c r="I37" i="42" s="1"/>
  <c r="M34" i="41"/>
  <c r="V33" i="41"/>
  <c r="W32" i="41" a="1"/>
  <c r="W32" i="41" s="1"/>
  <c r="C36" i="41"/>
  <c r="E35" i="41"/>
  <c r="D35" i="41"/>
  <c r="I35" i="41" s="1"/>
  <c r="Y32" i="41" a="1"/>
  <c r="Y32" i="41" s="1"/>
  <c r="C35" i="40"/>
  <c r="D35" i="40" s="1"/>
  <c r="E34" i="40"/>
  <c r="S32" i="40"/>
  <c r="Y32" i="40" s="1" a="1"/>
  <c r="Y32" i="40" s="1"/>
  <c r="S34" i="57" l="1"/>
  <c r="X34" i="57" s="1" a="1"/>
  <c r="X34" i="57" s="1"/>
  <c r="C37" i="57"/>
  <c r="E36" i="57"/>
  <c r="D36" i="57"/>
  <c r="I36" i="57" s="1"/>
  <c r="Y32" i="56" a="1"/>
  <c r="Y32" i="56" s="1"/>
  <c r="C37" i="56"/>
  <c r="E36" i="56"/>
  <c r="D36" i="56"/>
  <c r="I36" i="56" s="1"/>
  <c r="S32" i="56"/>
  <c r="X32" i="56" a="1"/>
  <c r="X32" i="56" s="1"/>
  <c r="C37" i="55"/>
  <c r="E36" i="55"/>
  <c r="D36" i="55"/>
  <c r="I36" i="55" s="1"/>
  <c r="V32" i="55"/>
  <c r="N32" i="55"/>
  <c r="O32" i="55" s="1"/>
  <c r="P32" i="55" s="1"/>
  <c r="Q32" i="55" s="1"/>
  <c r="R32" i="55" s="1"/>
  <c r="X31" i="55" a="1"/>
  <c r="X31" i="55" s="1"/>
  <c r="Y31" i="55" a="1"/>
  <c r="Y31" i="55" s="1"/>
  <c r="W31" i="55" a="1"/>
  <c r="W31" i="55" s="1"/>
  <c r="S34" i="54"/>
  <c r="X34" i="54" s="1" a="1"/>
  <c r="X34" i="54" s="1"/>
  <c r="E36" i="54"/>
  <c r="C37" i="54"/>
  <c r="D36" i="54"/>
  <c r="I36" i="54" s="1"/>
  <c r="E36" i="53"/>
  <c r="C37" i="53"/>
  <c r="D36" i="53"/>
  <c r="I36" i="53" s="1"/>
  <c r="M34" i="53"/>
  <c r="V33" i="53"/>
  <c r="Y32" i="53" a="1"/>
  <c r="Y32" i="53" s="1"/>
  <c r="X31" i="52" a="1"/>
  <c r="X31" i="52" s="1"/>
  <c r="Y31" i="52" a="1"/>
  <c r="Y31" i="52" s="1"/>
  <c r="W31" i="52" a="1"/>
  <c r="W31" i="52" s="1"/>
  <c r="V32" i="52"/>
  <c r="N32" i="52"/>
  <c r="O32" i="52" s="1"/>
  <c r="P32" i="52" s="1"/>
  <c r="Q32" i="52" s="1"/>
  <c r="R32" i="52" s="1"/>
  <c r="E36" i="52"/>
  <c r="C37" i="52"/>
  <c r="D36" i="52"/>
  <c r="I36" i="52" s="1"/>
  <c r="C40" i="51"/>
  <c r="E39" i="51"/>
  <c r="D39" i="51"/>
  <c r="I39" i="51" s="1"/>
  <c r="S32" i="51"/>
  <c r="X32" i="51" s="1" a="1"/>
  <c r="X32" i="51" s="1"/>
  <c r="Y29" i="50" a="1"/>
  <c r="Y29" i="50" s="1"/>
  <c r="X29" i="50" a="1"/>
  <c r="X29" i="50" s="1"/>
  <c r="W29" i="50" a="1"/>
  <c r="W29" i="50" s="1"/>
  <c r="N30" i="50"/>
  <c r="O30" i="50" s="1"/>
  <c r="P30" i="50" s="1"/>
  <c r="Q30" i="50" s="1"/>
  <c r="R30" i="50" s="1"/>
  <c r="V30" i="50"/>
  <c r="E39" i="50"/>
  <c r="C40" i="50"/>
  <c r="D39" i="50"/>
  <c r="I39" i="50" s="1"/>
  <c r="E36" i="49"/>
  <c r="C37" i="49"/>
  <c r="D36" i="49"/>
  <c r="I36" i="49" s="1"/>
  <c r="V34" i="49"/>
  <c r="N34" i="49"/>
  <c r="O34" i="49" s="1"/>
  <c r="P34" i="49" s="1"/>
  <c r="Q34" i="49" s="1"/>
  <c r="R34" i="49" s="1"/>
  <c r="X33" i="49" a="1"/>
  <c r="X33" i="49" s="1"/>
  <c r="W33" i="49" a="1"/>
  <c r="W33" i="49" s="1"/>
  <c r="Y33" i="49" a="1"/>
  <c r="Y33" i="49" s="1"/>
  <c r="X31" i="48" a="1"/>
  <c r="X31" i="48" s="1"/>
  <c r="W31" i="48" a="1"/>
  <c r="W31" i="48" s="1"/>
  <c r="Y31" i="48" a="1"/>
  <c r="Y31" i="48" s="1"/>
  <c r="E36" i="48"/>
  <c r="C37" i="48"/>
  <c r="D36" i="48"/>
  <c r="I36" i="48" s="1"/>
  <c r="V32" i="48"/>
  <c r="N32" i="48"/>
  <c r="O32" i="48" s="1"/>
  <c r="P32" i="48" s="1"/>
  <c r="Q32" i="48" s="1"/>
  <c r="R32" i="48" s="1"/>
  <c r="E36" i="47"/>
  <c r="C37" i="47"/>
  <c r="D36" i="47"/>
  <c r="I36" i="47" s="1"/>
  <c r="M34" i="47"/>
  <c r="V33" i="47"/>
  <c r="W32" i="47" a="1"/>
  <c r="W32" i="47" s="1"/>
  <c r="S34" i="46"/>
  <c r="X34" i="46" s="1" a="1"/>
  <c r="X34" i="46" s="1"/>
  <c r="C39" i="46"/>
  <c r="E38" i="46"/>
  <c r="D38" i="46"/>
  <c r="I38" i="46" s="1"/>
  <c r="C37" i="45"/>
  <c r="E36" i="45"/>
  <c r="D36" i="45"/>
  <c r="I36" i="45" s="1"/>
  <c r="X31" i="45" a="1"/>
  <c r="X31" i="45" s="1"/>
  <c r="Y31" i="45" a="1"/>
  <c r="Y31" i="45" s="1"/>
  <c r="W31" i="45" a="1"/>
  <c r="W31" i="45" s="1"/>
  <c r="N32" i="45"/>
  <c r="O32" i="45" s="1"/>
  <c r="P32" i="45" s="1"/>
  <c r="Q32" i="45" s="1"/>
  <c r="R32" i="45" s="1"/>
  <c r="V32" i="45"/>
  <c r="E38" i="44"/>
  <c r="C39" i="44"/>
  <c r="D38" i="44"/>
  <c r="I38" i="44" s="1"/>
  <c r="S32" i="44"/>
  <c r="C38" i="43"/>
  <c r="E37" i="43"/>
  <c r="D37" i="43"/>
  <c r="I37" i="43" s="1"/>
  <c r="V33" i="43"/>
  <c r="M34" i="43"/>
  <c r="Y32" i="43" a="1"/>
  <c r="Y32" i="43" s="1"/>
  <c r="W32" i="43" a="1"/>
  <c r="W32" i="43" s="1"/>
  <c r="S32" i="42"/>
  <c r="C39" i="42"/>
  <c r="E38" i="42"/>
  <c r="D38" i="42"/>
  <c r="I38" i="42" s="1"/>
  <c r="E36" i="41"/>
  <c r="C37" i="41"/>
  <c r="D36" i="41"/>
  <c r="I36" i="41" s="1"/>
  <c r="Y33" i="41" a="1"/>
  <c r="Y33" i="41" s="1"/>
  <c r="X33" i="41" a="1"/>
  <c r="X33" i="41" s="1"/>
  <c r="W33" i="41" a="1"/>
  <c r="W33" i="41" s="1"/>
  <c r="V34" i="41"/>
  <c r="N34" i="41"/>
  <c r="O34" i="41" s="1"/>
  <c r="P34" i="41" s="1"/>
  <c r="Q34" i="41" s="1"/>
  <c r="R34" i="41" s="1"/>
  <c r="X32" i="40" a="1"/>
  <c r="X32" i="40" s="1"/>
  <c r="C36" i="40"/>
  <c r="D36" i="40" s="1"/>
  <c r="E35" i="40"/>
  <c r="M34" i="40"/>
  <c r="V33" i="40"/>
  <c r="W32" i="40" a="1"/>
  <c r="W32" i="40" s="1"/>
  <c r="C38" i="57" l="1"/>
  <c r="E37" i="57"/>
  <c r="D37" i="57"/>
  <c r="I37" i="57" s="1"/>
  <c r="V35" i="57"/>
  <c r="M36" i="57"/>
  <c r="W34" i="57" a="1"/>
  <c r="W34" i="57" s="1"/>
  <c r="Y34" i="57" a="1"/>
  <c r="Y34" i="57" s="1"/>
  <c r="M34" i="56"/>
  <c r="V33" i="56"/>
  <c r="W32" i="56" a="1"/>
  <c r="W32" i="56" s="1"/>
  <c r="E37" i="56"/>
  <c r="C38" i="56"/>
  <c r="D37" i="56"/>
  <c r="I37" i="56" s="1"/>
  <c r="E37" i="55"/>
  <c r="C38" i="55"/>
  <c r="D37" i="55"/>
  <c r="I37" i="55" s="1"/>
  <c r="S32" i="55"/>
  <c r="Y32" i="55" s="1" a="1"/>
  <c r="Y32" i="55" s="1"/>
  <c r="C38" i="54"/>
  <c r="E37" i="54"/>
  <c r="D37" i="54"/>
  <c r="I37" i="54" s="1"/>
  <c r="V35" i="54"/>
  <c r="M36" i="54"/>
  <c r="Y34" i="54" a="1"/>
  <c r="Y34" i="54" s="1"/>
  <c r="W34" i="54" a="1"/>
  <c r="W34" i="54" s="1"/>
  <c r="W33" i="53" a="1"/>
  <c r="W33" i="53" s="1"/>
  <c r="X33" i="53" a="1"/>
  <c r="X33" i="53" s="1"/>
  <c r="Y33" i="53" a="1"/>
  <c r="Y33" i="53" s="1"/>
  <c r="N34" i="53"/>
  <c r="O34" i="53" s="1"/>
  <c r="P34" i="53" s="1"/>
  <c r="Q34" i="53" s="1"/>
  <c r="R34" i="53" s="1"/>
  <c r="V34" i="53"/>
  <c r="C38" i="53"/>
  <c r="E37" i="53"/>
  <c r="D37" i="53"/>
  <c r="I37" i="53" s="1"/>
  <c r="S32" i="52"/>
  <c r="X32" i="52" a="1"/>
  <c r="X32" i="52" s="1"/>
  <c r="C38" i="52"/>
  <c r="E37" i="52"/>
  <c r="D37" i="52"/>
  <c r="I37" i="52" s="1"/>
  <c r="C41" i="51"/>
  <c r="E40" i="51"/>
  <c r="D40" i="51"/>
  <c r="I40" i="51" s="1"/>
  <c r="V33" i="51"/>
  <c r="M34" i="51"/>
  <c r="Y32" i="51" a="1"/>
  <c r="Y32" i="51" s="1"/>
  <c r="W32" i="51" a="1"/>
  <c r="W32" i="51" s="1"/>
  <c r="E40" i="50"/>
  <c r="C41" i="50"/>
  <c r="D40" i="50"/>
  <c r="I40" i="50" s="1"/>
  <c r="S30" i="50"/>
  <c r="X30" i="50" s="1" a="1"/>
  <c r="X30" i="50" s="1"/>
  <c r="S34" i="49"/>
  <c r="E37" i="49"/>
  <c r="C38" i="49"/>
  <c r="D37" i="49"/>
  <c r="I37" i="49" s="1"/>
  <c r="C38" i="48"/>
  <c r="E37" i="48"/>
  <c r="D37" i="48"/>
  <c r="I37" i="48" s="1"/>
  <c r="S32" i="48"/>
  <c r="X32" i="48" a="1"/>
  <c r="X32" i="48" s="1"/>
  <c r="Y33" i="47" a="1"/>
  <c r="Y33" i="47" s="1"/>
  <c r="X33" i="47" a="1"/>
  <c r="X33" i="47" s="1"/>
  <c r="W33" i="47" a="1"/>
  <c r="W33" i="47" s="1"/>
  <c r="V34" i="47"/>
  <c r="N34" i="47"/>
  <c r="O34" i="47" s="1"/>
  <c r="P34" i="47" s="1"/>
  <c r="Q34" i="47" s="1"/>
  <c r="R34" i="47" s="1"/>
  <c r="E37" i="47"/>
  <c r="C38" i="47"/>
  <c r="D37" i="47"/>
  <c r="I37" i="47" s="1"/>
  <c r="C40" i="46"/>
  <c r="E39" i="46"/>
  <c r="D39" i="46"/>
  <c r="I39" i="46" s="1"/>
  <c r="V35" i="46"/>
  <c r="M36" i="46"/>
  <c r="W34" i="46" a="1"/>
  <c r="W34" i="46" s="1"/>
  <c r="Y34" i="46" a="1"/>
  <c r="Y34" i="46" s="1"/>
  <c r="S32" i="45"/>
  <c r="E37" i="45"/>
  <c r="C38" i="45"/>
  <c r="D37" i="45"/>
  <c r="I37" i="45" s="1"/>
  <c r="V33" i="44"/>
  <c r="M34" i="44"/>
  <c r="Y32" i="44" a="1"/>
  <c r="Y32" i="44" s="1"/>
  <c r="X32" i="44" a="1"/>
  <c r="X32" i="44" s="1"/>
  <c r="E39" i="44"/>
  <c r="C40" i="44"/>
  <c r="D39" i="44"/>
  <c r="I39" i="44" s="1"/>
  <c r="W32" i="44" a="1"/>
  <c r="W32" i="44" s="1"/>
  <c r="Y33" i="43" a="1"/>
  <c r="Y33" i="43" s="1"/>
  <c r="W33" i="43" a="1"/>
  <c r="W33" i="43" s="1"/>
  <c r="X33" i="43" a="1"/>
  <c r="X33" i="43" s="1"/>
  <c r="V34" i="43"/>
  <c r="N34" i="43"/>
  <c r="O34" i="43" s="1"/>
  <c r="P34" i="43" s="1"/>
  <c r="Q34" i="43" s="1"/>
  <c r="R34" i="43" s="1"/>
  <c r="E38" i="43"/>
  <c r="D38" i="43"/>
  <c r="I38" i="43" s="1"/>
  <c r="C39" i="43"/>
  <c r="C40" i="42"/>
  <c r="E39" i="42"/>
  <c r="D39" i="42"/>
  <c r="I39" i="42" s="1"/>
  <c r="V33" i="42"/>
  <c r="M34" i="42"/>
  <c r="W32" i="42" a="1"/>
  <c r="W32" i="42" s="1"/>
  <c r="X32" i="42" a="1"/>
  <c r="X32" i="42" s="1"/>
  <c r="Y32" i="42" a="1"/>
  <c r="Y32" i="42" s="1"/>
  <c r="E37" i="41"/>
  <c r="C38" i="41"/>
  <c r="D37" i="41"/>
  <c r="I37" i="41" s="1"/>
  <c r="S34" i="41"/>
  <c r="Y33" i="40" a="1"/>
  <c r="Y33" i="40" s="1"/>
  <c r="W33" i="40" a="1"/>
  <c r="W33" i="40" s="1"/>
  <c r="X33" i="40" a="1"/>
  <c r="X33" i="40" s="1"/>
  <c r="V34" i="40"/>
  <c r="N34" i="40"/>
  <c r="O34" i="40" s="1"/>
  <c r="P34" i="40" s="1"/>
  <c r="Q34" i="40" s="1"/>
  <c r="R34" i="40" s="1"/>
  <c r="C37" i="40"/>
  <c r="D37" i="40" s="1"/>
  <c r="E36" i="40"/>
  <c r="Y35" i="57" l="1" a="1"/>
  <c r="Y35" i="57" s="1"/>
  <c r="X35" i="57" a="1"/>
  <c r="X35" i="57" s="1"/>
  <c r="W35" i="57" a="1"/>
  <c r="W35" i="57" s="1"/>
  <c r="E38" i="57"/>
  <c r="C39" i="57"/>
  <c r="D38" i="57"/>
  <c r="I38" i="57" s="1"/>
  <c r="V36" i="57"/>
  <c r="N36" i="57"/>
  <c r="O36" i="57" s="1"/>
  <c r="P36" i="57" s="1"/>
  <c r="Q36" i="57" s="1"/>
  <c r="R36" i="57" s="1"/>
  <c r="E38" i="56"/>
  <c r="C39" i="56"/>
  <c r="D38" i="56"/>
  <c r="I38" i="56" s="1"/>
  <c r="X33" i="56" a="1"/>
  <c r="X33" i="56" s="1"/>
  <c r="Y33" i="56" a="1"/>
  <c r="Y33" i="56" s="1"/>
  <c r="W33" i="56" a="1"/>
  <c r="W33" i="56" s="1"/>
  <c r="N34" i="56"/>
  <c r="O34" i="56" s="1"/>
  <c r="P34" i="56" s="1"/>
  <c r="Q34" i="56" s="1"/>
  <c r="R34" i="56" s="1"/>
  <c r="V34" i="56"/>
  <c r="X32" i="55" a="1"/>
  <c r="X32" i="55" s="1"/>
  <c r="M34" i="55"/>
  <c r="V33" i="55"/>
  <c r="C39" i="55"/>
  <c r="E38" i="55"/>
  <c r="D38" i="55"/>
  <c r="I38" i="55" s="1"/>
  <c r="W32" i="55" a="1"/>
  <c r="W32" i="55" s="1"/>
  <c r="W35" i="54" a="1"/>
  <c r="W35" i="54" s="1"/>
  <c r="Y35" i="54" a="1"/>
  <c r="Y35" i="54" s="1"/>
  <c r="X35" i="54" a="1"/>
  <c r="X35" i="54" s="1"/>
  <c r="N36" i="54"/>
  <c r="O36" i="54" s="1"/>
  <c r="P36" i="54" s="1"/>
  <c r="Q36" i="54" s="1"/>
  <c r="R36" i="54" s="1"/>
  <c r="V36" i="54"/>
  <c r="C39" i="54"/>
  <c r="E38" i="54"/>
  <c r="D38" i="54"/>
  <c r="I38" i="54" s="1"/>
  <c r="C39" i="53"/>
  <c r="E38" i="53"/>
  <c r="D38" i="53"/>
  <c r="I38" i="53" s="1"/>
  <c r="S34" i="53"/>
  <c r="E38" i="52"/>
  <c r="C39" i="52"/>
  <c r="D38" i="52"/>
  <c r="I38" i="52" s="1"/>
  <c r="M34" i="52"/>
  <c r="V33" i="52"/>
  <c r="W32" i="52" a="1"/>
  <c r="W32" i="52" s="1"/>
  <c r="Y32" i="52" a="1"/>
  <c r="Y32" i="52" s="1"/>
  <c r="N34" i="51"/>
  <c r="O34" i="51" s="1"/>
  <c r="P34" i="51" s="1"/>
  <c r="Q34" i="51" s="1"/>
  <c r="R34" i="51" s="1"/>
  <c r="V34" i="51"/>
  <c r="W33" i="51" a="1"/>
  <c r="W33" i="51" s="1"/>
  <c r="X33" i="51" a="1"/>
  <c r="X33" i="51" s="1"/>
  <c r="Y33" i="51" a="1"/>
  <c r="Y33" i="51" s="1"/>
  <c r="E41" i="51"/>
  <c r="C42" i="51"/>
  <c r="D41" i="51"/>
  <c r="I41" i="51" s="1"/>
  <c r="C42" i="50"/>
  <c r="E41" i="50"/>
  <c r="D41" i="50"/>
  <c r="I41" i="50" s="1"/>
  <c r="M32" i="50"/>
  <c r="V31" i="50"/>
  <c r="Y30" i="50" a="1"/>
  <c r="Y30" i="50" s="1"/>
  <c r="W30" i="50" a="1"/>
  <c r="W30" i="50" s="1"/>
  <c r="V35" i="49"/>
  <c r="M36" i="49"/>
  <c r="X34" i="49" a="1"/>
  <c r="X34" i="49" s="1"/>
  <c r="C39" i="49"/>
  <c r="E38" i="49"/>
  <c r="D38" i="49"/>
  <c r="I38" i="49" s="1"/>
  <c r="Y34" i="49" a="1"/>
  <c r="Y34" i="49" s="1"/>
  <c r="W34" i="49" a="1"/>
  <c r="W34" i="49" s="1"/>
  <c r="M34" i="48"/>
  <c r="V33" i="48"/>
  <c r="W32" i="48" a="1"/>
  <c r="W32" i="48" s="1"/>
  <c r="C39" i="48"/>
  <c r="E38" i="48"/>
  <c r="D38" i="48"/>
  <c r="I38" i="48" s="1"/>
  <c r="Y32" i="48" a="1"/>
  <c r="Y32" i="48" s="1"/>
  <c r="S34" i="47"/>
  <c r="W34" i="47" s="1" a="1"/>
  <c r="W34" i="47" s="1"/>
  <c r="X34" i="47" a="1"/>
  <c r="X34" i="47" s="1"/>
  <c r="E38" i="47"/>
  <c r="C39" i="47"/>
  <c r="D38" i="47"/>
  <c r="I38" i="47" s="1"/>
  <c r="Y34" i="47" a="1"/>
  <c r="Y34" i="47" s="1"/>
  <c r="V36" i="46"/>
  <c r="N36" i="46"/>
  <c r="O36" i="46" s="1"/>
  <c r="P36" i="46" s="1"/>
  <c r="Q36" i="46" s="1"/>
  <c r="R36" i="46" s="1"/>
  <c r="C41" i="46"/>
  <c r="E40" i="46"/>
  <c r="D40" i="46"/>
  <c r="I40" i="46" s="1"/>
  <c r="W35" i="46" a="1"/>
  <c r="W35" i="46" s="1"/>
  <c r="Y35" i="46" a="1"/>
  <c r="Y35" i="46" s="1"/>
  <c r="X35" i="46" a="1"/>
  <c r="X35" i="46" s="1"/>
  <c r="M34" i="45"/>
  <c r="V33" i="45"/>
  <c r="W32" i="45" a="1"/>
  <c r="W32" i="45" s="1"/>
  <c r="Y32" i="45" a="1"/>
  <c r="Y32" i="45" s="1"/>
  <c r="E38" i="45"/>
  <c r="C39" i="45"/>
  <c r="D38" i="45"/>
  <c r="I38" i="45" s="1"/>
  <c r="X32" i="45" a="1"/>
  <c r="X32" i="45" s="1"/>
  <c r="C41" i="44"/>
  <c r="E40" i="44"/>
  <c r="D40" i="44"/>
  <c r="I40" i="44" s="1"/>
  <c r="N34" i="44"/>
  <c r="O34" i="44" s="1"/>
  <c r="P34" i="44" s="1"/>
  <c r="Q34" i="44" s="1"/>
  <c r="R34" i="44" s="1"/>
  <c r="V34" i="44"/>
  <c r="W33" i="44" a="1"/>
  <c r="W33" i="44" s="1"/>
  <c r="Y33" i="44" a="1"/>
  <c r="Y33" i="44" s="1"/>
  <c r="X33" i="44" a="1"/>
  <c r="X33" i="44" s="1"/>
  <c r="S34" i="43"/>
  <c r="X34" i="43" a="1"/>
  <c r="X34" i="43" s="1"/>
  <c r="C40" i="43"/>
  <c r="D39" i="43"/>
  <c r="I39" i="43" s="1"/>
  <c r="E39" i="43"/>
  <c r="N34" i="42"/>
  <c r="O34" i="42" s="1"/>
  <c r="P34" i="42" s="1"/>
  <c r="Q34" i="42" s="1"/>
  <c r="R34" i="42" s="1"/>
  <c r="V34" i="42"/>
  <c r="W33" i="42" a="1"/>
  <c r="W33" i="42" s="1"/>
  <c r="Y33" i="42" a="1"/>
  <c r="Y33" i="42" s="1"/>
  <c r="X33" i="42" a="1"/>
  <c r="X33" i="42" s="1"/>
  <c r="C41" i="42"/>
  <c r="E40" i="42"/>
  <c r="D40" i="42"/>
  <c r="I40" i="42" s="1"/>
  <c r="M36" i="41"/>
  <c r="V35" i="41"/>
  <c r="Y34" i="41" a="1"/>
  <c r="Y34" i="41" s="1"/>
  <c r="E38" i="41"/>
  <c r="C39" i="41"/>
  <c r="D38" i="41"/>
  <c r="I38" i="41" s="1"/>
  <c r="X34" i="41" a="1"/>
  <c r="X34" i="41" s="1"/>
  <c r="W34" i="41" a="1"/>
  <c r="W34" i="41" s="1"/>
  <c r="E37" i="40"/>
  <c r="C38" i="40"/>
  <c r="D38" i="40" s="1"/>
  <c r="S34" i="40"/>
  <c r="X34" i="40" s="1" a="1"/>
  <c r="X34" i="40" s="1"/>
  <c r="X36" i="57" l="1" a="1"/>
  <c r="X36" i="57" s="1"/>
  <c r="S36" i="57"/>
  <c r="E39" i="57"/>
  <c r="C40" i="57"/>
  <c r="D39" i="57"/>
  <c r="I39" i="57" s="1"/>
  <c r="Y36" i="57" a="1"/>
  <c r="Y36" i="57" s="1"/>
  <c r="W34" i="56" a="1"/>
  <c r="W34" i="56" s="1"/>
  <c r="S34" i="56"/>
  <c r="X34" i="56" a="1"/>
  <c r="X34" i="56" s="1"/>
  <c r="E39" i="56"/>
  <c r="C40" i="56"/>
  <c r="D39" i="56"/>
  <c r="I39" i="56" s="1"/>
  <c r="C40" i="55"/>
  <c r="E39" i="55"/>
  <c r="D39" i="55"/>
  <c r="I39" i="55" s="1"/>
  <c r="Y33" i="55" a="1"/>
  <c r="Y33" i="55" s="1"/>
  <c r="W33" i="55" a="1"/>
  <c r="W33" i="55" s="1"/>
  <c r="X33" i="55" a="1"/>
  <c r="X33" i="55" s="1"/>
  <c r="V34" i="55"/>
  <c r="N34" i="55"/>
  <c r="O34" i="55" s="1"/>
  <c r="P34" i="55" s="1"/>
  <c r="Q34" i="55" s="1"/>
  <c r="R34" i="55" s="1"/>
  <c r="C40" i="54"/>
  <c r="E39" i="54"/>
  <c r="D39" i="54"/>
  <c r="I39" i="54" s="1"/>
  <c r="X36" i="54" a="1"/>
  <c r="X36" i="54" s="1"/>
  <c r="S36" i="54"/>
  <c r="M36" i="53"/>
  <c r="V35" i="53"/>
  <c r="X34" i="53" a="1"/>
  <c r="X34" i="53" s="1"/>
  <c r="W34" i="53" a="1"/>
  <c r="W34" i="53" s="1"/>
  <c r="C40" i="53"/>
  <c r="E39" i="53"/>
  <c r="D39" i="53"/>
  <c r="I39" i="53" s="1"/>
  <c r="Y34" i="53" a="1"/>
  <c r="Y34" i="53" s="1"/>
  <c r="X33" i="52" a="1"/>
  <c r="X33" i="52" s="1"/>
  <c r="W33" i="52" a="1"/>
  <c r="W33" i="52" s="1"/>
  <c r="Y33" i="52" a="1"/>
  <c r="Y33" i="52" s="1"/>
  <c r="N34" i="52"/>
  <c r="O34" i="52" s="1"/>
  <c r="P34" i="52" s="1"/>
  <c r="Q34" i="52" s="1"/>
  <c r="R34" i="52" s="1"/>
  <c r="V34" i="52"/>
  <c r="E39" i="52"/>
  <c r="D39" i="52"/>
  <c r="I39" i="52" s="1"/>
  <c r="C40" i="52"/>
  <c r="E42" i="51"/>
  <c r="C43" i="51"/>
  <c r="D42" i="51"/>
  <c r="I42" i="51" s="1"/>
  <c r="S34" i="51"/>
  <c r="X34" i="51" s="1" a="1"/>
  <c r="X34" i="51" s="1"/>
  <c r="Y34" i="51" a="1"/>
  <c r="Y34" i="51" s="1"/>
  <c r="Y31" i="50" a="1"/>
  <c r="Y31" i="50" s="1"/>
  <c r="X31" i="50" a="1"/>
  <c r="X31" i="50" s="1"/>
  <c r="W31" i="50" a="1"/>
  <c r="W31" i="50" s="1"/>
  <c r="V32" i="50"/>
  <c r="N32" i="50"/>
  <c r="O32" i="50" s="1"/>
  <c r="P32" i="50" s="1"/>
  <c r="Q32" i="50" s="1"/>
  <c r="R32" i="50" s="1"/>
  <c r="C43" i="50"/>
  <c r="E42" i="50"/>
  <c r="D42" i="50"/>
  <c r="I42" i="50" s="1"/>
  <c r="E39" i="49"/>
  <c r="C40" i="49"/>
  <c r="D39" i="49"/>
  <c r="I39" i="49" s="1"/>
  <c r="V36" i="49"/>
  <c r="N36" i="49"/>
  <c r="O36" i="49" s="1"/>
  <c r="P36" i="49" s="1"/>
  <c r="Q36" i="49" s="1"/>
  <c r="R36" i="49" s="1"/>
  <c r="W35" i="49" a="1"/>
  <c r="W35" i="49" s="1"/>
  <c r="Y35" i="49" a="1"/>
  <c r="Y35" i="49" s="1"/>
  <c r="X35" i="49" a="1"/>
  <c r="X35" i="49" s="1"/>
  <c r="C40" i="48"/>
  <c r="E39" i="48"/>
  <c r="D39" i="48"/>
  <c r="I39" i="48" s="1"/>
  <c r="W33" i="48" a="1"/>
  <c r="W33" i="48" s="1"/>
  <c r="X33" i="48" a="1"/>
  <c r="X33" i="48" s="1"/>
  <c r="Y33" i="48" a="1"/>
  <c r="Y33" i="48" s="1"/>
  <c r="N34" i="48"/>
  <c r="O34" i="48" s="1"/>
  <c r="P34" i="48" s="1"/>
  <c r="Q34" i="48" s="1"/>
  <c r="R34" i="48" s="1"/>
  <c r="V34" i="48"/>
  <c r="E39" i="47"/>
  <c r="C40" i="47"/>
  <c r="D39" i="47"/>
  <c r="I39" i="47" s="1"/>
  <c r="V35" i="47"/>
  <c r="M36" i="47"/>
  <c r="C42" i="46"/>
  <c r="E41" i="46"/>
  <c r="D41" i="46"/>
  <c r="I41" i="46" s="1"/>
  <c r="S36" i="46"/>
  <c r="E39" i="45"/>
  <c r="C40" i="45"/>
  <c r="D39" i="45"/>
  <c r="I39" i="45" s="1"/>
  <c r="X33" i="45" a="1"/>
  <c r="X33" i="45" s="1"/>
  <c r="Y33" i="45" a="1"/>
  <c r="Y33" i="45" s="1"/>
  <c r="W33" i="45" a="1"/>
  <c r="W33" i="45" s="1"/>
  <c r="V34" i="45"/>
  <c r="N34" i="45"/>
  <c r="O34" i="45" s="1"/>
  <c r="P34" i="45" s="1"/>
  <c r="Q34" i="45" s="1"/>
  <c r="R34" i="45" s="1"/>
  <c r="X34" i="44" a="1"/>
  <c r="X34" i="44" s="1"/>
  <c r="S34" i="44"/>
  <c r="E41" i="44"/>
  <c r="C42" i="44"/>
  <c r="D41" i="44"/>
  <c r="I41" i="44" s="1"/>
  <c r="C41" i="43"/>
  <c r="E40" i="43"/>
  <c r="D40" i="43"/>
  <c r="I40" i="43" s="1"/>
  <c r="M36" i="43"/>
  <c r="V35" i="43"/>
  <c r="Y34" i="43" a="1"/>
  <c r="Y34" i="43" s="1"/>
  <c r="W34" i="43" a="1"/>
  <c r="W34" i="43" s="1"/>
  <c r="W34" i="42" a="1"/>
  <c r="W34" i="42" s="1"/>
  <c r="S34" i="42"/>
  <c r="C42" i="42"/>
  <c r="E41" i="42"/>
  <c r="D41" i="42"/>
  <c r="I41" i="42" s="1"/>
  <c r="E39" i="41"/>
  <c r="C40" i="41"/>
  <c r="D39" i="41"/>
  <c r="I39" i="41" s="1"/>
  <c r="Y35" i="41" a="1"/>
  <c r="Y35" i="41" s="1"/>
  <c r="X35" i="41" a="1"/>
  <c r="X35" i="41" s="1"/>
  <c r="W35" i="41" a="1"/>
  <c r="W35" i="41" s="1"/>
  <c r="N36" i="41"/>
  <c r="O36" i="41" s="1"/>
  <c r="P36" i="41" s="1"/>
  <c r="Q36" i="41" s="1"/>
  <c r="R36" i="41" s="1"/>
  <c r="V36" i="41"/>
  <c r="M36" i="40"/>
  <c r="V35" i="40"/>
  <c r="Y34" i="40" a="1"/>
  <c r="Y34" i="40" s="1"/>
  <c r="C39" i="40"/>
  <c r="D39" i="40" s="1"/>
  <c r="E38" i="40"/>
  <c r="W34" i="40" a="1"/>
  <c r="W34" i="40" s="1"/>
  <c r="C41" i="57" l="1"/>
  <c r="E40" i="57"/>
  <c r="D40" i="57"/>
  <c r="I40" i="57" s="1"/>
  <c r="M38" i="57"/>
  <c r="V37" i="57"/>
  <c r="W36" i="57" a="1"/>
  <c r="W36" i="57" s="1"/>
  <c r="E40" i="56"/>
  <c r="C41" i="56"/>
  <c r="D40" i="56"/>
  <c r="I40" i="56" s="1"/>
  <c r="M36" i="56"/>
  <c r="V35" i="56"/>
  <c r="Y34" i="56" a="1"/>
  <c r="Y34" i="56" s="1"/>
  <c r="E40" i="55"/>
  <c r="C41" i="55"/>
  <c r="D40" i="55"/>
  <c r="I40" i="55" s="1"/>
  <c r="S34" i="55"/>
  <c r="X34" i="55" a="1"/>
  <c r="X34" i="55" s="1"/>
  <c r="V37" i="54"/>
  <c r="M38" i="54"/>
  <c r="W36" i="54" a="1"/>
  <c r="W36" i="54" s="1"/>
  <c r="Y36" i="54" a="1"/>
  <c r="Y36" i="54" s="1"/>
  <c r="C41" i="54"/>
  <c r="E40" i="54"/>
  <c r="D40" i="54"/>
  <c r="I40" i="54" s="1"/>
  <c r="X35" i="53" a="1"/>
  <c r="X35" i="53" s="1"/>
  <c r="Y35" i="53" a="1"/>
  <c r="Y35" i="53" s="1"/>
  <c r="W35" i="53" a="1"/>
  <c r="W35" i="53" s="1"/>
  <c r="C41" i="53"/>
  <c r="E40" i="53"/>
  <c r="D40" i="53"/>
  <c r="I40" i="53" s="1"/>
  <c r="N36" i="53"/>
  <c r="O36" i="53" s="1"/>
  <c r="P36" i="53" s="1"/>
  <c r="Q36" i="53" s="1"/>
  <c r="R36" i="53" s="1"/>
  <c r="V36" i="53"/>
  <c r="Y34" i="52" a="1"/>
  <c r="Y34" i="52" s="1"/>
  <c r="S34" i="52"/>
  <c r="X34" i="52" a="1"/>
  <c r="X34" i="52" s="1"/>
  <c r="E40" i="52"/>
  <c r="C41" i="52"/>
  <c r="D40" i="52"/>
  <c r="I40" i="52" s="1"/>
  <c r="C44" i="51"/>
  <c r="E43" i="51"/>
  <c r="D43" i="51"/>
  <c r="I43" i="51" s="1"/>
  <c r="M36" i="51"/>
  <c r="V35" i="51"/>
  <c r="W34" i="51" a="1"/>
  <c r="W34" i="51" s="1"/>
  <c r="E43" i="50"/>
  <c r="C44" i="50"/>
  <c r="D43" i="50"/>
  <c r="I43" i="50" s="1"/>
  <c r="S32" i="50"/>
  <c r="Y32" i="50" s="1" a="1"/>
  <c r="Y32" i="50" s="1"/>
  <c r="X32" i="50" a="1"/>
  <c r="X32" i="50" s="1"/>
  <c r="S36" i="49"/>
  <c r="Y36" i="49" a="1"/>
  <c r="Y36" i="49" s="1"/>
  <c r="E40" i="49"/>
  <c r="C41" i="49"/>
  <c r="D40" i="49"/>
  <c r="I40" i="49" s="1"/>
  <c r="S34" i="48"/>
  <c r="C41" i="48"/>
  <c r="E40" i="48"/>
  <c r="D40" i="48"/>
  <c r="I40" i="48" s="1"/>
  <c r="Y35" i="47" a="1"/>
  <c r="Y35" i="47" s="1"/>
  <c r="X35" i="47" a="1"/>
  <c r="X35" i="47" s="1"/>
  <c r="W35" i="47" a="1"/>
  <c r="W35" i="47" s="1"/>
  <c r="C41" i="47"/>
  <c r="E40" i="47"/>
  <c r="D40" i="47"/>
  <c r="I40" i="47" s="1"/>
  <c r="V36" i="47"/>
  <c r="N36" i="47"/>
  <c r="O36" i="47" s="1"/>
  <c r="P36" i="47" s="1"/>
  <c r="Q36" i="47" s="1"/>
  <c r="R36" i="47" s="1"/>
  <c r="V37" i="46"/>
  <c r="M38" i="46"/>
  <c r="W36" i="46" a="1"/>
  <c r="W36" i="46" s="1"/>
  <c r="Y36" i="46" a="1"/>
  <c r="Y36" i="46" s="1"/>
  <c r="X36" i="46" a="1"/>
  <c r="X36" i="46" s="1"/>
  <c r="C43" i="46"/>
  <c r="E42" i="46"/>
  <c r="D42" i="46"/>
  <c r="I42" i="46" s="1"/>
  <c r="S34" i="45"/>
  <c r="X34" i="45" a="1"/>
  <c r="X34" i="45" s="1"/>
  <c r="Y34" i="45" a="1"/>
  <c r="Y34" i="45" s="1"/>
  <c r="W34" i="45" a="1"/>
  <c r="W34" i="45" s="1"/>
  <c r="E40" i="45"/>
  <c r="C41" i="45"/>
  <c r="D40" i="45"/>
  <c r="I40" i="45" s="1"/>
  <c r="E42" i="44"/>
  <c r="C43" i="44"/>
  <c r="D42" i="44"/>
  <c r="I42" i="44" s="1"/>
  <c r="M36" i="44"/>
  <c r="V35" i="44"/>
  <c r="W34" i="44" a="1"/>
  <c r="W34" i="44" s="1"/>
  <c r="Y34" i="44" a="1"/>
  <c r="Y34" i="44" s="1"/>
  <c r="E41" i="43"/>
  <c r="C42" i="43"/>
  <c r="D41" i="43"/>
  <c r="I41" i="43" s="1"/>
  <c r="X35" i="43" a="1"/>
  <c r="X35" i="43" s="1"/>
  <c r="W35" i="43" a="1"/>
  <c r="W35" i="43" s="1"/>
  <c r="Y35" i="43" a="1"/>
  <c r="Y35" i="43" s="1"/>
  <c r="N36" i="43"/>
  <c r="O36" i="43" s="1"/>
  <c r="P36" i="43" s="1"/>
  <c r="Q36" i="43" s="1"/>
  <c r="R36" i="43" s="1"/>
  <c r="V36" i="43"/>
  <c r="V35" i="42"/>
  <c r="M36" i="42"/>
  <c r="Y34" i="42" a="1"/>
  <c r="Y34" i="42" s="1"/>
  <c r="C43" i="42"/>
  <c r="E42" i="42"/>
  <c r="D42" i="42"/>
  <c r="I42" i="42" s="1"/>
  <c r="X34" i="42" a="1"/>
  <c r="X34" i="42" s="1"/>
  <c r="S36" i="41"/>
  <c r="X36" i="41" a="1"/>
  <c r="X36" i="41" s="1"/>
  <c r="E40" i="41"/>
  <c r="C41" i="41"/>
  <c r="D40" i="41"/>
  <c r="I40" i="41" s="1"/>
  <c r="C40" i="40"/>
  <c r="D40" i="40" s="1"/>
  <c r="E39" i="40"/>
  <c r="Y35" i="40" a="1"/>
  <c r="Y35" i="40" s="1"/>
  <c r="X35" i="40" a="1"/>
  <c r="X35" i="40" s="1"/>
  <c r="W35" i="40" a="1"/>
  <c r="W35" i="40" s="1"/>
  <c r="V36" i="40"/>
  <c r="N36" i="40"/>
  <c r="O36" i="40" s="1"/>
  <c r="P36" i="40" s="1"/>
  <c r="Q36" i="40" s="1"/>
  <c r="R36" i="40" s="1"/>
  <c r="Y37" i="57" l="1" a="1"/>
  <c r="Y37" i="57" s="1"/>
  <c r="X37" i="57" a="1"/>
  <c r="X37" i="57" s="1"/>
  <c r="W37" i="57" a="1"/>
  <c r="W37" i="57" s="1"/>
  <c r="N38" i="57"/>
  <c r="O38" i="57" s="1"/>
  <c r="P38" i="57" s="1"/>
  <c r="Q38" i="57" s="1"/>
  <c r="R38" i="57" s="1"/>
  <c r="V38" i="57"/>
  <c r="C42" i="57"/>
  <c r="E41" i="57"/>
  <c r="D41" i="57"/>
  <c r="I41" i="57" s="1"/>
  <c r="Y35" i="56" a="1"/>
  <c r="Y35" i="56" s="1"/>
  <c r="W35" i="56" a="1"/>
  <c r="W35" i="56" s="1"/>
  <c r="X35" i="56" a="1"/>
  <c r="X35" i="56" s="1"/>
  <c r="C42" i="56"/>
  <c r="E41" i="56"/>
  <c r="D41" i="56"/>
  <c r="I41" i="56" s="1"/>
  <c r="V36" i="56"/>
  <c r="N36" i="56"/>
  <c r="O36" i="56" s="1"/>
  <c r="P36" i="56" s="1"/>
  <c r="Q36" i="56" s="1"/>
  <c r="R36" i="56" s="1"/>
  <c r="M36" i="55"/>
  <c r="V35" i="55"/>
  <c r="W34" i="55" a="1"/>
  <c r="W34" i="55" s="1"/>
  <c r="Y34" i="55" a="1"/>
  <c r="Y34" i="55" s="1"/>
  <c r="E41" i="55"/>
  <c r="C42" i="55"/>
  <c r="D41" i="55"/>
  <c r="I41" i="55" s="1"/>
  <c r="C42" i="54"/>
  <c r="E41" i="54"/>
  <c r="D41" i="54"/>
  <c r="I41" i="54" s="1"/>
  <c r="V38" i="54"/>
  <c r="N38" i="54"/>
  <c r="O38" i="54" s="1"/>
  <c r="P38" i="54" s="1"/>
  <c r="Q38" i="54" s="1"/>
  <c r="R38" i="54" s="1"/>
  <c r="X37" i="54" a="1"/>
  <c r="X37" i="54" s="1"/>
  <c r="W37" i="54" a="1"/>
  <c r="W37" i="54" s="1"/>
  <c r="Y37" i="54" a="1"/>
  <c r="Y37" i="54" s="1"/>
  <c r="S36" i="53"/>
  <c r="X36" i="53" a="1"/>
  <c r="X36" i="53" s="1"/>
  <c r="E41" i="53"/>
  <c r="C42" i="53"/>
  <c r="D41" i="53"/>
  <c r="I41" i="53" s="1"/>
  <c r="C42" i="52"/>
  <c r="E41" i="52"/>
  <c r="D41" i="52"/>
  <c r="I41" i="52" s="1"/>
  <c r="V35" i="52"/>
  <c r="M36" i="52"/>
  <c r="W34" i="52" a="1"/>
  <c r="W34" i="52" s="1"/>
  <c r="Y35" i="51" a="1"/>
  <c r="Y35" i="51" s="1"/>
  <c r="X35" i="51" a="1"/>
  <c r="X35" i="51" s="1"/>
  <c r="W35" i="51" a="1"/>
  <c r="W35" i="51" s="1"/>
  <c r="V36" i="51"/>
  <c r="N36" i="51"/>
  <c r="O36" i="51" s="1"/>
  <c r="P36" i="51" s="1"/>
  <c r="Q36" i="51" s="1"/>
  <c r="R36" i="51" s="1"/>
  <c r="C45" i="51"/>
  <c r="E44" i="51"/>
  <c r="D44" i="51"/>
  <c r="I44" i="51" s="1"/>
  <c r="V33" i="50"/>
  <c r="M34" i="50"/>
  <c r="E44" i="50"/>
  <c r="C45" i="50"/>
  <c r="D44" i="50"/>
  <c r="I44" i="50" s="1"/>
  <c r="W32" i="50" a="1"/>
  <c r="W32" i="50" s="1"/>
  <c r="C42" i="49"/>
  <c r="E41" i="49"/>
  <c r="D41" i="49"/>
  <c r="I41" i="49" s="1"/>
  <c r="M38" i="49"/>
  <c r="V37" i="49"/>
  <c r="X36" i="49" a="1"/>
  <c r="X36" i="49" s="1"/>
  <c r="W36" i="49" a="1"/>
  <c r="W36" i="49" s="1"/>
  <c r="E41" i="48"/>
  <c r="C42" i="48"/>
  <c r="D41" i="48"/>
  <c r="I41" i="48" s="1"/>
  <c r="M36" i="48"/>
  <c r="V35" i="48"/>
  <c r="Y34" i="48" a="1"/>
  <c r="Y34" i="48" s="1"/>
  <c r="W34" i="48" a="1"/>
  <c r="W34" i="48" s="1"/>
  <c r="X34" i="48" a="1"/>
  <c r="X34" i="48" s="1"/>
  <c r="S36" i="47"/>
  <c r="X36" i="47" a="1"/>
  <c r="X36" i="47" s="1"/>
  <c r="E41" i="47"/>
  <c r="C42" i="47"/>
  <c r="D41" i="47"/>
  <c r="I41" i="47" s="1"/>
  <c r="C44" i="46"/>
  <c r="E43" i="46"/>
  <c r="D43" i="46"/>
  <c r="I43" i="46" s="1"/>
  <c r="N38" i="46"/>
  <c r="O38" i="46" s="1"/>
  <c r="P38" i="46" s="1"/>
  <c r="Q38" i="46" s="1"/>
  <c r="R38" i="46" s="1"/>
  <c r="V38" i="46"/>
  <c r="W37" i="46" a="1"/>
  <c r="W37" i="46" s="1"/>
  <c r="Y37" i="46" a="1"/>
  <c r="Y37" i="46" s="1"/>
  <c r="X37" i="46" a="1"/>
  <c r="X37" i="46" s="1"/>
  <c r="E41" i="45"/>
  <c r="C42" i="45"/>
  <c r="D41" i="45"/>
  <c r="I41" i="45" s="1"/>
  <c r="M36" i="45"/>
  <c r="V35" i="45"/>
  <c r="X35" i="44" a="1"/>
  <c r="X35" i="44" s="1"/>
  <c r="W35" i="44" a="1"/>
  <c r="W35" i="44" s="1"/>
  <c r="Y35" i="44" a="1"/>
  <c r="Y35" i="44" s="1"/>
  <c r="E43" i="44"/>
  <c r="C44" i="44"/>
  <c r="D43" i="44"/>
  <c r="I43" i="44" s="1"/>
  <c r="V36" i="44"/>
  <c r="N36" i="44"/>
  <c r="O36" i="44" s="1"/>
  <c r="P36" i="44" s="1"/>
  <c r="Q36" i="44" s="1"/>
  <c r="R36" i="44" s="1"/>
  <c r="S36" i="43"/>
  <c r="C43" i="43"/>
  <c r="E42" i="43"/>
  <c r="D42" i="43"/>
  <c r="I42" i="43" s="1"/>
  <c r="N36" i="42"/>
  <c r="O36" i="42" s="1"/>
  <c r="P36" i="42" s="1"/>
  <c r="Q36" i="42" s="1"/>
  <c r="R36" i="42" s="1"/>
  <c r="V36" i="42"/>
  <c r="E43" i="42"/>
  <c r="C44" i="42"/>
  <c r="D43" i="42"/>
  <c r="I43" i="42" s="1"/>
  <c r="Y35" i="42" a="1"/>
  <c r="Y35" i="42" s="1"/>
  <c r="W35" i="42" a="1"/>
  <c r="W35" i="42" s="1"/>
  <c r="X35" i="42" a="1"/>
  <c r="X35" i="42" s="1"/>
  <c r="V37" i="41"/>
  <c r="M38" i="41"/>
  <c r="W36" i="41" a="1"/>
  <c r="W36" i="41" s="1"/>
  <c r="C42" i="41"/>
  <c r="E41" i="41"/>
  <c r="D41" i="41"/>
  <c r="I41" i="41" s="1"/>
  <c r="Y36" i="41" a="1"/>
  <c r="Y36" i="41" s="1"/>
  <c r="C41" i="40"/>
  <c r="D41" i="40" s="1"/>
  <c r="E40" i="40"/>
  <c r="S36" i="40"/>
  <c r="Y36" i="40" s="1" a="1"/>
  <c r="Y36" i="40" s="1"/>
  <c r="C43" i="57" l="1"/>
  <c r="E42" i="57"/>
  <c r="D42" i="57"/>
  <c r="I42" i="57" s="1"/>
  <c r="S38" i="57"/>
  <c r="X38" i="57" a="1"/>
  <c r="X38" i="57" s="1"/>
  <c r="E42" i="56"/>
  <c r="C43" i="56"/>
  <c r="D42" i="56"/>
  <c r="I42" i="56" s="1"/>
  <c r="S36" i="56"/>
  <c r="Y36" i="56" s="1" a="1"/>
  <c r="Y36" i="56" s="1"/>
  <c r="X36" i="56" a="1"/>
  <c r="X36" i="56" s="1"/>
  <c r="C43" i="55"/>
  <c r="E42" i="55"/>
  <c r="D42" i="55"/>
  <c r="I42" i="55" s="1"/>
  <c r="X35" i="55" a="1"/>
  <c r="X35" i="55" s="1"/>
  <c r="Y35" i="55" a="1"/>
  <c r="Y35" i="55" s="1"/>
  <c r="W35" i="55" a="1"/>
  <c r="W35" i="55" s="1"/>
  <c r="V36" i="55"/>
  <c r="N36" i="55"/>
  <c r="O36" i="55" s="1"/>
  <c r="P36" i="55" s="1"/>
  <c r="Q36" i="55" s="1"/>
  <c r="R36" i="55" s="1"/>
  <c r="S38" i="54"/>
  <c r="X38" i="54" s="1" a="1"/>
  <c r="X38" i="54" s="1"/>
  <c r="E42" i="54"/>
  <c r="C43" i="54"/>
  <c r="D42" i="54"/>
  <c r="I42" i="54" s="1"/>
  <c r="E42" i="53"/>
  <c r="C43" i="53"/>
  <c r="D42" i="53"/>
  <c r="I42" i="53" s="1"/>
  <c r="M38" i="53"/>
  <c r="V37" i="53"/>
  <c r="Y36" i="53" a="1"/>
  <c r="Y36" i="53" s="1"/>
  <c r="W36" i="53" a="1"/>
  <c r="W36" i="53" s="1"/>
  <c r="V36" i="52"/>
  <c r="N36" i="52"/>
  <c r="O36" i="52" s="1"/>
  <c r="P36" i="52" s="1"/>
  <c r="Q36" i="52" s="1"/>
  <c r="R36" i="52" s="1"/>
  <c r="Y35" i="52" a="1"/>
  <c r="Y35" i="52" s="1"/>
  <c r="W35" i="52" a="1"/>
  <c r="W35" i="52" s="1"/>
  <c r="X35" i="52" a="1"/>
  <c r="X35" i="52" s="1"/>
  <c r="C43" i="52"/>
  <c r="E42" i="52"/>
  <c r="D42" i="52"/>
  <c r="I42" i="52" s="1"/>
  <c r="E45" i="51"/>
  <c r="C46" i="51"/>
  <c r="D45" i="51"/>
  <c r="I45" i="51" s="1"/>
  <c r="S36" i="51"/>
  <c r="X36" i="51" a="1"/>
  <c r="X36" i="51" s="1"/>
  <c r="X33" i="50" a="1"/>
  <c r="X33" i="50" s="1"/>
  <c r="Y33" i="50" a="1"/>
  <c r="Y33" i="50" s="1"/>
  <c r="W33" i="50" a="1"/>
  <c r="W33" i="50" s="1"/>
  <c r="E45" i="50"/>
  <c r="C46" i="50"/>
  <c r="D45" i="50"/>
  <c r="I45" i="50" s="1"/>
  <c r="V34" i="50"/>
  <c r="N34" i="50"/>
  <c r="O34" i="50" s="1"/>
  <c r="P34" i="50" s="1"/>
  <c r="Q34" i="50" s="1"/>
  <c r="R34" i="50" s="1"/>
  <c r="X37" i="49" a="1"/>
  <c r="X37" i="49" s="1"/>
  <c r="Y37" i="49" a="1"/>
  <c r="Y37" i="49" s="1"/>
  <c r="W37" i="49" a="1"/>
  <c r="W37" i="49" s="1"/>
  <c r="N38" i="49"/>
  <c r="O38" i="49" s="1"/>
  <c r="P38" i="49" s="1"/>
  <c r="Q38" i="49" s="1"/>
  <c r="R38" i="49" s="1"/>
  <c r="V38" i="49"/>
  <c r="E42" i="49"/>
  <c r="C43" i="49"/>
  <c r="D42" i="49"/>
  <c r="I42" i="49" s="1"/>
  <c r="X35" i="48" a="1"/>
  <c r="X35" i="48" s="1"/>
  <c r="Y35" i="48" a="1"/>
  <c r="Y35" i="48" s="1"/>
  <c r="W35" i="48" a="1"/>
  <c r="W35" i="48" s="1"/>
  <c r="N36" i="48"/>
  <c r="O36" i="48" s="1"/>
  <c r="P36" i="48" s="1"/>
  <c r="Q36" i="48" s="1"/>
  <c r="R36" i="48" s="1"/>
  <c r="V36" i="48"/>
  <c r="E42" i="48"/>
  <c r="C43" i="48"/>
  <c r="D42" i="48"/>
  <c r="I42" i="48" s="1"/>
  <c r="V37" i="47"/>
  <c r="M38" i="47"/>
  <c r="Y36" i="47" a="1"/>
  <c r="Y36" i="47" s="1"/>
  <c r="E42" i="47"/>
  <c r="C43" i="47"/>
  <c r="D42" i="47"/>
  <c r="I42" i="47" s="1"/>
  <c r="W36" i="47" a="1"/>
  <c r="W36" i="47" s="1"/>
  <c r="S38" i="46"/>
  <c r="X38" i="46" s="1" a="1"/>
  <c r="X38" i="46" s="1"/>
  <c r="D44" i="46"/>
  <c r="I44" i="46" s="1"/>
  <c r="C45" i="46"/>
  <c r="E44" i="46"/>
  <c r="X35" i="45" a="1"/>
  <c r="X35" i="45" s="1"/>
  <c r="W35" i="45" a="1"/>
  <c r="W35" i="45" s="1"/>
  <c r="Y35" i="45" a="1"/>
  <c r="Y35" i="45" s="1"/>
  <c r="N36" i="45"/>
  <c r="O36" i="45" s="1"/>
  <c r="P36" i="45" s="1"/>
  <c r="Q36" i="45" s="1"/>
  <c r="R36" i="45" s="1"/>
  <c r="V36" i="45"/>
  <c r="E42" i="45"/>
  <c r="C43" i="45"/>
  <c r="D42" i="45"/>
  <c r="I42" i="45" s="1"/>
  <c r="E44" i="44"/>
  <c r="C45" i="44"/>
  <c r="D44" i="44"/>
  <c r="I44" i="44" s="1"/>
  <c r="S36" i="44"/>
  <c r="X36" i="44" a="1"/>
  <c r="X36" i="44" s="1"/>
  <c r="E43" i="43"/>
  <c r="C44" i="43"/>
  <c r="D43" i="43"/>
  <c r="I43" i="43" s="1"/>
  <c r="M38" i="43"/>
  <c r="V37" i="43"/>
  <c r="W36" i="43" a="1"/>
  <c r="W36" i="43" s="1"/>
  <c r="X36" i="43" a="1"/>
  <c r="X36" i="43" s="1"/>
  <c r="Y36" i="43" a="1"/>
  <c r="Y36" i="43" s="1"/>
  <c r="E44" i="42"/>
  <c r="C45" i="42"/>
  <c r="D44" i="42"/>
  <c r="I44" i="42" s="1"/>
  <c r="S36" i="42"/>
  <c r="E42" i="41"/>
  <c r="C43" i="41"/>
  <c r="D42" i="41"/>
  <c r="I42" i="41" s="1"/>
  <c r="N38" i="41"/>
  <c r="O38" i="41" s="1"/>
  <c r="P38" i="41" s="1"/>
  <c r="Q38" i="41" s="1"/>
  <c r="R38" i="41" s="1"/>
  <c r="V38" i="41"/>
  <c r="W37" i="41" a="1"/>
  <c r="W37" i="41" s="1"/>
  <c r="Y37" i="41" a="1"/>
  <c r="Y37" i="41" s="1"/>
  <c r="X37" i="41" a="1"/>
  <c r="X37" i="41" s="1"/>
  <c r="V37" i="40"/>
  <c r="M38" i="40"/>
  <c r="E41" i="40"/>
  <c r="C42" i="40"/>
  <c r="D42" i="40" s="1"/>
  <c r="X36" i="40" a="1"/>
  <c r="X36" i="40" s="1"/>
  <c r="W36" i="40" a="1"/>
  <c r="W36" i="40" s="1"/>
  <c r="C44" i="57" l="1"/>
  <c r="E43" i="57"/>
  <c r="D43" i="57"/>
  <c r="I43" i="57" s="1"/>
  <c r="M40" i="57"/>
  <c r="V39" i="57"/>
  <c r="W38" i="57" a="1"/>
  <c r="W38" i="57" s="1"/>
  <c r="Y38" i="57" a="1"/>
  <c r="Y38" i="57" s="1"/>
  <c r="E43" i="56"/>
  <c r="C44" i="56"/>
  <c r="D43" i="56"/>
  <c r="I43" i="56" s="1"/>
  <c r="M38" i="56"/>
  <c r="V37" i="56"/>
  <c r="W36" i="56" a="1"/>
  <c r="W36" i="56" s="1"/>
  <c r="S36" i="55"/>
  <c r="X36" i="55" a="1"/>
  <c r="X36" i="55" s="1"/>
  <c r="E43" i="55"/>
  <c r="C44" i="55"/>
  <c r="D43" i="55"/>
  <c r="I43" i="55" s="1"/>
  <c r="E43" i="54"/>
  <c r="C44" i="54"/>
  <c r="D43" i="54"/>
  <c r="I43" i="54" s="1"/>
  <c r="M40" i="54"/>
  <c r="V39" i="54"/>
  <c r="W38" i="54" a="1"/>
  <c r="W38" i="54" s="1"/>
  <c r="Y38" i="54" a="1"/>
  <c r="Y38" i="54" s="1"/>
  <c r="N38" i="53"/>
  <c r="O38" i="53" s="1"/>
  <c r="P38" i="53" s="1"/>
  <c r="Q38" i="53" s="1"/>
  <c r="R38" i="53" s="1"/>
  <c r="V38" i="53"/>
  <c r="X37" i="53" a="1"/>
  <c r="X37" i="53" s="1"/>
  <c r="Y37" i="53" a="1"/>
  <c r="Y37" i="53" s="1"/>
  <c r="W37" i="53" a="1"/>
  <c r="W37" i="53" s="1"/>
  <c r="E43" i="53"/>
  <c r="C44" i="53"/>
  <c r="D43" i="53"/>
  <c r="I43" i="53" s="1"/>
  <c r="C44" i="52"/>
  <c r="E43" i="52"/>
  <c r="D43" i="52"/>
  <c r="I43" i="52" s="1"/>
  <c r="S36" i="52"/>
  <c r="X36" i="52" a="1"/>
  <c r="X36" i="52" s="1"/>
  <c r="M38" i="51"/>
  <c r="V37" i="51"/>
  <c r="Y36" i="51" a="1"/>
  <c r="Y36" i="51" s="1"/>
  <c r="E46" i="51"/>
  <c r="D46" i="51"/>
  <c r="I46" i="51" s="1"/>
  <c r="W36" i="51" a="1"/>
  <c r="W36" i="51" s="1"/>
  <c r="E46" i="50"/>
  <c r="D46" i="50"/>
  <c r="I46" i="50" s="1"/>
  <c r="S34" i="50"/>
  <c r="E43" i="49"/>
  <c r="C44" i="49"/>
  <c r="D43" i="49"/>
  <c r="I43" i="49" s="1"/>
  <c r="S38" i="49"/>
  <c r="X38" i="49" s="1" a="1"/>
  <c r="X38" i="49" s="1"/>
  <c r="E43" i="48"/>
  <c r="C44" i="48"/>
  <c r="D43" i="48"/>
  <c r="I43" i="48" s="1"/>
  <c r="S36" i="48"/>
  <c r="W36" i="48" s="1" a="1"/>
  <c r="W36" i="48" s="1"/>
  <c r="X36" i="48" a="1"/>
  <c r="X36" i="48" s="1"/>
  <c r="E43" i="47"/>
  <c r="C44" i="47"/>
  <c r="D43" i="47"/>
  <c r="I43" i="47" s="1"/>
  <c r="V38" i="47"/>
  <c r="N38" i="47"/>
  <c r="O38" i="47" s="1"/>
  <c r="P38" i="47" s="1"/>
  <c r="Q38" i="47" s="1"/>
  <c r="R38" i="47" s="1"/>
  <c r="Y37" i="47" a="1"/>
  <c r="Y37" i="47" s="1"/>
  <c r="X37" i="47" a="1"/>
  <c r="X37" i="47" s="1"/>
  <c r="W37" i="47" a="1"/>
  <c r="W37" i="47" s="1"/>
  <c r="C46" i="46"/>
  <c r="E45" i="46"/>
  <c r="D45" i="46"/>
  <c r="I45" i="46" s="1"/>
  <c r="M40" i="46"/>
  <c r="V39" i="46"/>
  <c r="Y38" i="46" a="1"/>
  <c r="Y38" i="46" s="1"/>
  <c r="W38" i="46" a="1"/>
  <c r="W38" i="46" s="1"/>
  <c r="C44" i="45"/>
  <c r="E43" i="45"/>
  <c r="D43" i="45"/>
  <c r="I43" i="45" s="1"/>
  <c r="S36" i="45"/>
  <c r="M38" i="44"/>
  <c r="V37" i="44"/>
  <c r="Y36" i="44" a="1"/>
  <c r="Y36" i="44" s="1"/>
  <c r="W36" i="44" a="1"/>
  <c r="W36" i="44" s="1"/>
  <c r="E45" i="44"/>
  <c r="C46" i="44"/>
  <c r="D45" i="44"/>
  <c r="I45" i="44" s="1"/>
  <c r="Y37" i="43" a="1"/>
  <c r="Y37" i="43" s="1"/>
  <c r="X37" i="43" a="1"/>
  <c r="X37" i="43" s="1"/>
  <c r="W37" i="43" a="1"/>
  <c r="W37" i="43" s="1"/>
  <c r="N38" i="43"/>
  <c r="O38" i="43" s="1"/>
  <c r="P38" i="43" s="1"/>
  <c r="Q38" i="43" s="1"/>
  <c r="R38" i="43" s="1"/>
  <c r="V38" i="43"/>
  <c r="E44" i="43"/>
  <c r="C45" i="43"/>
  <c r="D44" i="43"/>
  <c r="I44" i="43" s="1"/>
  <c r="V37" i="42"/>
  <c r="M38" i="42"/>
  <c r="Y36" i="42" a="1"/>
  <c r="Y36" i="42" s="1"/>
  <c r="C46" i="42"/>
  <c r="D45" i="42"/>
  <c r="I45" i="42" s="1"/>
  <c r="E45" i="42"/>
  <c r="X36" i="42" a="1"/>
  <c r="X36" i="42" s="1"/>
  <c r="W36" i="42" a="1"/>
  <c r="W36" i="42" s="1"/>
  <c r="S38" i="41"/>
  <c r="C44" i="41"/>
  <c r="E43" i="41"/>
  <c r="D43" i="41"/>
  <c r="I43" i="41" s="1"/>
  <c r="C43" i="40"/>
  <c r="D43" i="40" s="1"/>
  <c r="E42" i="40"/>
  <c r="N38" i="40"/>
  <c r="O38" i="40" s="1"/>
  <c r="P38" i="40" s="1"/>
  <c r="Q38" i="40" s="1"/>
  <c r="R38" i="40" s="1"/>
  <c r="V38" i="40"/>
  <c r="X37" i="40" a="1"/>
  <c r="X37" i="40" s="1"/>
  <c r="W37" i="40" a="1"/>
  <c r="W37" i="40" s="1"/>
  <c r="Y37" i="40" a="1"/>
  <c r="Y37" i="40" s="1"/>
  <c r="X39" i="57" l="1" a="1"/>
  <c r="X39" i="57" s="1"/>
  <c r="W39" i="57" a="1"/>
  <c r="W39" i="57" s="1"/>
  <c r="Y39" i="57" a="1"/>
  <c r="Y39" i="57" s="1"/>
  <c r="N40" i="57"/>
  <c r="O40" i="57" s="1"/>
  <c r="P40" i="57" s="1"/>
  <c r="Q40" i="57" s="1"/>
  <c r="R40" i="57" s="1"/>
  <c r="V40" i="57"/>
  <c r="E44" i="57"/>
  <c r="C45" i="57"/>
  <c r="D44" i="57"/>
  <c r="I44" i="57" s="1"/>
  <c r="Y37" i="56" a="1"/>
  <c r="Y37" i="56" s="1"/>
  <c r="X37" i="56" a="1"/>
  <c r="X37" i="56" s="1"/>
  <c r="W37" i="56" a="1"/>
  <c r="W37" i="56" s="1"/>
  <c r="C45" i="56"/>
  <c r="E44" i="56"/>
  <c r="D44" i="56"/>
  <c r="I44" i="56" s="1"/>
  <c r="V38" i="56"/>
  <c r="N38" i="56"/>
  <c r="O38" i="56" s="1"/>
  <c r="P38" i="56" s="1"/>
  <c r="Q38" i="56" s="1"/>
  <c r="R38" i="56" s="1"/>
  <c r="C45" i="55"/>
  <c r="D44" i="55"/>
  <c r="I44" i="55" s="1"/>
  <c r="E44" i="55"/>
  <c r="M38" i="55"/>
  <c r="V37" i="55"/>
  <c r="W36" i="55" a="1"/>
  <c r="W36" i="55" s="1"/>
  <c r="Y36" i="55" a="1"/>
  <c r="Y36" i="55" s="1"/>
  <c r="W39" i="54" a="1"/>
  <c r="W39" i="54" s="1"/>
  <c r="X39" i="54" a="1"/>
  <c r="X39" i="54" s="1"/>
  <c r="Y39" i="54" a="1"/>
  <c r="Y39" i="54" s="1"/>
  <c r="V40" i="54"/>
  <c r="N40" i="54"/>
  <c r="O40" i="54" s="1"/>
  <c r="P40" i="54" s="1"/>
  <c r="Q40" i="54" s="1"/>
  <c r="R40" i="54" s="1"/>
  <c r="E44" i="54"/>
  <c r="C45" i="54"/>
  <c r="D44" i="54"/>
  <c r="I44" i="54" s="1"/>
  <c r="E44" i="53"/>
  <c r="C45" i="53"/>
  <c r="D44" i="53"/>
  <c r="I44" i="53" s="1"/>
  <c r="S38" i="53"/>
  <c r="W38" i="53" s="1" a="1"/>
  <c r="W38" i="53" s="1"/>
  <c r="X38" i="53" a="1"/>
  <c r="X38" i="53" s="1"/>
  <c r="M38" i="52"/>
  <c r="V37" i="52"/>
  <c r="W36" i="52" a="1"/>
  <c r="W36" i="52" s="1"/>
  <c r="C45" i="52"/>
  <c r="D44" i="52"/>
  <c r="I44" i="52" s="1"/>
  <c r="E44" i="52"/>
  <c r="Y36" i="52" a="1"/>
  <c r="Y36" i="52" s="1"/>
  <c r="Y37" i="51" a="1"/>
  <c r="Y37" i="51" s="1"/>
  <c r="X37" i="51" a="1"/>
  <c r="X37" i="51" s="1"/>
  <c r="W37" i="51" a="1"/>
  <c r="W37" i="51" s="1"/>
  <c r="N38" i="51"/>
  <c r="O38" i="51" s="1"/>
  <c r="P38" i="51" s="1"/>
  <c r="Q38" i="51" s="1"/>
  <c r="R38" i="51" s="1"/>
  <c r="V38" i="51"/>
  <c r="M36" i="50"/>
  <c r="V35" i="50"/>
  <c r="Y34" i="50" a="1"/>
  <c r="Y34" i="50" s="1"/>
  <c r="W34" i="50" a="1"/>
  <c r="W34" i="50" s="1"/>
  <c r="X34" i="50" a="1"/>
  <c r="X34" i="50" s="1"/>
  <c r="C45" i="49"/>
  <c r="E44" i="49"/>
  <c r="D44" i="49"/>
  <c r="I44" i="49" s="1"/>
  <c r="M40" i="49"/>
  <c r="V39" i="49"/>
  <c r="W38" i="49" a="1"/>
  <c r="W38" i="49" s="1"/>
  <c r="Y38" i="49" a="1"/>
  <c r="Y38" i="49" s="1"/>
  <c r="E44" i="48"/>
  <c r="C45" i="48"/>
  <c r="D44" i="48"/>
  <c r="I44" i="48" s="1"/>
  <c r="M38" i="48"/>
  <c r="V37" i="48"/>
  <c r="Y36" i="48" a="1"/>
  <c r="Y36" i="48" s="1"/>
  <c r="S38" i="47"/>
  <c r="X38" i="47" a="1"/>
  <c r="X38" i="47" s="1"/>
  <c r="E44" i="47"/>
  <c r="C45" i="47"/>
  <c r="D44" i="47"/>
  <c r="I44" i="47" s="1"/>
  <c r="X39" i="46" a="1"/>
  <c r="X39" i="46" s="1"/>
  <c r="W39" i="46" a="1"/>
  <c r="W39" i="46" s="1"/>
  <c r="Y39" i="46" a="1"/>
  <c r="Y39" i="46" s="1"/>
  <c r="V40" i="46"/>
  <c r="N40" i="46"/>
  <c r="O40" i="46" s="1"/>
  <c r="P40" i="46" s="1"/>
  <c r="Q40" i="46" s="1"/>
  <c r="R40" i="46" s="1"/>
  <c r="D46" i="46"/>
  <c r="I46" i="46" s="1"/>
  <c r="E46" i="46"/>
  <c r="M38" i="45"/>
  <c r="V37" i="45"/>
  <c r="Y36" i="45" a="1"/>
  <c r="Y36" i="45" s="1"/>
  <c r="W36" i="45" a="1"/>
  <c r="W36" i="45" s="1"/>
  <c r="X36" i="45" a="1"/>
  <c r="X36" i="45" s="1"/>
  <c r="C45" i="45"/>
  <c r="E44" i="45"/>
  <c r="D44" i="45"/>
  <c r="I44" i="45" s="1"/>
  <c r="E46" i="44"/>
  <c r="D46" i="44"/>
  <c r="I46" i="44" s="1"/>
  <c r="Y37" i="44" a="1"/>
  <c r="Y37" i="44" s="1"/>
  <c r="X37" i="44" a="1"/>
  <c r="X37" i="44" s="1"/>
  <c r="W37" i="44" a="1"/>
  <c r="W37" i="44" s="1"/>
  <c r="V38" i="44"/>
  <c r="N38" i="44"/>
  <c r="O38" i="44" s="1"/>
  <c r="P38" i="44" s="1"/>
  <c r="Q38" i="44" s="1"/>
  <c r="R38" i="44" s="1"/>
  <c r="S38" i="43"/>
  <c r="E45" i="43"/>
  <c r="C46" i="43"/>
  <c r="D45" i="43"/>
  <c r="I45" i="43" s="1"/>
  <c r="E46" i="42"/>
  <c r="D46" i="42"/>
  <c r="I46" i="42" s="1"/>
  <c r="N38" i="42"/>
  <c r="O38" i="42" s="1"/>
  <c r="P38" i="42" s="1"/>
  <c r="Q38" i="42" s="1"/>
  <c r="R38" i="42" s="1"/>
  <c r="V38" i="42"/>
  <c r="W37" i="42" a="1"/>
  <c r="W37" i="42" s="1"/>
  <c r="X37" i="42" a="1"/>
  <c r="X37" i="42" s="1"/>
  <c r="Y37" i="42" a="1"/>
  <c r="Y37" i="42" s="1"/>
  <c r="C45" i="41"/>
  <c r="E44" i="41"/>
  <c r="D44" i="41"/>
  <c r="I44" i="41" s="1"/>
  <c r="V39" i="41"/>
  <c r="M40" i="41"/>
  <c r="X38" i="41" a="1"/>
  <c r="X38" i="41" s="1"/>
  <c r="W38" i="41" a="1"/>
  <c r="W38" i="41" s="1"/>
  <c r="Y38" i="41" a="1"/>
  <c r="Y38" i="41" s="1"/>
  <c r="S38" i="40"/>
  <c r="X38" i="40" s="1" a="1"/>
  <c r="X38" i="40" s="1"/>
  <c r="C44" i="40"/>
  <c r="D44" i="40" s="1"/>
  <c r="E43" i="40"/>
  <c r="S40" i="57" l="1"/>
  <c r="C46" i="57"/>
  <c r="E45" i="57"/>
  <c r="D45" i="57"/>
  <c r="I45" i="57" s="1"/>
  <c r="W38" i="56" a="1"/>
  <c r="W38" i="56" s="1"/>
  <c r="S38" i="56"/>
  <c r="X38" i="56" a="1"/>
  <c r="X38" i="56" s="1"/>
  <c r="E45" i="56"/>
  <c r="D45" i="56"/>
  <c r="I45" i="56" s="1"/>
  <c r="C46" i="56"/>
  <c r="E45" i="55"/>
  <c r="C46" i="55"/>
  <c r="D45" i="55"/>
  <c r="I45" i="55" s="1"/>
  <c r="Y37" i="55" a="1"/>
  <c r="Y37" i="55" s="1"/>
  <c r="X37" i="55" a="1"/>
  <c r="X37" i="55" s="1"/>
  <c r="W37" i="55" a="1"/>
  <c r="W37" i="55" s="1"/>
  <c r="V38" i="55"/>
  <c r="N38" i="55"/>
  <c r="O38" i="55" s="1"/>
  <c r="P38" i="55" s="1"/>
  <c r="Q38" i="55" s="1"/>
  <c r="R38" i="55" s="1"/>
  <c r="S40" i="54"/>
  <c r="E45" i="54"/>
  <c r="C46" i="54"/>
  <c r="D45" i="54"/>
  <c r="I45" i="54" s="1"/>
  <c r="M40" i="53"/>
  <c r="V39" i="53"/>
  <c r="C46" i="53"/>
  <c r="E45" i="53"/>
  <c r="D45" i="53"/>
  <c r="I45" i="53" s="1"/>
  <c r="Y38" i="53" a="1"/>
  <c r="Y38" i="53" s="1"/>
  <c r="Y37" i="52" a="1"/>
  <c r="Y37" i="52" s="1"/>
  <c r="X37" i="52" a="1"/>
  <c r="X37" i="52" s="1"/>
  <c r="W37" i="52" a="1"/>
  <c r="W37" i="52" s="1"/>
  <c r="C46" i="52"/>
  <c r="E45" i="52"/>
  <c r="D45" i="52"/>
  <c r="I45" i="52" s="1"/>
  <c r="V38" i="52"/>
  <c r="N38" i="52"/>
  <c r="O38" i="52" s="1"/>
  <c r="P38" i="52" s="1"/>
  <c r="Q38" i="52" s="1"/>
  <c r="R38" i="52" s="1"/>
  <c r="S38" i="51"/>
  <c r="Y38" i="51" a="1"/>
  <c r="Y38" i="51" s="1"/>
  <c r="W35" i="50" a="1"/>
  <c r="W35" i="50" s="1"/>
  <c r="X35" i="50" a="1"/>
  <c r="X35" i="50" s="1"/>
  <c r="Y35" i="50" a="1"/>
  <c r="Y35" i="50" s="1"/>
  <c r="V36" i="50"/>
  <c r="N36" i="50"/>
  <c r="O36" i="50" s="1"/>
  <c r="P36" i="50" s="1"/>
  <c r="Q36" i="50" s="1"/>
  <c r="R36" i="50" s="1"/>
  <c r="Y39" i="49" a="1"/>
  <c r="Y39" i="49" s="1"/>
  <c r="X39" i="49" a="1"/>
  <c r="X39" i="49" s="1"/>
  <c r="W39" i="49" a="1"/>
  <c r="W39" i="49" s="1"/>
  <c r="V40" i="49"/>
  <c r="N40" i="49"/>
  <c r="O40" i="49" s="1"/>
  <c r="P40" i="49" s="1"/>
  <c r="Q40" i="49" s="1"/>
  <c r="R40" i="49" s="1"/>
  <c r="E45" i="49"/>
  <c r="C46" i="49"/>
  <c r="D45" i="49"/>
  <c r="I45" i="49" s="1"/>
  <c r="X37" i="48" a="1"/>
  <c r="X37" i="48" s="1"/>
  <c r="Y37" i="48" a="1"/>
  <c r="Y37" i="48" s="1"/>
  <c r="W37" i="48" a="1"/>
  <c r="W37" i="48" s="1"/>
  <c r="N38" i="48"/>
  <c r="O38" i="48" s="1"/>
  <c r="P38" i="48" s="1"/>
  <c r="Q38" i="48" s="1"/>
  <c r="R38" i="48" s="1"/>
  <c r="V38" i="48"/>
  <c r="C46" i="48"/>
  <c r="E45" i="48"/>
  <c r="D45" i="48"/>
  <c r="I45" i="48" s="1"/>
  <c r="C46" i="47"/>
  <c r="E45" i="47"/>
  <c r="D45" i="47"/>
  <c r="I45" i="47" s="1"/>
  <c r="M40" i="47"/>
  <c r="V39" i="47"/>
  <c r="Y38" i="47" a="1"/>
  <c r="Y38" i="47" s="1"/>
  <c r="W38" i="47" a="1"/>
  <c r="W38" i="47" s="1"/>
  <c r="S40" i="46"/>
  <c r="X40" i="46" a="1"/>
  <c r="X40" i="46" s="1"/>
  <c r="Y37" i="45" a="1"/>
  <c r="Y37" i="45" s="1"/>
  <c r="X37" i="45" a="1"/>
  <c r="X37" i="45" s="1"/>
  <c r="W37" i="45" a="1"/>
  <c r="W37" i="45" s="1"/>
  <c r="C46" i="45"/>
  <c r="E45" i="45"/>
  <c r="D45" i="45"/>
  <c r="I45" i="45" s="1"/>
  <c r="V38" i="45"/>
  <c r="N38" i="45"/>
  <c r="O38" i="45" s="1"/>
  <c r="P38" i="45" s="1"/>
  <c r="Q38" i="45" s="1"/>
  <c r="R38" i="45" s="1"/>
  <c r="S38" i="44"/>
  <c r="E46" i="43"/>
  <c r="D46" i="43"/>
  <c r="I46" i="43" s="1"/>
  <c r="V39" i="43"/>
  <c r="M40" i="43"/>
  <c r="Y38" i="43" a="1"/>
  <c r="Y38" i="43" s="1"/>
  <c r="X38" i="43" a="1"/>
  <c r="X38" i="43" s="1"/>
  <c r="W38" i="43" a="1"/>
  <c r="W38" i="43" s="1"/>
  <c r="S38" i="42"/>
  <c r="N40" i="41"/>
  <c r="O40" i="41" s="1"/>
  <c r="P40" i="41" s="1"/>
  <c r="Q40" i="41" s="1"/>
  <c r="R40" i="41" s="1"/>
  <c r="V40" i="41"/>
  <c r="Y39" i="41" a="1"/>
  <c r="Y39" i="41" s="1"/>
  <c r="X39" i="41" a="1"/>
  <c r="X39" i="41" s="1"/>
  <c r="W39" i="41" a="1"/>
  <c r="W39" i="41" s="1"/>
  <c r="E45" i="41"/>
  <c r="C46" i="41"/>
  <c r="D45" i="41"/>
  <c r="I45" i="41" s="1"/>
  <c r="W38" i="40" a="1"/>
  <c r="W38" i="40" s="1"/>
  <c r="E44" i="40"/>
  <c r="C45" i="40"/>
  <c r="D45" i="40" s="1"/>
  <c r="V39" i="40"/>
  <c r="M40" i="40"/>
  <c r="Y38" i="40" a="1"/>
  <c r="Y38" i="40" s="1"/>
  <c r="E46" i="57" l="1"/>
  <c r="D46" i="57"/>
  <c r="I46" i="57" s="1"/>
  <c r="M42" i="57"/>
  <c r="V41" i="57"/>
  <c r="W40" i="57" a="1"/>
  <c r="W40" i="57" s="1"/>
  <c r="X40" i="57" a="1"/>
  <c r="X40" i="57" s="1"/>
  <c r="Y40" i="57" a="1"/>
  <c r="Y40" i="57" s="1"/>
  <c r="D46" i="56"/>
  <c r="I46" i="56" s="1"/>
  <c r="E46" i="56"/>
  <c r="M40" i="56"/>
  <c r="V39" i="56"/>
  <c r="Y38" i="56" a="1"/>
  <c r="Y38" i="56" s="1"/>
  <c r="S38" i="55"/>
  <c r="E46" i="55"/>
  <c r="D46" i="55"/>
  <c r="I46" i="55" s="1"/>
  <c r="E46" i="54"/>
  <c r="D46" i="54"/>
  <c r="I46" i="54" s="1"/>
  <c r="M42" i="54"/>
  <c r="V41" i="54"/>
  <c r="W40" i="54" a="1"/>
  <c r="W40" i="54" s="1"/>
  <c r="X40" i="54" a="1"/>
  <c r="X40" i="54" s="1"/>
  <c r="Y40" i="54" a="1"/>
  <c r="Y40" i="54" s="1"/>
  <c r="E46" i="53"/>
  <c r="D46" i="53"/>
  <c r="I46" i="53" s="1"/>
  <c r="X39" i="53" a="1"/>
  <c r="X39" i="53" s="1"/>
  <c r="Y39" i="53" a="1"/>
  <c r="Y39" i="53" s="1"/>
  <c r="W39" i="53" a="1"/>
  <c r="W39" i="53" s="1"/>
  <c r="N40" i="53"/>
  <c r="O40" i="53" s="1"/>
  <c r="P40" i="53" s="1"/>
  <c r="Q40" i="53" s="1"/>
  <c r="R40" i="53" s="1"/>
  <c r="V40" i="53"/>
  <c r="E46" i="52"/>
  <c r="D46" i="52"/>
  <c r="I46" i="52" s="1"/>
  <c r="S38" i="52"/>
  <c r="W38" i="52" s="1" a="1"/>
  <c r="W38" i="52" s="1"/>
  <c r="V39" i="51"/>
  <c r="M40" i="51"/>
  <c r="W38" i="51" a="1"/>
  <c r="W38" i="51" s="1"/>
  <c r="X38" i="51" a="1"/>
  <c r="X38" i="51" s="1"/>
  <c r="X36" i="50" a="1"/>
  <c r="X36" i="50" s="1"/>
  <c r="S36" i="50"/>
  <c r="E46" i="49"/>
  <c r="D46" i="49"/>
  <c r="I46" i="49" s="1"/>
  <c r="S40" i="49"/>
  <c r="W40" i="49" a="1"/>
  <c r="W40" i="49" s="1"/>
  <c r="S38" i="48"/>
  <c r="W38" i="48" s="1" a="1"/>
  <c r="W38" i="48" s="1"/>
  <c r="X38" i="48" a="1"/>
  <c r="X38" i="48" s="1"/>
  <c r="E46" i="48"/>
  <c r="D46" i="48"/>
  <c r="I46" i="48" s="1"/>
  <c r="Y39" i="47" a="1"/>
  <c r="Y39" i="47" s="1"/>
  <c r="X39" i="47" a="1"/>
  <c r="X39" i="47" s="1"/>
  <c r="W39" i="47" a="1"/>
  <c r="W39" i="47" s="1"/>
  <c r="N40" i="47"/>
  <c r="O40" i="47" s="1"/>
  <c r="P40" i="47" s="1"/>
  <c r="Q40" i="47" s="1"/>
  <c r="R40" i="47" s="1"/>
  <c r="V40" i="47"/>
  <c r="E46" i="47"/>
  <c r="D46" i="47"/>
  <c r="I46" i="47" s="1"/>
  <c r="M42" i="46"/>
  <c r="V41" i="46"/>
  <c r="Y40" i="46" a="1"/>
  <c r="Y40" i="46" s="1"/>
  <c r="W40" i="46" a="1"/>
  <c r="W40" i="46" s="1"/>
  <c r="E46" i="45"/>
  <c r="D46" i="45"/>
  <c r="I46" i="45" s="1"/>
  <c r="S38" i="45"/>
  <c r="X38" i="45" s="1" a="1"/>
  <c r="X38" i="45" s="1"/>
  <c r="V39" i="44"/>
  <c r="M40" i="44"/>
  <c r="Y38" i="44" a="1"/>
  <c r="Y38" i="44" s="1"/>
  <c r="W38" i="44" a="1"/>
  <c r="W38" i="44" s="1"/>
  <c r="X38" i="44" a="1"/>
  <c r="X38" i="44" s="1"/>
  <c r="X39" i="43" a="1"/>
  <c r="X39" i="43" s="1"/>
  <c r="Y39" i="43" a="1"/>
  <c r="Y39" i="43" s="1"/>
  <c r="W39" i="43" a="1"/>
  <c r="W39" i="43" s="1"/>
  <c r="V40" i="43"/>
  <c r="N40" i="43"/>
  <c r="O40" i="43" s="1"/>
  <c r="P40" i="43" s="1"/>
  <c r="Q40" i="43" s="1"/>
  <c r="R40" i="43" s="1"/>
  <c r="V39" i="42"/>
  <c r="M40" i="42"/>
  <c r="W38" i="42" a="1"/>
  <c r="W38" i="42" s="1"/>
  <c r="X38" i="42" a="1"/>
  <c r="X38" i="42" s="1"/>
  <c r="Y38" i="42" a="1"/>
  <c r="Y38" i="42" s="1"/>
  <c r="E46" i="41"/>
  <c r="D46" i="41"/>
  <c r="I46" i="41" s="1"/>
  <c r="S40" i="41"/>
  <c r="Y39" i="40" a="1"/>
  <c r="Y39" i="40" s="1"/>
  <c r="X39" i="40" a="1"/>
  <c r="X39" i="40" s="1"/>
  <c r="W39" i="40" a="1"/>
  <c r="W39" i="40" s="1"/>
  <c r="C46" i="40"/>
  <c r="D46" i="40" s="1"/>
  <c r="E45" i="40"/>
  <c r="N40" i="40"/>
  <c r="O40" i="40" s="1"/>
  <c r="P40" i="40" s="1"/>
  <c r="Q40" i="40" s="1"/>
  <c r="R40" i="40" s="1"/>
  <c r="V40" i="40"/>
  <c r="X41" i="57" l="1" a="1"/>
  <c r="X41" i="57" s="1"/>
  <c r="W41" i="57" a="1"/>
  <c r="W41" i="57" s="1"/>
  <c r="Y41" i="57" a="1"/>
  <c r="Y41" i="57" s="1"/>
  <c r="V42" i="57"/>
  <c r="N42" i="57"/>
  <c r="O42" i="57" s="1"/>
  <c r="P42" i="57" s="1"/>
  <c r="Q42" i="57" s="1"/>
  <c r="R42" i="57" s="1"/>
  <c r="Y39" i="56" a="1"/>
  <c r="Y39" i="56" s="1"/>
  <c r="X39" i="56" a="1"/>
  <c r="X39" i="56" s="1"/>
  <c r="W39" i="56" a="1"/>
  <c r="W39" i="56" s="1"/>
  <c r="V40" i="56"/>
  <c r="N40" i="56"/>
  <c r="O40" i="56" s="1"/>
  <c r="P40" i="56" s="1"/>
  <c r="Q40" i="56" s="1"/>
  <c r="R40" i="56" s="1"/>
  <c r="M40" i="55"/>
  <c r="V39" i="55"/>
  <c r="X38" i="55" a="1"/>
  <c r="X38" i="55" s="1"/>
  <c r="W38" i="55" a="1"/>
  <c r="W38" i="55" s="1"/>
  <c r="Y38" i="55" a="1"/>
  <c r="Y38" i="55" s="1"/>
  <c r="X41" i="54" a="1"/>
  <c r="X41" i="54" s="1"/>
  <c r="W41" i="54" a="1"/>
  <c r="W41" i="54" s="1"/>
  <c r="Y41" i="54" a="1"/>
  <c r="Y41" i="54" s="1"/>
  <c r="N42" i="54"/>
  <c r="O42" i="54" s="1"/>
  <c r="P42" i="54" s="1"/>
  <c r="Q42" i="54" s="1"/>
  <c r="R42" i="54" s="1"/>
  <c r="V42" i="54"/>
  <c r="S40" i="53"/>
  <c r="X38" i="52" a="1"/>
  <c r="X38" i="52" s="1"/>
  <c r="M40" i="52"/>
  <c r="V39" i="52"/>
  <c r="Y38" i="52" a="1"/>
  <c r="Y38" i="52" s="1"/>
  <c r="N40" i="51"/>
  <c r="O40" i="51" s="1"/>
  <c r="P40" i="51" s="1"/>
  <c r="Q40" i="51" s="1"/>
  <c r="R40" i="51" s="1"/>
  <c r="V40" i="51"/>
  <c r="W39" i="51" a="1"/>
  <c r="W39" i="51" s="1"/>
  <c r="X39" i="51" a="1"/>
  <c r="X39" i="51" s="1"/>
  <c r="Y39" i="51" a="1"/>
  <c r="Y39" i="51" s="1"/>
  <c r="V37" i="50"/>
  <c r="M38" i="50"/>
  <c r="Y36" i="50" a="1"/>
  <c r="Y36" i="50" s="1"/>
  <c r="W36" i="50" a="1"/>
  <c r="W36" i="50" s="1"/>
  <c r="M42" i="49"/>
  <c r="V41" i="49"/>
  <c r="X40" i="49" a="1"/>
  <c r="X40" i="49" s="1"/>
  <c r="Y40" i="49" a="1"/>
  <c r="Y40" i="49" s="1"/>
  <c r="M40" i="48"/>
  <c r="V39" i="48"/>
  <c r="Y38" i="48" a="1"/>
  <c r="Y38" i="48" s="1"/>
  <c r="S40" i="47"/>
  <c r="X40" i="47" s="1" a="1"/>
  <c r="X40" i="47" s="1"/>
  <c r="V42" i="46"/>
  <c r="N42" i="46"/>
  <c r="O42" i="46" s="1"/>
  <c r="P42" i="46" s="1"/>
  <c r="Q42" i="46" s="1"/>
  <c r="R42" i="46" s="1"/>
  <c r="Y41" i="46" a="1"/>
  <c r="Y41" i="46" s="1"/>
  <c r="X41" i="46" a="1"/>
  <c r="X41" i="46" s="1"/>
  <c r="W41" i="46" a="1"/>
  <c r="W41" i="46" s="1"/>
  <c r="M40" i="45"/>
  <c r="V39" i="45"/>
  <c r="Y38" i="45" a="1"/>
  <c r="Y38" i="45" s="1"/>
  <c r="W38" i="45" a="1"/>
  <c r="W38" i="45" s="1"/>
  <c r="V40" i="44"/>
  <c r="N40" i="44"/>
  <c r="O40" i="44" s="1"/>
  <c r="P40" i="44" s="1"/>
  <c r="Q40" i="44" s="1"/>
  <c r="R40" i="44" s="1"/>
  <c r="Y39" i="44" a="1"/>
  <c r="Y39" i="44" s="1"/>
  <c r="X39" i="44" a="1"/>
  <c r="X39" i="44" s="1"/>
  <c r="W39" i="44" a="1"/>
  <c r="W39" i="44" s="1"/>
  <c r="S40" i="43"/>
  <c r="V40" i="42"/>
  <c r="N40" i="42"/>
  <c r="O40" i="42" s="1"/>
  <c r="P40" i="42" s="1"/>
  <c r="Q40" i="42" s="1"/>
  <c r="R40" i="42" s="1"/>
  <c r="X39" i="42" a="1"/>
  <c r="X39" i="42" s="1"/>
  <c r="W39" i="42" a="1"/>
  <c r="W39" i="42" s="1"/>
  <c r="Y39" i="42" a="1"/>
  <c r="Y39" i="42" s="1"/>
  <c r="V41" i="41"/>
  <c r="M42" i="41"/>
  <c r="X40" i="41" a="1"/>
  <c r="X40" i="41" s="1"/>
  <c r="Y40" i="41" a="1"/>
  <c r="Y40" i="41" s="1"/>
  <c r="W40" i="41" a="1"/>
  <c r="W40" i="41" s="1"/>
  <c r="E46" i="40"/>
  <c r="S40" i="40"/>
  <c r="W40" i="40" s="1" a="1"/>
  <c r="W40" i="40" s="1"/>
  <c r="S42" i="57" l="1"/>
  <c r="S40" i="56"/>
  <c r="V40" i="55"/>
  <c r="N40" i="55"/>
  <c r="O40" i="55" s="1"/>
  <c r="P40" i="55" s="1"/>
  <c r="Q40" i="55" s="1"/>
  <c r="R40" i="55" s="1"/>
  <c r="W39" i="55" a="1"/>
  <c r="W39" i="55" s="1"/>
  <c r="Y39" i="55" a="1"/>
  <c r="Y39" i="55" s="1"/>
  <c r="X39" i="55" a="1"/>
  <c r="X39" i="55" s="1"/>
  <c r="S42" i="54"/>
  <c r="X42" i="54" a="1"/>
  <c r="X42" i="54" s="1"/>
  <c r="M42" i="53"/>
  <c r="V41" i="53"/>
  <c r="W40" i="53" a="1"/>
  <c r="W40" i="53" s="1"/>
  <c r="X40" i="53" a="1"/>
  <c r="X40" i="53" s="1"/>
  <c r="Y40" i="53" a="1"/>
  <c r="Y40" i="53" s="1"/>
  <c r="W39" i="52" a="1"/>
  <c r="W39" i="52" s="1"/>
  <c r="X39" i="52" a="1"/>
  <c r="X39" i="52" s="1"/>
  <c r="Y39" i="52" a="1"/>
  <c r="Y39" i="52" s="1"/>
  <c r="N40" i="52"/>
  <c r="O40" i="52" s="1"/>
  <c r="P40" i="52" s="1"/>
  <c r="Q40" i="52" s="1"/>
  <c r="R40" i="52" s="1"/>
  <c r="V40" i="52"/>
  <c r="S40" i="51"/>
  <c r="X40" i="51" a="1"/>
  <c r="X40" i="51" s="1"/>
  <c r="V38" i="50"/>
  <c r="N38" i="50"/>
  <c r="O38" i="50" s="1"/>
  <c r="P38" i="50" s="1"/>
  <c r="Q38" i="50" s="1"/>
  <c r="R38" i="50" s="1"/>
  <c r="Y37" i="50" a="1"/>
  <c r="Y37" i="50" s="1"/>
  <c r="X37" i="50" a="1"/>
  <c r="X37" i="50" s="1"/>
  <c r="W37" i="50" a="1"/>
  <c r="W37" i="50" s="1"/>
  <c r="W41" i="49" a="1"/>
  <c r="W41" i="49" s="1"/>
  <c r="Y41" i="49" a="1"/>
  <c r="Y41" i="49" s="1"/>
  <c r="X41" i="49" a="1"/>
  <c r="X41" i="49" s="1"/>
  <c r="N42" i="49"/>
  <c r="O42" i="49" s="1"/>
  <c r="P42" i="49" s="1"/>
  <c r="Q42" i="49" s="1"/>
  <c r="R42" i="49" s="1"/>
  <c r="V42" i="49"/>
  <c r="X39" i="48" a="1"/>
  <c r="X39" i="48" s="1"/>
  <c r="Y39" i="48" a="1"/>
  <c r="Y39" i="48" s="1"/>
  <c r="W39" i="48" a="1"/>
  <c r="W39" i="48" s="1"/>
  <c r="N40" i="48"/>
  <c r="O40" i="48" s="1"/>
  <c r="P40" i="48" s="1"/>
  <c r="Q40" i="48" s="1"/>
  <c r="R40" i="48" s="1"/>
  <c r="V40" i="48"/>
  <c r="V41" i="47"/>
  <c r="M42" i="47"/>
  <c r="Y40" i="47" a="1"/>
  <c r="Y40" i="47" s="1"/>
  <c r="W40" i="47" a="1"/>
  <c r="W40" i="47" s="1"/>
  <c r="S42" i="46"/>
  <c r="X42" i="46" a="1"/>
  <c r="X42" i="46" s="1"/>
  <c r="W42" i="46" a="1"/>
  <c r="W42" i="46" s="1"/>
  <c r="X39" i="45" a="1"/>
  <c r="X39" i="45" s="1"/>
  <c r="Y39" i="45" a="1"/>
  <c r="Y39" i="45" s="1"/>
  <c r="W39" i="45" a="1"/>
  <c r="W39" i="45" s="1"/>
  <c r="V40" i="45"/>
  <c r="N40" i="45"/>
  <c r="O40" i="45" s="1"/>
  <c r="P40" i="45" s="1"/>
  <c r="Q40" i="45" s="1"/>
  <c r="R40" i="45" s="1"/>
  <c r="S40" i="44"/>
  <c r="X40" i="44" a="1"/>
  <c r="X40" i="44" s="1"/>
  <c r="Y40" i="44" a="1"/>
  <c r="Y40" i="44" s="1"/>
  <c r="V41" i="43"/>
  <c r="M42" i="43"/>
  <c r="X40" i="43" a="1"/>
  <c r="X40" i="43" s="1"/>
  <c r="W40" i="43" a="1"/>
  <c r="W40" i="43" s="1"/>
  <c r="Y40" i="43" a="1"/>
  <c r="Y40" i="43" s="1"/>
  <c r="W40" i="42" a="1"/>
  <c r="W40" i="42" s="1"/>
  <c r="S40" i="42"/>
  <c r="X40" i="42" a="1"/>
  <c r="X40" i="42" s="1"/>
  <c r="V42" i="41"/>
  <c r="N42" i="41"/>
  <c r="O42" i="41" s="1"/>
  <c r="P42" i="41" s="1"/>
  <c r="Q42" i="41" s="1"/>
  <c r="R42" i="41" s="1"/>
  <c r="Y41" i="41" a="1"/>
  <c r="Y41" i="41" s="1"/>
  <c r="X41" i="41" a="1"/>
  <c r="X41" i="41" s="1"/>
  <c r="W41" i="41" a="1"/>
  <c r="W41" i="41" s="1"/>
  <c r="X40" i="40" a="1"/>
  <c r="X40" i="40" s="1"/>
  <c r="Y40" i="40" a="1"/>
  <c r="Y40" i="40" s="1"/>
  <c r="V41" i="40"/>
  <c r="M42" i="40"/>
  <c r="V43" i="57" l="1"/>
  <c r="M44" i="57"/>
  <c r="X42" i="57" a="1"/>
  <c r="X42" i="57" s="1"/>
  <c r="Y42" i="57" a="1"/>
  <c r="Y42" i="57" s="1"/>
  <c r="W42" i="57" a="1"/>
  <c r="W42" i="57" s="1"/>
  <c r="M42" i="56"/>
  <c r="V41" i="56"/>
  <c r="Y40" i="56" a="1"/>
  <c r="Y40" i="56" s="1"/>
  <c r="X40" i="56" a="1"/>
  <c r="X40" i="56" s="1"/>
  <c r="W40" i="56" a="1"/>
  <c r="W40" i="56" s="1"/>
  <c r="S40" i="55"/>
  <c r="Y40" i="55" a="1"/>
  <c r="Y40" i="55" s="1"/>
  <c r="M44" i="54"/>
  <c r="V43" i="54"/>
  <c r="Y42" i="54" a="1"/>
  <c r="Y42" i="54" s="1"/>
  <c r="W42" i="54" a="1"/>
  <c r="W42" i="54" s="1"/>
  <c r="Y41" i="53" a="1"/>
  <c r="Y41" i="53" s="1"/>
  <c r="X41" i="53" a="1"/>
  <c r="X41" i="53" s="1"/>
  <c r="W41" i="53" a="1"/>
  <c r="W41" i="53" s="1"/>
  <c r="V42" i="53"/>
  <c r="N42" i="53"/>
  <c r="O42" i="53" s="1"/>
  <c r="P42" i="53" s="1"/>
  <c r="Q42" i="53" s="1"/>
  <c r="R42" i="53" s="1"/>
  <c r="S40" i="52"/>
  <c r="X40" i="52" a="1"/>
  <c r="X40" i="52" s="1"/>
  <c r="M42" i="51"/>
  <c r="V41" i="51"/>
  <c r="W40" i="51" a="1"/>
  <c r="W40" i="51" s="1"/>
  <c r="Y40" i="51" a="1"/>
  <c r="Y40" i="51" s="1"/>
  <c r="S38" i="50"/>
  <c r="X38" i="50" s="1" a="1"/>
  <c r="X38" i="50" s="1"/>
  <c r="S42" i="49"/>
  <c r="X42" i="49" s="1" a="1"/>
  <c r="X42" i="49" s="1"/>
  <c r="S40" i="48"/>
  <c r="V42" i="47"/>
  <c r="N42" i="47"/>
  <c r="O42" i="47" s="1"/>
  <c r="P42" i="47" s="1"/>
  <c r="Q42" i="47" s="1"/>
  <c r="R42" i="47" s="1"/>
  <c r="Y41" i="47" a="1"/>
  <c r="Y41" i="47" s="1"/>
  <c r="X41" i="47" a="1"/>
  <c r="X41" i="47" s="1"/>
  <c r="W41" i="47" a="1"/>
  <c r="W41" i="47" s="1"/>
  <c r="V43" i="46"/>
  <c r="M44" i="46"/>
  <c r="Y42" i="46" a="1"/>
  <c r="Y42" i="46" s="1"/>
  <c r="S40" i="45"/>
  <c r="Y40" i="45" a="1"/>
  <c r="Y40" i="45" s="1"/>
  <c r="M42" i="44"/>
  <c r="V41" i="44"/>
  <c r="W40" i="44" a="1"/>
  <c r="W40" i="44" s="1"/>
  <c r="V42" i="43"/>
  <c r="N42" i="43"/>
  <c r="O42" i="43" s="1"/>
  <c r="P42" i="43" s="1"/>
  <c r="Q42" i="43" s="1"/>
  <c r="R42" i="43" s="1"/>
  <c r="W41" i="43" a="1"/>
  <c r="W41" i="43" s="1"/>
  <c r="Y41" i="43" a="1"/>
  <c r="Y41" i="43" s="1"/>
  <c r="X41" i="43" a="1"/>
  <c r="X41" i="43" s="1"/>
  <c r="V41" i="42"/>
  <c r="M42" i="42"/>
  <c r="Y40" i="42" a="1"/>
  <c r="Y40" i="42" s="1"/>
  <c r="S42" i="41"/>
  <c r="Y42" i="41" s="1" a="1"/>
  <c r="Y42" i="41" s="1"/>
  <c r="X42" i="41" a="1"/>
  <c r="X42" i="41" s="1"/>
  <c r="N42" i="40"/>
  <c r="O42" i="40" s="1"/>
  <c r="P42" i="40" s="1"/>
  <c r="Q42" i="40" s="1"/>
  <c r="R42" i="40" s="1"/>
  <c r="V42" i="40"/>
  <c r="W41" i="40" a="1"/>
  <c r="W41" i="40" s="1"/>
  <c r="Y41" i="40" a="1"/>
  <c r="Y41" i="40" s="1"/>
  <c r="X41" i="40" a="1"/>
  <c r="X41" i="40" s="1"/>
  <c r="V44" i="57" l="1"/>
  <c r="N44" i="57"/>
  <c r="O44" i="57" s="1"/>
  <c r="P44" i="57" s="1"/>
  <c r="Q44" i="57" s="1"/>
  <c r="R44" i="57" s="1"/>
  <c r="Y43" i="57" a="1"/>
  <c r="Y43" i="57" s="1"/>
  <c r="W43" i="57" a="1"/>
  <c r="W43" i="57" s="1"/>
  <c r="X43" i="57" a="1"/>
  <c r="X43" i="57" s="1"/>
  <c r="Y41" i="56" a="1"/>
  <c r="Y41" i="56" s="1"/>
  <c r="X41" i="56" a="1"/>
  <c r="X41" i="56" s="1"/>
  <c r="W41" i="56" a="1"/>
  <c r="W41" i="56" s="1"/>
  <c r="V42" i="56"/>
  <c r="N42" i="56"/>
  <c r="O42" i="56" s="1"/>
  <c r="P42" i="56" s="1"/>
  <c r="Q42" i="56" s="1"/>
  <c r="R42" i="56" s="1"/>
  <c r="V41" i="55"/>
  <c r="M42" i="55"/>
  <c r="X40" i="55" a="1"/>
  <c r="X40" i="55" s="1"/>
  <c r="W40" i="55" a="1"/>
  <c r="W40" i="55" s="1"/>
  <c r="Y43" i="54" a="1"/>
  <c r="Y43" i="54" s="1"/>
  <c r="X43" i="54" a="1"/>
  <c r="X43" i="54" s="1"/>
  <c r="W43" i="54" a="1"/>
  <c r="W43" i="54" s="1"/>
  <c r="V44" i="54"/>
  <c r="N44" i="54"/>
  <c r="O44" i="54" s="1"/>
  <c r="P44" i="54" s="1"/>
  <c r="Q44" i="54" s="1"/>
  <c r="R44" i="54" s="1"/>
  <c r="S42" i="53"/>
  <c r="X42" i="53" a="1"/>
  <c r="X42" i="53" s="1"/>
  <c r="V41" i="52"/>
  <c r="M42" i="52"/>
  <c r="W40" i="52" a="1"/>
  <c r="W40" i="52" s="1"/>
  <c r="Y40" i="52" a="1"/>
  <c r="Y40" i="52" s="1"/>
  <c r="W41" i="51" a="1"/>
  <c r="W41" i="51" s="1"/>
  <c r="Y41" i="51" a="1"/>
  <c r="Y41" i="51" s="1"/>
  <c r="X41" i="51" a="1"/>
  <c r="X41" i="51" s="1"/>
  <c r="V42" i="51"/>
  <c r="N42" i="51"/>
  <c r="O42" i="51" s="1"/>
  <c r="P42" i="51" s="1"/>
  <c r="Q42" i="51" s="1"/>
  <c r="R42" i="51" s="1"/>
  <c r="W38" i="50" a="1"/>
  <c r="W38" i="50" s="1"/>
  <c r="M40" i="50"/>
  <c r="V39" i="50"/>
  <c r="Y38" i="50" a="1"/>
  <c r="Y38" i="50" s="1"/>
  <c r="Y42" i="49" a="1"/>
  <c r="Y42" i="49" s="1"/>
  <c r="M44" i="49"/>
  <c r="V43" i="49"/>
  <c r="W42" i="49" a="1"/>
  <c r="W42" i="49" s="1"/>
  <c r="M42" i="48"/>
  <c r="V41" i="48"/>
  <c r="W40" i="48" a="1"/>
  <c r="W40" i="48" s="1"/>
  <c r="X40" i="48" a="1"/>
  <c r="X40" i="48" s="1"/>
  <c r="Y40" i="48" a="1"/>
  <c r="Y40" i="48" s="1"/>
  <c r="S42" i="47"/>
  <c r="Y42" i="47" a="1"/>
  <c r="Y42" i="47" s="1"/>
  <c r="W42" i="47" a="1"/>
  <c r="W42" i="47" s="1"/>
  <c r="N44" i="46"/>
  <c r="O44" i="46" s="1"/>
  <c r="P44" i="46" s="1"/>
  <c r="Q44" i="46" s="1"/>
  <c r="R44" i="46" s="1"/>
  <c r="V44" i="46"/>
  <c r="Y43" i="46" a="1"/>
  <c r="Y43" i="46" s="1"/>
  <c r="W43" i="46" a="1"/>
  <c r="W43" i="46" s="1"/>
  <c r="X43" i="46" a="1"/>
  <c r="X43" i="46" s="1"/>
  <c r="V41" i="45"/>
  <c r="M42" i="45"/>
  <c r="W40" i="45" a="1"/>
  <c r="W40" i="45" s="1"/>
  <c r="X40" i="45" a="1"/>
  <c r="X40" i="45" s="1"/>
  <c r="Y41" i="44" a="1"/>
  <c r="Y41" i="44" s="1"/>
  <c r="X41" i="44" a="1"/>
  <c r="X41" i="44" s="1"/>
  <c r="W41" i="44" a="1"/>
  <c r="W41" i="44" s="1"/>
  <c r="V42" i="44"/>
  <c r="N42" i="44"/>
  <c r="O42" i="44" s="1"/>
  <c r="P42" i="44" s="1"/>
  <c r="Q42" i="44" s="1"/>
  <c r="R42" i="44" s="1"/>
  <c r="S42" i="43"/>
  <c r="V42" i="42"/>
  <c r="N42" i="42"/>
  <c r="O42" i="42" s="1"/>
  <c r="P42" i="42" s="1"/>
  <c r="Q42" i="42" s="1"/>
  <c r="R42" i="42" s="1"/>
  <c r="Y41" i="42" a="1"/>
  <c r="Y41" i="42" s="1"/>
  <c r="X41" i="42" a="1"/>
  <c r="X41" i="42" s="1"/>
  <c r="W41" i="42" a="1"/>
  <c r="W41" i="42" s="1"/>
  <c r="M44" i="41"/>
  <c r="V43" i="41"/>
  <c r="W42" i="41" a="1"/>
  <c r="W42" i="41" s="1"/>
  <c r="S42" i="40"/>
  <c r="Y42" i="40" s="1" a="1"/>
  <c r="Y42" i="40" s="1"/>
  <c r="S44" i="57" l="1"/>
  <c r="X44" i="57" a="1"/>
  <c r="X44" i="57" s="1"/>
  <c r="Y44" i="57" a="1"/>
  <c r="Y44" i="57" s="1"/>
  <c r="S42" i="56"/>
  <c r="W42" i="56" a="1"/>
  <c r="W42" i="56" s="1"/>
  <c r="V42" i="55"/>
  <c r="N42" i="55"/>
  <c r="O42" i="55" s="1"/>
  <c r="P42" i="55" s="1"/>
  <c r="Q42" i="55" s="1"/>
  <c r="R42" i="55" s="1"/>
  <c r="W41" i="55" a="1"/>
  <c r="W41" i="55" s="1"/>
  <c r="Y41" i="55" a="1"/>
  <c r="Y41" i="55" s="1"/>
  <c r="X41" i="55" a="1"/>
  <c r="X41" i="55" s="1"/>
  <c r="X44" i="54" a="1"/>
  <c r="X44" i="54" s="1"/>
  <c r="S44" i="54"/>
  <c r="Y44" i="54" a="1"/>
  <c r="Y44" i="54" s="1"/>
  <c r="W44" i="54" a="1"/>
  <c r="W44" i="54" s="1"/>
  <c r="V43" i="53"/>
  <c r="M44" i="53"/>
  <c r="W42" i="53" a="1"/>
  <c r="W42" i="53" s="1"/>
  <c r="Y42" i="53" a="1"/>
  <c r="Y42" i="53" s="1"/>
  <c r="X41" i="52" a="1"/>
  <c r="X41" i="52" s="1"/>
  <c r="W41" i="52" a="1"/>
  <c r="W41" i="52" s="1"/>
  <c r="Y41" i="52" a="1"/>
  <c r="Y41" i="52" s="1"/>
  <c r="V42" i="52"/>
  <c r="N42" i="52"/>
  <c r="O42" i="52" s="1"/>
  <c r="P42" i="52" s="1"/>
  <c r="Q42" i="52" s="1"/>
  <c r="R42" i="52" s="1"/>
  <c r="S42" i="51"/>
  <c r="Y42" i="51" a="1"/>
  <c r="Y42" i="51" s="1"/>
  <c r="X39" i="50" a="1"/>
  <c r="X39" i="50" s="1"/>
  <c r="W39" i="50" a="1"/>
  <c r="W39" i="50" s="1"/>
  <c r="Y39" i="50" a="1"/>
  <c r="Y39" i="50" s="1"/>
  <c r="N40" i="50"/>
  <c r="O40" i="50" s="1"/>
  <c r="P40" i="50" s="1"/>
  <c r="Q40" i="50" s="1"/>
  <c r="R40" i="50" s="1"/>
  <c r="V40" i="50"/>
  <c r="X43" i="49" a="1"/>
  <c r="X43" i="49" s="1"/>
  <c r="Y43" i="49" a="1"/>
  <c r="Y43" i="49" s="1"/>
  <c r="W43" i="49" a="1"/>
  <c r="W43" i="49" s="1"/>
  <c r="N44" i="49"/>
  <c r="O44" i="49" s="1"/>
  <c r="P44" i="49" s="1"/>
  <c r="Q44" i="49" s="1"/>
  <c r="R44" i="49" s="1"/>
  <c r="V44" i="49"/>
  <c r="Y41" i="48" a="1"/>
  <c r="Y41" i="48" s="1"/>
  <c r="X41" i="48" a="1"/>
  <c r="X41" i="48" s="1"/>
  <c r="W41" i="48" a="1"/>
  <c r="W41" i="48" s="1"/>
  <c r="V42" i="48"/>
  <c r="N42" i="48"/>
  <c r="O42" i="48" s="1"/>
  <c r="P42" i="48" s="1"/>
  <c r="Q42" i="48" s="1"/>
  <c r="R42" i="48" s="1"/>
  <c r="V43" i="47"/>
  <c r="M44" i="47"/>
  <c r="X42" i="47" a="1"/>
  <c r="X42" i="47" s="1"/>
  <c r="W44" i="46" a="1"/>
  <c r="W44" i="46" s="1"/>
  <c r="X44" i="46" a="1"/>
  <c r="X44" i="46" s="1"/>
  <c r="S44" i="46"/>
  <c r="V42" i="45"/>
  <c r="N42" i="45"/>
  <c r="O42" i="45" s="1"/>
  <c r="P42" i="45" s="1"/>
  <c r="Q42" i="45" s="1"/>
  <c r="R42" i="45" s="1"/>
  <c r="X41" i="45" a="1"/>
  <c r="X41" i="45" s="1"/>
  <c r="Y41" i="45" a="1"/>
  <c r="Y41" i="45" s="1"/>
  <c r="W41" i="45" a="1"/>
  <c r="W41" i="45" s="1"/>
  <c r="S42" i="44"/>
  <c r="V43" i="43"/>
  <c r="M44" i="43"/>
  <c r="X42" i="43" a="1"/>
  <c r="X42" i="43" s="1"/>
  <c r="Y42" i="43" a="1"/>
  <c r="Y42" i="43" s="1"/>
  <c r="W42" i="43" a="1"/>
  <c r="W42" i="43" s="1"/>
  <c r="W42" i="42" a="1"/>
  <c r="W42" i="42" s="1"/>
  <c r="S42" i="42"/>
  <c r="X42" i="42" a="1"/>
  <c r="X42" i="42" s="1"/>
  <c r="W43" i="41" a="1"/>
  <c r="W43" i="41" s="1"/>
  <c r="Y43" i="41" a="1"/>
  <c r="Y43" i="41" s="1"/>
  <c r="X43" i="41" a="1"/>
  <c r="X43" i="41" s="1"/>
  <c r="N44" i="41"/>
  <c r="O44" i="41" s="1"/>
  <c r="P44" i="41" s="1"/>
  <c r="Q44" i="41" s="1"/>
  <c r="R44" i="41" s="1"/>
  <c r="V44" i="41"/>
  <c r="V43" i="40"/>
  <c r="M44" i="40"/>
  <c r="X42" i="40" a="1"/>
  <c r="X42" i="40" s="1"/>
  <c r="W42" i="40" a="1"/>
  <c r="W42" i="40" s="1"/>
  <c r="M46" i="57" l="1"/>
  <c r="V45" i="57"/>
  <c r="W44" i="57" a="1"/>
  <c r="W44" i="57" s="1"/>
  <c r="V43" i="56"/>
  <c r="M44" i="56"/>
  <c r="Y42" i="56" a="1"/>
  <c r="Y42" i="56" s="1"/>
  <c r="X42" i="56" a="1"/>
  <c r="X42" i="56" s="1"/>
  <c r="S42" i="55"/>
  <c r="Y42" i="55" a="1"/>
  <c r="Y42" i="55" s="1"/>
  <c r="M46" i="54"/>
  <c r="V45" i="54"/>
  <c r="V44" i="53"/>
  <c r="N44" i="53"/>
  <c r="O44" i="53" s="1"/>
  <c r="P44" i="53" s="1"/>
  <c r="Q44" i="53" s="1"/>
  <c r="R44" i="53" s="1"/>
  <c r="X43" i="53" a="1"/>
  <c r="X43" i="53" s="1"/>
  <c r="Y43" i="53" a="1"/>
  <c r="Y43" i="53" s="1"/>
  <c r="W43" i="53" a="1"/>
  <c r="W43" i="53" s="1"/>
  <c r="S42" i="52"/>
  <c r="X42" i="52" a="1"/>
  <c r="X42" i="52" s="1"/>
  <c r="Y42" i="52" a="1"/>
  <c r="Y42" i="52" s="1"/>
  <c r="V43" i="51"/>
  <c r="M44" i="51"/>
  <c r="X42" i="51" a="1"/>
  <c r="X42" i="51" s="1"/>
  <c r="W42" i="51" a="1"/>
  <c r="W42" i="51" s="1"/>
  <c r="S40" i="50"/>
  <c r="X40" i="50" a="1"/>
  <c r="X40" i="50" s="1"/>
  <c r="S44" i="49"/>
  <c r="X44" i="49" a="1"/>
  <c r="X44" i="49" s="1"/>
  <c r="S42" i="48"/>
  <c r="X42" i="48" a="1"/>
  <c r="X42" i="48" s="1"/>
  <c r="V44" i="47"/>
  <c r="N44" i="47"/>
  <c r="O44" i="47" s="1"/>
  <c r="P44" i="47" s="1"/>
  <c r="Q44" i="47" s="1"/>
  <c r="R44" i="47" s="1"/>
  <c r="Y43" i="47" a="1"/>
  <c r="Y43" i="47" s="1"/>
  <c r="X43" i="47" a="1"/>
  <c r="X43" i="47" s="1"/>
  <c r="W43" i="47" a="1"/>
  <c r="W43" i="47" s="1"/>
  <c r="M46" i="46"/>
  <c r="V45" i="46"/>
  <c r="Y44" i="46" a="1"/>
  <c r="Y44" i="46" s="1"/>
  <c r="S42" i="45"/>
  <c r="X42" i="45" a="1"/>
  <c r="X42" i="45" s="1"/>
  <c r="W42" i="45" a="1"/>
  <c r="W42" i="45" s="1"/>
  <c r="V43" i="44"/>
  <c r="M44" i="44"/>
  <c r="W42" i="44" a="1"/>
  <c r="W42" i="44" s="1"/>
  <c r="Y42" i="44" a="1"/>
  <c r="Y42" i="44" s="1"/>
  <c r="X42" i="44" a="1"/>
  <c r="X42" i="44" s="1"/>
  <c r="V44" i="43"/>
  <c r="N44" i="43"/>
  <c r="O44" i="43" s="1"/>
  <c r="P44" i="43" s="1"/>
  <c r="Q44" i="43" s="1"/>
  <c r="R44" i="43" s="1"/>
  <c r="Y43" i="43" a="1"/>
  <c r="Y43" i="43" s="1"/>
  <c r="X43" i="43" a="1"/>
  <c r="X43" i="43" s="1"/>
  <c r="W43" i="43" a="1"/>
  <c r="W43" i="43" s="1"/>
  <c r="V43" i="42"/>
  <c r="M44" i="42"/>
  <c r="Y42" i="42" a="1"/>
  <c r="Y42" i="42" s="1"/>
  <c r="S44" i="41"/>
  <c r="Y44" i="41" s="1" a="1"/>
  <c r="Y44" i="41" s="1"/>
  <c r="V44" i="40"/>
  <c r="N44" i="40"/>
  <c r="O44" i="40" s="1"/>
  <c r="P44" i="40" s="1"/>
  <c r="Q44" i="40" s="1"/>
  <c r="R44" i="40" s="1"/>
  <c r="Y43" i="40" a="1"/>
  <c r="Y43" i="40" s="1"/>
  <c r="W43" i="40" a="1"/>
  <c r="W43" i="40" s="1"/>
  <c r="X43" i="40" a="1"/>
  <c r="X43" i="40" s="1"/>
  <c r="X45" i="57" l="1" a="1"/>
  <c r="X45" i="57" s="1"/>
  <c r="W45" i="57" a="1"/>
  <c r="W45" i="57" s="1"/>
  <c r="Y45" i="57" a="1"/>
  <c r="Y45" i="57" s="1"/>
  <c r="N46" i="57"/>
  <c r="O46" i="57" s="1"/>
  <c r="P46" i="57" s="1"/>
  <c r="Q46" i="57" s="1"/>
  <c r="R46" i="57" s="1"/>
  <c r="V46" i="57"/>
  <c r="N44" i="56"/>
  <c r="O44" i="56" s="1"/>
  <c r="P44" i="56" s="1"/>
  <c r="Q44" i="56" s="1"/>
  <c r="R44" i="56" s="1"/>
  <c r="V44" i="56"/>
  <c r="W43" i="56" a="1"/>
  <c r="W43" i="56" s="1"/>
  <c r="Y43" i="56" a="1"/>
  <c r="Y43" i="56" s="1"/>
  <c r="X43" i="56" a="1"/>
  <c r="X43" i="56" s="1"/>
  <c r="M44" i="55"/>
  <c r="V43" i="55"/>
  <c r="X42" i="55" a="1"/>
  <c r="X42" i="55" s="1"/>
  <c r="W42" i="55" a="1"/>
  <c r="W42" i="55" s="1"/>
  <c r="Y45" i="54" a="1"/>
  <c r="Y45" i="54" s="1"/>
  <c r="W45" i="54" a="1"/>
  <c r="W45" i="54" s="1"/>
  <c r="X45" i="54" a="1"/>
  <c r="X45" i="54" s="1"/>
  <c r="V46" i="54"/>
  <c r="N46" i="54"/>
  <c r="O46" i="54" s="1"/>
  <c r="P46" i="54" s="1"/>
  <c r="Q46" i="54" s="1"/>
  <c r="R46" i="54" s="1"/>
  <c r="X44" i="53" a="1"/>
  <c r="X44" i="53" s="1"/>
  <c r="S44" i="53"/>
  <c r="W44" i="53" a="1"/>
  <c r="W44" i="53" s="1"/>
  <c r="M44" i="52"/>
  <c r="V43" i="52"/>
  <c r="W42" i="52" a="1"/>
  <c r="W42" i="52" s="1"/>
  <c r="V44" i="51"/>
  <c r="N44" i="51"/>
  <c r="O44" i="51" s="1"/>
  <c r="P44" i="51" s="1"/>
  <c r="Q44" i="51" s="1"/>
  <c r="R44" i="51" s="1"/>
  <c r="Y43" i="51" a="1"/>
  <c r="Y43" i="51" s="1"/>
  <c r="W43" i="51" a="1"/>
  <c r="W43" i="51" s="1"/>
  <c r="X43" i="51" a="1"/>
  <c r="X43" i="51" s="1"/>
  <c r="M42" i="50"/>
  <c r="V41" i="50"/>
  <c r="W40" i="50" a="1"/>
  <c r="W40" i="50" s="1"/>
  <c r="Y40" i="50" a="1"/>
  <c r="Y40" i="50" s="1"/>
  <c r="V45" i="49"/>
  <c r="M46" i="49"/>
  <c r="Y44" i="49" a="1"/>
  <c r="Y44" i="49" s="1"/>
  <c r="W44" i="49" a="1"/>
  <c r="W44" i="49" s="1"/>
  <c r="V43" i="48"/>
  <c r="M44" i="48"/>
  <c r="W42" i="48" a="1"/>
  <c r="W42" i="48" s="1"/>
  <c r="Y42" i="48" a="1"/>
  <c r="Y42" i="48" s="1"/>
  <c r="S44" i="47"/>
  <c r="W45" i="46" a="1"/>
  <c r="W45" i="46" s="1"/>
  <c r="X45" i="46" a="1"/>
  <c r="X45" i="46" s="1"/>
  <c r="Y45" i="46" a="1"/>
  <c r="Y45" i="46" s="1"/>
  <c r="N46" i="46"/>
  <c r="O46" i="46" s="1"/>
  <c r="P46" i="46" s="1"/>
  <c r="Q46" i="46" s="1"/>
  <c r="R46" i="46" s="1"/>
  <c r="V46" i="46"/>
  <c r="M44" i="45"/>
  <c r="V43" i="45"/>
  <c r="Y42" i="45" a="1"/>
  <c r="Y42" i="45" s="1"/>
  <c r="V44" i="44"/>
  <c r="N44" i="44"/>
  <c r="O44" i="44" s="1"/>
  <c r="P44" i="44" s="1"/>
  <c r="Q44" i="44" s="1"/>
  <c r="R44" i="44" s="1"/>
  <c r="Y43" i="44" a="1"/>
  <c r="Y43" i="44" s="1"/>
  <c r="W43" i="44" a="1"/>
  <c r="W43" i="44" s="1"/>
  <c r="X43" i="44" a="1"/>
  <c r="X43" i="44" s="1"/>
  <c r="S44" i="43"/>
  <c r="X44" i="43" a="1"/>
  <c r="X44" i="43" s="1"/>
  <c r="Y44" i="43" a="1"/>
  <c r="Y44" i="43" s="1"/>
  <c r="W44" i="43" a="1"/>
  <c r="W44" i="43" s="1"/>
  <c r="N44" i="42"/>
  <c r="O44" i="42" s="1"/>
  <c r="P44" i="42" s="1"/>
  <c r="Q44" i="42" s="1"/>
  <c r="R44" i="42" s="1"/>
  <c r="V44" i="42"/>
  <c r="W43" i="42" a="1"/>
  <c r="W43" i="42" s="1"/>
  <c r="Y43" i="42" a="1"/>
  <c r="Y43" i="42" s="1"/>
  <c r="X43" i="42" a="1"/>
  <c r="X43" i="42" s="1"/>
  <c r="M46" i="41"/>
  <c r="V45" i="41"/>
  <c r="W44" i="41" a="1"/>
  <c r="W44" i="41" s="1"/>
  <c r="X44" i="41" a="1"/>
  <c r="X44" i="41" s="1"/>
  <c r="S44" i="40"/>
  <c r="Y46" i="57" l="1" a="1"/>
  <c r="Y46" i="57" s="1"/>
  <c r="S46" i="57"/>
  <c r="X46" i="57" a="1"/>
  <c r="X46" i="57" s="1"/>
  <c r="S44" i="56"/>
  <c r="Y43" i="55" a="1"/>
  <c r="Y43" i="55" s="1"/>
  <c r="X43" i="55" a="1"/>
  <c r="X43" i="55" s="1"/>
  <c r="W43" i="55" a="1"/>
  <c r="W43" i="55" s="1"/>
  <c r="N44" i="55"/>
  <c r="O44" i="55" s="1"/>
  <c r="P44" i="55" s="1"/>
  <c r="Q44" i="55" s="1"/>
  <c r="R44" i="55" s="1"/>
  <c r="V44" i="55"/>
  <c r="X46" i="54" a="1"/>
  <c r="X46" i="54" s="1"/>
  <c r="S46" i="54"/>
  <c r="V45" i="53"/>
  <c r="M46" i="53"/>
  <c r="Y44" i="53" a="1"/>
  <c r="Y44" i="53" s="1"/>
  <c r="Y43" i="52" a="1"/>
  <c r="Y43" i="52" s="1"/>
  <c r="W43" i="52" a="1"/>
  <c r="W43" i="52" s="1"/>
  <c r="X43" i="52" a="1"/>
  <c r="X43" i="52" s="1"/>
  <c r="V44" i="52"/>
  <c r="N44" i="52"/>
  <c r="O44" i="52" s="1"/>
  <c r="P44" i="52" s="1"/>
  <c r="Q44" i="52" s="1"/>
  <c r="R44" i="52" s="1"/>
  <c r="S44" i="51"/>
  <c r="X44" i="51" a="1"/>
  <c r="X44" i="51" s="1"/>
  <c r="X41" i="50" a="1"/>
  <c r="X41" i="50" s="1"/>
  <c r="W41" i="50" a="1"/>
  <c r="W41" i="50" s="1"/>
  <c r="Y41" i="50" a="1"/>
  <c r="Y41" i="50" s="1"/>
  <c r="N42" i="50"/>
  <c r="O42" i="50" s="1"/>
  <c r="P42" i="50" s="1"/>
  <c r="Q42" i="50" s="1"/>
  <c r="R42" i="50" s="1"/>
  <c r="V42" i="50"/>
  <c r="N46" i="49"/>
  <c r="O46" i="49" s="1"/>
  <c r="P46" i="49" s="1"/>
  <c r="Q46" i="49" s="1"/>
  <c r="R46" i="49" s="1"/>
  <c r="V46" i="49"/>
  <c r="Y45" i="49" a="1"/>
  <c r="Y45" i="49" s="1"/>
  <c r="X45" i="49" a="1"/>
  <c r="X45" i="49" s="1"/>
  <c r="W45" i="49" a="1"/>
  <c r="W45" i="49" s="1"/>
  <c r="V44" i="48"/>
  <c r="N44" i="48"/>
  <c r="O44" i="48" s="1"/>
  <c r="P44" i="48" s="1"/>
  <c r="Q44" i="48" s="1"/>
  <c r="R44" i="48" s="1"/>
  <c r="X43" i="48" a="1"/>
  <c r="X43" i="48" s="1"/>
  <c r="Y43" i="48" a="1"/>
  <c r="Y43" i="48" s="1"/>
  <c r="W43" i="48" a="1"/>
  <c r="W43" i="48" s="1"/>
  <c r="M46" i="47"/>
  <c r="V45" i="47"/>
  <c r="Y44" i="47" a="1"/>
  <c r="Y44" i="47" s="1"/>
  <c r="X44" i="47" a="1"/>
  <c r="X44" i="47" s="1"/>
  <c r="W44" i="47" a="1"/>
  <c r="W44" i="47" s="1"/>
  <c r="S46" i="46"/>
  <c r="X46" i="46" a="1"/>
  <c r="X46" i="46" s="1"/>
  <c r="W43" i="45" a="1"/>
  <c r="W43" i="45" s="1"/>
  <c r="X43" i="45" a="1"/>
  <c r="X43" i="45" s="1"/>
  <c r="Y43" i="45" a="1"/>
  <c r="Y43" i="45" s="1"/>
  <c r="N44" i="45"/>
  <c r="O44" i="45" s="1"/>
  <c r="P44" i="45" s="1"/>
  <c r="Q44" i="45" s="1"/>
  <c r="R44" i="45" s="1"/>
  <c r="V44" i="45"/>
  <c r="S44" i="44"/>
  <c r="W44" i="44" s="1" a="1"/>
  <c r="W44" i="44" s="1"/>
  <c r="M46" i="43"/>
  <c r="V45" i="43"/>
  <c r="Y44" i="42" a="1"/>
  <c r="Y44" i="42" s="1"/>
  <c r="S44" i="42"/>
  <c r="X44" i="42" a="1"/>
  <c r="X44" i="42" s="1"/>
  <c r="X45" i="41" a="1"/>
  <c r="X45" i="41" s="1"/>
  <c r="Y45" i="41" a="1"/>
  <c r="Y45" i="41" s="1"/>
  <c r="W45" i="41" a="1"/>
  <c r="W45" i="41" s="1"/>
  <c r="V46" i="41"/>
  <c r="N46" i="41"/>
  <c r="O46" i="41" s="1"/>
  <c r="P46" i="41" s="1"/>
  <c r="Q46" i="41" s="1"/>
  <c r="R46" i="41" s="1"/>
  <c r="M46" i="40"/>
  <c r="V45" i="40"/>
  <c r="Y44" i="40" a="1"/>
  <c r="Y44" i="40" s="1"/>
  <c r="W44" i="40" a="1"/>
  <c r="W44" i="40" s="1"/>
  <c r="X44" i="40" a="1"/>
  <c r="X44" i="40" s="1"/>
  <c r="V47" i="57" l="1"/>
  <c r="M48" i="57"/>
  <c r="W46" i="57" a="1"/>
  <c r="W46" i="57" s="1"/>
  <c r="M46" i="56"/>
  <c r="V45" i="56"/>
  <c r="W44" i="56" a="1"/>
  <c r="W44" i="56" s="1"/>
  <c r="Y44" i="56" a="1"/>
  <c r="Y44" i="56" s="1"/>
  <c r="X44" i="56" a="1"/>
  <c r="X44" i="56" s="1"/>
  <c r="X44" i="55" a="1"/>
  <c r="X44" i="55" s="1"/>
  <c r="S44" i="55"/>
  <c r="M48" i="54"/>
  <c r="V47" i="54"/>
  <c r="Y46" i="54" a="1"/>
  <c r="Y46" i="54" s="1"/>
  <c r="W46" i="54" a="1"/>
  <c r="W46" i="54" s="1"/>
  <c r="Y45" i="53" a="1"/>
  <c r="Y45" i="53" s="1"/>
  <c r="W45" i="53" a="1"/>
  <c r="W45" i="53" s="1"/>
  <c r="X45" i="53" a="1"/>
  <c r="X45" i="53" s="1"/>
  <c r="V46" i="53"/>
  <c r="N46" i="53"/>
  <c r="O46" i="53" s="1"/>
  <c r="P46" i="53" s="1"/>
  <c r="Q46" i="53" s="1"/>
  <c r="R46" i="53" s="1"/>
  <c r="S44" i="52"/>
  <c r="Y44" i="52" a="1"/>
  <c r="Y44" i="52" s="1"/>
  <c r="M46" i="51"/>
  <c r="V45" i="51"/>
  <c r="Y44" i="51" a="1"/>
  <c r="Y44" i="51" s="1"/>
  <c r="W44" i="51" a="1"/>
  <c r="W44" i="51" s="1"/>
  <c r="S42" i="50"/>
  <c r="W42" i="50" a="1"/>
  <c r="W42" i="50" s="1"/>
  <c r="S46" i="49"/>
  <c r="S44" i="48"/>
  <c r="X44" i="48" s="1" a="1"/>
  <c r="X44" i="48" s="1"/>
  <c r="W45" i="47" a="1"/>
  <c r="W45" i="47" s="1"/>
  <c r="Y45" i="47" a="1"/>
  <c r="Y45" i="47" s="1"/>
  <c r="X45" i="47" a="1"/>
  <c r="X45" i="47" s="1"/>
  <c r="N46" i="47"/>
  <c r="O46" i="47" s="1"/>
  <c r="P46" i="47" s="1"/>
  <c r="Q46" i="47" s="1"/>
  <c r="R46" i="47" s="1"/>
  <c r="V46" i="47"/>
  <c r="V47" i="46"/>
  <c r="M48" i="46"/>
  <c r="W46" i="46" a="1"/>
  <c r="W46" i="46" s="1"/>
  <c r="Y46" i="46" a="1"/>
  <c r="Y46" i="46" s="1"/>
  <c r="S44" i="45"/>
  <c r="M46" i="44"/>
  <c r="V45" i="44"/>
  <c r="Y44" i="44" a="1"/>
  <c r="Y44" i="44" s="1"/>
  <c r="X44" i="44" a="1"/>
  <c r="X44" i="44" s="1"/>
  <c r="X45" i="43" a="1"/>
  <c r="X45" i="43" s="1"/>
  <c r="Y45" i="43" a="1"/>
  <c r="Y45" i="43" s="1"/>
  <c r="W45" i="43" a="1"/>
  <c r="W45" i="43" s="1"/>
  <c r="N46" i="43"/>
  <c r="O46" i="43" s="1"/>
  <c r="P46" i="43" s="1"/>
  <c r="Q46" i="43" s="1"/>
  <c r="R46" i="43" s="1"/>
  <c r="V46" i="43"/>
  <c r="V45" i="42"/>
  <c r="M46" i="42"/>
  <c r="W44" i="42" a="1"/>
  <c r="W44" i="42" s="1"/>
  <c r="S46" i="41"/>
  <c r="X46" i="41" s="1" a="1"/>
  <c r="X46" i="41" s="1"/>
  <c r="Y45" i="40" a="1"/>
  <c r="Y45" i="40" s="1"/>
  <c r="X45" i="40" a="1"/>
  <c r="X45" i="40" s="1"/>
  <c r="W45" i="40" a="1"/>
  <c r="W45" i="40" s="1"/>
  <c r="N46" i="40"/>
  <c r="O46" i="40" s="1"/>
  <c r="P46" i="40" s="1"/>
  <c r="Q46" i="40" s="1"/>
  <c r="R46" i="40" s="1"/>
  <c r="V46" i="40"/>
  <c r="V48" i="57" l="1"/>
  <c r="N48" i="57"/>
  <c r="O48" i="57" s="1"/>
  <c r="P48" i="57" s="1"/>
  <c r="Q48" i="57" s="1"/>
  <c r="R48" i="57" s="1"/>
  <c r="W47" i="57" a="1"/>
  <c r="W47" i="57" s="1"/>
  <c r="X47" i="57" a="1"/>
  <c r="X47" i="57" s="1"/>
  <c r="Y47" i="57" a="1"/>
  <c r="Y47" i="57" s="1"/>
  <c r="Y45" i="56" a="1"/>
  <c r="Y45" i="56" s="1"/>
  <c r="X45" i="56" a="1"/>
  <c r="X45" i="56" s="1"/>
  <c r="W45" i="56" a="1"/>
  <c r="W45" i="56" s="1"/>
  <c r="N46" i="56"/>
  <c r="O46" i="56" s="1"/>
  <c r="P46" i="56" s="1"/>
  <c r="Q46" i="56" s="1"/>
  <c r="R46" i="56" s="1"/>
  <c r="V46" i="56"/>
  <c r="M46" i="55"/>
  <c r="V45" i="55"/>
  <c r="Y44" i="55" a="1"/>
  <c r="Y44" i="55" s="1"/>
  <c r="W44" i="55" a="1"/>
  <c r="W44" i="55" s="1"/>
  <c r="X47" i="54" a="1"/>
  <c r="X47" i="54" s="1"/>
  <c r="W47" i="54" a="1"/>
  <c r="W47" i="54" s="1"/>
  <c r="Y47" i="54" a="1"/>
  <c r="Y47" i="54" s="1"/>
  <c r="N48" i="54"/>
  <c r="O48" i="54" s="1"/>
  <c r="P48" i="54" s="1"/>
  <c r="Q48" i="54" s="1"/>
  <c r="R48" i="54" s="1"/>
  <c r="V48" i="54"/>
  <c r="S46" i="53"/>
  <c r="V45" i="52"/>
  <c r="M46" i="52"/>
  <c r="X44" i="52" a="1"/>
  <c r="X44" i="52" s="1"/>
  <c r="W44" i="52" a="1"/>
  <c r="W44" i="52" s="1"/>
  <c r="W45" i="51" a="1"/>
  <c r="W45" i="51" s="1"/>
  <c r="X45" i="51" a="1"/>
  <c r="X45" i="51" s="1"/>
  <c r="Y45" i="51" a="1"/>
  <c r="Y45" i="51" s="1"/>
  <c r="N46" i="51"/>
  <c r="O46" i="51" s="1"/>
  <c r="P46" i="51" s="1"/>
  <c r="Q46" i="51" s="1"/>
  <c r="R46" i="51" s="1"/>
  <c r="V46" i="51"/>
  <c r="M44" i="50"/>
  <c r="V43" i="50"/>
  <c r="Y42" i="50" a="1"/>
  <c r="Y42" i="50" s="1"/>
  <c r="X42" i="50" a="1"/>
  <c r="X42" i="50" s="1"/>
  <c r="M48" i="49"/>
  <c r="V47" i="49"/>
  <c r="W46" i="49" a="1"/>
  <c r="W46" i="49" s="1"/>
  <c r="Y46" i="49" a="1"/>
  <c r="Y46" i="49" s="1"/>
  <c r="X46" i="49" a="1"/>
  <c r="X46" i="49" s="1"/>
  <c r="V45" i="48"/>
  <c r="M46" i="48"/>
  <c r="Y44" i="48" a="1"/>
  <c r="Y44" i="48" s="1"/>
  <c r="W44" i="48" a="1"/>
  <c r="W44" i="48" s="1"/>
  <c r="S46" i="47"/>
  <c r="X46" i="47" a="1"/>
  <c r="X46" i="47" s="1"/>
  <c r="V48" i="46"/>
  <c r="N48" i="46"/>
  <c r="O48" i="46" s="1"/>
  <c r="P48" i="46" s="1"/>
  <c r="Q48" i="46" s="1"/>
  <c r="R48" i="46" s="1"/>
  <c r="Y47" i="46" a="1"/>
  <c r="Y47" i="46" s="1"/>
  <c r="X47" i="46" a="1"/>
  <c r="X47" i="46" s="1"/>
  <c r="W47" i="46" a="1"/>
  <c r="W47" i="46" s="1"/>
  <c r="M46" i="45"/>
  <c r="V45" i="45"/>
  <c r="X44" i="45" a="1"/>
  <c r="X44" i="45" s="1"/>
  <c r="Y44" i="45" a="1"/>
  <c r="Y44" i="45" s="1"/>
  <c r="W44" i="45" a="1"/>
  <c r="W44" i="45" s="1"/>
  <c r="Y45" i="44" a="1"/>
  <c r="Y45" i="44" s="1"/>
  <c r="X45" i="44" a="1"/>
  <c r="X45" i="44" s="1"/>
  <c r="W45" i="44" a="1"/>
  <c r="W45" i="44" s="1"/>
  <c r="V46" i="44"/>
  <c r="N46" i="44"/>
  <c r="O46" i="44" s="1"/>
  <c r="P46" i="44" s="1"/>
  <c r="Q46" i="44" s="1"/>
  <c r="R46" i="44" s="1"/>
  <c r="S46" i="43"/>
  <c r="V46" i="42"/>
  <c r="N46" i="42"/>
  <c r="O46" i="42" s="1"/>
  <c r="P46" i="42" s="1"/>
  <c r="Q46" i="42" s="1"/>
  <c r="R46" i="42" s="1"/>
  <c r="W45" i="42" a="1"/>
  <c r="W45" i="42" s="1"/>
  <c r="X45" i="42" a="1"/>
  <c r="X45" i="42" s="1"/>
  <c r="Y45" i="42" a="1"/>
  <c r="Y45" i="42" s="1"/>
  <c r="M48" i="41"/>
  <c r="V47" i="41"/>
  <c r="Y46" i="41" a="1"/>
  <c r="Y46" i="41" s="1"/>
  <c r="W46" i="41" a="1"/>
  <c r="W46" i="41" s="1"/>
  <c r="S46" i="40"/>
  <c r="W48" i="57" l="1" a="1"/>
  <c r="W48" i="57" s="1"/>
  <c r="S48" i="57"/>
  <c r="X48" i="57" a="1"/>
  <c r="X48" i="57" s="1"/>
  <c r="S46" i="56"/>
  <c r="Y45" i="55" a="1"/>
  <c r="Y45" i="55" s="1"/>
  <c r="X45" i="55" a="1"/>
  <c r="X45" i="55" s="1"/>
  <c r="W45" i="55" a="1"/>
  <c r="W45" i="55" s="1"/>
  <c r="N46" i="55"/>
  <c r="O46" i="55" s="1"/>
  <c r="P46" i="55" s="1"/>
  <c r="Q46" i="55" s="1"/>
  <c r="R46" i="55" s="1"/>
  <c r="V46" i="55"/>
  <c r="W48" i="54" a="1"/>
  <c r="W48" i="54" s="1"/>
  <c r="Y48" i="54" a="1"/>
  <c r="Y48" i="54" s="1"/>
  <c r="S48" i="54"/>
  <c r="X48" i="54" a="1"/>
  <c r="X48" i="54" s="1"/>
  <c r="V47" i="53"/>
  <c r="M48" i="53"/>
  <c r="Y46" i="53" a="1"/>
  <c r="Y46" i="53" s="1"/>
  <c r="W46" i="53" a="1"/>
  <c r="W46" i="53" s="1"/>
  <c r="X46" i="53" a="1"/>
  <c r="X46" i="53" s="1"/>
  <c r="N46" i="52"/>
  <c r="O46" i="52" s="1"/>
  <c r="P46" i="52" s="1"/>
  <c r="Q46" i="52" s="1"/>
  <c r="R46" i="52" s="1"/>
  <c r="V46" i="52"/>
  <c r="W45" i="52" a="1"/>
  <c r="W45" i="52" s="1"/>
  <c r="X45" i="52" a="1"/>
  <c r="X45" i="52" s="1"/>
  <c r="Y45" i="52" a="1"/>
  <c r="Y45" i="52" s="1"/>
  <c r="S46" i="51"/>
  <c r="Y46" i="51" a="1"/>
  <c r="Y46" i="51" s="1"/>
  <c r="Y43" i="50" a="1"/>
  <c r="Y43" i="50" s="1"/>
  <c r="W43" i="50" a="1"/>
  <c r="W43" i="50" s="1"/>
  <c r="X43" i="50" a="1"/>
  <c r="X43" i="50" s="1"/>
  <c r="V44" i="50"/>
  <c r="N44" i="50"/>
  <c r="O44" i="50" s="1"/>
  <c r="P44" i="50" s="1"/>
  <c r="Q44" i="50" s="1"/>
  <c r="R44" i="50" s="1"/>
  <c r="X47" i="49" a="1"/>
  <c r="X47" i="49" s="1"/>
  <c r="Y47" i="49" a="1"/>
  <c r="Y47" i="49" s="1"/>
  <c r="W47" i="49" a="1"/>
  <c r="W47" i="49" s="1"/>
  <c r="V48" i="49"/>
  <c r="N48" i="49"/>
  <c r="O48" i="49" s="1"/>
  <c r="P48" i="49" s="1"/>
  <c r="Q48" i="49" s="1"/>
  <c r="R48" i="49" s="1"/>
  <c r="V46" i="48"/>
  <c r="N46" i="48"/>
  <c r="O46" i="48" s="1"/>
  <c r="P46" i="48" s="1"/>
  <c r="Q46" i="48" s="1"/>
  <c r="R46" i="48" s="1"/>
  <c r="Y45" i="48" a="1"/>
  <c r="Y45" i="48" s="1"/>
  <c r="W45" i="48" a="1"/>
  <c r="W45" i="48" s="1"/>
  <c r="X45" i="48" a="1"/>
  <c r="X45" i="48" s="1"/>
  <c r="M48" i="47"/>
  <c r="V47" i="47"/>
  <c r="Y46" i="47" a="1"/>
  <c r="Y46" i="47" s="1"/>
  <c r="W46" i="47" a="1"/>
  <c r="W46" i="47" s="1"/>
  <c r="S48" i="46"/>
  <c r="X48" i="46" s="1" a="1"/>
  <c r="X48" i="46" s="1"/>
  <c r="Y48" i="46" a="1"/>
  <c r="Y48" i="46" s="1"/>
  <c r="W45" i="45" a="1"/>
  <c r="W45" i="45" s="1"/>
  <c r="X45" i="45" a="1"/>
  <c r="X45" i="45" s="1"/>
  <c r="Y45" i="45" a="1"/>
  <c r="Y45" i="45" s="1"/>
  <c r="V46" i="45"/>
  <c r="N46" i="45"/>
  <c r="O46" i="45" s="1"/>
  <c r="P46" i="45" s="1"/>
  <c r="Q46" i="45" s="1"/>
  <c r="R46" i="45" s="1"/>
  <c r="S46" i="44"/>
  <c r="X46" i="44" a="1"/>
  <c r="X46" i="44" s="1"/>
  <c r="V47" i="43"/>
  <c r="M48" i="43"/>
  <c r="Y46" i="43" a="1"/>
  <c r="Y46" i="43" s="1"/>
  <c r="X46" i="43" a="1"/>
  <c r="X46" i="43" s="1"/>
  <c r="W46" i="43" a="1"/>
  <c r="W46" i="43" s="1"/>
  <c r="S46" i="42"/>
  <c r="X46" i="42" a="1"/>
  <c r="X46" i="42" s="1"/>
  <c r="W46" i="42" a="1"/>
  <c r="W46" i="42" s="1"/>
  <c r="Y47" i="41" a="1"/>
  <c r="Y47" i="41" s="1"/>
  <c r="W47" i="41" a="1"/>
  <c r="W47" i="41" s="1"/>
  <c r="X47" i="41" a="1"/>
  <c r="X47" i="41" s="1"/>
  <c r="N48" i="41"/>
  <c r="O48" i="41" s="1"/>
  <c r="P48" i="41" s="1"/>
  <c r="Q48" i="41" s="1"/>
  <c r="R48" i="41" s="1"/>
  <c r="V48" i="41"/>
  <c r="V47" i="40"/>
  <c r="M48" i="40"/>
  <c r="X46" i="40" a="1"/>
  <c r="X46" i="40" s="1"/>
  <c r="W46" i="40" a="1"/>
  <c r="W46" i="40" s="1"/>
  <c r="Y46" i="40" a="1"/>
  <c r="Y46" i="40" s="1"/>
  <c r="V49" i="57" l="1"/>
  <c r="AC18" i="57"/>
  <c r="Y48" i="57" a="1"/>
  <c r="Y48" i="57" s="1"/>
  <c r="V47" i="56"/>
  <c r="M48" i="56"/>
  <c r="W46" i="56" a="1"/>
  <c r="W46" i="56" s="1"/>
  <c r="X46" i="56" a="1"/>
  <c r="X46" i="56" s="1"/>
  <c r="Y46" i="56" a="1"/>
  <c r="Y46" i="56" s="1"/>
  <c r="S46" i="55"/>
  <c r="X46" i="55" a="1"/>
  <c r="X46" i="55" s="1"/>
  <c r="V49" i="54"/>
  <c r="AC18" i="54"/>
  <c r="V48" i="53"/>
  <c r="N48" i="53"/>
  <c r="O48" i="53" s="1"/>
  <c r="P48" i="53" s="1"/>
  <c r="Q48" i="53" s="1"/>
  <c r="R48" i="53" s="1"/>
  <c r="W47" i="53" a="1"/>
  <c r="W47" i="53" s="1"/>
  <c r="Y47" i="53" a="1"/>
  <c r="Y47" i="53" s="1"/>
  <c r="X47" i="53" a="1"/>
  <c r="X47" i="53" s="1"/>
  <c r="S46" i="52"/>
  <c r="X46" i="52" a="1"/>
  <c r="X46" i="52" s="1"/>
  <c r="V47" i="51"/>
  <c r="M48" i="51"/>
  <c r="W46" i="51" a="1"/>
  <c r="W46" i="51" s="1"/>
  <c r="X46" i="51" a="1"/>
  <c r="X46" i="51" s="1"/>
  <c r="X44" i="50" a="1"/>
  <c r="X44" i="50" s="1"/>
  <c r="S44" i="50"/>
  <c r="W44" i="50" a="1"/>
  <c r="W44" i="50" s="1"/>
  <c r="S48" i="49"/>
  <c r="W48" i="49" s="1" a="1"/>
  <c r="W48" i="49" s="1"/>
  <c r="S46" i="48"/>
  <c r="W47" i="47" a="1"/>
  <c r="W47" i="47" s="1"/>
  <c r="X47" i="47" a="1"/>
  <c r="X47" i="47" s="1"/>
  <c r="Y47" i="47" a="1"/>
  <c r="Y47" i="47" s="1"/>
  <c r="N48" i="47"/>
  <c r="O48" i="47" s="1"/>
  <c r="P48" i="47" s="1"/>
  <c r="Q48" i="47" s="1"/>
  <c r="R48" i="47" s="1"/>
  <c r="V48" i="47"/>
  <c r="W48" i="46" a="1"/>
  <c r="W48" i="46" s="1"/>
  <c r="V49" i="46"/>
  <c r="AC18" i="46"/>
  <c r="S46" i="45"/>
  <c r="X46" i="45" a="1"/>
  <c r="X46" i="45" s="1"/>
  <c r="W46" i="45" a="1"/>
  <c r="W46" i="45" s="1"/>
  <c r="V47" i="44"/>
  <c r="M48" i="44"/>
  <c r="W46" i="44" a="1"/>
  <c r="W46" i="44" s="1"/>
  <c r="Y46" i="44" a="1"/>
  <c r="Y46" i="44" s="1"/>
  <c r="V48" i="43"/>
  <c r="N48" i="43"/>
  <c r="O48" i="43" s="1"/>
  <c r="P48" i="43" s="1"/>
  <c r="Q48" i="43" s="1"/>
  <c r="R48" i="43" s="1"/>
  <c r="W47" i="43" a="1"/>
  <c r="W47" i="43" s="1"/>
  <c r="Y47" i="43" a="1"/>
  <c r="Y47" i="43" s="1"/>
  <c r="X47" i="43" a="1"/>
  <c r="X47" i="43" s="1"/>
  <c r="M48" i="42"/>
  <c r="V47" i="42"/>
  <c r="Y46" i="42" a="1"/>
  <c r="Y46" i="42" s="1"/>
  <c r="S48" i="41"/>
  <c r="X48" i="41" s="1" a="1"/>
  <c r="X48" i="41" s="1"/>
  <c r="N48" i="40"/>
  <c r="O48" i="40" s="1"/>
  <c r="P48" i="40" s="1"/>
  <c r="Q48" i="40" s="1"/>
  <c r="R48" i="40" s="1"/>
  <c r="V48" i="40"/>
  <c r="Y47" i="40" a="1"/>
  <c r="Y47" i="40" s="1"/>
  <c r="X47" i="40" a="1"/>
  <c r="X47" i="40" s="1"/>
  <c r="W47" i="40" a="1"/>
  <c r="W47" i="40" s="1"/>
  <c r="AC16" i="57" l="1"/>
  <c r="AL18" i="57"/>
  <c r="AD18" i="57"/>
  <c r="Y49" i="57" a="1"/>
  <c r="Y49" i="57" s="1"/>
  <c r="X49" i="57" a="1"/>
  <c r="X49" i="57" s="1"/>
  <c r="W49" i="57" a="1"/>
  <c r="W49" i="57" s="1"/>
  <c r="V48" i="56"/>
  <c r="N48" i="56"/>
  <c r="O48" i="56" s="1"/>
  <c r="P48" i="56" s="1"/>
  <c r="Q48" i="56" s="1"/>
  <c r="R48" i="56" s="1"/>
  <c r="W47" i="56" a="1"/>
  <c r="W47" i="56" s="1"/>
  <c r="X47" i="56" a="1"/>
  <c r="X47" i="56" s="1"/>
  <c r="Y47" i="56" a="1"/>
  <c r="Y47" i="56" s="1"/>
  <c r="M48" i="55"/>
  <c r="V47" i="55"/>
  <c r="Y46" i="55" a="1"/>
  <c r="Y46" i="55" s="1"/>
  <c r="W46" i="55" a="1"/>
  <c r="W46" i="55" s="1"/>
  <c r="AD18" i="54"/>
  <c r="AC16" i="54"/>
  <c r="AL18" i="54"/>
  <c r="W49" i="54" a="1"/>
  <c r="W49" i="54" s="1"/>
  <c r="Y49" i="54" a="1"/>
  <c r="Y49" i="54" s="1"/>
  <c r="X49" i="54" a="1"/>
  <c r="X49" i="54" s="1"/>
  <c r="S48" i="53"/>
  <c r="X48" i="53" a="1"/>
  <c r="X48" i="53" s="1"/>
  <c r="Y48" i="53" a="1"/>
  <c r="Y48" i="53" s="1"/>
  <c r="V47" i="52"/>
  <c r="M48" i="52"/>
  <c r="W46" i="52" a="1"/>
  <c r="W46" i="52" s="1"/>
  <c r="Y46" i="52" a="1"/>
  <c r="Y46" i="52" s="1"/>
  <c r="N48" i="51"/>
  <c r="O48" i="51" s="1"/>
  <c r="P48" i="51" s="1"/>
  <c r="Q48" i="51" s="1"/>
  <c r="R48" i="51" s="1"/>
  <c r="V48" i="51"/>
  <c r="Y47" i="51" a="1"/>
  <c r="Y47" i="51" s="1"/>
  <c r="X47" i="51" a="1"/>
  <c r="X47" i="51" s="1"/>
  <c r="W47" i="51" a="1"/>
  <c r="W47" i="51" s="1"/>
  <c r="M46" i="50"/>
  <c r="V45" i="50"/>
  <c r="Y44" i="50" a="1"/>
  <c r="Y44" i="50" s="1"/>
  <c r="X48" i="49" a="1"/>
  <c r="X48" i="49" s="1"/>
  <c r="AC18" i="49"/>
  <c r="V49" i="49"/>
  <c r="Y48" i="49" a="1"/>
  <c r="Y48" i="49" s="1"/>
  <c r="V47" i="48"/>
  <c r="M48" i="48"/>
  <c r="Y46" i="48" a="1"/>
  <c r="Y46" i="48" s="1"/>
  <c r="W46" i="48" a="1"/>
  <c r="W46" i="48" s="1"/>
  <c r="X46" i="48" a="1"/>
  <c r="X46" i="48" s="1"/>
  <c r="S48" i="47"/>
  <c r="X48" i="47" a="1"/>
  <c r="X48" i="47" s="1"/>
  <c r="AD18" i="46"/>
  <c r="AC16" i="46"/>
  <c r="AL18" i="46"/>
  <c r="X49" i="46" a="1"/>
  <c r="X49" i="46" s="1"/>
  <c r="W49" i="46" a="1"/>
  <c r="W49" i="46" s="1"/>
  <c r="Y49" i="46" a="1"/>
  <c r="Y49" i="46" s="1"/>
  <c r="M48" i="45"/>
  <c r="V47" i="45"/>
  <c r="Y46" i="45" a="1"/>
  <c r="Y46" i="45" s="1"/>
  <c r="V48" i="44"/>
  <c r="N48" i="44"/>
  <c r="O48" i="44" s="1"/>
  <c r="P48" i="44" s="1"/>
  <c r="Q48" i="44" s="1"/>
  <c r="R48" i="44" s="1"/>
  <c r="X47" i="44" a="1"/>
  <c r="X47" i="44" s="1"/>
  <c r="W47" i="44" a="1"/>
  <c r="W47" i="44" s="1"/>
  <c r="Y47" i="44" a="1"/>
  <c r="Y47" i="44" s="1"/>
  <c r="S48" i="43"/>
  <c r="X48" i="43" a="1"/>
  <c r="X48" i="43" s="1"/>
  <c r="X47" i="42" a="1"/>
  <c r="X47" i="42" s="1"/>
  <c r="Y47" i="42" a="1"/>
  <c r="Y47" i="42" s="1"/>
  <c r="W47" i="42" a="1"/>
  <c r="W47" i="42" s="1"/>
  <c r="N48" i="42"/>
  <c r="O48" i="42" s="1"/>
  <c r="P48" i="42" s="1"/>
  <c r="Q48" i="42" s="1"/>
  <c r="R48" i="42" s="1"/>
  <c r="V48" i="42"/>
  <c r="Y48" i="41" a="1"/>
  <c r="Y48" i="41" s="1"/>
  <c r="V49" i="41"/>
  <c r="AC18" i="41"/>
  <c r="W48" i="41" a="1"/>
  <c r="W48" i="41" s="1"/>
  <c r="S48" i="40"/>
  <c r="X48" i="40" s="1" a="1"/>
  <c r="X48" i="40" s="1"/>
  <c r="F10" i="57" l="1"/>
  <c r="F11" i="57"/>
  <c r="G10" i="57"/>
  <c r="G11" i="57"/>
  <c r="H10" i="57"/>
  <c r="H11" i="57"/>
  <c r="AE18" i="57"/>
  <c r="AF18" i="57" s="1"/>
  <c r="AG18" i="57" s="1"/>
  <c r="AH18" i="57" s="1"/>
  <c r="S48" i="56"/>
  <c r="X48" i="56" a="1"/>
  <c r="X48" i="56" s="1"/>
  <c r="W48" i="56" a="1"/>
  <c r="W48" i="56" s="1"/>
  <c r="Y47" i="55" a="1"/>
  <c r="Y47" i="55" s="1"/>
  <c r="X47" i="55" a="1"/>
  <c r="X47" i="55" s="1"/>
  <c r="W47" i="55" a="1"/>
  <c r="W47" i="55" s="1"/>
  <c r="V48" i="55"/>
  <c r="N48" i="55"/>
  <c r="O48" i="55" s="1"/>
  <c r="P48" i="55" s="1"/>
  <c r="Q48" i="55" s="1"/>
  <c r="R48" i="55" s="1"/>
  <c r="G10" i="54"/>
  <c r="G11" i="54"/>
  <c r="F11" i="54"/>
  <c r="F10" i="54"/>
  <c r="H11" i="54"/>
  <c r="H10" i="54"/>
  <c r="AE18" i="54"/>
  <c r="AC18" i="53"/>
  <c r="V49" i="53"/>
  <c r="W48" i="53" a="1"/>
  <c r="W48" i="53" s="1"/>
  <c r="N48" i="52"/>
  <c r="O48" i="52" s="1"/>
  <c r="P48" i="52" s="1"/>
  <c r="Q48" i="52" s="1"/>
  <c r="R48" i="52" s="1"/>
  <c r="V48" i="52"/>
  <c r="X47" i="52" a="1"/>
  <c r="X47" i="52" s="1"/>
  <c r="Y47" i="52" a="1"/>
  <c r="Y47" i="52" s="1"/>
  <c r="W47" i="52" a="1"/>
  <c r="W47" i="52" s="1"/>
  <c r="S48" i="51"/>
  <c r="X45" i="50" a="1"/>
  <c r="X45" i="50" s="1"/>
  <c r="W45" i="50" a="1"/>
  <c r="W45" i="50" s="1"/>
  <c r="Y45" i="50" a="1"/>
  <c r="Y45" i="50" s="1"/>
  <c r="N46" i="50"/>
  <c r="O46" i="50" s="1"/>
  <c r="P46" i="50" s="1"/>
  <c r="Q46" i="50" s="1"/>
  <c r="R46" i="50" s="1"/>
  <c r="V46" i="50"/>
  <c r="Y49" i="49" a="1"/>
  <c r="Y49" i="49" s="1"/>
  <c r="X49" i="49" a="1"/>
  <c r="X49" i="49" s="1"/>
  <c r="W49" i="49" a="1"/>
  <c r="W49" i="49" s="1"/>
  <c r="AD18" i="49"/>
  <c r="AC16" i="49"/>
  <c r="AL18" i="49"/>
  <c r="V48" i="48"/>
  <c r="N48" i="48"/>
  <c r="O48" i="48" s="1"/>
  <c r="P48" i="48" s="1"/>
  <c r="Q48" i="48" s="1"/>
  <c r="R48" i="48" s="1"/>
  <c r="W47" i="48" a="1"/>
  <c r="W47" i="48" s="1"/>
  <c r="Y47" i="48" a="1"/>
  <c r="Y47" i="48" s="1"/>
  <c r="X47" i="48" a="1"/>
  <c r="X47" i="48" s="1"/>
  <c r="AC18" i="47"/>
  <c r="V49" i="47"/>
  <c r="Y48" i="47" a="1"/>
  <c r="Y48" i="47" s="1"/>
  <c r="W48" i="47" a="1"/>
  <c r="W48" i="47" s="1"/>
  <c r="H10" i="46"/>
  <c r="H11" i="46"/>
  <c r="G10" i="46"/>
  <c r="G11" i="46"/>
  <c r="F10" i="46"/>
  <c r="F11" i="46"/>
  <c r="AE18" i="46"/>
  <c r="Y47" i="45" a="1"/>
  <c r="Y47" i="45" s="1"/>
  <c r="X47" i="45" a="1"/>
  <c r="X47" i="45" s="1"/>
  <c r="W47" i="45" a="1"/>
  <c r="W47" i="45" s="1"/>
  <c r="N48" i="45"/>
  <c r="O48" i="45" s="1"/>
  <c r="P48" i="45" s="1"/>
  <c r="Q48" i="45" s="1"/>
  <c r="R48" i="45" s="1"/>
  <c r="V48" i="45"/>
  <c r="S48" i="44"/>
  <c r="V49" i="43"/>
  <c r="AC18" i="43"/>
  <c r="W48" i="43" a="1"/>
  <c r="W48" i="43" s="1"/>
  <c r="Y48" i="43" a="1"/>
  <c r="Y48" i="43" s="1"/>
  <c r="S48" i="42"/>
  <c r="X48" i="42" a="1"/>
  <c r="X48" i="42" s="1"/>
  <c r="AD18" i="41"/>
  <c r="AC16" i="41"/>
  <c r="AL18" i="41"/>
  <c r="X49" i="41" a="1"/>
  <c r="X49" i="41" s="1"/>
  <c r="W49" i="41" a="1"/>
  <c r="W49" i="41" s="1"/>
  <c r="Y49" i="41" a="1"/>
  <c r="Y49" i="41" s="1"/>
  <c r="V49" i="40"/>
  <c r="AC18" i="40"/>
  <c r="W48" i="40" a="1"/>
  <c r="W48" i="40" s="1"/>
  <c r="Y48" i="40" a="1"/>
  <c r="Y48" i="40" s="1"/>
  <c r="I11" i="57" l="1"/>
  <c r="I10" i="57"/>
  <c r="AI18" i="57"/>
  <c r="AN18" i="57" a="1"/>
  <c r="AN18" i="57" s="1"/>
  <c r="AM18" i="57" a="1"/>
  <c r="AM18" i="57" s="1"/>
  <c r="AO18" i="57" a="1"/>
  <c r="AO18" i="57" s="1"/>
  <c r="V49" i="56"/>
  <c r="AC18" i="56"/>
  <c r="Y48" i="56" a="1"/>
  <c r="Y48" i="56" s="1"/>
  <c r="W48" i="55" a="1"/>
  <c r="W48" i="55" s="1"/>
  <c r="S48" i="55"/>
  <c r="X48" i="55" a="1"/>
  <c r="X48" i="55" s="1"/>
  <c r="AF18" i="54"/>
  <c r="I10" i="54"/>
  <c r="I11" i="54"/>
  <c r="Y49" i="53" a="1"/>
  <c r="Y49" i="53" s="1"/>
  <c r="X49" i="53" a="1"/>
  <c r="X49" i="53" s="1"/>
  <c r="W49" i="53" a="1"/>
  <c r="W49" i="53" s="1"/>
  <c r="AL18" i="53"/>
  <c r="AC16" i="53"/>
  <c r="AD18" i="53"/>
  <c r="S48" i="52"/>
  <c r="Y48" i="52" a="1"/>
  <c r="Y48" i="52" s="1"/>
  <c r="AC18" i="51"/>
  <c r="V49" i="51"/>
  <c r="Y48" i="51" a="1"/>
  <c r="Y48" i="51" s="1"/>
  <c r="W48" i="51" a="1"/>
  <c r="W48" i="51" s="1"/>
  <c r="X48" i="51" a="1"/>
  <c r="X48" i="51" s="1"/>
  <c r="Y46" i="50" a="1"/>
  <c r="Y46" i="50" s="1"/>
  <c r="S46" i="50"/>
  <c r="X46" i="50" a="1"/>
  <c r="X46" i="50" s="1"/>
  <c r="AE18" i="49"/>
  <c r="F10" i="49"/>
  <c r="F11" i="49"/>
  <c r="G10" i="49"/>
  <c r="G11" i="49"/>
  <c r="H10" i="49"/>
  <c r="H11" i="49"/>
  <c r="Y48" i="48" a="1"/>
  <c r="Y48" i="48" s="1"/>
  <c r="S48" i="48"/>
  <c r="X48" i="48" a="1"/>
  <c r="X48" i="48" s="1"/>
  <c r="I11" i="46"/>
  <c r="X49" i="47" a="1"/>
  <c r="X49" i="47" s="1"/>
  <c r="W49" i="47" a="1"/>
  <c r="W49" i="47" s="1"/>
  <c r="Y49" i="47" a="1"/>
  <c r="Y49" i="47" s="1"/>
  <c r="AD18" i="47"/>
  <c r="AC16" i="47"/>
  <c r="AL18" i="47"/>
  <c r="I10" i="46"/>
  <c r="AF18" i="46"/>
  <c r="S48" i="45"/>
  <c r="V49" i="44"/>
  <c r="AC18" i="44"/>
  <c r="X48" i="44" a="1"/>
  <c r="X48" i="44" s="1"/>
  <c r="W48" i="44" a="1"/>
  <c r="W48" i="44" s="1"/>
  <c r="Y48" i="44" a="1"/>
  <c r="Y48" i="44" s="1"/>
  <c r="AD18" i="43"/>
  <c r="AL18" i="43"/>
  <c r="AC16" i="43"/>
  <c r="W49" i="43" a="1"/>
  <c r="W49" i="43" s="1"/>
  <c r="X49" i="43" a="1"/>
  <c r="X49" i="43" s="1"/>
  <c r="Y49" i="43" a="1"/>
  <c r="Y49" i="43" s="1"/>
  <c r="V49" i="42"/>
  <c r="AC18" i="42"/>
  <c r="Y48" i="42" a="1"/>
  <c r="Y48" i="42" s="1"/>
  <c r="W48" i="42" a="1"/>
  <c r="W48" i="42" s="1"/>
  <c r="F10" i="41"/>
  <c r="F11" i="41"/>
  <c r="G10" i="41"/>
  <c r="G11" i="41"/>
  <c r="H10" i="41"/>
  <c r="H11" i="41"/>
  <c r="AE18" i="41"/>
  <c r="AF18" i="41" s="1"/>
  <c r="AG18" i="41" s="1"/>
  <c r="AH18" i="41" s="1"/>
  <c r="AC16" i="40"/>
  <c r="AL18" i="40"/>
  <c r="AD18" i="40"/>
  <c r="Y49" i="40" a="1"/>
  <c r="Y49" i="40" s="1"/>
  <c r="X49" i="40" a="1"/>
  <c r="X49" i="40" s="1"/>
  <c r="W49" i="40" a="1"/>
  <c r="W49" i="40" s="1"/>
  <c r="AC20" i="57" l="1"/>
  <c r="AL19" i="57"/>
  <c r="AL18" i="56"/>
  <c r="AC16" i="56"/>
  <c r="AD18" i="56"/>
  <c r="X49" i="56" a="1"/>
  <c r="X49" i="56" s="1"/>
  <c r="Y49" i="56" a="1"/>
  <c r="Y49" i="56" s="1"/>
  <c r="W49" i="56" a="1"/>
  <c r="W49" i="56" s="1"/>
  <c r="V49" i="55"/>
  <c r="AC18" i="55"/>
  <c r="Y48" i="55" a="1"/>
  <c r="Y48" i="55" s="1"/>
  <c r="AG18" i="54"/>
  <c r="F11" i="53"/>
  <c r="F10" i="53"/>
  <c r="AE18" i="53"/>
  <c r="G10" i="53"/>
  <c r="G11" i="53"/>
  <c r="H10" i="53"/>
  <c r="H11" i="53"/>
  <c r="AC18" i="52"/>
  <c r="V49" i="52"/>
  <c r="W48" i="52" a="1"/>
  <c r="W48" i="52" s="1"/>
  <c r="X48" i="52" a="1"/>
  <c r="X48" i="52" s="1"/>
  <c r="W49" i="51" a="1"/>
  <c r="W49" i="51" s="1"/>
  <c r="Y49" i="51" a="1"/>
  <c r="Y49" i="51" s="1"/>
  <c r="X49" i="51" a="1"/>
  <c r="X49" i="51" s="1"/>
  <c r="AL18" i="51"/>
  <c r="AC16" i="51"/>
  <c r="AD18" i="51"/>
  <c r="M48" i="50"/>
  <c r="V47" i="50"/>
  <c r="W46" i="50" a="1"/>
  <c r="W46" i="50" s="1"/>
  <c r="I11" i="49"/>
  <c r="AF18" i="49"/>
  <c r="I10" i="49"/>
  <c r="AC18" i="48"/>
  <c r="V49" i="48"/>
  <c r="W48" i="48" a="1"/>
  <c r="W48" i="48" s="1"/>
  <c r="AE18" i="47"/>
  <c r="AF18" i="47" s="1"/>
  <c r="AG18" i="47" s="1"/>
  <c r="AH18" i="47" s="1"/>
  <c r="F10" i="47"/>
  <c r="F11" i="47"/>
  <c r="H10" i="47"/>
  <c r="H11" i="47"/>
  <c r="G10" i="47"/>
  <c r="G11" i="47"/>
  <c r="AG18" i="46"/>
  <c r="V49" i="45"/>
  <c r="AC18" i="45"/>
  <c r="W48" i="45" a="1"/>
  <c r="W48" i="45" s="1"/>
  <c r="X48" i="45" a="1"/>
  <c r="X48" i="45" s="1"/>
  <c r="Y48" i="45" a="1"/>
  <c r="Y48" i="45" s="1"/>
  <c r="AD18" i="44"/>
  <c r="AL18" i="44"/>
  <c r="AC16" i="44"/>
  <c r="W49" i="44" a="1"/>
  <c r="W49" i="44" s="1"/>
  <c r="Y49" i="44" a="1"/>
  <c r="Y49" i="44" s="1"/>
  <c r="X49" i="44" a="1"/>
  <c r="X49" i="44" s="1"/>
  <c r="G11" i="43"/>
  <c r="G10" i="43"/>
  <c r="H10" i="43"/>
  <c r="H11" i="43"/>
  <c r="F11" i="43"/>
  <c r="F10" i="43"/>
  <c r="AE18" i="43"/>
  <c r="AD18" i="42"/>
  <c r="AL18" i="42"/>
  <c r="AC16" i="42"/>
  <c r="W49" i="42" a="1"/>
  <c r="W49" i="42" s="1"/>
  <c r="X49" i="42" a="1"/>
  <c r="X49" i="42" s="1"/>
  <c r="Y49" i="42" a="1"/>
  <c r="Y49" i="42" s="1"/>
  <c r="I11" i="41"/>
  <c r="AI18" i="41"/>
  <c r="AN18" i="41" s="1" a="1"/>
  <c r="AN18" i="41" s="1"/>
  <c r="AO18" i="41" a="1"/>
  <c r="AO18" i="41" s="1"/>
  <c r="AM18" i="41" a="1"/>
  <c r="AM18" i="41" s="1"/>
  <c r="I10" i="41"/>
  <c r="F10" i="40"/>
  <c r="F11" i="40"/>
  <c r="G10" i="40"/>
  <c r="G11" i="40"/>
  <c r="H10" i="40"/>
  <c r="H11" i="40"/>
  <c r="AE18" i="40"/>
  <c r="AN19" i="57" l="1" a="1"/>
  <c r="AN19" i="57" s="1"/>
  <c r="AO19" i="57" a="1"/>
  <c r="AO19" i="57" s="1"/>
  <c r="AM19" i="57" a="1"/>
  <c r="AM19" i="57" s="1"/>
  <c r="AL20" i="57"/>
  <c r="AD20" i="57"/>
  <c r="F10" i="56"/>
  <c r="F11" i="56"/>
  <c r="G10" i="56"/>
  <c r="G11" i="56"/>
  <c r="AE18" i="56"/>
  <c r="AF18" i="56" s="1"/>
  <c r="AG18" i="56" s="1"/>
  <c r="AH18" i="56" s="1"/>
  <c r="H10" i="56"/>
  <c r="H11" i="56"/>
  <c r="AD18" i="55"/>
  <c r="AL18" i="55"/>
  <c r="AC16" i="55"/>
  <c r="X49" i="55" a="1"/>
  <c r="X49" i="55" s="1"/>
  <c r="W49" i="55" a="1"/>
  <c r="W49" i="55" s="1"/>
  <c r="Y49" i="55" a="1"/>
  <c r="Y49" i="55" s="1"/>
  <c r="AH18" i="54"/>
  <c r="I10" i="53"/>
  <c r="I11" i="53"/>
  <c r="AF18" i="53"/>
  <c r="X49" i="52" a="1"/>
  <c r="X49" i="52" s="1"/>
  <c r="W49" i="52" a="1"/>
  <c r="W49" i="52" s="1"/>
  <c r="Y49" i="52" a="1"/>
  <c r="Y49" i="52" s="1"/>
  <c r="AD18" i="52"/>
  <c r="AC16" i="52"/>
  <c r="AL18" i="52"/>
  <c r="AE18" i="51"/>
  <c r="G10" i="51"/>
  <c r="G11" i="51"/>
  <c r="H10" i="51"/>
  <c r="H11" i="51"/>
  <c r="F10" i="51"/>
  <c r="F11" i="51"/>
  <c r="Y47" i="50" a="1"/>
  <c r="Y47" i="50" s="1"/>
  <c r="X47" i="50" a="1"/>
  <c r="X47" i="50" s="1"/>
  <c r="W47" i="50" a="1"/>
  <c r="W47" i="50" s="1"/>
  <c r="N48" i="50"/>
  <c r="O48" i="50" s="1"/>
  <c r="P48" i="50" s="1"/>
  <c r="Q48" i="50" s="1"/>
  <c r="R48" i="50" s="1"/>
  <c r="V48" i="50"/>
  <c r="AG18" i="49"/>
  <c r="Y49" i="48" a="1"/>
  <c r="Y49" i="48" s="1"/>
  <c r="X49" i="48" a="1"/>
  <c r="X49" i="48" s="1"/>
  <c r="W49" i="48" a="1"/>
  <c r="W49" i="48" s="1"/>
  <c r="AL18" i="48"/>
  <c r="AC16" i="48"/>
  <c r="AD18" i="48"/>
  <c r="I11" i="47"/>
  <c r="AI18" i="47"/>
  <c r="AN18" i="47" a="1"/>
  <c r="AN18" i="47" s="1"/>
  <c r="AO18" i="47" a="1"/>
  <c r="AO18" i="47" s="1"/>
  <c r="I10" i="47"/>
  <c r="AH18" i="46"/>
  <c r="AD18" i="45"/>
  <c r="AC16" i="45"/>
  <c r="AL18" i="45"/>
  <c r="Y49" i="45" a="1"/>
  <c r="Y49" i="45" s="1"/>
  <c r="X49" i="45" a="1"/>
  <c r="X49" i="45" s="1"/>
  <c r="W49" i="45" a="1"/>
  <c r="W49" i="45" s="1"/>
  <c r="G10" i="44"/>
  <c r="G11" i="44"/>
  <c r="H10" i="44"/>
  <c r="H11" i="44"/>
  <c r="F10" i="44"/>
  <c r="F11" i="44"/>
  <c r="AE18" i="44"/>
  <c r="I11" i="43"/>
  <c r="AF18" i="43"/>
  <c r="I10" i="43"/>
  <c r="G10" i="42"/>
  <c r="G11" i="42"/>
  <c r="F11" i="42"/>
  <c r="F10" i="42"/>
  <c r="AE18" i="42"/>
  <c r="AF18" i="42" s="1"/>
  <c r="AG18" i="42" s="1"/>
  <c r="AH18" i="42" s="1"/>
  <c r="H11" i="42"/>
  <c r="H10" i="42"/>
  <c r="AC20" i="41"/>
  <c r="AL19" i="41"/>
  <c r="AF18" i="40"/>
  <c r="I11" i="40"/>
  <c r="I10" i="40"/>
  <c r="AE20" i="57" l="1"/>
  <c r="I11" i="56"/>
  <c r="I10" i="56"/>
  <c r="AI18" i="56"/>
  <c r="AN18" i="56" a="1"/>
  <c r="AN18" i="56" s="1"/>
  <c r="AM18" i="56" a="1"/>
  <c r="AM18" i="56" s="1"/>
  <c r="AO18" i="56" a="1"/>
  <c r="AO18" i="56" s="1"/>
  <c r="H10" i="55"/>
  <c r="H11" i="55"/>
  <c r="G10" i="55"/>
  <c r="G11" i="55"/>
  <c r="F10" i="55"/>
  <c r="F11" i="55"/>
  <c r="AE18" i="55"/>
  <c r="AI18" i="54"/>
  <c r="AM18" i="54" s="1" a="1"/>
  <c r="AM18" i="54" s="1"/>
  <c r="AG18" i="53"/>
  <c r="AE18" i="52"/>
  <c r="AF18" i="52" s="1"/>
  <c r="AG18" i="52" s="1"/>
  <c r="AH18" i="52" s="1"/>
  <c r="H10" i="52"/>
  <c r="H11" i="52"/>
  <c r="F10" i="52"/>
  <c r="F11" i="52"/>
  <c r="G10" i="52"/>
  <c r="G11" i="52"/>
  <c r="I11" i="51"/>
  <c r="I10" i="51"/>
  <c r="AF18" i="51"/>
  <c r="S48" i="50"/>
  <c r="X48" i="50" a="1"/>
  <c r="X48" i="50" s="1"/>
  <c r="AH18" i="49"/>
  <c r="F11" i="48"/>
  <c r="F10" i="48"/>
  <c r="G10" i="48"/>
  <c r="G11" i="48"/>
  <c r="AE18" i="48"/>
  <c r="H10" i="48"/>
  <c r="H11" i="48"/>
  <c r="AL19" i="47"/>
  <c r="AC20" i="47"/>
  <c r="AM18" i="47" a="1"/>
  <c r="AM18" i="47" s="1"/>
  <c r="AI18" i="46"/>
  <c r="AO18" i="46" a="1"/>
  <c r="AO18" i="46" s="1"/>
  <c r="F11" i="45"/>
  <c r="F10" i="45"/>
  <c r="G11" i="45"/>
  <c r="G10" i="45"/>
  <c r="AE18" i="45"/>
  <c r="AF18" i="45" s="1"/>
  <c r="AG18" i="45" s="1"/>
  <c r="AH18" i="45" s="1"/>
  <c r="H10" i="45"/>
  <c r="H11" i="45"/>
  <c r="I10" i="44"/>
  <c r="AF18" i="44"/>
  <c r="I11" i="44"/>
  <c r="AG18" i="43"/>
  <c r="I11" i="42"/>
  <c r="I10" i="42"/>
  <c r="AI18" i="42"/>
  <c r="AN18" i="42" s="1" a="1"/>
  <c r="AN18" i="42" s="1"/>
  <c r="AO18" i="42" a="1"/>
  <c r="AO18" i="42" s="1"/>
  <c r="AM18" i="42" a="1"/>
  <c r="AM18" i="42" s="1"/>
  <c r="AN19" i="41" a="1"/>
  <c r="AN19" i="41" s="1"/>
  <c r="AO19" i="41" a="1"/>
  <c r="AO19" i="41" s="1"/>
  <c r="AM19" i="41" a="1"/>
  <c r="AM19" i="41" s="1"/>
  <c r="AL20" i="41"/>
  <c r="AD20" i="41"/>
  <c r="AE20" i="41" s="1"/>
  <c r="AF20" i="41" s="1"/>
  <c r="AG20" i="41" s="1"/>
  <c r="AH20" i="41" s="1"/>
  <c r="AG18" i="40"/>
  <c r="AF20" i="57" l="1"/>
  <c r="I11" i="55"/>
  <c r="AC20" i="56"/>
  <c r="AL19" i="56"/>
  <c r="AF18" i="55"/>
  <c r="I11" i="52"/>
  <c r="I10" i="55"/>
  <c r="AL19" i="54"/>
  <c r="AC20" i="54"/>
  <c r="AO18" i="54" a="1"/>
  <c r="AO18" i="54" s="1"/>
  <c r="AN18" i="54" a="1"/>
  <c r="AN18" i="54" s="1"/>
  <c r="AH18" i="53"/>
  <c r="I10" i="52"/>
  <c r="AI18" i="52"/>
  <c r="AO18" i="52" a="1"/>
  <c r="AO18" i="52" s="1"/>
  <c r="AG18" i="51"/>
  <c r="AC18" i="50"/>
  <c r="V49" i="50"/>
  <c r="W48" i="50" a="1"/>
  <c r="W48" i="50" s="1"/>
  <c r="Y48" i="50" a="1"/>
  <c r="Y48" i="50" s="1"/>
  <c r="AI18" i="49"/>
  <c r="AN18" i="49" a="1"/>
  <c r="AN18" i="49" s="1"/>
  <c r="AF18" i="48"/>
  <c r="AG18" i="48" s="1"/>
  <c r="AH18" i="48" s="1"/>
  <c r="I10" i="48"/>
  <c r="I11" i="48"/>
  <c r="AD20" i="47"/>
  <c r="AL20" i="47"/>
  <c r="AO19" i="47" a="1"/>
  <c r="AO19" i="47" s="1"/>
  <c r="AN19" i="47" a="1"/>
  <c r="AN19" i="47" s="1"/>
  <c r="AM19" i="47" a="1"/>
  <c r="AM19" i="47" s="1"/>
  <c r="AC20" i="46"/>
  <c r="AL19" i="46"/>
  <c r="AM18" i="46" a="1"/>
  <c r="AM18" i="46" s="1"/>
  <c r="AN18" i="46" a="1"/>
  <c r="AN18" i="46" s="1"/>
  <c r="AI18" i="45"/>
  <c r="AO18" i="45" s="1" a="1"/>
  <c r="AO18" i="45" s="1"/>
  <c r="I10" i="45"/>
  <c r="I11" i="45"/>
  <c r="AM18" i="45" a="1"/>
  <c r="AM18" i="45" s="1"/>
  <c r="AG18" i="44"/>
  <c r="AH18" i="43"/>
  <c r="AL19" i="42"/>
  <c r="AC20" i="42"/>
  <c r="AI20" i="41"/>
  <c r="AN20" i="41" s="1" a="1"/>
  <c r="AN20" i="41" s="1"/>
  <c r="AO20" i="41" a="1"/>
  <c r="AO20" i="41" s="1"/>
  <c r="AH18" i="40"/>
  <c r="AG20" i="57" l="1"/>
  <c r="AO19" i="56" a="1"/>
  <c r="AO19" i="56" s="1"/>
  <c r="AN19" i="56" a="1"/>
  <c r="AN19" i="56" s="1"/>
  <c r="AM19" i="56" a="1"/>
  <c r="AM19" i="56" s="1"/>
  <c r="AD20" i="56"/>
  <c r="AE20" i="56" s="1"/>
  <c r="AF20" i="56" s="1"/>
  <c r="AG20" i="56" s="1"/>
  <c r="AH20" i="56" s="1"/>
  <c r="AL20" i="56"/>
  <c r="AG18" i="55"/>
  <c r="AL20" i="54"/>
  <c r="AD20" i="54"/>
  <c r="AE20" i="54" s="1"/>
  <c r="AF20" i="54" s="1"/>
  <c r="AG20" i="54" s="1"/>
  <c r="AH20" i="54" s="1"/>
  <c r="AM19" i="54" a="1"/>
  <c r="AM19" i="54" s="1"/>
  <c r="AN19" i="54" a="1"/>
  <c r="AN19" i="54" s="1"/>
  <c r="AO19" i="54" a="1"/>
  <c r="AO19" i="54" s="1"/>
  <c r="AN18" i="53" a="1"/>
  <c r="AN18" i="53" s="1"/>
  <c r="AI18" i="53"/>
  <c r="AM18" i="53" a="1"/>
  <c r="AM18" i="53" s="1"/>
  <c r="AL19" i="52"/>
  <c r="AC20" i="52"/>
  <c r="AN18" i="52" a="1"/>
  <c r="AN18" i="52" s="1"/>
  <c r="AM18" i="52" a="1"/>
  <c r="AM18" i="52" s="1"/>
  <c r="AH18" i="51"/>
  <c r="X49" i="50" a="1"/>
  <c r="X49" i="50" s="1"/>
  <c r="Y49" i="50" a="1"/>
  <c r="Y49" i="50" s="1"/>
  <c r="W49" i="50" a="1"/>
  <c r="W49" i="50" s="1"/>
  <c r="AL18" i="50"/>
  <c r="AD18" i="50"/>
  <c r="AC16" i="50"/>
  <c r="AC20" i="49"/>
  <c r="AL19" i="49"/>
  <c r="AO18" i="49" a="1"/>
  <c r="AO18" i="49" s="1"/>
  <c r="AM18" i="49" a="1"/>
  <c r="AM18" i="49" s="1"/>
  <c r="AI18" i="48"/>
  <c r="AE20" i="47"/>
  <c r="AF20" i="47" s="1"/>
  <c r="AG20" i="47" s="1"/>
  <c r="AH20" i="47" s="1"/>
  <c r="AN19" i="46" a="1"/>
  <c r="AN19" i="46" s="1"/>
  <c r="AM19" i="46" a="1"/>
  <c r="AM19" i="46" s="1"/>
  <c r="AO19" i="46" a="1"/>
  <c r="AO19" i="46" s="1"/>
  <c r="AL20" i="46"/>
  <c r="AD20" i="46"/>
  <c r="AE20" i="46" s="1"/>
  <c r="AF20" i="46" s="1"/>
  <c r="AG20" i="46" s="1"/>
  <c r="AH20" i="46" s="1"/>
  <c r="AC20" i="45"/>
  <c r="AL19" i="45"/>
  <c r="AN18" i="45" a="1"/>
  <c r="AN18" i="45" s="1"/>
  <c r="AH18" i="44"/>
  <c r="AI18" i="43"/>
  <c r="AO18" i="43" a="1"/>
  <c r="AO18" i="43" s="1"/>
  <c r="AL20" i="42"/>
  <c r="AD20" i="42"/>
  <c r="AE20" i="42" s="1"/>
  <c r="AF20" i="42" s="1"/>
  <c r="AG20" i="42" s="1"/>
  <c r="AH20" i="42" s="1"/>
  <c r="AN19" i="42" a="1"/>
  <c r="AN19" i="42" s="1"/>
  <c r="AM19" i="42" a="1"/>
  <c r="AM19" i="42" s="1"/>
  <c r="AO19" i="42" a="1"/>
  <c r="AO19" i="42" s="1"/>
  <c r="AM20" i="41" a="1"/>
  <c r="AM20" i="41" s="1"/>
  <c r="AC22" i="41"/>
  <c r="AL21" i="41"/>
  <c r="AI18" i="40"/>
  <c r="AM18" i="40" s="1" a="1"/>
  <c r="AM18" i="40" s="1"/>
  <c r="AH20" i="57" l="1"/>
  <c r="AI20" i="56"/>
  <c r="AN20" i="56" a="1"/>
  <c r="AN20" i="56" s="1"/>
  <c r="AO20" i="56" a="1"/>
  <c r="AO20" i="56" s="1"/>
  <c r="AH18" i="55"/>
  <c r="AI20" i="54"/>
  <c r="AO20" i="54" s="1" a="1"/>
  <c r="AO20" i="54" s="1"/>
  <c r="AC20" i="53"/>
  <c r="AL19" i="53"/>
  <c r="AO18" i="53" a="1"/>
  <c r="AO18" i="53" s="1"/>
  <c r="AN19" i="52" a="1"/>
  <c r="AN19" i="52" s="1"/>
  <c r="AM19" i="52" a="1"/>
  <c r="AM19" i="52" s="1"/>
  <c r="AO19" i="52" a="1"/>
  <c r="AO19" i="52" s="1"/>
  <c r="AL20" i="52"/>
  <c r="AD20" i="52"/>
  <c r="AI18" i="51"/>
  <c r="AO18" i="51" a="1"/>
  <c r="AO18" i="51" s="1"/>
  <c r="AE18" i="50"/>
  <c r="AF18" i="50" s="1"/>
  <c r="AG18" i="50" s="1"/>
  <c r="AH18" i="50" s="1"/>
  <c r="F11" i="50"/>
  <c r="F10" i="50"/>
  <c r="H10" i="50"/>
  <c r="H11" i="50"/>
  <c r="G10" i="50"/>
  <c r="G11" i="50"/>
  <c r="AO19" i="49" a="1"/>
  <c r="AO19" i="49" s="1"/>
  <c r="AM19" i="49" a="1"/>
  <c r="AM19" i="49" s="1"/>
  <c r="AN19" i="49" a="1"/>
  <c r="AN19" i="49" s="1"/>
  <c r="AD20" i="49"/>
  <c r="AE20" i="49" s="1"/>
  <c r="AF20" i="49" s="1"/>
  <c r="AG20" i="49" s="1"/>
  <c r="AH20" i="49" s="1"/>
  <c r="AL20" i="49"/>
  <c r="AC20" i="48"/>
  <c r="AL19" i="48"/>
  <c r="AO18" i="48" a="1"/>
  <c r="AO18" i="48" s="1"/>
  <c r="AM18" i="48" a="1"/>
  <c r="AM18" i="48" s="1"/>
  <c r="AN18" i="48" a="1"/>
  <c r="AN18" i="48" s="1"/>
  <c r="AI20" i="47"/>
  <c r="AO20" i="47" a="1"/>
  <c r="AO20" i="47" s="1"/>
  <c r="AI20" i="46"/>
  <c r="AM20" i="46" a="1"/>
  <c r="AM20" i="46" s="1"/>
  <c r="AL20" i="45"/>
  <c r="AD20" i="45"/>
  <c r="AM19" i="45" a="1"/>
  <c r="AM19" i="45" s="1"/>
  <c r="AN19" i="45" a="1"/>
  <c r="AN19" i="45" s="1"/>
  <c r="AO19" i="45" a="1"/>
  <c r="AO19" i="45" s="1"/>
  <c r="AI18" i="44"/>
  <c r="AL19" i="43"/>
  <c r="AC20" i="43"/>
  <c r="AM18" i="43" a="1"/>
  <c r="AM18" i="43" s="1"/>
  <c r="AN18" i="43" a="1"/>
  <c r="AN18" i="43" s="1"/>
  <c r="AI20" i="42"/>
  <c r="AN21" i="41" a="1"/>
  <c r="AN21" i="41" s="1"/>
  <c r="AM21" i="41" a="1"/>
  <c r="AM21" i="41" s="1"/>
  <c r="AO21" i="41" a="1"/>
  <c r="AO21" i="41" s="1"/>
  <c r="AL22" i="41"/>
  <c r="AD22" i="41"/>
  <c r="AE22" i="41" s="1"/>
  <c r="AF22" i="41" s="1"/>
  <c r="AG22" i="41" s="1"/>
  <c r="AH22" i="41" s="1"/>
  <c r="AC20" i="40"/>
  <c r="AL19" i="40"/>
  <c r="AO18" i="40" a="1"/>
  <c r="AO18" i="40" s="1"/>
  <c r="AN18" i="40" a="1"/>
  <c r="AN18" i="40" s="1"/>
  <c r="AI20" i="57" l="1"/>
  <c r="AM20" i="57" a="1"/>
  <c r="AM20" i="57" s="1"/>
  <c r="AL21" i="56"/>
  <c r="AC22" i="56"/>
  <c r="AM20" i="56" a="1"/>
  <c r="AM20" i="56" s="1"/>
  <c r="AI18" i="55"/>
  <c r="AM18" i="55" s="1" a="1"/>
  <c r="AM18" i="55" s="1"/>
  <c r="AN18" i="55" a="1"/>
  <c r="AN18" i="55" s="1"/>
  <c r="AN20" i="54" a="1"/>
  <c r="AN20" i="54" s="1"/>
  <c r="AM20" i="54" a="1"/>
  <c r="AM20" i="54" s="1"/>
  <c r="AL21" i="54"/>
  <c r="AC22" i="54"/>
  <c r="AO19" i="53" a="1"/>
  <c r="AO19" i="53" s="1"/>
  <c r="AN19" i="53" a="1"/>
  <c r="AN19" i="53" s="1"/>
  <c r="AM19" i="53" a="1"/>
  <c r="AM19" i="53" s="1"/>
  <c r="AL20" i="53"/>
  <c r="AD20" i="53"/>
  <c r="AE20" i="53" s="1"/>
  <c r="AF20" i="53" s="1"/>
  <c r="AG20" i="53" s="1"/>
  <c r="AH20" i="53" s="1"/>
  <c r="AE20" i="52"/>
  <c r="AC20" i="51"/>
  <c r="AL19" i="51"/>
  <c r="AM18" i="51" a="1"/>
  <c r="AM18" i="51" s="1"/>
  <c r="AN18" i="51" a="1"/>
  <c r="AN18" i="51" s="1"/>
  <c r="I11" i="50"/>
  <c r="I10" i="50"/>
  <c r="AI18" i="50"/>
  <c r="AN18" i="50" s="1" a="1"/>
  <c r="AN18" i="50" s="1"/>
  <c r="AI20" i="49"/>
  <c r="AO20" i="49" s="1" a="1"/>
  <c r="AO20" i="49" s="1"/>
  <c r="AM20" i="49" a="1"/>
  <c r="AM20" i="49" s="1"/>
  <c r="AO19" i="48" a="1"/>
  <c r="AO19" i="48" s="1"/>
  <c r="AN19" i="48" a="1"/>
  <c r="AN19" i="48" s="1"/>
  <c r="AM19" i="48" a="1"/>
  <c r="AM19" i="48" s="1"/>
  <c r="AL20" i="48"/>
  <c r="AD20" i="48"/>
  <c r="AL21" i="47"/>
  <c r="AC22" i="47"/>
  <c r="AN20" i="47" a="1"/>
  <c r="AN20" i="47" s="1"/>
  <c r="AM20" i="47" a="1"/>
  <c r="AM20" i="47" s="1"/>
  <c r="AC22" i="46"/>
  <c r="AL21" i="46"/>
  <c r="AN20" i="46" a="1"/>
  <c r="AN20" i="46" s="1"/>
  <c r="AO20" i="46" a="1"/>
  <c r="AO20" i="46" s="1"/>
  <c r="AE20" i="45"/>
  <c r="AF20" i="45" s="1"/>
  <c r="AG20" i="45" s="1"/>
  <c r="AH20" i="45" s="1"/>
  <c r="AC20" i="44"/>
  <c r="AL19" i="44"/>
  <c r="AM18" i="44" a="1"/>
  <c r="AM18" i="44" s="1"/>
  <c r="AO18" i="44" a="1"/>
  <c r="AO18" i="44" s="1"/>
  <c r="AN18" i="44" a="1"/>
  <c r="AN18" i="44" s="1"/>
  <c r="AL20" i="43"/>
  <c r="AD20" i="43"/>
  <c r="AE20" i="43" s="1"/>
  <c r="AF20" i="43" s="1"/>
  <c r="AG20" i="43" s="1"/>
  <c r="AH20" i="43" s="1"/>
  <c r="AM19" i="43" a="1"/>
  <c r="AM19" i="43" s="1"/>
  <c r="AN19" i="43" a="1"/>
  <c r="AN19" i="43" s="1"/>
  <c r="AO19" i="43" a="1"/>
  <c r="AO19" i="43" s="1"/>
  <c r="AC22" i="42"/>
  <c r="AL21" i="42"/>
  <c r="AO20" i="42" a="1"/>
  <c r="AO20" i="42" s="1"/>
  <c r="AN20" i="42" a="1"/>
  <c r="AN20" i="42" s="1"/>
  <c r="AM20" i="42" a="1"/>
  <c r="AM20" i="42" s="1"/>
  <c r="AI22" i="41"/>
  <c r="AO22" i="41" s="1" a="1"/>
  <c r="AO22" i="41" s="1"/>
  <c r="AN22" i="41" a="1"/>
  <c r="AN22" i="41" s="1"/>
  <c r="AN19" i="40" a="1"/>
  <c r="AN19" i="40" s="1"/>
  <c r="AM19" i="40" a="1"/>
  <c r="AM19" i="40" s="1"/>
  <c r="AO19" i="40" a="1"/>
  <c r="AO19" i="40" s="1"/>
  <c r="AD20" i="40"/>
  <c r="AE20" i="40" s="1"/>
  <c r="AF20" i="40" s="1"/>
  <c r="AG20" i="40" s="1"/>
  <c r="AH20" i="40" s="1"/>
  <c r="AL20" i="40"/>
  <c r="AC22" i="57" l="1"/>
  <c r="AL21" i="57"/>
  <c r="AO20" i="57" a="1"/>
  <c r="AO20" i="57" s="1"/>
  <c r="AN20" i="57" a="1"/>
  <c r="AN20" i="57" s="1"/>
  <c r="AL22" i="56"/>
  <c r="AD22" i="56"/>
  <c r="AE22" i="56" s="1"/>
  <c r="AF22" i="56" s="1"/>
  <c r="AG22" i="56" s="1"/>
  <c r="AH22" i="56" s="1"/>
  <c r="AO21" i="56" a="1"/>
  <c r="AO21" i="56" s="1"/>
  <c r="AN21" i="56" a="1"/>
  <c r="AN21" i="56" s="1"/>
  <c r="AM21" i="56" a="1"/>
  <c r="AM21" i="56" s="1"/>
  <c r="AL19" i="55"/>
  <c r="AC20" i="55"/>
  <c r="AO18" i="55" a="1"/>
  <c r="AO18" i="55" s="1"/>
  <c r="AM21" i="54" a="1"/>
  <c r="AM21" i="54" s="1"/>
  <c r="AN21" i="54" a="1"/>
  <c r="AN21" i="54" s="1"/>
  <c r="AO21" i="54" a="1"/>
  <c r="AO21" i="54" s="1"/>
  <c r="AL22" i="54"/>
  <c r="AD22" i="54"/>
  <c r="AE22" i="54" s="1"/>
  <c r="AF22" i="54" s="1"/>
  <c r="AG22" i="54" s="1"/>
  <c r="AH22" i="54" s="1"/>
  <c r="AO20" i="53" a="1"/>
  <c r="AO20" i="53" s="1"/>
  <c r="AI20" i="53"/>
  <c r="AM20" i="53" s="1" a="1"/>
  <c r="AM20" i="53" s="1"/>
  <c r="AF20" i="52"/>
  <c r="AO19" i="51" a="1"/>
  <c r="AO19" i="51" s="1"/>
  <c r="AN19" i="51" a="1"/>
  <c r="AN19" i="51" s="1"/>
  <c r="AM19" i="51" a="1"/>
  <c r="AM19" i="51" s="1"/>
  <c r="AL20" i="51"/>
  <c r="AD20" i="51"/>
  <c r="AE20" i="51" s="1"/>
  <c r="AF20" i="51" s="1"/>
  <c r="AG20" i="51" s="1"/>
  <c r="AH20" i="51" s="1"/>
  <c r="AL19" i="50"/>
  <c r="AC20" i="50"/>
  <c r="AO18" i="50" a="1"/>
  <c r="AO18" i="50" s="1"/>
  <c r="AM18" i="50" a="1"/>
  <c r="AM18" i="50" s="1"/>
  <c r="AC22" i="49"/>
  <c r="AL21" i="49"/>
  <c r="AN20" i="49" a="1"/>
  <c r="AN20" i="49" s="1"/>
  <c r="AE20" i="48"/>
  <c r="AF20" i="48" s="1"/>
  <c r="AG20" i="48" s="1"/>
  <c r="AH20" i="48" s="1"/>
  <c r="AL22" i="47"/>
  <c r="AD22" i="47"/>
  <c r="AE22" i="47" s="1"/>
  <c r="AF22" i="47" s="1"/>
  <c r="AG22" i="47" s="1"/>
  <c r="AH22" i="47" s="1"/>
  <c r="AM21" i="47" a="1"/>
  <c r="AM21" i="47" s="1"/>
  <c r="AO21" i="47" a="1"/>
  <c r="AO21" i="47" s="1"/>
  <c r="AN21" i="47" a="1"/>
  <c r="AN21" i="47" s="1"/>
  <c r="AO21" i="46" a="1"/>
  <c r="AO21" i="46" s="1"/>
  <c r="AN21" i="46" a="1"/>
  <c r="AN21" i="46" s="1"/>
  <c r="AM21" i="46" a="1"/>
  <c r="AM21" i="46" s="1"/>
  <c r="AL22" i="46"/>
  <c r="AD22" i="46"/>
  <c r="AE22" i="46" s="1"/>
  <c r="AF22" i="46" s="1"/>
  <c r="AG22" i="46" s="1"/>
  <c r="AH22" i="46" s="1"/>
  <c r="AI20" i="45"/>
  <c r="AO19" i="44" a="1"/>
  <c r="AO19" i="44" s="1"/>
  <c r="AM19" i="44" a="1"/>
  <c r="AM19" i="44" s="1"/>
  <c r="AN19" i="44" a="1"/>
  <c r="AN19" i="44" s="1"/>
  <c r="AD20" i="44"/>
  <c r="AE20" i="44" s="1"/>
  <c r="AF20" i="44" s="1"/>
  <c r="AG20" i="44" s="1"/>
  <c r="AH20" i="44" s="1"/>
  <c r="AL20" i="44"/>
  <c r="AI20" i="43"/>
  <c r="AN20" i="43" a="1"/>
  <c r="AN20" i="43" s="1"/>
  <c r="AO20" i="43" a="1"/>
  <c r="AO20" i="43" s="1"/>
  <c r="AM20" i="43" a="1"/>
  <c r="AM20" i="43" s="1"/>
  <c r="AO21" i="42" a="1"/>
  <c r="AO21" i="42" s="1"/>
  <c r="AN21" i="42" a="1"/>
  <c r="AN21" i="42" s="1"/>
  <c r="AM21" i="42" a="1"/>
  <c r="AM21" i="42" s="1"/>
  <c r="AL22" i="42"/>
  <c r="AD22" i="42"/>
  <c r="AE22" i="42" s="1"/>
  <c r="AF22" i="42" s="1"/>
  <c r="AG22" i="42" s="1"/>
  <c r="AH22" i="42" s="1"/>
  <c r="AL23" i="41"/>
  <c r="AC24" i="41"/>
  <c r="AM22" i="41" a="1"/>
  <c r="AM22" i="41" s="1"/>
  <c r="AI20" i="40"/>
  <c r="AO21" i="57" l="1" a="1"/>
  <c r="AO21" i="57" s="1"/>
  <c r="AN21" i="57" a="1"/>
  <c r="AN21" i="57" s="1"/>
  <c r="AM21" i="57" a="1"/>
  <c r="AM21" i="57" s="1"/>
  <c r="AD22" i="57"/>
  <c r="AE22" i="57" s="1"/>
  <c r="AF22" i="57" s="1"/>
  <c r="AG22" i="57" s="1"/>
  <c r="AH22" i="57" s="1"/>
  <c r="AL22" i="57"/>
  <c r="AI22" i="56"/>
  <c r="AO19" i="55" a="1"/>
  <c r="AO19" i="55" s="1"/>
  <c r="AN19" i="55" a="1"/>
  <c r="AN19" i="55" s="1"/>
  <c r="AM19" i="55" a="1"/>
  <c r="AM19" i="55" s="1"/>
  <c r="AD20" i="55"/>
  <c r="AE20" i="55" s="1"/>
  <c r="AF20" i="55" s="1"/>
  <c r="AG20" i="55" s="1"/>
  <c r="AH20" i="55" s="1"/>
  <c r="AL20" i="55"/>
  <c r="AI22" i="54"/>
  <c r="AM22" i="54" s="1" a="1"/>
  <c r="AM22" i="54" s="1"/>
  <c r="AL21" i="53"/>
  <c r="AC22" i="53"/>
  <c r="AN20" i="53" a="1"/>
  <c r="AN20" i="53" s="1"/>
  <c r="AG20" i="52"/>
  <c r="AN20" i="51" a="1"/>
  <c r="AN20" i="51" s="1"/>
  <c r="AI20" i="51"/>
  <c r="AL20" i="50"/>
  <c r="AD20" i="50"/>
  <c r="AO19" i="50" a="1"/>
  <c r="AO19" i="50" s="1"/>
  <c r="AM19" i="50" a="1"/>
  <c r="AM19" i="50" s="1"/>
  <c r="AN19" i="50" a="1"/>
  <c r="AN19" i="50" s="1"/>
  <c r="AM21" i="49" a="1"/>
  <c r="AM21" i="49" s="1"/>
  <c r="AO21" i="49" a="1"/>
  <c r="AO21" i="49" s="1"/>
  <c r="AN21" i="49" a="1"/>
  <c r="AN21" i="49" s="1"/>
  <c r="AL22" i="49"/>
  <c r="AD22" i="49"/>
  <c r="AE22" i="49" s="1"/>
  <c r="AF22" i="49" s="1"/>
  <c r="AG22" i="49" s="1"/>
  <c r="AH22" i="49" s="1"/>
  <c r="AN20" i="48" a="1"/>
  <c r="AN20" i="48" s="1"/>
  <c r="AI20" i="48"/>
  <c r="AM20" i="48" a="1"/>
  <c r="AM20" i="48" s="1"/>
  <c r="AI22" i="47"/>
  <c r="AM22" i="47" a="1"/>
  <c r="AM22" i="47" s="1"/>
  <c r="AI22" i="46"/>
  <c r="AO22" i="46" s="1" a="1"/>
  <c r="AO22" i="46" s="1"/>
  <c r="AN22" i="46" a="1"/>
  <c r="AN22" i="46" s="1"/>
  <c r="AC22" i="45"/>
  <c r="AL21" i="45"/>
  <c r="AN20" i="45" a="1"/>
  <c r="AN20" i="45" s="1"/>
  <c r="AO20" i="45" a="1"/>
  <c r="AO20" i="45" s="1"/>
  <c r="AM20" i="45" a="1"/>
  <c r="AM20" i="45" s="1"/>
  <c r="AM20" i="44" a="1"/>
  <c r="AM20" i="44" s="1"/>
  <c r="AI20" i="44"/>
  <c r="AN20" i="44" a="1"/>
  <c r="AN20" i="44" s="1"/>
  <c r="AC22" i="43"/>
  <c r="AL21" i="43"/>
  <c r="AI22" i="42"/>
  <c r="AN22" i="42" a="1"/>
  <c r="AN22" i="42" s="1"/>
  <c r="AO22" i="42" a="1"/>
  <c r="AO22" i="42" s="1"/>
  <c r="AD24" i="41"/>
  <c r="AE24" i="41" s="1"/>
  <c r="AF24" i="41" s="1"/>
  <c r="AG24" i="41" s="1"/>
  <c r="AH24" i="41" s="1"/>
  <c r="AL24" i="41"/>
  <c r="AO23" i="41" a="1"/>
  <c r="AO23" i="41" s="1"/>
  <c r="AN23" i="41" a="1"/>
  <c r="AN23" i="41" s="1"/>
  <c r="AM23" i="41" a="1"/>
  <c r="AM23" i="41" s="1"/>
  <c r="AC22" i="40"/>
  <c r="AL21" i="40"/>
  <c r="AO20" i="40" a="1"/>
  <c r="AO20" i="40" s="1"/>
  <c r="AN20" i="40" a="1"/>
  <c r="AN20" i="40" s="1"/>
  <c r="AM20" i="40" a="1"/>
  <c r="AM20" i="40" s="1"/>
  <c r="AI22" i="57" l="1"/>
  <c r="AN22" i="57" a="1"/>
  <c r="AN22" i="57" s="1"/>
  <c r="AL23" i="56"/>
  <c r="AC24" i="56"/>
  <c r="AO22" i="56" a="1"/>
  <c r="AO22" i="56" s="1"/>
  <c r="AM22" i="56" a="1"/>
  <c r="AM22" i="56" s="1"/>
  <c r="AN22" i="56" a="1"/>
  <c r="AN22" i="56" s="1"/>
  <c r="AM20" i="55" a="1"/>
  <c r="AM20" i="55" s="1"/>
  <c r="AI20" i="55"/>
  <c r="AN20" i="55" a="1"/>
  <c r="AN20" i="55" s="1"/>
  <c r="AO20" i="55" a="1"/>
  <c r="AO20" i="55" s="1"/>
  <c r="AC24" i="54"/>
  <c r="AL23" i="54"/>
  <c r="AO22" i="54" a="1"/>
  <c r="AO22" i="54" s="1"/>
  <c r="AN22" i="54" a="1"/>
  <c r="AN22" i="54" s="1"/>
  <c r="AM21" i="53" a="1"/>
  <c r="AM21" i="53" s="1"/>
  <c r="AO21" i="53" a="1"/>
  <c r="AO21" i="53" s="1"/>
  <c r="AN21" i="53" a="1"/>
  <c r="AN21" i="53" s="1"/>
  <c r="AL22" i="53"/>
  <c r="AD22" i="53"/>
  <c r="AE22" i="53" s="1"/>
  <c r="AF22" i="53" s="1"/>
  <c r="AG22" i="53" s="1"/>
  <c r="AH22" i="53" s="1"/>
  <c r="AH20" i="52"/>
  <c r="AL21" i="51"/>
  <c r="AC22" i="51"/>
  <c r="AM20" i="51" a="1"/>
  <c r="AM20" i="51" s="1"/>
  <c r="AO20" i="51" a="1"/>
  <c r="AO20" i="51" s="1"/>
  <c r="AE20" i="50"/>
  <c r="AF20" i="50" s="1"/>
  <c r="AG20" i="50" s="1"/>
  <c r="AH20" i="50" s="1"/>
  <c r="AI22" i="49"/>
  <c r="AN22" i="49" a="1"/>
  <c r="AN22" i="49" s="1"/>
  <c r="AL21" i="48"/>
  <c r="AC22" i="48"/>
  <c r="AO20" i="48" a="1"/>
  <c r="AO20" i="48" s="1"/>
  <c r="AL23" i="47"/>
  <c r="AC24" i="47"/>
  <c r="AO22" i="47" a="1"/>
  <c r="AO22" i="47" s="1"/>
  <c r="AN22" i="47" a="1"/>
  <c r="AN22" i="47" s="1"/>
  <c r="AC24" i="46"/>
  <c r="AL23" i="46"/>
  <c r="AM22" i="46" a="1"/>
  <c r="AM22" i="46" s="1"/>
  <c r="AO21" i="45" a="1"/>
  <c r="AO21" i="45" s="1"/>
  <c r="AN21" i="45" a="1"/>
  <c r="AN21" i="45" s="1"/>
  <c r="AM21" i="45" a="1"/>
  <c r="AM21" i="45" s="1"/>
  <c r="AL22" i="45"/>
  <c r="AD22" i="45"/>
  <c r="AE22" i="45" s="1"/>
  <c r="AF22" i="45" s="1"/>
  <c r="AG22" i="45" s="1"/>
  <c r="AH22" i="45" s="1"/>
  <c r="AC22" i="44"/>
  <c r="AL21" i="44"/>
  <c r="AO20" i="44" a="1"/>
  <c r="AO20" i="44" s="1"/>
  <c r="AL22" i="43"/>
  <c r="AD22" i="43"/>
  <c r="AE22" i="43" s="1"/>
  <c r="AF22" i="43" s="1"/>
  <c r="AG22" i="43" s="1"/>
  <c r="AH22" i="43" s="1"/>
  <c r="AM21" i="43" a="1"/>
  <c r="AM21" i="43" s="1"/>
  <c r="AO21" i="43" a="1"/>
  <c r="AO21" i="43" s="1"/>
  <c r="AN21" i="43" a="1"/>
  <c r="AN21" i="43" s="1"/>
  <c r="AC24" i="42"/>
  <c r="AL23" i="42"/>
  <c r="AM22" i="42" a="1"/>
  <c r="AM22" i="42" s="1"/>
  <c r="AI24" i="41"/>
  <c r="AN24" i="41" a="1"/>
  <c r="AN24" i="41" s="1"/>
  <c r="AN21" i="40" a="1"/>
  <c r="AN21" i="40" s="1"/>
  <c r="AO21" i="40" a="1"/>
  <c r="AO21" i="40" s="1"/>
  <c r="AM21" i="40" a="1"/>
  <c r="AM21" i="40" s="1"/>
  <c r="AL22" i="40"/>
  <c r="AD22" i="40"/>
  <c r="AE22" i="40" s="1"/>
  <c r="AF22" i="40" s="1"/>
  <c r="AG22" i="40" s="1"/>
  <c r="AH22" i="40" s="1"/>
  <c r="AC24" i="57" l="1"/>
  <c r="AL23" i="57"/>
  <c r="AM22" i="57" a="1"/>
  <c r="AM22" i="57" s="1"/>
  <c r="AO22" i="57" a="1"/>
  <c r="AO22" i="57" s="1"/>
  <c r="AD24" i="56"/>
  <c r="AE24" i="56" s="1"/>
  <c r="AF24" i="56" s="1"/>
  <c r="AG24" i="56" s="1"/>
  <c r="AH24" i="56" s="1"/>
  <c r="AL24" i="56"/>
  <c r="AM23" i="56" a="1"/>
  <c r="AM23" i="56" s="1"/>
  <c r="AN23" i="56" a="1"/>
  <c r="AN23" i="56" s="1"/>
  <c r="AO23" i="56" a="1"/>
  <c r="AO23" i="56" s="1"/>
  <c r="AL21" i="55"/>
  <c r="AC22" i="55"/>
  <c r="AN23" i="54" a="1"/>
  <c r="AN23" i="54" s="1"/>
  <c r="AO23" i="54" a="1"/>
  <c r="AO23" i="54" s="1"/>
  <c r="AM23" i="54" a="1"/>
  <c r="AM23" i="54" s="1"/>
  <c r="AD24" i="54"/>
  <c r="AE24" i="54" s="1"/>
  <c r="AF24" i="54" s="1"/>
  <c r="AG24" i="54" s="1"/>
  <c r="AH24" i="54" s="1"/>
  <c r="AL24" i="54"/>
  <c r="AI22" i="53"/>
  <c r="AO22" i="53" a="1"/>
  <c r="AO22" i="53" s="1"/>
  <c r="AI20" i="52"/>
  <c r="AM20" i="52" a="1"/>
  <c r="AM20" i="52" s="1"/>
  <c r="AD22" i="51"/>
  <c r="AE22" i="51" s="1"/>
  <c r="AF22" i="51" s="1"/>
  <c r="AG22" i="51" s="1"/>
  <c r="AH22" i="51" s="1"/>
  <c r="AL22" i="51"/>
  <c r="AO21" i="51" a="1"/>
  <c r="AO21" i="51" s="1"/>
  <c r="AN21" i="51" a="1"/>
  <c r="AN21" i="51" s="1"/>
  <c r="AM21" i="51" a="1"/>
  <c r="AM21" i="51" s="1"/>
  <c r="AI20" i="50"/>
  <c r="AN20" i="50" s="1" a="1"/>
  <c r="AN20" i="50" s="1"/>
  <c r="AM20" i="50" a="1"/>
  <c r="AM20" i="50" s="1"/>
  <c r="AL23" i="49"/>
  <c r="AC24" i="49"/>
  <c r="AM22" i="49" a="1"/>
  <c r="AM22" i="49" s="1"/>
  <c r="AO22" i="49" a="1"/>
  <c r="AO22" i="49" s="1"/>
  <c r="AL22" i="48"/>
  <c r="AD22" i="48"/>
  <c r="AE22" i="48" s="1"/>
  <c r="AF22" i="48" s="1"/>
  <c r="AG22" i="48" s="1"/>
  <c r="AH22" i="48" s="1"/>
  <c r="AM21" i="48" a="1"/>
  <c r="AM21" i="48" s="1"/>
  <c r="AO21" i="48" a="1"/>
  <c r="AO21" i="48" s="1"/>
  <c r="AN21" i="48" a="1"/>
  <c r="AN21" i="48" s="1"/>
  <c r="AD24" i="47"/>
  <c r="AE24" i="47" s="1"/>
  <c r="AF24" i="47" s="1"/>
  <c r="AG24" i="47" s="1"/>
  <c r="AH24" i="47" s="1"/>
  <c r="AL24" i="47"/>
  <c r="AM23" i="47" a="1"/>
  <c r="AM23" i="47" s="1"/>
  <c r="AO23" i="47" a="1"/>
  <c r="AO23" i="47" s="1"/>
  <c r="AN23" i="47" a="1"/>
  <c r="AN23" i="47" s="1"/>
  <c r="AO23" i="46" a="1"/>
  <c r="AO23" i="46" s="1"/>
  <c r="AN23" i="46" a="1"/>
  <c r="AN23" i="46" s="1"/>
  <c r="AM23" i="46" a="1"/>
  <c r="AM23" i="46" s="1"/>
  <c r="AL24" i="46"/>
  <c r="AD24" i="46"/>
  <c r="AE24" i="46" s="1"/>
  <c r="AF24" i="46" s="1"/>
  <c r="AG24" i="46" s="1"/>
  <c r="AH24" i="46" s="1"/>
  <c r="AI22" i="45"/>
  <c r="AM22" i="45" a="1"/>
  <c r="AM22" i="45" s="1"/>
  <c r="AO21" i="44" a="1"/>
  <c r="AO21" i="44" s="1"/>
  <c r="AN21" i="44" a="1"/>
  <c r="AN21" i="44" s="1"/>
  <c r="AM21" i="44" a="1"/>
  <c r="AM21" i="44" s="1"/>
  <c r="AD22" i="44"/>
  <c r="AE22" i="44" s="1"/>
  <c r="AF22" i="44" s="1"/>
  <c r="AG22" i="44" s="1"/>
  <c r="AH22" i="44" s="1"/>
  <c r="AL22" i="44"/>
  <c r="AI22" i="43"/>
  <c r="AN22" i="43" s="1" a="1"/>
  <c r="AN22" i="43" s="1"/>
  <c r="AM22" i="43" a="1"/>
  <c r="AM22" i="43" s="1"/>
  <c r="AO23" i="42" a="1"/>
  <c r="AO23" i="42" s="1"/>
  <c r="AM23" i="42" a="1"/>
  <c r="AM23" i="42" s="1"/>
  <c r="AN23" i="42" a="1"/>
  <c r="AN23" i="42" s="1"/>
  <c r="AD24" i="42"/>
  <c r="AE24" i="42" s="1"/>
  <c r="AF24" i="42" s="1"/>
  <c r="AG24" i="42" s="1"/>
  <c r="AH24" i="42" s="1"/>
  <c r="AL24" i="42"/>
  <c r="AC26" i="41"/>
  <c r="AL25" i="41"/>
  <c r="AO24" i="41" a="1"/>
  <c r="AO24" i="41" s="1"/>
  <c r="AM24" i="41" a="1"/>
  <c r="AM24" i="41" s="1"/>
  <c r="AI22" i="40"/>
  <c r="AO22" i="40" s="1" a="1"/>
  <c r="AO22" i="40" s="1"/>
  <c r="AM23" i="57" l="1" a="1"/>
  <c r="AM23" i="57" s="1"/>
  <c r="AO23" i="57" a="1"/>
  <c r="AO23" i="57" s="1"/>
  <c r="AN23" i="57" a="1"/>
  <c r="AN23" i="57" s="1"/>
  <c r="AL24" i="57"/>
  <c r="AD24" i="57"/>
  <c r="AE24" i="57" s="1"/>
  <c r="AF24" i="57" s="1"/>
  <c r="AG24" i="57" s="1"/>
  <c r="AH24" i="57" s="1"/>
  <c r="AN24" i="56" a="1"/>
  <c r="AN24" i="56" s="1"/>
  <c r="AI24" i="56"/>
  <c r="AD22" i="55"/>
  <c r="AE22" i="55" s="1"/>
  <c r="AF22" i="55" s="1"/>
  <c r="AG22" i="55" s="1"/>
  <c r="AH22" i="55" s="1"/>
  <c r="AL22" i="55"/>
  <c r="AM21" i="55" a="1"/>
  <c r="AM21" i="55" s="1"/>
  <c r="AN21" i="55" a="1"/>
  <c r="AN21" i="55" s="1"/>
  <c r="AO21" i="55" a="1"/>
  <c r="AO21" i="55" s="1"/>
  <c r="AN24" i="54" a="1"/>
  <c r="AN24" i="54" s="1"/>
  <c r="AI24" i="54"/>
  <c r="AL23" i="53"/>
  <c r="AC24" i="53"/>
  <c r="AN22" i="53" a="1"/>
  <c r="AN22" i="53" s="1"/>
  <c r="AM22" i="53" a="1"/>
  <c r="AM22" i="53" s="1"/>
  <c r="AC22" i="52"/>
  <c r="AL21" i="52"/>
  <c r="AO20" i="52" a="1"/>
  <c r="AO20" i="52" s="1"/>
  <c r="AN20" i="52" a="1"/>
  <c r="AN20" i="52" s="1"/>
  <c r="AI22" i="51"/>
  <c r="AN22" i="51" s="1" a="1"/>
  <c r="AN22" i="51" s="1"/>
  <c r="AO20" i="50" a="1"/>
  <c r="AO20" i="50" s="1"/>
  <c r="AC22" i="50"/>
  <c r="AL21" i="50"/>
  <c r="AL24" i="49"/>
  <c r="AD24" i="49"/>
  <c r="AE24" i="49" s="1"/>
  <c r="AF24" i="49" s="1"/>
  <c r="AG24" i="49" s="1"/>
  <c r="AH24" i="49" s="1"/>
  <c r="AN23" i="49" a="1"/>
  <c r="AN23" i="49" s="1"/>
  <c r="AO23" i="49" a="1"/>
  <c r="AO23" i="49" s="1"/>
  <c r="AM23" i="49" a="1"/>
  <c r="AM23" i="49" s="1"/>
  <c r="AI22" i="48"/>
  <c r="AO22" i="48" a="1"/>
  <c r="AO22" i="48" s="1"/>
  <c r="AM22" i="48" a="1"/>
  <c r="AM22" i="48" s="1"/>
  <c r="AI24" i="47"/>
  <c r="AI24" i="46"/>
  <c r="AN24" i="46" s="1" a="1"/>
  <c r="AN24" i="46" s="1"/>
  <c r="AM24" i="46" a="1"/>
  <c r="AM24" i="46" s="1"/>
  <c r="AC24" i="45"/>
  <c r="AL23" i="45"/>
  <c r="AN22" i="45" a="1"/>
  <c r="AN22" i="45" s="1"/>
  <c r="AO22" i="45" a="1"/>
  <c r="AO22" i="45" s="1"/>
  <c r="AN22" i="44" a="1"/>
  <c r="AN22" i="44" s="1"/>
  <c r="AI22" i="44"/>
  <c r="AC24" i="43"/>
  <c r="AL23" i="43"/>
  <c r="AO22" i="43" a="1"/>
  <c r="AO22" i="43" s="1"/>
  <c r="AI24" i="42"/>
  <c r="AN25" i="41" a="1"/>
  <c r="AN25" i="41" s="1"/>
  <c r="AM25" i="41" a="1"/>
  <c r="AM25" i="41" s="1"/>
  <c r="AO25" i="41" a="1"/>
  <c r="AO25" i="41" s="1"/>
  <c r="AD26" i="41"/>
  <c r="AE26" i="41" s="1"/>
  <c r="AF26" i="41" s="1"/>
  <c r="AG26" i="41" s="1"/>
  <c r="AH26" i="41" s="1"/>
  <c r="AL26" i="41"/>
  <c r="AN22" i="40" a="1"/>
  <c r="AN22" i="40" s="1"/>
  <c r="AC24" i="40"/>
  <c r="AL23" i="40"/>
  <c r="AM22" i="40" a="1"/>
  <c r="AM22" i="40" s="1"/>
  <c r="AI24" i="57" l="1"/>
  <c r="AN24" i="57" a="1"/>
  <c r="AN24" i="57" s="1"/>
  <c r="AM24" i="57" a="1"/>
  <c r="AM24" i="57" s="1"/>
  <c r="AL25" i="56"/>
  <c r="AC26" i="56"/>
  <c r="AM24" i="56" a="1"/>
  <c r="AM24" i="56" s="1"/>
  <c r="AO24" i="56" a="1"/>
  <c r="AO24" i="56" s="1"/>
  <c r="AO22" i="55" a="1"/>
  <c r="AO22" i="55" s="1"/>
  <c r="AI22" i="55"/>
  <c r="AN22" i="55" a="1"/>
  <c r="AN22" i="55" s="1"/>
  <c r="AM22" i="55" a="1"/>
  <c r="AM22" i="55" s="1"/>
  <c r="AC26" i="54"/>
  <c r="AL25" i="54"/>
  <c r="AM24" i="54" a="1"/>
  <c r="AM24" i="54" s="1"/>
  <c r="AO24" i="54" a="1"/>
  <c r="AO24" i="54" s="1"/>
  <c r="AD24" i="53"/>
  <c r="AE24" i="53" s="1"/>
  <c r="AF24" i="53" s="1"/>
  <c r="AG24" i="53" s="1"/>
  <c r="AH24" i="53" s="1"/>
  <c r="AL24" i="53"/>
  <c r="AM23" i="53" a="1"/>
  <c r="AM23" i="53" s="1"/>
  <c r="AN23" i="53" a="1"/>
  <c r="AN23" i="53" s="1"/>
  <c r="AO23" i="53" a="1"/>
  <c r="AO23" i="53" s="1"/>
  <c r="AM21" i="52" a="1"/>
  <c r="AM21" i="52" s="1"/>
  <c r="AN21" i="52" a="1"/>
  <c r="AN21" i="52" s="1"/>
  <c r="AO21" i="52" a="1"/>
  <c r="AO21" i="52" s="1"/>
  <c r="AD22" i="52"/>
  <c r="AE22" i="52" s="1"/>
  <c r="AF22" i="52" s="1"/>
  <c r="AG22" i="52" s="1"/>
  <c r="AH22" i="52" s="1"/>
  <c r="AL22" i="52"/>
  <c r="AC24" i="51"/>
  <c r="AL23" i="51"/>
  <c r="AO22" i="51" a="1"/>
  <c r="AO22" i="51" s="1"/>
  <c r="AM22" i="51" a="1"/>
  <c r="AM22" i="51" s="1"/>
  <c r="AO21" i="50" a="1"/>
  <c r="AO21" i="50" s="1"/>
  <c r="AN21" i="50" a="1"/>
  <c r="AN21" i="50" s="1"/>
  <c r="AM21" i="50" a="1"/>
  <c r="AM21" i="50" s="1"/>
  <c r="AD22" i="50"/>
  <c r="AE22" i="50" s="1"/>
  <c r="AF22" i="50" s="1"/>
  <c r="AG22" i="50" s="1"/>
  <c r="AH22" i="50" s="1"/>
  <c r="AL22" i="50"/>
  <c r="AI24" i="49"/>
  <c r="AM24" i="49" a="1"/>
  <c r="AM24" i="49" s="1"/>
  <c r="AL23" i="48"/>
  <c r="AC24" i="48"/>
  <c r="AN22" i="48" a="1"/>
  <c r="AN22" i="48" s="1"/>
  <c r="AC26" i="47"/>
  <c r="AL25" i="47"/>
  <c r="AO24" i="47" a="1"/>
  <c r="AO24" i="47" s="1"/>
  <c r="AN24" i="47" a="1"/>
  <c r="AN24" i="47" s="1"/>
  <c r="AM24" i="47" a="1"/>
  <c r="AM24" i="47" s="1"/>
  <c r="AL25" i="46"/>
  <c r="AC26" i="46"/>
  <c r="AO24" i="46" a="1"/>
  <c r="AO24" i="46" s="1"/>
  <c r="AO23" i="45" a="1"/>
  <c r="AO23" i="45" s="1"/>
  <c r="AM23" i="45" a="1"/>
  <c r="AM23" i="45" s="1"/>
  <c r="AN23" i="45" a="1"/>
  <c r="AN23" i="45" s="1"/>
  <c r="AD24" i="45"/>
  <c r="AE24" i="45" s="1"/>
  <c r="AF24" i="45" s="1"/>
  <c r="AG24" i="45" s="1"/>
  <c r="AH24" i="45" s="1"/>
  <c r="AL24" i="45"/>
  <c r="AC24" i="44"/>
  <c r="AL23" i="44"/>
  <c r="AM22" i="44" a="1"/>
  <c r="AM22" i="44" s="1"/>
  <c r="AO22" i="44" a="1"/>
  <c r="AO22" i="44" s="1"/>
  <c r="AO23" i="43" a="1"/>
  <c r="AO23" i="43" s="1"/>
  <c r="AN23" i="43" a="1"/>
  <c r="AN23" i="43" s="1"/>
  <c r="AM23" i="43" a="1"/>
  <c r="AM23" i="43" s="1"/>
  <c r="AD24" i="43"/>
  <c r="AE24" i="43" s="1"/>
  <c r="AF24" i="43" s="1"/>
  <c r="AG24" i="43" s="1"/>
  <c r="AH24" i="43" s="1"/>
  <c r="AL24" i="43"/>
  <c r="AL25" i="42"/>
  <c r="AC26" i="42"/>
  <c r="AM24" i="42" a="1"/>
  <c r="AM24" i="42" s="1"/>
  <c r="AN24" i="42" a="1"/>
  <c r="AN24" i="42" s="1"/>
  <c r="AO24" i="42" a="1"/>
  <c r="AO24" i="42" s="1"/>
  <c r="AI26" i="41"/>
  <c r="AN26" i="41" s="1" a="1"/>
  <c r="AN26" i="41" s="1"/>
  <c r="AN23" i="40" a="1"/>
  <c r="AN23" i="40" s="1"/>
  <c r="AM23" i="40" a="1"/>
  <c r="AM23" i="40" s="1"/>
  <c r="AO23" i="40" a="1"/>
  <c r="AO23" i="40" s="1"/>
  <c r="AD24" i="40"/>
  <c r="AE24" i="40" s="1"/>
  <c r="AF24" i="40" s="1"/>
  <c r="AG24" i="40" s="1"/>
  <c r="AH24" i="40" s="1"/>
  <c r="AL24" i="40"/>
  <c r="AC26" i="57" l="1"/>
  <c r="AL25" i="57"/>
  <c r="AO24" i="57" a="1"/>
  <c r="AO24" i="57" s="1"/>
  <c r="AD26" i="56"/>
  <c r="AE26" i="56" s="1"/>
  <c r="AF26" i="56" s="1"/>
  <c r="AG26" i="56" s="1"/>
  <c r="AH26" i="56" s="1"/>
  <c r="AL26" i="56"/>
  <c r="AM25" i="56" a="1"/>
  <c r="AM25" i="56" s="1"/>
  <c r="AO25" i="56" a="1"/>
  <c r="AO25" i="56" s="1"/>
  <c r="AN25" i="56" a="1"/>
  <c r="AN25" i="56" s="1"/>
  <c r="AC24" i="55"/>
  <c r="AL23" i="55"/>
  <c r="AO25" i="54" a="1"/>
  <c r="AO25" i="54" s="1"/>
  <c r="AN25" i="54" a="1"/>
  <c r="AN25" i="54" s="1"/>
  <c r="AM25" i="54" a="1"/>
  <c r="AM25" i="54" s="1"/>
  <c r="AD26" i="54"/>
  <c r="AE26" i="54" s="1"/>
  <c r="AF26" i="54" s="1"/>
  <c r="AG26" i="54" s="1"/>
  <c r="AH26" i="54" s="1"/>
  <c r="AL26" i="54"/>
  <c r="AN24" i="53" a="1"/>
  <c r="AN24" i="53" s="1"/>
  <c r="AI24" i="53"/>
  <c r="AI22" i="52"/>
  <c r="AN23" i="51" a="1"/>
  <c r="AN23" i="51" s="1"/>
  <c r="AO23" i="51" a="1"/>
  <c r="AO23" i="51" s="1"/>
  <c r="AM23" i="51" a="1"/>
  <c r="AM23" i="51" s="1"/>
  <c r="AD24" i="51"/>
  <c r="AE24" i="51" s="1"/>
  <c r="AF24" i="51" s="1"/>
  <c r="AG24" i="51" s="1"/>
  <c r="AH24" i="51" s="1"/>
  <c r="AL24" i="51"/>
  <c r="AI22" i="50"/>
  <c r="AO22" i="50" a="1"/>
  <c r="AO22" i="50" s="1"/>
  <c r="AC26" i="49"/>
  <c r="AL25" i="49"/>
  <c r="AN24" i="49" a="1"/>
  <c r="AN24" i="49" s="1"/>
  <c r="AO24" i="49" a="1"/>
  <c r="AO24" i="49" s="1"/>
  <c r="AD24" i="48"/>
  <c r="AE24" i="48" s="1"/>
  <c r="AF24" i="48" s="1"/>
  <c r="AG24" i="48" s="1"/>
  <c r="AH24" i="48" s="1"/>
  <c r="AL24" i="48"/>
  <c r="AM23" i="48" a="1"/>
  <c r="AM23" i="48" s="1"/>
  <c r="AN23" i="48" a="1"/>
  <c r="AN23" i="48" s="1"/>
  <c r="AO23" i="48" a="1"/>
  <c r="AO23" i="48" s="1"/>
  <c r="AN25" i="47" a="1"/>
  <c r="AN25" i="47" s="1"/>
  <c r="AM25" i="47" a="1"/>
  <c r="AM25" i="47" s="1"/>
  <c r="AO25" i="47" a="1"/>
  <c r="AO25" i="47" s="1"/>
  <c r="AD26" i="47"/>
  <c r="AE26" i="47" s="1"/>
  <c r="AF26" i="47" s="1"/>
  <c r="AG26" i="47" s="1"/>
  <c r="AH26" i="47" s="1"/>
  <c r="AL26" i="47"/>
  <c r="AD26" i="46"/>
  <c r="AE26" i="46" s="1"/>
  <c r="AF26" i="46" s="1"/>
  <c r="AG26" i="46" s="1"/>
  <c r="AH26" i="46" s="1"/>
  <c r="AL26" i="46"/>
  <c r="AN25" i="46" a="1"/>
  <c r="AN25" i="46" s="1"/>
  <c r="AM25" i="46" a="1"/>
  <c r="AM25" i="46" s="1"/>
  <c r="AO25" i="46" a="1"/>
  <c r="AO25" i="46" s="1"/>
  <c r="AI24" i="45"/>
  <c r="AN24" i="45" s="1" a="1"/>
  <c r="AN24" i="45" s="1"/>
  <c r="AO23" i="44" a="1"/>
  <c r="AO23" i="44" s="1"/>
  <c r="AM23" i="44" a="1"/>
  <c r="AM23" i="44" s="1"/>
  <c r="AN23" i="44" a="1"/>
  <c r="AN23" i="44" s="1"/>
  <c r="AD24" i="44"/>
  <c r="AE24" i="44" s="1"/>
  <c r="AF24" i="44" s="1"/>
  <c r="AG24" i="44" s="1"/>
  <c r="AH24" i="44" s="1"/>
  <c r="AL24" i="44"/>
  <c r="AO24" i="43" a="1"/>
  <c r="AO24" i="43" s="1"/>
  <c r="AI24" i="43"/>
  <c r="AL26" i="42"/>
  <c r="AD26" i="42"/>
  <c r="AE26" i="42" s="1"/>
  <c r="AF26" i="42" s="1"/>
  <c r="AG26" i="42" s="1"/>
  <c r="AH26" i="42" s="1"/>
  <c r="AN25" i="42" a="1"/>
  <c r="AN25" i="42" s="1"/>
  <c r="AM25" i="42" a="1"/>
  <c r="AM25" i="42" s="1"/>
  <c r="AO25" i="42" a="1"/>
  <c r="AO25" i="42" s="1"/>
  <c r="AL27" i="41"/>
  <c r="AC28" i="41"/>
  <c r="AO26" i="41" a="1"/>
  <c r="AO26" i="41" s="1"/>
  <c r="AM26" i="41" a="1"/>
  <c r="AM26" i="41" s="1"/>
  <c r="AI24" i="40"/>
  <c r="AN24" i="40" s="1" a="1"/>
  <c r="AN24" i="40" s="1"/>
  <c r="AN25" i="57" l="1" a="1"/>
  <c r="AN25" i="57" s="1"/>
  <c r="AM25" i="57" a="1"/>
  <c r="AM25" i="57" s="1"/>
  <c r="AO25" i="57" a="1"/>
  <c r="AO25" i="57" s="1"/>
  <c r="AD26" i="57"/>
  <c r="AE26" i="57" s="1"/>
  <c r="AF26" i="57" s="1"/>
  <c r="AG26" i="57" s="1"/>
  <c r="AH26" i="57" s="1"/>
  <c r="AL26" i="57"/>
  <c r="AI26" i="56"/>
  <c r="AO23" i="55" a="1"/>
  <c r="AO23" i="55" s="1"/>
  <c r="AN23" i="55" a="1"/>
  <c r="AN23" i="55" s="1"/>
  <c r="AM23" i="55" a="1"/>
  <c r="AM23" i="55" s="1"/>
  <c r="AL24" i="55"/>
  <c r="AD24" i="55"/>
  <c r="AE24" i="55" s="1"/>
  <c r="AF24" i="55" s="1"/>
  <c r="AG24" i="55" s="1"/>
  <c r="AH24" i="55" s="1"/>
  <c r="AI26" i="54"/>
  <c r="AN26" i="54" a="1"/>
  <c r="AN26" i="54" s="1"/>
  <c r="AC26" i="53"/>
  <c r="AL25" i="53"/>
  <c r="AM24" i="53" a="1"/>
  <c r="AM24" i="53" s="1"/>
  <c r="AO24" i="53" a="1"/>
  <c r="AO24" i="53" s="1"/>
  <c r="AL23" i="52"/>
  <c r="AC24" i="52"/>
  <c r="AM22" i="52" a="1"/>
  <c r="AM22" i="52" s="1"/>
  <c r="AN22" i="52" a="1"/>
  <c r="AN22" i="52" s="1"/>
  <c r="AO22" i="52" a="1"/>
  <c r="AO22" i="52" s="1"/>
  <c r="AI24" i="51"/>
  <c r="AL23" i="50"/>
  <c r="AC24" i="50"/>
  <c r="AM22" i="50" a="1"/>
  <c r="AM22" i="50" s="1"/>
  <c r="AN22" i="50" a="1"/>
  <c r="AN22" i="50" s="1"/>
  <c r="AO25" i="49" a="1"/>
  <c r="AO25" i="49" s="1"/>
  <c r="AN25" i="49" a="1"/>
  <c r="AN25" i="49" s="1"/>
  <c r="AM25" i="49" a="1"/>
  <c r="AM25" i="49" s="1"/>
  <c r="AL26" i="49"/>
  <c r="AD26" i="49"/>
  <c r="AE26" i="49" s="1"/>
  <c r="AF26" i="49" s="1"/>
  <c r="AG26" i="49" s="1"/>
  <c r="AH26" i="49" s="1"/>
  <c r="AI24" i="48"/>
  <c r="AI26" i="47"/>
  <c r="AO26" i="47" a="1"/>
  <c r="AO26" i="47" s="1"/>
  <c r="AM26" i="46" a="1"/>
  <c r="AM26" i="46" s="1"/>
  <c r="AI26" i="46"/>
  <c r="AN26" i="46" a="1"/>
  <c r="AN26" i="46" s="1"/>
  <c r="AC26" i="45"/>
  <c r="AL25" i="45"/>
  <c r="AM24" i="45" a="1"/>
  <c r="AM24" i="45" s="1"/>
  <c r="AO24" i="45" a="1"/>
  <c r="AO24" i="45" s="1"/>
  <c r="AI24" i="44"/>
  <c r="AL25" i="43"/>
  <c r="AC26" i="43"/>
  <c r="AM24" i="43" a="1"/>
  <c r="AM24" i="43" s="1"/>
  <c r="AN24" i="43" a="1"/>
  <c r="AN24" i="43" s="1"/>
  <c r="AI26" i="42"/>
  <c r="AN26" i="42" a="1"/>
  <c r="AN26" i="42" s="1"/>
  <c r="AO26" i="42" a="1"/>
  <c r="AO26" i="42" s="1"/>
  <c r="AD28" i="41"/>
  <c r="AE28" i="41" s="1"/>
  <c r="AF28" i="41" s="1"/>
  <c r="AG28" i="41" s="1"/>
  <c r="AH28" i="41" s="1"/>
  <c r="AL28" i="41"/>
  <c r="AM27" i="41" a="1"/>
  <c r="AM27" i="41" s="1"/>
  <c r="AO27" i="41" a="1"/>
  <c r="AO27" i="41" s="1"/>
  <c r="AN27" i="41" a="1"/>
  <c r="AN27" i="41" s="1"/>
  <c r="AL25" i="40"/>
  <c r="AC26" i="40"/>
  <c r="AM24" i="40" a="1"/>
  <c r="AM24" i="40" s="1"/>
  <c r="AO24" i="40" a="1"/>
  <c r="AO24" i="40" s="1"/>
  <c r="AI26" i="57" l="1"/>
  <c r="AC28" i="56"/>
  <c r="AL27" i="56"/>
  <c r="AM26" i="56" a="1"/>
  <c r="AM26" i="56" s="1"/>
  <c r="AN26" i="56" a="1"/>
  <c r="AN26" i="56" s="1"/>
  <c r="AO26" i="56" a="1"/>
  <c r="AO26" i="56" s="1"/>
  <c r="AI24" i="55"/>
  <c r="AN24" i="55" s="1" a="1"/>
  <c r="AN24" i="55" s="1"/>
  <c r="AO24" i="55" a="1"/>
  <c r="AO24" i="55" s="1"/>
  <c r="AC28" i="54"/>
  <c r="AL27" i="54"/>
  <c r="AM26" i="54" a="1"/>
  <c r="AM26" i="54" s="1"/>
  <c r="AO26" i="54" a="1"/>
  <c r="AO26" i="54" s="1"/>
  <c r="AO25" i="53" a="1"/>
  <c r="AO25" i="53" s="1"/>
  <c r="AM25" i="53" a="1"/>
  <c r="AM25" i="53" s="1"/>
  <c r="AN25" i="53" a="1"/>
  <c r="AN25" i="53" s="1"/>
  <c r="AD26" i="53"/>
  <c r="AE26" i="53" s="1"/>
  <c r="AF26" i="53" s="1"/>
  <c r="AG26" i="53" s="1"/>
  <c r="AH26" i="53" s="1"/>
  <c r="AL26" i="53"/>
  <c r="AL24" i="52"/>
  <c r="AD24" i="52"/>
  <c r="AE24" i="52" s="1"/>
  <c r="AF24" i="52" s="1"/>
  <c r="AG24" i="52" s="1"/>
  <c r="AH24" i="52" s="1"/>
  <c r="AN23" i="52" a="1"/>
  <c r="AN23" i="52" s="1"/>
  <c r="AO23" i="52" a="1"/>
  <c r="AO23" i="52" s="1"/>
  <c r="AM23" i="52" a="1"/>
  <c r="AM23" i="52" s="1"/>
  <c r="AC26" i="51"/>
  <c r="AL25" i="51"/>
  <c r="AO24" i="51" a="1"/>
  <c r="AO24" i="51" s="1"/>
  <c r="AN24" i="51" a="1"/>
  <c r="AN24" i="51" s="1"/>
  <c r="AM24" i="51" a="1"/>
  <c r="AM24" i="51" s="1"/>
  <c r="AL24" i="50"/>
  <c r="AD24" i="50"/>
  <c r="AE24" i="50" s="1"/>
  <c r="AF24" i="50" s="1"/>
  <c r="AG24" i="50" s="1"/>
  <c r="AH24" i="50" s="1"/>
  <c r="AM23" i="50" a="1"/>
  <c r="AM23" i="50" s="1"/>
  <c r="AO23" i="50" a="1"/>
  <c r="AO23" i="50" s="1"/>
  <c r="AN23" i="50" a="1"/>
  <c r="AN23" i="50" s="1"/>
  <c r="AI26" i="49"/>
  <c r="AN26" i="49" a="1"/>
  <c r="AN26" i="49" s="1"/>
  <c r="AC26" i="48"/>
  <c r="AL25" i="48"/>
  <c r="AM24" i="48" a="1"/>
  <c r="AM24" i="48" s="1"/>
  <c r="AN24" i="48" a="1"/>
  <c r="AN24" i="48" s="1"/>
  <c r="AO24" i="48" a="1"/>
  <c r="AO24" i="48" s="1"/>
  <c r="AL27" i="47"/>
  <c r="AC28" i="47"/>
  <c r="AM26" i="47" a="1"/>
  <c r="AM26" i="47" s="1"/>
  <c r="AN26" i="47" a="1"/>
  <c r="AN26" i="47" s="1"/>
  <c r="AL27" i="46"/>
  <c r="AC28" i="46"/>
  <c r="AO26" i="46" a="1"/>
  <c r="AO26" i="46" s="1"/>
  <c r="AM25" i="45" a="1"/>
  <c r="AM25" i="45" s="1"/>
  <c r="AO25" i="45" a="1"/>
  <c r="AO25" i="45" s="1"/>
  <c r="AN25" i="45" a="1"/>
  <c r="AN25" i="45" s="1"/>
  <c r="AL26" i="45"/>
  <c r="AD26" i="45"/>
  <c r="AE26" i="45" s="1"/>
  <c r="AF26" i="45" s="1"/>
  <c r="AG26" i="45" s="1"/>
  <c r="AH26" i="45" s="1"/>
  <c r="AL25" i="44"/>
  <c r="AC26" i="44"/>
  <c r="AN24" i="44" a="1"/>
  <c r="AN24" i="44" s="1"/>
  <c r="AM24" i="44" a="1"/>
  <c r="AM24" i="44" s="1"/>
  <c r="AO24" i="44" a="1"/>
  <c r="AO24" i="44" s="1"/>
  <c r="AM25" i="43" a="1"/>
  <c r="AM25" i="43" s="1"/>
  <c r="AN25" i="43" a="1"/>
  <c r="AN25" i="43" s="1"/>
  <c r="AO25" i="43" a="1"/>
  <c r="AO25" i="43" s="1"/>
  <c r="AL26" i="43"/>
  <c r="AD26" i="43"/>
  <c r="AE26" i="43" s="1"/>
  <c r="AF26" i="43" s="1"/>
  <c r="AG26" i="43" s="1"/>
  <c r="AH26" i="43" s="1"/>
  <c r="AL27" i="42"/>
  <c r="AC28" i="42"/>
  <c r="AM26" i="42" a="1"/>
  <c r="AM26" i="42" s="1"/>
  <c r="AI28" i="41"/>
  <c r="AN28" i="41" a="1"/>
  <c r="AN28" i="41" s="1"/>
  <c r="AD26" i="40"/>
  <c r="AE26" i="40" s="1"/>
  <c r="AF26" i="40" s="1"/>
  <c r="AG26" i="40" s="1"/>
  <c r="AH26" i="40" s="1"/>
  <c r="AL26" i="40"/>
  <c r="AN25" i="40" a="1"/>
  <c r="AN25" i="40" s="1"/>
  <c r="AO25" i="40" a="1"/>
  <c r="AO25" i="40" s="1"/>
  <c r="AM25" i="40" a="1"/>
  <c r="AM25" i="40" s="1"/>
  <c r="AC28" i="57" l="1"/>
  <c r="AL27" i="57"/>
  <c r="AM26" i="57" a="1"/>
  <c r="AM26" i="57" s="1"/>
  <c r="AN26" i="57" a="1"/>
  <c r="AN26" i="57" s="1"/>
  <c r="AO26" i="57" a="1"/>
  <c r="AO26" i="57" s="1"/>
  <c r="AN27" i="56" a="1"/>
  <c r="AN27" i="56" s="1"/>
  <c r="AO27" i="56" a="1"/>
  <c r="AO27" i="56" s="1"/>
  <c r="AM27" i="56" a="1"/>
  <c r="AM27" i="56" s="1"/>
  <c r="AD28" i="56"/>
  <c r="AE28" i="56" s="1"/>
  <c r="AF28" i="56" s="1"/>
  <c r="AG28" i="56" s="1"/>
  <c r="AH28" i="56" s="1"/>
  <c r="AL28" i="56"/>
  <c r="AC26" i="55"/>
  <c r="AL25" i="55"/>
  <c r="AM24" i="55" a="1"/>
  <c r="AM24" i="55" s="1"/>
  <c r="AM27" i="54" a="1"/>
  <c r="AM27" i="54" s="1"/>
  <c r="AO27" i="54" a="1"/>
  <c r="AO27" i="54" s="1"/>
  <c r="AN27" i="54" a="1"/>
  <c r="AN27" i="54" s="1"/>
  <c r="AL28" i="54"/>
  <c r="AD28" i="54"/>
  <c r="AE28" i="54" s="1"/>
  <c r="AF28" i="54" s="1"/>
  <c r="AG28" i="54" s="1"/>
  <c r="AH28" i="54" s="1"/>
  <c r="AI26" i="53"/>
  <c r="AI24" i="52"/>
  <c r="AN25" i="51" a="1"/>
  <c r="AN25" i="51" s="1"/>
  <c r="AM25" i="51" a="1"/>
  <c r="AM25" i="51" s="1"/>
  <c r="AO25" i="51" a="1"/>
  <c r="AO25" i="51" s="1"/>
  <c r="AD26" i="51"/>
  <c r="AE26" i="51" s="1"/>
  <c r="AF26" i="51" s="1"/>
  <c r="AG26" i="51" s="1"/>
  <c r="AH26" i="51" s="1"/>
  <c r="AL26" i="51"/>
  <c r="AI24" i="50"/>
  <c r="AN24" i="50" a="1"/>
  <c r="AN24" i="50" s="1"/>
  <c r="AC28" i="49"/>
  <c r="AL27" i="49"/>
  <c r="AM26" i="49" a="1"/>
  <c r="AM26" i="49" s="1"/>
  <c r="AO26" i="49" a="1"/>
  <c r="AO26" i="49" s="1"/>
  <c r="AO25" i="48" a="1"/>
  <c r="AO25" i="48" s="1"/>
  <c r="AM25" i="48" a="1"/>
  <c r="AM25" i="48" s="1"/>
  <c r="AN25" i="48" a="1"/>
  <c r="AN25" i="48" s="1"/>
  <c r="AD26" i="48"/>
  <c r="AE26" i="48" s="1"/>
  <c r="AF26" i="48" s="1"/>
  <c r="AG26" i="48" s="1"/>
  <c r="AH26" i="48" s="1"/>
  <c r="AL26" i="48"/>
  <c r="AD28" i="47"/>
  <c r="AE28" i="47" s="1"/>
  <c r="AF28" i="47" s="1"/>
  <c r="AG28" i="47" s="1"/>
  <c r="AH28" i="47" s="1"/>
  <c r="AL28" i="47"/>
  <c r="AO27" i="47" a="1"/>
  <c r="AO27" i="47" s="1"/>
  <c r="AN27" i="47" a="1"/>
  <c r="AN27" i="47" s="1"/>
  <c r="AM27" i="47" a="1"/>
  <c r="AM27" i="47" s="1"/>
  <c r="AL28" i="46"/>
  <c r="AD28" i="46"/>
  <c r="AE28" i="46" s="1"/>
  <c r="AF28" i="46" s="1"/>
  <c r="AG28" i="46" s="1"/>
  <c r="AH28" i="46" s="1"/>
  <c r="AO27" i="46" a="1"/>
  <c r="AO27" i="46" s="1"/>
  <c r="AN27" i="46" a="1"/>
  <c r="AN27" i="46" s="1"/>
  <c r="AM27" i="46" a="1"/>
  <c r="AM27" i="46" s="1"/>
  <c r="AI26" i="45"/>
  <c r="AL26" i="44"/>
  <c r="AD26" i="44"/>
  <c r="AE26" i="44" s="1"/>
  <c r="AF26" i="44" s="1"/>
  <c r="AG26" i="44" s="1"/>
  <c r="AH26" i="44" s="1"/>
  <c r="AN25" i="44" a="1"/>
  <c r="AN25" i="44" s="1"/>
  <c r="AM25" i="44" a="1"/>
  <c r="AM25" i="44" s="1"/>
  <c r="AO25" i="44" a="1"/>
  <c r="AO25" i="44" s="1"/>
  <c r="AI26" i="43"/>
  <c r="AN26" i="43" a="1"/>
  <c r="AN26" i="43" s="1"/>
  <c r="AL28" i="42"/>
  <c r="AD28" i="42"/>
  <c r="AE28" i="42" s="1"/>
  <c r="AF28" i="42" s="1"/>
  <c r="AG28" i="42" s="1"/>
  <c r="AH28" i="42" s="1"/>
  <c r="AN27" i="42" a="1"/>
  <c r="AN27" i="42" s="1"/>
  <c r="AM27" i="42" a="1"/>
  <c r="AM27" i="42" s="1"/>
  <c r="AO27" i="42" a="1"/>
  <c r="AO27" i="42" s="1"/>
  <c r="AL29" i="41"/>
  <c r="AC30" i="41"/>
  <c r="AM28" i="41" a="1"/>
  <c r="AM28" i="41" s="1"/>
  <c r="AO28" i="41" a="1"/>
  <c r="AO28" i="41" s="1"/>
  <c r="AI26" i="40"/>
  <c r="AN26" i="40" s="1" a="1"/>
  <c r="AN26" i="40" s="1"/>
  <c r="AO27" i="57" l="1" a="1"/>
  <c r="AO27" i="57" s="1"/>
  <c r="AN27" i="57" a="1"/>
  <c r="AN27" i="57" s="1"/>
  <c r="AM27" i="57" a="1"/>
  <c r="AM27" i="57" s="1"/>
  <c r="AL28" i="57"/>
  <c r="AD28" i="57"/>
  <c r="AE28" i="57" s="1"/>
  <c r="AF28" i="57" s="1"/>
  <c r="AG28" i="57" s="1"/>
  <c r="AH28" i="57" s="1"/>
  <c r="AM28" i="56" a="1"/>
  <c r="AM28" i="56" s="1"/>
  <c r="AN28" i="56" a="1"/>
  <c r="AN28" i="56" s="1"/>
  <c r="AI28" i="56"/>
  <c r="AN25" i="55" a="1"/>
  <c r="AN25" i="55" s="1"/>
  <c r="AM25" i="55" a="1"/>
  <c r="AM25" i="55" s="1"/>
  <c r="AO25" i="55" a="1"/>
  <c r="AO25" i="55" s="1"/>
  <c r="AD26" i="55"/>
  <c r="AE26" i="55" s="1"/>
  <c r="AF26" i="55" s="1"/>
  <c r="AG26" i="55" s="1"/>
  <c r="AH26" i="55" s="1"/>
  <c r="AL26" i="55"/>
  <c r="AI28" i="54"/>
  <c r="AN28" i="54" a="1"/>
  <c r="AN28" i="54" s="1"/>
  <c r="AC28" i="53"/>
  <c r="AL27" i="53"/>
  <c r="AN26" i="53" a="1"/>
  <c r="AN26" i="53" s="1"/>
  <c r="AM26" i="53" a="1"/>
  <c r="AM26" i="53" s="1"/>
  <c r="AO26" i="53" a="1"/>
  <c r="AO26" i="53" s="1"/>
  <c r="AL25" i="52"/>
  <c r="AC26" i="52"/>
  <c r="AN24" i="52" a="1"/>
  <c r="AN24" i="52" s="1"/>
  <c r="AM24" i="52" a="1"/>
  <c r="AM24" i="52" s="1"/>
  <c r="AO24" i="52" a="1"/>
  <c r="AO24" i="52" s="1"/>
  <c r="AI26" i="51"/>
  <c r="AC26" i="50"/>
  <c r="AL25" i="50"/>
  <c r="AO24" i="50" a="1"/>
  <c r="AO24" i="50" s="1"/>
  <c r="AM24" i="50" a="1"/>
  <c r="AM24" i="50" s="1"/>
  <c r="AM27" i="49" a="1"/>
  <c r="AM27" i="49" s="1"/>
  <c r="AO27" i="49" a="1"/>
  <c r="AO27" i="49" s="1"/>
  <c r="AN27" i="49" a="1"/>
  <c r="AN27" i="49" s="1"/>
  <c r="AL28" i="49"/>
  <c r="AD28" i="49"/>
  <c r="AE28" i="49" s="1"/>
  <c r="AF28" i="49" s="1"/>
  <c r="AG28" i="49" s="1"/>
  <c r="AH28" i="49" s="1"/>
  <c r="AN26" i="48" a="1"/>
  <c r="AN26" i="48" s="1"/>
  <c r="AI26" i="48"/>
  <c r="AI28" i="47"/>
  <c r="AO28" i="46" a="1"/>
  <c r="AO28" i="46" s="1"/>
  <c r="AI28" i="46"/>
  <c r="AC28" i="45"/>
  <c r="AL27" i="45"/>
  <c r="AO26" i="45" a="1"/>
  <c r="AO26" i="45" s="1"/>
  <c r="AN26" i="45" a="1"/>
  <c r="AN26" i="45" s="1"/>
  <c r="AM26" i="45" a="1"/>
  <c r="AM26" i="45" s="1"/>
  <c r="AI26" i="44"/>
  <c r="AO26" i="44" a="1"/>
  <c r="AO26" i="44" s="1"/>
  <c r="AC28" i="43"/>
  <c r="AL27" i="43"/>
  <c r="AO26" i="43" a="1"/>
  <c r="AO26" i="43" s="1"/>
  <c r="AM26" i="43" a="1"/>
  <c r="AM26" i="43" s="1"/>
  <c r="AI28" i="42"/>
  <c r="AN28" i="42" a="1"/>
  <c r="AN28" i="42" s="1"/>
  <c r="AO28" i="42" a="1"/>
  <c r="AO28" i="42" s="1"/>
  <c r="AD30" i="41"/>
  <c r="AE30" i="41" s="1"/>
  <c r="AF30" i="41" s="1"/>
  <c r="AG30" i="41" s="1"/>
  <c r="AH30" i="41" s="1"/>
  <c r="AL30" i="41"/>
  <c r="AO29" i="41" a="1"/>
  <c r="AO29" i="41" s="1"/>
  <c r="AN29" i="41" a="1"/>
  <c r="AN29" i="41" s="1"/>
  <c r="AM29" i="41" a="1"/>
  <c r="AM29" i="41" s="1"/>
  <c r="AC28" i="40"/>
  <c r="AL27" i="40"/>
  <c r="AO26" i="40" a="1"/>
  <c r="AO26" i="40" s="1"/>
  <c r="AM26" i="40" a="1"/>
  <c r="AM26" i="40" s="1"/>
  <c r="AI28" i="57" l="1"/>
  <c r="AC30" i="56"/>
  <c r="AL29" i="56"/>
  <c r="AO28" i="56" a="1"/>
  <c r="AO28" i="56" s="1"/>
  <c r="AO26" i="55" a="1"/>
  <c r="AO26" i="55" s="1"/>
  <c r="AI26" i="55"/>
  <c r="AN26" i="55" s="1" a="1"/>
  <c r="AN26" i="55" s="1"/>
  <c r="AL29" i="54"/>
  <c r="AC30" i="54"/>
  <c r="AM28" i="54" a="1"/>
  <c r="AM28" i="54" s="1"/>
  <c r="AO28" i="54" a="1"/>
  <c r="AO28" i="54" s="1"/>
  <c r="AM27" i="53" a="1"/>
  <c r="AM27" i="53" s="1"/>
  <c r="AN27" i="53" a="1"/>
  <c r="AN27" i="53" s="1"/>
  <c r="AO27" i="53" a="1"/>
  <c r="AO27" i="53" s="1"/>
  <c r="AL28" i="53"/>
  <c r="AD28" i="53"/>
  <c r="AE28" i="53" s="1"/>
  <c r="AF28" i="53" s="1"/>
  <c r="AG28" i="53" s="1"/>
  <c r="AH28" i="53" s="1"/>
  <c r="AD26" i="52"/>
  <c r="AE26" i="52" s="1"/>
  <c r="AF26" i="52" s="1"/>
  <c r="AG26" i="52" s="1"/>
  <c r="AH26" i="52" s="1"/>
  <c r="AL26" i="52"/>
  <c r="AM25" i="52" a="1"/>
  <c r="AM25" i="52" s="1"/>
  <c r="AN25" i="52" a="1"/>
  <c r="AN25" i="52" s="1"/>
  <c r="AO25" i="52" a="1"/>
  <c r="AO25" i="52" s="1"/>
  <c r="AC28" i="51"/>
  <c r="AL27" i="51"/>
  <c r="AO26" i="51" a="1"/>
  <c r="AO26" i="51" s="1"/>
  <c r="AM26" i="51" a="1"/>
  <c r="AM26" i="51" s="1"/>
  <c r="AN26" i="51" a="1"/>
  <c r="AN26" i="51" s="1"/>
  <c r="AM25" i="50" a="1"/>
  <c r="AM25" i="50" s="1"/>
  <c r="AO25" i="50" a="1"/>
  <c r="AO25" i="50" s="1"/>
  <c r="AN25" i="50" a="1"/>
  <c r="AN25" i="50" s="1"/>
  <c r="AD26" i="50"/>
  <c r="AE26" i="50" s="1"/>
  <c r="AF26" i="50" s="1"/>
  <c r="AG26" i="50" s="1"/>
  <c r="AH26" i="50" s="1"/>
  <c r="AL26" i="50"/>
  <c r="AI28" i="49"/>
  <c r="AN28" i="49" a="1"/>
  <c r="AN28" i="49" s="1"/>
  <c r="AC28" i="48"/>
  <c r="AL27" i="48"/>
  <c r="AM26" i="48" a="1"/>
  <c r="AM26" i="48" s="1"/>
  <c r="AO26" i="48" a="1"/>
  <c r="AO26" i="48" s="1"/>
  <c r="AC30" i="47"/>
  <c r="AL29" i="47"/>
  <c r="AO28" i="47" a="1"/>
  <c r="AO28" i="47" s="1"/>
  <c r="AN28" i="47" a="1"/>
  <c r="AN28" i="47" s="1"/>
  <c r="AM28" i="47" a="1"/>
  <c r="AM28" i="47" s="1"/>
  <c r="AL29" i="46"/>
  <c r="AC30" i="46"/>
  <c r="AN28" i="46" a="1"/>
  <c r="AN28" i="46" s="1"/>
  <c r="AM28" i="46" a="1"/>
  <c r="AM28" i="46" s="1"/>
  <c r="AN27" i="45" a="1"/>
  <c r="AN27" i="45" s="1"/>
  <c r="AM27" i="45" a="1"/>
  <c r="AM27" i="45" s="1"/>
  <c r="AO27" i="45" a="1"/>
  <c r="AO27" i="45" s="1"/>
  <c r="AD28" i="45"/>
  <c r="AE28" i="45" s="1"/>
  <c r="AF28" i="45" s="1"/>
  <c r="AG28" i="45" s="1"/>
  <c r="AH28" i="45" s="1"/>
  <c r="AL28" i="45"/>
  <c r="AC28" i="44"/>
  <c r="AL27" i="44"/>
  <c r="AM26" i="44" a="1"/>
  <c r="AM26" i="44" s="1"/>
  <c r="AN26" i="44" a="1"/>
  <c r="AN26" i="44" s="1"/>
  <c r="AM27" i="43" a="1"/>
  <c r="AM27" i="43" s="1"/>
  <c r="AO27" i="43" a="1"/>
  <c r="AO27" i="43" s="1"/>
  <c r="AN27" i="43" a="1"/>
  <c r="AN27" i="43" s="1"/>
  <c r="AL28" i="43"/>
  <c r="AD28" i="43"/>
  <c r="AE28" i="43" s="1"/>
  <c r="AF28" i="43" s="1"/>
  <c r="AG28" i="43" s="1"/>
  <c r="AH28" i="43" s="1"/>
  <c r="AC30" i="42"/>
  <c r="AL29" i="42"/>
  <c r="AM28" i="42" a="1"/>
  <c r="AM28" i="42" s="1"/>
  <c r="AI30" i="41"/>
  <c r="AN30" i="41" s="1" a="1"/>
  <c r="AN30" i="41" s="1"/>
  <c r="AM27" i="40" a="1"/>
  <c r="AM27" i="40" s="1"/>
  <c r="AO27" i="40" a="1"/>
  <c r="AO27" i="40" s="1"/>
  <c r="AN27" i="40" a="1"/>
  <c r="AN27" i="40" s="1"/>
  <c r="AD28" i="40"/>
  <c r="AE28" i="40" s="1"/>
  <c r="AF28" i="40" s="1"/>
  <c r="AG28" i="40" s="1"/>
  <c r="AH28" i="40" s="1"/>
  <c r="AL28" i="40"/>
  <c r="AC30" i="57" l="1"/>
  <c r="AL29" i="57"/>
  <c r="AN28" i="57" a="1"/>
  <c r="AN28" i="57" s="1"/>
  <c r="AO28" i="57" a="1"/>
  <c r="AO28" i="57" s="1"/>
  <c r="AM28" i="57" a="1"/>
  <c r="AM28" i="57" s="1"/>
  <c r="AN29" i="56" a="1"/>
  <c r="AN29" i="56" s="1"/>
  <c r="AO29" i="56" a="1"/>
  <c r="AO29" i="56" s="1"/>
  <c r="AM29" i="56" a="1"/>
  <c r="AM29" i="56" s="1"/>
  <c r="AD30" i="56"/>
  <c r="AE30" i="56" s="1"/>
  <c r="AF30" i="56" s="1"/>
  <c r="AG30" i="56" s="1"/>
  <c r="AH30" i="56" s="1"/>
  <c r="AL30" i="56"/>
  <c r="AL27" i="55"/>
  <c r="AC28" i="55"/>
  <c r="AM26" i="55" a="1"/>
  <c r="AM26" i="55" s="1"/>
  <c r="AL30" i="54"/>
  <c r="AD30" i="54"/>
  <c r="AE30" i="54" s="1"/>
  <c r="AF30" i="54" s="1"/>
  <c r="AG30" i="54" s="1"/>
  <c r="AH30" i="54" s="1"/>
  <c r="AM29" i="54" a="1"/>
  <c r="AM29" i="54" s="1"/>
  <c r="AO29" i="54" a="1"/>
  <c r="AO29" i="54" s="1"/>
  <c r="AN29" i="54" a="1"/>
  <c r="AN29" i="54" s="1"/>
  <c r="AI28" i="53"/>
  <c r="AM28" i="53" s="1" a="1"/>
  <c r="AM28" i="53" s="1"/>
  <c r="AO28" i="53" a="1"/>
  <c r="AO28" i="53" s="1"/>
  <c r="AI26" i="52"/>
  <c r="AO27" i="51" a="1"/>
  <c r="AO27" i="51" s="1"/>
  <c r="AN27" i="51" a="1"/>
  <c r="AN27" i="51" s="1"/>
  <c r="AM27" i="51" a="1"/>
  <c r="AM27" i="51" s="1"/>
  <c r="AD28" i="51"/>
  <c r="AE28" i="51" s="1"/>
  <c r="AF28" i="51" s="1"/>
  <c r="AG28" i="51" s="1"/>
  <c r="AH28" i="51" s="1"/>
  <c r="AL28" i="51"/>
  <c r="AI26" i="50"/>
  <c r="AN26" i="50" s="1" a="1"/>
  <c r="AN26" i="50" s="1"/>
  <c r="AC30" i="49"/>
  <c r="AL29" i="49"/>
  <c r="AO28" i="49" a="1"/>
  <c r="AO28" i="49" s="1"/>
  <c r="AM28" i="49" a="1"/>
  <c r="AM28" i="49" s="1"/>
  <c r="AM27" i="48" a="1"/>
  <c r="AM27" i="48" s="1"/>
  <c r="AN27" i="48" a="1"/>
  <c r="AN27" i="48" s="1"/>
  <c r="AO27" i="48" a="1"/>
  <c r="AO27" i="48" s="1"/>
  <c r="AL28" i="48"/>
  <c r="AD28" i="48"/>
  <c r="AE28" i="48" s="1"/>
  <c r="AF28" i="48" s="1"/>
  <c r="AG28" i="48" s="1"/>
  <c r="AH28" i="48" s="1"/>
  <c r="AO29" i="47" a="1"/>
  <c r="AO29" i="47" s="1"/>
  <c r="AN29" i="47" a="1"/>
  <c r="AN29" i="47" s="1"/>
  <c r="AM29" i="47" a="1"/>
  <c r="AM29" i="47" s="1"/>
  <c r="AD30" i="47"/>
  <c r="AE30" i="47" s="1"/>
  <c r="AF30" i="47" s="1"/>
  <c r="AG30" i="47" s="1"/>
  <c r="AH30" i="47" s="1"/>
  <c r="AL30" i="47"/>
  <c r="AL30" i="46"/>
  <c r="AD30" i="46"/>
  <c r="AE30" i="46" s="1"/>
  <c r="AF30" i="46" s="1"/>
  <c r="AG30" i="46" s="1"/>
  <c r="AH30" i="46" s="1"/>
  <c r="AM29" i="46" a="1"/>
  <c r="AM29" i="46" s="1"/>
  <c r="AO29" i="46" a="1"/>
  <c r="AO29" i="46" s="1"/>
  <c r="AN29" i="46" a="1"/>
  <c r="AN29" i="46" s="1"/>
  <c r="AN28" i="45" a="1"/>
  <c r="AN28" i="45" s="1"/>
  <c r="AI28" i="45"/>
  <c r="AM27" i="44" a="1"/>
  <c r="AM27" i="44" s="1"/>
  <c r="AO27" i="44" a="1"/>
  <c r="AO27" i="44" s="1"/>
  <c r="AN27" i="44" a="1"/>
  <c r="AN27" i="44" s="1"/>
  <c r="AD28" i="44"/>
  <c r="AE28" i="44" s="1"/>
  <c r="AF28" i="44" s="1"/>
  <c r="AG28" i="44" s="1"/>
  <c r="AH28" i="44" s="1"/>
  <c r="AL28" i="44"/>
  <c r="AI28" i="43"/>
  <c r="AO29" i="42" a="1"/>
  <c r="AO29" i="42" s="1"/>
  <c r="AN29" i="42" a="1"/>
  <c r="AN29" i="42" s="1"/>
  <c r="AM29" i="42" a="1"/>
  <c r="AM29" i="42" s="1"/>
  <c r="AL30" i="42"/>
  <c r="AD30" i="42"/>
  <c r="AE30" i="42" s="1"/>
  <c r="AF30" i="42" s="1"/>
  <c r="AG30" i="42" s="1"/>
  <c r="AH30" i="42" s="1"/>
  <c r="AL31" i="41"/>
  <c r="AC32" i="41"/>
  <c r="AM30" i="41" a="1"/>
  <c r="AM30" i="41" s="1"/>
  <c r="AO30" i="41" a="1"/>
  <c r="AO30" i="41" s="1"/>
  <c r="AI28" i="40"/>
  <c r="AN28" i="40" s="1" a="1"/>
  <c r="AN28" i="40" s="1"/>
  <c r="AM29" i="57" l="1" a="1"/>
  <c r="AM29" i="57" s="1"/>
  <c r="AN29" i="57" a="1"/>
  <c r="AN29" i="57" s="1"/>
  <c r="AO29" i="57" a="1"/>
  <c r="AO29" i="57" s="1"/>
  <c r="AL30" i="57"/>
  <c r="AD30" i="57"/>
  <c r="AE30" i="57" s="1"/>
  <c r="AF30" i="57" s="1"/>
  <c r="AG30" i="57" s="1"/>
  <c r="AH30" i="57" s="1"/>
  <c r="AI30" i="56"/>
  <c r="AN30" i="56" s="1" a="1"/>
  <c r="AN30" i="56" s="1"/>
  <c r="AL28" i="55"/>
  <c r="AD28" i="55"/>
  <c r="AE28" i="55" s="1"/>
  <c r="AF28" i="55" s="1"/>
  <c r="AG28" i="55" s="1"/>
  <c r="AH28" i="55" s="1"/>
  <c r="AO27" i="55" a="1"/>
  <c r="AO27" i="55" s="1"/>
  <c r="AN27" i="55" a="1"/>
  <c r="AN27" i="55" s="1"/>
  <c r="AM27" i="55" a="1"/>
  <c r="AM27" i="55" s="1"/>
  <c r="AI30" i="54"/>
  <c r="AM30" i="54" a="1"/>
  <c r="AM30" i="54" s="1"/>
  <c r="AC30" i="53"/>
  <c r="AL29" i="53"/>
  <c r="AN28" i="53" a="1"/>
  <c r="AN28" i="53" s="1"/>
  <c r="AC28" i="52"/>
  <c r="AL27" i="52"/>
  <c r="AM26" i="52" a="1"/>
  <c r="AM26" i="52" s="1"/>
  <c r="AN26" i="52" a="1"/>
  <c r="AN26" i="52" s="1"/>
  <c r="AO26" i="52" a="1"/>
  <c r="AO26" i="52" s="1"/>
  <c r="AI28" i="51"/>
  <c r="AN28" i="51" a="1"/>
  <c r="AN28" i="51" s="1"/>
  <c r="AC28" i="50"/>
  <c r="AL27" i="50"/>
  <c r="AM26" i="50" a="1"/>
  <c r="AM26" i="50" s="1"/>
  <c r="AO26" i="50" a="1"/>
  <c r="AO26" i="50" s="1"/>
  <c r="AN29" i="49" a="1"/>
  <c r="AN29" i="49" s="1"/>
  <c r="AM29" i="49" a="1"/>
  <c r="AM29" i="49" s="1"/>
  <c r="AO29" i="49" a="1"/>
  <c r="AO29" i="49" s="1"/>
  <c r="AD30" i="49"/>
  <c r="AE30" i="49" s="1"/>
  <c r="AF30" i="49" s="1"/>
  <c r="AG30" i="49" s="1"/>
  <c r="AH30" i="49" s="1"/>
  <c r="AL30" i="49"/>
  <c r="AI28" i="48"/>
  <c r="AO28" i="48" a="1"/>
  <c r="AO28" i="48" s="1"/>
  <c r="AI30" i="47"/>
  <c r="AI30" i="46"/>
  <c r="AC30" i="45"/>
  <c r="AL29" i="45"/>
  <c r="AO28" i="45" a="1"/>
  <c r="AO28" i="45" s="1"/>
  <c r="AM28" i="45" a="1"/>
  <c r="AM28" i="45" s="1"/>
  <c r="AI28" i="44"/>
  <c r="AN28" i="44" a="1"/>
  <c r="AN28" i="44" s="1"/>
  <c r="AC30" i="43"/>
  <c r="AL29" i="43"/>
  <c r="AN28" i="43" a="1"/>
  <c r="AN28" i="43" s="1"/>
  <c r="AO28" i="43" a="1"/>
  <c r="AO28" i="43" s="1"/>
  <c r="AM28" i="43" a="1"/>
  <c r="AM28" i="43" s="1"/>
  <c r="AM30" i="42" a="1"/>
  <c r="AM30" i="42" s="1"/>
  <c r="AI30" i="42"/>
  <c r="AN30" i="42" a="1"/>
  <c r="AN30" i="42" s="1"/>
  <c r="AL32" i="41"/>
  <c r="AD32" i="41"/>
  <c r="AE32" i="41" s="1"/>
  <c r="AF32" i="41" s="1"/>
  <c r="AG32" i="41" s="1"/>
  <c r="AH32" i="41" s="1"/>
  <c r="AN31" i="41" a="1"/>
  <c r="AN31" i="41" s="1"/>
  <c r="AO31" i="41" a="1"/>
  <c r="AO31" i="41" s="1"/>
  <c r="AM31" i="41" a="1"/>
  <c r="AM31" i="41" s="1"/>
  <c r="AC30" i="40"/>
  <c r="AL29" i="40"/>
  <c r="AM28" i="40" a="1"/>
  <c r="AM28" i="40" s="1"/>
  <c r="AO28" i="40" a="1"/>
  <c r="AO28" i="40" s="1"/>
  <c r="AI30" i="57" l="1"/>
  <c r="AN30" i="57" a="1"/>
  <c r="AN30" i="57" s="1"/>
  <c r="AL31" i="56"/>
  <c r="AC32" i="56"/>
  <c r="AM30" i="56" a="1"/>
  <c r="AM30" i="56" s="1"/>
  <c r="AO30" i="56" a="1"/>
  <c r="AO30" i="56" s="1"/>
  <c r="AI28" i="55"/>
  <c r="AO28" i="55" s="1" a="1"/>
  <c r="AO28" i="55" s="1"/>
  <c r="AN28" i="55" a="1"/>
  <c r="AN28" i="55" s="1"/>
  <c r="AM28" i="55" a="1"/>
  <c r="AM28" i="55" s="1"/>
  <c r="AC32" i="54"/>
  <c r="AL31" i="54"/>
  <c r="AN30" i="54" a="1"/>
  <c r="AN30" i="54" s="1"/>
  <c r="AO30" i="54" a="1"/>
  <c r="AO30" i="54" s="1"/>
  <c r="AN29" i="53" a="1"/>
  <c r="AN29" i="53" s="1"/>
  <c r="AO29" i="53" a="1"/>
  <c r="AO29" i="53" s="1"/>
  <c r="AM29" i="53" a="1"/>
  <c r="AM29" i="53" s="1"/>
  <c r="AL30" i="53"/>
  <c r="AD30" i="53"/>
  <c r="AE30" i="53" s="1"/>
  <c r="AF30" i="53" s="1"/>
  <c r="AG30" i="53" s="1"/>
  <c r="AH30" i="53" s="1"/>
  <c r="AM27" i="52" a="1"/>
  <c r="AM27" i="52" s="1"/>
  <c r="AN27" i="52" a="1"/>
  <c r="AN27" i="52" s="1"/>
  <c r="AO27" i="52" a="1"/>
  <c r="AO27" i="52" s="1"/>
  <c r="AD28" i="52"/>
  <c r="AE28" i="52" s="1"/>
  <c r="AF28" i="52" s="1"/>
  <c r="AG28" i="52" s="1"/>
  <c r="AH28" i="52" s="1"/>
  <c r="AL28" i="52"/>
  <c r="AC30" i="51"/>
  <c r="AL29" i="51"/>
  <c r="AM28" i="51" a="1"/>
  <c r="AM28" i="51" s="1"/>
  <c r="AO28" i="51" a="1"/>
  <c r="AO28" i="51" s="1"/>
  <c r="AO27" i="50" a="1"/>
  <c r="AO27" i="50" s="1"/>
  <c r="AM27" i="50" a="1"/>
  <c r="AM27" i="50" s="1"/>
  <c r="AN27" i="50" a="1"/>
  <c r="AN27" i="50" s="1"/>
  <c r="AD28" i="50"/>
  <c r="AE28" i="50" s="1"/>
  <c r="AF28" i="50" s="1"/>
  <c r="AG28" i="50" s="1"/>
  <c r="AH28" i="50" s="1"/>
  <c r="AL28" i="50"/>
  <c r="AI30" i="49"/>
  <c r="AN30" i="49" a="1"/>
  <c r="AN30" i="49" s="1"/>
  <c r="AC30" i="48"/>
  <c r="AL29" i="48"/>
  <c r="AN28" i="48" a="1"/>
  <c r="AN28" i="48" s="1"/>
  <c r="AM28" i="48" a="1"/>
  <c r="AM28" i="48" s="1"/>
  <c r="AL31" i="47"/>
  <c r="AC32" i="47"/>
  <c r="AO30" i="47" a="1"/>
  <c r="AO30" i="47" s="1"/>
  <c r="AN30" i="47" a="1"/>
  <c r="AN30" i="47" s="1"/>
  <c r="AM30" i="47" a="1"/>
  <c r="AM30" i="47" s="1"/>
  <c r="AL31" i="46"/>
  <c r="AC32" i="46"/>
  <c r="AN30" i="46" a="1"/>
  <c r="AN30" i="46" s="1"/>
  <c r="AO30" i="46" a="1"/>
  <c r="AO30" i="46" s="1"/>
  <c r="AM30" i="46" a="1"/>
  <c r="AM30" i="46" s="1"/>
  <c r="AO29" i="45" a="1"/>
  <c r="AO29" i="45" s="1"/>
  <c r="AN29" i="45" a="1"/>
  <c r="AN29" i="45" s="1"/>
  <c r="AM29" i="45" a="1"/>
  <c r="AM29" i="45" s="1"/>
  <c r="AD30" i="45"/>
  <c r="AE30" i="45" s="1"/>
  <c r="AF30" i="45" s="1"/>
  <c r="AG30" i="45" s="1"/>
  <c r="AH30" i="45" s="1"/>
  <c r="AL30" i="45"/>
  <c r="AL29" i="44"/>
  <c r="AC30" i="44"/>
  <c r="AM28" i="44" a="1"/>
  <c r="AM28" i="44" s="1"/>
  <c r="AO28" i="44" a="1"/>
  <c r="AO28" i="44" s="1"/>
  <c r="AO29" i="43" a="1"/>
  <c r="AO29" i="43" s="1"/>
  <c r="AN29" i="43" a="1"/>
  <c r="AN29" i="43" s="1"/>
  <c r="AM29" i="43" a="1"/>
  <c r="AM29" i="43" s="1"/>
  <c r="AD30" i="43"/>
  <c r="AE30" i="43" s="1"/>
  <c r="AF30" i="43" s="1"/>
  <c r="AG30" i="43" s="1"/>
  <c r="AH30" i="43" s="1"/>
  <c r="AL30" i="43"/>
  <c r="AC32" i="42"/>
  <c r="AL31" i="42"/>
  <c r="AO30" i="42" a="1"/>
  <c r="AO30" i="42" s="1"/>
  <c r="AI32" i="41"/>
  <c r="AN32" i="41" s="1" a="1"/>
  <c r="AN32" i="41" s="1"/>
  <c r="AO29" i="40" a="1"/>
  <c r="AO29" i="40" s="1"/>
  <c r="AN29" i="40" a="1"/>
  <c r="AN29" i="40" s="1"/>
  <c r="AM29" i="40" a="1"/>
  <c r="AM29" i="40" s="1"/>
  <c r="AL30" i="40"/>
  <c r="AD30" i="40"/>
  <c r="AE30" i="40" s="1"/>
  <c r="AF30" i="40" s="1"/>
  <c r="AG30" i="40" s="1"/>
  <c r="AH30" i="40" s="1"/>
  <c r="AC32" i="57" l="1"/>
  <c r="AL31" i="57"/>
  <c r="AM30" i="57" a="1"/>
  <c r="AM30" i="57" s="1"/>
  <c r="AO30" i="57" a="1"/>
  <c r="AO30" i="57" s="1"/>
  <c r="AD32" i="56"/>
  <c r="AE32" i="56" s="1"/>
  <c r="AF32" i="56" s="1"/>
  <c r="AG32" i="56" s="1"/>
  <c r="AH32" i="56" s="1"/>
  <c r="AL32" i="56"/>
  <c r="AO31" i="56" a="1"/>
  <c r="AO31" i="56" s="1"/>
  <c r="AN31" i="56" a="1"/>
  <c r="AN31" i="56" s="1"/>
  <c r="AM31" i="56" a="1"/>
  <c r="AM31" i="56" s="1"/>
  <c r="AC30" i="55"/>
  <c r="AL29" i="55"/>
  <c r="AO31" i="54" a="1"/>
  <c r="AO31" i="54" s="1"/>
  <c r="AM31" i="54" a="1"/>
  <c r="AM31" i="54" s="1"/>
  <c r="AN31" i="54" a="1"/>
  <c r="AN31" i="54" s="1"/>
  <c r="AD32" i="54"/>
  <c r="AE32" i="54" s="1"/>
  <c r="AF32" i="54" s="1"/>
  <c r="AG32" i="54" s="1"/>
  <c r="AH32" i="54" s="1"/>
  <c r="AL32" i="54"/>
  <c r="AM30" i="53" a="1"/>
  <c r="AM30" i="53" s="1"/>
  <c r="AI30" i="53"/>
  <c r="AN30" i="53" a="1"/>
  <c r="AN30" i="53" s="1"/>
  <c r="AI28" i="52"/>
  <c r="AO29" i="51" a="1"/>
  <c r="AO29" i="51" s="1"/>
  <c r="AN29" i="51" a="1"/>
  <c r="AN29" i="51" s="1"/>
  <c r="AM29" i="51" a="1"/>
  <c r="AM29" i="51" s="1"/>
  <c r="AL30" i="51"/>
  <c r="AD30" i="51"/>
  <c r="AE30" i="51" s="1"/>
  <c r="AF30" i="51" s="1"/>
  <c r="AG30" i="51" s="1"/>
  <c r="AH30" i="51" s="1"/>
  <c r="AI28" i="50"/>
  <c r="AC32" i="49"/>
  <c r="AL31" i="49"/>
  <c r="AO30" i="49" a="1"/>
  <c r="AO30" i="49" s="1"/>
  <c r="AM30" i="49" a="1"/>
  <c r="AM30" i="49" s="1"/>
  <c r="AN29" i="48" a="1"/>
  <c r="AN29" i="48" s="1"/>
  <c r="AO29" i="48" a="1"/>
  <c r="AO29" i="48" s="1"/>
  <c r="AM29" i="48" a="1"/>
  <c r="AM29" i="48" s="1"/>
  <c r="AL30" i="48"/>
  <c r="AD30" i="48"/>
  <c r="AE30" i="48" s="1"/>
  <c r="AF30" i="48" s="1"/>
  <c r="AG30" i="48" s="1"/>
  <c r="AH30" i="48" s="1"/>
  <c r="AD32" i="47"/>
  <c r="AE32" i="47" s="1"/>
  <c r="AF32" i="47" s="1"/>
  <c r="AG32" i="47" s="1"/>
  <c r="AH32" i="47" s="1"/>
  <c r="AL32" i="47"/>
  <c r="AO31" i="47" a="1"/>
  <c r="AO31" i="47" s="1"/>
  <c r="AM31" i="47" a="1"/>
  <c r="AM31" i="47" s="1"/>
  <c r="AN31" i="47" a="1"/>
  <c r="AN31" i="47" s="1"/>
  <c r="AD32" i="46"/>
  <c r="AE32" i="46" s="1"/>
  <c r="AF32" i="46" s="1"/>
  <c r="AG32" i="46" s="1"/>
  <c r="AH32" i="46" s="1"/>
  <c r="AL32" i="46"/>
  <c r="AM31" i="46" a="1"/>
  <c r="AM31" i="46" s="1"/>
  <c r="AN31" i="46" a="1"/>
  <c r="AN31" i="46" s="1"/>
  <c r="AO31" i="46" a="1"/>
  <c r="AO31" i="46" s="1"/>
  <c r="AI30" i="45"/>
  <c r="AL30" i="44"/>
  <c r="AD30" i="44"/>
  <c r="AE30" i="44" s="1"/>
  <c r="AF30" i="44" s="1"/>
  <c r="AG30" i="44" s="1"/>
  <c r="AH30" i="44" s="1"/>
  <c r="AO29" i="44" a="1"/>
  <c r="AO29" i="44" s="1"/>
  <c r="AN29" i="44" a="1"/>
  <c r="AN29" i="44" s="1"/>
  <c r="AM29" i="44" a="1"/>
  <c r="AM29" i="44" s="1"/>
  <c r="AM30" i="43" a="1"/>
  <c r="AM30" i="43" s="1"/>
  <c r="AI30" i="43"/>
  <c r="AO30" i="43" a="1"/>
  <c r="AO30" i="43" s="1"/>
  <c r="AN31" i="42" a="1"/>
  <c r="AN31" i="42" s="1"/>
  <c r="AM31" i="42" a="1"/>
  <c r="AM31" i="42" s="1"/>
  <c r="AO31" i="42" a="1"/>
  <c r="AO31" i="42" s="1"/>
  <c r="AD32" i="42"/>
  <c r="AE32" i="42" s="1"/>
  <c r="AF32" i="42" s="1"/>
  <c r="AG32" i="42" s="1"/>
  <c r="AH32" i="42" s="1"/>
  <c r="AL32" i="42"/>
  <c r="AC34" i="41"/>
  <c r="AL33" i="41"/>
  <c r="AO32" i="41" a="1"/>
  <c r="AO32" i="41" s="1"/>
  <c r="AM32" i="41" a="1"/>
  <c r="AM32" i="41" s="1"/>
  <c r="AI30" i="40"/>
  <c r="AN31" i="57" l="1" a="1"/>
  <c r="AN31" i="57" s="1"/>
  <c r="AM31" i="57" a="1"/>
  <c r="AM31" i="57" s="1"/>
  <c r="AO31" i="57" a="1"/>
  <c r="AO31" i="57" s="1"/>
  <c r="AL32" i="57"/>
  <c r="AD32" i="57"/>
  <c r="AE32" i="57" s="1"/>
  <c r="AF32" i="57" s="1"/>
  <c r="AG32" i="57" s="1"/>
  <c r="AH32" i="57" s="1"/>
  <c r="AI32" i="56"/>
  <c r="AO29" i="55" a="1"/>
  <c r="AO29" i="55" s="1"/>
  <c r="AM29" i="55" a="1"/>
  <c r="AM29" i="55" s="1"/>
  <c r="AN29" i="55" a="1"/>
  <c r="AN29" i="55" s="1"/>
  <c r="AD30" i="55"/>
  <c r="AE30" i="55" s="1"/>
  <c r="AF30" i="55" s="1"/>
  <c r="AG30" i="55" s="1"/>
  <c r="AH30" i="55" s="1"/>
  <c r="AL30" i="55"/>
  <c r="AM32" i="54" a="1"/>
  <c r="AM32" i="54" s="1"/>
  <c r="AI32" i="54"/>
  <c r="AC32" i="53"/>
  <c r="AL31" i="53"/>
  <c r="AO30" i="53" a="1"/>
  <c r="AO30" i="53" s="1"/>
  <c r="AL29" i="52"/>
  <c r="AC30" i="52"/>
  <c r="AN28" i="52" a="1"/>
  <c r="AN28" i="52" s="1"/>
  <c r="AO28" i="52" a="1"/>
  <c r="AO28" i="52" s="1"/>
  <c r="AM28" i="52" a="1"/>
  <c r="AM28" i="52" s="1"/>
  <c r="AI30" i="51"/>
  <c r="AM30" i="51" a="1"/>
  <c r="AM30" i="51" s="1"/>
  <c r="AL29" i="50"/>
  <c r="AC30" i="50"/>
  <c r="AM28" i="50" a="1"/>
  <c r="AM28" i="50" s="1"/>
  <c r="AN28" i="50" a="1"/>
  <c r="AN28" i="50" s="1"/>
  <c r="AO28" i="50" a="1"/>
  <c r="AO28" i="50" s="1"/>
  <c r="AO31" i="49" a="1"/>
  <c r="AO31" i="49" s="1"/>
  <c r="AN31" i="49" a="1"/>
  <c r="AN31" i="49" s="1"/>
  <c r="AM31" i="49" a="1"/>
  <c r="AM31" i="49" s="1"/>
  <c r="AL32" i="49"/>
  <c r="AD32" i="49"/>
  <c r="AE32" i="49" s="1"/>
  <c r="AF32" i="49" s="1"/>
  <c r="AG32" i="49" s="1"/>
  <c r="AH32" i="49" s="1"/>
  <c r="AI30" i="48"/>
  <c r="AN30" i="48" a="1"/>
  <c r="AN30" i="48" s="1"/>
  <c r="AO30" i="48" a="1"/>
  <c r="AO30" i="48" s="1"/>
  <c r="AI32" i="47"/>
  <c r="AN32" i="46" a="1"/>
  <c r="AN32" i="46" s="1"/>
  <c r="AI32" i="46"/>
  <c r="AC32" i="45"/>
  <c r="AL31" i="45"/>
  <c r="AM30" i="45" a="1"/>
  <c r="AM30" i="45" s="1"/>
  <c r="AN30" i="45" a="1"/>
  <c r="AN30" i="45" s="1"/>
  <c r="AO30" i="45" a="1"/>
  <c r="AO30" i="45" s="1"/>
  <c r="AN30" i="44" a="1"/>
  <c r="AN30" i="44" s="1"/>
  <c r="AI30" i="44"/>
  <c r="AL31" i="43"/>
  <c r="AC32" i="43"/>
  <c r="AN30" i="43" a="1"/>
  <c r="AN30" i="43" s="1"/>
  <c r="AO32" i="42" a="1"/>
  <c r="AO32" i="42" s="1"/>
  <c r="AN32" i="42" a="1"/>
  <c r="AN32" i="42" s="1"/>
  <c r="AI32" i="42"/>
  <c r="AO33" i="41" a="1"/>
  <c r="AO33" i="41" s="1"/>
  <c r="AN33" i="41" a="1"/>
  <c r="AN33" i="41" s="1"/>
  <c r="AM33" i="41" a="1"/>
  <c r="AM33" i="41" s="1"/>
  <c r="AL34" i="41"/>
  <c r="AD34" i="41"/>
  <c r="AE34" i="41" s="1"/>
  <c r="AF34" i="41" s="1"/>
  <c r="AG34" i="41" s="1"/>
  <c r="AH34" i="41" s="1"/>
  <c r="AL31" i="40"/>
  <c r="AC32" i="40"/>
  <c r="AM30" i="40" a="1"/>
  <c r="AM30" i="40" s="1"/>
  <c r="AN30" i="40" a="1"/>
  <c r="AN30" i="40" s="1"/>
  <c r="AO30" i="40" a="1"/>
  <c r="AO30" i="40" s="1"/>
  <c r="AM32" i="57" l="1" a="1"/>
  <c r="AM32" i="57" s="1"/>
  <c r="AI32" i="57"/>
  <c r="AN32" i="57" a="1"/>
  <c r="AN32" i="57" s="1"/>
  <c r="AL33" i="56"/>
  <c r="AC34" i="56"/>
  <c r="AM32" i="56" a="1"/>
  <c r="AM32" i="56" s="1"/>
  <c r="AO32" i="56" a="1"/>
  <c r="AO32" i="56" s="1"/>
  <c r="AN32" i="56" a="1"/>
  <c r="AN32" i="56" s="1"/>
  <c r="AN30" i="55" a="1"/>
  <c r="AN30" i="55" s="1"/>
  <c r="AI30" i="55"/>
  <c r="AO30" i="55" a="1"/>
  <c r="AO30" i="55" s="1"/>
  <c r="AL33" i="54"/>
  <c r="AC34" i="54"/>
  <c r="AO32" i="54" a="1"/>
  <c r="AO32" i="54" s="1"/>
  <c r="AN32" i="54" a="1"/>
  <c r="AN32" i="54" s="1"/>
  <c r="AO31" i="53" a="1"/>
  <c r="AO31" i="53" s="1"/>
  <c r="AN31" i="53" a="1"/>
  <c r="AN31" i="53" s="1"/>
  <c r="AM31" i="53" a="1"/>
  <c r="AM31" i="53" s="1"/>
  <c r="AD32" i="53"/>
  <c r="AE32" i="53" s="1"/>
  <c r="AF32" i="53" s="1"/>
  <c r="AG32" i="53" s="1"/>
  <c r="AH32" i="53" s="1"/>
  <c r="AL32" i="53"/>
  <c r="AD30" i="52"/>
  <c r="AE30" i="52" s="1"/>
  <c r="AF30" i="52" s="1"/>
  <c r="AG30" i="52" s="1"/>
  <c r="AH30" i="52" s="1"/>
  <c r="AL30" i="52"/>
  <c r="AM29" i="52" a="1"/>
  <c r="AM29" i="52" s="1"/>
  <c r="AO29" i="52" a="1"/>
  <c r="AO29" i="52" s="1"/>
  <c r="AN29" i="52" a="1"/>
  <c r="AN29" i="52" s="1"/>
  <c r="AC32" i="51"/>
  <c r="AL31" i="51"/>
  <c r="AO30" i="51" a="1"/>
  <c r="AO30" i="51" s="1"/>
  <c r="AN30" i="51" a="1"/>
  <c r="AN30" i="51" s="1"/>
  <c r="AL30" i="50"/>
  <c r="AD30" i="50"/>
  <c r="AE30" i="50" s="1"/>
  <c r="AF30" i="50" s="1"/>
  <c r="AG30" i="50" s="1"/>
  <c r="AH30" i="50" s="1"/>
  <c r="AM29" i="50" a="1"/>
  <c r="AM29" i="50" s="1"/>
  <c r="AN29" i="50" a="1"/>
  <c r="AN29" i="50" s="1"/>
  <c r="AO29" i="50" a="1"/>
  <c r="AO29" i="50" s="1"/>
  <c r="AI32" i="49"/>
  <c r="AM32" i="49" s="1" a="1"/>
  <c r="AM32" i="49" s="1"/>
  <c r="AC32" i="48"/>
  <c r="AL31" i="48"/>
  <c r="AM30" i="48" a="1"/>
  <c r="AM30" i="48" s="1"/>
  <c r="AC34" i="47"/>
  <c r="AL33" i="47"/>
  <c r="AM32" i="47" a="1"/>
  <c r="AM32" i="47" s="1"/>
  <c r="AN32" i="47" a="1"/>
  <c r="AN32" i="47" s="1"/>
  <c r="AO32" i="47" a="1"/>
  <c r="AO32" i="47" s="1"/>
  <c r="AC34" i="46"/>
  <c r="AL33" i="46"/>
  <c r="AM32" i="46" a="1"/>
  <c r="AM32" i="46" s="1"/>
  <c r="AO32" i="46" a="1"/>
  <c r="AO32" i="46" s="1"/>
  <c r="AM31" i="45" a="1"/>
  <c r="AM31" i="45" s="1"/>
  <c r="AN31" i="45" a="1"/>
  <c r="AN31" i="45" s="1"/>
  <c r="AO31" i="45" a="1"/>
  <c r="AO31" i="45" s="1"/>
  <c r="AL32" i="45"/>
  <c r="AD32" i="45"/>
  <c r="AE32" i="45" s="1"/>
  <c r="AF32" i="45" s="1"/>
  <c r="AG32" i="45" s="1"/>
  <c r="AH32" i="45" s="1"/>
  <c r="AL31" i="44"/>
  <c r="AC32" i="44"/>
  <c r="AO30" i="44" a="1"/>
  <c r="AO30" i="44" s="1"/>
  <c r="AM30" i="44" a="1"/>
  <c r="AM30" i="44" s="1"/>
  <c r="AL32" i="43"/>
  <c r="AD32" i="43"/>
  <c r="AE32" i="43" s="1"/>
  <c r="AF32" i="43" s="1"/>
  <c r="AG32" i="43" s="1"/>
  <c r="AH32" i="43" s="1"/>
  <c r="AM31" i="43" a="1"/>
  <c r="AM31" i="43" s="1"/>
  <c r="AO31" i="43" a="1"/>
  <c r="AO31" i="43" s="1"/>
  <c r="AN31" i="43" a="1"/>
  <c r="AN31" i="43" s="1"/>
  <c r="AC34" i="42"/>
  <c r="AL33" i="42"/>
  <c r="AM32" i="42" a="1"/>
  <c r="AM32" i="42" s="1"/>
  <c r="AI34" i="41"/>
  <c r="AL32" i="40"/>
  <c r="AD32" i="40"/>
  <c r="AE32" i="40" s="1"/>
  <c r="AF32" i="40" s="1"/>
  <c r="AG32" i="40" s="1"/>
  <c r="AH32" i="40" s="1"/>
  <c r="AN31" i="40" a="1"/>
  <c r="AN31" i="40" s="1"/>
  <c r="AM31" i="40" a="1"/>
  <c r="AM31" i="40" s="1"/>
  <c r="AO31" i="40" a="1"/>
  <c r="AO31" i="40" s="1"/>
  <c r="AC34" i="57" l="1"/>
  <c r="AL33" i="57"/>
  <c r="AO32" i="57" a="1"/>
  <c r="AO32" i="57" s="1"/>
  <c r="AD34" i="56"/>
  <c r="AE34" i="56" s="1"/>
  <c r="AF34" i="56" s="1"/>
  <c r="AG34" i="56" s="1"/>
  <c r="AH34" i="56" s="1"/>
  <c r="AL34" i="56"/>
  <c r="AN33" i="56" a="1"/>
  <c r="AN33" i="56" s="1"/>
  <c r="AM33" i="56" a="1"/>
  <c r="AM33" i="56" s="1"/>
  <c r="AO33" i="56" a="1"/>
  <c r="AO33" i="56" s="1"/>
  <c r="AC32" i="55"/>
  <c r="AL31" i="55"/>
  <c r="AM30" i="55" a="1"/>
  <c r="AM30" i="55" s="1"/>
  <c r="AL34" i="54"/>
  <c r="AD34" i="54"/>
  <c r="AE34" i="54" s="1"/>
  <c r="AF34" i="54" s="1"/>
  <c r="AG34" i="54" s="1"/>
  <c r="AH34" i="54" s="1"/>
  <c r="AM33" i="54" a="1"/>
  <c r="AM33" i="54" s="1"/>
  <c r="AN33" i="54" a="1"/>
  <c r="AN33" i="54" s="1"/>
  <c r="AO33" i="54" a="1"/>
  <c r="AO33" i="54" s="1"/>
  <c r="AI32" i="53"/>
  <c r="AN32" i="53" a="1"/>
  <c r="AN32" i="53" s="1"/>
  <c r="AI30" i="52"/>
  <c r="AN31" i="51" a="1"/>
  <c r="AN31" i="51" s="1"/>
  <c r="AM31" i="51" a="1"/>
  <c r="AM31" i="51" s="1"/>
  <c r="AO31" i="51" a="1"/>
  <c r="AO31" i="51" s="1"/>
  <c r="AL32" i="51"/>
  <c r="AD32" i="51"/>
  <c r="AE32" i="51" s="1"/>
  <c r="AF32" i="51" s="1"/>
  <c r="AG32" i="51" s="1"/>
  <c r="AH32" i="51" s="1"/>
  <c r="AN30" i="50" a="1"/>
  <c r="AN30" i="50" s="1"/>
  <c r="AI30" i="50"/>
  <c r="AM30" i="50" a="1"/>
  <c r="AM30" i="50" s="1"/>
  <c r="AN32" i="49" a="1"/>
  <c r="AN32" i="49" s="1"/>
  <c r="AC34" i="49"/>
  <c r="AL33" i="49"/>
  <c r="AO32" i="49" a="1"/>
  <c r="AO32" i="49" s="1"/>
  <c r="AO31" i="48" a="1"/>
  <c r="AO31" i="48" s="1"/>
  <c r="AN31" i="48" a="1"/>
  <c r="AN31" i="48" s="1"/>
  <c r="AM31" i="48" a="1"/>
  <c r="AM31" i="48" s="1"/>
  <c r="AD32" i="48"/>
  <c r="AE32" i="48" s="1"/>
  <c r="AF32" i="48" s="1"/>
  <c r="AG32" i="48" s="1"/>
  <c r="AH32" i="48" s="1"/>
  <c r="AL32" i="48"/>
  <c r="AO33" i="47" a="1"/>
  <c r="AO33" i="47" s="1"/>
  <c r="AM33" i="47" a="1"/>
  <c r="AM33" i="47" s="1"/>
  <c r="AN33" i="47" a="1"/>
  <c r="AN33" i="47" s="1"/>
  <c r="AL34" i="47"/>
  <c r="AD34" i="47"/>
  <c r="AE34" i="47" s="1"/>
  <c r="AF34" i="47" s="1"/>
  <c r="AG34" i="47" s="1"/>
  <c r="AH34" i="47" s="1"/>
  <c r="AM33" i="46" a="1"/>
  <c r="AM33" i="46" s="1"/>
  <c r="AN33" i="46" a="1"/>
  <c r="AN33" i="46" s="1"/>
  <c r="AO33" i="46" a="1"/>
  <c r="AO33" i="46" s="1"/>
  <c r="AD34" i="46"/>
  <c r="AE34" i="46" s="1"/>
  <c r="AF34" i="46" s="1"/>
  <c r="AG34" i="46" s="1"/>
  <c r="AH34" i="46" s="1"/>
  <c r="AL34" i="46"/>
  <c r="AI32" i="45"/>
  <c r="AN32" i="45" a="1"/>
  <c r="AN32" i="45" s="1"/>
  <c r="AL32" i="44"/>
  <c r="AD32" i="44"/>
  <c r="AE32" i="44" s="1"/>
  <c r="AF32" i="44" s="1"/>
  <c r="AG32" i="44" s="1"/>
  <c r="AH32" i="44" s="1"/>
  <c r="AN31" i="44" a="1"/>
  <c r="AN31" i="44" s="1"/>
  <c r="AM31" i="44" a="1"/>
  <c r="AM31" i="44" s="1"/>
  <c r="AO31" i="44" a="1"/>
  <c r="AO31" i="44" s="1"/>
  <c r="AI32" i="43"/>
  <c r="AN32" i="43" s="1" a="1"/>
  <c r="AN32" i="43" s="1"/>
  <c r="AO32" i="43" a="1"/>
  <c r="AO32" i="43" s="1"/>
  <c r="AM32" i="43" a="1"/>
  <c r="AM32" i="43" s="1"/>
  <c r="AN33" i="42" a="1"/>
  <c r="AN33" i="42" s="1"/>
  <c r="AM33" i="42" a="1"/>
  <c r="AM33" i="42" s="1"/>
  <c r="AO33" i="42" a="1"/>
  <c r="AO33" i="42" s="1"/>
  <c r="AD34" i="42"/>
  <c r="AE34" i="42" s="1"/>
  <c r="AF34" i="42" s="1"/>
  <c r="AG34" i="42" s="1"/>
  <c r="AH34" i="42" s="1"/>
  <c r="AL34" i="42"/>
  <c r="AC36" i="41"/>
  <c r="AL35" i="41"/>
  <c r="AN34" i="41" a="1"/>
  <c r="AN34" i="41" s="1"/>
  <c r="AM34" i="41" a="1"/>
  <c r="AM34" i="41" s="1"/>
  <c r="AO34" i="41" a="1"/>
  <c r="AO34" i="41" s="1"/>
  <c r="AI32" i="40"/>
  <c r="AM32" i="40" s="1" a="1"/>
  <c r="AM32" i="40" s="1"/>
  <c r="AO33" i="57" l="1" a="1"/>
  <c r="AO33" i="57" s="1"/>
  <c r="AN33" i="57" a="1"/>
  <c r="AN33" i="57" s="1"/>
  <c r="AM33" i="57" a="1"/>
  <c r="AM33" i="57" s="1"/>
  <c r="AD34" i="57"/>
  <c r="AE34" i="57" s="1"/>
  <c r="AF34" i="57" s="1"/>
  <c r="AG34" i="57" s="1"/>
  <c r="AH34" i="57" s="1"/>
  <c r="AL34" i="57"/>
  <c r="AI34" i="56"/>
  <c r="AN34" i="56" a="1"/>
  <c r="AN34" i="56" s="1"/>
  <c r="AM34" i="56" a="1"/>
  <c r="AM34" i="56" s="1"/>
  <c r="AO31" i="55" a="1"/>
  <c r="AO31" i="55" s="1"/>
  <c r="AN31" i="55" a="1"/>
  <c r="AN31" i="55" s="1"/>
  <c r="AM31" i="55" a="1"/>
  <c r="AM31" i="55" s="1"/>
  <c r="AD32" i="55"/>
  <c r="AE32" i="55" s="1"/>
  <c r="AF32" i="55" s="1"/>
  <c r="AG32" i="55" s="1"/>
  <c r="AH32" i="55" s="1"/>
  <c r="AL32" i="55"/>
  <c r="AI34" i="54"/>
  <c r="AN34" i="54" a="1"/>
  <c r="AN34" i="54" s="1"/>
  <c r="AL33" i="53"/>
  <c r="AC34" i="53"/>
  <c r="AM32" i="53" a="1"/>
  <c r="AM32" i="53" s="1"/>
  <c r="AO32" i="53" a="1"/>
  <c r="AO32" i="53" s="1"/>
  <c r="AL31" i="52"/>
  <c r="AC32" i="52"/>
  <c r="AM30" i="52" a="1"/>
  <c r="AM30" i="52" s="1"/>
  <c r="AO30" i="52" a="1"/>
  <c r="AO30" i="52" s="1"/>
  <c r="AN30" i="52" a="1"/>
  <c r="AN30" i="52" s="1"/>
  <c r="AI32" i="51"/>
  <c r="AM32" i="51" a="1"/>
  <c r="AM32" i="51" s="1"/>
  <c r="AC32" i="50"/>
  <c r="AL31" i="50"/>
  <c r="AO30" i="50" a="1"/>
  <c r="AO30" i="50" s="1"/>
  <c r="AM33" i="49" a="1"/>
  <c r="AM33" i="49" s="1"/>
  <c r="AO33" i="49" a="1"/>
  <c r="AO33" i="49" s="1"/>
  <c r="AN33" i="49" a="1"/>
  <c r="AN33" i="49" s="1"/>
  <c r="AL34" i="49"/>
  <c r="AD34" i="49"/>
  <c r="AE34" i="49" s="1"/>
  <c r="AF34" i="49" s="1"/>
  <c r="AG34" i="49" s="1"/>
  <c r="AH34" i="49" s="1"/>
  <c r="AM32" i="48" a="1"/>
  <c r="AM32" i="48" s="1"/>
  <c r="AI32" i="48"/>
  <c r="AN32" i="48" a="1"/>
  <c r="AN32" i="48" s="1"/>
  <c r="AI34" i="47"/>
  <c r="AO34" i="47" s="1" a="1"/>
  <c r="AO34" i="47" s="1"/>
  <c r="AN34" i="46" a="1"/>
  <c r="AN34" i="46" s="1"/>
  <c r="AI34" i="46"/>
  <c r="AC34" i="45"/>
  <c r="AL33" i="45"/>
  <c r="AO32" i="45" a="1"/>
  <c r="AO32" i="45" s="1"/>
  <c r="AM32" i="45" a="1"/>
  <c r="AM32" i="45" s="1"/>
  <c r="AI32" i="44"/>
  <c r="AL33" i="43"/>
  <c r="AC34" i="43"/>
  <c r="AI34" i="42"/>
  <c r="AN34" i="42" a="1"/>
  <c r="AN34" i="42" s="1"/>
  <c r="AO35" i="41" a="1"/>
  <c r="AO35" i="41" s="1"/>
  <c r="AN35" i="41" a="1"/>
  <c r="AN35" i="41" s="1"/>
  <c r="AM35" i="41" a="1"/>
  <c r="AM35" i="41" s="1"/>
  <c r="AD36" i="41"/>
  <c r="AE36" i="41" s="1"/>
  <c r="AF36" i="41" s="1"/>
  <c r="AG36" i="41" s="1"/>
  <c r="AH36" i="41" s="1"/>
  <c r="AL36" i="41"/>
  <c r="AL33" i="40"/>
  <c r="AC34" i="40"/>
  <c r="AN32" i="40" a="1"/>
  <c r="AN32" i="40" s="1"/>
  <c r="AO32" i="40" a="1"/>
  <c r="AO32" i="40" s="1"/>
  <c r="AI34" i="57" l="1"/>
  <c r="AN34" i="57" s="1" a="1"/>
  <c r="AN34" i="57" s="1"/>
  <c r="AL35" i="56"/>
  <c r="AC36" i="56"/>
  <c r="AO34" i="56" a="1"/>
  <c r="AO34" i="56" s="1"/>
  <c r="AI32" i="55"/>
  <c r="AN32" i="55" s="1" a="1"/>
  <c r="AN32" i="55" s="1"/>
  <c r="AM32" i="55" a="1"/>
  <c r="AM32" i="55" s="1"/>
  <c r="AC36" i="54"/>
  <c r="AL35" i="54"/>
  <c r="AO34" i="54" a="1"/>
  <c r="AO34" i="54" s="1"/>
  <c r="AM34" i="54" a="1"/>
  <c r="AM34" i="54" s="1"/>
  <c r="AL34" i="53"/>
  <c r="AD34" i="53"/>
  <c r="AE34" i="53" s="1"/>
  <c r="AF34" i="53" s="1"/>
  <c r="AG34" i="53" s="1"/>
  <c r="AH34" i="53" s="1"/>
  <c r="AM33" i="53" a="1"/>
  <c r="AM33" i="53" s="1"/>
  <c r="AO33" i="53" a="1"/>
  <c r="AO33" i="53" s="1"/>
  <c r="AN33" i="53" a="1"/>
  <c r="AN33" i="53" s="1"/>
  <c r="AM31" i="52" a="1"/>
  <c r="AM31" i="52" s="1"/>
  <c r="AN31" i="52" a="1"/>
  <c r="AN31" i="52" s="1"/>
  <c r="AO31" i="52" a="1"/>
  <c r="AO31" i="52" s="1"/>
  <c r="AL32" i="52"/>
  <c r="AD32" i="52"/>
  <c r="AE32" i="52" s="1"/>
  <c r="AF32" i="52" s="1"/>
  <c r="AG32" i="52" s="1"/>
  <c r="AH32" i="52" s="1"/>
  <c r="AC34" i="51"/>
  <c r="AL33" i="51"/>
  <c r="AO32" i="51" a="1"/>
  <c r="AO32" i="51" s="1"/>
  <c r="AN32" i="51" a="1"/>
  <c r="AN32" i="51" s="1"/>
  <c r="AO31" i="50" a="1"/>
  <c r="AO31" i="50" s="1"/>
  <c r="AM31" i="50" a="1"/>
  <c r="AM31" i="50" s="1"/>
  <c r="AN31" i="50" a="1"/>
  <c r="AN31" i="50" s="1"/>
  <c r="AD32" i="50"/>
  <c r="AE32" i="50" s="1"/>
  <c r="AF32" i="50" s="1"/>
  <c r="AG32" i="50" s="1"/>
  <c r="AH32" i="50" s="1"/>
  <c r="AL32" i="50"/>
  <c r="AI34" i="49"/>
  <c r="AO34" i="49" s="1" a="1"/>
  <c r="AO34" i="49" s="1"/>
  <c r="AL33" i="48"/>
  <c r="AC34" i="48"/>
  <c r="AO32" i="48" a="1"/>
  <c r="AO32" i="48" s="1"/>
  <c r="AN34" i="47" a="1"/>
  <c r="AN34" i="47" s="1"/>
  <c r="AL35" i="47"/>
  <c r="AC36" i="47"/>
  <c r="AM34" i="47" a="1"/>
  <c r="AM34" i="47" s="1"/>
  <c r="AC36" i="46"/>
  <c r="AL35" i="46"/>
  <c r="AO34" i="46" a="1"/>
  <c r="AO34" i="46" s="1"/>
  <c r="AM34" i="46" a="1"/>
  <c r="AM34" i="46" s="1"/>
  <c r="AO33" i="45" a="1"/>
  <c r="AO33" i="45" s="1"/>
  <c r="AN33" i="45" a="1"/>
  <c r="AN33" i="45" s="1"/>
  <c r="AM33" i="45" a="1"/>
  <c r="AM33" i="45" s="1"/>
  <c r="AL34" i="45"/>
  <c r="AD34" i="45"/>
  <c r="AE34" i="45" s="1"/>
  <c r="AF34" i="45" s="1"/>
  <c r="AG34" i="45" s="1"/>
  <c r="AH34" i="45" s="1"/>
  <c r="AL33" i="44"/>
  <c r="AC34" i="44"/>
  <c r="AN32" i="44" a="1"/>
  <c r="AN32" i="44" s="1"/>
  <c r="AO32" i="44" a="1"/>
  <c r="AO32" i="44" s="1"/>
  <c r="AM32" i="44" a="1"/>
  <c r="AM32" i="44" s="1"/>
  <c r="AL34" i="43"/>
  <c r="AD34" i="43"/>
  <c r="AE34" i="43" s="1"/>
  <c r="AF34" i="43" s="1"/>
  <c r="AG34" i="43" s="1"/>
  <c r="AH34" i="43" s="1"/>
  <c r="AM33" i="43" a="1"/>
  <c r="AM33" i="43" s="1"/>
  <c r="AN33" i="43" a="1"/>
  <c r="AN33" i="43" s="1"/>
  <c r="AO33" i="43" a="1"/>
  <c r="AO33" i="43" s="1"/>
  <c r="AC36" i="42"/>
  <c r="AL35" i="42"/>
  <c r="AM34" i="42" a="1"/>
  <c r="AM34" i="42" s="1"/>
  <c r="AO34" i="42" a="1"/>
  <c r="AO34" i="42" s="1"/>
  <c r="AI36" i="41"/>
  <c r="AN36" i="41" a="1"/>
  <c r="AN36" i="41" s="1"/>
  <c r="AM36" i="41" a="1"/>
  <c r="AM36" i="41" s="1"/>
  <c r="AL34" i="40"/>
  <c r="AD34" i="40"/>
  <c r="AE34" i="40" s="1"/>
  <c r="AF34" i="40" s="1"/>
  <c r="AG34" i="40" s="1"/>
  <c r="AH34" i="40" s="1"/>
  <c r="AM33" i="40" a="1"/>
  <c r="AM33" i="40" s="1"/>
  <c r="AO33" i="40" a="1"/>
  <c r="AO33" i="40" s="1"/>
  <c r="AN33" i="40" a="1"/>
  <c r="AN33" i="40" s="1"/>
  <c r="AL35" i="57" l="1"/>
  <c r="AC36" i="57"/>
  <c r="AO34" i="57" a="1"/>
  <c r="AO34" i="57" s="1"/>
  <c r="AM34" i="57" a="1"/>
  <c r="AM34" i="57" s="1"/>
  <c r="AD36" i="56"/>
  <c r="AE36" i="56" s="1"/>
  <c r="AF36" i="56" s="1"/>
  <c r="AG36" i="56" s="1"/>
  <c r="AH36" i="56" s="1"/>
  <c r="AL36" i="56"/>
  <c r="AM35" i="56" a="1"/>
  <c r="AM35" i="56" s="1"/>
  <c r="AO35" i="56" a="1"/>
  <c r="AO35" i="56" s="1"/>
  <c r="AN35" i="56" a="1"/>
  <c r="AN35" i="56" s="1"/>
  <c r="AC34" i="55"/>
  <c r="AL33" i="55"/>
  <c r="AO32" i="55" a="1"/>
  <c r="AO32" i="55" s="1"/>
  <c r="AN35" i="54" a="1"/>
  <c r="AN35" i="54" s="1"/>
  <c r="AM35" i="54" a="1"/>
  <c r="AM35" i="54" s="1"/>
  <c r="AO35" i="54" a="1"/>
  <c r="AO35" i="54" s="1"/>
  <c r="AD36" i="54"/>
  <c r="AE36" i="54" s="1"/>
  <c r="AF36" i="54" s="1"/>
  <c r="AG36" i="54" s="1"/>
  <c r="AH36" i="54" s="1"/>
  <c r="AL36" i="54"/>
  <c r="AI34" i="53"/>
  <c r="AN34" i="53" a="1"/>
  <c r="AN34" i="53" s="1"/>
  <c r="AO32" i="52" a="1"/>
  <c r="AO32" i="52" s="1"/>
  <c r="AM32" i="52" a="1"/>
  <c r="AM32" i="52" s="1"/>
  <c r="AI32" i="52"/>
  <c r="AN32" i="52" a="1"/>
  <c r="AN32" i="52" s="1"/>
  <c r="AN33" i="51" a="1"/>
  <c r="AN33" i="51" s="1"/>
  <c r="AO33" i="51" a="1"/>
  <c r="AO33" i="51" s="1"/>
  <c r="AM33" i="51" a="1"/>
  <c r="AM33" i="51" s="1"/>
  <c r="AD34" i="51"/>
  <c r="AE34" i="51" s="1"/>
  <c r="AF34" i="51" s="1"/>
  <c r="AG34" i="51" s="1"/>
  <c r="AH34" i="51" s="1"/>
  <c r="AL34" i="51"/>
  <c r="AO32" i="50" a="1"/>
  <c r="AO32" i="50" s="1"/>
  <c r="AI32" i="50"/>
  <c r="AN34" i="49" a="1"/>
  <c r="AN34" i="49" s="1"/>
  <c r="AL35" i="49"/>
  <c r="AC36" i="49"/>
  <c r="AM34" i="49" a="1"/>
  <c r="AM34" i="49" s="1"/>
  <c r="AL34" i="48"/>
  <c r="AD34" i="48"/>
  <c r="AE34" i="48" s="1"/>
  <c r="AF34" i="48" s="1"/>
  <c r="AG34" i="48" s="1"/>
  <c r="AH34" i="48" s="1"/>
  <c r="AM33" i="48" a="1"/>
  <c r="AM33" i="48" s="1"/>
  <c r="AO33" i="48" a="1"/>
  <c r="AO33" i="48" s="1"/>
  <c r="AN33" i="48" a="1"/>
  <c r="AN33" i="48" s="1"/>
  <c r="AL36" i="47"/>
  <c r="AD36" i="47"/>
  <c r="AE36" i="47" s="1"/>
  <c r="AF36" i="47" s="1"/>
  <c r="AG36" i="47" s="1"/>
  <c r="AH36" i="47" s="1"/>
  <c r="AO35" i="47" a="1"/>
  <c r="AO35" i="47" s="1"/>
  <c r="AN35" i="47" a="1"/>
  <c r="AN35" i="47" s="1"/>
  <c r="AM35" i="47" a="1"/>
  <c r="AM35" i="47" s="1"/>
  <c r="AN35" i="46" a="1"/>
  <c r="AN35" i="46" s="1"/>
  <c r="AO35" i="46" a="1"/>
  <c r="AO35" i="46" s="1"/>
  <c r="AM35" i="46" a="1"/>
  <c r="AM35" i="46" s="1"/>
  <c r="AD36" i="46"/>
  <c r="AE36" i="46" s="1"/>
  <c r="AF36" i="46" s="1"/>
  <c r="AG36" i="46" s="1"/>
  <c r="AH36" i="46" s="1"/>
  <c r="AL36" i="46"/>
  <c r="AI34" i="45"/>
  <c r="AN34" i="45" a="1"/>
  <c r="AN34" i="45" s="1"/>
  <c r="AD34" i="44"/>
  <c r="AE34" i="44" s="1"/>
  <c r="AF34" i="44" s="1"/>
  <c r="AG34" i="44" s="1"/>
  <c r="AH34" i="44" s="1"/>
  <c r="AL34" i="44"/>
  <c r="AO33" i="44" a="1"/>
  <c r="AO33" i="44" s="1"/>
  <c r="AN33" i="44" a="1"/>
  <c r="AN33" i="44" s="1"/>
  <c r="AM33" i="44" a="1"/>
  <c r="AM33" i="44" s="1"/>
  <c r="AO34" i="43" a="1"/>
  <c r="AO34" i="43" s="1"/>
  <c r="AI34" i="43"/>
  <c r="AM34" i="43" a="1"/>
  <c r="AM34" i="43" s="1"/>
  <c r="AN35" i="42" a="1"/>
  <c r="AN35" i="42" s="1"/>
  <c r="AO35" i="42" a="1"/>
  <c r="AO35" i="42" s="1"/>
  <c r="AM35" i="42" a="1"/>
  <c r="AM35" i="42" s="1"/>
  <c r="AD36" i="42"/>
  <c r="AE36" i="42" s="1"/>
  <c r="AF36" i="42" s="1"/>
  <c r="AG36" i="42" s="1"/>
  <c r="AH36" i="42" s="1"/>
  <c r="AL36" i="42"/>
  <c r="AC38" i="41"/>
  <c r="AL37" i="41"/>
  <c r="AO36" i="41" a="1"/>
  <c r="AO36" i="41" s="1"/>
  <c r="AI34" i="40"/>
  <c r="AN34" i="40" s="1" a="1"/>
  <c r="AN34" i="40" s="1"/>
  <c r="AL36" i="57" l="1"/>
  <c r="AD36" i="57"/>
  <c r="AE36" i="57" s="1"/>
  <c r="AF36" i="57" s="1"/>
  <c r="AG36" i="57" s="1"/>
  <c r="AH36" i="57" s="1"/>
  <c r="AM35" i="57" a="1"/>
  <c r="AM35" i="57" s="1"/>
  <c r="AO35" i="57" a="1"/>
  <c r="AO35" i="57" s="1"/>
  <c r="AN35" i="57" a="1"/>
  <c r="AN35" i="57" s="1"/>
  <c r="AM36" i="56" a="1"/>
  <c r="AM36" i="56" s="1"/>
  <c r="AI36" i="56"/>
  <c r="AN36" i="56" a="1"/>
  <c r="AN36" i="56" s="1"/>
  <c r="AM33" i="55" a="1"/>
  <c r="AM33" i="55" s="1"/>
  <c r="AO33" i="55" a="1"/>
  <c r="AO33" i="55" s="1"/>
  <c r="AN33" i="55" a="1"/>
  <c r="AN33" i="55" s="1"/>
  <c r="AL34" i="55"/>
  <c r="AD34" i="55"/>
  <c r="AE34" i="55" s="1"/>
  <c r="AF34" i="55" s="1"/>
  <c r="AG34" i="55" s="1"/>
  <c r="AH34" i="55" s="1"/>
  <c r="AI36" i="54"/>
  <c r="AC36" i="53"/>
  <c r="AL35" i="53"/>
  <c r="AO34" i="53" a="1"/>
  <c r="AO34" i="53" s="1"/>
  <c r="AM34" i="53" a="1"/>
  <c r="AM34" i="53" s="1"/>
  <c r="AL33" i="52"/>
  <c r="AC34" i="52"/>
  <c r="AI34" i="51"/>
  <c r="AC34" i="50"/>
  <c r="AL33" i="50"/>
  <c r="AN32" i="50" a="1"/>
  <c r="AN32" i="50" s="1"/>
  <c r="AM32" i="50" a="1"/>
  <c r="AM32" i="50" s="1"/>
  <c r="AO35" i="49" a="1"/>
  <c r="AO35" i="49" s="1"/>
  <c r="AN35" i="49" a="1"/>
  <c r="AN35" i="49" s="1"/>
  <c r="AM35" i="49" a="1"/>
  <c r="AM35" i="49" s="1"/>
  <c r="AL36" i="49"/>
  <c r="AD36" i="49"/>
  <c r="AE36" i="49" s="1"/>
  <c r="AF36" i="49" s="1"/>
  <c r="AG36" i="49" s="1"/>
  <c r="AH36" i="49" s="1"/>
  <c r="AI34" i="48"/>
  <c r="AN34" i="48" s="1" a="1"/>
  <c r="AN34" i="48" s="1"/>
  <c r="AI36" i="47"/>
  <c r="AN36" i="47" a="1"/>
  <c r="AN36" i="47" s="1"/>
  <c r="AI36" i="46"/>
  <c r="AN36" i="46" s="1" a="1"/>
  <c r="AN36" i="46" s="1"/>
  <c r="AC36" i="45"/>
  <c r="AL35" i="45"/>
  <c r="AO34" i="45" a="1"/>
  <c r="AO34" i="45" s="1"/>
  <c r="AM34" i="45" a="1"/>
  <c r="AM34" i="45" s="1"/>
  <c r="AN34" i="44" a="1"/>
  <c r="AN34" i="44" s="1"/>
  <c r="AI34" i="44"/>
  <c r="AO34" i="44" a="1"/>
  <c r="AO34" i="44" s="1"/>
  <c r="AC36" i="43"/>
  <c r="AL35" i="43"/>
  <c r="AN34" i="43" a="1"/>
  <c r="AN34" i="43" s="1"/>
  <c r="AI36" i="42"/>
  <c r="AO36" i="42" s="1" a="1"/>
  <c r="AO36" i="42" s="1"/>
  <c r="AN37" i="41" a="1"/>
  <c r="AN37" i="41" s="1"/>
  <c r="AM37" i="41" a="1"/>
  <c r="AM37" i="41" s="1"/>
  <c r="AO37" i="41" a="1"/>
  <c r="AO37" i="41" s="1"/>
  <c r="AL38" i="41"/>
  <c r="AD38" i="41"/>
  <c r="AE38" i="41" s="1"/>
  <c r="AF38" i="41" s="1"/>
  <c r="AG38" i="41" s="1"/>
  <c r="AH38" i="41" s="1"/>
  <c r="AL35" i="40"/>
  <c r="AC36" i="40"/>
  <c r="AO34" i="40" a="1"/>
  <c r="AO34" i="40" s="1"/>
  <c r="AM34" i="40" a="1"/>
  <c r="AM34" i="40" s="1"/>
  <c r="AM36" i="57" l="1" a="1"/>
  <c r="AM36" i="57" s="1"/>
  <c r="AI36" i="57"/>
  <c r="AN36" i="57" a="1"/>
  <c r="AN36" i="57" s="1"/>
  <c r="AO36" i="57" a="1"/>
  <c r="AO36" i="57" s="1"/>
  <c r="AC38" i="56"/>
  <c r="AL37" i="56"/>
  <c r="AO36" i="56" a="1"/>
  <c r="AO36" i="56" s="1"/>
  <c r="AM34" i="55" a="1"/>
  <c r="AM34" i="55" s="1"/>
  <c r="AI34" i="55"/>
  <c r="AN34" i="55" a="1"/>
  <c r="AN34" i="55" s="1"/>
  <c r="AC38" i="54"/>
  <c r="AL37" i="54"/>
  <c r="AN36" i="54" a="1"/>
  <c r="AN36" i="54" s="1"/>
  <c r="AM36" i="54" a="1"/>
  <c r="AM36" i="54" s="1"/>
  <c r="AO36" i="54" a="1"/>
  <c r="AO36" i="54" s="1"/>
  <c r="AO35" i="53" a="1"/>
  <c r="AO35" i="53" s="1"/>
  <c r="AN35" i="53" a="1"/>
  <c r="AN35" i="53" s="1"/>
  <c r="AM35" i="53" a="1"/>
  <c r="AM35" i="53" s="1"/>
  <c r="AD36" i="53"/>
  <c r="AE36" i="53" s="1"/>
  <c r="AF36" i="53" s="1"/>
  <c r="AG36" i="53" s="1"/>
  <c r="AH36" i="53" s="1"/>
  <c r="AL36" i="53"/>
  <c r="AD34" i="52"/>
  <c r="AE34" i="52" s="1"/>
  <c r="AF34" i="52" s="1"/>
  <c r="AG34" i="52" s="1"/>
  <c r="AH34" i="52" s="1"/>
  <c r="AL34" i="52"/>
  <c r="AN33" i="52" a="1"/>
  <c r="AN33" i="52" s="1"/>
  <c r="AO33" i="52" a="1"/>
  <c r="AO33" i="52" s="1"/>
  <c r="AM33" i="52" a="1"/>
  <c r="AM33" i="52" s="1"/>
  <c r="AL35" i="51"/>
  <c r="AC36" i="51"/>
  <c r="AO34" i="51" a="1"/>
  <c r="AO34" i="51" s="1"/>
  <c r="AN34" i="51" a="1"/>
  <c r="AN34" i="51" s="1"/>
  <c r="AM34" i="51" a="1"/>
  <c r="AM34" i="51" s="1"/>
  <c r="AO33" i="50" a="1"/>
  <c r="AO33" i="50" s="1"/>
  <c r="AN33" i="50" a="1"/>
  <c r="AN33" i="50" s="1"/>
  <c r="AM33" i="50" a="1"/>
  <c r="AM33" i="50" s="1"/>
  <c r="AD34" i="50"/>
  <c r="AE34" i="50" s="1"/>
  <c r="AF34" i="50" s="1"/>
  <c r="AG34" i="50" s="1"/>
  <c r="AH34" i="50" s="1"/>
  <c r="AL34" i="50"/>
  <c r="AI36" i="49"/>
  <c r="AN36" i="49" a="1"/>
  <c r="AN36" i="49" s="1"/>
  <c r="AC36" i="48"/>
  <c r="AL35" i="48"/>
  <c r="AM34" i="48" a="1"/>
  <c r="AM34" i="48" s="1"/>
  <c r="AO34" i="48" a="1"/>
  <c r="AO34" i="48" s="1"/>
  <c r="AL37" i="47"/>
  <c r="AC38" i="47"/>
  <c r="AO36" i="47" a="1"/>
  <c r="AO36" i="47" s="1"/>
  <c r="AM36" i="47" a="1"/>
  <c r="AM36" i="47" s="1"/>
  <c r="AC38" i="46"/>
  <c r="AL37" i="46"/>
  <c r="AO36" i="46" a="1"/>
  <c r="AO36" i="46" s="1"/>
  <c r="AM36" i="46" a="1"/>
  <c r="AM36" i="46" s="1"/>
  <c r="AO35" i="45" a="1"/>
  <c r="AO35" i="45" s="1"/>
  <c r="AM35" i="45" a="1"/>
  <c r="AM35" i="45" s="1"/>
  <c r="AN35" i="45" a="1"/>
  <c r="AN35" i="45" s="1"/>
  <c r="AD36" i="45"/>
  <c r="AE36" i="45" s="1"/>
  <c r="AF36" i="45" s="1"/>
  <c r="AG36" i="45" s="1"/>
  <c r="AH36" i="45" s="1"/>
  <c r="AL36" i="45"/>
  <c r="AL35" i="44"/>
  <c r="AC36" i="44"/>
  <c r="AM34" i="44" a="1"/>
  <c r="AM34" i="44" s="1"/>
  <c r="AO35" i="43" a="1"/>
  <c r="AO35" i="43" s="1"/>
  <c r="AN35" i="43" a="1"/>
  <c r="AN35" i="43" s="1"/>
  <c r="AM35" i="43" a="1"/>
  <c r="AM35" i="43" s="1"/>
  <c r="AD36" i="43"/>
  <c r="AE36" i="43" s="1"/>
  <c r="AF36" i="43" s="1"/>
  <c r="AG36" i="43" s="1"/>
  <c r="AH36" i="43" s="1"/>
  <c r="AL36" i="43"/>
  <c r="AC38" i="42"/>
  <c r="AL37" i="42"/>
  <c r="AM36" i="42" a="1"/>
  <c r="AM36" i="42" s="1"/>
  <c r="AN36" i="42" a="1"/>
  <c r="AN36" i="42" s="1"/>
  <c r="AI38" i="41"/>
  <c r="AM38" i="41" s="1" a="1"/>
  <c r="AM38" i="41" s="1"/>
  <c r="AL36" i="40"/>
  <c r="AD36" i="40"/>
  <c r="AE36" i="40" s="1"/>
  <c r="AF36" i="40" s="1"/>
  <c r="AG36" i="40" s="1"/>
  <c r="AH36" i="40" s="1"/>
  <c r="AN35" i="40" a="1"/>
  <c r="AN35" i="40" s="1"/>
  <c r="AM35" i="40" a="1"/>
  <c r="AM35" i="40" s="1"/>
  <c r="AO35" i="40" a="1"/>
  <c r="AO35" i="40" s="1"/>
  <c r="AC38" i="57" l="1"/>
  <c r="AL37" i="57"/>
  <c r="AM37" i="56" a="1"/>
  <c r="AM37" i="56" s="1"/>
  <c r="AO37" i="56" a="1"/>
  <c r="AO37" i="56" s="1"/>
  <c r="AN37" i="56" a="1"/>
  <c r="AN37" i="56" s="1"/>
  <c r="AD38" i="56"/>
  <c r="AE38" i="56" s="1"/>
  <c r="AF38" i="56" s="1"/>
  <c r="AG38" i="56" s="1"/>
  <c r="AH38" i="56" s="1"/>
  <c r="AL38" i="56"/>
  <c r="AC36" i="55"/>
  <c r="AL35" i="55"/>
  <c r="AO34" i="55" a="1"/>
  <c r="AO34" i="55" s="1"/>
  <c r="AO37" i="54" a="1"/>
  <c r="AO37" i="54" s="1"/>
  <c r="AN37" i="54" a="1"/>
  <c r="AN37" i="54" s="1"/>
  <c r="AM37" i="54" a="1"/>
  <c r="AM37" i="54" s="1"/>
  <c r="AD38" i="54"/>
  <c r="AE38" i="54" s="1"/>
  <c r="AF38" i="54" s="1"/>
  <c r="AG38" i="54" s="1"/>
  <c r="AH38" i="54" s="1"/>
  <c r="AL38" i="54"/>
  <c r="AI36" i="53"/>
  <c r="AN36" i="53" a="1"/>
  <c r="AN36" i="53" s="1"/>
  <c r="AI34" i="52"/>
  <c r="AN34" i="52" a="1"/>
  <c r="AN34" i="52" s="1"/>
  <c r="AL36" i="51"/>
  <c r="AD36" i="51"/>
  <c r="AE36" i="51" s="1"/>
  <c r="AF36" i="51" s="1"/>
  <c r="AG36" i="51" s="1"/>
  <c r="AH36" i="51" s="1"/>
  <c r="AO35" i="51" a="1"/>
  <c r="AO35" i="51" s="1"/>
  <c r="AN35" i="51" a="1"/>
  <c r="AN35" i="51" s="1"/>
  <c r="AM35" i="51" a="1"/>
  <c r="AM35" i="51" s="1"/>
  <c r="AN34" i="50" a="1"/>
  <c r="AN34" i="50" s="1"/>
  <c r="AI34" i="50"/>
  <c r="AC38" i="49"/>
  <c r="AL37" i="49"/>
  <c r="AM36" i="49" a="1"/>
  <c r="AM36" i="49" s="1"/>
  <c r="AO36" i="49" a="1"/>
  <c r="AO36" i="49" s="1"/>
  <c r="AO35" i="48" a="1"/>
  <c r="AO35" i="48" s="1"/>
  <c r="AN35" i="48" a="1"/>
  <c r="AN35" i="48" s="1"/>
  <c r="AM35" i="48" a="1"/>
  <c r="AM35" i="48" s="1"/>
  <c r="AD36" i="48"/>
  <c r="AE36" i="48" s="1"/>
  <c r="AF36" i="48" s="1"/>
  <c r="AG36" i="48" s="1"/>
  <c r="AH36" i="48" s="1"/>
  <c r="AL36" i="48"/>
  <c r="AD38" i="47"/>
  <c r="AE38" i="47" s="1"/>
  <c r="AF38" i="47" s="1"/>
  <c r="AG38" i="47" s="1"/>
  <c r="AH38" i="47" s="1"/>
  <c r="AL38" i="47"/>
  <c r="AO37" i="47" a="1"/>
  <c r="AO37" i="47" s="1"/>
  <c r="AN37" i="47" a="1"/>
  <c r="AN37" i="47" s="1"/>
  <c r="AM37" i="47" a="1"/>
  <c r="AM37" i="47" s="1"/>
  <c r="AO37" i="46" a="1"/>
  <c r="AO37" i="46" s="1"/>
  <c r="AN37" i="46" a="1"/>
  <c r="AN37" i="46" s="1"/>
  <c r="AM37" i="46" a="1"/>
  <c r="AM37" i="46" s="1"/>
  <c r="AD38" i="46"/>
  <c r="AE38" i="46" s="1"/>
  <c r="AF38" i="46" s="1"/>
  <c r="AG38" i="46" s="1"/>
  <c r="AH38" i="46" s="1"/>
  <c r="AL38" i="46"/>
  <c r="AI36" i="45"/>
  <c r="AD36" i="44"/>
  <c r="AE36" i="44" s="1"/>
  <c r="AF36" i="44" s="1"/>
  <c r="AG36" i="44" s="1"/>
  <c r="AH36" i="44" s="1"/>
  <c r="AL36" i="44"/>
  <c r="AO35" i="44" a="1"/>
  <c r="AO35" i="44" s="1"/>
  <c r="AN35" i="44" a="1"/>
  <c r="AN35" i="44" s="1"/>
  <c r="AM35" i="44" a="1"/>
  <c r="AM35" i="44" s="1"/>
  <c r="AI36" i="43"/>
  <c r="AO36" i="43" a="1"/>
  <c r="AO36" i="43" s="1"/>
  <c r="AN37" i="42" a="1"/>
  <c r="AN37" i="42" s="1"/>
  <c r="AO37" i="42" a="1"/>
  <c r="AO37" i="42" s="1"/>
  <c r="AM37" i="42" a="1"/>
  <c r="AM37" i="42" s="1"/>
  <c r="AL38" i="42"/>
  <c r="AD38" i="42"/>
  <c r="AE38" i="42" s="1"/>
  <c r="AF38" i="42" s="1"/>
  <c r="AG38" i="42" s="1"/>
  <c r="AH38" i="42" s="1"/>
  <c r="AC40" i="41"/>
  <c r="AL39" i="41"/>
  <c r="AO38" i="41" a="1"/>
  <c r="AO38" i="41" s="1"/>
  <c r="AN38" i="41" a="1"/>
  <c r="AN38" i="41" s="1"/>
  <c r="AI36" i="40"/>
  <c r="AO36" i="40" s="1" a="1"/>
  <c r="AO36" i="40" s="1"/>
  <c r="AM37" i="57" l="1" a="1"/>
  <c r="AM37" i="57" s="1"/>
  <c r="AO37" i="57" a="1"/>
  <c r="AO37" i="57" s="1"/>
  <c r="AN37" i="57" a="1"/>
  <c r="AN37" i="57" s="1"/>
  <c r="AL38" i="57"/>
  <c r="AD38" i="57"/>
  <c r="AE38" i="57" s="1"/>
  <c r="AF38" i="57" s="1"/>
  <c r="AG38" i="57" s="1"/>
  <c r="AH38" i="57" s="1"/>
  <c r="AM38" i="56" a="1"/>
  <c r="AM38" i="56" s="1"/>
  <c r="AO38" i="56" a="1"/>
  <c r="AO38" i="56" s="1"/>
  <c r="AI38" i="56"/>
  <c r="AN38" i="56" a="1"/>
  <c r="AN38" i="56" s="1"/>
  <c r="AM35" i="55" a="1"/>
  <c r="AM35" i="55" s="1"/>
  <c r="AO35" i="55" a="1"/>
  <c r="AO35" i="55" s="1"/>
  <c r="AN35" i="55" a="1"/>
  <c r="AN35" i="55" s="1"/>
  <c r="AD36" i="55"/>
  <c r="AE36" i="55" s="1"/>
  <c r="AF36" i="55" s="1"/>
  <c r="AG36" i="55" s="1"/>
  <c r="AH36" i="55" s="1"/>
  <c r="AL36" i="55"/>
  <c r="AI38" i="54"/>
  <c r="AN38" i="54" a="1"/>
  <c r="AN38" i="54" s="1"/>
  <c r="AC38" i="53"/>
  <c r="AL37" i="53"/>
  <c r="AO36" i="53" a="1"/>
  <c r="AO36" i="53" s="1"/>
  <c r="AM36" i="53" a="1"/>
  <c r="AM36" i="53" s="1"/>
  <c r="AL35" i="52"/>
  <c r="AC36" i="52"/>
  <c r="AM34" i="52" a="1"/>
  <c r="AM34" i="52" s="1"/>
  <c r="AO34" i="52" a="1"/>
  <c r="AO34" i="52" s="1"/>
  <c r="AI36" i="51"/>
  <c r="AN36" i="51" a="1"/>
  <c r="AN36" i="51" s="1"/>
  <c r="AL35" i="50"/>
  <c r="AC36" i="50"/>
  <c r="AM34" i="50" a="1"/>
  <c r="AM34" i="50" s="1"/>
  <c r="AO34" i="50" a="1"/>
  <c r="AO34" i="50" s="1"/>
  <c r="AO37" i="49" a="1"/>
  <c r="AO37" i="49" s="1"/>
  <c r="AM37" i="49" a="1"/>
  <c r="AM37" i="49" s="1"/>
  <c r="AN37" i="49" a="1"/>
  <c r="AN37" i="49" s="1"/>
  <c r="AD38" i="49"/>
  <c r="AE38" i="49" s="1"/>
  <c r="AF38" i="49" s="1"/>
  <c r="AG38" i="49" s="1"/>
  <c r="AH38" i="49" s="1"/>
  <c r="AL38" i="49"/>
  <c r="AI36" i="48"/>
  <c r="AN36" i="48" a="1"/>
  <c r="AN36" i="48" s="1"/>
  <c r="AI38" i="47"/>
  <c r="AN38" i="47" a="1"/>
  <c r="AN38" i="47" s="1"/>
  <c r="AI38" i="46"/>
  <c r="AC38" i="45"/>
  <c r="AL37" i="45"/>
  <c r="AM36" i="45" a="1"/>
  <c r="AM36" i="45" s="1"/>
  <c r="AN36" i="45" a="1"/>
  <c r="AN36" i="45" s="1"/>
  <c r="AO36" i="45" a="1"/>
  <c r="AO36" i="45" s="1"/>
  <c r="AI36" i="44"/>
  <c r="AO36" i="44" a="1"/>
  <c r="AO36" i="44" s="1"/>
  <c r="AL37" i="43"/>
  <c r="AC38" i="43"/>
  <c r="AM36" i="43" a="1"/>
  <c r="AM36" i="43" s="1"/>
  <c r="AN36" i="43" a="1"/>
  <c r="AN36" i="43" s="1"/>
  <c r="AI38" i="42"/>
  <c r="AM39" i="41" a="1"/>
  <c r="AM39" i="41" s="1"/>
  <c r="AN39" i="41" a="1"/>
  <c r="AN39" i="41" s="1"/>
  <c r="AO39" i="41" a="1"/>
  <c r="AO39" i="41" s="1"/>
  <c r="AD40" i="41"/>
  <c r="AE40" i="41" s="1"/>
  <c r="AF40" i="41" s="1"/>
  <c r="AG40" i="41" s="1"/>
  <c r="AH40" i="41" s="1"/>
  <c r="AL40" i="41"/>
  <c r="AN36" i="40" a="1"/>
  <c r="AN36" i="40" s="1"/>
  <c r="AL37" i="40"/>
  <c r="AC38" i="40"/>
  <c r="AM36" i="40" a="1"/>
  <c r="AM36" i="40" s="1"/>
  <c r="AI38" i="57" l="1"/>
  <c r="AO38" i="57" a="1"/>
  <c r="AO38" i="57" s="1"/>
  <c r="AC40" i="56"/>
  <c r="AL39" i="56"/>
  <c r="AI36" i="55"/>
  <c r="AO36" i="55" s="1" a="1"/>
  <c r="AO36" i="55" s="1"/>
  <c r="AL39" i="54"/>
  <c r="AC40" i="54"/>
  <c r="AM38" i="54" a="1"/>
  <c r="AM38" i="54" s="1"/>
  <c r="AO38" i="54" a="1"/>
  <c r="AO38" i="54" s="1"/>
  <c r="AO37" i="53" a="1"/>
  <c r="AO37" i="53" s="1"/>
  <c r="AM37" i="53" a="1"/>
  <c r="AM37" i="53" s="1"/>
  <c r="AN37" i="53" a="1"/>
  <c r="AN37" i="53" s="1"/>
  <c r="AD38" i="53"/>
  <c r="AE38" i="53" s="1"/>
  <c r="AF38" i="53" s="1"/>
  <c r="AG38" i="53" s="1"/>
  <c r="AH38" i="53" s="1"/>
  <c r="AL38" i="53"/>
  <c r="AO35" i="52" a="1"/>
  <c r="AO35" i="52" s="1"/>
  <c r="AN35" i="52" a="1"/>
  <c r="AN35" i="52" s="1"/>
  <c r="AM35" i="52" a="1"/>
  <c r="AM35" i="52" s="1"/>
  <c r="AL36" i="52"/>
  <c r="AD36" i="52"/>
  <c r="AE36" i="52" s="1"/>
  <c r="AF36" i="52" s="1"/>
  <c r="AG36" i="52" s="1"/>
  <c r="AH36" i="52" s="1"/>
  <c r="AC38" i="51"/>
  <c r="AL37" i="51"/>
  <c r="AO36" i="51" a="1"/>
  <c r="AO36" i="51" s="1"/>
  <c r="AM36" i="51" a="1"/>
  <c r="AM36" i="51" s="1"/>
  <c r="AL36" i="50"/>
  <c r="AD36" i="50"/>
  <c r="AE36" i="50" s="1"/>
  <c r="AF36" i="50" s="1"/>
  <c r="AG36" i="50" s="1"/>
  <c r="AH36" i="50" s="1"/>
  <c r="AM35" i="50" a="1"/>
  <c r="AM35" i="50" s="1"/>
  <c r="AO35" i="50" a="1"/>
  <c r="AO35" i="50" s="1"/>
  <c r="AN35" i="50" a="1"/>
  <c r="AN35" i="50" s="1"/>
  <c r="AI38" i="49"/>
  <c r="AM38" i="49" s="1" a="1"/>
  <c r="AM38" i="49" s="1"/>
  <c r="AC38" i="48"/>
  <c r="AL37" i="48"/>
  <c r="AM36" i="48" a="1"/>
  <c r="AM36" i="48" s="1"/>
  <c r="AO36" i="48" a="1"/>
  <c r="AO36" i="48" s="1"/>
  <c r="AL39" i="47"/>
  <c r="AC40" i="47"/>
  <c r="AM38" i="47" a="1"/>
  <c r="AM38" i="47" s="1"/>
  <c r="AO38" i="47" a="1"/>
  <c r="AO38" i="47" s="1"/>
  <c r="AL39" i="46"/>
  <c r="AC40" i="46"/>
  <c r="AM38" i="46" a="1"/>
  <c r="AM38" i="46" s="1"/>
  <c r="AN38" i="46" a="1"/>
  <c r="AN38" i="46" s="1"/>
  <c r="AO38" i="46" a="1"/>
  <c r="AO38" i="46" s="1"/>
  <c r="AM37" i="45" a="1"/>
  <c r="AM37" i="45" s="1"/>
  <c r="AO37" i="45" a="1"/>
  <c r="AO37" i="45" s="1"/>
  <c r="AN37" i="45" a="1"/>
  <c r="AN37" i="45" s="1"/>
  <c r="AL38" i="45"/>
  <c r="AD38" i="45"/>
  <c r="AE38" i="45" s="1"/>
  <c r="AF38" i="45" s="1"/>
  <c r="AG38" i="45" s="1"/>
  <c r="AH38" i="45" s="1"/>
  <c r="AC38" i="44"/>
  <c r="AL37" i="44"/>
  <c r="AN36" i="44" a="1"/>
  <c r="AN36" i="44" s="1"/>
  <c r="AM36" i="44" a="1"/>
  <c r="AM36" i="44" s="1"/>
  <c r="AL38" i="43"/>
  <c r="AD38" i="43"/>
  <c r="AE38" i="43" s="1"/>
  <c r="AF38" i="43" s="1"/>
  <c r="AG38" i="43" s="1"/>
  <c r="AH38" i="43" s="1"/>
  <c r="AM37" i="43" a="1"/>
  <c r="AM37" i="43" s="1"/>
  <c r="AN37" i="43" a="1"/>
  <c r="AN37" i="43" s="1"/>
  <c r="AO37" i="43" a="1"/>
  <c r="AO37" i="43" s="1"/>
  <c r="AL39" i="42"/>
  <c r="AC40" i="42"/>
  <c r="AM38" i="42" a="1"/>
  <c r="AM38" i="42" s="1"/>
  <c r="AO38" i="42" a="1"/>
  <c r="AO38" i="42" s="1"/>
  <c r="AN38" i="42" a="1"/>
  <c r="AN38" i="42" s="1"/>
  <c r="AI40" i="41"/>
  <c r="AN40" i="41" a="1"/>
  <c r="AN40" i="41" s="1"/>
  <c r="AD38" i="40"/>
  <c r="AE38" i="40" s="1"/>
  <c r="AF38" i="40" s="1"/>
  <c r="AG38" i="40" s="1"/>
  <c r="AH38" i="40" s="1"/>
  <c r="AL38" i="40"/>
  <c r="AO37" i="40" a="1"/>
  <c r="AO37" i="40" s="1"/>
  <c r="AN37" i="40" a="1"/>
  <c r="AN37" i="40" s="1"/>
  <c r="AM37" i="40" a="1"/>
  <c r="AM37" i="40" s="1"/>
  <c r="AC40" i="57" l="1"/>
  <c r="AL39" i="57"/>
  <c r="AN38" i="57" a="1"/>
  <c r="AN38" i="57" s="1"/>
  <c r="AM38" i="57" a="1"/>
  <c r="AM38" i="57" s="1"/>
  <c r="AO39" i="56" a="1"/>
  <c r="AO39" i="56" s="1"/>
  <c r="AN39" i="56" a="1"/>
  <c r="AN39" i="56" s="1"/>
  <c r="AM39" i="56" a="1"/>
  <c r="AM39" i="56" s="1"/>
  <c r="AD40" i="56"/>
  <c r="AE40" i="56" s="1"/>
  <c r="AF40" i="56" s="1"/>
  <c r="AG40" i="56" s="1"/>
  <c r="AH40" i="56" s="1"/>
  <c r="AL40" i="56"/>
  <c r="AC38" i="55"/>
  <c r="AL37" i="55"/>
  <c r="AM36" i="55" a="1"/>
  <c r="AM36" i="55" s="1"/>
  <c r="AN36" i="55" a="1"/>
  <c r="AN36" i="55" s="1"/>
  <c r="AL40" i="54"/>
  <c r="AD40" i="54"/>
  <c r="AE40" i="54" s="1"/>
  <c r="AF40" i="54" s="1"/>
  <c r="AG40" i="54" s="1"/>
  <c r="AH40" i="54" s="1"/>
  <c r="AM39" i="54" a="1"/>
  <c r="AM39" i="54" s="1"/>
  <c r="AN39" i="54" a="1"/>
  <c r="AN39" i="54" s="1"/>
  <c r="AO39" i="54" a="1"/>
  <c r="AO39" i="54" s="1"/>
  <c r="AI38" i="53"/>
  <c r="AI36" i="52"/>
  <c r="AN36" i="52" a="1"/>
  <c r="AN36" i="52" s="1"/>
  <c r="AM37" i="51" a="1"/>
  <c r="AM37" i="51" s="1"/>
  <c r="AN37" i="51" a="1"/>
  <c r="AN37" i="51" s="1"/>
  <c r="AO37" i="51" a="1"/>
  <c r="AO37" i="51" s="1"/>
  <c r="AD38" i="51"/>
  <c r="AE38" i="51" s="1"/>
  <c r="AF38" i="51" s="1"/>
  <c r="AG38" i="51" s="1"/>
  <c r="AH38" i="51" s="1"/>
  <c r="AL38" i="51"/>
  <c r="AI36" i="50"/>
  <c r="AN36" i="50" a="1"/>
  <c r="AN36" i="50" s="1"/>
  <c r="AN38" i="49" a="1"/>
  <c r="AN38" i="49" s="1"/>
  <c r="AL39" i="49"/>
  <c r="AC40" i="49"/>
  <c r="AO38" i="49" a="1"/>
  <c r="AO38" i="49" s="1"/>
  <c r="AO37" i="48" a="1"/>
  <c r="AO37" i="48" s="1"/>
  <c r="AM37" i="48" a="1"/>
  <c r="AM37" i="48" s="1"/>
  <c r="AN37" i="48" a="1"/>
  <c r="AN37" i="48" s="1"/>
  <c r="AD38" i="48"/>
  <c r="AE38" i="48" s="1"/>
  <c r="AF38" i="48" s="1"/>
  <c r="AG38" i="48" s="1"/>
  <c r="AH38" i="48" s="1"/>
  <c r="AL38" i="48"/>
  <c r="AL40" i="47"/>
  <c r="AD40" i="47"/>
  <c r="AE40" i="47" s="1"/>
  <c r="AF40" i="47" s="1"/>
  <c r="AG40" i="47" s="1"/>
  <c r="AH40" i="47" s="1"/>
  <c r="AN39" i="47" a="1"/>
  <c r="AN39" i="47" s="1"/>
  <c r="AM39" i="47" a="1"/>
  <c r="AM39" i="47" s="1"/>
  <c r="AO39" i="47" a="1"/>
  <c r="AO39" i="47" s="1"/>
  <c r="AL40" i="46"/>
  <c r="AD40" i="46"/>
  <c r="AE40" i="46" s="1"/>
  <c r="AF40" i="46" s="1"/>
  <c r="AG40" i="46" s="1"/>
  <c r="AH40" i="46" s="1"/>
  <c r="AO39" i="46" a="1"/>
  <c r="AO39" i="46" s="1"/>
  <c r="AN39" i="46" a="1"/>
  <c r="AN39" i="46" s="1"/>
  <c r="AM39" i="46" a="1"/>
  <c r="AM39" i="46" s="1"/>
  <c r="AI38" i="45"/>
  <c r="AN38" i="45" a="1"/>
  <c r="AN38" i="45" s="1"/>
  <c r="AO38" i="45" a="1"/>
  <c r="AO38" i="45" s="1"/>
  <c r="AN37" i="44" a="1"/>
  <c r="AN37" i="44" s="1"/>
  <c r="AM37" i="44" a="1"/>
  <c r="AM37" i="44" s="1"/>
  <c r="AO37" i="44" a="1"/>
  <c r="AO37" i="44" s="1"/>
  <c r="AD38" i="44"/>
  <c r="AE38" i="44" s="1"/>
  <c r="AF38" i="44" s="1"/>
  <c r="AG38" i="44" s="1"/>
  <c r="AH38" i="44" s="1"/>
  <c r="AL38" i="44"/>
  <c r="AI38" i="43"/>
  <c r="AN38" i="43" a="1"/>
  <c r="AN38" i="43" s="1"/>
  <c r="AL40" i="42"/>
  <c r="AD40" i="42"/>
  <c r="AE40" i="42" s="1"/>
  <c r="AF40" i="42" s="1"/>
  <c r="AG40" i="42" s="1"/>
  <c r="AH40" i="42" s="1"/>
  <c r="AO39" i="42" a="1"/>
  <c r="AO39" i="42" s="1"/>
  <c r="AN39" i="42" a="1"/>
  <c r="AN39" i="42" s="1"/>
  <c r="AM39" i="42" a="1"/>
  <c r="AM39" i="42" s="1"/>
  <c r="AC42" i="41"/>
  <c r="AL41" i="41"/>
  <c r="AM40" i="41" a="1"/>
  <c r="AM40" i="41" s="1"/>
  <c r="AO40" i="41" a="1"/>
  <c r="AO40" i="41" s="1"/>
  <c r="AI38" i="40"/>
  <c r="AN38" i="40" s="1" a="1"/>
  <c r="AN38" i="40" s="1"/>
  <c r="AO39" i="57" l="1" a="1"/>
  <c r="AO39" i="57" s="1"/>
  <c r="AN39" i="57" a="1"/>
  <c r="AN39" i="57" s="1"/>
  <c r="AM39" i="57" a="1"/>
  <c r="AM39" i="57" s="1"/>
  <c r="AD40" i="57"/>
  <c r="AE40" i="57" s="1"/>
  <c r="AF40" i="57" s="1"/>
  <c r="AG40" i="57" s="1"/>
  <c r="AH40" i="57" s="1"/>
  <c r="AL40" i="57"/>
  <c r="AI40" i="56"/>
  <c r="AN40" i="56" s="1" a="1"/>
  <c r="AN40" i="56" s="1"/>
  <c r="AM37" i="55" a="1"/>
  <c r="AM37" i="55" s="1"/>
  <c r="AN37" i="55" a="1"/>
  <c r="AN37" i="55" s="1"/>
  <c r="AO37" i="55" a="1"/>
  <c r="AO37" i="55" s="1"/>
  <c r="AD38" i="55"/>
  <c r="AE38" i="55" s="1"/>
  <c r="AF38" i="55" s="1"/>
  <c r="AG38" i="55" s="1"/>
  <c r="AH38" i="55" s="1"/>
  <c r="AL38" i="55"/>
  <c r="AI40" i="54"/>
  <c r="AN40" i="54" s="1" a="1"/>
  <c r="AN40" i="54" s="1"/>
  <c r="AC40" i="53"/>
  <c r="AL39" i="53"/>
  <c r="AO38" i="53" a="1"/>
  <c r="AO38" i="53" s="1"/>
  <c r="AN38" i="53" a="1"/>
  <c r="AN38" i="53" s="1"/>
  <c r="AM38" i="53" a="1"/>
  <c r="AM38" i="53" s="1"/>
  <c r="AL37" i="52"/>
  <c r="AC38" i="52"/>
  <c r="AM36" i="52" a="1"/>
  <c r="AM36" i="52" s="1"/>
  <c r="AO36" i="52" a="1"/>
  <c r="AO36" i="52" s="1"/>
  <c r="AI38" i="51"/>
  <c r="AC38" i="50"/>
  <c r="AL37" i="50"/>
  <c r="AM36" i="50" a="1"/>
  <c r="AM36" i="50" s="1"/>
  <c r="AO36" i="50" a="1"/>
  <c r="AO36" i="50" s="1"/>
  <c r="AM39" i="49" a="1"/>
  <c r="AM39" i="49" s="1"/>
  <c r="AN39" i="49" a="1"/>
  <c r="AN39" i="49" s="1"/>
  <c r="AO39" i="49" a="1"/>
  <c r="AO39" i="49" s="1"/>
  <c r="AL40" i="49"/>
  <c r="AD40" i="49"/>
  <c r="AE40" i="49" s="1"/>
  <c r="AF40" i="49" s="1"/>
  <c r="AG40" i="49" s="1"/>
  <c r="AH40" i="49" s="1"/>
  <c r="AI38" i="48"/>
  <c r="AI40" i="47"/>
  <c r="AI40" i="46"/>
  <c r="AO40" i="46" a="1"/>
  <c r="AO40" i="46" s="1"/>
  <c r="AC40" i="45"/>
  <c r="AL39" i="45"/>
  <c r="AM38" i="45" a="1"/>
  <c r="AM38" i="45" s="1"/>
  <c r="AI38" i="44"/>
  <c r="AM38" i="44" a="1"/>
  <c r="AM38" i="44" s="1"/>
  <c r="AC40" i="43"/>
  <c r="AL39" i="43"/>
  <c r="AO38" i="43" a="1"/>
  <c r="AO38" i="43" s="1"/>
  <c r="AM38" i="43" a="1"/>
  <c r="AM38" i="43" s="1"/>
  <c r="AI40" i="42"/>
  <c r="AN40" i="42" s="1" a="1"/>
  <c r="AN40" i="42" s="1"/>
  <c r="AO41" i="41" a="1"/>
  <c r="AO41" i="41" s="1"/>
  <c r="AN41" i="41" a="1"/>
  <c r="AN41" i="41" s="1"/>
  <c r="AM41" i="41" a="1"/>
  <c r="AM41" i="41" s="1"/>
  <c r="AL42" i="41"/>
  <c r="AD42" i="41"/>
  <c r="AE42" i="41" s="1"/>
  <c r="AF42" i="41" s="1"/>
  <c r="AG42" i="41" s="1"/>
  <c r="AH42" i="41" s="1"/>
  <c r="AL39" i="40"/>
  <c r="AC40" i="40"/>
  <c r="AO38" i="40" a="1"/>
  <c r="AO38" i="40" s="1"/>
  <c r="AM38" i="40" a="1"/>
  <c r="AM38" i="40" s="1"/>
  <c r="AI40" i="57" l="1"/>
  <c r="AC42" i="56"/>
  <c r="AL41" i="56"/>
  <c r="AO40" i="56" a="1"/>
  <c r="AO40" i="56" s="1"/>
  <c r="AM40" i="56" a="1"/>
  <c r="AM40" i="56" s="1"/>
  <c r="AO38" i="55" a="1"/>
  <c r="AO38" i="55" s="1"/>
  <c r="AN38" i="55" a="1"/>
  <c r="AN38" i="55" s="1"/>
  <c r="AI38" i="55"/>
  <c r="AC42" i="54"/>
  <c r="AL41" i="54"/>
  <c r="AM40" i="54" a="1"/>
  <c r="AM40" i="54" s="1"/>
  <c r="AO40" i="54" a="1"/>
  <c r="AO40" i="54" s="1"/>
  <c r="AL40" i="53"/>
  <c r="AD40" i="53"/>
  <c r="AE40" i="53" s="1"/>
  <c r="AF40" i="53" s="1"/>
  <c r="AG40" i="53" s="1"/>
  <c r="AH40" i="53" s="1"/>
  <c r="AM39" i="53" a="1"/>
  <c r="AM39" i="53" s="1"/>
  <c r="AO39" i="53" a="1"/>
  <c r="AO39" i="53" s="1"/>
  <c r="AN39" i="53" a="1"/>
  <c r="AN39" i="53" s="1"/>
  <c r="AL38" i="52"/>
  <c r="AD38" i="52"/>
  <c r="AE38" i="52" s="1"/>
  <c r="AF38" i="52" s="1"/>
  <c r="AG38" i="52" s="1"/>
  <c r="AH38" i="52" s="1"/>
  <c r="AM37" i="52" a="1"/>
  <c r="AM37" i="52" s="1"/>
  <c r="AN37" i="52" a="1"/>
  <c r="AN37" i="52" s="1"/>
  <c r="AO37" i="52" a="1"/>
  <c r="AO37" i="52" s="1"/>
  <c r="AC40" i="51"/>
  <c r="AL39" i="51"/>
  <c r="AO38" i="51" a="1"/>
  <c r="AO38" i="51" s="1"/>
  <c r="AM38" i="51" a="1"/>
  <c r="AM38" i="51" s="1"/>
  <c r="AN38" i="51" a="1"/>
  <c r="AN38" i="51" s="1"/>
  <c r="AM37" i="50" a="1"/>
  <c r="AM37" i="50" s="1"/>
  <c r="AN37" i="50" a="1"/>
  <c r="AN37" i="50" s="1"/>
  <c r="AO37" i="50" a="1"/>
  <c r="AO37" i="50" s="1"/>
  <c r="AD38" i="50"/>
  <c r="AE38" i="50" s="1"/>
  <c r="AF38" i="50" s="1"/>
  <c r="AG38" i="50" s="1"/>
  <c r="AH38" i="50" s="1"/>
  <c r="AL38" i="50"/>
  <c r="AI40" i="49"/>
  <c r="AC40" i="48"/>
  <c r="AL39" i="48"/>
  <c r="AM38" i="48" a="1"/>
  <c r="AM38" i="48" s="1"/>
  <c r="AO38" i="48" a="1"/>
  <c r="AO38" i="48" s="1"/>
  <c r="AN38" i="48" a="1"/>
  <c r="AN38" i="48" s="1"/>
  <c r="AC42" i="47"/>
  <c r="AL41" i="47"/>
  <c r="AO40" i="47" a="1"/>
  <c r="AO40" i="47" s="1"/>
  <c r="AN40" i="47" a="1"/>
  <c r="AN40" i="47" s="1"/>
  <c r="AM40" i="47" a="1"/>
  <c r="AM40" i="47" s="1"/>
  <c r="AC42" i="46"/>
  <c r="AL41" i="46"/>
  <c r="AN40" i="46" a="1"/>
  <c r="AN40" i="46" s="1"/>
  <c r="AM40" i="46" a="1"/>
  <c r="AM40" i="46" s="1"/>
  <c r="AM39" i="45" a="1"/>
  <c r="AM39" i="45" s="1"/>
  <c r="AO39" i="45" a="1"/>
  <c r="AO39" i="45" s="1"/>
  <c r="AN39" i="45" a="1"/>
  <c r="AN39" i="45" s="1"/>
  <c r="AD40" i="45"/>
  <c r="AE40" i="45" s="1"/>
  <c r="AF40" i="45" s="1"/>
  <c r="AG40" i="45" s="1"/>
  <c r="AH40" i="45" s="1"/>
  <c r="AL40" i="45"/>
  <c r="AC40" i="44"/>
  <c r="AL39" i="44"/>
  <c r="AN38" i="44" a="1"/>
  <c r="AN38" i="44" s="1"/>
  <c r="AO38" i="44" a="1"/>
  <c r="AO38" i="44" s="1"/>
  <c r="AO39" i="43" a="1"/>
  <c r="AO39" i="43" s="1"/>
  <c r="AN39" i="43" a="1"/>
  <c r="AN39" i="43" s="1"/>
  <c r="AM39" i="43" a="1"/>
  <c r="AM39" i="43" s="1"/>
  <c r="AD40" i="43"/>
  <c r="AE40" i="43" s="1"/>
  <c r="AF40" i="43" s="1"/>
  <c r="AG40" i="43" s="1"/>
  <c r="AH40" i="43" s="1"/>
  <c r="AL40" i="43"/>
  <c r="AL41" i="42"/>
  <c r="AC42" i="42"/>
  <c r="AO40" i="42" a="1"/>
  <c r="AO40" i="42" s="1"/>
  <c r="AM40" i="42" a="1"/>
  <c r="AM40" i="42" s="1"/>
  <c r="AI42" i="41"/>
  <c r="AN42" i="41" s="1" a="1"/>
  <c r="AN42" i="41" s="1"/>
  <c r="AL40" i="40"/>
  <c r="AD40" i="40"/>
  <c r="AE40" i="40" s="1"/>
  <c r="AF40" i="40" s="1"/>
  <c r="AG40" i="40" s="1"/>
  <c r="AH40" i="40" s="1"/>
  <c r="AO39" i="40" a="1"/>
  <c r="AO39" i="40" s="1"/>
  <c r="AM39" i="40" a="1"/>
  <c r="AM39" i="40" s="1"/>
  <c r="AN39" i="40" a="1"/>
  <c r="AN39" i="40" s="1"/>
  <c r="AL41" i="57" l="1"/>
  <c r="AC42" i="57"/>
  <c r="AM40" i="57" a="1"/>
  <c r="AM40" i="57" s="1"/>
  <c r="AN40" i="57" a="1"/>
  <c r="AN40" i="57" s="1"/>
  <c r="AO40" i="57" a="1"/>
  <c r="AO40" i="57" s="1"/>
  <c r="AO41" i="56" a="1"/>
  <c r="AO41" i="56" s="1"/>
  <c r="AN41" i="56" a="1"/>
  <c r="AN41" i="56" s="1"/>
  <c r="AM41" i="56" a="1"/>
  <c r="AM41" i="56" s="1"/>
  <c r="AL42" i="56"/>
  <c r="AD42" i="56"/>
  <c r="AE42" i="56" s="1"/>
  <c r="AF42" i="56" s="1"/>
  <c r="AG42" i="56" s="1"/>
  <c r="AH42" i="56" s="1"/>
  <c r="AC40" i="55"/>
  <c r="AL39" i="55"/>
  <c r="AM38" i="55" a="1"/>
  <c r="AM38" i="55" s="1"/>
  <c r="AO41" i="54" a="1"/>
  <c r="AO41" i="54" s="1"/>
  <c r="AN41" i="54" a="1"/>
  <c r="AN41" i="54" s="1"/>
  <c r="AM41" i="54" a="1"/>
  <c r="AM41" i="54" s="1"/>
  <c r="AD42" i="54"/>
  <c r="AE42" i="54" s="1"/>
  <c r="AF42" i="54" s="1"/>
  <c r="AG42" i="54" s="1"/>
  <c r="AH42" i="54" s="1"/>
  <c r="AL42" i="54"/>
  <c r="AO40" i="53" a="1"/>
  <c r="AO40" i="53" s="1"/>
  <c r="AI40" i="53"/>
  <c r="AI38" i="52"/>
  <c r="AN38" i="52" s="1" a="1"/>
  <c r="AN38" i="52" s="1"/>
  <c r="AN39" i="51" a="1"/>
  <c r="AN39" i="51" s="1"/>
  <c r="AO39" i="51" a="1"/>
  <c r="AO39" i="51" s="1"/>
  <c r="AM39" i="51" a="1"/>
  <c r="AM39" i="51" s="1"/>
  <c r="AD40" i="51"/>
  <c r="AE40" i="51" s="1"/>
  <c r="AF40" i="51" s="1"/>
  <c r="AG40" i="51" s="1"/>
  <c r="AH40" i="51" s="1"/>
  <c r="AL40" i="51"/>
  <c r="AI38" i="50"/>
  <c r="AN38" i="50" s="1" a="1"/>
  <c r="AN38" i="50" s="1"/>
  <c r="AC42" i="49"/>
  <c r="AL41" i="49"/>
  <c r="AO40" i="49" a="1"/>
  <c r="AO40" i="49" s="1"/>
  <c r="AN40" i="49" a="1"/>
  <c r="AN40" i="49" s="1"/>
  <c r="AM40" i="49" a="1"/>
  <c r="AM40" i="49" s="1"/>
  <c r="AM39" i="48" a="1"/>
  <c r="AM39" i="48" s="1"/>
  <c r="AO39" i="48" a="1"/>
  <c r="AO39" i="48" s="1"/>
  <c r="AN39" i="48" a="1"/>
  <c r="AN39" i="48" s="1"/>
  <c r="AL40" i="48"/>
  <c r="AD40" i="48"/>
  <c r="AE40" i="48" s="1"/>
  <c r="AF40" i="48" s="1"/>
  <c r="AG40" i="48" s="1"/>
  <c r="AH40" i="48" s="1"/>
  <c r="AO41" i="47" a="1"/>
  <c r="AO41" i="47" s="1"/>
  <c r="AN41" i="47" a="1"/>
  <c r="AN41" i="47" s="1"/>
  <c r="AM41" i="47" a="1"/>
  <c r="AM41" i="47" s="1"/>
  <c r="AL42" i="47"/>
  <c r="AD42" i="47"/>
  <c r="AE42" i="47" s="1"/>
  <c r="AF42" i="47" s="1"/>
  <c r="AG42" i="47" s="1"/>
  <c r="AH42" i="47" s="1"/>
  <c r="AO41" i="46" a="1"/>
  <c r="AO41" i="46" s="1"/>
  <c r="AN41" i="46" a="1"/>
  <c r="AN41" i="46" s="1"/>
  <c r="AM41" i="46" a="1"/>
  <c r="AM41" i="46" s="1"/>
  <c r="AL42" i="46"/>
  <c r="AD42" i="46"/>
  <c r="AE42" i="46" s="1"/>
  <c r="AF42" i="46" s="1"/>
  <c r="AG42" i="46" s="1"/>
  <c r="AH42" i="46" s="1"/>
  <c r="AI40" i="45"/>
  <c r="AM40" i="45" a="1"/>
  <c r="AM40" i="45" s="1"/>
  <c r="AN39" i="44" a="1"/>
  <c r="AN39" i="44" s="1"/>
  <c r="AO39" i="44" a="1"/>
  <c r="AO39" i="44" s="1"/>
  <c r="AM39" i="44" a="1"/>
  <c r="AM39" i="44" s="1"/>
  <c r="AD40" i="44"/>
  <c r="AE40" i="44" s="1"/>
  <c r="AF40" i="44" s="1"/>
  <c r="AG40" i="44" s="1"/>
  <c r="AH40" i="44" s="1"/>
  <c r="AL40" i="44"/>
  <c r="AN40" i="43" a="1"/>
  <c r="AN40" i="43" s="1"/>
  <c r="AI40" i="43"/>
  <c r="AM40" i="43" a="1"/>
  <c r="AM40" i="43" s="1"/>
  <c r="AO40" i="43" a="1"/>
  <c r="AO40" i="43" s="1"/>
  <c r="AD42" i="42"/>
  <c r="AE42" i="42" s="1"/>
  <c r="AF42" i="42" s="1"/>
  <c r="AG42" i="42" s="1"/>
  <c r="AH42" i="42" s="1"/>
  <c r="AL42" i="42"/>
  <c r="AO41" i="42" a="1"/>
  <c r="AO41" i="42" s="1"/>
  <c r="AN41" i="42" a="1"/>
  <c r="AN41" i="42" s="1"/>
  <c r="AM41" i="42" a="1"/>
  <c r="AM41" i="42" s="1"/>
  <c r="AM42" i="41" a="1"/>
  <c r="AM42" i="41" s="1"/>
  <c r="AO42" i="41" a="1"/>
  <c r="AO42" i="41" s="1"/>
  <c r="AL43" i="41"/>
  <c r="AC44" i="41"/>
  <c r="AI40" i="40"/>
  <c r="AN40" i="40" s="1" a="1"/>
  <c r="AN40" i="40" s="1"/>
  <c r="AL42" i="57" l="1"/>
  <c r="AD42" i="57"/>
  <c r="AE42" i="57" s="1"/>
  <c r="AF42" i="57" s="1"/>
  <c r="AG42" i="57" s="1"/>
  <c r="AH42" i="57" s="1"/>
  <c r="AM41" i="57" a="1"/>
  <c r="AM41" i="57" s="1"/>
  <c r="AO41" i="57" a="1"/>
  <c r="AO41" i="57" s="1"/>
  <c r="AN41" i="57" a="1"/>
  <c r="AN41" i="57" s="1"/>
  <c r="AN42" i="56" a="1"/>
  <c r="AN42" i="56" s="1"/>
  <c r="AI42" i="56"/>
  <c r="AO42" i="56" a="1"/>
  <c r="AO42" i="56" s="1"/>
  <c r="AM42" i="56" a="1"/>
  <c r="AM42" i="56" s="1"/>
  <c r="AO39" i="55" a="1"/>
  <c r="AO39" i="55" s="1"/>
  <c r="AN39" i="55" a="1"/>
  <c r="AN39" i="55" s="1"/>
  <c r="AM39" i="55" a="1"/>
  <c r="AM39" i="55" s="1"/>
  <c r="AL40" i="55"/>
  <c r="AD40" i="55"/>
  <c r="AE40" i="55" s="1"/>
  <c r="AF40" i="55" s="1"/>
  <c r="AG40" i="55" s="1"/>
  <c r="AH40" i="55" s="1"/>
  <c r="AO42" i="54" a="1"/>
  <c r="AO42" i="54" s="1"/>
  <c r="AI42" i="54"/>
  <c r="AN42" i="54" a="1"/>
  <c r="AN42" i="54" s="1"/>
  <c r="AC42" i="53"/>
  <c r="AL41" i="53"/>
  <c r="AN40" i="53" a="1"/>
  <c r="AN40" i="53" s="1"/>
  <c r="AM40" i="53" a="1"/>
  <c r="AM40" i="53" s="1"/>
  <c r="AC40" i="52"/>
  <c r="AL39" i="52"/>
  <c r="AO38" i="52" a="1"/>
  <c r="AO38" i="52" s="1"/>
  <c r="AM38" i="52" a="1"/>
  <c r="AM38" i="52" s="1"/>
  <c r="AI40" i="51"/>
  <c r="AN40" i="51" a="1"/>
  <c r="AN40" i="51" s="1"/>
  <c r="AO40" i="51" a="1"/>
  <c r="AO40" i="51" s="1"/>
  <c r="AC40" i="50"/>
  <c r="AL39" i="50"/>
  <c r="AM38" i="50" a="1"/>
  <c r="AM38" i="50" s="1"/>
  <c r="AO38" i="50" a="1"/>
  <c r="AO38" i="50" s="1"/>
  <c r="AM41" i="49" a="1"/>
  <c r="AM41" i="49" s="1"/>
  <c r="AO41" i="49" a="1"/>
  <c r="AO41" i="49" s="1"/>
  <c r="AN41" i="49" a="1"/>
  <c r="AN41" i="49" s="1"/>
  <c r="AL42" i="49"/>
  <c r="AD42" i="49"/>
  <c r="AE42" i="49" s="1"/>
  <c r="AF42" i="49" s="1"/>
  <c r="AG42" i="49" s="1"/>
  <c r="AH42" i="49" s="1"/>
  <c r="AN40" i="48" a="1"/>
  <c r="AN40" i="48" s="1"/>
  <c r="AI40" i="48"/>
  <c r="AI42" i="47"/>
  <c r="AO42" i="47" s="1" a="1"/>
  <c r="AO42" i="47" s="1"/>
  <c r="AI42" i="46"/>
  <c r="AN42" i="46" a="1"/>
  <c r="AN42" i="46" s="1"/>
  <c r="AC42" i="45"/>
  <c r="AL41" i="45"/>
  <c r="AN40" i="45" a="1"/>
  <c r="AN40" i="45" s="1"/>
  <c r="AO40" i="45" a="1"/>
  <c r="AO40" i="45" s="1"/>
  <c r="AI40" i="44"/>
  <c r="AL41" i="43"/>
  <c r="AC42" i="43"/>
  <c r="AI42" i="42"/>
  <c r="AN42" i="42" s="1" a="1"/>
  <c r="AN42" i="42" s="1"/>
  <c r="AL44" i="41"/>
  <c r="AD44" i="41"/>
  <c r="AE44" i="41" s="1"/>
  <c r="AF44" i="41" s="1"/>
  <c r="AG44" i="41" s="1"/>
  <c r="AH44" i="41" s="1"/>
  <c r="AN43" i="41" a="1"/>
  <c r="AN43" i="41" s="1"/>
  <c r="AM43" i="41" a="1"/>
  <c r="AM43" i="41" s="1"/>
  <c r="AO43" i="41" a="1"/>
  <c r="AO43" i="41" s="1"/>
  <c r="AL41" i="40"/>
  <c r="AC42" i="40"/>
  <c r="AO40" i="40" a="1"/>
  <c r="AO40" i="40" s="1"/>
  <c r="AM40" i="40" a="1"/>
  <c r="AM40" i="40" s="1"/>
  <c r="AM42" i="57" l="1" a="1"/>
  <c r="AM42" i="57" s="1"/>
  <c r="AI42" i="57"/>
  <c r="AN42" i="57" a="1"/>
  <c r="AN42" i="57" s="1"/>
  <c r="AL43" i="56"/>
  <c r="AC44" i="56"/>
  <c r="AI40" i="55"/>
  <c r="AL43" i="54"/>
  <c r="AC44" i="54"/>
  <c r="AM42" i="54" a="1"/>
  <c r="AM42" i="54" s="1"/>
  <c r="AO41" i="53" a="1"/>
  <c r="AO41" i="53" s="1"/>
  <c r="AN41" i="53" a="1"/>
  <c r="AN41" i="53" s="1"/>
  <c r="AM41" i="53" a="1"/>
  <c r="AM41" i="53" s="1"/>
  <c r="AL42" i="53"/>
  <c r="AD42" i="53"/>
  <c r="AE42" i="53" s="1"/>
  <c r="AF42" i="53" s="1"/>
  <c r="AG42" i="53" s="1"/>
  <c r="AH42" i="53" s="1"/>
  <c r="AN39" i="52" a="1"/>
  <c r="AN39" i="52" s="1"/>
  <c r="AM39" i="52" a="1"/>
  <c r="AM39" i="52" s="1"/>
  <c r="AO39" i="52" a="1"/>
  <c r="AO39" i="52" s="1"/>
  <c r="AD40" i="52"/>
  <c r="AE40" i="52" s="1"/>
  <c r="AF40" i="52" s="1"/>
  <c r="AG40" i="52" s="1"/>
  <c r="AH40" i="52" s="1"/>
  <c r="AL40" i="52"/>
  <c r="AC42" i="51"/>
  <c r="AL41" i="51"/>
  <c r="AM40" i="51" a="1"/>
  <c r="AM40" i="51" s="1"/>
  <c r="AO39" i="50" a="1"/>
  <c r="AO39" i="50" s="1"/>
  <c r="AM39" i="50" a="1"/>
  <c r="AM39" i="50" s="1"/>
  <c r="AN39" i="50" a="1"/>
  <c r="AN39" i="50" s="1"/>
  <c r="AD40" i="50"/>
  <c r="AE40" i="50" s="1"/>
  <c r="AF40" i="50" s="1"/>
  <c r="AG40" i="50" s="1"/>
  <c r="AH40" i="50" s="1"/>
  <c r="AL40" i="50"/>
  <c r="AI42" i="49"/>
  <c r="AC42" i="48"/>
  <c r="AL41" i="48"/>
  <c r="AO40" i="48" a="1"/>
  <c r="AO40" i="48" s="1"/>
  <c r="AM40" i="48" a="1"/>
  <c r="AM40" i="48" s="1"/>
  <c r="AN42" i="47" a="1"/>
  <c r="AN42" i="47" s="1"/>
  <c r="AL43" i="47"/>
  <c r="AC44" i="47"/>
  <c r="AM42" i="47" a="1"/>
  <c r="AM42" i="47" s="1"/>
  <c r="AL43" i="46"/>
  <c r="AC44" i="46"/>
  <c r="AO42" i="46" a="1"/>
  <c r="AO42" i="46" s="1"/>
  <c r="AM42" i="46" a="1"/>
  <c r="AM42" i="46" s="1"/>
  <c r="AO41" i="45" a="1"/>
  <c r="AO41" i="45" s="1"/>
  <c r="AN41" i="45" a="1"/>
  <c r="AN41" i="45" s="1"/>
  <c r="AM41" i="45" a="1"/>
  <c r="AM41" i="45" s="1"/>
  <c r="AD42" i="45"/>
  <c r="AE42" i="45" s="1"/>
  <c r="AF42" i="45" s="1"/>
  <c r="AG42" i="45" s="1"/>
  <c r="AH42" i="45" s="1"/>
  <c r="AL42" i="45"/>
  <c r="AL41" i="44"/>
  <c r="AC42" i="44"/>
  <c r="AN40" i="44" a="1"/>
  <c r="AN40" i="44" s="1"/>
  <c r="AM40" i="44" a="1"/>
  <c r="AM40" i="44" s="1"/>
  <c r="AO40" i="44" a="1"/>
  <c r="AO40" i="44" s="1"/>
  <c r="AL42" i="43"/>
  <c r="AD42" i="43"/>
  <c r="AE42" i="43" s="1"/>
  <c r="AF42" i="43" s="1"/>
  <c r="AG42" i="43" s="1"/>
  <c r="AH42" i="43" s="1"/>
  <c r="AM41" i="43" a="1"/>
  <c r="AM41" i="43" s="1"/>
  <c r="AO41" i="43" a="1"/>
  <c r="AO41" i="43" s="1"/>
  <c r="AN41" i="43" a="1"/>
  <c r="AN41" i="43" s="1"/>
  <c r="AC44" i="42"/>
  <c r="AL43" i="42"/>
  <c r="AO42" i="42" a="1"/>
  <c r="AO42" i="42" s="1"/>
  <c r="AM42" i="42" a="1"/>
  <c r="AM42" i="42" s="1"/>
  <c r="AI44" i="41"/>
  <c r="AD42" i="40"/>
  <c r="AE42" i="40" s="1"/>
  <c r="AF42" i="40" s="1"/>
  <c r="AG42" i="40" s="1"/>
  <c r="AH42" i="40" s="1"/>
  <c r="AL42" i="40"/>
  <c r="AN41" i="40" a="1"/>
  <c r="AN41" i="40" s="1"/>
  <c r="AO41" i="40" a="1"/>
  <c r="AO41" i="40" s="1"/>
  <c r="AM41" i="40" a="1"/>
  <c r="AM41" i="40" s="1"/>
  <c r="AL43" i="57" l="1"/>
  <c r="AC44" i="57"/>
  <c r="AO42" i="57" a="1"/>
  <c r="AO42" i="57" s="1"/>
  <c r="AD44" i="56"/>
  <c r="AE44" i="56" s="1"/>
  <c r="AF44" i="56" s="1"/>
  <c r="AG44" i="56" s="1"/>
  <c r="AH44" i="56" s="1"/>
  <c r="AL44" i="56"/>
  <c r="AN43" i="56" a="1"/>
  <c r="AN43" i="56" s="1"/>
  <c r="AM43" i="56" a="1"/>
  <c r="AM43" i="56" s="1"/>
  <c r="AO43" i="56" a="1"/>
  <c r="AO43" i="56" s="1"/>
  <c r="AC42" i="55"/>
  <c r="AL41" i="55"/>
  <c r="AO40" i="55" a="1"/>
  <c r="AO40" i="55" s="1"/>
  <c r="AN40" i="55" a="1"/>
  <c r="AN40" i="55" s="1"/>
  <c r="AM40" i="55" a="1"/>
  <c r="AM40" i="55" s="1"/>
  <c r="AL44" i="54"/>
  <c r="AD44" i="54"/>
  <c r="AE44" i="54" s="1"/>
  <c r="AF44" i="54" s="1"/>
  <c r="AG44" i="54" s="1"/>
  <c r="AH44" i="54" s="1"/>
  <c r="AM43" i="54" a="1"/>
  <c r="AM43" i="54" s="1"/>
  <c r="AN43" i="54" a="1"/>
  <c r="AN43" i="54" s="1"/>
  <c r="AO43" i="54" a="1"/>
  <c r="AO43" i="54" s="1"/>
  <c r="AI42" i="53"/>
  <c r="AO42" i="53" a="1"/>
  <c r="AO42" i="53" s="1"/>
  <c r="AI40" i="52"/>
  <c r="AN41" i="51" a="1"/>
  <c r="AN41" i="51" s="1"/>
  <c r="AO41" i="51" a="1"/>
  <c r="AO41" i="51" s="1"/>
  <c r="AM41" i="51" a="1"/>
  <c r="AM41" i="51" s="1"/>
  <c r="AL42" i="51"/>
  <c r="AD42" i="51"/>
  <c r="AE42" i="51" s="1"/>
  <c r="AF42" i="51" s="1"/>
  <c r="AG42" i="51" s="1"/>
  <c r="AH42" i="51" s="1"/>
  <c r="AO40" i="50" a="1"/>
  <c r="AO40" i="50" s="1"/>
  <c r="AN40" i="50" a="1"/>
  <c r="AN40" i="50" s="1"/>
  <c r="AI40" i="50"/>
  <c r="AC44" i="49"/>
  <c r="AL43" i="49"/>
  <c r="AM42" i="49" a="1"/>
  <c r="AM42" i="49" s="1"/>
  <c r="AN42" i="49" a="1"/>
  <c r="AN42" i="49" s="1"/>
  <c r="AO42" i="49" a="1"/>
  <c r="AO42" i="49" s="1"/>
  <c r="AO41" i="48" a="1"/>
  <c r="AO41" i="48" s="1"/>
  <c r="AN41" i="48" a="1"/>
  <c r="AN41" i="48" s="1"/>
  <c r="AM41" i="48" a="1"/>
  <c r="AM41" i="48" s="1"/>
  <c r="AL42" i="48"/>
  <c r="AD42" i="48"/>
  <c r="AE42" i="48" s="1"/>
  <c r="AF42" i="48" s="1"/>
  <c r="AG42" i="48" s="1"/>
  <c r="AH42" i="48" s="1"/>
  <c r="AD44" i="47"/>
  <c r="AE44" i="47" s="1"/>
  <c r="AF44" i="47" s="1"/>
  <c r="AG44" i="47" s="1"/>
  <c r="AH44" i="47" s="1"/>
  <c r="AL44" i="47"/>
  <c r="AO43" i="47" a="1"/>
  <c r="AO43" i="47" s="1"/>
  <c r="AN43" i="47" a="1"/>
  <c r="AN43" i="47" s="1"/>
  <c r="AM43" i="47" a="1"/>
  <c r="AM43" i="47" s="1"/>
  <c r="AD44" i="46"/>
  <c r="AE44" i="46" s="1"/>
  <c r="AF44" i="46" s="1"/>
  <c r="AG44" i="46" s="1"/>
  <c r="AH44" i="46" s="1"/>
  <c r="AL44" i="46"/>
  <c r="AM43" i="46" a="1"/>
  <c r="AM43" i="46" s="1"/>
  <c r="AO43" i="46" a="1"/>
  <c r="AO43" i="46" s="1"/>
  <c r="AN43" i="46" a="1"/>
  <c r="AN43" i="46" s="1"/>
  <c r="AI42" i="45"/>
  <c r="AN42" i="45" s="1" a="1"/>
  <c r="AN42" i="45" s="1"/>
  <c r="AO42" i="45" a="1"/>
  <c r="AO42" i="45" s="1"/>
  <c r="AO41" i="44" a="1"/>
  <c r="AO41" i="44" s="1"/>
  <c r="AM41" i="44" a="1"/>
  <c r="AM41" i="44" s="1"/>
  <c r="AN41" i="44" a="1"/>
  <c r="AN41" i="44" s="1"/>
  <c r="AL42" i="44"/>
  <c r="AD42" i="44"/>
  <c r="AE42" i="44" s="1"/>
  <c r="AF42" i="44" s="1"/>
  <c r="AG42" i="44" s="1"/>
  <c r="AH42" i="44" s="1"/>
  <c r="AI42" i="43"/>
  <c r="AN43" i="42" a="1"/>
  <c r="AN43" i="42" s="1"/>
  <c r="AM43" i="42" a="1"/>
  <c r="AM43" i="42" s="1"/>
  <c r="AO43" i="42" a="1"/>
  <c r="AO43" i="42" s="1"/>
  <c r="AL44" i="42"/>
  <c r="AD44" i="42"/>
  <c r="AE44" i="42" s="1"/>
  <c r="AF44" i="42" s="1"/>
  <c r="AG44" i="42" s="1"/>
  <c r="AH44" i="42" s="1"/>
  <c r="AL45" i="41"/>
  <c r="AC46" i="41"/>
  <c r="AO44" i="41" a="1"/>
  <c r="AO44" i="41" s="1"/>
  <c r="AM44" i="41" a="1"/>
  <c r="AM44" i="41" s="1"/>
  <c r="AN44" i="41" a="1"/>
  <c r="AN44" i="41" s="1"/>
  <c r="AI42" i="40"/>
  <c r="AN42" i="40" s="1" a="1"/>
  <c r="AN42" i="40" s="1"/>
  <c r="AL44" i="57" l="1"/>
  <c r="AD44" i="57"/>
  <c r="AE44" i="57" s="1"/>
  <c r="AF44" i="57" s="1"/>
  <c r="AG44" i="57" s="1"/>
  <c r="AH44" i="57" s="1"/>
  <c r="AO43" i="57" a="1"/>
  <c r="AO43" i="57" s="1"/>
  <c r="AN43" i="57" a="1"/>
  <c r="AN43" i="57" s="1"/>
  <c r="AM43" i="57" a="1"/>
  <c r="AM43" i="57" s="1"/>
  <c r="AI44" i="56"/>
  <c r="AN44" i="56" a="1"/>
  <c r="AN44" i="56" s="1"/>
  <c r="AO41" i="55" a="1"/>
  <c r="AO41" i="55" s="1"/>
  <c r="AN41" i="55" a="1"/>
  <c r="AN41" i="55" s="1"/>
  <c r="AM41" i="55" a="1"/>
  <c r="AM41" i="55" s="1"/>
  <c r="AL42" i="55"/>
  <c r="AD42" i="55"/>
  <c r="AE42" i="55" s="1"/>
  <c r="AF42" i="55" s="1"/>
  <c r="AG42" i="55" s="1"/>
  <c r="AH42" i="55" s="1"/>
  <c r="AI44" i="54"/>
  <c r="AC44" i="53"/>
  <c r="AL43" i="53"/>
  <c r="AN42" i="53" a="1"/>
  <c r="AN42" i="53" s="1"/>
  <c r="AM42" i="53" a="1"/>
  <c r="AM42" i="53" s="1"/>
  <c r="AC42" i="52"/>
  <c r="AL41" i="52"/>
  <c r="AM40" i="52" a="1"/>
  <c r="AM40" i="52" s="1"/>
  <c r="AN40" i="52" a="1"/>
  <c r="AN40" i="52" s="1"/>
  <c r="AO40" i="52" a="1"/>
  <c r="AO40" i="52" s="1"/>
  <c r="AI42" i="51"/>
  <c r="AN42" i="51" a="1"/>
  <c r="AN42" i="51" s="1"/>
  <c r="AM42" i="51" a="1"/>
  <c r="AM42" i="51" s="1"/>
  <c r="AO42" i="51" a="1"/>
  <c r="AO42" i="51" s="1"/>
  <c r="AL41" i="50"/>
  <c r="AC42" i="50"/>
  <c r="AM40" i="50" a="1"/>
  <c r="AM40" i="50" s="1"/>
  <c r="AO43" i="49" a="1"/>
  <c r="AO43" i="49" s="1"/>
  <c r="AM43" i="49" a="1"/>
  <c r="AM43" i="49" s="1"/>
  <c r="AN43" i="49" a="1"/>
  <c r="AN43" i="49" s="1"/>
  <c r="AD44" i="49"/>
  <c r="AE44" i="49" s="1"/>
  <c r="AF44" i="49" s="1"/>
  <c r="AG44" i="49" s="1"/>
  <c r="AH44" i="49" s="1"/>
  <c r="AL44" i="49"/>
  <c r="AN42" i="48" a="1"/>
  <c r="AN42" i="48" s="1"/>
  <c r="AI42" i="48"/>
  <c r="AM42" i="48" a="1"/>
  <c r="AM42" i="48" s="1"/>
  <c r="AI44" i="47"/>
  <c r="AI44" i="46"/>
  <c r="AO44" i="46" a="1"/>
  <c r="AO44" i="46" s="1"/>
  <c r="AL43" i="45"/>
  <c r="AC44" i="45"/>
  <c r="AM42" i="45" a="1"/>
  <c r="AM42" i="45" s="1"/>
  <c r="AI42" i="44"/>
  <c r="AN42" i="44" s="1" a="1"/>
  <c r="AN42" i="44" s="1"/>
  <c r="AL43" i="43"/>
  <c r="AC44" i="43"/>
  <c r="AO42" i="43" a="1"/>
  <c r="AO42" i="43" s="1"/>
  <c r="AM42" i="43" a="1"/>
  <c r="AM42" i="43" s="1"/>
  <c r="AN42" i="43" a="1"/>
  <c r="AN42" i="43" s="1"/>
  <c r="AN44" i="42" a="1"/>
  <c r="AN44" i="42" s="1"/>
  <c r="AI44" i="42"/>
  <c r="AL46" i="41"/>
  <c r="AD46" i="41"/>
  <c r="AE46" i="41" s="1"/>
  <c r="AF46" i="41" s="1"/>
  <c r="AG46" i="41" s="1"/>
  <c r="AH46" i="41" s="1"/>
  <c r="AO45" i="41" a="1"/>
  <c r="AO45" i="41" s="1"/>
  <c r="AN45" i="41" a="1"/>
  <c r="AN45" i="41" s="1"/>
  <c r="AM45" i="41" a="1"/>
  <c r="AM45" i="41" s="1"/>
  <c r="AL43" i="40"/>
  <c r="AC44" i="40"/>
  <c r="AO42" i="40" a="1"/>
  <c r="AO42" i="40" s="1"/>
  <c r="AM42" i="40" a="1"/>
  <c r="AM42" i="40" s="1"/>
  <c r="AI44" i="57" l="1"/>
  <c r="AN44" i="57" a="1"/>
  <c r="AN44" i="57" s="1"/>
  <c r="AO44" i="57" a="1"/>
  <c r="AO44" i="57" s="1"/>
  <c r="AL45" i="56"/>
  <c r="AC46" i="56"/>
  <c r="AO44" i="56" a="1"/>
  <c r="AO44" i="56" s="1"/>
  <c r="AM44" i="56" a="1"/>
  <c r="AM44" i="56" s="1"/>
  <c r="AI42" i="55"/>
  <c r="AN42" i="55" s="1" a="1"/>
  <c r="AN42" i="55" s="1"/>
  <c r="AO42" i="55" a="1"/>
  <c r="AO42" i="55" s="1"/>
  <c r="AL45" i="54"/>
  <c r="AC46" i="54"/>
  <c r="AM44" i="54" a="1"/>
  <c r="AM44" i="54" s="1"/>
  <c r="AO44" i="54" a="1"/>
  <c r="AO44" i="54" s="1"/>
  <c r="AN44" i="54" a="1"/>
  <c r="AN44" i="54" s="1"/>
  <c r="AO43" i="53" a="1"/>
  <c r="AO43" i="53" s="1"/>
  <c r="AN43" i="53" a="1"/>
  <c r="AN43" i="53" s="1"/>
  <c r="AM43" i="53" a="1"/>
  <c r="AM43" i="53" s="1"/>
  <c r="AL44" i="53"/>
  <c r="AD44" i="53"/>
  <c r="AE44" i="53" s="1"/>
  <c r="AF44" i="53" s="1"/>
  <c r="AG44" i="53" s="1"/>
  <c r="AH44" i="53" s="1"/>
  <c r="AD42" i="52"/>
  <c r="AE42" i="52" s="1"/>
  <c r="AF42" i="52" s="1"/>
  <c r="AG42" i="52" s="1"/>
  <c r="AH42" i="52" s="1"/>
  <c r="AL42" i="52"/>
  <c r="AO41" i="52" a="1"/>
  <c r="AO41" i="52" s="1"/>
  <c r="AM41" i="52" a="1"/>
  <c r="AM41" i="52" s="1"/>
  <c r="AN41" i="52" a="1"/>
  <c r="AN41" i="52" s="1"/>
  <c r="AC44" i="51"/>
  <c r="AL43" i="51"/>
  <c r="AL42" i="50"/>
  <c r="AD42" i="50"/>
  <c r="AE42" i="50" s="1"/>
  <c r="AF42" i="50" s="1"/>
  <c r="AG42" i="50" s="1"/>
  <c r="AH42" i="50" s="1"/>
  <c r="AM41" i="50" a="1"/>
  <c r="AM41" i="50" s="1"/>
  <c r="AO41" i="50" a="1"/>
  <c r="AO41" i="50" s="1"/>
  <c r="AN41" i="50" a="1"/>
  <c r="AN41" i="50" s="1"/>
  <c r="AI44" i="49"/>
  <c r="AC44" i="48"/>
  <c r="AL43" i="48"/>
  <c r="AO42" i="48" a="1"/>
  <c r="AO42" i="48" s="1"/>
  <c r="AL45" i="47"/>
  <c r="AC46" i="47"/>
  <c r="AM44" i="47" a="1"/>
  <c r="AM44" i="47" s="1"/>
  <c r="AN44" i="47" a="1"/>
  <c r="AN44" i="47" s="1"/>
  <c r="AO44" i="47" a="1"/>
  <c r="AO44" i="47" s="1"/>
  <c r="AC46" i="46"/>
  <c r="AL45" i="46"/>
  <c r="AN44" i="46" a="1"/>
  <c r="AN44" i="46" s="1"/>
  <c r="AM44" i="46" a="1"/>
  <c r="AM44" i="46" s="1"/>
  <c r="AL44" i="45"/>
  <c r="AD44" i="45"/>
  <c r="AE44" i="45" s="1"/>
  <c r="AF44" i="45" s="1"/>
  <c r="AG44" i="45" s="1"/>
  <c r="AH44" i="45" s="1"/>
  <c r="AM43" i="45" a="1"/>
  <c r="AM43" i="45" s="1"/>
  <c r="AN43" i="45" a="1"/>
  <c r="AN43" i="45" s="1"/>
  <c r="AO43" i="45" a="1"/>
  <c r="AO43" i="45" s="1"/>
  <c r="AM42" i="44" a="1"/>
  <c r="AM42" i="44" s="1"/>
  <c r="AC44" i="44"/>
  <c r="AL43" i="44"/>
  <c r="AO42" i="44" a="1"/>
  <c r="AO42" i="44" s="1"/>
  <c r="AL44" i="43"/>
  <c r="AD44" i="43"/>
  <c r="AE44" i="43" s="1"/>
  <c r="AF44" i="43" s="1"/>
  <c r="AG44" i="43" s="1"/>
  <c r="AH44" i="43" s="1"/>
  <c r="AM43" i="43" a="1"/>
  <c r="AM43" i="43" s="1"/>
  <c r="AN43" i="43" a="1"/>
  <c r="AN43" i="43" s="1"/>
  <c r="AO43" i="43" a="1"/>
  <c r="AO43" i="43" s="1"/>
  <c r="AL45" i="42"/>
  <c r="AC46" i="42"/>
  <c r="AO44" i="42" a="1"/>
  <c r="AO44" i="42" s="1"/>
  <c r="AM44" i="42" a="1"/>
  <c r="AM44" i="42" s="1"/>
  <c r="AI46" i="41"/>
  <c r="AN46" i="41" s="1" a="1"/>
  <c r="AN46" i="41" s="1"/>
  <c r="AN43" i="40" a="1"/>
  <c r="AN43" i="40" s="1"/>
  <c r="AO43" i="40" a="1"/>
  <c r="AO43" i="40" s="1"/>
  <c r="AM43" i="40" a="1"/>
  <c r="AM43" i="40" s="1"/>
  <c r="AL44" i="40"/>
  <c r="AD44" i="40"/>
  <c r="AE44" i="40" s="1"/>
  <c r="AF44" i="40" s="1"/>
  <c r="AG44" i="40" s="1"/>
  <c r="AH44" i="40" s="1"/>
  <c r="AC46" i="57" l="1"/>
  <c r="AL45" i="57"/>
  <c r="AM44" i="57" a="1"/>
  <c r="AM44" i="57" s="1"/>
  <c r="AN45" i="56" a="1"/>
  <c r="AN45" i="56" s="1"/>
  <c r="AM45" i="56" a="1"/>
  <c r="AM45" i="56" s="1"/>
  <c r="AO45" i="56" a="1"/>
  <c r="AO45" i="56" s="1"/>
  <c r="AD46" i="56"/>
  <c r="AE46" i="56" s="1"/>
  <c r="AF46" i="56" s="1"/>
  <c r="AG46" i="56" s="1"/>
  <c r="AH46" i="56" s="1"/>
  <c r="AL46" i="56"/>
  <c r="AL43" i="55"/>
  <c r="AC44" i="55"/>
  <c r="AM42" i="55" a="1"/>
  <c r="AM42" i="55" s="1"/>
  <c r="AL46" i="54"/>
  <c r="AD46" i="54"/>
  <c r="AE46" i="54" s="1"/>
  <c r="AF46" i="54" s="1"/>
  <c r="AG46" i="54" s="1"/>
  <c r="AH46" i="54" s="1"/>
  <c r="AO45" i="54" a="1"/>
  <c r="AO45" i="54" s="1"/>
  <c r="AM45" i="54" a="1"/>
  <c r="AM45" i="54" s="1"/>
  <c r="AN45" i="54" a="1"/>
  <c r="AN45" i="54" s="1"/>
  <c r="AI44" i="53"/>
  <c r="AN44" i="53" a="1"/>
  <c r="AN44" i="53" s="1"/>
  <c r="AO44" i="53" a="1"/>
  <c r="AO44" i="53" s="1"/>
  <c r="AI42" i="52"/>
  <c r="AN42" i="52" a="1"/>
  <c r="AN42" i="52" s="1"/>
  <c r="AO43" i="51" a="1"/>
  <c r="AO43" i="51" s="1"/>
  <c r="AN43" i="51" a="1"/>
  <c r="AN43" i="51" s="1"/>
  <c r="AM43" i="51" a="1"/>
  <c r="AM43" i="51" s="1"/>
  <c r="AD44" i="51"/>
  <c r="AE44" i="51" s="1"/>
  <c r="AF44" i="51" s="1"/>
  <c r="AG44" i="51" s="1"/>
  <c r="AH44" i="51" s="1"/>
  <c r="AL44" i="51"/>
  <c r="AI42" i="50"/>
  <c r="AN42" i="50" s="1" a="1"/>
  <c r="AN42" i="50" s="1"/>
  <c r="AC46" i="49"/>
  <c r="AL45" i="49"/>
  <c r="AM44" i="49" a="1"/>
  <c r="AM44" i="49" s="1"/>
  <c r="AN44" i="49" a="1"/>
  <c r="AN44" i="49" s="1"/>
  <c r="AO44" i="49" a="1"/>
  <c r="AO44" i="49" s="1"/>
  <c r="AO43" i="48" a="1"/>
  <c r="AO43" i="48" s="1"/>
  <c r="AN43" i="48" a="1"/>
  <c r="AN43" i="48" s="1"/>
  <c r="AM43" i="48" a="1"/>
  <c r="AM43" i="48" s="1"/>
  <c r="AL44" i="48"/>
  <c r="AD44" i="48"/>
  <c r="AE44" i="48" s="1"/>
  <c r="AF44" i="48" s="1"/>
  <c r="AG44" i="48" s="1"/>
  <c r="AH44" i="48" s="1"/>
  <c r="AL46" i="47"/>
  <c r="AD46" i="47"/>
  <c r="AE46" i="47" s="1"/>
  <c r="AF46" i="47" s="1"/>
  <c r="AG46" i="47" s="1"/>
  <c r="AH46" i="47" s="1"/>
  <c r="AM45" i="47" a="1"/>
  <c r="AM45" i="47" s="1"/>
  <c r="AO45" i="47" a="1"/>
  <c r="AO45" i="47" s="1"/>
  <c r="AN45" i="47" a="1"/>
  <c r="AN45" i="47" s="1"/>
  <c r="AN45" i="46" a="1"/>
  <c r="AN45" i="46" s="1"/>
  <c r="AO45" i="46" a="1"/>
  <c r="AO45" i="46" s="1"/>
  <c r="AM45" i="46" a="1"/>
  <c r="AM45" i="46" s="1"/>
  <c r="AL46" i="46"/>
  <c r="AD46" i="46"/>
  <c r="AE46" i="46" s="1"/>
  <c r="AF46" i="46" s="1"/>
  <c r="AG46" i="46" s="1"/>
  <c r="AH46" i="46" s="1"/>
  <c r="AN44" i="45" a="1"/>
  <c r="AN44" i="45" s="1"/>
  <c r="AI44" i="45"/>
  <c r="AM44" i="45" a="1"/>
  <c r="AM44" i="45" s="1"/>
  <c r="AN43" i="44" a="1"/>
  <c r="AN43" i="44" s="1"/>
  <c r="AM43" i="44" a="1"/>
  <c r="AM43" i="44" s="1"/>
  <c r="AO43" i="44" a="1"/>
  <c r="AO43" i="44" s="1"/>
  <c r="AD44" i="44"/>
  <c r="AE44" i="44" s="1"/>
  <c r="AF44" i="44" s="1"/>
  <c r="AG44" i="44" s="1"/>
  <c r="AH44" i="44" s="1"/>
  <c r="AL44" i="44"/>
  <c r="AI44" i="43"/>
  <c r="AL46" i="42"/>
  <c r="AD46" i="42"/>
  <c r="AE46" i="42" s="1"/>
  <c r="AF46" i="42" s="1"/>
  <c r="AG46" i="42" s="1"/>
  <c r="AH46" i="42" s="1"/>
  <c r="AO45" i="42" a="1"/>
  <c r="AO45" i="42" s="1"/>
  <c r="AN45" i="42" a="1"/>
  <c r="AN45" i="42" s="1"/>
  <c r="AM45" i="42" a="1"/>
  <c r="AM45" i="42" s="1"/>
  <c r="AM46" i="41" a="1"/>
  <c r="AM46" i="41" s="1"/>
  <c r="AC48" i="41"/>
  <c r="AL47" i="41"/>
  <c r="AO46" i="41" a="1"/>
  <c r="AO46" i="41" s="1"/>
  <c r="AI44" i="40"/>
  <c r="AN44" i="40" s="1" a="1"/>
  <c r="AN44" i="40" s="1"/>
  <c r="AO45" i="57" l="1" a="1"/>
  <c r="AO45" i="57" s="1"/>
  <c r="AN45" i="57" a="1"/>
  <c r="AN45" i="57" s="1"/>
  <c r="AM45" i="57" a="1"/>
  <c r="AM45" i="57" s="1"/>
  <c r="AL46" i="57"/>
  <c r="AD46" i="57"/>
  <c r="AE46" i="57" s="1"/>
  <c r="AF46" i="57" s="1"/>
  <c r="AG46" i="57" s="1"/>
  <c r="AH46" i="57" s="1"/>
  <c r="AN46" i="56" a="1"/>
  <c r="AN46" i="56" s="1"/>
  <c r="AI46" i="56"/>
  <c r="AM46" i="56" a="1"/>
  <c r="AM46" i="56" s="1"/>
  <c r="AD44" i="55"/>
  <c r="AE44" i="55" s="1"/>
  <c r="AF44" i="55" s="1"/>
  <c r="AG44" i="55" s="1"/>
  <c r="AH44" i="55" s="1"/>
  <c r="AL44" i="55"/>
  <c r="AN43" i="55" a="1"/>
  <c r="AN43" i="55" s="1"/>
  <c r="AM43" i="55" a="1"/>
  <c r="AM43" i="55" s="1"/>
  <c r="AO43" i="55" a="1"/>
  <c r="AO43" i="55" s="1"/>
  <c r="AI46" i="54"/>
  <c r="AN46" i="54" a="1"/>
  <c r="AN46" i="54" s="1"/>
  <c r="AL45" i="53"/>
  <c r="AC46" i="53"/>
  <c r="AM44" i="53" a="1"/>
  <c r="AM44" i="53" s="1"/>
  <c r="AC44" i="52"/>
  <c r="AL43" i="52"/>
  <c r="AO42" i="52" a="1"/>
  <c r="AO42" i="52" s="1"/>
  <c r="AM42" i="52" a="1"/>
  <c r="AM42" i="52" s="1"/>
  <c r="AI44" i="51"/>
  <c r="AN44" i="51" a="1"/>
  <c r="AN44" i="51" s="1"/>
  <c r="AL43" i="50"/>
  <c r="AC44" i="50"/>
  <c r="AO42" i="50" a="1"/>
  <c r="AO42" i="50" s="1"/>
  <c r="AM42" i="50" a="1"/>
  <c r="AM42" i="50" s="1"/>
  <c r="AM45" i="49" a="1"/>
  <c r="AM45" i="49" s="1"/>
  <c r="AN45" i="49" a="1"/>
  <c r="AN45" i="49" s="1"/>
  <c r="AO45" i="49" a="1"/>
  <c r="AO45" i="49" s="1"/>
  <c r="AL46" i="49"/>
  <c r="AD46" i="49"/>
  <c r="AE46" i="49" s="1"/>
  <c r="AF46" i="49" s="1"/>
  <c r="AG46" i="49" s="1"/>
  <c r="AH46" i="49" s="1"/>
  <c r="AM44" i="48" a="1"/>
  <c r="AM44" i="48" s="1"/>
  <c r="AI44" i="48"/>
  <c r="AN44" i="48" a="1"/>
  <c r="AN44" i="48" s="1"/>
  <c r="AI46" i="47"/>
  <c r="AO46" i="47" s="1" a="1"/>
  <c r="AO46" i="47" s="1"/>
  <c r="AM46" i="46" a="1"/>
  <c r="AM46" i="46" s="1"/>
  <c r="AI46" i="46"/>
  <c r="AN46" i="46" a="1"/>
  <c r="AN46" i="46" s="1"/>
  <c r="AL45" i="45"/>
  <c r="AC46" i="45"/>
  <c r="AO44" i="45" a="1"/>
  <c r="AO44" i="45" s="1"/>
  <c r="AI44" i="44"/>
  <c r="AO44" i="44" s="1" a="1"/>
  <c r="AO44" i="44" s="1"/>
  <c r="AC46" i="43"/>
  <c r="AL45" i="43"/>
  <c r="AO44" i="43" a="1"/>
  <c r="AO44" i="43" s="1"/>
  <c r="AN44" i="43" a="1"/>
  <c r="AN44" i="43" s="1"/>
  <c r="AM44" i="43" a="1"/>
  <c r="AM44" i="43" s="1"/>
  <c r="AI46" i="42"/>
  <c r="AN46" i="42" a="1"/>
  <c r="AN46" i="42" s="1"/>
  <c r="AM47" i="41" a="1"/>
  <c r="AM47" i="41" s="1"/>
  <c r="AO47" i="41" a="1"/>
  <c r="AO47" i="41" s="1"/>
  <c r="AN47" i="41" a="1"/>
  <c r="AN47" i="41" s="1"/>
  <c r="AL48" i="41"/>
  <c r="AD48" i="41"/>
  <c r="AE48" i="41" s="1"/>
  <c r="AF48" i="41" s="1"/>
  <c r="AG48" i="41" s="1"/>
  <c r="AH48" i="41" s="1"/>
  <c r="AC46" i="40"/>
  <c r="AL45" i="40"/>
  <c r="AM44" i="40" a="1"/>
  <c r="AM44" i="40" s="1"/>
  <c r="AO44" i="40" a="1"/>
  <c r="AO44" i="40" s="1"/>
  <c r="AI46" i="57" l="1"/>
  <c r="AL47" i="56"/>
  <c r="AC48" i="56"/>
  <c r="AO46" i="56" a="1"/>
  <c r="AO46" i="56" s="1"/>
  <c r="AM44" i="55" a="1"/>
  <c r="AM44" i="55" s="1"/>
  <c r="AI44" i="55"/>
  <c r="AN44" i="55" a="1"/>
  <c r="AN44" i="55" s="1"/>
  <c r="AO44" i="55" a="1"/>
  <c r="AO44" i="55" s="1"/>
  <c r="AL47" i="54"/>
  <c r="AC48" i="54"/>
  <c r="AM46" i="54" a="1"/>
  <c r="AM46" i="54" s="1"/>
  <c r="AO46" i="54" a="1"/>
  <c r="AO46" i="54" s="1"/>
  <c r="AM45" i="53" a="1"/>
  <c r="AM45" i="53" s="1"/>
  <c r="AO45" i="53" a="1"/>
  <c r="AO45" i="53" s="1"/>
  <c r="AN45" i="53" a="1"/>
  <c r="AN45" i="53" s="1"/>
  <c r="AL46" i="53"/>
  <c r="AD46" i="53"/>
  <c r="AE46" i="53" s="1"/>
  <c r="AF46" i="53" s="1"/>
  <c r="AG46" i="53" s="1"/>
  <c r="AH46" i="53" s="1"/>
  <c r="AM43" i="52" a="1"/>
  <c r="AM43" i="52" s="1"/>
  <c r="AO43" i="52" a="1"/>
  <c r="AO43" i="52" s="1"/>
  <c r="AN43" i="52" a="1"/>
  <c r="AN43" i="52" s="1"/>
  <c r="AL44" i="52"/>
  <c r="AD44" i="52"/>
  <c r="AE44" i="52" s="1"/>
  <c r="AF44" i="52" s="1"/>
  <c r="AG44" i="52" s="1"/>
  <c r="AH44" i="52" s="1"/>
  <c r="AC46" i="51"/>
  <c r="AL45" i="51"/>
  <c r="AM44" i="51" a="1"/>
  <c r="AM44" i="51" s="1"/>
  <c r="AO44" i="51" a="1"/>
  <c r="AO44" i="51" s="1"/>
  <c r="AL44" i="50"/>
  <c r="AD44" i="50"/>
  <c r="AE44" i="50" s="1"/>
  <c r="AF44" i="50" s="1"/>
  <c r="AG44" i="50" s="1"/>
  <c r="AH44" i="50" s="1"/>
  <c r="AO43" i="50" a="1"/>
  <c r="AO43" i="50" s="1"/>
  <c r="AN43" i="50" a="1"/>
  <c r="AN43" i="50" s="1"/>
  <c r="AM43" i="50" a="1"/>
  <c r="AM43" i="50" s="1"/>
  <c r="AN46" i="49" a="1"/>
  <c r="AN46" i="49" s="1"/>
  <c r="AI46" i="49"/>
  <c r="AL45" i="48"/>
  <c r="AC46" i="48"/>
  <c r="AO44" i="48" a="1"/>
  <c r="AO44" i="48" s="1"/>
  <c r="AN46" i="47" a="1"/>
  <c r="AN46" i="47" s="1"/>
  <c r="AC48" i="47"/>
  <c r="AL47" i="47"/>
  <c r="AM46" i="47" a="1"/>
  <c r="AM46" i="47" s="1"/>
  <c r="AL47" i="46"/>
  <c r="AC48" i="46"/>
  <c r="AO46" i="46" a="1"/>
  <c r="AO46" i="46" s="1"/>
  <c r="AL46" i="45"/>
  <c r="AD46" i="45"/>
  <c r="AE46" i="45" s="1"/>
  <c r="AF46" i="45" s="1"/>
  <c r="AG46" i="45" s="1"/>
  <c r="AH46" i="45" s="1"/>
  <c r="AO45" i="45" a="1"/>
  <c r="AO45" i="45" s="1"/>
  <c r="AM45" i="45" a="1"/>
  <c r="AM45" i="45" s="1"/>
  <c r="AN45" i="45" a="1"/>
  <c r="AN45" i="45" s="1"/>
  <c r="AC46" i="44"/>
  <c r="AL45" i="44"/>
  <c r="AM44" i="44" a="1"/>
  <c r="AM44" i="44" s="1"/>
  <c r="AN44" i="44" a="1"/>
  <c r="AN44" i="44" s="1"/>
  <c r="AO45" i="43" a="1"/>
  <c r="AO45" i="43" s="1"/>
  <c r="AN45" i="43" a="1"/>
  <c r="AN45" i="43" s="1"/>
  <c r="AM45" i="43" a="1"/>
  <c r="AM45" i="43" s="1"/>
  <c r="AD46" i="43"/>
  <c r="AE46" i="43" s="1"/>
  <c r="AF46" i="43" s="1"/>
  <c r="AG46" i="43" s="1"/>
  <c r="AH46" i="43" s="1"/>
  <c r="AL46" i="43"/>
  <c r="AC48" i="42"/>
  <c r="AL47" i="42"/>
  <c r="AO46" i="42" a="1"/>
  <c r="AO46" i="42" s="1"/>
  <c r="AM46" i="42" a="1"/>
  <c r="AM46" i="42" s="1"/>
  <c r="AI48" i="41"/>
  <c r="AN48" i="41" a="1"/>
  <c r="AN48" i="41" s="1"/>
  <c r="AM45" i="40" a="1"/>
  <c r="AM45" i="40" s="1"/>
  <c r="AO45" i="40" a="1"/>
  <c r="AO45" i="40" s="1"/>
  <c r="AN45" i="40" a="1"/>
  <c r="AN45" i="40" s="1"/>
  <c r="AL46" i="40"/>
  <c r="AD46" i="40"/>
  <c r="AE46" i="40" s="1"/>
  <c r="AF46" i="40" s="1"/>
  <c r="AG46" i="40" s="1"/>
  <c r="AH46" i="40" s="1"/>
  <c r="AC48" i="57" l="1"/>
  <c r="AL47" i="57"/>
  <c r="AN46" i="57" a="1"/>
  <c r="AN46" i="57" s="1"/>
  <c r="AM46" i="57" a="1"/>
  <c r="AM46" i="57" s="1"/>
  <c r="AO46" i="57" a="1"/>
  <c r="AO46" i="57" s="1"/>
  <c r="AM47" i="56" a="1"/>
  <c r="AM47" i="56" s="1"/>
  <c r="AN47" i="56" a="1"/>
  <c r="AN47" i="56" s="1"/>
  <c r="AO47" i="56" a="1"/>
  <c r="AO47" i="56" s="1"/>
  <c r="AL48" i="56"/>
  <c r="AD48" i="56"/>
  <c r="AE48" i="56" s="1"/>
  <c r="AF48" i="56" s="1"/>
  <c r="AG48" i="56" s="1"/>
  <c r="AH48" i="56" s="1"/>
  <c r="AC46" i="55"/>
  <c r="AL45" i="55"/>
  <c r="AL48" i="54"/>
  <c r="AD48" i="54"/>
  <c r="AE48" i="54" s="1"/>
  <c r="AF48" i="54" s="1"/>
  <c r="AG48" i="54" s="1"/>
  <c r="AH48" i="54" s="1"/>
  <c r="AM47" i="54" a="1"/>
  <c r="AM47" i="54" s="1"/>
  <c r="AO47" i="54" a="1"/>
  <c r="AO47" i="54" s="1"/>
  <c r="AN47" i="54" a="1"/>
  <c r="AN47" i="54" s="1"/>
  <c r="AI46" i="53"/>
  <c r="AN46" i="53" a="1"/>
  <c r="AN46" i="53" s="1"/>
  <c r="AN44" i="52" a="1"/>
  <c r="AN44" i="52" s="1"/>
  <c r="AI44" i="52"/>
  <c r="AN45" i="51" a="1"/>
  <c r="AN45" i="51" s="1"/>
  <c r="AM45" i="51" a="1"/>
  <c r="AM45" i="51" s="1"/>
  <c r="AO45" i="51" a="1"/>
  <c r="AO45" i="51" s="1"/>
  <c r="AL46" i="51"/>
  <c r="AD46" i="51"/>
  <c r="AE46" i="51" s="1"/>
  <c r="AF46" i="51" s="1"/>
  <c r="AG46" i="51" s="1"/>
  <c r="AH46" i="51" s="1"/>
  <c r="AM44" i="50" a="1"/>
  <c r="AM44" i="50" s="1"/>
  <c r="AI44" i="50"/>
  <c r="AN44" i="50" a="1"/>
  <c r="AN44" i="50" s="1"/>
  <c r="AL47" i="49"/>
  <c r="AC48" i="49"/>
  <c r="AO46" i="49" a="1"/>
  <c r="AO46" i="49" s="1"/>
  <c r="AM46" i="49" a="1"/>
  <c r="AM46" i="49" s="1"/>
  <c r="AL46" i="48"/>
  <c r="AD46" i="48"/>
  <c r="AE46" i="48" s="1"/>
  <c r="AF46" i="48" s="1"/>
  <c r="AG46" i="48" s="1"/>
  <c r="AH46" i="48" s="1"/>
  <c r="AM45" i="48" a="1"/>
  <c r="AM45" i="48" s="1"/>
  <c r="AO45" i="48" a="1"/>
  <c r="AO45" i="48" s="1"/>
  <c r="AN45" i="48" a="1"/>
  <c r="AN45" i="48" s="1"/>
  <c r="AM47" i="47" a="1"/>
  <c r="AM47" i="47" s="1"/>
  <c r="AO47" i="47" a="1"/>
  <c r="AO47" i="47" s="1"/>
  <c r="AN47" i="47" a="1"/>
  <c r="AN47" i="47" s="1"/>
  <c r="AL48" i="47"/>
  <c r="AD48" i="47"/>
  <c r="AE48" i="47" s="1"/>
  <c r="AF48" i="47" s="1"/>
  <c r="AG48" i="47" s="1"/>
  <c r="AH48" i="47" s="1"/>
  <c r="AL48" i="46"/>
  <c r="AD48" i="46"/>
  <c r="AE48" i="46" s="1"/>
  <c r="AF48" i="46" s="1"/>
  <c r="AG48" i="46" s="1"/>
  <c r="AH48" i="46" s="1"/>
  <c r="AM47" i="46" a="1"/>
  <c r="AM47" i="46" s="1"/>
  <c r="AN47" i="46" a="1"/>
  <c r="AN47" i="46" s="1"/>
  <c r="AO47" i="46" a="1"/>
  <c r="AO47" i="46" s="1"/>
  <c r="AI46" i="45"/>
  <c r="AN46" i="45" s="1" a="1"/>
  <c r="AN46" i="45" s="1"/>
  <c r="AM46" i="45" a="1"/>
  <c r="AM46" i="45" s="1"/>
  <c r="AO45" i="44" a="1"/>
  <c r="AO45" i="44" s="1"/>
  <c r="AN45" i="44" a="1"/>
  <c r="AN45" i="44" s="1"/>
  <c r="AM45" i="44" a="1"/>
  <c r="AM45" i="44" s="1"/>
  <c r="AD46" i="44"/>
  <c r="AE46" i="44" s="1"/>
  <c r="AF46" i="44" s="1"/>
  <c r="AG46" i="44" s="1"/>
  <c r="AH46" i="44" s="1"/>
  <c r="AL46" i="44"/>
  <c r="AI46" i="43"/>
  <c r="AO47" i="42" a="1"/>
  <c r="AO47" i="42" s="1"/>
  <c r="AN47" i="42" a="1"/>
  <c r="AN47" i="42" s="1"/>
  <c r="AM47" i="42" a="1"/>
  <c r="AM47" i="42" s="1"/>
  <c r="AD48" i="42"/>
  <c r="AE48" i="42" s="1"/>
  <c r="AF48" i="42" s="1"/>
  <c r="AG48" i="42" s="1"/>
  <c r="AH48" i="42" s="1"/>
  <c r="AL48" i="42"/>
  <c r="AL49" i="41"/>
  <c r="M58" i="41"/>
  <c r="AO48" i="41" a="1"/>
  <c r="AO48" i="41" s="1"/>
  <c r="AM48" i="41" a="1"/>
  <c r="AM48" i="41" s="1"/>
  <c r="AI46" i="40"/>
  <c r="AN46" i="40" s="1" a="1"/>
  <c r="AN46" i="40" s="1"/>
  <c r="AN47" i="57" l="1" a="1"/>
  <c r="AN47" i="57" s="1"/>
  <c r="AO47" i="57" a="1"/>
  <c r="AO47" i="57" s="1"/>
  <c r="AM47" i="57" a="1"/>
  <c r="AM47" i="57" s="1"/>
  <c r="AD48" i="57"/>
  <c r="AE48" i="57" s="1"/>
  <c r="AF48" i="57" s="1"/>
  <c r="AG48" i="57" s="1"/>
  <c r="AH48" i="57" s="1"/>
  <c r="AL48" i="57"/>
  <c r="AM48" i="56" a="1"/>
  <c r="AM48" i="56" s="1"/>
  <c r="AI48" i="56"/>
  <c r="AO48" i="56" a="1"/>
  <c r="AO48" i="56" s="1"/>
  <c r="AM45" i="55" a="1"/>
  <c r="AM45" i="55" s="1"/>
  <c r="AN45" i="55" a="1"/>
  <c r="AN45" i="55" s="1"/>
  <c r="AO45" i="55" a="1"/>
  <c r="AO45" i="55" s="1"/>
  <c r="AD46" i="55"/>
  <c r="AE46" i="55" s="1"/>
  <c r="AF46" i="55" s="1"/>
  <c r="AG46" i="55" s="1"/>
  <c r="AH46" i="55" s="1"/>
  <c r="AL46" i="55"/>
  <c r="AM48" i="54" a="1"/>
  <c r="AM48" i="54" s="1"/>
  <c r="AI48" i="54"/>
  <c r="AN48" i="54" a="1"/>
  <c r="AN48" i="54" s="1"/>
  <c r="AL47" i="53"/>
  <c r="AC48" i="53"/>
  <c r="AO46" i="53" a="1"/>
  <c r="AO46" i="53" s="1"/>
  <c r="AM46" i="53" a="1"/>
  <c r="AM46" i="53" s="1"/>
  <c r="AL45" i="52"/>
  <c r="AC46" i="52"/>
  <c r="AM44" i="52" a="1"/>
  <c r="AM44" i="52" s="1"/>
  <c r="AO44" i="52" a="1"/>
  <c r="AO44" i="52" s="1"/>
  <c r="AI46" i="51"/>
  <c r="AM46" i="51" a="1"/>
  <c r="AM46" i="51" s="1"/>
  <c r="AL45" i="50"/>
  <c r="AC46" i="50"/>
  <c r="AO44" i="50" a="1"/>
  <c r="AO44" i="50" s="1"/>
  <c r="AL48" i="49"/>
  <c r="AD48" i="49"/>
  <c r="AE48" i="49" s="1"/>
  <c r="AF48" i="49" s="1"/>
  <c r="AG48" i="49" s="1"/>
  <c r="AH48" i="49" s="1"/>
  <c r="AO47" i="49" a="1"/>
  <c r="AO47" i="49" s="1"/>
  <c r="AN47" i="49" a="1"/>
  <c r="AN47" i="49" s="1"/>
  <c r="AM47" i="49" a="1"/>
  <c r="AM47" i="49" s="1"/>
  <c r="AI46" i="48"/>
  <c r="AO46" i="48" s="1" a="1"/>
  <c r="AO46" i="48" s="1"/>
  <c r="AI48" i="47"/>
  <c r="AM48" i="46" a="1"/>
  <c r="AM48" i="46" s="1"/>
  <c r="AI48" i="46"/>
  <c r="AN48" i="46" a="1"/>
  <c r="AN48" i="46" s="1"/>
  <c r="AL47" i="45"/>
  <c r="AC48" i="45"/>
  <c r="AO46" i="45" a="1"/>
  <c r="AO46" i="45" s="1"/>
  <c r="AI46" i="44"/>
  <c r="AN46" i="44" a="1"/>
  <c r="AN46" i="44" s="1"/>
  <c r="AL47" i="43"/>
  <c r="AC48" i="43"/>
  <c r="AM46" i="43" a="1"/>
  <c r="AM46" i="43" s="1"/>
  <c r="AO46" i="43" a="1"/>
  <c r="AO46" i="43" s="1"/>
  <c r="AN46" i="43" a="1"/>
  <c r="AN46" i="43" s="1"/>
  <c r="AI48" i="42"/>
  <c r="AN48" i="42" a="1"/>
  <c r="AN48" i="42" s="1"/>
  <c r="M56" i="41"/>
  <c r="V58" i="41"/>
  <c r="N58" i="41"/>
  <c r="AO49" i="41" a="1"/>
  <c r="AO49" i="41" s="1"/>
  <c r="AN49" i="41" a="1"/>
  <c r="AN49" i="41" s="1"/>
  <c r="AM49" i="41" a="1"/>
  <c r="AM49" i="41" s="1"/>
  <c r="AC48" i="40"/>
  <c r="AL47" i="40"/>
  <c r="AO46" i="40" a="1"/>
  <c r="AO46" i="40" s="1"/>
  <c r="AM46" i="40" a="1"/>
  <c r="AM46" i="40" s="1"/>
  <c r="AI48" i="57" l="1"/>
  <c r="AN48" i="57" s="1" a="1"/>
  <c r="AN48" i="57" s="1"/>
  <c r="M58" i="56"/>
  <c r="AL49" i="56"/>
  <c r="AN48" i="56" a="1"/>
  <c r="AN48" i="56" s="1"/>
  <c r="AI46" i="55"/>
  <c r="M58" i="54"/>
  <c r="AL49" i="54"/>
  <c r="AO48" i="54" a="1"/>
  <c r="AO48" i="54" s="1"/>
  <c r="AL48" i="53"/>
  <c r="AD48" i="53"/>
  <c r="AE48" i="53" s="1"/>
  <c r="AF48" i="53" s="1"/>
  <c r="AG48" i="53" s="1"/>
  <c r="AH48" i="53" s="1"/>
  <c r="AN47" i="53" a="1"/>
  <c r="AN47" i="53" s="1"/>
  <c r="AM47" i="53" a="1"/>
  <c r="AM47" i="53" s="1"/>
  <c r="AO47" i="53" a="1"/>
  <c r="AO47" i="53" s="1"/>
  <c r="AL46" i="52"/>
  <c r="AD46" i="52"/>
  <c r="AE46" i="52" s="1"/>
  <c r="AF46" i="52" s="1"/>
  <c r="AG46" i="52" s="1"/>
  <c r="AH46" i="52" s="1"/>
  <c r="AN45" i="52" a="1"/>
  <c r="AN45" i="52" s="1"/>
  <c r="AO45" i="52" a="1"/>
  <c r="AO45" i="52" s="1"/>
  <c r="AM45" i="52" a="1"/>
  <c r="AM45" i="52" s="1"/>
  <c r="AC48" i="51"/>
  <c r="AL47" i="51"/>
  <c r="AN46" i="51" a="1"/>
  <c r="AN46" i="51" s="1"/>
  <c r="AO46" i="51" a="1"/>
  <c r="AO46" i="51" s="1"/>
  <c r="AL46" i="50"/>
  <c r="AD46" i="50"/>
  <c r="AE46" i="50" s="1"/>
  <c r="AF46" i="50" s="1"/>
  <c r="AG46" i="50" s="1"/>
  <c r="AH46" i="50" s="1"/>
  <c r="AM45" i="50" a="1"/>
  <c r="AM45" i="50" s="1"/>
  <c r="AN45" i="50" a="1"/>
  <c r="AN45" i="50" s="1"/>
  <c r="AO45" i="50" a="1"/>
  <c r="AO45" i="50" s="1"/>
  <c r="AI48" i="49"/>
  <c r="AN48" i="49" a="1"/>
  <c r="AN48" i="49" s="1"/>
  <c r="AN46" i="48" a="1"/>
  <c r="AN46" i="48" s="1"/>
  <c r="AL47" i="48"/>
  <c r="AC48" i="48"/>
  <c r="AM46" i="48" a="1"/>
  <c r="AM46" i="48" s="1"/>
  <c r="M58" i="47"/>
  <c r="AL49" i="47"/>
  <c r="AM48" i="47" a="1"/>
  <c r="AM48" i="47" s="1"/>
  <c r="AO48" i="47" a="1"/>
  <c r="AO48" i="47" s="1"/>
  <c r="AN48" i="47" a="1"/>
  <c r="AN48" i="47" s="1"/>
  <c r="AL49" i="46"/>
  <c r="M58" i="46"/>
  <c r="AO48" i="46" a="1"/>
  <c r="AO48" i="46" s="1"/>
  <c r="AL48" i="45"/>
  <c r="AD48" i="45"/>
  <c r="AE48" i="45" s="1"/>
  <c r="AF48" i="45" s="1"/>
  <c r="AG48" i="45" s="1"/>
  <c r="AH48" i="45" s="1"/>
  <c r="AN47" i="45" a="1"/>
  <c r="AN47" i="45" s="1"/>
  <c r="AM47" i="45" a="1"/>
  <c r="AM47" i="45" s="1"/>
  <c r="AO47" i="45" a="1"/>
  <c r="AO47" i="45" s="1"/>
  <c r="AC48" i="44"/>
  <c r="AL47" i="44"/>
  <c r="AM46" i="44" a="1"/>
  <c r="AM46" i="44" s="1"/>
  <c r="AO46" i="44" a="1"/>
  <c r="AO46" i="44" s="1"/>
  <c r="AL48" i="43"/>
  <c r="AD48" i="43"/>
  <c r="AE48" i="43" s="1"/>
  <c r="AF48" i="43" s="1"/>
  <c r="AG48" i="43" s="1"/>
  <c r="AH48" i="43" s="1"/>
  <c r="AN47" i="43" a="1"/>
  <c r="AN47" i="43" s="1"/>
  <c r="AM47" i="43" a="1"/>
  <c r="AM47" i="43" s="1"/>
  <c r="AO47" i="43" a="1"/>
  <c r="AO47" i="43" s="1"/>
  <c r="M58" i="42"/>
  <c r="AL49" i="42"/>
  <c r="AM48" i="42" a="1"/>
  <c r="AM48" i="42" s="1"/>
  <c r="AO48" i="42" a="1"/>
  <c r="AO48" i="42" s="1"/>
  <c r="F13" i="41"/>
  <c r="F16" i="41"/>
  <c r="F12" i="41"/>
  <c r="F14" i="41"/>
  <c r="G13" i="41"/>
  <c r="G16" i="41"/>
  <c r="G12" i="41"/>
  <c r="G14" i="41"/>
  <c r="O58" i="41"/>
  <c r="P58" i="41" s="1"/>
  <c r="Q58" i="41" s="1"/>
  <c r="R58" i="41" s="1"/>
  <c r="H16" i="41"/>
  <c r="H13" i="41"/>
  <c r="H14" i="41"/>
  <c r="H12" i="41"/>
  <c r="AN47" i="40" a="1"/>
  <c r="AN47" i="40" s="1"/>
  <c r="AM47" i="40" a="1"/>
  <c r="AM47" i="40" s="1"/>
  <c r="AO47" i="40" a="1"/>
  <c r="AO47" i="40" s="1"/>
  <c r="AD48" i="40"/>
  <c r="AE48" i="40" s="1"/>
  <c r="AF48" i="40" s="1"/>
  <c r="AG48" i="40" s="1"/>
  <c r="AH48" i="40" s="1"/>
  <c r="AL48" i="40"/>
  <c r="AL49" i="57" l="1"/>
  <c r="M58" i="57"/>
  <c r="AO48" i="57" a="1"/>
  <c r="AO48" i="57" s="1"/>
  <c r="AM48" i="57" a="1"/>
  <c r="AM48" i="57" s="1"/>
  <c r="AO49" i="56" a="1"/>
  <c r="AO49" i="56" s="1"/>
  <c r="AN49" i="56" a="1"/>
  <c r="AN49" i="56" s="1"/>
  <c r="AM49" i="56" a="1"/>
  <c r="AM49" i="56" s="1"/>
  <c r="N58" i="56"/>
  <c r="M56" i="56"/>
  <c r="V58" i="56"/>
  <c r="AC48" i="55"/>
  <c r="AL47" i="55"/>
  <c r="AN46" i="55" a="1"/>
  <c r="AN46" i="55" s="1"/>
  <c r="AM46" i="55" a="1"/>
  <c r="AM46" i="55" s="1"/>
  <c r="AO46" i="55" a="1"/>
  <c r="AO46" i="55" s="1"/>
  <c r="AN49" i="54" a="1"/>
  <c r="AN49" i="54" s="1"/>
  <c r="AO49" i="54" a="1"/>
  <c r="AO49" i="54" s="1"/>
  <c r="AM49" i="54" a="1"/>
  <c r="AM49" i="54" s="1"/>
  <c r="V58" i="54"/>
  <c r="M56" i="54"/>
  <c r="N58" i="54"/>
  <c r="AI48" i="53"/>
  <c r="AM48" i="53" a="1"/>
  <c r="AM48" i="53" s="1"/>
  <c r="AI46" i="52"/>
  <c r="AN46" i="52" a="1"/>
  <c r="AN46" i="52" s="1"/>
  <c r="AO47" i="51" a="1"/>
  <c r="AO47" i="51" s="1"/>
  <c r="AN47" i="51" a="1"/>
  <c r="AN47" i="51" s="1"/>
  <c r="AM47" i="51" a="1"/>
  <c r="AM47" i="51" s="1"/>
  <c r="AD48" i="51"/>
  <c r="AE48" i="51" s="1"/>
  <c r="AF48" i="51" s="1"/>
  <c r="AG48" i="51" s="1"/>
  <c r="AH48" i="51" s="1"/>
  <c r="AL48" i="51"/>
  <c r="AI46" i="50"/>
  <c r="AM46" i="50" a="1"/>
  <c r="AM46" i="50" s="1"/>
  <c r="M58" i="49"/>
  <c r="AL49" i="49"/>
  <c r="AM48" i="49" a="1"/>
  <c r="AM48" i="49" s="1"/>
  <c r="AO48" i="49" a="1"/>
  <c r="AO48" i="49" s="1"/>
  <c r="AL48" i="48"/>
  <c r="AD48" i="48"/>
  <c r="AE48" i="48" s="1"/>
  <c r="AF48" i="48" s="1"/>
  <c r="AG48" i="48" s="1"/>
  <c r="AH48" i="48" s="1"/>
  <c r="AN47" i="48" a="1"/>
  <c r="AN47" i="48" s="1"/>
  <c r="AM47" i="48" a="1"/>
  <c r="AM47" i="48" s="1"/>
  <c r="AO47" i="48" a="1"/>
  <c r="AO47" i="48" s="1"/>
  <c r="AO49" i="47" a="1"/>
  <c r="AO49" i="47" s="1"/>
  <c r="AN49" i="47" a="1"/>
  <c r="AN49" i="47" s="1"/>
  <c r="AM49" i="47" a="1"/>
  <c r="AM49" i="47" s="1"/>
  <c r="V58" i="47"/>
  <c r="N58" i="47"/>
  <c r="M56" i="47"/>
  <c r="N58" i="46"/>
  <c r="V58" i="46"/>
  <c r="M56" i="46"/>
  <c r="AO49" i="46" a="1"/>
  <c r="AO49" i="46" s="1"/>
  <c r="AM49" i="46" a="1"/>
  <c r="AM49" i="46" s="1"/>
  <c r="AN49" i="46" a="1"/>
  <c r="AN49" i="46" s="1"/>
  <c r="AI48" i="45"/>
  <c r="AO48" i="45" a="1"/>
  <c r="AO48" i="45" s="1"/>
  <c r="AO47" i="44" a="1"/>
  <c r="AO47" i="44" s="1"/>
  <c r="AN47" i="44" a="1"/>
  <c r="AN47" i="44" s="1"/>
  <c r="AM47" i="44" a="1"/>
  <c r="AM47" i="44" s="1"/>
  <c r="AL48" i="44"/>
  <c r="AD48" i="44"/>
  <c r="AE48" i="44" s="1"/>
  <c r="AF48" i="44" s="1"/>
  <c r="AG48" i="44" s="1"/>
  <c r="AH48" i="44" s="1"/>
  <c r="AI48" i="43"/>
  <c r="AN48" i="43" a="1"/>
  <c r="AN48" i="43" s="1"/>
  <c r="AM48" i="43" a="1"/>
  <c r="AM48" i="43" s="1"/>
  <c r="AO49" i="42" a="1"/>
  <c r="AO49" i="42" s="1"/>
  <c r="AN49" i="42" a="1"/>
  <c r="AN49" i="42" s="1"/>
  <c r="AM49" i="42" a="1"/>
  <c r="AM49" i="42" s="1"/>
  <c r="M56" i="42"/>
  <c r="V58" i="42"/>
  <c r="N58" i="42"/>
  <c r="I14" i="41"/>
  <c r="S58" i="41"/>
  <c r="X58" i="41" s="1" a="1"/>
  <c r="X58" i="41" s="1"/>
  <c r="I12" i="41"/>
  <c r="W58" i="41" a="1"/>
  <c r="W58" i="41" s="1"/>
  <c r="I13" i="41"/>
  <c r="Y58" i="41" a="1"/>
  <c r="Y58" i="41" s="1"/>
  <c r="AI48" i="40"/>
  <c r="AN48" i="40" s="1" a="1"/>
  <c r="AN48" i="40" s="1"/>
  <c r="N58" i="57" l="1"/>
  <c r="V58" i="57"/>
  <c r="M56" i="57"/>
  <c r="AM49" i="57" a="1"/>
  <c r="AM49" i="57" s="1"/>
  <c r="AN49" i="57" a="1"/>
  <c r="AN49" i="57" s="1"/>
  <c r="AO49" i="57" a="1"/>
  <c r="AO49" i="57" s="1"/>
  <c r="O58" i="56"/>
  <c r="F16" i="56"/>
  <c r="F13" i="56"/>
  <c r="F14" i="56"/>
  <c r="F12" i="56"/>
  <c r="G13" i="56"/>
  <c r="G16" i="56"/>
  <c r="G14" i="56"/>
  <c r="G12" i="56"/>
  <c r="H13" i="56"/>
  <c r="H16" i="56"/>
  <c r="H14" i="56"/>
  <c r="H12" i="56"/>
  <c r="AM47" i="55" a="1"/>
  <c r="AM47" i="55" s="1"/>
  <c r="AO47" i="55" a="1"/>
  <c r="AO47" i="55" s="1"/>
  <c r="AN47" i="55" a="1"/>
  <c r="AN47" i="55" s="1"/>
  <c r="AD48" i="55"/>
  <c r="AE48" i="55" s="1"/>
  <c r="AF48" i="55" s="1"/>
  <c r="AG48" i="55" s="1"/>
  <c r="AH48" i="55" s="1"/>
  <c r="AL48" i="55"/>
  <c r="O58" i="54"/>
  <c r="P58" i="54" s="1"/>
  <c r="Q58" i="54" s="1"/>
  <c r="R58" i="54" s="1"/>
  <c r="F14" i="54"/>
  <c r="F16" i="54"/>
  <c r="F13" i="54"/>
  <c r="F12" i="54"/>
  <c r="H16" i="54"/>
  <c r="H13" i="54"/>
  <c r="H12" i="54"/>
  <c r="H14" i="54"/>
  <c r="G13" i="54"/>
  <c r="G16" i="54"/>
  <c r="G12" i="54"/>
  <c r="G14" i="54"/>
  <c r="AL49" i="53"/>
  <c r="M58" i="53"/>
  <c r="AO48" i="53" a="1"/>
  <c r="AO48" i="53" s="1"/>
  <c r="AN48" i="53" a="1"/>
  <c r="AN48" i="53" s="1"/>
  <c r="AL47" i="52"/>
  <c r="AC48" i="52"/>
  <c r="AO46" i="52" a="1"/>
  <c r="AO46" i="52" s="1"/>
  <c r="AM46" i="52" a="1"/>
  <c r="AM46" i="52" s="1"/>
  <c r="AN48" i="51" a="1"/>
  <c r="AN48" i="51" s="1"/>
  <c r="AI48" i="51"/>
  <c r="AC48" i="50"/>
  <c r="AL47" i="50"/>
  <c r="AN46" i="50" a="1"/>
  <c r="AN46" i="50" s="1"/>
  <c r="AO46" i="50" a="1"/>
  <c r="AO46" i="50" s="1"/>
  <c r="AO49" i="49" a="1"/>
  <c r="AO49" i="49" s="1"/>
  <c r="AN49" i="49" a="1"/>
  <c r="AN49" i="49" s="1"/>
  <c r="AM49" i="49" a="1"/>
  <c r="AM49" i="49" s="1"/>
  <c r="V58" i="49"/>
  <c r="N58" i="49"/>
  <c r="M56" i="49"/>
  <c r="AI48" i="48"/>
  <c r="AM48" i="48" a="1"/>
  <c r="AM48" i="48" s="1"/>
  <c r="O58" i="47"/>
  <c r="F16" i="47"/>
  <c r="F12" i="47"/>
  <c r="F13" i="47"/>
  <c r="F14" i="47"/>
  <c r="G13" i="47"/>
  <c r="G16" i="47"/>
  <c r="G12" i="47"/>
  <c r="G14" i="47"/>
  <c r="H16" i="47"/>
  <c r="H13" i="47"/>
  <c r="H14" i="47"/>
  <c r="H12" i="47"/>
  <c r="F13" i="46"/>
  <c r="F16" i="46"/>
  <c r="F12" i="46"/>
  <c r="F14" i="46"/>
  <c r="H16" i="46"/>
  <c r="H13" i="46"/>
  <c r="H12" i="46"/>
  <c r="H14" i="46"/>
  <c r="G14" i="46"/>
  <c r="G16" i="46"/>
  <c r="G12" i="46"/>
  <c r="G13" i="46"/>
  <c r="O58" i="46"/>
  <c r="P58" i="46" s="1"/>
  <c r="Q58" i="46" s="1"/>
  <c r="R58" i="46" s="1"/>
  <c r="M58" i="45"/>
  <c r="AL49" i="45"/>
  <c r="AN48" i="45" a="1"/>
  <c r="AN48" i="45" s="1"/>
  <c r="AM48" i="45" a="1"/>
  <c r="AM48" i="45" s="1"/>
  <c r="AI48" i="44"/>
  <c r="AN48" i="44" a="1"/>
  <c r="AN48" i="44" s="1"/>
  <c r="AM48" i="44" a="1"/>
  <c r="AM48" i="44" s="1"/>
  <c r="AL49" i="43"/>
  <c r="M58" i="43"/>
  <c r="AO48" i="43" a="1"/>
  <c r="AO48" i="43" s="1"/>
  <c r="O58" i="42"/>
  <c r="F16" i="42"/>
  <c r="F13" i="42"/>
  <c r="F14" i="42"/>
  <c r="F12" i="42"/>
  <c r="G13" i="42"/>
  <c r="G16" i="42"/>
  <c r="G14" i="42"/>
  <c r="G12" i="42"/>
  <c r="H16" i="42"/>
  <c r="H13" i="42"/>
  <c r="H14" i="42"/>
  <c r="H12" i="42"/>
  <c r="I47" i="41"/>
  <c r="AG6" i="41" s="1"/>
  <c r="E16" i="18" s="1"/>
  <c r="V59" i="41"/>
  <c r="M60" i="41"/>
  <c r="M58" i="40"/>
  <c r="AL49" i="40"/>
  <c r="AO48" i="40" a="1"/>
  <c r="AO48" i="40" s="1"/>
  <c r="AM48" i="40" a="1"/>
  <c r="AM48" i="40" s="1"/>
  <c r="G16" i="57" l="1"/>
  <c r="G12" i="57"/>
  <c r="G13" i="57"/>
  <c r="G14" i="57"/>
  <c r="F13" i="57"/>
  <c r="F16" i="57"/>
  <c r="F12" i="57"/>
  <c r="F14" i="57"/>
  <c r="H13" i="57"/>
  <c r="H16" i="57"/>
  <c r="H14" i="57"/>
  <c r="H12" i="57"/>
  <c r="O58" i="57"/>
  <c r="I14" i="56"/>
  <c r="I13" i="56"/>
  <c r="I12" i="56"/>
  <c r="P58" i="56"/>
  <c r="AM48" i="55" a="1"/>
  <c r="AM48" i="55" s="1"/>
  <c r="AI48" i="55"/>
  <c r="AN48" i="55" a="1"/>
  <c r="AN48" i="55" s="1"/>
  <c r="I13" i="54"/>
  <c r="I14" i="54"/>
  <c r="S58" i="54"/>
  <c r="X58" i="54" a="1"/>
  <c r="X58" i="54" s="1"/>
  <c r="I12" i="54"/>
  <c r="Y58" i="54" a="1"/>
  <c r="Y58" i="54" s="1"/>
  <c r="N58" i="53"/>
  <c r="M56" i="53"/>
  <c r="V58" i="53"/>
  <c r="AM49" i="53" a="1"/>
  <c r="AM49" i="53" s="1"/>
  <c r="AO49" i="53" a="1"/>
  <c r="AO49" i="53" s="1"/>
  <c r="AN49" i="53" a="1"/>
  <c r="AN49" i="53" s="1"/>
  <c r="AL48" i="52"/>
  <c r="AD48" i="52"/>
  <c r="AE48" i="52" s="1"/>
  <c r="AF48" i="52" s="1"/>
  <c r="AG48" i="52" s="1"/>
  <c r="AH48" i="52" s="1"/>
  <c r="AN47" i="52" a="1"/>
  <c r="AN47" i="52" s="1"/>
  <c r="AM47" i="52" a="1"/>
  <c r="AM47" i="52" s="1"/>
  <c r="AO47" i="52" a="1"/>
  <c r="AO47" i="52" s="1"/>
  <c r="AL49" i="51"/>
  <c r="M58" i="51"/>
  <c r="AM48" i="51" a="1"/>
  <c r="AM48" i="51" s="1"/>
  <c r="AO48" i="51" a="1"/>
  <c r="AO48" i="51" s="1"/>
  <c r="AN47" i="50" a="1"/>
  <c r="AN47" i="50" s="1"/>
  <c r="AM47" i="50" a="1"/>
  <c r="AM47" i="50" s="1"/>
  <c r="AO47" i="50" a="1"/>
  <c r="AO47" i="50" s="1"/>
  <c r="AD48" i="50"/>
  <c r="AE48" i="50" s="1"/>
  <c r="AF48" i="50" s="1"/>
  <c r="AG48" i="50" s="1"/>
  <c r="AH48" i="50" s="1"/>
  <c r="AL48" i="50"/>
  <c r="F14" i="49"/>
  <c r="F16" i="49"/>
  <c r="F13" i="49"/>
  <c r="F12" i="49"/>
  <c r="G16" i="49"/>
  <c r="G13" i="49"/>
  <c r="G12" i="49"/>
  <c r="G14" i="49"/>
  <c r="O58" i="49"/>
  <c r="P58" i="49" s="1"/>
  <c r="Q58" i="49" s="1"/>
  <c r="R58" i="49" s="1"/>
  <c r="H13" i="49"/>
  <c r="H16" i="49"/>
  <c r="H14" i="49"/>
  <c r="H12" i="49"/>
  <c r="AL49" i="48"/>
  <c r="M58" i="48"/>
  <c r="AN48" i="48" a="1"/>
  <c r="AN48" i="48" s="1"/>
  <c r="AO48" i="48" a="1"/>
  <c r="AO48" i="48" s="1"/>
  <c r="I14" i="47"/>
  <c r="I13" i="47"/>
  <c r="I12" i="47"/>
  <c r="P58" i="47"/>
  <c r="I14" i="46"/>
  <c r="S58" i="46"/>
  <c r="X58" i="46" a="1"/>
  <c r="X58" i="46" s="1"/>
  <c r="I12" i="46"/>
  <c r="W58" i="46" a="1"/>
  <c r="W58" i="46" s="1"/>
  <c r="I13" i="46"/>
  <c r="AO49" i="45" a="1"/>
  <c r="AO49" i="45" s="1"/>
  <c r="AN49" i="45" a="1"/>
  <c r="AN49" i="45" s="1"/>
  <c r="AM49" i="45" a="1"/>
  <c r="AM49" i="45" s="1"/>
  <c r="V58" i="45"/>
  <c r="M56" i="45"/>
  <c r="N58" i="45"/>
  <c r="M58" i="44"/>
  <c r="AL49" i="44"/>
  <c r="AO48" i="44" a="1"/>
  <c r="AO48" i="44" s="1"/>
  <c r="M56" i="43"/>
  <c r="V58" i="43"/>
  <c r="N58" i="43"/>
  <c r="AN49" i="43" a="1"/>
  <c r="AN49" i="43" s="1"/>
  <c r="AM49" i="43" a="1"/>
  <c r="AM49" i="43" s="1"/>
  <c r="AO49" i="43" a="1"/>
  <c r="AO49" i="43" s="1"/>
  <c r="I14" i="42"/>
  <c r="I13" i="42"/>
  <c r="P58" i="42"/>
  <c r="I12" i="42"/>
  <c r="Y59" i="41" a="1"/>
  <c r="Y59" i="41" s="1"/>
  <c r="X59" i="41" a="1"/>
  <c r="X59" i="41" s="1"/>
  <c r="W59" i="41" a="1"/>
  <c r="W59" i="41" s="1"/>
  <c r="V60" i="41"/>
  <c r="N60" i="41"/>
  <c r="O60" i="41" s="1"/>
  <c r="P60" i="41" s="1"/>
  <c r="Q60" i="41" s="1"/>
  <c r="R60" i="41" s="1"/>
  <c r="AO49" i="40" a="1"/>
  <c r="AO49" i="40" s="1"/>
  <c r="AN49" i="40" a="1"/>
  <c r="AN49" i="40" s="1"/>
  <c r="AM49" i="40" a="1"/>
  <c r="AM49" i="40" s="1"/>
  <c r="M56" i="40"/>
  <c r="V58" i="40"/>
  <c r="N58" i="40"/>
  <c r="I14" i="57" l="1"/>
  <c r="P58" i="57"/>
  <c r="I12" i="57"/>
  <c r="I13" i="57"/>
  <c r="I47" i="56"/>
  <c r="AG6" i="56" s="1"/>
  <c r="E31" i="18" s="1"/>
  <c r="I47" i="54"/>
  <c r="AG6" i="54" s="1"/>
  <c r="E29" i="18" s="1"/>
  <c r="Q58" i="56"/>
  <c r="M58" i="55"/>
  <c r="AL49" i="55"/>
  <c r="AO48" i="55" a="1"/>
  <c r="AO48" i="55" s="1"/>
  <c r="M60" i="54"/>
  <c r="V59" i="54"/>
  <c r="W58" i="54" a="1"/>
  <c r="W58" i="54" s="1"/>
  <c r="F16" i="53"/>
  <c r="F12" i="53"/>
  <c r="F13" i="53"/>
  <c r="F14" i="53"/>
  <c r="G13" i="53"/>
  <c r="G16" i="53"/>
  <c r="G12" i="53"/>
  <c r="G14" i="53"/>
  <c r="H16" i="53"/>
  <c r="H13" i="53"/>
  <c r="H12" i="53"/>
  <c r="H14" i="53"/>
  <c r="O58" i="53"/>
  <c r="P58" i="53" s="1"/>
  <c r="Q58" i="53" s="1"/>
  <c r="R58" i="53" s="1"/>
  <c r="AO48" i="52" a="1"/>
  <c r="AO48" i="52" s="1"/>
  <c r="AI48" i="52"/>
  <c r="AN48" i="52" a="1"/>
  <c r="AN48" i="52" s="1"/>
  <c r="N58" i="51"/>
  <c r="V58" i="51"/>
  <c r="M56" i="51"/>
  <c r="AN49" i="51" a="1"/>
  <c r="AN49" i="51" s="1"/>
  <c r="AM49" i="51" a="1"/>
  <c r="AM49" i="51" s="1"/>
  <c r="AO49" i="51" a="1"/>
  <c r="AO49" i="51" s="1"/>
  <c r="AI48" i="50"/>
  <c r="AN48" i="50" s="1" a="1"/>
  <c r="AN48" i="50" s="1"/>
  <c r="I12" i="49"/>
  <c r="I14" i="49"/>
  <c r="I13" i="49"/>
  <c r="S58" i="49"/>
  <c r="Y58" i="49" a="1"/>
  <c r="Y58" i="49" s="1"/>
  <c r="N58" i="48"/>
  <c r="M56" i="48"/>
  <c r="V58" i="48"/>
  <c r="AM49" i="48" a="1"/>
  <c r="AM49" i="48" s="1"/>
  <c r="AO49" i="48" a="1"/>
  <c r="AO49" i="48" s="1"/>
  <c r="AN49" i="48" a="1"/>
  <c r="AN49" i="48" s="1"/>
  <c r="I47" i="47"/>
  <c r="AG6" i="47" s="1"/>
  <c r="E22" i="18" s="1"/>
  <c r="Q58" i="47"/>
  <c r="I47" i="46"/>
  <c r="AG6" i="46" s="1"/>
  <c r="E21" i="18" s="1"/>
  <c r="V59" i="46"/>
  <c r="M60" i="46"/>
  <c r="Y58" i="46" a="1"/>
  <c r="Y58" i="46" s="1"/>
  <c r="O58" i="45"/>
  <c r="P58" i="45" s="1"/>
  <c r="Q58" i="45" s="1"/>
  <c r="R58" i="45" s="1"/>
  <c r="F12" i="45"/>
  <c r="F14" i="45"/>
  <c r="F16" i="45"/>
  <c r="F13" i="45"/>
  <c r="G13" i="45"/>
  <c r="G16" i="45"/>
  <c r="G12" i="45"/>
  <c r="G14" i="45"/>
  <c r="H12" i="45"/>
  <c r="H13" i="45"/>
  <c r="H16" i="45"/>
  <c r="H14" i="45"/>
  <c r="AN49" i="44" a="1"/>
  <c r="AN49" i="44" s="1"/>
  <c r="AO49" i="44" a="1"/>
  <c r="AO49" i="44" s="1"/>
  <c r="AM49" i="44" a="1"/>
  <c r="AM49" i="44" s="1"/>
  <c r="M56" i="44"/>
  <c r="V58" i="44"/>
  <c r="N58" i="44"/>
  <c r="H16" i="43"/>
  <c r="H13" i="43"/>
  <c r="H14" i="43"/>
  <c r="H12" i="43"/>
  <c r="F13" i="43"/>
  <c r="F16" i="43"/>
  <c r="F14" i="43"/>
  <c r="F12" i="43"/>
  <c r="O58" i="43"/>
  <c r="P58" i="43" s="1"/>
  <c r="Q58" i="43" s="1"/>
  <c r="R58" i="43" s="1"/>
  <c r="G16" i="43"/>
  <c r="G13" i="43"/>
  <c r="G12" i="43"/>
  <c r="G14" i="43"/>
  <c r="I47" i="42"/>
  <c r="AG6" i="42" s="1"/>
  <c r="Q58" i="42"/>
  <c r="S60" i="41"/>
  <c r="X60" i="41" s="1" a="1"/>
  <c r="X60" i="41" s="1"/>
  <c r="O58" i="40"/>
  <c r="F16" i="40"/>
  <c r="F14" i="40"/>
  <c r="F12" i="40"/>
  <c r="F13" i="40"/>
  <c r="G13" i="40"/>
  <c r="G12" i="40"/>
  <c r="G16" i="40"/>
  <c r="G14" i="40"/>
  <c r="H13" i="40"/>
  <c r="H14" i="40"/>
  <c r="H16" i="40"/>
  <c r="H12" i="40"/>
  <c r="I47" i="57" l="1"/>
  <c r="AG6" i="57" s="1"/>
  <c r="E32" i="18" s="1"/>
  <c r="Q58" i="57"/>
  <c r="R58" i="56"/>
  <c r="AO49" i="55" a="1"/>
  <c r="AO49" i="55" s="1"/>
  <c r="AM49" i="55" a="1"/>
  <c r="AM49" i="55" s="1"/>
  <c r="AN49" i="55" a="1"/>
  <c r="AN49" i="55" s="1"/>
  <c r="V58" i="55"/>
  <c r="M56" i="55"/>
  <c r="N58" i="55"/>
  <c r="Y59" i="54" a="1"/>
  <c r="Y59" i="54" s="1"/>
  <c r="X59" i="54" a="1"/>
  <c r="X59" i="54" s="1"/>
  <c r="W59" i="54" a="1"/>
  <c r="W59" i="54" s="1"/>
  <c r="V60" i="54"/>
  <c r="N60" i="54"/>
  <c r="I13" i="53"/>
  <c r="I14" i="53"/>
  <c r="X58" i="53" a="1"/>
  <c r="X58" i="53" s="1"/>
  <c r="S58" i="53"/>
  <c r="W58" i="53" a="1"/>
  <c r="W58" i="53" s="1"/>
  <c r="I12" i="53"/>
  <c r="Y58" i="53" a="1"/>
  <c r="Y58" i="53" s="1"/>
  <c r="AL49" i="52"/>
  <c r="M58" i="52"/>
  <c r="AM48" i="52" a="1"/>
  <c r="AM48" i="52" s="1"/>
  <c r="H16" i="51"/>
  <c r="H13" i="51"/>
  <c r="H14" i="51"/>
  <c r="H12" i="51"/>
  <c r="G13" i="51"/>
  <c r="G16" i="51"/>
  <c r="G14" i="51"/>
  <c r="G12" i="51"/>
  <c r="O58" i="51"/>
  <c r="F16" i="51"/>
  <c r="F12" i="51"/>
  <c r="F13" i="51"/>
  <c r="F14" i="51"/>
  <c r="AL49" i="50"/>
  <c r="M58" i="50"/>
  <c r="AO48" i="50" a="1"/>
  <c r="AO48" i="50" s="1"/>
  <c r="AM48" i="50" a="1"/>
  <c r="AM48" i="50" s="1"/>
  <c r="V59" i="49"/>
  <c r="M60" i="49"/>
  <c r="W58" i="49" a="1"/>
  <c r="W58" i="49" s="1"/>
  <c r="X58" i="49" a="1"/>
  <c r="X58" i="49" s="1"/>
  <c r="I47" i="49"/>
  <c r="AG6" i="49" s="1"/>
  <c r="E24" i="18" s="1"/>
  <c r="G13" i="48"/>
  <c r="G16" i="48"/>
  <c r="G12" i="48"/>
  <c r="G14" i="48"/>
  <c r="H14" i="48"/>
  <c r="H16" i="48"/>
  <c r="H12" i="48"/>
  <c r="H13" i="48"/>
  <c r="F16" i="48"/>
  <c r="F13" i="48"/>
  <c r="F14" i="48"/>
  <c r="F12" i="48"/>
  <c r="O58" i="48"/>
  <c r="P58" i="48" s="1"/>
  <c r="Q58" i="48" s="1"/>
  <c r="R58" i="48" s="1"/>
  <c r="R58" i="47"/>
  <c r="N60" i="46"/>
  <c r="V60" i="46"/>
  <c r="X59" i="46" a="1"/>
  <c r="X59" i="46" s="1"/>
  <c r="Y59" i="46" a="1"/>
  <c r="Y59" i="46" s="1"/>
  <c r="W59" i="46" a="1"/>
  <c r="W59" i="46" s="1"/>
  <c r="I13" i="45"/>
  <c r="I12" i="45"/>
  <c r="I14" i="45"/>
  <c r="S58" i="45"/>
  <c r="O58" i="44"/>
  <c r="F16" i="44"/>
  <c r="F12" i="44"/>
  <c r="F13" i="44"/>
  <c r="F14" i="44"/>
  <c r="H13" i="44"/>
  <c r="H16" i="44"/>
  <c r="H14" i="44"/>
  <c r="H12" i="44"/>
  <c r="I13" i="43"/>
  <c r="G13" i="44"/>
  <c r="G16" i="44"/>
  <c r="G14" i="44"/>
  <c r="G12" i="44"/>
  <c r="I14" i="43"/>
  <c r="I12" i="43"/>
  <c r="S58" i="43"/>
  <c r="X58" i="43" s="1" a="1"/>
  <c r="X58" i="43" s="1"/>
  <c r="Y58" i="43" a="1"/>
  <c r="Y58" i="43" s="1"/>
  <c r="E17" i="18"/>
  <c r="R58" i="42"/>
  <c r="V61" i="41"/>
  <c r="M62" i="41"/>
  <c r="W60" i="41" a="1"/>
  <c r="W60" i="41" s="1"/>
  <c r="Y60" i="41" a="1"/>
  <c r="Y60" i="41" s="1"/>
  <c r="I16" i="40"/>
  <c r="I14" i="40"/>
  <c r="I13" i="40"/>
  <c r="I12" i="40"/>
  <c r="P58" i="40"/>
  <c r="R58" i="57" l="1"/>
  <c r="Y58" i="56" a="1"/>
  <c r="Y58" i="56" s="1"/>
  <c r="S58" i="56"/>
  <c r="X58" i="56" a="1"/>
  <c r="X58" i="56" s="1"/>
  <c r="I47" i="53"/>
  <c r="AG6" i="53" s="1"/>
  <c r="E28" i="18" s="1"/>
  <c r="O58" i="55"/>
  <c r="G13" i="55"/>
  <c r="G16" i="55"/>
  <c r="G14" i="55"/>
  <c r="G12" i="55"/>
  <c r="F16" i="55"/>
  <c r="F12" i="55"/>
  <c r="F14" i="55"/>
  <c r="F13" i="55"/>
  <c r="H16" i="55"/>
  <c r="H13" i="55"/>
  <c r="H12" i="55"/>
  <c r="H14" i="55"/>
  <c r="O60" i="54"/>
  <c r="P60" i="54" s="1"/>
  <c r="Q60" i="54" s="1"/>
  <c r="R60" i="54" s="1"/>
  <c r="V59" i="53"/>
  <c r="M60" i="53"/>
  <c r="I13" i="51"/>
  <c r="N58" i="52"/>
  <c r="V58" i="52"/>
  <c r="M56" i="52"/>
  <c r="AO49" i="52" a="1"/>
  <c r="AO49" i="52" s="1"/>
  <c r="AN49" i="52" a="1"/>
  <c r="AN49" i="52" s="1"/>
  <c r="AM49" i="52" a="1"/>
  <c r="AM49" i="52" s="1"/>
  <c r="I14" i="51"/>
  <c r="I12" i="51"/>
  <c r="P58" i="51"/>
  <c r="V58" i="50"/>
  <c r="N58" i="50"/>
  <c r="M56" i="50"/>
  <c r="AO49" i="50" a="1"/>
  <c r="AO49" i="50" s="1"/>
  <c r="AN49" i="50" a="1"/>
  <c r="AN49" i="50" s="1"/>
  <c r="AM49" i="50" a="1"/>
  <c r="AM49" i="50" s="1"/>
  <c r="I13" i="48"/>
  <c r="V60" i="49"/>
  <c r="N60" i="49"/>
  <c r="X59" i="49" a="1"/>
  <c r="X59" i="49" s="1"/>
  <c r="W59" i="49" a="1"/>
  <c r="W59" i="49" s="1"/>
  <c r="Y59" i="49" a="1"/>
  <c r="Y59" i="49" s="1"/>
  <c r="I12" i="48"/>
  <c r="I14" i="48"/>
  <c r="S58" i="48"/>
  <c r="S58" i="47"/>
  <c r="X58" i="47" a="1"/>
  <c r="X58" i="47" s="1"/>
  <c r="O60" i="46"/>
  <c r="P60" i="46" s="1"/>
  <c r="Q60" i="46" s="1"/>
  <c r="R60" i="46" s="1"/>
  <c r="M60" i="45"/>
  <c r="V59" i="45"/>
  <c r="W58" i="45" a="1"/>
  <c r="W58" i="45" s="1"/>
  <c r="Y58" i="45" a="1"/>
  <c r="Y58" i="45" s="1"/>
  <c r="X58" i="45" a="1"/>
  <c r="X58" i="45" s="1"/>
  <c r="I47" i="45"/>
  <c r="AG6" i="45" s="1"/>
  <c r="E20" i="18" s="1"/>
  <c r="I14" i="44"/>
  <c r="I12" i="44"/>
  <c r="I13" i="44"/>
  <c r="P58" i="44"/>
  <c r="I47" i="43"/>
  <c r="AG6" i="43" s="1"/>
  <c r="M60" i="43"/>
  <c r="V59" i="43"/>
  <c r="W58" i="43" a="1"/>
  <c r="W58" i="43" s="1"/>
  <c r="S58" i="42"/>
  <c r="N62" i="41"/>
  <c r="O62" i="41" s="1"/>
  <c r="P62" i="41" s="1"/>
  <c r="Q62" i="41" s="1"/>
  <c r="R62" i="41" s="1"/>
  <c r="V62" i="41"/>
  <c r="W61" i="41" a="1"/>
  <c r="W61" i="41" s="1"/>
  <c r="Y61" i="41" a="1"/>
  <c r="Y61" i="41" s="1"/>
  <c r="X61" i="41" a="1"/>
  <c r="X61" i="41" s="1"/>
  <c r="Q58" i="40"/>
  <c r="S58" i="57" l="1"/>
  <c r="X58" i="57" a="1"/>
  <c r="X58" i="57" s="1"/>
  <c r="Y58" i="57" a="1"/>
  <c r="Y58" i="57" s="1"/>
  <c r="V59" i="56"/>
  <c r="M60" i="56"/>
  <c r="W58" i="56" a="1"/>
  <c r="W58" i="56" s="1"/>
  <c r="I13" i="55"/>
  <c r="I14" i="55"/>
  <c r="I12" i="55"/>
  <c r="P58" i="55"/>
  <c r="Q58" i="55" s="1"/>
  <c r="R58" i="55" s="1"/>
  <c r="S60" i="54"/>
  <c r="X60" i="54" s="1" a="1"/>
  <c r="X60" i="54" s="1"/>
  <c r="Y60" i="54" a="1"/>
  <c r="Y60" i="54" s="1"/>
  <c r="W60" i="54" a="1"/>
  <c r="W60" i="54" s="1"/>
  <c r="V60" i="53"/>
  <c r="N60" i="53"/>
  <c r="Y59" i="53" a="1"/>
  <c r="Y59" i="53" s="1"/>
  <c r="X59" i="53" a="1"/>
  <c r="X59" i="53" s="1"/>
  <c r="W59" i="53" a="1"/>
  <c r="W59" i="53" s="1"/>
  <c r="F16" i="52"/>
  <c r="F14" i="52"/>
  <c r="F13" i="52"/>
  <c r="F12" i="52"/>
  <c r="G16" i="52"/>
  <c r="G13" i="52"/>
  <c r="G12" i="52"/>
  <c r="G14" i="52"/>
  <c r="O58" i="52"/>
  <c r="P58" i="52" s="1"/>
  <c r="Q58" i="52" s="1"/>
  <c r="R58" i="52" s="1"/>
  <c r="H13" i="52"/>
  <c r="H16" i="52"/>
  <c r="H14" i="52"/>
  <c r="H12" i="52"/>
  <c r="I47" i="51"/>
  <c r="AG6" i="51" s="1"/>
  <c r="E26" i="18" s="1"/>
  <c r="Q58" i="51"/>
  <c r="F16" i="50"/>
  <c r="F14" i="50"/>
  <c r="F12" i="50"/>
  <c r="F13" i="50"/>
  <c r="O58" i="50"/>
  <c r="G13" i="50"/>
  <c r="G16" i="50"/>
  <c r="G12" i="50"/>
  <c r="G14" i="50"/>
  <c r="H13" i="50"/>
  <c r="H16" i="50"/>
  <c r="H14" i="50"/>
  <c r="H12" i="50"/>
  <c r="O60" i="49"/>
  <c r="P60" i="49" s="1"/>
  <c r="Q60" i="49" s="1"/>
  <c r="R60" i="49" s="1"/>
  <c r="V59" i="48"/>
  <c r="M60" i="48"/>
  <c r="X58" i="48" a="1"/>
  <c r="X58" i="48" s="1"/>
  <c r="W58" i="48" a="1"/>
  <c r="W58" i="48" s="1"/>
  <c r="I47" i="48"/>
  <c r="AG6" i="48" s="1"/>
  <c r="E23" i="18" s="1"/>
  <c r="Y58" i="48" a="1"/>
  <c r="Y58" i="48" s="1"/>
  <c r="V59" i="47"/>
  <c r="M60" i="47"/>
  <c r="W58" i="47" a="1"/>
  <c r="W58" i="47" s="1"/>
  <c r="Y58" i="47" a="1"/>
  <c r="Y58" i="47" s="1"/>
  <c r="S60" i="46"/>
  <c r="Y60" i="46" a="1"/>
  <c r="Y60" i="46" s="1"/>
  <c r="X59" i="45" a="1"/>
  <c r="X59" i="45" s="1"/>
  <c r="Y59" i="45" a="1"/>
  <c r="Y59" i="45" s="1"/>
  <c r="W59" i="45" a="1"/>
  <c r="W59" i="45" s="1"/>
  <c r="N60" i="45"/>
  <c r="V60" i="45"/>
  <c r="I47" i="44"/>
  <c r="AG6" i="44" s="1"/>
  <c r="E19" i="18" s="1"/>
  <c r="Q58" i="44"/>
  <c r="E18" i="18"/>
  <c r="Y59" i="43" a="1"/>
  <c r="Y59" i="43" s="1"/>
  <c r="X59" i="43" a="1"/>
  <c r="X59" i="43" s="1"/>
  <c r="W59" i="43" a="1"/>
  <c r="W59" i="43" s="1"/>
  <c r="N60" i="43"/>
  <c r="V60" i="43"/>
  <c r="V59" i="42"/>
  <c r="M60" i="42"/>
  <c r="Y58" i="42" a="1"/>
  <c r="Y58" i="42" s="1"/>
  <c r="W58" i="42" a="1"/>
  <c r="W58" i="42" s="1"/>
  <c r="X58" i="42" a="1"/>
  <c r="X58" i="42" s="1"/>
  <c r="S62" i="41"/>
  <c r="X62" i="41" s="1" a="1"/>
  <c r="X62" i="41" s="1"/>
  <c r="R58" i="40"/>
  <c r="M60" i="57" l="1"/>
  <c r="V59" i="57"/>
  <c r="W58" i="57" a="1"/>
  <c r="W58" i="57" s="1"/>
  <c r="I47" i="55"/>
  <c r="AG6" i="55" s="1"/>
  <c r="E30" i="18" s="1"/>
  <c r="V60" i="56"/>
  <c r="N60" i="56"/>
  <c r="O60" i="56" s="1"/>
  <c r="P60" i="56" s="1"/>
  <c r="Q60" i="56" s="1"/>
  <c r="R60" i="56" s="1"/>
  <c r="X59" i="56" a="1"/>
  <c r="X59" i="56" s="1"/>
  <c r="W59" i="56" a="1"/>
  <c r="W59" i="56" s="1"/>
  <c r="Y59" i="56" a="1"/>
  <c r="Y59" i="56" s="1"/>
  <c r="X58" i="55" a="1"/>
  <c r="X58" i="55" s="1"/>
  <c r="S58" i="55"/>
  <c r="V61" i="54"/>
  <c r="M62" i="54"/>
  <c r="O60" i="53"/>
  <c r="P60" i="53" s="1"/>
  <c r="Q60" i="53" s="1"/>
  <c r="R60" i="53" s="1"/>
  <c r="I13" i="52"/>
  <c r="I12" i="52"/>
  <c r="X58" i="52" a="1"/>
  <c r="X58" i="52" s="1"/>
  <c r="S58" i="52"/>
  <c r="I14" i="52"/>
  <c r="W58" i="52" a="1"/>
  <c r="W58" i="52" s="1"/>
  <c r="R58" i="51"/>
  <c r="I13" i="50"/>
  <c r="I14" i="50"/>
  <c r="P58" i="50"/>
  <c r="I12" i="50"/>
  <c r="X60" i="49" a="1"/>
  <c r="X60" i="49" s="1"/>
  <c r="S60" i="49"/>
  <c r="W60" i="49" s="1" a="1"/>
  <c r="W60" i="49" s="1"/>
  <c r="V60" i="48"/>
  <c r="N60" i="48"/>
  <c r="Y59" i="48" a="1"/>
  <c r="Y59" i="48" s="1"/>
  <c r="X59" i="48" a="1"/>
  <c r="X59" i="48" s="1"/>
  <c r="W59" i="48" a="1"/>
  <c r="W59" i="48" s="1"/>
  <c r="X59" i="47" a="1"/>
  <c r="X59" i="47" s="1"/>
  <c r="W59" i="47" a="1"/>
  <c r="W59" i="47" s="1"/>
  <c r="Y59" i="47" a="1"/>
  <c r="Y59" i="47" s="1"/>
  <c r="N60" i="47"/>
  <c r="O60" i="47" s="1"/>
  <c r="P60" i="47" s="1"/>
  <c r="Q60" i="47" s="1"/>
  <c r="R60" i="47" s="1"/>
  <c r="V60" i="47"/>
  <c r="M62" i="46"/>
  <c r="V61" i="46"/>
  <c r="X60" i="46" a="1"/>
  <c r="X60" i="46" s="1"/>
  <c r="W60" i="46" a="1"/>
  <c r="W60" i="46" s="1"/>
  <c r="O60" i="45"/>
  <c r="P60" i="45" s="1"/>
  <c r="Q60" i="45" s="1"/>
  <c r="R60" i="45" s="1"/>
  <c r="R58" i="44"/>
  <c r="O60" i="43"/>
  <c r="P60" i="43" s="1"/>
  <c r="Q60" i="43" s="1"/>
  <c r="R60" i="43" s="1"/>
  <c r="V60" i="42"/>
  <c r="N60" i="42"/>
  <c r="O60" i="42" s="1"/>
  <c r="P60" i="42" s="1"/>
  <c r="Q60" i="42" s="1"/>
  <c r="R60" i="42" s="1"/>
  <c r="W59" i="42" a="1"/>
  <c r="W59" i="42" s="1"/>
  <c r="X59" i="42" a="1"/>
  <c r="X59" i="42" s="1"/>
  <c r="Y59" i="42" a="1"/>
  <c r="Y59" i="42" s="1"/>
  <c r="M64" i="41"/>
  <c r="V63" i="41"/>
  <c r="W62" i="41" a="1"/>
  <c r="W62" i="41" s="1"/>
  <c r="Y62" i="41" a="1"/>
  <c r="Y62" i="41" s="1"/>
  <c r="S58" i="40"/>
  <c r="X58" i="40" s="1" a="1"/>
  <c r="X58" i="40" s="1"/>
  <c r="Y59" i="57" l="1" a="1"/>
  <c r="Y59" i="57" s="1"/>
  <c r="X59" i="57" a="1"/>
  <c r="X59" i="57" s="1"/>
  <c r="W59" i="57" a="1"/>
  <c r="W59" i="57" s="1"/>
  <c r="N60" i="57"/>
  <c r="O60" i="57" s="1"/>
  <c r="P60" i="57" s="1"/>
  <c r="Q60" i="57" s="1"/>
  <c r="R60" i="57" s="1"/>
  <c r="V60" i="57"/>
  <c r="S60" i="56"/>
  <c r="X60" i="56" s="1" a="1"/>
  <c r="X60" i="56" s="1"/>
  <c r="M60" i="55"/>
  <c r="V59" i="55"/>
  <c r="W58" i="55" a="1"/>
  <c r="W58" i="55" s="1"/>
  <c r="Y58" i="55" a="1"/>
  <c r="Y58" i="55" s="1"/>
  <c r="V62" i="54"/>
  <c r="N62" i="54"/>
  <c r="O62" i="54" s="1"/>
  <c r="P62" i="54" s="1"/>
  <c r="Q62" i="54" s="1"/>
  <c r="R62" i="54" s="1"/>
  <c r="X61" i="54" a="1"/>
  <c r="X61" i="54" s="1"/>
  <c r="Y61" i="54" a="1"/>
  <c r="Y61" i="54" s="1"/>
  <c r="W61" i="54" a="1"/>
  <c r="W61" i="54" s="1"/>
  <c r="X60" i="53" a="1"/>
  <c r="X60" i="53" s="1"/>
  <c r="S60" i="53"/>
  <c r="I47" i="52"/>
  <c r="AG6" i="52" s="1"/>
  <c r="E27" i="18" s="1"/>
  <c r="M60" i="52"/>
  <c r="V59" i="52"/>
  <c r="Y58" i="52" a="1"/>
  <c r="Y58" i="52" s="1"/>
  <c r="S58" i="51"/>
  <c r="X58" i="51" a="1"/>
  <c r="X58" i="51" s="1"/>
  <c r="Y58" i="51" a="1"/>
  <c r="Y58" i="51" s="1"/>
  <c r="Q58" i="50"/>
  <c r="I47" i="50"/>
  <c r="AG6" i="50" s="1"/>
  <c r="E25" i="18" s="1"/>
  <c r="Y60" i="49" a="1"/>
  <c r="Y60" i="49" s="1"/>
  <c r="V61" i="49"/>
  <c r="M62" i="49"/>
  <c r="O60" i="48"/>
  <c r="P60" i="48" s="1"/>
  <c r="Q60" i="48" s="1"/>
  <c r="R60" i="48" s="1"/>
  <c r="W60" i="47" a="1"/>
  <c r="W60" i="47" s="1"/>
  <c r="S60" i="47"/>
  <c r="X60" i="47" s="1" a="1"/>
  <c r="X60" i="47" s="1"/>
  <c r="Y60" i="47" a="1"/>
  <c r="Y60" i="47" s="1"/>
  <c r="W61" i="46" a="1"/>
  <c r="W61" i="46" s="1"/>
  <c r="Y61" i="46" a="1"/>
  <c r="Y61" i="46" s="1"/>
  <c r="X61" i="46" a="1"/>
  <c r="X61" i="46" s="1"/>
  <c r="V62" i="46"/>
  <c r="N62" i="46"/>
  <c r="O62" i="46" s="1"/>
  <c r="P62" i="46" s="1"/>
  <c r="Q62" i="46" s="1"/>
  <c r="R62" i="46" s="1"/>
  <c r="Y60" i="45" a="1"/>
  <c r="Y60" i="45" s="1"/>
  <c r="S60" i="45"/>
  <c r="X60" i="45" a="1"/>
  <c r="X60" i="45" s="1"/>
  <c r="S58" i="44"/>
  <c r="X58" i="44" a="1"/>
  <c r="X58" i="44" s="1"/>
  <c r="S60" i="43"/>
  <c r="Y60" i="43" a="1"/>
  <c r="Y60" i="43" s="1"/>
  <c r="W60" i="43" a="1"/>
  <c r="W60" i="43" s="1"/>
  <c r="S60" i="42"/>
  <c r="X63" i="41" a="1"/>
  <c r="X63" i="41" s="1"/>
  <c r="W63" i="41" a="1"/>
  <c r="W63" i="41" s="1"/>
  <c r="Y63" i="41" a="1"/>
  <c r="Y63" i="41" s="1"/>
  <c r="V64" i="41"/>
  <c r="N64" i="41"/>
  <c r="O64" i="41" s="1"/>
  <c r="P64" i="41" s="1"/>
  <c r="Q64" i="41" s="1"/>
  <c r="R64" i="41" s="1"/>
  <c r="V59" i="40"/>
  <c r="M60" i="40"/>
  <c r="W58" i="40" a="1"/>
  <c r="W58" i="40" s="1"/>
  <c r="Y58" i="40" a="1"/>
  <c r="Y58" i="40" s="1"/>
  <c r="S60" i="57" l="1"/>
  <c r="Y60" i="57" a="1"/>
  <c r="Y60" i="57" s="1"/>
  <c r="V61" i="56"/>
  <c r="M62" i="56"/>
  <c r="Y60" i="56" a="1"/>
  <c r="Y60" i="56" s="1"/>
  <c r="W60" i="56" a="1"/>
  <c r="W60" i="56" s="1"/>
  <c r="X59" i="55" a="1"/>
  <c r="X59" i="55" s="1"/>
  <c r="W59" i="55" a="1"/>
  <c r="W59" i="55" s="1"/>
  <c r="Y59" i="55" a="1"/>
  <c r="Y59" i="55" s="1"/>
  <c r="V60" i="55"/>
  <c r="N60" i="55"/>
  <c r="O60" i="55" s="1"/>
  <c r="P60" i="55" s="1"/>
  <c r="Q60" i="55" s="1"/>
  <c r="R60" i="55" s="1"/>
  <c r="S62" i="54"/>
  <c r="X62" i="54" a="1"/>
  <c r="X62" i="54" s="1"/>
  <c r="V61" i="53"/>
  <c r="M62" i="53"/>
  <c r="Y60" i="53" a="1"/>
  <c r="Y60" i="53" s="1"/>
  <c r="W60" i="53" a="1"/>
  <c r="W60" i="53" s="1"/>
  <c r="Y59" i="52" a="1"/>
  <c r="Y59" i="52" s="1"/>
  <c r="X59" i="52" a="1"/>
  <c r="X59" i="52" s="1"/>
  <c r="W59" i="52" a="1"/>
  <c r="W59" i="52" s="1"/>
  <c r="N60" i="52"/>
  <c r="O60" i="52" s="1"/>
  <c r="P60" i="52" s="1"/>
  <c r="Q60" i="52" s="1"/>
  <c r="R60" i="52" s="1"/>
  <c r="V60" i="52"/>
  <c r="V59" i="51"/>
  <c r="M60" i="51"/>
  <c r="W58" i="51" a="1"/>
  <c r="W58" i="51" s="1"/>
  <c r="R58" i="50"/>
  <c r="V62" i="49"/>
  <c r="N62" i="49"/>
  <c r="O62" i="49" s="1"/>
  <c r="P62" i="49" s="1"/>
  <c r="Q62" i="49" s="1"/>
  <c r="R62" i="49" s="1"/>
  <c r="Y61" i="49" a="1"/>
  <c r="Y61" i="49" s="1"/>
  <c r="X61" i="49" a="1"/>
  <c r="X61" i="49" s="1"/>
  <c r="W61" i="49" a="1"/>
  <c r="W61" i="49" s="1"/>
  <c r="X60" i="48" a="1"/>
  <c r="X60" i="48" s="1"/>
  <c r="S60" i="48"/>
  <c r="W60" i="48" a="1"/>
  <c r="W60" i="48" s="1"/>
  <c r="M62" i="47"/>
  <c r="V61" i="47"/>
  <c r="S62" i="46"/>
  <c r="X62" i="46" s="1" a="1"/>
  <c r="X62" i="46" s="1"/>
  <c r="W62" i="46" a="1"/>
  <c r="W62" i="46" s="1"/>
  <c r="V61" i="45"/>
  <c r="M62" i="45"/>
  <c r="W60" i="45" a="1"/>
  <c r="W60" i="45" s="1"/>
  <c r="V59" i="44"/>
  <c r="M60" i="44"/>
  <c r="W58" i="44" a="1"/>
  <c r="W58" i="44" s="1"/>
  <c r="Y58" i="44" a="1"/>
  <c r="Y58" i="44" s="1"/>
  <c r="M62" i="43"/>
  <c r="V61" i="43"/>
  <c r="X60" i="43" a="1"/>
  <c r="X60" i="43" s="1"/>
  <c r="V61" i="42"/>
  <c r="M62" i="42"/>
  <c r="W60" i="42" a="1"/>
  <c r="W60" i="42" s="1"/>
  <c r="Y60" i="42" a="1"/>
  <c r="Y60" i="42" s="1"/>
  <c r="X60" i="42" a="1"/>
  <c r="X60" i="42" s="1"/>
  <c r="S64" i="41"/>
  <c r="W64" i="41" s="1" a="1"/>
  <c r="W64" i="41" s="1"/>
  <c r="V60" i="40"/>
  <c r="N60" i="40"/>
  <c r="O60" i="40" s="1"/>
  <c r="P60" i="40" s="1"/>
  <c r="Q60" i="40" s="1"/>
  <c r="R60" i="40" s="1"/>
  <c r="Y59" i="40" a="1"/>
  <c r="Y59" i="40" s="1"/>
  <c r="X59" i="40" a="1"/>
  <c r="X59" i="40" s="1"/>
  <c r="W59" i="40" a="1"/>
  <c r="W59" i="40" s="1"/>
  <c r="V61" i="57" l="1"/>
  <c r="M62" i="57"/>
  <c r="W60" i="57" a="1"/>
  <c r="W60" i="57" s="1"/>
  <c r="X60" i="57" a="1"/>
  <c r="X60" i="57" s="1"/>
  <c r="V62" i="56"/>
  <c r="N62" i="56"/>
  <c r="O62" i="56" s="1"/>
  <c r="P62" i="56" s="1"/>
  <c r="Q62" i="56" s="1"/>
  <c r="R62" i="56" s="1"/>
  <c r="W61" i="56" a="1"/>
  <c r="W61" i="56" s="1"/>
  <c r="Y61" i="56" a="1"/>
  <c r="Y61" i="56" s="1"/>
  <c r="X61" i="56" a="1"/>
  <c r="X61" i="56" s="1"/>
  <c r="S60" i="55"/>
  <c r="X60" i="55" s="1" a="1"/>
  <c r="X60" i="55" s="1"/>
  <c r="V63" i="54"/>
  <c r="M64" i="54"/>
  <c r="Y62" i="54" a="1"/>
  <c r="Y62" i="54" s="1"/>
  <c r="W62" i="54" a="1"/>
  <c r="W62" i="54" s="1"/>
  <c r="V62" i="53"/>
  <c r="N62" i="53"/>
  <c r="O62" i="53" s="1"/>
  <c r="P62" i="53" s="1"/>
  <c r="Q62" i="53" s="1"/>
  <c r="R62" i="53" s="1"/>
  <c r="Y61" i="53" a="1"/>
  <c r="Y61" i="53" s="1"/>
  <c r="X61" i="53" a="1"/>
  <c r="X61" i="53" s="1"/>
  <c r="W61" i="53" a="1"/>
  <c r="W61" i="53" s="1"/>
  <c r="S60" i="52"/>
  <c r="X60" i="52" s="1" a="1"/>
  <c r="X60" i="52" s="1"/>
  <c r="W60" i="52" a="1"/>
  <c r="W60" i="52" s="1"/>
  <c r="V60" i="51"/>
  <c r="N60" i="51"/>
  <c r="O60" i="51" s="1"/>
  <c r="P60" i="51" s="1"/>
  <c r="Q60" i="51" s="1"/>
  <c r="R60" i="51" s="1"/>
  <c r="Y59" i="51" a="1"/>
  <c r="Y59" i="51" s="1"/>
  <c r="X59" i="51" a="1"/>
  <c r="X59" i="51" s="1"/>
  <c r="W59" i="51" a="1"/>
  <c r="W59" i="51" s="1"/>
  <c r="S58" i="50"/>
  <c r="X58" i="50" a="1"/>
  <c r="X58" i="50" s="1"/>
  <c r="S62" i="49"/>
  <c r="V61" i="48"/>
  <c r="M62" i="48"/>
  <c r="Y60" i="48" a="1"/>
  <c r="Y60" i="48" s="1"/>
  <c r="V62" i="47"/>
  <c r="N62" i="47"/>
  <c r="O62" i="47" s="1"/>
  <c r="P62" i="47" s="1"/>
  <c r="Q62" i="47" s="1"/>
  <c r="R62" i="47" s="1"/>
  <c r="W61" i="47" a="1"/>
  <c r="W61" i="47" s="1"/>
  <c r="X61" i="47" a="1"/>
  <c r="X61" i="47" s="1"/>
  <c r="Y61" i="47" a="1"/>
  <c r="Y61" i="47" s="1"/>
  <c r="V63" i="46"/>
  <c r="M64" i="46"/>
  <c r="Y62" i="46" a="1"/>
  <c r="Y62" i="46" s="1"/>
  <c r="V62" i="45"/>
  <c r="N62" i="45"/>
  <c r="O62" i="45" s="1"/>
  <c r="P62" i="45" s="1"/>
  <c r="Q62" i="45" s="1"/>
  <c r="R62" i="45" s="1"/>
  <c r="Y61" i="45" a="1"/>
  <c r="Y61" i="45" s="1"/>
  <c r="W61" i="45" a="1"/>
  <c r="W61" i="45" s="1"/>
  <c r="X61" i="45" a="1"/>
  <c r="X61" i="45" s="1"/>
  <c r="V60" i="44"/>
  <c r="N60" i="44"/>
  <c r="O60" i="44" s="1"/>
  <c r="P60" i="44" s="1"/>
  <c r="Q60" i="44" s="1"/>
  <c r="R60" i="44" s="1"/>
  <c r="Y59" i="44" a="1"/>
  <c r="Y59" i="44" s="1"/>
  <c r="W59" i="44" a="1"/>
  <c r="W59" i="44" s="1"/>
  <c r="X59" i="44" a="1"/>
  <c r="X59" i="44" s="1"/>
  <c r="Y61" i="43" a="1"/>
  <c r="Y61" i="43" s="1"/>
  <c r="X61" i="43" a="1"/>
  <c r="X61" i="43" s="1"/>
  <c r="W61" i="43" a="1"/>
  <c r="W61" i="43" s="1"/>
  <c r="V62" i="43"/>
  <c r="N62" i="43"/>
  <c r="O62" i="43" s="1"/>
  <c r="P62" i="43" s="1"/>
  <c r="Q62" i="43" s="1"/>
  <c r="R62" i="43" s="1"/>
  <c r="N62" i="42"/>
  <c r="O62" i="42" s="1"/>
  <c r="P62" i="42" s="1"/>
  <c r="Q62" i="42" s="1"/>
  <c r="R62" i="42" s="1"/>
  <c r="V62" i="42"/>
  <c r="Y61" i="42" a="1"/>
  <c r="Y61" i="42" s="1"/>
  <c r="X61" i="42" a="1"/>
  <c r="X61" i="42" s="1"/>
  <c r="W61" i="42" a="1"/>
  <c r="W61" i="42" s="1"/>
  <c r="M66" i="41"/>
  <c r="V65" i="41"/>
  <c r="X64" i="41" a="1"/>
  <c r="X64" i="41" s="1"/>
  <c r="Y64" i="41" a="1"/>
  <c r="Y64" i="41" s="1"/>
  <c r="S60" i="40"/>
  <c r="X60" i="40" s="1" a="1"/>
  <c r="X60" i="40" s="1"/>
  <c r="N62" i="57" l="1"/>
  <c r="O62" i="57" s="1"/>
  <c r="P62" i="57" s="1"/>
  <c r="Q62" i="57" s="1"/>
  <c r="R62" i="57" s="1"/>
  <c r="V62" i="57"/>
  <c r="X61" i="57" a="1"/>
  <c r="X61" i="57" s="1"/>
  <c r="Y61" i="57" a="1"/>
  <c r="Y61" i="57" s="1"/>
  <c r="W61" i="57" a="1"/>
  <c r="W61" i="57" s="1"/>
  <c r="S62" i="56"/>
  <c r="X62" i="56" a="1"/>
  <c r="X62" i="56" s="1"/>
  <c r="W60" i="55" a="1"/>
  <c r="W60" i="55" s="1"/>
  <c r="M62" i="55"/>
  <c r="V61" i="55"/>
  <c r="Y60" i="55" a="1"/>
  <c r="Y60" i="55" s="1"/>
  <c r="N64" i="54"/>
  <c r="O64" i="54" s="1"/>
  <c r="P64" i="54" s="1"/>
  <c r="Q64" i="54" s="1"/>
  <c r="R64" i="54" s="1"/>
  <c r="V64" i="54"/>
  <c r="W63" i="54" a="1"/>
  <c r="W63" i="54" s="1"/>
  <c r="X63" i="54" a="1"/>
  <c r="X63" i="54" s="1"/>
  <c r="Y63" i="54" a="1"/>
  <c r="Y63" i="54" s="1"/>
  <c r="S62" i="53"/>
  <c r="X62" i="53" a="1"/>
  <c r="X62" i="53" s="1"/>
  <c r="M62" i="52"/>
  <c r="V61" i="52"/>
  <c r="Y60" i="52" a="1"/>
  <c r="Y60" i="52" s="1"/>
  <c r="S60" i="51"/>
  <c r="V59" i="50"/>
  <c r="M60" i="50"/>
  <c r="W58" i="50" a="1"/>
  <c r="W58" i="50" s="1"/>
  <c r="Y58" i="50" a="1"/>
  <c r="Y58" i="50" s="1"/>
  <c r="M64" i="49"/>
  <c r="V63" i="49"/>
  <c r="Y62" i="49" a="1"/>
  <c r="Y62" i="49" s="1"/>
  <c r="W62" i="49" a="1"/>
  <c r="W62" i="49" s="1"/>
  <c r="X62" i="49" a="1"/>
  <c r="X62" i="49" s="1"/>
  <c r="V62" i="48"/>
  <c r="N62" i="48"/>
  <c r="O62" i="48" s="1"/>
  <c r="P62" i="48" s="1"/>
  <c r="Q62" i="48" s="1"/>
  <c r="R62" i="48" s="1"/>
  <c r="Y61" i="48" a="1"/>
  <c r="Y61" i="48" s="1"/>
  <c r="X61" i="48" a="1"/>
  <c r="X61" i="48" s="1"/>
  <c r="W61" i="48" a="1"/>
  <c r="W61" i="48" s="1"/>
  <c r="S62" i="47"/>
  <c r="W62" i="47" s="1" a="1"/>
  <c r="W62" i="47" s="1"/>
  <c r="Y62" i="47" a="1"/>
  <c r="Y62" i="47" s="1"/>
  <c r="N64" i="46"/>
  <c r="O64" i="46" s="1"/>
  <c r="P64" i="46" s="1"/>
  <c r="Q64" i="46" s="1"/>
  <c r="R64" i="46" s="1"/>
  <c r="V64" i="46"/>
  <c r="X63" i="46" a="1"/>
  <c r="X63" i="46" s="1"/>
  <c r="Y63" i="46" a="1"/>
  <c r="Y63" i="46" s="1"/>
  <c r="W63" i="46" a="1"/>
  <c r="W63" i="46" s="1"/>
  <c r="S62" i="45"/>
  <c r="X62" i="45" a="1"/>
  <c r="X62" i="45" s="1"/>
  <c r="Y62" i="45" a="1"/>
  <c r="Y62" i="45" s="1"/>
  <c r="S60" i="44"/>
  <c r="X60" i="44" a="1"/>
  <c r="X60" i="44" s="1"/>
  <c r="X62" i="43" a="1"/>
  <c r="X62" i="43" s="1"/>
  <c r="S62" i="43"/>
  <c r="Y62" i="43" a="1"/>
  <c r="Y62" i="43" s="1"/>
  <c r="S62" i="42"/>
  <c r="X62" i="42" a="1"/>
  <c r="X62" i="42" s="1"/>
  <c r="W62" i="42" a="1"/>
  <c r="W62" i="42" s="1"/>
  <c r="W65" i="41" a="1"/>
  <c r="W65" i="41" s="1"/>
  <c r="Y65" i="41" a="1"/>
  <c r="Y65" i="41" s="1"/>
  <c r="X65" i="41" a="1"/>
  <c r="X65" i="41" s="1"/>
  <c r="V66" i="41"/>
  <c r="N66" i="41"/>
  <c r="O66" i="41" s="1"/>
  <c r="P66" i="41" s="1"/>
  <c r="Q66" i="41" s="1"/>
  <c r="R66" i="41" s="1"/>
  <c r="Y60" i="40" a="1"/>
  <c r="Y60" i="40" s="1"/>
  <c r="W60" i="40" a="1"/>
  <c r="W60" i="40" s="1"/>
  <c r="V61" i="40"/>
  <c r="M62" i="40"/>
  <c r="S62" i="57" l="1"/>
  <c r="V63" i="56"/>
  <c r="M64" i="56"/>
  <c r="Y62" i="56" a="1"/>
  <c r="Y62" i="56" s="1"/>
  <c r="W62" i="56" a="1"/>
  <c r="W62" i="56" s="1"/>
  <c r="W61" i="55" a="1"/>
  <c r="W61" i="55" s="1"/>
  <c r="X61" i="55" a="1"/>
  <c r="X61" i="55" s="1"/>
  <c r="Y61" i="55" a="1"/>
  <c r="Y61" i="55" s="1"/>
  <c r="V62" i="55"/>
  <c r="N62" i="55"/>
  <c r="O62" i="55" s="1"/>
  <c r="P62" i="55" s="1"/>
  <c r="Q62" i="55" s="1"/>
  <c r="R62" i="55" s="1"/>
  <c r="S64" i="54"/>
  <c r="X64" i="54" a="1"/>
  <c r="X64" i="54" s="1"/>
  <c r="M64" i="53"/>
  <c r="V63" i="53"/>
  <c r="W62" i="53" a="1"/>
  <c r="W62" i="53" s="1"/>
  <c r="Y62" i="53" a="1"/>
  <c r="Y62" i="53" s="1"/>
  <c r="V62" i="52"/>
  <c r="N62" i="52"/>
  <c r="O62" i="52" s="1"/>
  <c r="P62" i="52" s="1"/>
  <c r="Q62" i="52" s="1"/>
  <c r="R62" i="52" s="1"/>
  <c r="W61" i="52" a="1"/>
  <c r="W61" i="52" s="1"/>
  <c r="X61" i="52" a="1"/>
  <c r="X61" i="52" s="1"/>
  <c r="Y61" i="52" a="1"/>
  <c r="Y61" i="52" s="1"/>
  <c r="M62" i="51"/>
  <c r="V61" i="51"/>
  <c r="X60" i="51" a="1"/>
  <c r="X60" i="51" s="1"/>
  <c r="Y60" i="51" a="1"/>
  <c r="Y60" i="51" s="1"/>
  <c r="W60" i="51" a="1"/>
  <c r="W60" i="51" s="1"/>
  <c r="V60" i="50"/>
  <c r="N60" i="50"/>
  <c r="O60" i="50" s="1"/>
  <c r="P60" i="50" s="1"/>
  <c r="Q60" i="50" s="1"/>
  <c r="R60" i="50" s="1"/>
  <c r="W59" i="50" a="1"/>
  <c r="W59" i="50" s="1"/>
  <c r="Y59" i="50" a="1"/>
  <c r="Y59" i="50" s="1"/>
  <c r="X59" i="50" a="1"/>
  <c r="X59" i="50" s="1"/>
  <c r="W63" i="49" a="1"/>
  <c r="W63" i="49" s="1"/>
  <c r="X63" i="49" a="1"/>
  <c r="X63" i="49" s="1"/>
  <c r="Y63" i="49" a="1"/>
  <c r="Y63" i="49" s="1"/>
  <c r="N64" i="49"/>
  <c r="O64" i="49" s="1"/>
  <c r="P64" i="49" s="1"/>
  <c r="Q64" i="49" s="1"/>
  <c r="R64" i="49" s="1"/>
  <c r="V64" i="49"/>
  <c r="S62" i="48"/>
  <c r="X62" i="48" a="1"/>
  <c r="X62" i="48" s="1"/>
  <c r="M64" i="47"/>
  <c r="V63" i="47"/>
  <c r="X62" i="47" a="1"/>
  <c r="X62" i="47" s="1"/>
  <c r="S64" i="46"/>
  <c r="X64" i="46" a="1"/>
  <c r="X64" i="46" s="1"/>
  <c r="M64" i="45"/>
  <c r="V63" i="45"/>
  <c r="W62" i="45" a="1"/>
  <c r="W62" i="45" s="1"/>
  <c r="M62" i="44"/>
  <c r="V61" i="44"/>
  <c r="W60" i="44" a="1"/>
  <c r="W60" i="44" s="1"/>
  <c r="Y60" i="44" a="1"/>
  <c r="Y60" i="44" s="1"/>
  <c r="M64" i="43"/>
  <c r="V63" i="43"/>
  <c r="W62" i="43" a="1"/>
  <c r="W62" i="43" s="1"/>
  <c r="V63" i="42"/>
  <c r="M64" i="42"/>
  <c r="Y62" i="42" a="1"/>
  <c r="Y62" i="42" s="1"/>
  <c r="S66" i="41"/>
  <c r="N62" i="40"/>
  <c r="O62" i="40" s="1"/>
  <c r="P62" i="40" s="1"/>
  <c r="Q62" i="40" s="1"/>
  <c r="R62" i="40" s="1"/>
  <c r="V62" i="40"/>
  <c r="Y61" i="40" a="1"/>
  <c r="Y61" i="40" s="1"/>
  <c r="X61" i="40" a="1"/>
  <c r="X61" i="40" s="1"/>
  <c r="W61" i="40" a="1"/>
  <c r="W61" i="40" s="1"/>
  <c r="V63" i="57" l="1"/>
  <c r="M64" i="57"/>
  <c r="Y62" i="57" a="1"/>
  <c r="Y62" i="57" s="1"/>
  <c r="X62" i="57" a="1"/>
  <c r="X62" i="57" s="1"/>
  <c r="W62" i="57" a="1"/>
  <c r="W62" i="57" s="1"/>
  <c r="Y63" i="56" a="1"/>
  <c r="Y63" i="56" s="1"/>
  <c r="X63" i="56" a="1"/>
  <c r="X63" i="56" s="1"/>
  <c r="W63" i="56" a="1"/>
  <c r="W63" i="56" s="1"/>
  <c r="V64" i="56"/>
  <c r="N64" i="56"/>
  <c r="O64" i="56" s="1"/>
  <c r="P64" i="56" s="1"/>
  <c r="Q64" i="56" s="1"/>
  <c r="R64" i="56" s="1"/>
  <c r="S62" i="55"/>
  <c r="M66" i="54"/>
  <c r="V65" i="54"/>
  <c r="W64" i="54" a="1"/>
  <c r="W64" i="54" s="1"/>
  <c r="Y64" i="54" a="1"/>
  <c r="Y64" i="54" s="1"/>
  <c r="X63" i="53" a="1"/>
  <c r="X63" i="53" s="1"/>
  <c r="W63" i="53" a="1"/>
  <c r="W63" i="53" s="1"/>
  <c r="Y63" i="53" a="1"/>
  <c r="Y63" i="53" s="1"/>
  <c r="V64" i="53"/>
  <c r="N64" i="53"/>
  <c r="O64" i="53" s="1"/>
  <c r="P64" i="53" s="1"/>
  <c r="Q64" i="53" s="1"/>
  <c r="R64" i="53" s="1"/>
  <c r="S62" i="52"/>
  <c r="X62" i="52" a="1"/>
  <c r="X62" i="52" s="1"/>
  <c r="Y62" i="52" a="1"/>
  <c r="Y62" i="52" s="1"/>
  <c r="Y61" i="51" a="1"/>
  <c r="Y61" i="51" s="1"/>
  <c r="W61" i="51" a="1"/>
  <c r="W61" i="51" s="1"/>
  <c r="X61" i="51" a="1"/>
  <c r="X61" i="51" s="1"/>
  <c r="V62" i="51"/>
  <c r="N62" i="51"/>
  <c r="O62" i="51" s="1"/>
  <c r="P62" i="51" s="1"/>
  <c r="Q62" i="51" s="1"/>
  <c r="R62" i="51" s="1"/>
  <c r="S60" i="50"/>
  <c r="X60" i="50" s="1" a="1"/>
  <c r="X60" i="50" s="1"/>
  <c r="S64" i="49"/>
  <c r="X64" i="49" a="1"/>
  <c r="X64" i="49" s="1"/>
  <c r="M64" i="48"/>
  <c r="V63" i="48"/>
  <c r="Y62" i="48" a="1"/>
  <c r="Y62" i="48" s="1"/>
  <c r="W62" i="48" a="1"/>
  <c r="W62" i="48" s="1"/>
  <c r="V64" i="47"/>
  <c r="N64" i="47"/>
  <c r="O64" i="47" s="1"/>
  <c r="P64" i="47" s="1"/>
  <c r="Q64" i="47" s="1"/>
  <c r="R64" i="47" s="1"/>
  <c r="X63" i="47" a="1"/>
  <c r="X63" i="47" s="1"/>
  <c r="Y63" i="47" a="1"/>
  <c r="Y63" i="47" s="1"/>
  <c r="W63" i="47" a="1"/>
  <c r="W63" i="47" s="1"/>
  <c r="M66" i="46"/>
  <c r="V65" i="46"/>
  <c r="Y64" i="46" a="1"/>
  <c r="Y64" i="46" s="1"/>
  <c r="W64" i="46" a="1"/>
  <c r="W64" i="46" s="1"/>
  <c r="Y63" i="45" a="1"/>
  <c r="Y63" i="45" s="1"/>
  <c r="X63" i="45" a="1"/>
  <c r="X63" i="45" s="1"/>
  <c r="W63" i="45" a="1"/>
  <c r="W63" i="45" s="1"/>
  <c r="N64" i="45"/>
  <c r="O64" i="45" s="1"/>
  <c r="P64" i="45" s="1"/>
  <c r="Q64" i="45" s="1"/>
  <c r="R64" i="45" s="1"/>
  <c r="V64" i="45"/>
  <c r="Y61" i="44" a="1"/>
  <c r="Y61" i="44" s="1"/>
  <c r="W61" i="44" a="1"/>
  <c r="W61" i="44" s="1"/>
  <c r="X61" i="44" a="1"/>
  <c r="X61" i="44" s="1"/>
  <c r="V62" i="44"/>
  <c r="N62" i="44"/>
  <c r="O62" i="44" s="1"/>
  <c r="P62" i="44" s="1"/>
  <c r="Q62" i="44" s="1"/>
  <c r="R62" i="44" s="1"/>
  <c r="X63" i="43" a="1"/>
  <c r="X63" i="43" s="1"/>
  <c r="W63" i="43" a="1"/>
  <c r="W63" i="43" s="1"/>
  <c r="Y63" i="43" a="1"/>
  <c r="Y63" i="43" s="1"/>
  <c r="V64" i="43"/>
  <c r="N64" i="43"/>
  <c r="O64" i="43" s="1"/>
  <c r="P64" i="43" s="1"/>
  <c r="Q64" i="43" s="1"/>
  <c r="R64" i="43" s="1"/>
  <c r="V64" i="42"/>
  <c r="N64" i="42"/>
  <c r="O64" i="42" s="1"/>
  <c r="P64" i="42" s="1"/>
  <c r="Q64" i="42" s="1"/>
  <c r="R64" i="42" s="1"/>
  <c r="W63" i="42" a="1"/>
  <c r="W63" i="42" s="1"/>
  <c r="Y63" i="42" a="1"/>
  <c r="Y63" i="42" s="1"/>
  <c r="X63" i="42" a="1"/>
  <c r="X63" i="42" s="1"/>
  <c r="V67" i="41"/>
  <c r="M68" i="41"/>
  <c r="X66" i="41" a="1"/>
  <c r="X66" i="41" s="1"/>
  <c r="Y66" i="41" a="1"/>
  <c r="Y66" i="41" s="1"/>
  <c r="W66" i="41" a="1"/>
  <c r="W66" i="41" s="1"/>
  <c r="S62" i="40"/>
  <c r="Y62" i="40" s="1" a="1"/>
  <c r="Y62" i="40" s="1"/>
  <c r="V64" i="57" l="1"/>
  <c r="N64" i="57"/>
  <c r="O64" i="57" s="1"/>
  <c r="P64" i="57" s="1"/>
  <c r="Q64" i="57" s="1"/>
  <c r="R64" i="57" s="1"/>
  <c r="W63" i="57" a="1"/>
  <c r="W63" i="57" s="1"/>
  <c r="X63" i="57" a="1"/>
  <c r="X63" i="57" s="1"/>
  <c r="Y63" i="57" a="1"/>
  <c r="Y63" i="57" s="1"/>
  <c r="S64" i="56"/>
  <c r="X64" i="56" a="1"/>
  <c r="X64" i="56" s="1"/>
  <c r="M64" i="55"/>
  <c r="V63" i="55"/>
  <c r="Y62" i="55" a="1"/>
  <c r="Y62" i="55" s="1"/>
  <c r="X62" i="55" a="1"/>
  <c r="X62" i="55" s="1"/>
  <c r="W62" i="55" a="1"/>
  <c r="W62" i="55" s="1"/>
  <c r="X65" i="54" a="1"/>
  <c r="X65" i="54" s="1"/>
  <c r="W65" i="54" a="1"/>
  <c r="W65" i="54" s="1"/>
  <c r="Y65" i="54" a="1"/>
  <c r="Y65" i="54" s="1"/>
  <c r="V66" i="54"/>
  <c r="N66" i="54"/>
  <c r="O66" i="54" s="1"/>
  <c r="P66" i="54" s="1"/>
  <c r="Q66" i="54" s="1"/>
  <c r="R66" i="54" s="1"/>
  <c r="S64" i="53"/>
  <c r="X64" i="53" s="1" a="1"/>
  <c r="X64" i="53" s="1"/>
  <c r="V63" i="52"/>
  <c r="M64" i="52"/>
  <c r="W62" i="52" a="1"/>
  <c r="W62" i="52" s="1"/>
  <c r="S62" i="51"/>
  <c r="X62" i="51" a="1"/>
  <c r="X62" i="51" s="1"/>
  <c r="Y62" i="51" a="1"/>
  <c r="Y62" i="51" s="1"/>
  <c r="W60" i="50" a="1"/>
  <c r="W60" i="50" s="1"/>
  <c r="M62" i="50"/>
  <c r="V61" i="50"/>
  <c r="Y60" i="50" a="1"/>
  <c r="Y60" i="50" s="1"/>
  <c r="V65" i="49"/>
  <c r="M66" i="49"/>
  <c r="W64" i="49" a="1"/>
  <c r="W64" i="49" s="1"/>
  <c r="Y64" i="49" a="1"/>
  <c r="Y64" i="49" s="1"/>
  <c r="X63" i="48" a="1"/>
  <c r="X63" i="48" s="1"/>
  <c r="W63" i="48" a="1"/>
  <c r="W63" i="48" s="1"/>
  <c r="Y63" i="48" a="1"/>
  <c r="Y63" i="48" s="1"/>
  <c r="V64" i="48"/>
  <c r="N64" i="48"/>
  <c r="O64" i="48" s="1"/>
  <c r="P64" i="48" s="1"/>
  <c r="Q64" i="48" s="1"/>
  <c r="R64" i="48" s="1"/>
  <c r="S64" i="47"/>
  <c r="X64" i="47" s="1" a="1"/>
  <c r="X64" i="47" s="1"/>
  <c r="W65" i="46" a="1"/>
  <c r="W65" i="46" s="1"/>
  <c r="X65" i="46" a="1"/>
  <c r="X65" i="46" s="1"/>
  <c r="Y65" i="46" a="1"/>
  <c r="Y65" i="46" s="1"/>
  <c r="N66" i="46"/>
  <c r="O66" i="46" s="1"/>
  <c r="P66" i="46" s="1"/>
  <c r="Q66" i="46" s="1"/>
  <c r="R66" i="46" s="1"/>
  <c r="V66" i="46"/>
  <c r="S64" i="45"/>
  <c r="X64" i="45" a="1"/>
  <c r="X64" i="45" s="1"/>
  <c r="S62" i="44"/>
  <c r="W62" i="44" a="1"/>
  <c r="W62" i="44" s="1"/>
  <c r="S64" i="43"/>
  <c r="X64" i="43" a="1"/>
  <c r="X64" i="43" s="1"/>
  <c r="S64" i="42"/>
  <c r="Y64" i="42" a="1"/>
  <c r="Y64" i="42" s="1"/>
  <c r="N68" i="41"/>
  <c r="O68" i="41" s="1"/>
  <c r="P68" i="41" s="1"/>
  <c r="Q68" i="41" s="1"/>
  <c r="R68" i="41" s="1"/>
  <c r="V68" i="41"/>
  <c r="Y67" i="41" a="1"/>
  <c r="Y67" i="41" s="1"/>
  <c r="X67" i="41" a="1"/>
  <c r="X67" i="41" s="1"/>
  <c r="W67" i="41" a="1"/>
  <c r="W67" i="41" s="1"/>
  <c r="M64" i="40"/>
  <c r="V63" i="40"/>
  <c r="X62" i="40" a="1"/>
  <c r="X62" i="40" s="1"/>
  <c r="W62" i="40" a="1"/>
  <c r="W62" i="40" s="1"/>
  <c r="W64" i="57" l="1" a="1"/>
  <c r="W64" i="57" s="1"/>
  <c r="S64" i="57"/>
  <c r="X64" i="57" a="1"/>
  <c r="X64" i="57" s="1"/>
  <c r="M66" i="56"/>
  <c r="V65" i="56"/>
  <c r="Y64" i="56" a="1"/>
  <c r="Y64" i="56" s="1"/>
  <c r="W64" i="56" a="1"/>
  <c r="W64" i="56" s="1"/>
  <c r="Y63" i="55" a="1"/>
  <c r="Y63" i="55" s="1"/>
  <c r="X63" i="55" a="1"/>
  <c r="X63" i="55" s="1"/>
  <c r="W63" i="55" a="1"/>
  <c r="W63" i="55" s="1"/>
  <c r="N64" i="55"/>
  <c r="O64" i="55" s="1"/>
  <c r="P64" i="55" s="1"/>
  <c r="Q64" i="55" s="1"/>
  <c r="R64" i="55" s="1"/>
  <c r="V64" i="55"/>
  <c r="S66" i="54"/>
  <c r="W66" i="54" a="1"/>
  <c r="W66" i="54" s="1"/>
  <c r="V65" i="53"/>
  <c r="M66" i="53"/>
  <c r="Y64" i="53" a="1"/>
  <c r="Y64" i="53" s="1"/>
  <c r="W64" i="53" a="1"/>
  <c r="W64" i="53" s="1"/>
  <c r="X63" i="52" a="1"/>
  <c r="X63" i="52" s="1"/>
  <c r="W63" i="52" a="1"/>
  <c r="W63" i="52" s="1"/>
  <c r="Y63" i="52" a="1"/>
  <c r="Y63" i="52" s="1"/>
  <c r="N64" i="52"/>
  <c r="O64" i="52" s="1"/>
  <c r="P64" i="52" s="1"/>
  <c r="Q64" i="52" s="1"/>
  <c r="R64" i="52" s="1"/>
  <c r="V64" i="52"/>
  <c r="V63" i="51"/>
  <c r="M64" i="51"/>
  <c r="W62" i="51" a="1"/>
  <c r="W62" i="51" s="1"/>
  <c r="Y61" i="50" a="1"/>
  <c r="Y61" i="50" s="1"/>
  <c r="X61" i="50" a="1"/>
  <c r="X61" i="50" s="1"/>
  <c r="W61" i="50" a="1"/>
  <c r="W61" i="50" s="1"/>
  <c r="N62" i="50"/>
  <c r="O62" i="50" s="1"/>
  <c r="P62" i="50" s="1"/>
  <c r="Q62" i="50" s="1"/>
  <c r="R62" i="50" s="1"/>
  <c r="V62" i="50"/>
  <c r="N66" i="49"/>
  <c r="O66" i="49" s="1"/>
  <c r="P66" i="49" s="1"/>
  <c r="Q66" i="49" s="1"/>
  <c r="R66" i="49" s="1"/>
  <c r="V66" i="49"/>
  <c r="W65" i="49" a="1"/>
  <c r="W65" i="49" s="1"/>
  <c r="Y65" i="49" a="1"/>
  <c r="Y65" i="49" s="1"/>
  <c r="X65" i="49" a="1"/>
  <c r="X65" i="49" s="1"/>
  <c r="S64" i="48"/>
  <c r="X64" i="48" a="1"/>
  <c r="X64" i="48" s="1"/>
  <c r="W64" i="47" a="1"/>
  <c r="W64" i="47" s="1"/>
  <c r="M66" i="47"/>
  <c r="V65" i="47"/>
  <c r="Y64" i="47" a="1"/>
  <c r="Y64" i="47" s="1"/>
  <c r="S66" i="46"/>
  <c r="X66" i="46" a="1"/>
  <c r="X66" i="46" s="1"/>
  <c r="Y66" i="46" a="1"/>
  <c r="Y66" i="46" s="1"/>
  <c r="M66" i="45"/>
  <c r="V65" i="45"/>
  <c r="W64" i="45" a="1"/>
  <c r="W64" i="45" s="1"/>
  <c r="Y64" i="45" a="1"/>
  <c r="Y64" i="45" s="1"/>
  <c r="M64" i="44"/>
  <c r="V63" i="44"/>
  <c r="X62" i="44" a="1"/>
  <c r="X62" i="44" s="1"/>
  <c r="Y62" i="44" a="1"/>
  <c r="Y62" i="44" s="1"/>
  <c r="V65" i="43"/>
  <c r="M66" i="43"/>
  <c r="Y64" i="43" a="1"/>
  <c r="Y64" i="43" s="1"/>
  <c r="W64" i="43" a="1"/>
  <c r="W64" i="43" s="1"/>
  <c r="M66" i="42"/>
  <c r="V65" i="42"/>
  <c r="X64" i="42" a="1"/>
  <c r="X64" i="42" s="1"/>
  <c r="W64" i="42" a="1"/>
  <c r="W64" i="42" s="1"/>
  <c r="S68" i="41"/>
  <c r="X68" i="41" s="1" a="1"/>
  <c r="X68" i="41" s="1"/>
  <c r="Y63" i="40" a="1"/>
  <c r="Y63" i="40" s="1"/>
  <c r="X63" i="40" a="1"/>
  <c r="X63" i="40" s="1"/>
  <c r="W63" i="40" a="1"/>
  <c r="W63" i="40" s="1"/>
  <c r="V64" i="40"/>
  <c r="N64" i="40"/>
  <c r="O64" i="40" s="1"/>
  <c r="P64" i="40" s="1"/>
  <c r="Q64" i="40" s="1"/>
  <c r="R64" i="40" s="1"/>
  <c r="V65" i="57" l="1"/>
  <c r="M66" i="57"/>
  <c r="Y64" i="57" a="1"/>
  <c r="Y64" i="57" s="1"/>
  <c r="X65" i="56" a="1"/>
  <c r="X65" i="56" s="1"/>
  <c r="W65" i="56" a="1"/>
  <c r="W65" i="56" s="1"/>
  <c r="Y65" i="56" a="1"/>
  <c r="Y65" i="56" s="1"/>
  <c r="V66" i="56"/>
  <c r="N66" i="56"/>
  <c r="O66" i="56" s="1"/>
  <c r="P66" i="56" s="1"/>
  <c r="Q66" i="56" s="1"/>
  <c r="R66" i="56" s="1"/>
  <c r="Y64" i="55" a="1"/>
  <c r="Y64" i="55" s="1"/>
  <c r="S64" i="55"/>
  <c r="X64" i="55" a="1"/>
  <c r="X64" i="55" s="1"/>
  <c r="M68" i="54"/>
  <c r="V67" i="54"/>
  <c r="X66" i="54" a="1"/>
  <c r="X66" i="54" s="1"/>
  <c r="Y66" i="54" a="1"/>
  <c r="Y66" i="54" s="1"/>
  <c r="V66" i="53"/>
  <c r="N66" i="53"/>
  <c r="O66" i="53" s="1"/>
  <c r="P66" i="53" s="1"/>
  <c r="Q66" i="53" s="1"/>
  <c r="R66" i="53" s="1"/>
  <c r="W65" i="53" a="1"/>
  <c r="W65" i="53" s="1"/>
  <c r="Y65" i="53" a="1"/>
  <c r="Y65" i="53" s="1"/>
  <c r="X65" i="53" a="1"/>
  <c r="X65" i="53" s="1"/>
  <c r="X64" i="52" a="1"/>
  <c r="X64" i="52" s="1"/>
  <c r="S64" i="52"/>
  <c r="N64" i="51"/>
  <c r="O64" i="51" s="1"/>
  <c r="P64" i="51" s="1"/>
  <c r="Q64" i="51" s="1"/>
  <c r="R64" i="51" s="1"/>
  <c r="V64" i="51"/>
  <c r="X63" i="51" a="1"/>
  <c r="X63" i="51" s="1"/>
  <c r="W63" i="51" a="1"/>
  <c r="W63" i="51" s="1"/>
  <c r="Y63" i="51" a="1"/>
  <c r="Y63" i="51" s="1"/>
  <c r="W62" i="50" a="1"/>
  <c r="W62" i="50" s="1"/>
  <c r="S62" i="50"/>
  <c r="Y62" i="50" a="1"/>
  <c r="Y62" i="50" s="1"/>
  <c r="S66" i="49"/>
  <c r="V65" i="48"/>
  <c r="M66" i="48"/>
  <c r="Y64" i="48" a="1"/>
  <c r="Y64" i="48" s="1"/>
  <c r="W64" i="48" a="1"/>
  <c r="W64" i="48" s="1"/>
  <c r="Y65" i="47" a="1"/>
  <c r="Y65" i="47" s="1"/>
  <c r="X65" i="47" a="1"/>
  <c r="X65" i="47" s="1"/>
  <c r="W65" i="47" a="1"/>
  <c r="W65" i="47" s="1"/>
  <c r="N66" i="47"/>
  <c r="O66" i="47" s="1"/>
  <c r="P66" i="47" s="1"/>
  <c r="Q66" i="47" s="1"/>
  <c r="R66" i="47" s="1"/>
  <c r="V66" i="47"/>
  <c r="V67" i="46"/>
  <c r="M68" i="46"/>
  <c r="W66" i="46" a="1"/>
  <c r="W66" i="46" s="1"/>
  <c r="N66" i="45"/>
  <c r="O66" i="45" s="1"/>
  <c r="P66" i="45" s="1"/>
  <c r="Q66" i="45" s="1"/>
  <c r="R66" i="45" s="1"/>
  <c r="V66" i="45"/>
  <c r="Y65" i="45" a="1"/>
  <c r="Y65" i="45" s="1"/>
  <c r="X65" i="45" a="1"/>
  <c r="X65" i="45" s="1"/>
  <c r="W65" i="45" a="1"/>
  <c r="W65" i="45" s="1"/>
  <c r="X63" i="44" a="1"/>
  <c r="X63" i="44" s="1"/>
  <c r="Y63" i="44" a="1"/>
  <c r="Y63" i="44" s="1"/>
  <c r="W63" i="44" a="1"/>
  <c r="W63" i="44" s="1"/>
  <c r="V64" i="44"/>
  <c r="N64" i="44"/>
  <c r="O64" i="44" s="1"/>
  <c r="P64" i="44" s="1"/>
  <c r="Q64" i="44" s="1"/>
  <c r="R64" i="44" s="1"/>
  <c r="V66" i="43"/>
  <c r="N66" i="43"/>
  <c r="O66" i="43" s="1"/>
  <c r="P66" i="43" s="1"/>
  <c r="Q66" i="43" s="1"/>
  <c r="R66" i="43" s="1"/>
  <c r="W65" i="43" a="1"/>
  <c r="W65" i="43" s="1"/>
  <c r="X65" i="43" a="1"/>
  <c r="X65" i="43" s="1"/>
  <c r="Y65" i="43" a="1"/>
  <c r="Y65" i="43" s="1"/>
  <c r="Y65" i="42" a="1"/>
  <c r="Y65" i="42" s="1"/>
  <c r="X65" i="42" a="1"/>
  <c r="X65" i="42" s="1"/>
  <c r="W65" i="42" a="1"/>
  <c r="W65" i="42" s="1"/>
  <c r="N66" i="42"/>
  <c r="O66" i="42" s="1"/>
  <c r="P66" i="42" s="1"/>
  <c r="Q66" i="42" s="1"/>
  <c r="R66" i="42" s="1"/>
  <c r="V66" i="42"/>
  <c r="V69" i="41"/>
  <c r="M70" i="41"/>
  <c r="Y68" i="41" a="1"/>
  <c r="Y68" i="41" s="1"/>
  <c r="W68" i="41" a="1"/>
  <c r="W68" i="41" s="1"/>
  <c r="S64" i="40"/>
  <c r="X64" i="40" s="1" a="1"/>
  <c r="X64" i="40" s="1"/>
  <c r="V66" i="57" l="1"/>
  <c r="N66" i="57"/>
  <c r="O66" i="57" s="1"/>
  <c r="P66" i="57" s="1"/>
  <c r="Q66" i="57" s="1"/>
  <c r="R66" i="57" s="1"/>
  <c r="Y65" i="57" a="1"/>
  <c r="Y65" i="57" s="1"/>
  <c r="X65" i="57" a="1"/>
  <c r="X65" i="57" s="1"/>
  <c r="W65" i="57" a="1"/>
  <c r="W65" i="57" s="1"/>
  <c r="W66" i="56" a="1"/>
  <c r="W66" i="56" s="1"/>
  <c r="S66" i="56"/>
  <c r="M66" i="55"/>
  <c r="V65" i="55"/>
  <c r="W64" i="55" a="1"/>
  <c r="W64" i="55" s="1"/>
  <c r="Y67" i="54" a="1"/>
  <c r="Y67" i="54" s="1"/>
  <c r="W67" i="54" a="1"/>
  <c r="W67" i="54" s="1"/>
  <c r="X67" i="54" a="1"/>
  <c r="X67" i="54" s="1"/>
  <c r="N68" i="54"/>
  <c r="O68" i="54" s="1"/>
  <c r="P68" i="54" s="1"/>
  <c r="Q68" i="54" s="1"/>
  <c r="R68" i="54" s="1"/>
  <c r="V68" i="54"/>
  <c r="S66" i="53"/>
  <c r="Y66" i="53" s="1" a="1"/>
  <c r="Y66" i="53" s="1"/>
  <c r="W66" i="53" a="1"/>
  <c r="W66" i="53" s="1"/>
  <c r="V65" i="52"/>
  <c r="M66" i="52"/>
  <c r="W64" i="52" a="1"/>
  <c r="W64" i="52" s="1"/>
  <c r="Y64" i="52" a="1"/>
  <c r="Y64" i="52" s="1"/>
  <c r="S64" i="51"/>
  <c r="M64" i="50"/>
  <c r="V63" i="50"/>
  <c r="X62" i="50" a="1"/>
  <c r="X62" i="50" s="1"/>
  <c r="M68" i="49"/>
  <c r="V67" i="49"/>
  <c r="Y66" i="49" a="1"/>
  <c r="Y66" i="49" s="1"/>
  <c r="X66" i="49" a="1"/>
  <c r="X66" i="49" s="1"/>
  <c r="W66" i="49" a="1"/>
  <c r="W66" i="49" s="1"/>
  <c r="V66" i="48"/>
  <c r="N66" i="48"/>
  <c r="O66" i="48" s="1"/>
  <c r="P66" i="48" s="1"/>
  <c r="Q66" i="48" s="1"/>
  <c r="R66" i="48" s="1"/>
  <c r="W65" i="48" a="1"/>
  <c r="W65" i="48" s="1"/>
  <c r="Y65" i="48" a="1"/>
  <c r="Y65" i="48" s="1"/>
  <c r="X65" i="48" a="1"/>
  <c r="X65" i="48" s="1"/>
  <c r="S66" i="47"/>
  <c r="X66" i="47" s="1" a="1"/>
  <c r="X66" i="47" s="1"/>
  <c r="V68" i="46"/>
  <c r="N68" i="46"/>
  <c r="O68" i="46" s="1"/>
  <c r="P68" i="46" s="1"/>
  <c r="Q68" i="46" s="1"/>
  <c r="R68" i="46" s="1"/>
  <c r="W67" i="46" a="1"/>
  <c r="W67" i="46" s="1"/>
  <c r="Y67" i="46" a="1"/>
  <c r="Y67" i="46" s="1"/>
  <c r="X67" i="46" a="1"/>
  <c r="X67" i="46" s="1"/>
  <c r="X66" i="45" a="1"/>
  <c r="X66" i="45" s="1"/>
  <c r="S66" i="45"/>
  <c r="S64" i="44"/>
  <c r="X64" i="44" a="1"/>
  <c r="X64" i="44" s="1"/>
  <c r="S66" i="43"/>
  <c r="X66" i="43" s="1" a="1"/>
  <c r="X66" i="43" s="1"/>
  <c r="S66" i="42"/>
  <c r="V70" i="41"/>
  <c r="N70" i="41"/>
  <c r="O70" i="41" s="1"/>
  <c r="P70" i="41" s="1"/>
  <c r="Q70" i="41" s="1"/>
  <c r="R70" i="41" s="1"/>
  <c r="W69" i="41" a="1"/>
  <c r="W69" i="41" s="1"/>
  <c r="Y69" i="41" a="1"/>
  <c r="Y69" i="41" s="1"/>
  <c r="X69" i="41" a="1"/>
  <c r="X69" i="41" s="1"/>
  <c r="M66" i="40"/>
  <c r="V65" i="40"/>
  <c r="W64" i="40" a="1"/>
  <c r="W64" i="40" s="1"/>
  <c r="Y64" i="40" a="1"/>
  <c r="Y64" i="40" s="1"/>
  <c r="S66" i="57" l="1"/>
  <c r="X66" i="57" a="1"/>
  <c r="X66" i="57" s="1"/>
  <c r="Y66" i="57" a="1"/>
  <c r="Y66" i="57" s="1"/>
  <c r="M68" i="56"/>
  <c r="V67" i="56"/>
  <c r="X66" i="56" a="1"/>
  <c r="X66" i="56" s="1"/>
  <c r="Y66" i="56" a="1"/>
  <c r="Y66" i="56" s="1"/>
  <c r="X65" i="55" a="1"/>
  <c r="X65" i="55" s="1"/>
  <c r="W65" i="55" a="1"/>
  <c r="W65" i="55" s="1"/>
  <c r="Y65" i="55" a="1"/>
  <c r="Y65" i="55" s="1"/>
  <c r="N66" i="55"/>
  <c r="O66" i="55" s="1"/>
  <c r="P66" i="55" s="1"/>
  <c r="Q66" i="55" s="1"/>
  <c r="R66" i="55" s="1"/>
  <c r="V66" i="55"/>
  <c r="S68" i="54"/>
  <c r="X68" i="54" a="1"/>
  <c r="X68" i="54" s="1"/>
  <c r="V67" i="53"/>
  <c r="M68" i="53"/>
  <c r="X66" i="53" a="1"/>
  <c r="X66" i="53" s="1"/>
  <c r="Y65" i="52" a="1"/>
  <c r="Y65" i="52" s="1"/>
  <c r="X65" i="52" a="1"/>
  <c r="X65" i="52" s="1"/>
  <c r="W65" i="52" a="1"/>
  <c r="W65" i="52" s="1"/>
  <c r="V66" i="52"/>
  <c r="N66" i="52"/>
  <c r="O66" i="52" s="1"/>
  <c r="P66" i="52" s="1"/>
  <c r="Q66" i="52" s="1"/>
  <c r="R66" i="52" s="1"/>
  <c r="V65" i="51"/>
  <c r="M66" i="51"/>
  <c r="Y64" i="51" a="1"/>
  <c r="Y64" i="51" s="1"/>
  <c r="W64" i="51" a="1"/>
  <c r="W64" i="51" s="1"/>
  <c r="X64" i="51" a="1"/>
  <c r="X64" i="51" s="1"/>
  <c r="Y63" i="50" a="1"/>
  <c r="Y63" i="50" s="1"/>
  <c r="W63" i="50" a="1"/>
  <c r="W63" i="50" s="1"/>
  <c r="X63" i="50" a="1"/>
  <c r="X63" i="50" s="1"/>
  <c r="N64" i="50"/>
  <c r="O64" i="50" s="1"/>
  <c r="P64" i="50" s="1"/>
  <c r="Q64" i="50" s="1"/>
  <c r="R64" i="50" s="1"/>
  <c r="V64" i="50"/>
  <c r="Y67" i="49" a="1"/>
  <c r="Y67" i="49" s="1"/>
  <c r="X67" i="49" a="1"/>
  <c r="X67" i="49" s="1"/>
  <c r="W67" i="49" a="1"/>
  <c r="W67" i="49" s="1"/>
  <c r="N68" i="49"/>
  <c r="O68" i="49" s="1"/>
  <c r="P68" i="49" s="1"/>
  <c r="Q68" i="49" s="1"/>
  <c r="R68" i="49" s="1"/>
  <c r="V68" i="49"/>
  <c r="X66" i="48" a="1"/>
  <c r="X66" i="48" s="1"/>
  <c r="S66" i="48"/>
  <c r="W66" i="48" a="1"/>
  <c r="W66" i="48" s="1"/>
  <c r="M68" i="47"/>
  <c r="V67" i="47"/>
  <c r="W66" i="47" a="1"/>
  <c r="W66" i="47" s="1"/>
  <c r="Y66" i="47" a="1"/>
  <c r="Y66" i="47" s="1"/>
  <c r="S68" i="46"/>
  <c r="M68" i="45"/>
  <c r="V67" i="45"/>
  <c r="Y66" i="45" a="1"/>
  <c r="Y66" i="45" s="1"/>
  <c r="W66" i="45" a="1"/>
  <c r="W66" i="45" s="1"/>
  <c r="M66" i="44"/>
  <c r="V65" i="44"/>
  <c r="W64" i="44" a="1"/>
  <c r="W64" i="44" s="1"/>
  <c r="Y64" i="44" a="1"/>
  <c r="Y64" i="44" s="1"/>
  <c r="V67" i="43"/>
  <c r="M68" i="43"/>
  <c r="W66" i="43" a="1"/>
  <c r="W66" i="43" s="1"/>
  <c r="Y66" i="43" a="1"/>
  <c r="Y66" i="43" s="1"/>
  <c r="V67" i="42"/>
  <c r="M68" i="42"/>
  <c r="W66" i="42" a="1"/>
  <c r="W66" i="42" s="1"/>
  <c r="X66" i="42" a="1"/>
  <c r="X66" i="42" s="1"/>
  <c r="Y66" i="42" a="1"/>
  <c r="Y66" i="42" s="1"/>
  <c r="S70" i="41"/>
  <c r="Y70" i="41" a="1"/>
  <c r="Y70" i="41" s="1"/>
  <c r="X65" i="40" a="1"/>
  <c r="X65" i="40" s="1"/>
  <c r="Y65" i="40" a="1"/>
  <c r="Y65" i="40" s="1"/>
  <c r="W65" i="40" a="1"/>
  <c r="W65" i="40" s="1"/>
  <c r="N66" i="40"/>
  <c r="O66" i="40" s="1"/>
  <c r="P66" i="40" s="1"/>
  <c r="Q66" i="40" s="1"/>
  <c r="R66" i="40" s="1"/>
  <c r="V66" i="40"/>
  <c r="M68" i="57" l="1"/>
  <c r="V67" i="57"/>
  <c r="W66" i="57" a="1"/>
  <c r="W66" i="57" s="1"/>
  <c r="V68" i="56"/>
  <c r="N68" i="56"/>
  <c r="O68" i="56" s="1"/>
  <c r="P68" i="56" s="1"/>
  <c r="Q68" i="56" s="1"/>
  <c r="R68" i="56" s="1"/>
  <c r="W67" i="56" a="1"/>
  <c r="W67" i="56" s="1"/>
  <c r="Y67" i="56" a="1"/>
  <c r="Y67" i="56" s="1"/>
  <c r="X67" i="56" a="1"/>
  <c r="X67" i="56" s="1"/>
  <c r="Y66" i="55" a="1"/>
  <c r="Y66" i="55" s="1"/>
  <c r="W66" i="55" a="1"/>
  <c r="W66" i="55" s="1"/>
  <c r="S66" i="55"/>
  <c r="V69" i="54"/>
  <c r="M70" i="54"/>
  <c r="Y68" i="54" a="1"/>
  <c r="Y68" i="54" s="1"/>
  <c r="W68" i="54" a="1"/>
  <c r="W68" i="54" s="1"/>
  <c r="N68" i="53"/>
  <c r="O68" i="53" s="1"/>
  <c r="P68" i="53" s="1"/>
  <c r="Q68" i="53" s="1"/>
  <c r="R68" i="53" s="1"/>
  <c r="V68" i="53"/>
  <c r="W67" i="53" a="1"/>
  <c r="W67" i="53" s="1"/>
  <c r="Y67" i="53" a="1"/>
  <c r="Y67" i="53" s="1"/>
  <c r="X67" i="53" a="1"/>
  <c r="X67" i="53" s="1"/>
  <c r="S66" i="52"/>
  <c r="V66" i="51"/>
  <c r="N66" i="51"/>
  <c r="O66" i="51" s="1"/>
  <c r="P66" i="51" s="1"/>
  <c r="Q66" i="51" s="1"/>
  <c r="R66" i="51" s="1"/>
  <c r="Y65" i="51" a="1"/>
  <c r="Y65" i="51" s="1"/>
  <c r="W65" i="51" a="1"/>
  <c r="W65" i="51" s="1"/>
  <c r="X65" i="51" a="1"/>
  <c r="X65" i="51" s="1"/>
  <c r="X64" i="50" a="1"/>
  <c r="X64" i="50" s="1"/>
  <c r="S64" i="50"/>
  <c r="Y64" i="50" a="1"/>
  <c r="Y64" i="50" s="1"/>
  <c r="S68" i="49"/>
  <c r="V67" i="48"/>
  <c r="M68" i="48"/>
  <c r="Y66" i="48" a="1"/>
  <c r="Y66" i="48" s="1"/>
  <c r="X67" i="47" a="1"/>
  <c r="X67" i="47" s="1"/>
  <c r="W67" i="47" a="1"/>
  <c r="W67" i="47" s="1"/>
  <c r="Y67" i="47" a="1"/>
  <c r="Y67" i="47" s="1"/>
  <c r="N68" i="47"/>
  <c r="O68" i="47" s="1"/>
  <c r="P68" i="47" s="1"/>
  <c r="Q68" i="47" s="1"/>
  <c r="R68" i="47" s="1"/>
  <c r="V68" i="47"/>
  <c r="M70" i="46"/>
  <c r="V69" i="46"/>
  <c r="Y68" i="46" a="1"/>
  <c r="Y68" i="46" s="1"/>
  <c r="X68" i="46" a="1"/>
  <c r="X68" i="46" s="1"/>
  <c r="W68" i="46" a="1"/>
  <c r="W68" i="46" s="1"/>
  <c r="Y67" i="45" a="1"/>
  <c r="Y67" i="45" s="1"/>
  <c r="X67" i="45" a="1"/>
  <c r="X67" i="45" s="1"/>
  <c r="W67" i="45" a="1"/>
  <c r="W67" i="45" s="1"/>
  <c r="N68" i="45"/>
  <c r="O68" i="45" s="1"/>
  <c r="P68" i="45" s="1"/>
  <c r="Q68" i="45" s="1"/>
  <c r="R68" i="45" s="1"/>
  <c r="V68" i="45"/>
  <c r="V66" i="44"/>
  <c r="N66" i="44"/>
  <c r="O66" i="44" s="1"/>
  <c r="P66" i="44" s="1"/>
  <c r="Q66" i="44" s="1"/>
  <c r="R66" i="44" s="1"/>
  <c r="X65" i="44" a="1"/>
  <c r="X65" i="44" s="1"/>
  <c r="W65" i="44" a="1"/>
  <c r="W65" i="44" s="1"/>
  <c r="Y65" i="44" a="1"/>
  <c r="Y65" i="44" s="1"/>
  <c r="V68" i="43"/>
  <c r="N68" i="43"/>
  <c r="O68" i="43" s="1"/>
  <c r="P68" i="43" s="1"/>
  <c r="Q68" i="43" s="1"/>
  <c r="R68" i="43" s="1"/>
  <c r="X67" i="43" a="1"/>
  <c r="X67" i="43" s="1"/>
  <c r="Y67" i="43" a="1"/>
  <c r="Y67" i="43" s="1"/>
  <c r="W67" i="43" a="1"/>
  <c r="W67" i="43" s="1"/>
  <c r="N68" i="42"/>
  <c r="O68" i="42" s="1"/>
  <c r="P68" i="42" s="1"/>
  <c r="Q68" i="42" s="1"/>
  <c r="R68" i="42" s="1"/>
  <c r="V68" i="42"/>
  <c r="W67" i="42" a="1"/>
  <c r="W67" i="42" s="1"/>
  <c r="X67" i="42" a="1"/>
  <c r="X67" i="42" s="1"/>
  <c r="Y67" i="42" a="1"/>
  <c r="Y67" i="42" s="1"/>
  <c r="V71" i="41"/>
  <c r="M72" i="41"/>
  <c r="W70" i="41" a="1"/>
  <c r="W70" i="41" s="1"/>
  <c r="X70" i="41" a="1"/>
  <c r="X70" i="41" s="1"/>
  <c r="S66" i="40"/>
  <c r="W66" i="40" s="1" a="1"/>
  <c r="W66" i="40" s="1"/>
  <c r="Y67" i="57" l="1" a="1"/>
  <c r="Y67" i="57" s="1"/>
  <c r="X67" i="57" a="1"/>
  <c r="X67" i="57" s="1"/>
  <c r="W67" i="57" a="1"/>
  <c r="W67" i="57" s="1"/>
  <c r="N68" i="57"/>
  <c r="O68" i="57" s="1"/>
  <c r="P68" i="57" s="1"/>
  <c r="Q68" i="57" s="1"/>
  <c r="R68" i="57" s="1"/>
  <c r="V68" i="57"/>
  <c r="S68" i="56"/>
  <c r="X68" i="56" s="1" a="1"/>
  <c r="X68" i="56" s="1"/>
  <c r="M68" i="55"/>
  <c r="V67" i="55"/>
  <c r="X66" i="55" a="1"/>
  <c r="X66" i="55" s="1"/>
  <c r="V70" i="54"/>
  <c r="N70" i="54"/>
  <c r="O70" i="54" s="1"/>
  <c r="P70" i="54" s="1"/>
  <c r="Q70" i="54" s="1"/>
  <c r="R70" i="54" s="1"/>
  <c r="Y69" i="54" a="1"/>
  <c r="Y69" i="54" s="1"/>
  <c r="W69" i="54" a="1"/>
  <c r="W69" i="54" s="1"/>
  <c r="X69" i="54" a="1"/>
  <c r="X69" i="54" s="1"/>
  <c r="S68" i="53"/>
  <c r="V67" i="52"/>
  <c r="M68" i="52"/>
  <c r="W66" i="52" a="1"/>
  <c r="W66" i="52" s="1"/>
  <c r="X66" i="52" a="1"/>
  <c r="X66" i="52" s="1"/>
  <c r="Y66" i="52" a="1"/>
  <c r="Y66" i="52" s="1"/>
  <c r="S66" i="51"/>
  <c r="X66" i="51" a="1"/>
  <c r="X66" i="51" s="1"/>
  <c r="M66" i="50"/>
  <c r="V65" i="50"/>
  <c r="W64" i="50" a="1"/>
  <c r="W64" i="50" s="1"/>
  <c r="M70" i="49"/>
  <c r="V69" i="49"/>
  <c r="W68" i="49" a="1"/>
  <c r="W68" i="49" s="1"/>
  <c r="X68" i="49" a="1"/>
  <c r="X68" i="49" s="1"/>
  <c r="Y68" i="49" a="1"/>
  <c r="Y68" i="49" s="1"/>
  <c r="N68" i="48"/>
  <c r="O68" i="48" s="1"/>
  <c r="P68" i="48" s="1"/>
  <c r="Q68" i="48" s="1"/>
  <c r="R68" i="48" s="1"/>
  <c r="V68" i="48"/>
  <c r="W67" i="48" a="1"/>
  <c r="W67" i="48" s="1"/>
  <c r="Y67" i="48" a="1"/>
  <c r="Y67" i="48" s="1"/>
  <c r="X67" i="48" a="1"/>
  <c r="X67" i="48" s="1"/>
  <c r="S68" i="47"/>
  <c r="X69" i="46" a="1"/>
  <c r="X69" i="46" s="1"/>
  <c r="Y69" i="46" a="1"/>
  <c r="Y69" i="46" s="1"/>
  <c r="W69" i="46" a="1"/>
  <c r="W69" i="46" s="1"/>
  <c r="N70" i="46"/>
  <c r="O70" i="46" s="1"/>
  <c r="P70" i="46" s="1"/>
  <c r="Q70" i="46" s="1"/>
  <c r="R70" i="46" s="1"/>
  <c r="V70" i="46"/>
  <c r="S68" i="45"/>
  <c r="Y68" i="45" a="1"/>
  <c r="Y68" i="45" s="1"/>
  <c r="S66" i="44"/>
  <c r="S68" i="43"/>
  <c r="X68" i="43" a="1"/>
  <c r="X68" i="43" s="1"/>
  <c r="S68" i="42"/>
  <c r="X68" i="42" a="1"/>
  <c r="X68" i="42" s="1"/>
  <c r="V72" i="41"/>
  <c r="N72" i="41"/>
  <c r="O72" i="41" s="1"/>
  <c r="P72" i="41" s="1"/>
  <c r="Q72" i="41" s="1"/>
  <c r="R72" i="41" s="1"/>
  <c r="W71" i="41" a="1"/>
  <c r="W71" i="41" s="1"/>
  <c r="X71" i="41" a="1"/>
  <c r="X71" i="41" s="1"/>
  <c r="Y71" i="41" a="1"/>
  <c r="Y71" i="41" s="1"/>
  <c r="X66" i="40" a="1"/>
  <c r="X66" i="40" s="1"/>
  <c r="M68" i="40"/>
  <c r="V67" i="40"/>
  <c r="Y66" i="40" a="1"/>
  <c r="Y66" i="40" s="1"/>
  <c r="W68" i="57" l="1" a="1"/>
  <c r="W68" i="57" s="1"/>
  <c r="S68" i="57"/>
  <c r="X68" i="57" a="1"/>
  <c r="X68" i="57" s="1"/>
  <c r="Y68" i="56" a="1"/>
  <c r="Y68" i="56" s="1"/>
  <c r="M70" i="56"/>
  <c r="V69" i="56"/>
  <c r="W68" i="56" a="1"/>
  <c r="W68" i="56" s="1"/>
  <c r="Y67" i="55" a="1"/>
  <c r="Y67" i="55" s="1"/>
  <c r="W67" i="55" a="1"/>
  <c r="W67" i="55" s="1"/>
  <c r="X67" i="55" a="1"/>
  <c r="X67" i="55" s="1"/>
  <c r="V68" i="55"/>
  <c r="N68" i="55"/>
  <c r="O68" i="55" s="1"/>
  <c r="P68" i="55" s="1"/>
  <c r="Q68" i="55" s="1"/>
  <c r="R68" i="55" s="1"/>
  <c r="S70" i="54"/>
  <c r="X70" i="54" s="1" a="1"/>
  <c r="X70" i="54" s="1"/>
  <c r="M70" i="53"/>
  <c r="V69" i="53"/>
  <c r="W68" i="53" a="1"/>
  <c r="W68" i="53" s="1"/>
  <c r="X68" i="53" a="1"/>
  <c r="X68" i="53" s="1"/>
  <c r="Y68" i="53" a="1"/>
  <c r="Y68" i="53" s="1"/>
  <c r="N68" i="52"/>
  <c r="O68" i="52" s="1"/>
  <c r="P68" i="52" s="1"/>
  <c r="Q68" i="52" s="1"/>
  <c r="R68" i="52" s="1"/>
  <c r="V68" i="52"/>
  <c r="X67" i="52" a="1"/>
  <c r="X67" i="52" s="1"/>
  <c r="W67" i="52" a="1"/>
  <c r="W67" i="52" s="1"/>
  <c r="Y67" i="52" a="1"/>
  <c r="Y67" i="52" s="1"/>
  <c r="V67" i="51"/>
  <c r="M68" i="51"/>
  <c r="Y66" i="51" a="1"/>
  <c r="Y66" i="51" s="1"/>
  <c r="W66" i="51" a="1"/>
  <c r="W66" i="51" s="1"/>
  <c r="X65" i="50" a="1"/>
  <c r="X65" i="50" s="1"/>
  <c r="Y65" i="50" a="1"/>
  <c r="Y65" i="50" s="1"/>
  <c r="W65" i="50" a="1"/>
  <c r="W65" i="50" s="1"/>
  <c r="N66" i="50"/>
  <c r="O66" i="50" s="1"/>
  <c r="P66" i="50" s="1"/>
  <c r="Q66" i="50" s="1"/>
  <c r="R66" i="50" s="1"/>
  <c r="V66" i="50"/>
  <c r="Y69" i="49" a="1"/>
  <c r="Y69" i="49" s="1"/>
  <c r="X69" i="49" a="1"/>
  <c r="X69" i="49" s="1"/>
  <c r="W69" i="49" a="1"/>
  <c r="W69" i="49" s="1"/>
  <c r="V70" i="49"/>
  <c r="N70" i="49"/>
  <c r="O70" i="49" s="1"/>
  <c r="P70" i="49" s="1"/>
  <c r="Q70" i="49" s="1"/>
  <c r="R70" i="49" s="1"/>
  <c r="X68" i="48" a="1"/>
  <c r="X68" i="48" s="1"/>
  <c r="S68" i="48"/>
  <c r="M70" i="47"/>
  <c r="V69" i="47"/>
  <c r="Y68" i="47" a="1"/>
  <c r="Y68" i="47" s="1"/>
  <c r="W68" i="47" a="1"/>
  <c r="W68" i="47" s="1"/>
  <c r="X68" i="47" a="1"/>
  <c r="X68" i="47" s="1"/>
  <c r="W70" i="46" a="1"/>
  <c r="W70" i="46" s="1"/>
  <c r="X70" i="46" a="1"/>
  <c r="X70" i="46" s="1"/>
  <c r="S70" i="46"/>
  <c r="M70" i="45"/>
  <c r="V69" i="45"/>
  <c r="W68" i="45" a="1"/>
  <c r="W68" i="45" s="1"/>
  <c r="X68" i="45" a="1"/>
  <c r="X68" i="45" s="1"/>
  <c r="V67" i="44"/>
  <c r="M68" i="44"/>
  <c r="Y66" i="44" a="1"/>
  <c r="Y66" i="44" s="1"/>
  <c r="W66" i="44" a="1"/>
  <c r="W66" i="44" s="1"/>
  <c r="X66" i="44" a="1"/>
  <c r="X66" i="44" s="1"/>
  <c r="M70" i="43"/>
  <c r="V69" i="43"/>
  <c r="Y68" i="43" a="1"/>
  <c r="Y68" i="43" s="1"/>
  <c r="W68" i="43" a="1"/>
  <c r="W68" i="43" s="1"/>
  <c r="V69" i="42"/>
  <c r="M70" i="42"/>
  <c r="W68" i="42" a="1"/>
  <c r="W68" i="42" s="1"/>
  <c r="Y68" i="42" a="1"/>
  <c r="Y68" i="42" s="1"/>
  <c r="S72" i="41"/>
  <c r="Y72" i="41" s="1" a="1"/>
  <c r="Y72" i="41" s="1"/>
  <c r="W67" i="40" a="1"/>
  <c r="W67" i="40" s="1"/>
  <c r="X67" i="40" a="1"/>
  <c r="X67" i="40" s="1"/>
  <c r="Y67" i="40" a="1"/>
  <c r="Y67" i="40" s="1"/>
  <c r="V68" i="40"/>
  <c r="N68" i="40"/>
  <c r="O68" i="40" s="1"/>
  <c r="P68" i="40" s="1"/>
  <c r="Q68" i="40" s="1"/>
  <c r="R68" i="40" s="1"/>
  <c r="V69" i="57" l="1"/>
  <c r="M70" i="57"/>
  <c r="Y68" i="57" a="1"/>
  <c r="Y68" i="57" s="1"/>
  <c r="Y69" i="56" a="1"/>
  <c r="Y69" i="56" s="1"/>
  <c r="W69" i="56" a="1"/>
  <c r="W69" i="56" s="1"/>
  <c r="X69" i="56" a="1"/>
  <c r="X69" i="56" s="1"/>
  <c r="N70" i="56"/>
  <c r="O70" i="56" s="1"/>
  <c r="P70" i="56" s="1"/>
  <c r="Q70" i="56" s="1"/>
  <c r="R70" i="56" s="1"/>
  <c r="V70" i="56"/>
  <c r="Y68" i="55" a="1"/>
  <c r="Y68" i="55" s="1"/>
  <c r="S68" i="55"/>
  <c r="Y70" i="54" a="1"/>
  <c r="Y70" i="54" s="1"/>
  <c r="V71" i="54"/>
  <c r="M72" i="54"/>
  <c r="W70" i="54" a="1"/>
  <c r="W70" i="54" s="1"/>
  <c r="Y69" i="53" a="1"/>
  <c r="Y69" i="53" s="1"/>
  <c r="X69" i="53" a="1"/>
  <c r="X69" i="53" s="1"/>
  <c r="W69" i="53" a="1"/>
  <c r="W69" i="53" s="1"/>
  <c r="N70" i="53"/>
  <c r="O70" i="53" s="1"/>
  <c r="P70" i="53" s="1"/>
  <c r="Q70" i="53" s="1"/>
  <c r="R70" i="53" s="1"/>
  <c r="V70" i="53"/>
  <c r="W68" i="52" a="1"/>
  <c r="W68" i="52" s="1"/>
  <c r="X68" i="52" a="1"/>
  <c r="X68" i="52" s="1"/>
  <c r="S68" i="52"/>
  <c r="V68" i="51"/>
  <c r="N68" i="51"/>
  <c r="O68" i="51" s="1"/>
  <c r="P68" i="51" s="1"/>
  <c r="Q68" i="51" s="1"/>
  <c r="R68" i="51" s="1"/>
  <c r="X67" i="51" a="1"/>
  <c r="X67" i="51" s="1"/>
  <c r="W67" i="51" a="1"/>
  <c r="W67" i="51" s="1"/>
  <c r="Y67" i="51" a="1"/>
  <c r="Y67" i="51" s="1"/>
  <c r="S66" i="50"/>
  <c r="S70" i="49"/>
  <c r="M70" i="48"/>
  <c r="V69" i="48"/>
  <c r="Y68" i="48" a="1"/>
  <c r="Y68" i="48" s="1"/>
  <c r="W68" i="48" a="1"/>
  <c r="W68" i="48" s="1"/>
  <c r="Y69" i="47" a="1"/>
  <c r="Y69" i="47" s="1"/>
  <c r="W69" i="47" a="1"/>
  <c r="W69" i="47" s="1"/>
  <c r="X69" i="47" a="1"/>
  <c r="X69" i="47" s="1"/>
  <c r="V70" i="47"/>
  <c r="N70" i="47"/>
  <c r="O70" i="47" s="1"/>
  <c r="P70" i="47" s="1"/>
  <c r="Q70" i="47" s="1"/>
  <c r="R70" i="47" s="1"/>
  <c r="V71" i="46"/>
  <c r="M72" i="46"/>
  <c r="Y70" i="46" a="1"/>
  <c r="Y70" i="46" s="1"/>
  <c r="Y69" i="45" a="1"/>
  <c r="Y69" i="45" s="1"/>
  <c r="X69" i="45" a="1"/>
  <c r="X69" i="45" s="1"/>
  <c r="W69" i="45" a="1"/>
  <c r="W69" i="45" s="1"/>
  <c r="N70" i="45"/>
  <c r="O70" i="45" s="1"/>
  <c r="P70" i="45" s="1"/>
  <c r="Q70" i="45" s="1"/>
  <c r="R70" i="45" s="1"/>
  <c r="V70" i="45"/>
  <c r="V68" i="44"/>
  <c r="N68" i="44"/>
  <c r="O68" i="44" s="1"/>
  <c r="P68" i="44" s="1"/>
  <c r="Q68" i="44" s="1"/>
  <c r="R68" i="44" s="1"/>
  <c r="W67" i="44" a="1"/>
  <c r="W67" i="44" s="1"/>
  <c r="Y67" i="44" a="1"/>
  <c r="Y67" i="44" s="1"/>
  <c r="X67" i="44" a="1"/>
  <c r="X67" i="44" s="1"/>
  <c r="Y69" i="43" a="1"/>
  <c r="Y69" i="43" s="1"/>
  <c r="X69" i="43" a="1"/>
  <c r="X69" i="43" s="1"/>
  <c r="W69" i="43" a="1"/>
  <c r="W69" i="43" s="1"/>
  <c r="N70" i="43"/>
  <c r="O70" i="43" s="1"/>
  <c r="P70" i="43" s="1"/>
  <c r="Q70" i="43" s="1"/>
  <c r="R70" i="43" s="1"/>
  <c r="V70" i="43"/>
  <c r="N70" i="42"/>
  <c r="O70" i="42" s="1"/>
  <c r="P70" i="42" s="1"/>
  <c r="Q70" i="42" s="1"/>
  <c r="R70" i="42" s="1"/>
  <c r="V70" i="42"/>
  <c r="W69" i="42" a="1"/>
  <c r="W69" i="42" s="1"/>
  <c r="X69" i="42" a="1"/>
  <c r="X69" i="42" s="1"/>
  <c r="Y69" i="42" a="1"/>
  <c r="Y69" i="42" s="1"/>
  <c r="V73" i="41"/>
  <c r="M74" i="41"/>
  <c r="X72" i="41" a="1"/>
  <c r="X72" i="41" s="1"/>
  <c r="W72" i="41" a="1"/>
  <c r="W72" i="41" s="1"/>
  <c r="S68" i="40"/>
  <c r="V70" i="57" l="1"/>
  <c r="N70" i="57"/>
  <c r="O70" i="57" s="1"/>
  <c r="P70" i="57" s="1"/>
  <c r="Q70" i="57" s="1"/>
  <c r="R70" i="57" s="1"/>
  <c r="X69" i="57" a="1"/>
  <c r="X69" i="57" s="1"/>
  <c r="W69" i="57" a="1"/>
  <c r="W69" i="57" s="1"/>
  <c r="Y69" i="57" a="1"/>
  <c r="Y69" i="57" s="1"/>
  <c r="S70" i="56"/>
  <c r="M70" i="55"/>
  <c r="V69" i="55"/>
  <c r="W68" i="55" a="1"/>
  <c r="W68" i="55" s="1"/>
  <c r="X68" i="55" a="1"/>
  <c r="X68" i="55" s="1"/>
  <c r="V72" i="54"/>
  <c r="N72" i="54"/>
  <c r="O72" i="54" s="1"/>
  <c r="P72" i="54" s="1"/>
  <c r="Q72" i="54" s="1"/>
  <c r="R72" i="54" s="1"/>
  <c r="Y71" i="54" a="1"/>
  <c r="Y71" i="54" s="1"/>
  <c r="W71" i="54" a="1"/>
  <c r="W71" i="54" s="1"/>
  <c r="X71" i="54" a="1"/>
  <c r="X71" i="54" s="1"/>
  <c r="X70" i="53" a="1"/>
  <c r="X70" i="53" s="1"/>
  <c r="S70" i="53"/>
  <c r="V69" i="52"/>
  <c r="M70" i="52"/>
  <c r="Y68" i="52" a="1"/>
  <c r="Y68" i="52" s="1"/>
  <c r="S68" i="51"/>
  <c r="W68" i="51" a="1"/>
  <c r="W68" i="51" s="1"/>
  <c r="M68" i="50"/>
  <c r="V67" i="50"/>
  <c r="W66" i="50" a="1"/>
  <c r="W66" i="50" s="1"/>
  <c r="X66" i="50" a="1"/>
  <c r="X66" i="50" s="1"/>
  <c r="Y66" i="50" a="1"/>
  <c r="Y66" i="50" s="1"/>
  <c r="V71" i="49"/>
  <c r="M72" i="49"/>
  <c r="W70" i="49" a="1"/>
  <c r="W70" i="49" s="1"/>
  <c r="Y70" i="49" a="1"/>
  <c r="Y70" i="49" s="1"/>
  <c r="X70" i="49" a="1"/>
  <c r="X70" i="49" s="1"/>
  <c r="Y69" i="48" a="1"/>
  <c r="Y69" i="48" s="1"/>
  <c r="X69" i="48" a="1"/>
  <c r="X69" i="48" s="1"/>
  <c r="W69" i="48" a="1"/>
  <c r="W69" i="48" s="1"/>
  <c r="N70" i="48"/>
  <c r="O70" i="48" s="1"/>
  <c r="P70" i="48" s="1"/>
  <c r="Q70" i="48" s="1"/>
  <c r="R70" i="48" s="1"/>
  <c r="V70" i="48"/>
  <c r="S70" i="47"/>
  <c r="N72" i="46"/>
  <c r="O72" i="46" s="1"/>
  <c r="P72" i="46" s="1"/>
  <c r="Q72" i="46" s="1"/>
  <c r="R72" i="46" s="1"/>
  <c r="V72" i="46"/>
  <c r="Y71" i="46" a="1"/>
  <c r="Y71" i="46" s="1"/>
  <c r="X71" i="46" a="1"/>
  <c r="X71" i="46" s="1"/>
  <c r="W71" i="46" a="1"/>
  <c r="W71" i="46" s="1"/>
  <c r="S70" i="45"/>
  <c r="Y70" i="45" s="1" a="1"/>
  <c r="Y70" i="45" s="1"/>
  <c r="X70" i="45" a="1"/>
  <c r="X70" i="45" s="1"/>
  <c r="S68" i="44"/>
  <c r="X68" i="44" a="1"/>
  <c r="X68" i="44" s="1"/>
  <c r="S70" i="43"/>
  <c r="X70" i="43" a="1"/>
  <c r="X70" i="43" s="1"/>
  <c r="X70" i="42" a="1"/>
  <c r="X70" i="42" s="1"/>
  <c r="S70" i="42"/>
  <c r="N74" i="41"/>
  <c r="O74" i="41" s="1"/>
  <c r="P74" i="41" s="1"/>
  <c r="Q74" i="41" s="1"/>
  <c r="R74" i="41" s="1"/>
  <c r="V74" i="41"/>
  <c r="X73" i="41" a="1"/>
  <c r="X73" i="41" s="1"/>
  <c r="W73" i="41" a="1"/>
  <c r="W73" i="41" s="1"/>
  <c r="Y73" i="41" a="1"/>
  <c r="Y73" i="41" s="1"/>
  <c r="V69" i="40"/>
  <c r="M70" i="40"/>
  <c r="Y68" i="40" a="1"/>
  <c r="Y68" i="40" s="1"/>
  <c r="W68" i="40" a="1"/>
  <c r="W68" i="40" s="1"/>
  <c r="X68" i="40" a="1"/>
  <c r="X68" i="40" s="1"/>
  <c r="S70" i="57" l="1"/>
  <c r="X70" i="57" s="1" a="1"/>
  <c r="X70" i="57" s="1"/>
  <c r="M72" i="56"/>
  <c r="V71" i="56"/>
  <c r="W70" i="56" a="1"/>
  <c r="W70" i="56" s="1"/>
  <c r="X70" i="56" a="1"/>
  <c r="X70" i="56" s="1"/>
  <c r="Y70" i="56" a="1"/>
  <c r="Y70" i="56" s="1"/>
  <c r="Y69" i="55" a="1"/>
  <c r="Y69" i="55" s="1"/>
  <c r="W69" i="55" a="1"/>
  <c r="W69" i="55" s="1"/>
  <c r="X69" i="55" a="1"/>
  <c r="X69" i="55" s="1"/>
  <c r="V70" i="55"/>
  <c r="N70" i="55"/>
  <c r="O70" i="55" s="1"/>
  <c r="P70" i="55" s="1"/>
  <c r="Q70" i="55" s="1"/>
  <c r="R70" i="55" s="1"/>
  <c r="W72" i="54" a="1"/>
  <c r="W72" i="54" s="1"/>
  <c r="S72" i="54"/>
  <c r="X72" i="54" a="1"/>
  <c r="X72" i="54" s="1"/>
  <c r="Y72" i="54" a="1"/>
  <c r="Y72" i="54" s="1"/>
  <c r="M72" i="53"/>
  <c r="V71" i="53"/>
  <c r="W70" i="53" a="1"/>
  <c r="W70" i="53" s="1"/>
  <c r="Y70" i="53" a="1"/>
  <c r="Y70" i="53" s="1"/>
  <c r="N70" i="52"/>
  <c r="O70" i="52" s="1"/>
  <c r="P70" i="52" s="1"/>
  <c r="Q70" i="52" s="1"/>
  <c r="R70" i="52" s="1"/>
  <c r="V70" i="52"/>
  <c r="X69" i="52" a="1"/>
  <c r="X69" i="52" s="1"/>
  <c r="Y69" i="52" a="1"/>
  <c r="Y69" i="52" s="1"/>
  <c r="W69" i="52" a="1"/>
  <c r="W69" i="52" s="1"/>
  <c r="M70" i="51"/>
  <c r="V69" i="51"/>
  <c r="X68" i="51" a="1"/>
  <c r="X68" i="51" s="1"/>
  <c r="Y68" i="51" a="1"/>
  <c r="Y68" i="51" s="1"/>
  <c r="W67" i="50" a="1"/>
  <c r="W67" i="50" s="1"/>
  <c r="Y67" i="50" a="1"/>
  <c r="Y67" i="50" s="1"/>
  <c r="X67" i="50" a="1"/>
  <c r="X67" i="50" s="1"/>
  <c r="V68" i="50"/>
  <c r="N68" i="50"/>
  <c r="O68" i="50" s="1"/>
  <c r="P68" i="50" s="1"/>
  <c r="Q68" i="50" s="1"/>
  <c r="R68" i="50" s="1"/>
  <c r="N72" i="49"/>
  <c r="O72" i="49" s="1"/>
  <c r="P72" i="49" s="1"/>
  <c r="Q72" i="49" s="1"/>
  <c r="R72" i="49" s="1"/>
  <c r="V72" i="49"/>
  <c r="X71" i="49" a="1"/>
  <c r="X71" i="49" s="1"/>
  <c r="W71" i="49" a="1"/>
  <c r="W71" i="49" s="1"/>
  <c r="Y71" i="49" a="1"/>
  <c r="Y71" i="49" s="1"/>
  <c r="X70" i="48" a="1"/>
  <c r="X70" i="48" s="1"/>
  <c r="S70" i="48"/>
  <c r="V71" i="47"/>
  <c r="M72" i="47"/>
  <c r="Y70" i="47" a="1"/>
  <c r="Y70" i="47" s="1"/>
  <c r="X70" i="47" a="1"/>
  <c r="X70" i="47" s="1"/>
  <c r="W70" i="47" a="1"/>
  <c r="W70" i="47" s="1"/>
  <c r="S72" i="46"/>
  <c r="W72" i="46" a="1"/>
  <c r="W72" i="46" s="1"/>
  <c r="Y72" i="46" a="1"/>
  <c r="Y72" i="46" s="1"/>
  <c r="M72" i="45"/>
  <c r="V71" i="45"/>
  <c r="W70" i="45" a="1"/>
  <c r="W70" i="45" s="1"/>
  <c r="M70" i="44"/>
  <c r="V69" i="44"/>
  <c r="Y68" i="44" a="1"/>
  <c r="Y68" i="44" s="1"/>
  <c r="W68" i="44" a="1"/>
  <c r="W68" i="44" s="1"/>
  <c r="M72" i="43"/>
  <c r="V71" i="43"/>
  <c r="Y70" i="43" a="1"/>
  <c r="Y70" i="43" s="1"/>
  <c r="W70" i="43" a="1"/>
  <c r="W70" i="43" s="1"/>
  <c r="V71" i="42"/>
  <c r="M72" i="42"/>
  <c r="W70" i="42" a="1"/>
  <c r="W70" i="42" s="1"/>
  <c r="Y70" i="42" a="1"/>
  <c r="Y70" i="42" s="1"/>
  <c r="S74" i="41"/>
  <c r="N70" i="40"/>
  <c r="O70" i="40" s="1"/>
  <c r="P70" i="40" s="1"/>
  <c r="Q70" i="40" s="1"/>
  <c r="R70" i="40" s="1"/>
  <c r="V70" i="40"/>
  <c r="W69" i="40" a="1"/>
  <c r="W69" i="40" s="1"/>
  <c r="X69" i="40" a="1"/>
  <c r="X69" i="40" s="1"/>
  <c r="Y69" i="40" a="1"/>
  <c r="Y69" i="40" s="1"/>
  <c r="V71" i="57" l="1"/>
  <c r="M72" i="57"/>
  <c r="Y70" i="57" a="1"/>
  <c r="Y70" i="57" s="1"/>
  <c r="W70" i="57" a="1"/>
  <c r="W70" i="57" s="1"/>
  <c r="X71" i="56" a="1"/>
  <c r="X71" i="56" s="1"/>
  <c r="Y71" i="56" a="1"/>
  <c r="Y71" i="56" s="1"/>
  <c r="W71" i="56" a="1"/>
  <c r="W71" i="56" s="1"/>
  <c r="N72" i="56"/>
  <c r="O72" i="56" s="1"/>
  <c r="P72" i="56" s="1"/>
  <c r="Q72" i="56" s="1"/>
  <c r="R72" i="56" s="1"/>
  <c r="V72" i="56"/>
  <c r="S70" i="55"/>
  <c r="X70" i="55" a="1"/>
  <c r="X70" i="55" s="1"/>
  <c r="M74" i="54"/>
  <c r="V73" i="54"/>
  <c r="Y71" i="53" a="1"/>
  <c r="Y71" i="53" s="1"/>
  <c r="W71" i="53" a="1"/>
  <c r="W71" i="53" s="1"/>
  <c r="X71" i="53" a="1"/>
  <c r="X71" i="53" s="1"/>
  <c r="N72" i="53"/>
  <c r="O72" i="53" s="1"/>
  <c r="P72" i="53" s="1"/>
  <c r="Q72" i="53" s="1"/>
  <c r="R72" i="53" s="1"/>
  <c r="V72" i="53"/>
  <c r="S70" i="52"/>
  <c r="X70" i="52" s="1" a="1"/>
  <c r="X70" i="52" s="1"/>
  <c r="N70" i="51"/>
  <c r="O70" i="51" s="1"/>
  <c r="P70" i="51" s="1"/>
  <c r="Q70" i="51" s="1"/>
  <c r="R70" i="51" s="1"/>
  <c r="V70" i="51"/>
  <c r="Y69" i="51" a="1"/>
  <c r="Y69" i="51" s="1"/>
  <c r="X69" i="51" a="1"/>
  <c r="X69" i="51" s="1"/>
  <c r="W69" i="51" a="1"/>
  <c r="W69" i="51" s="1"/>
  <c r="W68" i="50" a="1"/>
  <c r="W68" i="50" s="1"/>
  <c r="S68" i="50"/>
  <c r="S72" i="49"/>
  <c r="M72" i="48"/>
  <c r="V71" i="48"/>
  <c r="W70" i="48" a="1"/>
  <c r="W70" i="48" s="1"/>
  <c r="Y70" i="48" a="1"/>
  <c r="Y70" i="48" s="1"/>
  <c r="V72" i="47"/>
  <c r="N72" i="47"/>
  <c r="O72" i="47" s="1"/>
  <c r="P72" i="47" s="1"/>
  <c r="Q72" i="47" s="1"/>
  <c r="R72" i="47" s="1"/>
  <c r="X71" i="47" a="1"/>
  <c r="X71" i="47" s="1"/>
  <c r="Y71" i="47" a="1"/>
  <c r="Y71" i="47" s="1"/>
  <c r="W71" i="47" a="1"/>
  <c r="W71" i="47" s="1"/>
  <c r="V73" i="46"/>
  <c r="M74" i="46"/>
  <c r="X72" i="46" a="1"/>
  <c r="X72" i="46" s="1"/>
  <c r="Y71" i="45" a="1"/>
  <c r="Y71" i="45" s="1"/>
  <c r="X71" i="45" a="1"/>
  <c r="X71" i="45" s="1"/>
  <c r="W71" i="45" a="1"/>
  <c r="W71" i="45" s="1"/>
  <c r="N72" i="45"/>
  <c r="O72" i="45" s="1"/>
  <c r="P72" i="45" s="1"/>
  <c r="Q72" i="45" s="1"/>
  <c r="R72" i="45" s="1"/>
  <c r="V72" i="45"/>
  <c r="W69" i="44" a="1"/>
  <c r="W69" i="44" s="1"/>
  <c r="Y69" i="44" a="1"/>
  <c r="Y69" i="44" s="1"/>
  <c r="X69" i="44" a="1"/>
  <c r="X69" i="44" s="1"/>
  <c r="V70" i="44"/>
  <c r="N70" i="44"/>
  <c r="O70" i="44" s="1"/>
  <c r="P70" i="44" s="1"/>
  <c r="Q70" i="44" s="1"/>
  <c r="R70" i="44" s="1"/>
  <c r="Y71" i="43" a="1"/>
  <c r="Y71" i="43" s="1"/>
  <c r="X71" i="43" a="1"/>
  <c r="X71" i="43" s="1"/>
  <c r="W71" i="43" a="1"/>
  <c r="W71" i="43" s="1"/>
  <c r="N72" i="43"/>
  <c r="O72" i="43" s="1"/>
  <c r="P72" i="43" s="1"/>
  <c r="Q72" i="43" s="1"/>
  <c r="R72" i="43" s="1"/>
  <c r="V72" i="43"/>
  <c r="V72" i="42"/>
  <c r="N72" i="42"/>
  <c r="O72" i="42" s="1"/>
  <c r="P72" i="42" s="1"/>
  <c r="Q72" i="42" s="1"/>
  <c r="R72" i="42" s="1"/>
  <c r="Y71" i="42" a="1"/>
  <c r="Y71" i="42" s="1"/>
  <c r="W71" i="42" a="1"/>
  <c r="W71" i="42" s="1"/>
  <c r="X71" i="42" a="1"/>
  <c r="X71" i="42" s="1"/>
  <c r="V75" i="41"/>
  <c r="M76" i="41"/>
  <c r="W74" i="41" a="1"/>
  <c r="W74" i="41" s="1"/>
  <c r="X74" i="41" a="1"/>
  <c r="X74" i="41" s="1"/>
  <c r="Y74" i="41" a="1"/>
  <c r="Y74" i="41" s="1"/>
  <c r="S70" i="40"/>
  <c r="V72" i="57" l="1"/>
  <c r="N72" i="57"/>
  <c r="O72" i="57" s="1"/>
  <c r="P72" i="57" s="1"/>
  <c r="Q72" i="57" s="1"/>
  <c r="R72" i="57" s="1"/>
  <c r="W71" i="57" a="1"/>
  <c r="W71" i="57" s="1"/>
  <c r="Y71" i="57" a="1"/>
  <c r="Y71" i="57" s="1"/>
  <c r="X71" i="57" a="1"/>
  <c r="X71" i="57" s="1"/>
  <c r="S72" i="56"/>
  <c r="M72" i="55"/>
  <c r="V71" i="55"/>
  <c r="Y70" i="55" a="1"/>
  <c r="Y70" i="55" s="1"/>
  <c r="W70" i="55" a="1"/>
  <c r="W70" i="55" s="1"/>
  <c r="X73" i="54" a="1"/>
  <c r="X73" i="54" s="1"/>
  <c r="W73" i="54" a="1"/>
  <c r="W73" i="54" s="1"/>
  <c r="Y73" i="54" a="1"/>
  <c r="Y73" i="54" s="1"/>
  <c r="V74" i="54"/>
  <c r="N74" i="54"/>
  <c r="O74" i="54" s="1"/>
  <c r="P74" i="54" s="1"/>
  <c r="Q74" i="54" s="1"/>
  <c r="R74" i="54" s="1"/>
  <c r="S72" i="53"/>
  <c r="M72" i="52"/>
  <c r="V71" i="52"/>
  <c r="W70" i="52" a="1"/>
  <c r="W70" i="52" s="1"/>
  <c r="Y70" i="52" a="1"/>
  <c r="Y70" i="52" s="1"/>
  <c r="S70" i="51"/>
  <c r="V69" i="50"/>
  <c r="M70" i="50"/>
  <c r="Y68" i="50" a="1"/>
  <c r="Y68" i="50" s="1"/>
  <c r="X68" i="50" a="1"/>
  <c r="X68" i="50" s="1"/>
  <c r="V73" i="49"/>
  <c r="M74" i="49"/>
  <c r="X72" i="49" a="1"/>
  <c r="X72" i="49" s="1"/>
  <c r="Y72" i="49" a="1"/>
  <c r="Y72" i="49" s="1"/>
  <c r="W72" i="49" a="1"/>
  <c r="W72" i="49" s="1"/>
  <c r="Y71" i="48" a="1"/>
  <c r="Y71" i="48" s="1"/>
  <c r="W71" i="48" a="1"/>
  <c r="W71" i="48" s="1"/>
  <c r="X71" i="48" a="1"/>
  <c r="X71" i="48" s="1"/>
  <c r="N72" i="48"/>
  <c r="O72" i="48" s="1"/>
  <c r="P72" i="48" s="1"/>
  <c r="Q72" i="48" s="1"/>
  <c r="R72" i="48" s="1"/>
  <c r="V72" i="48"/>
  <c r="S72" i="47"/>
  <c r="X72" i="47" a="1"/>
  <c r="X72" i="47" s="1"/>
  <c r="N74" i="46"/>
  <c r="O74" i="46" s="1"/>
  <c r="P74" i="46" s="1"/>
  <c r="Q74" i="46" s="1"/>
  <c r="R74" i="46" s="1"/>
  <c r="V74" i="46"/>
  <c r="Y73" i="46" a="1"/>
  <c r="Y73" i="46" s="1"/>
  <c r="X73" i="46" a="1"/>
  <c r="X73" i="46" s="1"/>
  <c r="W73" i="46" a="1"/>
  <c r="W73" i="46" s="1"/>
  <c r="W72" i="45" a="1"/>
  <c r="W72" i="45" s="1"/>
  <c r="S72" i="45"/>
  <c r="X72" i="45" s="1" a="1"/>
  <c r="X72" i="45" s="1"/>
  <c r="S70" i="44"/>
  <c r="X70" i="44" s="1" a="1"/>
  <c r="X70" i="44" s="1"/>
  <c r="S72" i="43"/>
  <c r="X72" i="43" a="1"/>
  <c r="X72" i="43" s="1"/>
  <c r="S72" i="42"/>
  <c r="Y72" i="42" a="1"/>
  <c r="Y72" i="42" s="1"/>
  <c r="V76" i="41"/>
  <c r="N76" i="41"/>
  <c r="O76" i="41" s="1"/>
  <c r="P76" i="41" s="1"/>
  <c r="Q76" i="41" s="1"/>
  <c r="R76" i="41" s="1"/>
  <c r="X75" i="41" a="1"/>
  <c r="X75" i="41" s="1"/>
  <c r="Y75" i="41" a="1"/>
  <c r="Y75" i="41" s="1"/>
  <c r="W75" i="41" a="1"/>
  <c r="W75" i="41" s="1"/>
  <c r="V71" i="40"/>
  <c r="M72" i="40"/>
  <c r="X70" i="40" a="1"/>
  <c r="X70" i="40" s="1"/>
  <c r="Y70" i="40" a="1"/>
  <c r="Y70" i="40" s="1"/>
  <c r="W70" i="40" a="1"/>
  <c r="W70" i="40" s="1"/>
  <c r="S72" i="57" l="1"/>
  <c r="X72" i="57" a="1"/>
  <c r="X72" i="57" s="1"/>
  <c r="M74" i="56"/>
  <c r="V73" i="56"/>
  <c r="W72" i="56" a="1"/>
  <c r="W72" i="56" s="1"/>
  <c r="Y72" i="56" a="1"/>
  <c r="Y72" i="56" s="1"/>
  <c r="X72" i="56" a="1"/>
  <c r="X72" i="56" s="1"/>
  <c r="X71" i="55" a="1"/>
  <c r="X71" i="55" s="1"/>
  <c r="Y71" i="55" a="1"/>
  <c r="Y71" i="55" s="1"/>
  <c r="W71" i="55" a="1"/>
  <c r="W71" i="55" s="1"/>
  <c r="V72" i="55"/>
  <c r="N72" i="55"/>
  <c r="O72" i="55" s="1"/>
  <c r="P72" i="55" s="1"/>
  <c r="Q72" i="55" s="1"/>
  <c r="R72" i="55" s="1"/>
  <c r="S74" i="54"/>
  <c r="X74" i="54" a="1"/>
  <c r="X74" i="54" s="1"/>
  <c r="V73" i="53"/>
  <c r="M74" i="53"/>
  <c r="Y72" i="53" a="1"/>
  <c r="Y72" i="53" s="1"/>
  <c r="X72" i="53" a="1"/>
  <c r="X72" i="53" s="1"/>
  <c r="W72" i="53" a="1"/>
  <c r="W72" i="53" s="1"/>
  <c r="Y71" i="52" a="1"/>
  <c r="Y71" i="52" s="1"/>
  <c r="W71" i="52" a="1"/>
  <c r="W71" i="52" s="1"/>
  <c r="X71" i="52" a="1"/>
  <c r="X71" i="52" s="1"/>
  <c r="V72" i="52"/>
  <c r="N72" i="52"/>
  <c r="O72" i="52" s="1"/>
  <c r="P72" i="52" s="1"/>
  <c r="Q72" i="52" s="1"/>
  <c r="R72" i="52" s="1"/>
  <c r="M72" i="51"/>
  <c r="V71" i="51"/>
  <c r="Y70" i="51" a="1"/>
  <c r="Y70" i="51" s="1"/>
  <c r="X70" i="51" a="1"/>
  <c r="X70" i="51" s="1"/>
  <c r="W70" i="51" a="1"/>
  <c r="W70" i="51" s="1"/>
  <c r="N70" i="50"/>
  <c r="O70" i="50" s="1"/>
  <c r="P70" i="50" s="1"/>
  <c r="Q70" i="50" s="1"/>
  <c r="R70" i="50" s="1"/>
  <c r="V70" i="50"/>
  <c r="Y69" i="50" a="1"/>
  <c r="Y69" i="50" s="1"/>
  <c r="X69" i="50" a="1"/>
  <c r="X69" i="50" s="1"/>
  <c r="W69" i="50" a="1"/>
  <c r="W69" i="50" s="1"/>
  <c r="V74" i="49"/>
  <c r="N74" i="49"/>
  <c r="O74" i="49" s="1"/>
  <c r="P74" i="49" s="1"/>
  <c r="Q74" i="49" s="1"/>
  <c r="R74" i="49" s="1"/>
  <c r="W73" i="49" a="1"/>
  <c r="W73" i="49" s="1"/>
  <c r="X73" i="49" a="1"/>
  <c r="X73" i="49" s="1"/>
  <c r="Y73" i="49" a="1"/>
  <c r="Y73" i="49" s="1"/>
  <c r="X72" i="48" a="1"/>
  <c r="X72" i="48" s="1"/>
  <c r="S72" i="48"/>
  <c r="V73" i="47"/>
  <c r="M74" i="47"/>
  <c r="W72" i="47" a="1"/>
  <c r="W72" i="47" s="1"/>
  <c r="Y72" i="47" a="1"/>
  <c r="Y72" i="47" s="1"/>
  <c r="S74" i="46"/>
  <c r="X74" i="46" a="1"/>
  <c r="X74" i="46" s="1"/>
  <c r="V73" i="45"/>
  <c r="M74" i="45"/>
  <c r="Y72" i="45" a="1"/>
  <c r="Y72" i="45" s="1"/>
  <c r="M72" i="44"/>
  <c r="V71" i="44"/>
  <c r="W70" i="44" a="1"/>
  <c r="W70" i="44" s="1"/>
  <c r="Y70" i="44" a="1"/>
  <c r="Y70" i="44" s="1"/>
  <c r="M74" i="43"/>
  <c r="V73" i="43"/>
  <c r="W72" i="43" a="1"/>
  <c r="W72" i="43" s="1"/>
  <c r="Y72" i="43" a="1"/>
  <c r="Y72" i="43" s="1"/>
  <c r="V73" i="42"/>
  <c r="M74" i="42"/>
  <c r="X72" i="42" a="1"/>
  <c r="X72" i="42" s="1"/>
  <c r="W72" i="42" a="1"/>
  <c r="W72" i="42" s="1"/>
  <c r="S76" i="41"/>
  <c r="N72" i="40"/>
  <c r="O72" i="40" s="1"/>
  <c r="P72" i="40" s="1"/>
  <c r="Q72" i="40" s="1"/>
  <c r="R72" i="40" s="1"/>
  <c r="V72" i="40"/>
  <c r="W71" i="40" a="1"/>
  <c r="W71" i="40" s="1"/>
  <c r="Y71" i="40" a="1"/>
  <c r="Y71" i="40" s="1"/>
  <c r="X71" i="40" a="1"/>
  <c r="X71" i="40" s="1"/>
  <c r="V73" i="57" l="1"/>
  <c r="M74" i="57"/>
  <c r="Y72" i="57" a="1"/>
  <c r="Y72" i="57" s="1"/>
  <c r="W72" i="57" a="1"/>
  <c r="W72" i="57" s="1"/>
  <c r="X73" i="56" a="1"/>
  <c r="X73" i="56" s="1"/>
  <c r="W73" i="56" a="1"/>
  <c r="W73" i="56" s="1"/>
  <c r="Y73" i="56" a="1"/>
  <c r="Y73" i="56" s="1"/>
  <c r="N74" i="56"/>
  <c r="O74" i="56" s="1"/>
  <c r="P74" i="56" s="1"/>
  <c r="Q74" i="56" s="1"/>
  <c r="R74" i="56" s="1"/>
  <c r="V74" i="56"/>
  <c r="S72" i="55"/>
  <c r="W72" i="55" a="1"/>
  <c r="W72" i="55" s="1"/>
  <c r="V75" i="54"/>
  <c r="M76" i="54"/>
  <c r="W74" i="54" a="1"/>
  <c r="W74" i="54" s="1"/>
  <c r="Y74" i="54" a="1"/>
  <c r="Y74" i="54" s="1"/>
  <c r="V74" i="53"/>
  <c r="N74" i="53"/>
  <c r="O74" i="53" s="1"/>
  <c r="P74" i="53" s="1"/>
  <c r="Q74" i="53" s="1"/>
  <c r="R74" i="53" s="1"/>
  <c r="X73" i="53" a="1"/>
  <c r="X73" i="53" s="1"/>
  <c r="W73" i="53" a="1"/>
  <c r="W73" i="53" s="1"/>
  <c r="Y73" i="53" a="1"/>
  <c r="Y73" i="53" s="1"/>
  <c r="X72" i="52" a="1"/>
  <c r="X72" i="52" s="1"/>
  <c r="S72" i="52"/>
  <c r="Y71" i="51" a="1"/>
  <c r="Y71" i="51" s="1"/>
  <c r="X71" i="51" a="1"/>
  <c r="X71" i="51" s="1"/>
  <c r="W71" i="51" a="1"/>
  <c r="W71" i="51" s="1"/>
  <c r="N72" i="51"/>
  <c r="O72" i="51" s="1"/>
  <c r="P72" i="51" s="1"/>
  <c r="Q72" i="51" s="1"/>
  <c r="R72" i="51" s="1"/>
  <c r="V72" i="51"/>
  <c r="S70" i="50"/>
  <c r="X70" i="50" s="1" a="1"/>
  <c r="X70" i="50" s="1"/>
  <c r="S74" i="49"/>
  <c r="W74" i="49" a="1"/>
  <c r="W74" i="49" s="1"/>
  <c r="V73" i="48"/>
  <c r="M74" i="48"/>
  <c r="Y72" i="48" a="1"/>
  <c r="Y72" i="48" s="1"/>
  <c r="W72" i="48" a="1"/>
  <c r="W72" i="48" s="1"/>
  <c r="V74" i="47"/>
  <c r="N74" i="47"/>
  <c r="O74" i="47" s="1"/>
  <c r="P74" i="47" s="1"/>
  <c r="Q74" i="47" s="1"/>
  <c r="R74" i="47" s="1"/>
  <c r="W73" i="47" a="1"/>
  <c r="W73" i="47" s="1"/>
  <c r="X73" i="47" a="1"/>
  <c r="X73" i="47" s="1"/>
  <c r="Y73" i="47" a="1"/>
  <c r="Y73" i="47" s="1"/>
  <c r="M76" i="46"/>
  <c r="V75" i="46"/>
  <c r="Y74" i="46" a="1"/>
  <c r="Y74" i="46" s="1"/>
  <c r="W74" i="46" a="1"/>
  <c r="W74" i="46" s="1"/>
  <c r="N74" i="45"/>
  <c r="O74" i="45" s="1"/>
  <c r="P74" i="45" s="1"/>
  <c r="Q74" i="45" s="1"/>
  <c r="R74" i="45" s="1"/>
  <c r="V74" i="45"/>
  <c r="X73" i="45" a="1"/>
  <c r="X73" i="45" s="1"/>
  <c r="Y73" i="45" a="1"/>
  <c r="Y73" i="45" s="1"/>
  <c r="W73" i="45" a="1"/>
  <c r="W73" i="45" s="1"/>
  <c r="Y71" i="44" a="1"/>
  <c r="Y71" i="44" s="1"/>
  <c r="X71" i="44" a="1"/>
  <c r="X71" i="44" s="1"/>
  <c r="W71" i="44" a="1"/>
  <c r="W71" i="44" s="1"/>
  <c r="N72" i="44"/>
  <c r="O72" i="44" s="1"/>
  <c r="P72" i="44" s="1"/>
  <c r="Q72" i="44" s="1"/>
  <c r="R72" i="44" s="1"/>
  <c r="V72" i="44"/>
  <c r="Y73" i="43" a="1"/>
  <c r="Y73" i="43" s="1"/>
  <c r="X73" i="43" a="1"/>
  <c r="X73" i="43" s="1"/>
  <c r="W73" i="43" a="1"/>
  <c r="W73" i="43" s="1"/>
  <c r="V74" i="43"/>
  <c r="N74" i="43"/>
  <c r="O74" i="43" s="1"/>
  <c r="P74" i="43" s="1"/>
  <c r="Q74" i="43" s="1"/>
  <c r="R74" i="43" s="1"/>
  <c r="V74" i="42"/>
  <c r="N74" i="42"/>
  <c r="O74" i="42" s="1"/>
  <c r="P74" i="42" s="1"/>
  <c r="Q74" i="42" s="1"/>
  <c r="R74" i="42" s="1"/>
  <c r="W73" i="42" a="1"/>
  <c r="W73" i="42" s="1"/>
  <c r="Y73" i="42" a="1"/>
  <c r="Y73" i="42" s="1"/>
  <c r="X73" i="42" a="1"/>
  <c r="X73" i="42" s="1"/>
  <c r="M78" i="41"/>
  <c r="V77" i="41"/>
  <c r="Y76" i="41" a="1"/>
  <c r="Y76" i="41" s="1"/>
  <c r="X76" i="41" a="1"/>
  <c r="X76" i="41" s="1"/>
  <c r="W76" i="41" a="1"/>
  <c r="W76" i="41" s="1"/>
  <c r="S72" i="40"/>
  <c r="W72" i="40" s="1" a="1"/>
  <c r="W72" i="40" s="1"/>
  <c r="V74" i="57" l="1"/>
  <c r="N74" i="57"/>
  <c r="O74" i="57" s="1"/>
  <c r="P74" i="57" s="1"/>
  <c r="Q74" i="57" s="1"/>
  <c r="R74" i="57" s="1"/>
  <c r="W73" i="57" a="1"/>
  <c r="W73" i="57" s="1"/>
  <c r="Y73" i="57" a="1"/>
  <c r="Y73" i="57" s="1"/>
  <c r="X73" i="57" a="1"/>
  <c r="X73" i="57" s="1"/>
  <c r="S74" i="56"/>
  <c r="V73" i="55"/>
  <c r="M74" i="55"/>
  <c r="X72" i="55" a="1"/>
  <c r="X72" i="55" s="1"/>
  <c r="Y72" i="55" a="1"/>
  <c r="Y72" i="55" s="1"/>
  <c r="N76" i="54"/>
  <c r="O76" i="54" s="1"/>
  <c r="P76" i="54" s="1"/>
  <c r="Q76" i="54" s="1"/>
  <c r="R76" i="54" s="1"/>
  <c r="V76" i="54"/>
  <c r="W75" i="54" a="1"/>
  <c r="W75" i="54" s="1"/>
  <c r="X75" i="54" a="1"/>
  <c r="X75" i="54" s="1"/>
  <c r="Y75" i="54" a="1"/>
  <c r="Y75" i="54" s="1"/>
  <c r="S74" i="53"/>
  <c r="Y74" i="53" a="1"/>
  <c r="Y74" i="53" s="1"/>
  <c r="V73" i="52"/>
  <c r="M74" i="52"/>
  <c r="W72" i="52" a="1"/>
  <c r="W72" i="52" s="1"/>
  <c r="Y72" i="52" a="1"/>
  <c r="Y72" i="52" s="1"/>
  <c r="S72" i="51"/>
  <c r="W72" i="51" a="1"/>
  <c r="W72" i="51" s="1"/>
  <c r="V71" i="50"/>
  <c r="M72" i="50"/>
  <c r="W70" i="50" a="1"/>
  <c r="W70" i="50" s="1"/>
  <c r="Y70" i="50" a="1"/>
  <c r="Y70" i="50" s="1"/>
  <c r="M76" i="49"/>
  <c r="V75" i="49"/>
  <c r="Y74" i="49" a="1"/>
  <c r="Y74" i="49" s="1"/>
  <c r="X74" i="49" a="1"/>
  <c r="X74" i="49" s="1"/>
  <c r="V74" i="48"/>
  <c r="N74" i="48"/>
  <c r="O74" i="48" s="1"/>
  <c r="P74" i="48" s="1"/>
  <c r="Q74" i="48" s="1"/>
  <c r="R74" i="48" s="1"/>
  <c r="X73" i="48" a="1"/>
  <c r="X73" i="48" s="1"/>
  <c r="W73" i="48" a="1"/>
  <c r="W73" i="48" s="1"/>
  <c r="Y73" i="48" a="1"/>
  <c r="Y73" i="48" s="1"/>
  <c r="S74" i="47"/>
  <c r="Y75" i="46" a="1"/>
  <c r="Y75" i="46" s="1"/>
  <c r="X75" i="46" a="1"/>
  <c r="X75" i="46" s="1"/>
  <c r="W75" i="46" a="1"/>
  <c r="W75" i="46" s="1"/>
  <c r="N76" i="46"/>
  <c r="O76" i="46" s="1"/>
  <c r="P76" i="46" s="1"/>
  <c r="Q76" i="46" s="1"/>
  <c r="R76" i="46" s="1"/>
  <c r="V76" i="46"/>
  <c r="S74" i="45"/>
  <c r="X74" i="45" a="1"/>
  <c r="X74" i="45" s="1"/>
  <c r="S72" i="44"/>
  <c r="S74" i="43"/>
  <c r="S74" i="42"/>
  <c r="X74" i="42" a="1"/>
  <c r="X74" i="42" s="1"/>
  <c r="Y77" i="41" a="1"/>
  <c r="Y77" i="41" s="1"/>
  <c r="X77" i="41" a="1"/>
  <c r="X77" i="41" s="1"/>
  <c r="W77" i="41" a="1"/>
  <c r="W77" i="41" s="1"/>
  <c r="V78" i="41"/>
  <c r="N78" i="41"/>
  <c r="O78" i="41" s="1"/>
  <c r="P78" i="41" s="1"/>
  <c r="Q78" i="41" s="1"/>
  <c r="R78" i="41" s="1"/>
  <c r="X72" i="40" a="1"/>
  <c r="X72" i="40" s="1"/>
  <c r="M74" i="40"/>
  <c r="V73" i="40"/>
  <c r="Y72" i="40" a="1"/>
  <c r="Y72" i="40" s="1"/>
  <c r="S74" i="57" l="1"/>
  <c r="Y74" i="57" a="1"/>
  <c r="Y74" i="57" s="1"/>
  <c r="M76" i="56"/>
  <c r="V75" i="56"/>
  <c r="W74" i="56" a="1"/>
  <c r="W74" i="56" s="1"/>
  <c r="X74" i="56" a="1"/>
  <c r="X74" i="56" s="1"/>
  <c r="Y74" i="56" a="1"/>
  <c r="Y74" i="56" s="1"/>
  <c r="V74" i="55"/>
  <c r="N74" i="55"/>
  <c r="O74" i="55" s="1"/>
  <c r="P74" i="55" s="1"/>
  <c r="Q74" i="55" s="1"/>
  <c r="R74" i="55" s="1"/>
  <c r="W73" i="55" a="1"/>
  <c r="W73" i="55" s="1"/>
  <c r="Y73" i="55" a="1"/>
  <c r="Y73" i="55" s="1"/>
  <c r="X73" i="55" a="1"/>
  <c r="X73" i="55" s="1"/>
  <c r="X76" i="54" a="1"/>
  <c r="X76" i="54" s="1"/>
  <c r="S76" i="54"/>
  <c r="Y76" i="54" a="1"/>
  <c r="Y76" i="54" s="1"/>
  <c r="V75" i="53"/>
  <c r="M76" i="53"/>
  <c r="X74" i="53" a="1"/>
  <c r="X74" i="53" s="1"/>
  <c r="W74" i="53" a="1"/>
  <c r="W74" i="53" s="1"/>
  <c r="X73" i="52" a="1"/>
  <c r="X73" i="52" s="1"/>
  <c r="W73" i="52" a="1"/>
  <c r="W73" i="52" s="1"/>
  <c r="Y73" i="52" a="1"/>
  <c r="Y73" i="52" s="1"/>
  <c r="V74" i="52"/>
  <c r="N74" i="52"/>
  <c r="O74" i="52" s="1"/>
  <c r="P74" i="52" s="1"/>
  <c r="Q74" i="52" s="1"/>
  <c r="R74" i="52" s="1"/>
  <c r="V73" i="51"/>
  <c r="M74" i="51"/>
  <c r="X72" i="51" a="1"/>
  <c r="X72" i="51" s="1"/>
  <c r="Y72" i="51" a="1"/>
  <c r="Y72" i="51" s="1"/>
  <c r="V72" i="50"/>
  <c r="N72" i="50"/>
  <c r="O72" i="50" s="1"/>
  <c r="P72" i="50" s="1"/>
  <c r="Q72" i="50" s="1"/>
  <c r="R72" i="50" s="1"/>
  <c r="W71" i="50" a="1"/>
  <c r="W71" i="50" s="1"/>
  <c r="Y71" i="50" a="1"/>
  <c r="Y71" i="50" s="1"/>
  <c r="X71" i="50" a="1"/>
  <c r="X71" i="50" s="1"/>
  <c r="X75" i="49" a="1"/>
  <c r="X75" i="49" s="1"/>
  <c r="Y75" i="49" a="1"/>
  <c r="Y75" i="49" s="1"/>
  <c r="W75" i="49" a="1"/>
  <c r="W75" i="49" s="1"/>
  <c r="N76" i="49"/>
  <c r="O76" i="49" s="1"/>
  <c r="P76" i="49" s="1"/>
  <c r="Q76" i="49" s="1"/>
  <c r="R76" i="49" s="1"/>
  <c r="V76" i="49"/>
  <c r="S74" i="48"/>
  <c r="Y74" i="48" s="1" a="1"/>
  <c r="Y74" i="48" s="1"/>
  <c r="V75" i="47"/>
  <c r="M76" i="47"/>
  <c r="W74" i="47" a="1"/>
  <c r="W74" i="47" s="1"/>
  <c r="Y74" i="47" a="1"/>
  <c r="Y74" i="47" s="1"/>
  <c r="X74" i="47" a="1"/>
  <c r="X74" i="47" s="1"/>
  <c r="X76" i="46" a="1"/>
  <c r="X76" i="46" s="1"/>
  <c r="S76" i="46"/>
  <c r="M76" i="45"/>
  <c r="V75" i="45"/>
  <c r="W74" i="45" a="1"/>
  <c r="W74" i="45" s="1"/>
  <c r="Y74" i="45" a="1"/>
  <c r="Y74" i="45" s="1"/>
  <c r="M74" i="44"/>
  <c r="V73" i="44"/>
  <c r="Y72" i="44" a="1"/>
  <c r="Y72" i="44" s="1"/>
  <c r="W72" i="44" a="1"/>
  <c r="W72" i="44" s="1"/>
  <c r="X72" i="44" a="1"/>
  <c r="X72" i="44" s="1"/>
  <c r="V75" i="43"/>
  <c r="M76" i="43"/>
  <c r="X74" i="43" a="1"/>
  <c r="X74" i="43" s="1"/>
  <c r="Y74" i="43" a="1"/>
  <c r="Y74" i="43" s="1"/>
  <c r="W74" i="43" a="1"/>
  <c r="W74" i="43" s="1"/>
  <c r="V75" i="42"/>
  <c r="M76" i="42"/>
  <c r="Y74" i="42" a="1"/>
  <c r="Y74" i="42" s="1"/>
  <c r="W74" i="42" a="1"/>
  <c r="W74" i="42" s="1"/>
  <c r="S78" i="41"/>
  <c r="Y78" i="41" s="1" a="1"/>
  <c r="Y78" i="41" s="1"/>
  <c r="X73" i="40" a="1"/>
  <c r="X73" i="40" s="1"/>
  <c r="W73" i="40" a="1"/>
  <c r="W73" i="40" s="1"/>
  <c r="Y73" i="40" a="1"/>
  <c r="Y73" i="40" s="1"/>
  <c r="N74" i="40"/>
  <c r="O74" i="40" s="1"/>
  <c r="P74" i="40" s="1"/>
  <c r="Q74" i="40" s="1"/>
  <c r="R74" i="40" s="1"/>
  <c r="V74" i="40"/>
  <c r="M76" i="57" l="1"/>
  <c r="V75" i="57"/>
  <c r="X74" i="57" a="1"/>
  <c r="X74" i="57" s="1"/>
  <c r="W74" i="57" a="1"/>
  <c r="W74" i="57" s="1"/>
  <c r="Y75" i="56" a="1"/>
  <c r="Y75" i="56" s="1"/>
  <c r="X75" i="56" a="1"/>
  <c r="X75" i="56" s="1"/>
  <c r="W75" i="56" a="1"/>
  <c r="W75" i="56" s="1"/>
  <c r="N76" i="56"/>
  <c r="O76" i="56" s="1"/>
  <c r="P76" i="56" s="1"/>
  <c r="Q76" i="56" s="1"/>
  <c r="R76" i="56" s="1"/>
  <c r="V76" i="56"/>
  <c r="S74" i="55"/>
  <c r="V77" i="54"/>
  <c r="M78" i="54"/>
  <c r="W76" i="54" a="1"/>
  <c r="W76" i="54" s="1"/>
  <c r="V76" i="53"/>
  <c r="N76" i="53"/>
  <c r="O76" i="53" s="1"/>
  <c r="P76" i="53" s="1"/>
  <c r="Q76" i="53" s="1"/>
  <c r="R76" i="53" s="1"/>
  <c r="W75" i="53" a="1"/>
  <c r="W75" i="53" s="1"/>
  <c r="Y75" i="53" a="1"/>
  <c r="Y75" i="53" s="1"/>
  <c r="X75" i="53" a="1"/>
  <c r="X75" i="53" s="1"/>
  <c r="W74" i="52" a="1"/>
  <c r="W74" i="52" s="1"/>
  <c r="S74" i="52"/>
  <c r="X74" i="52" a="1"/>
  <c r="X74" i="52" s="1"/>
  <c r="W73" i="51" a="1"/>
  <c r="W73" i="51" s="1"/>
  <c r="X73" i="51" a="1"/>
  <c r="X73" i="51" s="1"/>
  <c r="Y73" i="51" a="1"/>
  <c r="Y73" i="51" s="1"/>
  <c r="V74" i="51"/>
  <c r="N74" i="51"/>
  <c r="O74" i="51" s="1"/>
  <c r="P74" i="51" s="1"/>
  <c r="Q74" i="51" s="1"/>
  <c r="R74" i="51" s="1"/>
  <c r="S72" i="50"/>
  <c r="X72" i="50" a="1"/>
  <c r="X72" i="50" s="1"/>
  <c r="S76" i="49"/>
  <c r="X76" i="49" a="1"/>
  <c r="X76" i="49" s="1"/>
  <c r="V75" i="48"/>
  <c r="M76" i="48"/>
  <c r="X74" i="48" a="1"/>
  <c r="X74" i="48" s="1"/>
  <c r="W74" i="48" a="1"/>
  <c r="W74" i="48" s="1"/>
  <c r="V76" i="47"/>
  <c r="N76" i="47"/>
  <c r="O76" i="47" s="1"/>
  <c r="P76" i="47" s="1"/>
  <c r="Q76" i="47" s="1"/>
  <c r="R76" i="47" s="1"/>
  <c r="W75" i="47" a="1"/>
  <c r="W75" i="47" s="1"/>
  <c r="X75" i="47" a="1"/>
  <c r="X75" i="47" s="1"/>
  <c r="Y75" i="47" a="1"/>
  <c r="Y75" i="47" s="1"/>
  <c r="V77" i="46"/>
  <c r="M78" i="46"/>
  <c r="Y76" i="46" a="1"/>
  <c r="Y76" i="46" s="1"/>
  <c r="W76" i="46" a="1"/>
  <c r="W76" i="46" s="1"/>
  <c r="W75" i="45" a="1"/>
  <c r="W75" i="45" s="1"/>
  <c r="Y75" i="45" a="1"/>
  <c r="Y75" i="45" s="1"/>
  <c r="X75" i="45" a="1"/>
  <c r="X75" i="45" s="1"/>
  <c r="V76" i="45"/>
  <c r="N76" i="45"/>
  <c r="O76" i="45" s="1"/>
  <c r="P76" i="45" s="1"/>
  <c r="Q76" i="45" s="1"/>
  <c r="R76" i="45" s="1"/>
  <c r="Y73" i="44" a="1"/>
  <c r="Y73" i="44" s="1"/>
  <c r="W73" i="44" a="1"/>
  <c r="W73" i="44" s="1"/>
  <c r="X73" i="44" a="1"/>
  <c r="X73" i="44" s="1"/>
  <c r="N74" i="44"/>
  <c r="O74" i="44" s="1"/>
  <c r="P74" i="44" s="1"/>
  <c r="Q74" i="44" s="1"/>
  <c r="R74" i="44" s="1"/>
  <c r="V74" i="44"/>
  <c r="V76" i="43"/>
  <c r="N76" i="43"/>
  <c r="O76" i="43" s="1"/>
  <c r="P76" i="43" s="1"/>
  <c r="Q76" i="43" s="1"/>
  <c r="R76" i="43" s="1"/>
  <c r="X75" i="43" a="1"/>
  <c r="X75" i="43" s="1"/>
  <c r="W75" i="43" a="1"/>
  <c r="W75" i="43" s="1"/>
  <c r="Y75" i="43" a="1"/>
  <c r="Y75" i="43" s="1"/>
  <c r="N76" i="42"/>
  <c r="O76" i="42" s="1"/>
  <c r="P76" i="42" s="1"/>
  <c r="Q76" i="42" s="1"/>
  <c r="R76" i="42" s="1"/>
  <c r="V76" i="42"/>
  <c r="X75" i="42" a="1"/>
  <c r="X75" i="42" s="1"/>
  <c r="W75" i="42" a="1"/>
  <c r="W75" i="42" s="1"/>
  <c r="Y75" i="42" a="1"/>
  <c r="Y75" i="42" s="1"/>
  <c r="V79" i="41"/>
  <c r="M80" i="41"/>
  <c r="X78" i="41" a="1"/>
  <c r="X78" i="41" s="1"/>
  <c r="W78" i="41" a="1"/>
  <c r="W78" i="41" s="1"/>
  <c r="S74" i="40"/>
  <c r="X74" i="40" s="1" a="1"/>
  <c r="X74" i="40" s="1"/>
  <c r="X75" i="57" l="1" a="1"/>
  <c r="X75" i="57" s="1"/>
  <c r="W75" i="57" a="1"/>
  <c r="W75" i="57" s="1"/>
  <c r="Y75" i="57" a="1"/>
  <c r="Y75" i="57" s="1"/>
  <c r="N76" i="57"/>
  <c r="O76" i="57" s="1"/>
  <c r="P76" i="57" s="1"/>
  <c r="Q76" i="57" s="1"/>
  <c r="R76" i="57" s="1"/>
  <c r="V76" i="57"/>
  <c r="S76" i="56"/>
  <c r="Y76" i="56" a="1"/>
  <c r="Y76" i="56" s="1"/>
  <c r="V75" i="55"/>
  <c r="M76" i="55"/>
  <c r="W74" i="55" a="1"/>
  <c r="W74" i="55" s="1"/>
  <c r="X74" i="55" a="1"/>
  <c r="X74" i="55" s="1"/>
  <c r="Y74" i="55" a="1"/>
  <c r="Y74" i="55" s="1"/>
  <c r="N78" i="54"/>
  <c r="O78" i="54" s="1"/>
  <c r="P78" i="54" s="1"/>
  <c r="Q78" i="54" s="1"/>
  <c r="R78" i="54" s="1"/>
  <c r="V78" i="54"/>
  <c r="Y77" i="54" a="1"/>
  <c r="Y77" i="54" s="1"/>
  <c r="W77" i="54" a="1"/>
  <c r="W77" i="54" s="1"/>
  <c r="X77" i="54" a="1"/>
  <c r="X77" i="54" s="1"/>
  <c r="S76" i="53"/>
  <c r="X76" i="53" a="1"/>
  <c r="X76" i="53" s="1"/>
  <c r="W76" i="53" a="1"/>
  <c r="W76" i="53" s="1"/>
  <c r="M76" i="52"/>
  <c r="V75" i="52"/>
  <c r="Y74" i="52" a="1"/>
  <c r="Y74" i="52" s="1"/>
  <c r="S74" i="51"/>
  <c r="X74" i="51" a="1"/>
  <c r="X74" i="51" s="1"/>
  <c r="Y74" i="51" a="1"/>
  <c r="Y74" i="51" s="1"/>
  <c r="V73" i="50"/>
  <c r="M74" i="50"/>
  <c r="Y72" i="50" a="1"/>
  <c r="Y72" i="50" s="1"/>
  <c r="W72" i="50" a="1"/>
  <c r="W72" i="50" s="1"/>
  <c r="M78" i="49"/>
  <c r="V77" i="49"/>
  <c r="Y76" i="49" a="1"/>
  <c r="Y76" i="49" s="1"/>
  <c r="W76" i="49" a="1"/>
  <c r="W76" i="49" s="1"/>
  <c r="V76" i="48"/>
  <c r="N76" i="48"/>
  <c r="O76" i="48" s="1"/>
  <c r="P76" i="48" s="1"/>
  <c r="Q76" i="48" s="1"/>
  <c r="R76" i="48" s="1"/>
  <c r="W75" i="48" a="1"/>
  <c r="W75" i="48" s="1"/>
  <c r="Y75" i="48" a="1"/>
  <c r="Y75" i="48" s="1"/>
  <c r="X75" i="48" a="1"/>
  <c r="X75" i="48" s="1"/>
  <c r="S76" i="47"/>
  <c r="X76" i="47" a="1"/>
  <c r="X76" i="47" s="1"/>
  <c r="Y76" i="47" a="1"/>
  <c r="Y76" i="47" s="1"/>
  <c r="N78" i="46"/>
  <c r="O78" i="46" s="1"/>
  <c r="P78" i="46" s="1"/>
  <c r="Q78" i="46" s="1"/>
  <c r="R78" i="46" s="1"/>
  <c r="V78" i="46"/>
  <c r="W77" i="46" a="1"/>
  <c r="W77" i="46" s="1"/>
  <c r="Y77" i="46" a="1"/>
  <c r="Y77" i="46" s="1"/>
  <c r="X77" i="46" a="1"/>
  <c r="X77" i="46" s="1"/>
  <c r="S76" i="45"/>
  <c r="X76" i="45" s="1" a="1"/>
  <c r="X76" i="45" s="1"/>
  <c r="S74" i="44"/>
  <c r="S76" i="43"/>
  <c r="W76" i="43" a="1"/>
  <c r="W76" i="43" s="1"/>
  <c r="S76" i="42"/>
  <c r="N80" i="41"/>
  <c r="O80" i="41" s="1"/>
  <c r="P80" i="41" s="1"/>
  <c r="Q80" i="41" s="1"/>
  <c r="R80" i="41" s="1"/>
  <c r="V80" i="41"/>
  <c r="Y79" i="41" a="1"/>
  <c r="Y79" i="41" s="1"/>
  <c r="W79" i="41" a="1"/>
  <c r="W79" i="41" s="1"/>
  <c r="X79" i="41" a="1"/>
  <c r="X79" i="41" s="1"/>
  <c r="Y74" i="40" a="1"/>
  <c r="Y74" i="40" s="1"/>
  <c r="V75" i="40"/>
  <c r="M76" i="40"/>
  <c r="W74" i="40" a="1"/>
  <c r="W74" i="40" s="1"/>
  <c r="S76" i="57" l="1"/>
  <c r="M78" i="56"/>
  <c r="V77" i="56"/>
  <c r="W76" i="56" a="1"/>
  <c r="W76" i="56" s="1"/>
  <c r="X76" i="56" a="1"/>
  <c r="X76" i="56" s="1"/>
  <c r="V76" i="55"/>
  <c r="N76" i="55"/>
  <c r="O76" i="55" s="1"/>
  <c r="P76" i="55" s="1"/>
  <c r="Q76" i="55" s="1"/>
  <c r="R76" i="55" s="1"/>
  <c r="W75" i="55" a="1"/>
  <c r="W75" i="55" s="1"/>
  <c r="Y75" i="55" a="1"/>
  <c r="Y75" i="55" s="1"/>
  <c r="X75" i="55" a="1"/>
  <c r="X75" i="55" s="1"/>
  <c r="S78" i="54"/>
  <c r="X78" i="54" s="1" a="1"/>
  <c r="X78" i="54" s="1"/>
  <c r="M78" i="53"/>
  <c r="V77" i="53"/>
  <c r="Y76" i="53" a="1"/>
  <c r="Y76" i="53" s="1"/>
  <c r="N76" i="52"/>
  <c r="O76" i="52" s="1"/>
  <c r="P76" i="52" s="1"/>
  <c r="Q76" i="52" s="1"/>
  <c r="R76" i="52" s="1"/>
  <c r="V76" i="52"/>
  <c r="Y75" i="52" a="1"/>
  <c r="Y75" i="52" s="1"/>
  <c r="X75" i="52" a="1"/>
  <c r="X75" i="52" s="1"/>
  <c r="W75" i="52" a="1"/>
  <c r="W75" i="52" s="1"/>
  <c r="M76" i="51"/>
  <c r="V75" i="51"/>
  <c r="W74" i="51" a="1"/>
  <c r="W74" i="51" s="1"/>
  <c r="N74" i="50"/>
  <c r="O74" i="50" s="1"/>
  <c r="P74" i="50" s="1"/>
  <c r="Q74" i="50" s="1"/>
  <c r="R74" i="50" s="1"/>
  <c r="V74" i="50"/>
  <c r="X73" i="50" a="1"/>
  <c r="X73" i="50" s="1"/>
  <c r="Y73" i="50" a="1"/>
  <c r="Y73" i="50" s="1"/>
  <c r="W73" i="50" a="1"/>
  <c r="W73" i="50" s="1"/>
  <c r="Y77" i="49" a="1"/>
  <c r="Y77" i="49" s="1"/>
  <c r="X77" i="49" a="1"/>
  <c r="X77" i="49" s="1"/>
  <c r="W77" i="49" a="1"/>
  <c r="W77" i="49" s="1"/>
  <c r="N78" i="49"/>
  <c r="O78" i="49" s="1"/>
  <c r="P78" i="49" s="1"/>
  <c r="Q78" i="49" s="1"/>
  <c r="R78" i="49" s="1"/>
  <c r="V78" i="49"/>
  <c r="W76" i="48" a="1"/>
  <c r="W76" i="48" s="1"/>
  <c r="S76" i="48"/>
  <c r="X76" i="48" a="1"/>
  <c r="X76" i="48" s="1"/>
  <c r="Y76" i="48" a="1"/>
  <c r="Y76" i="48" s="1"/>
  <c r="M78" i="47"/>
  <c r="V77" i="47"/>
  <c r="W76" i="47" a="1"/>
  <c r="W76" i="47" s="1"/>
  <c r="S78" i="46"/>
  <c r="X78" i="46" a="1"/>
  <c r="X78" i="46" s="1"/>
  <c r="V77" i="45"/>
  <c r="M78" i="45"/>
  <c r="Y76" i="45" a="1"/>
  <c r="Y76" i="45" s="1"/>
  <c r="W76" i="45" a="1"/>
  <c r="W76" i="45" s="1"/>
  <c r="M76" i="44"/>
  <c r="V75" i="44"/>
  <c r="W74" i="44" a="1"/>
  <c r="W74" i="44" s="1"/>
  <c r="X74" i="44" a="1"/>
  <c r="X74" i="44" s="1"/>
  <c r="Y74" i="44" a="1"/>
  <c r="Y74" i="44" s="1"/>
  <c r="M78" i="43"/>
  <c r="V77" i="43"/>
  <c r="X76" i="43" a="1"/>
  <c r="X76" i="43" s="1"/>
  <c r="Y76" i="43" a="1"/>
  <c r="Y76" i="43" s="1"/>
  <c r="M78" i="42"/>
  <c r="V77" i="42"/>
  <c r="Y76" i="42" a="1"/>
  <c r="Y76" i="42" s="1"/>
  <c r="X76" i="42" a="1"/>
  <c r="X76" i="42" s="1"/>
  <c r="W76" i="42" a="1"/>
  <c r="W76" i="42" s="1"/>
  <c r="S80" i="41"/>
  <c r="X80" i="41" s="1" a="1"/>
  <c r="X80" i="41" s="1"/>
  <c r="Y80" i="41" a="1"/>
  <c r="Y80" i="41" s="1"/>
  <c r="N76" i="40"/>
  <c r="O76" i="40" s="1"/>
  <c r="P76" i="40" s="1"/>
  <c r="Q76" i="40" s="1"/>
  <c r="R76" i="40" s="1"/>
  <c r="V76" i="40"/>
  <c r="Y75" i="40" a="1"/>
  <c r="Y75" i="40" s="1"/>
  <c r="X75" i="40" a="1"/>
  <c r="X75" i="40" s="1"/>
  <c r="W75" i="40" a="1"/>
  <c r="W75" i="40" s="1"/>
  <c r="M78" i="57" l="1"/>
  <c r="V77" i="57"/>
  <c r="W76" i="57" a="1"/>
  <c r="W76" i="57" s="1"/>
  <c r="X76" i="57" a="1"/>
  <c r="X76" i="57" s="1"/>
  <c r="Y76" i="57" a="1"/>
  <c r="Y76" i="57" s="1"/>
  <c r="Y77" i="56" a="1"/>
  <c r="Y77" i="56" s="1"/>
  <c r="X77" i="56" a="1"/>
  <c r="X77" i="56" s="1"/>
  <c r="W77" i="56" a="1"/>
  <c r="W77" i="56" s="1"/>
  <c r="N78" i="56"/>
  <c r="O78" i="56" s="1"/>
  <c r="P78" i="56" s="1"/>
  <c r="Q78" i="56" s="1"/>
  <c r="R78" i="56" s="1"/>
  <c r="V78" i="56"/>
  <c r="S76" i="55"/>
  <c r="X76" i="55" s="1" a="1"/>
  <c r="X76" i="55" s="1"/>
  <c r="W76" i="55" a="1"/>
  <c r="W76" i="55" s="1"/>
  <c r="Y76" i="55" a="1"/>
  <c r="Y76" i="55" s="1"/>
  <c r="M80" i="54"/>
  <c r="V79" i="54"/>
  <c r="Y78" i="54" a="1"/>
  <c r="Y78" i="54" s="1"/>
  <c r="W78" i="54" a="1"/>
  <c r="W78" i="54" s="1"/>
  <c r="Y77" i="53" a="1"/>
  <c r="Y77" i="53" s="1"/>
  <c r="X77" i="53" a="1"/>
  <c r="X77" i="53" s="1"/>
  <c r="W77" i="53" a="1"/>
  <c r="W77" i="53" s="1"/>
  <c r="V78" i="53"/>
  <c r="N78" i="53"/>
  <c r="O78" i="53" s="1"/>
  <c r="P78" i="53" s="1"/>
  <c r="Q78" i="53" s="1"/>
  <c r="R78" i="53" s="1"/>
  <c r="W76" i="52" a="1"/>
  <c r="W76" i="52" s="1"/>
  <c r="S76" i="52"/>
  <c r="Y75" i="51" a="1"/>
  <c r="Y75" i="51" s="1"/>
  <c r="X75" i="51" a="1"/>
  <c r="X75" i="51" s="1"/>
  <c r="W75" i="51" a="1"/>
  <c r="W75" i="51" s="1"/>
  <c r="V76" i="51"/>
  <c r="N76" i="51"/>
  <c r="O76" i="51" s="1"/>
  <c r="P76" i="51" s="1"/>
  <c r="Q76" i="51" s="1"/>
  <c r="R76" i="51" s="1"/>
  <c r="S74" i="50"/>
  <c r="X74" i="50" s="1" a="1"/>
  <c r="X74" i="50" s="1"/>
  <c r="S78" i="49"/>
  <c r="X78" i="49" a="1"/>
  <c r="X78" i="49" s="1"/>
  <c r="W78" i="49" a="1"/>
  <c r="W78" i="49" s="1"/>
  <c r="M78" i="48"/>
  <c r="V77" i="48"/>
  <c r="X77" i="47" a="1"/>
  <c r="X77" i="47" s="1"/>
  <c r="Y77" i="47" a="1"/>
  <c r="Y77" i="47" s="1"/>
  <c r="W77" i="47" a="1"/>
  <c r="W77" i="47" s="1"/>
  <c r="V78" i="47"/>
  <c r="N78" i="47"/>
  <c r="O78" i="47" s="1"/>
  <c r="P78" i="47" s="1"/>
  <c r="Q78" i="47" s="1"/>
  <c r="R78" i="47" s="1"/>
  <c r="V79" i="46"/>
  <c r="M80" i="46"/>
  <c r="W78" i="46" a="1"/>
  <c r="W78" i="46" s="1"/>
  <c r="Y78" i="46" a="1"/>
  <c r="Y78" i="46" s="1"/>
  <c r="V78" i="45"/>
  <c r="N78" i="45"/>
  <c r="O78" i="45" s="1"/>
  <c r="P78" i="45" s="1"/>
  <c r="Q78" i="45" s="1"/>
  <c r="R78" i="45" s="1"/>
  <c r="W77" i="45" a="1"/>
  <c r="W77" i="45" s="1"/>
  <c r="X77" i="45" a="1"/>
  <c r="X77" i="45" s="1"/>
  <c r="Y77" i="45" a="1"/>
  <c r="Y77" i="45" s="1"/>
  <c r="Y75" i="44" a="1"/>
  <c r="Y75" i="44" s="1"/>
  <c r="X75" i="44" a="1"/>
  <c r="X75" i="44" s="1"/>
  <c r="W75" i="44" a="1"/>
  <c r="W75" i="44" s="1"/>
  <c r="N76" i="44"/>
  <c r="O76" i="44" s="1"/>
  <c r="P76" i="44" s="1"/>
  <c r="Q76" i="44" s="1"/>
  <c r="R76" i="44" s="1"/>
  <c r="V76" i="44"/>
  <c r="Y77" i="43" a="1"/>
  <c r="Y77" i="43" s="1"/>
  <c r="X77" i="43" a="1"/>
  <c r="X77" i="43" s="1"/>
  <c r="W77" i="43" a="1"/>
  <c r="W77" i="43" s="1"/>
  <c r="N78" i="43"/>
  <c r="O78" i="43" s="1"/>
  <c r="P78" i="43" s="1"/>
  <c r="Q78" i="43" s="1"/>
  <c r="R78" i="43" s="1"/>
  <c r="V78" i="43"/>
  <c r="X77" i="42" a="1"/>
  <c r="X77" i="42" s="1"/>
  <c r="W77" i="42" a="1"/>
  <c r="W77" i="42" s="1"/>
  <c r="Y77" i="42" a="1"/>
  <c r="Y77" i="42" s="1"/>
  <c r="V78" i="42"/>
  <c r="N78" i="42"/>
  <c r="O78" i="42" s="1"/>
  <c r="P78" i="42" s="1"/>
  <c r="Q78" i="42" s="1"/>
  <c r="R78" i="42" s="1"/>
  <c r="M82" i="41"/>
  <c r="V81" i="41"/>
  <c r="W80" i="41" a="1"/>
  <c r="W80" i="41" s="1"/>
  <c r="S76" i="40"/>
  <c r="Y77" i="57" l="1" a="1"/>
  <c r="Y77" i="57" s="1"/>
  <c r="X77" i="57" a="1"/>
  <c r="X77" i="57" s="1"/>
  <c r="W77" i="57" a="1"/>
  <c r="W77" i="57" s="1"/>
  <c r="N78" i="57"/>
  <c r="O78" i="57" s="1"/>
  <c r="P78" i="57" s="1"/>
  <c r="Q78" i="57" s="1"/>
  <c r="R78" i="57" s="1"/>
  <c r="V78" i="57"/>
  <c r="X78" i="56" a="1"/>
  <c r="X78" i="56" s="1"/>
  <c r="S78" i="56"/>
  <c r="M78" i="55"/>
  <c r="V77" i="55"/>
  <c r="Y79" i="54" a="1"/>
  <c r="Y79" i="54" s="1"/>
  <c r="X79" i="54" a="1"/>
  <c r="X79" i="54" s="1"/>
  <c r="W79" i="54" a="1"/>
  <c r="W79" i="54" s="1"/>
  <c r="V80" i="54"/>
  <c r="N80" i="54"/>
  <c r="O80" i="54" s="1"/>
  <c r="P80" i="54" s="1"/>
  <c r="Q80" i="54" s="1"/>
  <c r="R80" i="54" s="1"/>
  <c r="S78" i="53"/>
  <c r="X78" i="53" s="1" a="1"/>
  <c r="X78" i="53" s="1"/>
  <c r="Y78" i="53" a="1"/>
  <c r="Y78" i="53" s="1"/>
  <c r="M78" i="52"/>
  <c r="V77" i="52"/>
  <c r="Y76" i="52" a="1"/>
  <c r="Y76" i="52" s="1"/>
  <c r="X76" i="52" a="1"/>
  <c r="X76" i="52" s="1"/>
  <c r="S76" i="51"/>
  <c r="M76" i="50"/>
  <c r="V75" i="50"/>
  <c r="W74" i="50" a="1"/>
  <c r="W74" i="50" s="1"/>
  <c r="Y74" i="50" a="1"/>
  <c r="Y74" i="50" s="1"/>
  <c r="M80" i="49"/>
  <c r="V79" i="49"/>
  <c r="Y78" i="49" a="1"/>
  <c r="Y78" i="49" s="1"/>
  <c r="Y77" i="48" a="1"/>
  <c r="Y77" i="48" s="1"/>
  <c r="X77" i="48" a="1"/>
  <c r="X77" i="48" s="1"/>
  <c r="W77" i="48" a="1"/>
  <c r="W77" i="48" s="1"/>
  <c r="V78" i="48"/>
  <c r="N78" i="48"/>
  <c r="O78" i="48" s="1"/>
  <c r="P78" i="48" s="1"/>
  <c r="Q78" i="48" s="1"/>
  <c r="R78" i="48" s="1"/>
  <c r="Y78" i="47" a="1"/>
  <c r="Y78" i="47" s="1"/>
  <c r="S78" i="47"/>
  <c r="V80" i="46"/>
  <c r="N80" i="46"/>
  <c r="O80" i="46" s="1"/>
  <c r="P80" i="46" s="1"/>
  <c r="Q80" i="46" s="1"/>
  <c r="R80" i="46" s="1"/>
  <c r="Y79" i="46" a="1"/>
  <c r="Y79" i="46" s="1"/>
  <c r="X79" i="46" a="1"/>
  <c r="X79" i="46" s="1"/>
  <c r="W79" i="46" a="1"/>
  <c r="W79" i="46" s="1"/>
  <c r="S78" i="45"/>
  <c r="X78" i="45" a="1"/>
  <c r="X78" i="45" s="1"/>
  <c r="Y78" i="45" a="1"/>
  <c r="Y78" i="45" s="1"/>
  <c r="W78" i="45" a="1"/>
  <c r="W78" i="45" s="1"/>
  <c r="S76" i="44"/>
  <c r="S78" i="43"/>
  <c r="S78" i="42"/>
  <c r="Y81" i="41" a="1"/>
  <c r="Y81" i="41" s="1"/>
  <c r="X81" i="41" a="1"/>
  <c r="X81" i="41" s="1"/>
  <c r="W81" i="41" a="1"/>
  <c r="W81" i="41" s="1"/>
  <c r="N82" i="41"/>
  <c r="O82" i="41" s="1"/>
  <c r="P82" i="41" s="1"/>
  <c r="Q82" i="41" s="1"/>
  <c r="R82" i="41" s="1"/>
  <c r="V82" i="41"/>
  <c r="M78" i="40"/>
  <c r="V77" i="40"/>
  <c r="W76" i="40" a="1"/>
  <c r="W76" i="40" s="1"/>
  <c r="Y76" i="40" a="1"/>
  <c r="Y76" i="40" s="1"/>
  <c r="X76" i="40" a="1"/>
  <c r="X76" i="40" s="1"/>
  <c r="S78" i="57" l="1"/>
  <c r="V79" i="56"/>
  <c r="M80" i="56"/>
  <c r="W78" i="56" a="1"/>
  <c r="W78" i="56" s="1"/>
  <c r="Y78" i="56" a="1"/>
  <c r="Y78" i="56" s="1"/>
  <c r="X77" i="55" a="1"/>
  <c r="X77" i="55" s="1"/>
  <c r="W77" i="55" a="1"/>
  <c r="W77" i="55" s="1"/>
  <c r="Y77" i="55" a="1"/>
  <c r="Y77" i="55" s="1"/>
  <c r="V78" i="55"/>
  <c r="N78" i="55"/>
  <c r="O78" i="55" s="1"/>
  <c r="P78" i="55" s="1"/>
  <c r="Q78" i="55" s="1"/>
  <c r="R78" i="55" s="1"/>
  <c r="S80" i="54"/>
  <c r="Y80" i="54" a="1"/>
  <c r="Y80" i="54" s="1"/>
  <c r="V79" i="53"/>
  <c r="M80" i="53"/>
  <c r="W78" i="53" a="1"/>
  <c r="W78" i="53" s="1"/>
  <c r="X77" i="52" a="1"/>
  <c r="X77" i="52" s="1"/>
  <c r="Y77" i="52" a="1"/>
  <c r="Y77" i="52" s="1"/>
  <c r="W77" i="52" a="1"/>
  <c r="W77" i="52" s="1"/>
  <c r="N78" i="52"/>
  <c r="O78" i="52" s="1"/>
  <c r="P78" i="52" s="1"/>
  <c r="Q78" i="52" s="1"/>
  <c r="R78" i="52" s="1"/>
  <c r="V78" i="52"/>
  <c r="M78" i="51"/>
  <c r="V77" i="51"/>
  <c r="Y76" i="51" a="1"/>
  <c r="Y76" i="51" s="1"/>
  <c r="X76" i="51" a="1"/>
  <c r="X76" i="51" s="1"/>
  <c r="W76" i="51" a="1"/>
  <c r="W76" i="51" s="1"/>
  <c r="X75" i="50" a="1"/>
  <c r="X75" i="50" s="1"/>
  <c r="W75" i="50" a="1"/>
  <c r="W75" i="50" s="1"/>
  <c r="Y75" i="50" a="1"/>
  <c r="Y75" i="50" s="1"/>
  <c r="N76" i="50"/>
  <c r="O76" i="50" s="1"/>
  <c r="P76" i="50" s="1"/>
  <c r="Q76" i="50" s="1"/>
  <c r="R76" i="50" s="1"/>
  <c r="V76" i="50"/>
  <c r="X79" i="49" a="1"/>
  <c r="X79" i="49" s="1"/>
  <c r="Y79" i="49" a="1"/>
  <c r="Y79" i="49" s="1"/>
  <c r="W79" i="49" a="1"/>
  <c r="W79" i="49" s="1"/>
  <c r="N80" i="49"/>
  <c r="O80" i="49" s="1"/>
  <c r="P80" i="49" s="1"/>
  <c r="Q80" i="49" s="1"/>
  <c r="R80" i="49" s="1"/>
  <c r="V80" i="49"/>
  <c r="W78" i="48" a="1"/>
  <c r="W78" i="48" s="1"/>
  <c r="S78" i="48"/>
  <c r="X78" i="48" a="1"/>
  <c r="X78" i="48" s="1"/>
  <c r="M80" i="47"/>
  <c r="V79" i="47"/>
  <c r="X78" i="47" a="1"/>
  <c r="X78" i="47" s="1"/>
  <c r="W78" i="47" a="1"/>
  <c r="W78" i="47" s="1"/>
  <c r="S80" i="46"/>
  <c r="Y80" i="46" s="1" a="1"/>
  <c r="Y80" i="46" s="1"/>
  <c r="V79" i="45"/>
  <c r="M80" i="45"/>
  <c r="V77" i="44"/>
  <c r="M78" i="44"/>
  <c r="W76" i="44" a="1"/>
  <c r="W76" i="44" s="1"/>
  <c r="X76" i="44" a="1"/>
  <c r="X76" i="44" s="1"/>
  <c r="Y76" i="44" a="1"/>
  <c r="Y76" i="44" s="1"/>
  <c r="V79" i="43"/>
  <c r="M80" i="43"/>
  <c r="X78" i="43" a="1"/>
  <c r="X78" i="43" s="1"/>
  <c r="Y78" i="43" a="1"/>
  <c r="Y78" i="43" s="1"/>
  <c r="W78" i="43" a="1"/>
  <c r="W78" i="43" s="1"/>
  <c r="M80" i="42"/>
  <c r="V79" i="42"/>
  <c r="Y78" i="42" a="1"/>
  <c r="Y78" i="42" s="1"/>
  <c r="W78" i="42" a="1"/>
  <c r="W78" i="42" s="1"/>
  <c r="X78" i="42" a="1"/>
  <c r="X78" i="42" s="1"/>
  <c r="S82" i="41"/>
  <c r="Y77" i="40" a="1"/>
  <c r="Y77" i="40" s="1"/>
  <c r="W77" i="40" a="1"/>
  <c r="W77" i="40" s="1"/>
  <c r="X77" i="40" a="1"/>
  <c r="X77" i="40" s="1"/>
  <c r="V78" i="40"/>
  <c r="N78" i="40"/>
  <c r="O78" i="40" s="1"/>
  <c r="P78" i="40" s="1"/>
  <c r="Q78" i="40" s="1"/>
  <c r="R78" i="40" s="1"/>
  <c r="M80" i="57" l="1"/>
  <c r="V79" i="57"/>
  <c r="W78" i="57" a="1"/>
  <c r="W78" i="57" s="1"/>
  <c r="Y78" i="57" a="1"/>
  <c r="Y78" i="57" s="1"/>
  <c r="X78" i="57" a="1"/>
  <c r="X78" i="57" s="1"/>
  <c r="V80" i="56"/>
  <c r="N80" i="56"/>
  <c r="O80" i="56" s="1"/>
  <c r="P80" i="56" s="1"/>
  <c r="Q80" i="56" s="1"/>
  <c r="R80" i="56" s="1"/>
  <c r="W79" i="56" a="1"/>
  <c r="W79" i="56" s="1"/>
  <c r="Y79" i="56" a="1"/>
  <c r="Y79" i="56" s="1"/>
  <c r="X79" i="56" a="1"/>
  <c r="X79" i="56" s="1"/>
  <c r="W78" i="55" a="1"/>
  <c r="W78" i="55" s="1"/>
  <c r="X78" i="55" a="1"/>
  <c r="X78" i="55" s="1"/>
  <c r="S78" i="55"/>
  <c r="M82" i="54"/>
  <c r="V81" i="54"/>
  <c r="X80" i="54" a="1"/>
  <c r="X80" i="54" s="1"/>
  <c r="W80" i="54" a="1"/>
  <c r="W80" i="54" s="1"/>
  <c r="N80" i="53"/>
  <c r="O80" i="53" s="1"/>
  <c r="P80" i="53" s="1"/>
  <c r="Q80" i="53" s="1"/>
  <c r="R80" i="53" s="1"/>
  <c r="V80" i="53"/>
  <c r="Y79" i="53" a="1"/>
  <c r="Y79" i="53" s="1"/>
  <c r="X79" i="53" a="1"/>
  <c r="X79" i="53" s="1"/>
  <c r="W79" i="53" a="1"/>
  <c r="W79" i="53" s="1"/>
  <c r="X78" i="52" a="1"/>
  <c r="X78" i="52" s="1"/>
  <c r="S78" i="52"/>
  <c r="W77" i="51" a="1"/>
  <c r="W77" i="51" s="1"/>
  <c r="Y77" i="51" a="1"/>
  <c r="Y77" i="51" s="1"/>
  <c r="X77" i="51" a="1"/>
  <c r="X77" i="51" s="1"/>
  <c r="N78" i="51"/>
  <c r="O78" i="51" s="1"/>
  <c r="P78" i="51" s="1"/>
  <c r="Q78" i="51" s="1"/>
  <c r="R78" i="51" s="1"/>
  <c r="V78" i="51"/>
  <c r="W76" i="50" a="1"/>
  <c r="W76" i="50" s="1"/>
  <c r="S76" i="50"/>
  <c r="Y76" i="50" a="1"/>
  <c r="Y76" i="50" s="1"/>
  <c r="S80" i="49"/>
  <c r="X80" i="49" a="1"/>
  <c r="X80" i="49" s="1"/>
  <c r="V79" i="48"/>
  <c r="M80" i="48"/>
  <c r="Y78" i="48" a="1"/>
  <c r="Y78" i="48" s="1"/>
  <c r="Y79" i="47" a="1"/>
  <c r="Y79" i="47" s="1"/>
  <c r="X79" i="47" a="1"/>
  <c r="X79" i="47" s="1"/>
  <c r="W79" i="47" a="1"/>
  <c r="W79" i="47" s="1"/>
  <c r="N80" i="47"/>
  <c r="O80" i="47" s="1"/>
  <c r="P80" i="47" s="1"/>
  <c r="Q80" i="47" s="1"/>
  <c r="R80" i="47" s="1"/>
  <c r="V80" i="47"/>
  <c r="V81" i="46"/>
  <c r="M82" i="46"/>
  <c r="W80" i="46" a="1"/>
  <c r="W80" i="46" s="1"/>
  <c r="X80" i="46" a="1"/>
  <c r="X80" i="46" s="1"/>
  <c r="V80" i="45"/>
  <c r="N80" i="45"/>
  <c r="O80" i="45" s="1"/>
  <c r="P80" i="45" s="1"/>
  <c r="Q80" i="45" s="1"/>
  <c r="R80" i="45" s="1"/>
  <c r="X79" i="45" a="1"/>
  <c r="X79" i="45" s="1"/>
  <c r="W79" i="45" a="1"/>
  <c r="W79" i="45" s="1"/>
  <c r="Y79" i="45" a="1"/>
  <c r="Y79" i="45" s="1"/>
  <c r="V78" i="44"/>
  <c r="N78" i="44"/>
  <c r="O78" i="44" s="1"/>
  <c r="P78" i="44" s="1"/>
  <c r="Q78" i="44" s="1"/>
  <c r="R78" i="44" s="1"/>
  <c r="X77" i="44" a="1"/>
  <c r="X77" i="44" s="1"/>
  <c r="W77" i="44" a="1"/>
  <c r="W77" i="44" s="1"/>
  <c r="Y77" i="44" a="1"/>
  <c r="Y77" i="44" s="1"/>
  <c r="N80" i="43"/>
  <c r="O80" i="43" s="1"/>
  <c r="P80" i="43" s="1"/>
  <c r="Q80" i="43" s="1"/>
  <c r="R80" i="43" s="1"/>
  <c r="V80" i="43"/>
  <c r="Y79" i="43" a="1"/>
  <c r="Y79" i="43" s="1"/>
  <c r="X79" i="43" a="1"/>
  <c r="X79" i="43" s="1"/>
  <c r="W79" i="43" a="1"/>
  <c r="W79" i="43" s="1"/>
  <c r="Y79" i="42" a="1"/>
  <c r="Y79" i="42" s="1"/>
  <c r="X79" i="42" a="1"/>
  <c r="X79" i="42" s="1"/>
  <c r="W79" i="42" a="1"/>
  <c r="W79" i="42" s="1"/>
  <c r="N80" i="42"/>
  <c r="O80" i="42" s="1"/>
  <c r="P80" i="42" s="1"/>
  <c r="Q80" i="42" s="1"/>
  <c r="R80" i="42" s="1"/>
  <c r="V80" i="42"/>
  <c r="M84" i="41"/>
  <c r="V83" i="41"/>
  <c r="W82" i="41" a="1"/>
  <c r="W82" i="41" s="1"/>
  <c r="Y82" i="41" a="1"/>
  <c r="Y82" i="41" s="1"/>
  <c r="X82" i="41" a="1"/>
  <c r="X82" i="41" s="1"/>
  <c r="S78" i="40"/>
  <c r="X78" i="40" s="1" a="1"/>
  <c r="X78" i="40" s="1"/>
  <c r="X79" i="57" l="1" a="1"/>
  <c r="X79" i="57" s="1"/>
  <c r="W79" i="57" a="1"/>
  <c r="W79" i="57" s="1"/>
  <c r="Y79" i="57" a="1"/>
  <c r="Y79" i="57" s="1"/>
  <c r="N80" i="57"/>
  <c r="O80" i="57" s="1"/>
  <c r="P80" i="57" s="1"/>
  <c r="Q80" i="57" s="1"/>
  <c r="R80" i="57" s="1"/>
  <c r="V80" i="57"/>
  <c r="W80" i="56" a="1"/>
  <c r="W80" i="56" s="1"/>
  <c r="X80" i="56" a="1"/>
  <c r="X80" i="56" s="1"/>
  <c r="S80" i="56"/>
  <c r="M80" i="55"/>
  <c r="V79" i="55"/>
  <c r="Y78" i="55" a="1"/>
  <c r="Y78" i="55" s="1"/>
  <c r="X81" i="54" a="1"/>
  <c r="X81" i="54" s="1"/>
  <c r="Y81" i="54" a="1"/>
  <c r="Y81" i="54" s="1"/>
  <c r="W81" i="54" a="1"/>
  <c r="W81" i="54" s="1"/>
  <c r="N82" i="54"/>
  <c r="O82" i="54" s="1"/>
  <c r="P82" i="54" s="1"/>
  <c r="Q82" i="54" s="1"/>
  <c r="R82" i="54" s="1"/>
  <c r="V82" i="54"/>
  <c r="S80" i="53"/>
  <c r="X80" i="53" s="1" a="1"/>
  <c r="X80" i="53" s="1"/>
  <c r="V79" i="52"/>
  <c r="M80" i="52"/>
  <c r="W78" i="52" a="1"/>
  <c r="W78" i="52" s="1"/>
  <c r="Y78" i="52" a="1"/>
  <c r="Y78" i="52" s="1"/>
  <c r="S78" i="51"/>
  <c r="M78" i="50"/>
  <c r="V77" i="50"/>
  <c r="X76" i="50" a="1"/>
  <c r="X76" i="50" s="1"/>
  <c r="V81" i="49"/>
  <c r="M82" i="49"/>
  <c r="Y80" i="49" a="1"/>
  <c r="Y80" i="49" s="1"/>
  <c r="W80" i="49" a="1"/>
  <c r="W80" i="49" s="1"/>
  <c r="N80" i="48"/>
  <c r="O80" i="48" s="1"/>
  <c r="P80" i="48" s="1"/>
  <c r="Q80" i="48" s="1"/>
  <c r="R80" i="48" s="1"/>
  <c r="V80" i="48"/>
  <c r="Y79" i="48" a="1"/>
  <c r="Y79" i="48" s="1"/>
  <c r="X79" i="48" a="1"/>
  <c r="X79" i="48" s="1"/>
  <c r="W79" i="48" a="1"/>
  <c r="W79" i="48" s="1"/>
  <c r="Y80" i="47" a="1"/>
  <c r="Y80" i="47" s="1"/>
  <c r="S80" i="47"/>
  <c r="N82" i="46"/>
  <c r="O82" i="46" s="1"/>
  <c r="P82" i="46" s="1"/>
  <c r="Q82" i="46" s="1"/>
  <c r="R82" i="46" s="1"/>
  <c r="V82" i="46"/>
  <c r="W81" i="46" a="1"/>
  <c r="W81" i="46" s="1"/>
  <c r="Y81" i="46" a="1"/>
  <c r="Y81" i="46" s="1"/>
  <c r="X81" i="46" a="1"/>
  <c r="X81" i="46" s="1"/>
  <c r="S80" i="45"/>
  <c r="Y80" i="45" a="1"/>
  <c r="Y80" i="45" s="1"/>
  <c r="W80" i="45" a="1"/>
  <c r="W80" i="45" s="1"/>
  <c r="X78" i="44" a="1"/>
  <c r="X78" i="44" s="1"/>
  <c r="S78" i="44"/>
  <c r="Y78" i="44" a="1"/>
  <c r="Y78" i="44" s="1"/>
  <c r="S80" i="43"/>
  <c r="Y80" i="43" a="1"/>
  <c r="Y80" i="43" s="1"/>
  <c r="S80" i="42"/>
  <c r="Y80" i="42" a="1"/>
  <c r="Y80" i="42" s="1"/>
  <c r="Y83" i="41" a="1"/>
  <c r="Y83" i="41" s="1"/>
  <c r="X83" i="41" a="1"/>
  <c r="X83" i="41" s="1"/>
  <c r="W83" i="41" a="1"/>
  <c r="W83" i="41" s="1"/>
  <c r="N84" i="41"/>
  <c r="O84" i="41" s="1"/>
  <c r="P84" i="41" s="1"/>
  <c r="Q84" i="41" s="1"/>
  <c r="R84" i="41" s="1"/>
  <c r="V84" i="41"/>
  <c r="V79" i="40"/>
  <c r="M80" i="40"/>
  <c r="Y78" i="40" a="1"/>
  <c r="Y78" i="40" s="1"/>
  <c r="W78" i="40" a="1"/>
  <c r="W78" i="40" s="1"/>
  <c r="W80" i="57" l="1" a="1"/>
  <c r="W80" i="57" s="1"/>
  <c r="S80" i="57"/>
  <c r="V81" i="56"/>
  <c r="M82" i="56"/>
  <c r="Y80" i="56" a="1"/>
  <c r="Y80" i="56" s="1"/>
  <c r="Y79" i="55" a="1"/>
  <c r="Y79" i="55" s="1"/>
  <c r="W79" i="55" a="1"/>
  <c r="W79" i="55" s="1"/>
  <c r="X79" i="55" a="1"/>
  <c r="X79" i="55" s="1"/>
  <c r="N80" i="55"/>
  <c r="O80" i="55" s="1"/>
  <c r="P80" i="55" s="1"/>
  <c r="Q80" i="55" s="1"/>
  <c r="R80" i="55" s="1"/>
  <c r="V80" i="55"/>
  <c r="S82" i="54"/>
  <c r="X82" i="54" a="1"/>
  <c r="X82" i="54" s="1"/>
  <c r="V81" i="53"/>
  <c r="M82" i="53"/>
  <c r="Y80" i="53" a="1"/>
  <c r="Y80" i="53" s="1"/>
  <c r="W80" i="53" a="1"/>
  <c r="W80" i="53" s="1"/>
  <c r="W79" i="52" a="1"/>
  <c r="W79" i="52" s="1"/>
  <c r="Y79" i="52" a="1"/>
  <c r="Y79" i="52" s="1"/>
  <c r="X79" i="52" a="1"/>
  <c r="X79" i="52" s="1"/>
  <c r="V80" i="52"/>
  <c r="N80" i="52"/>
  <c r="O80" i="52" s="1"/>
  <c r="P80" i="52" s="1"/>
  <c r="Q80" i="52" s="1"/>
  <c r="R80" i="52" s="1"/>
  <c r="M80" i="51"/>
  <c r="V79" i="51"/>
  <c r="Y78" i="51" a="1"/>
  <c r="Y78" i="51" s="1"/>
  <c r="X78" i="51" a="1"/>
  <c r="X78" i="51" s="1"/>
  <c r="W78" i="51" a="1"/>
  <c r="W78" i="51" s="1"/>
  <c r="X77" i="50" a="1"/>
  <c r="X77" i="50" s="1"/>
  <c r="W77" i="50" a="1"/>
  <c r="W77" i="50" s="1"/>
  <c r="Y77" i="50" a="1"/>
  <c r="Y77" i="50" s="1"/>
  <c r="V78" i="50"/>
  <c r="N78" i="50"/>
  <c r="O78" i="50" s="1"/>
  <c r="P78" i="50" s="1"/>
  <c r="Q78" i="50" s="1"/>
  <c r="R78" i="50" s="1"/>
  <c r="V82" i="49"/>
  <c r="N82" i="49"/>
  <c r="O82" i="49" s="1"/>
  <c r="P82" i="49" s="1"/>
  <c r="Q82" i="49" s="1"/>
  <c r="R82" i="49" s="1"/>
  <c r="W81" i="49" a="1"/>
  <c r="W81" i="49" s="1"/>
  <c r="Y81" i="49" a="1"/>
  <c r="Y81" i="49" s="1"/>
  <c r="X81" i="49" a="1"/>
  <c r="X81" i="49" s="1"/>
  <c r="S80" i="48"/>
  <c r="X80" i="48" a="1"/>
  <c r="X80" i="48" s="1"/>
  <c r="M82" i="47"/>
  <c r="V81" i="47"/>
  <c r="X80" i="47" a="1"/>
  <c r="X80" i="47" s="1"/>
  <c r="W80" i="47" a="1"/>
  <c r="W80" i="47" s="1"/>
  <c r="X82" i="46" a="1"/>
  <c r="X82" i="46" s="1"/>
  <c r="S82" i="46"/>
  <c r="M82" i="45"/>
  <c r="V81" i="45"/>
  <c r="X80" i="45" a="1"/>
  <c r="X80" i="45" s="1"/>
  <c r="V79" i="44"/>
  <c r="M80" i="44"/>
  <c r="W78" i="44" a="1"/>
  <c r="W78" i="44" s="1"/>
  <c r="M82" i="43"/>
  <c r="V81" i="43"/>
  <c r="W80" i="43" a="1"/>
  <c r="W80" i="43" s="1"/>
  <c r="X80" i="43" a="1"/>
  <c r="X80" i="43" s="1"/>
  <c r="M82" i="42"/>
  <c r="V81" i="42"/>
  <c r="X80" i="42" a="1"/>
  <c r="X80" i="42" s="1"/>
  <c r="W80" i="42" a="1"/>
  <c r="W80" i="42" s="1"/>
  <c r="S84" i="41"/>
  <c r="X84" i="41" a="1"/>
  <c r="X84" i="41" s="1"/>
  <c r="V80" i="40"/>
  <c r="N80" i="40"/>
  <c r="O80" i="40" s="1"/>
  <c r="P80" i="40" s="1"/>
  <c r="Q80" i="40" s="1"/>
  <c r="R80" i="40" s="1"/>
  <c r="W79" i="40" a="1"/>
  <c r="W79" i="40" s="1"/>
  <c r="Y79" i="40" a="1"/>
  <c r="Y79" i="40" s="1"/>
  <c r="X79" i="40" a="1"/>
  <c r="X79" i="40" s="1"/>
  <c r="V81" i="57" l="1"/>
  <c r="M82" i="57"/>
  <c r="Y80" i="57" a="1"/>
  <c r="Y80" i="57" s="1"/>
  <c r="X80" i="57" a="1"/>
  <c r="X80" i="57" s="1"/>
  <c r="N82" i="56"/>
  <c r="O82" i="56" s="1"/>
  <c r="P82" i="56" s="1"/>
  <c r="Q82" i="56" s="1"/>
  <c r="R82" i="56" s="1"/>
  <c r="V82" i="56"/>
  <c r="X81" i="56" a="1"/>
  <c r="X81" i="56" s="1"/>
  <c r="W81" i="56" a="1"/>
  <c r="W81" i="56" s="1"/>
  <c r="Y81" i="56" a="1"/>
  <c r="Y81" i="56" s="1"/>
  <c r="S80" i="55"/>
  <c r="V83" i="54"/>
  <c r="M84" i="54"/>
  <c r="Y82" i="54" a="1"/>
  <c r="Y82" i="54" s="1"/>
  <c r="W82" i="54" a="1"/>
  <c r="W82" i="54" s="1"/>
  <c r="N82" i="53"/>
  <c r="O82" i="53" s="1"/>
  <c r="P82" i="53" s="1"/>
  <c r="Q82" i="53" s="1"/>
  <c r="R82" i="53" s="1"/>
  <c r="V82" i="53"/>
  <c r="W81" i="53" a="1"/>
  <c r="W81" i="53" s="1"/>
  <c r="Y81" i="53" a="1"/>
  <c r="Y81" i="53" s="1"/>
  <c r="X81" i="53" a="1"/>
  <c r="X81" i="53" s="1"/>
  <c r="S80" i="52"/>
  <c r="Y79" i="51" a="1"/>
  <c r="Y79" i="51" s="1"/>
  <c r="X79" i="51" a="1"/>
  <c r="X79" i="51" s="1"/>
  <c r="W79" i="51" a="1"/>
  <c r="W79" i="51" s="1"/>
  <c r="N80" i="51"/>
  <c r="O80" i="51" s="1"/>
  <c r="P80" i="51" s="1"/>
  <c r="Q80" i="51" s="1"/>
  <c r="R80" i="51" s="1"/>
  <c r="V80" i="51"/>
  <c r="Y78" i="50" a="1"/>
  <c r="Y78" i="50" s="1"/>
  <c r="S78" i="50"/>
  <c r="X78" i="50" a="1"/>
  <c r="X78" i="50" s="1"/>
  <c r="W78" i="50" a="1"/>
  <c r="W78" i="50" s="1"/>
  <c r="S82" i="49"/>
  <c r="X82" i="49" a="1"/>
  <c r="X82" i="49" s="1"/>
  <c r="V81" i="48"/>
  <c r="M82" i="48"/>
  <c r="W80" i="48" a="1"/>
  <c r="W80" i="48" s="1"/>
  <c r="Y80" i="48" a="1"/>
  <c r="Y80" i="48" s="1"/>
  <c r="Y81" i="47" a="1"/>
  <c r="Y81" i="47" s="1"/>
  <c r="W81" i="47" a="1"/>
  <c r="W81" i="47" s="1"/>
  <c r="X81" i="47" a="1"/>
  <c r="X81" i="47" s="1"/>
  <c r="N82" i="47"/>
  <c r="O82" i="47" s="1"/>
  <c r="P82" i="47" s="1"/>
  <c r="Q82" i="47" s="1"/>
  <c r="R82" i="47" s="1"/>
  <c r="V82" i="47"/>
  <c r="V83" i="46"/>
  <c r="M84" i="46"/>
  <c r="Y82" i="46" a="1"/>
  <c r="Y82" i="46" s="1"/>
  <c r="W82" i="46" a="1"/>
  <c r="W82" i="46" s="1"/>
  <c r="X81" i="45" a="1"/>
  <c r="X81" i="45" s="1"/>
  <c r="W81" i="45" a="1"/>
  <c r="W81" i="45" s="1"/>
  <c r="Y81" i="45" a="1"/>
  <c r="Y81" i="45" s="1"/>
  <c r="V82" i="45"/>
  <c r="N82" i="45"/>
  <c r="O82" i="45" s="1"/>
  <c r="P82" i="45" s="1"/>
  <c r="Q82" i="45" s="1"/>
  <c r="R82" i="45" s="1"/>
  <c r="V80" i="44"/>
  <c r="N80" i="44"/>
  <c r="O80" i="44" s="1"/>
  <c r="P80" i="44" s="1"/>
  <c r="Q80" i="44" s="1"/>
  <c r="R80" i="44" s="1"/>
  <c r="W79" i="44" a="1"/>
  <c r="W79" i="44" s="1"/>
  <c r="Y79" i="44" a="1"/>
  <c r="Y79" i="44" s="1"/>
  <c r="X79" i="44" a="1"/>
  <c r="X79" i="44" s="1"/>
  <c r="Y81" i="43" a="1"/>
  <c r="Y81" i="43" s="1"/>
  <c r="X81" i="43" a="1"/>
  <c r="X81" i="43" s="1"/>
  <c r="W81" i="43" a="1"/>
  <c r="W81" i="43" s="1"/>
  <c r="N82" i="43"/>
  <c r="O82" i="43" s="1"/>
  <c r="P82" i="43" s="1"/>
  <c r="Q82" i="43" s="1"/>
  <c r="R82" i="43" s="1"/>
  <c r="V82" i="43"/>
  <c r="Y81" i="42" a="1"/>
  <c r="Y81" i="42" s="1"/>
  <c r="W81" i="42" a="1"/>
  <c r="W81" i="42" s="1"/>
  <c r="X81" i="42" a="1"/>
  <c r="X81" i="42" s="1"/>
  <c r="N82" i="42"/>
  <c r="O82" i="42" s="1"/>
  <c r="P82" i="42" s="1"/>
  <c r="Q82" i="42" s="1"/>
  <c r="R82" i="42" s="1"/>
  <c r="V82" i="42"/>
  <c r="V85" i="41"/>
  <c r="M86" i="41"/>
  <c r="Y84" i="41" a="1"/>
  <c r="Y84" i="41" s="1"/>
  <c r="W84" i="41" a="1"/>
  <c r="W84" i="41" s="1"/>
  <c r="S80" i="40"/>
  <c r="X80" i="40" s="1" a="1"/>
  <c r="X80" i="40" s="1"/>
  <c r="N82" i="57" l="1"/>
  <c r="O82" i="57" s="1"/>
  <c r="P82" i="57" s="1"/>
  <c r="Q82" i="57" s="1"/>
  <c r="R82" i="57" s="1"/>
  <c r="V82" i="57"/>
  <c r="X81" i="57" a="1"/>
  <c r="X81" i="57" s="1"/>
  <c r="W81" i="57" a="1"/>
  <c r="W81" i="57" s="1"/>
  <c r="Y81" i="57" a="1"/>
  <c r="Y81" i="57" s="1"/>
  <c r="S82" i="56"/>
  <c r="X82" i="56" s="1" a="1"/>
  <c r="X82" i="56" s="1"/>
  <c r="M82" i="55"/>
  <c r="V81" i="55"/>
  <c r="X80" i="55" a="1"/>
  <c r="X80" i="55" s="1"/>
  <c r="Y80" i="55" a="1"/>
  <c r="Y80" i="55" s="1"/>
  <c r="W80" i="55" a="1"/>
  <c r="W80" i="55" s="1"/>
  <c r="V84" i="54"/>
  <c r="N84" i="54"/>
  <c r="O84" i="54" s="1"/>
  <c r="P84" i="54" s="1"/>
  <c r="Q84" i="54" s="1"/>
  <c r="R84" i="54" s="1"/>
  <c r="W83" i="54" a="1"/>
  <c r="W83" i="54" s="1"/>
  <c r="Y83" i="54" a="1"/>
  <c r="Y83" i="54" s="1"/>
  <c r="X83" i="54" a="1"/>
  <c r="X83" i="54" s="1"/>
  <c r="S82" i="53"/>
  <c r="W82" i="53" a="1"/>
  <c r="W82" i="53" s="1"/>
  <c r="V81" i="52"/>
  <c r="M82" i="52"/>
  <c r="X80" i="52" a="1"/>
  <c r="X80" i="52" s="1"/>
  <c r="Y80" i="52" a="1"/>
  <c r="Y80" i="52" s="1"/>
  <c r="W80" i="52" a="1"/>
  <c r="W80" i="52" s="1"/>
  <c r="S80" i="51"/>
  <c r="Y80" i="51" a="1"/>
  <c r="Y80" i="51" s="1"/>
  <c r="M80" i="50"/>
  <c r="V79" i="50"/>
  <c r="V83" i="49"/>
  <c r="M84" i="49"/>
  <c r="Y82" i="49" a="1"/>
  <c r="Y82" i="49" s="1"/>
  <c r="W82" i="49" a="1"/>
  <c r="W82" i="49" s="1"/>
  <c r="N82" i="48"/>
  <c r="O82" i="48" s="1"/>
  <c r="P82" i="48" s="1"/>
  <c r="Q82" i="48" s="1"/>
  <c r="R82" i="48" s="1"/>
  <c r="V82" i="48"/>
  <c r="W81" i="48" a="1"/>
  <c r="W81" i="48" s="1"/>
  <c r="Y81" i="48" a="1"/>
  <c r="Y81" i="48" s="1"/>
  <c r="X81" i="48" a="1"/>
  <c r="X81" i="48" s="1"/>
  <c r="S82" i="47"/>
  <c r="N84" i="46"/>
  <c r="O84" i="46" s="1"/>
  <c r="P84" i="46" s="1"/>
  <c r="Q84" i="46" s="1"/>
  <c r="R84" i="46" s="1"/>
  <c r="V84" i="46"/>
  <c r="X83" i="46" a="1"/>
  <c r="X83" i="46" s="1"/>
  <c r="W83" i="46" a="1"/>
  <c r="W83" i="46" s="1"/>
  <c r="Y83" i="46" a="1"/>
  <c r="Y83" i="46" s="1"/>
  <c r="Y82" i="45" a="1"/>
  <c r="Y82" i="45" s="1"/>
  <c r="S82" i="45"/>
  <c r="S80" i="44"/>
  <c r="X80" i="44" s="1" a="1"/>
  <c r="X80" i="44" s="1"/>
  <c r="S82" i="43"/>
  <c r="S82" i="42"/>
  <c r="X82" i="42" a="1"/>
  <c r="X82" i="42" s="1"/>
  <c r="V86" i="41"/>
  <c r="N86" i="41"/>
  <c r="O86" i="41" s="1"/>
  <c r="P86" i="41" s="1"/>
  <c r="Q86" i="41" s="1"/>
  <c r="R86" i="41" s="1"/>
  <c r="W85" i="41" a="1"/>
  <c r="W85" i="41" s="1"/>
  <c r="Y85" i="41" a="1"/>
  <c r="Y85" i="41" s="1"/>
  <c r="X85" i="41" a="1"/>
  <c r="X85" i="41" s="1"/>
  <c r="M82" i="40"/>
  <c r="V81" i="40"/>
  <c r="W80" i="40" a="1"/>
  <c r="W80" i="40" s="1"/>
  <c r="Y80" i="40" a="1"/>
  <c r="Y80" i="40" s="1"/>
  <c r="Y82" i="57" l="1" a="1"/>
  <c r="Y82" i="57" s="1"/>
  <c r="S82" i="57"/>
  <c r="X82" i="57" a="1"/>
  <c r="X82" i="57" s="1"/>
  <c r="W82" i="56" a="1"/>
  <c r="W82" i="56" s="1"/>
  <c r="V83" i="56"/>
  <c r="M84" i="56"/>
  <c r="Y82" i="56" a="1"/>
  <c r="Y82" i="56" s="1"/>
  <c r="Y81" i="55" a="1"/>
  <c r="Y81" i="55" s="1"/>
  <c r="X81" i="55" a="1"/>
  <c r="X81" i="55" s="1"/>
  <c r="W81" i="55" a="1"/>
  <c r="W81" i="55" s="1"/>
  <c r="V82" i="55"/>
  <c r="N82" i="55"/>
  <c r="O82" i="55" s="1"/>
  <c r="P82" i="55" s="1"/>
  <c r="Q82" i="55" s="1"/>
  <c r="R82" i="55" s="1"/>
  <c r="S84" i="54"/>
  <c r="M84" i="53"/>
  <c r="V83" i="53"/>
  <c r="Y82" i="53" a="1"/>
  <c r="Y82" i="53" s="1"/>
  <c r="X82" i="53" a="1"/>
  <c r="X82" i="53" s="1"/>
  <c r="V82" i="52"/>
  <c r="N82" i="52"/>
  <c r="O82" i="52" s="1"/>
  <c r="P82" i="52" s="1"/>
  <c r="Q82" i="52" s="1"/>
  <c r="R82" i="52" s="1"/>
  <c r="W81" i="52" a="1"/>
  <c r="W81" i="52" s="1"/>
  <c r="Y81" i="52" a="1"/>
  <c r="Y81" i="52" s="1"/>
  <c r="X81" i="52" a="1"/>
  <c r="X81" i="52" s="1"/>
  <c r="M82" i="51"/>
  <c r="V81" i="51"/>
  <c r="W80" i="51" a="1"/>
  <c r="W80" i="51" s="1"/>
  <c r="X80" i="51" a="1"/>
  <c r="X80" i="51" s="1"/>
  <c r="Y79" i="50" a="1"/>
  <c r="Y79" i="50" s="1"/>
  <c r="W79" i="50" a="1"/>
  <c r="W79" i="50" s="1"/>
  <c r="X79" i="50" a="1"/>
  <c r="X79" i="50" s="1"/>
  <c r="N80" i="50"/>
  <c r="O80" i="50" s="1"/>
  <c r="P80" i="50" s="1"/>
  <c r="Q80" i="50" s="1"/>
  <c r="R80" i="50" s="1"/>
  <c r="V80" i="50"/>
  <c r="V84" i="49"/>
  <c r="N84" i="49"/>
  <c r="O84" i="49" s="1"/>
  <c r="P84" i="49" s="1"/>
  <c r="Q84" i="49" s="1"/>
  <c r="R84" i="49" s="1"/>
  <c r="Y83" i="49" a="1"/>
  <c r="Y83" i="49" s="1"/>
  <c r="X83" i="49" a="1"/>
  <c r="X83" i="49" s="1"/>
  <c r="W83" i="49" a="1"/>
  <c r="W83" i="49" s="1"/>
  <c r="S82" i="48"/>
  <c r="M84" i="47"/>
  <c r="V83" i="47"/>
  <c r="Y82" i="47" a="1"/>
  <c r="Y82" i="47" s="1"/>
  <c r="W82" i="47" a="1"/>
  <c r="W82" i="47" s="1"/>
  <c r="X82" i="47" a="1"/>
  <c r="X82" i="47" s="1"/>
  <c r="X84" i="46" a="1"/>
  <c r="X84" i="46" s="1"/>
  <c r="S84" i="46"/>
  <c r="W84" i="46" s="1" a="1"/>
  <c r="W84" i="46" s="1"/>
  <c r="M84" i="45"/>
  <c r="V83" i="45"/>
  <c r="W82" i="45" a="1"/>
  <c r="W82" i="45" s="1"/>
  <c r="X82" i="45" a="1"/>
  <c r="X82" i="45" s="1"/>
  <c r="V81" i="44"/>
  <c r="M82" i="44"/>
  <c r="Y80" i="44" a="1"/>
  <c r="Y80" i="44" s="1"/>
  <c r="W80" i="44" a="1"/>
  <c r="W80" i="44" s="1"/>
  <c r="V83" i="43"/>
  <c r="M84" i="43"/>
  <c r="W82" i="43" a="1"/>
  <c r="W82" i="43" s="1"/>
  <c r="Y82" i="43" a="1"/>
  <c r="Y82" i="43" s="1"/>
  <c r="X82" i="43" a="1"/>
  <c r="X82" i="43" s="1"/>
  <c r="M84" i="42"/>
  <c r="V83" i="42"/>
  <c r="W82" i="42" a="1"/>
  <c r="W82" i="42" s="1"/>
  <c r="Y82" i="42" a="1"/>
  <c r="Y82" i="42" s="1"/>
  <c r="S86" i="41"/>
  <c r="Y86" i="41" s="1" a="1"/>
  <c r="Y86" i="41" s="1"/>
  <c r="Y81" i="40" a="1"/>
  <c r="Y81" i="40" s="1"/>
  <c r="X81" i="40" a="1"/>
  <c r="X81" i="40" s="1"/>
  <c r="W81" i="40" a="1"/>
  <c r="W81" i="40" s="1"/>
  <c r="N82" i="40"/>
  <c r="O82" i="40" s="1"/>
  <c r="P82" i="40" s="1"/>
  <c r="Q82" i="40" s="1"/>
  <c r="R82" i="40" s="1"/>
  <c r="V82" i="40"/>
  <c r="V83" i="57" l="1"/>
  <c r="M84" i="57"/>
  <c r="W82" i="57" a="1"/>
  <c r="W82" i="57" s="1"/>
  <c r="W83" i="56" a="1"/>
  <c r="W83" i="56" s="1"/>
  <c r="X83" i="56" a="1"/>
  <c r="X83" i="56" s="1"/>
  <c r="Y83" i="56" a="1"/>
  <c r="Y83" i="56" s="1"/>
  <c r="V84" i="56"/>
  <c r="N84" i="56"/>
  <c r="O84" i="56" s="1"/>
  <c r="P84" i="56" s="1"/>
  <c r="Q84" i="56" s="1"/>
  <c r="R84" i="56" s="1"/>
  <c r="W82" i="55" a="1"/>
  <c r="W82" i="55" s="1"/>
  <c r="S82" i="55"/>
  <c r="Y82" i="55" a="1"/>
  <c r="Y82" i="55" s="1"/>
  <c r="V85" i="54"/>
  <c r="M86" i="54"/>
  <c r="W84" i="54" a="1"/>
  <c r="W84" i="54" s="1"/>
  <c r="X84" i="54" a="1"/>
  <c r="X84" i="54" s="1"/>
  <c r="Y84" i="54" a="1"/>
  <c r="Y84" i="54" s="1"/>
  <c r="Y83" i="53" a="1"/>
  <c r="Y83" i="53" s="1"/>
  <c r="X83" i="53" a="1"/>
  <c r="X83" i="53" s="1"/>
  <c r="W83" i="53" a="1"/>
  <c r="W83" i="53" s="1"/>
  <c r="N84" i="53"/>
  <c r="O84" i="53" s="1"/>
  <c r="P84" i="53" s="1"/>
  <c r="Q84" i="53" s="1"/>
  <c r="R84" i="53" s="1"/>
  <c r="V84" i="53"/>
  <c r="S82" i="52"/>
  <c r="Y82" i="52" s="1" a="1"/>
  <c r="Y82" i="52" s="1"/>
  <c r="X82" i="52" a="1"/>
  <c r="X82" i="52" s="1"/>
  <c r="Y81" i="51" a="1"/>
  <c r="Y81" i="51" s="1"/>
  <c r="X81" i="51" a="1"/>
  <c r="X81" i="51" s="1"/>
  <c r="W81" i="51" a="1"/>
  <c r="W81" i="51" s="1"/>
  <c r="N82" i="51"/>
  <c r="O82" i="51" s="1"/>
  <c r="P82" i="51" s="1"/>
  <c r="Q82" i="51" s="1"/>
  <c r="R82" i="51" s="1"/>
  <c r="V82" i="51"/>
  <c r="S80" i="50"/>
  <c r="S84" i="49"/>
  <c r="X84" i="49" a="1"/>
  <c r="X84" i="49" s="1"/>
  <c r="M84" i="48"/>
  <c r="V83" i="48"/>
  <c r="W82" i="48" a="1"/>
  <c r="W82" i="48" s="1"/>
  <c r="Y82" i="48" a="1"/>
  <c r="Y82" i="48" s="1"/>
  <c r="X82" i="48" a="1"/>
  <c r="X82" i="48" s="1"/>
  <c r="X83" i="47" a="1"/>
  <c r="X83" i="47" s="1"/>
  <c r="W83" i="47" a="1"/>
  <c r="W83" i="47" s="1"/>
  <c r="Y83" i="47" a="1"/>
  <c r="Y83" i="47" s="1"/>
  <c r="N84" i="47"/>
  <c r="O84" i="47" s="1"/>
  <c r="P84" i="47" s="1"/>
  <c r="Q84" i="47" s="1"/>
  <c r="R84" i="47" s="1"/>
  <c r="V84" i="47"/>
  <c r="Y84" i="46" a="1"/>
  <c r="Y84" i="46" s="1"/>
  <c r="M86" i="46"/>
  <c r="V85" i="46"/>
  <c r="Y83" i="45" a="1"/>
  <c r="Y83" i="45" s="1"/>
  <c r="W83" i="45" a="1"/>
  <c r="W83" i="45" s="1"/>
  <c r="X83" i="45" a="1"/>
  <c r="X83" i="45" s="1"/>
  <c r="N84" i="45"/>
  <c r="O84" i="45" s="1"/>
  <c r="P84" i="45" s="1"/>
  <c r="Q84" i="45" s="1"/>
  <c r="R84" i="45" s="1"/>
  <c r="V84" i="45"/>
  <c r="V82" i="44"/>
  <c r="N82" i="44"/>
  <c r="O82" i="44" s="1"/>
  <c r="P82" i="44" s="1"/>
  <c r="Q82" i="44" s="1"/>
  <c r="R82" i="44" s="1"/>
  <c r="W81" i="44" a="1"/>
  <c r="W81" i="44" s="1"/>
  <c r="Y81" i="44" a="1"/>
  <c r="Y81" i="44" s="1"/>
  <c r="X81" i="44" a="1"/>
  <c r="X81" i="44" s="1"/>
  <c r="V84" i="43"/>
  <c r="N84" i="43"/>
  <c r="O84" i="43" s="1"/>
  <c r="P84" i="43" s="1"/>
  <c r="Q84" i="43" s="1"/>
  <c r="R84" i="43" s="1"/>
  <c r="X83" i="43" a="1"/>
  <c r="X83" i="43" s="1"/>
  <c r="Y83" i="43" a="1"/>
  <c r="Y83" i="43" s="1"/>
  <c r="W83" i="43" a="1"/>
  <c r="W83" i="43" s="1"/>
  <c r="X83" i="42" a="1"/>
  <c r="X83" i="42" s="1"/>
  <c r="W83" i="42" a="1"/>
  <c r="W83" i="42" s="1"/>
  <c r="Y83" i="42" a="1"/>
  <c r="Y83" i="42" s="1"/>
  <c r="N84" i="42"/>
  <c r="O84" i="42" s="1"/>
  <c r="P84" i="42" s="1"/>
  <c r="Q84" i="42" s="1"/>
  <c r="R84" i="42" s="1"/>
  <c r="V84" i="42"/>
  <c r="M88" i="41"/>
  <c r="V87" i="41"/>
  <c r="X86" i="41" a="1"/>
  <c r="X86" i="41" s="1"/>
  <c r="W86" i="41" a="1"/>
  <c r="W86" i="41" s="1"/>
  <c r="S82" i="40"/>
  <c r="X82" i="40" s="1" a="1"/>
  <c r="X82" i="40" s="1"/>
  <c r="N84" i="57" l="1"/>
  <c r="O84" i="57" s="1"/>
  <c r="P84" i="57" s="1"/>
  <c r="Q84" i="57" s="1"/>
  <c r="R84" i="57" s="1"/>
  <c r="V84" i="57"/>
  <c r="W83" i="57" a="1"/>
  <c r="W83" i="57" s="1"/>
  <c r="Y83" i="57" a="1"/>
  <c r="Y83" i="57" s="1"/>
  <c r="X83" i="57" a="1"/>
  <c r="X83" i="57" s="1"/>
  <c r="S84" i="56"/>
  <c r="V83" i="55"/>
  <c r="M84" i="55"/>
  <c r="X82" i="55" a="1"/>
  <c r="X82" i="55" s="1"/>
  <c r="X85" i="54" a="1"/>
  <c r="X85" i="54" s="1"/>
  <c r="W85" i="54" a="1"/>
  <c r="W85" i="54" s="1"/>
  <c r="Y85" i="54" a="1"/>
  <c r="Y85" i="54" s="1"/>
  <c r="V86" i="54"/>
  <c r="N86" i="54"/>
  <c r="O86" i="54" s="1"/>
  <c r="P86" i="54" s="1"/>
  <c r="Q86" i="54" s="1"/>
  <c r="R86" i="54" s="1"/>
  <c r="S84" i="53"/>
  <c r="X84" i="53" s="1" a="1"/>
  <c r="X84" i="53" s="1"/>
  <c r="W84" i="53" a="1"/>
  <c r="W84" i="53" s="1"/>
  <c r="V83" i="52"/>
  <c r="M84" i="52"/>
  <c r="W82" i="52" a="1"/>
  <c r="W82" i="52" s="1"/>
  <c r="S82" i="51"/>
  <c r="M82" i="50"/>
  <c r="V81" i="50"/>
  <c r="W80" i="50" a="1"/>
  <c r="W80" i="50" s="1"/>
  <c r="X80" i="50" a="1"/>
  <c r="X80" i="50" s="1"/>
  <c r="Y80" i="50" a="1"/>
  <c r="Y80" i="50" s="1"/>
  <c r="M86" i="49"/>
  <c r="V85" i="49"/>
  <c r="Y84" i="49" a="1"/>
  <c r="Y84" i="49" s="1"/>
  <c r="W84" i="49" a="1"/>
  <c r="W84" i="49" s="1"/>
  <c r="Y83" i="48" a="1"/>
  <c r="Y83" i="48" s="1"/>
  <c r="X83" i="48" a="1"/>
  <c r="X83" i="48" s="1"/>
  <c r="W83" i="48" a="1"/>
  <c r="W83" i="48" s="1"/>
  <c r="N84" i="48"/>
  <c r="O84" i="48" s="1"/>
  <c r="P84" i="48" s="1"/>
  <c r="Q84" i="48" s="1"/>
  <c r="R84" i="48" s="1"/>
  <c r="V84" i="48"/>
  <c r="S84" i="47"/>
  <c r="X84" i="47" a="1"/>
  <c r="X84" i="47" s="1"/>
  <c r="Y84" i="47" a="1"/>
  <c r="Y84" i="47" s="1"/>
  <c r="X85" i="46" a="1"/>
  <c r="X85" i="46" s="1"/>
  <c r="W85" i="46" a="1"/>
  <c r="W85" i="46" s="1"/>
  <c r="Y85" i="46" a="1"/>
  <c r="Y85" i="46" s="1"/>
  <c r="N86" i="46"/>
  <c r="O86" i="46" s="1"/>
  <c r="P86" i="46" s="1"/>
  <c r="Q86" i="46" s="1"/>
  <c r="R86" i="46" s="1"/>
  <c r="V86" i="46"/>
  <c r="S84" i="45"/>
  <c r="S82" i="44"/>
  <c r="X82" i="44" a="1"/>
  <c r="X82" i="44" s="1"/>
  <c r="S84" i="43"/>
  <c r="Y84" i="43" a="1"/>
  <c r="Y84" i="43" s="1"/>
  <c r="S84" i="42"/>
  <c r="W84" i="42" s="1" a="1"/>
  <c r="W84" i="42" s="1"/>
  <c r="Y84" i="42" a="1"/>
  <c r="Y84" i="42" s="1"/>
  <c r="W87" i="41" a="1"/>
  <c r="W87" i="41" s="1"/>
  <c r="Y87" i="41" a="1"/>
  <c r="Y87" i="41" s="1"/>
  <c r="X87" i="41" a="1"/>
  <c r="X87" i="41" s="1"/>
  <c r="N88" i="41"/>
  <c r="O88" i="41" s="1"/>
  <c r="P88" i="41" s="1"/>
  <c r="Q88" i="41" s="1"/>
  <c r="R88" i="41" s="1"/>
  <c r="V88" i="41"/>
  <c r="M84" i="40"/>
  <c r="V83" i="40"/>
  <c r="W82" i="40" a="1"/>
  <c r="W82" i="40" s="1"/>
  <c r="Y82" i="40" a="1"/>
  <c r="Y82" i="40" s="1"/>
  <c r="S84" i="57" l="1"/>
  <c r="X84" i="57" a="1"/>
  <c r="X84" i="57" s="1"/>
  <c r="V85" i="56"/>
  <c r="M86" i="56"/>
  <c r="X84" i="56" a="1"/>
  <c r="X84" i="56" s="1"/>
  <c r="W84" i="56" a="1"/>
  <c r="W84" i="56" s="1"/>
  <c r="Y84" i="56" a="1"/>
  <c r="Y84" i="56" s="1"/>
  <c r="V84" i="55"/>
  <c r="N84" i="55"/>
  <c r="O84" i="55" s="1"/>
  <c r="P84" i="55" s="1"/>
  <c r="Q84" i="55" s="1"/>
  <c r="R84" i="55" s="1"/>
  <c r="X83" i="55" a="1"/>
  <c r="X83" i="55" s="1"/>
  <c r="Y83" i="55" a="1"/>
  <c r="Y83" i="55" s="1"/>
  <c r="W83" i="55" a="1"/>
  <c r="W83" i="55" s="1"/>
  <c r="W86" i="54" a="1"/>
  <c r="W86" i="54" s="1"/>
  <c r="S86" i="54"/>
  <c r="X86" i="54" a="1"/>
  <c r="X86" i="54" s="1"/>
  <c r="V85" i="53"/>
  <c r="M86" i="53"/>
  <c r="Y84" i="53" a="1"/>
  <c r="Y84" i="53" s="1"/>
  <c r="V84" i="52"/>
  <c r="N84" i="52"/>
  <c r="O84" i="52" s="1"/>
  <c r="P84" i="52" s="1"/>
  <c r="Q84" i="52" s="1"/>
  <c r="R84" i="52" s="1"/>
  <c r="W83" i="52" a="1"/>
  <c r="W83" i="52" s="1"/>
  <c r="Y83" i="52" a="1"/>
  <c r="Y83" i="52" s="1"/>
  <c r="X83" i="52" a="1"/>
  <c r="X83" i="52" s="1"/>
  <c r="M84" i="51"/>
  <c r="V83" i="51"/>
  <c r="Y82" i="51" a="1"/>
  <c r="Y82" i="51" s="1"/>
  <c r="W82" i="51" a="1"/>
  <c r="W82" i="51" s="1"/>
  <c r="X82" i="51" a="1"/>
  <c r="X82" i="51" s="1"/>
  <c r="X81" i="50" a="1"/>
  <c r="X81" i="50" s="1"/>
  <c r="W81" i="50" a="1"/>
  <c r="W81" i="50" s="1"/>
  <c r="Y81" i="50" a="1"/>
  <c r="Y81" i="50" s="1"/>
  <c r="N82" i="50"/>
  <c r="O82" i="50" s="1"/>
  <c r="P82" i="50" s="1"/>
  <c r="Q82" i="50" s="1"/>
  <c r="R82" i="50" s="1"/>
  <c r="V82" i="50"/>
  <c r="W85" i="49" a="1"/>
  <c r="W85" i="49" s="1"/>
  <c r="X85" i="49" a="1"/>
  <c r="X85" i="49" s="1"/>
  <c r="Y85" i="49" a="1"/>
  <c r="Y85" i="49" s="1"/>
  <c r="N86" i="49"/>
  <c r="O86" i="49" s="1"/>
  <c r="P86" i="49" s="1"/>
  <c r="Q86" i="49" s="1"/>
  <c r="R86" i="49" s="1"/>
  <c r="V86" i="49"/>
  <c r="S84" i="48"/>
  <c r="M86" i="47"/>
  <c r="V85" i="47"/>
  <c r="W84" i="47" a="1"/>
  <c r="W84" i="47" s="1"/>
  <c r="S86" i="46"/>
  <c r="W86" i="46" a="1"/>
  <c r="W86" i="46" s="1"/>
  <c r="V85" i="45"/>
  <c r="M86" i="45"/>
  <c r="W84" i="45" a="1"/>
  <c r="W84" i="45" s="1"/>
  <c r="Y84" i="45" a="1"/>
  <c r="Y84" i="45" s="1"/>
  <c r="X84" i="45" a="1"/>
  <c r="X84" i="45" s="1"/>
  <c r="M84" i="44"/>
  <c r="V83" i="44"/>
  <c r="W82" i="44" a="1"/>
  <c r="W82" i="44" s="1"/>
  <c r="Y82" i="44" a="1"/>
  <c r="Y82" i="44" s="1"/>
  <c r="M86" i="43"/>
  <c r="V85" i="43"/>
  <c r="X84" i="43" a="1"/>
  <c r="X84" i="43" s="1"/>
  <c r="W84" i="43" a="1"/>
  <c r="W84" i="43" s="1"/>
  <c r="M86" i="42"/>
  <c r="V85" i="42"/>
  <c r="X84" i="42" a="1"/>
  <c r="X84" i="42" s="1"/>
  <c r="S88" i="41"/>
  <c r="X88" i="41" a="1"/>
  <c r="X88" i="41" s="1"/>
  <c r="Y83" i="40" a="1"/>
  <c r="Y83" i="40" s="1"/>
  <c r="W83" i="40" a="1"/>
  <c r="W83" i="40" s="1"/>
  <c r="X83" i="40" a="1"/>
  <c r="X83" i="40" s="1"/>
  <c r="N84" i="40"/>
  <c r="O84" i="40" s="1"/>
  <c r="P84" i="40" s="1"/>
  <c r="Q84" i="40" s="1"/>
  <c r="R84" i="40" s="1"/>
  <c r="V84" i="40"/>
  <c r="V85" i="57" l="1"/>
  <c r="M86" i="57"/>
  <c r="Y84" i="57" a="1"/>
  <c r="Y84" i="57" s="1"/>
  <c r="W84" i="57" a="1"/>
  <c r="W84" i="57" s="1"/>
  <c r="N86" i="56"/>
  <c r="O86" i="56" s="1"/>
  <c r="P86" i="56" s="1"/>
  <c r="Q86" i="56" s="1"/>
  <c r="R86" i="56" s="1"/>
  <c r="V86" i="56"/>
  <c r="W85" i="56" a="1"/>
  <c r="W85" i="56" s="1"/>
  <c r="Y85" i="56" a="1"/>
  <c r="Y85" i="56" s="1"/>
  <c r="X85" i="56" a="1"/>
  <c r="X85" i="56" s="1"/>
  <c r="W84" i="55" a="1"/>
  <c r="W84" i="55" s="1"/>
  <c r="S84" i="55"/>
  <c r="X84" i="55" a="1"/>
  <c r="X84" i="55" s="1"/>
  <c r="Y84" i="55" a="1"/>
  <c r="Y84" i="55" s="1"/>
  <c r="M88" i="54"/>
  <c r="V87" i="54"/>
  <c r="Y86" i="54" a="1"/>
  <c r="Y86" i="54" s="1"/>
  <c r="V86" i="53"/>
  <c r="N86" i="53"/>
  <c r="O86" i="53" s="1"/>
  <c r="P86" i="53" s="1"/>
  <c r="Q86" i="53" s="1"/>
  <c r="R86" i="53" s="1"/>
  <c r="Y85" i="53" a="1"/>
  <c r="Y85" i="53" s="1"/>
  <c r="X85" i="53" a="1"/>
  <c r="X85" i="53" s="1"/>
  <c r="W85" i="53" a="1"/>
  <c r="W85" i="53" s="1"/>
  <c r="S84" i="52"/>
  <c r="Y83" i="51" a="1"/>
  <c r="Y83" i="51" s="1"/>
  <c r="X83" i="51" a="1"/>
  <c r="X83" i="51" s="1"/>
  <c r="W83" i="51" a="1"/>
  <c r="W83" i="51" s="1"/>
  <c r="N84" i="51"/>
  <c r="O84" i="51" s="1"/>
  <c r="P84" i="51" s="1"/>
  <c r="Q84" i="51" s="1"/>
  <c r="R84" i="51" s="1"/>
  <c r="V84" i="51"/>
  <c r="S82" i="50"/>
  <c r="S86" i="49"/>
  <c r="X86" i="49" a="1"/>
  <c r="X86" i="49" s="1"/>
  <c r="V85" i="48"/>
  <c r="M86" i="48"/>
  <c r="X84" i="48" a="1"/>
  <c r="X84" i="48" s="1"/>
  <c r="Y84" i="48" a="1"/>
  <c r="Y84" i="48" s="1"/>
  <c r="W84" i="48" a="1"/>
  <c r="W84" i="48" s="1"/>
  <c r="W85" i="47" a="1"/>
  <c r="W85" i="47" s="1"/>
  <c r="X85" i="47" a="1"/>
  <c r="X85" i="47" s="1"/>
  <c r="Y85" i="47" a="1"/>
  <c r="Y85" i="47" s="1"/>
  <c r="V86" i="47"/>
  <c r="N86" i="47"/>
  <c r="O86" i="47" s="1"/>
  <c r="P86" i="47" s="1"/>
  <c r="Q86" i="47" s="1"/>
  <c r="R86" i="47" s="1"/>
  <c r="M88" i="46"/>
  <c r="V87" i="46"/>
  <c r="X86" i="46" a="1"/>
  <c r="X86" i="46" s="1"/>
  <c r="Y86" i="46" a="1"/>
  <c r="Y86" i="46" s="1"/>
  <c r="N86" i="45"/>
  <c r="O86" i="45" s="1"/>
  <c r="P86" i="45" s="1"/>
  <c r="Q86" i="45" s="1"/>
  <c r="R86" i="45" s="1"/>
  <c r="V86" i="45"/>
  <c r="X85" i="45" a="1"/>
  <c r="X85" i="45" s="1"/>
  <c r="W85" i="45" a="1"/>
  <c r="W85" i="45" s="1"/>
  <c r="Y85" i="45" a="1"/>
  <c r="Y85" i="45" s="1"/>
  <c r="Y83" i="44" a="1"/>
  <c r="Y83" i="44" s="1"/>
  <c r="X83" i="44" a="1"/>
  <c r="X83" i="44" s="1"/>
  <c r="W83" i="44" a="1"/>
  <c r="W83" i="44" s="1"/>
  <c r="V84" i="44"/>
  <c r="N84" i="44"/>
  <c r="O84" i="44" s="1"/>
  <c r="P84" i="44" s="1"/>
  <c r="Q84" i="44" s="1"/>
  <c r="R84" i="44" s="1"/>
  <c r="X85" i="43" a="1"/>
  <c r="X85" i="43" s="1"/>
  <c r="W85" i="43" a="1"/>
  <c r="W85" i="43" s="1"/>
  <c r="Y85" i="43" a="1"/>
  <c r="Y85" i="43" s="1"/>
  <c r="N86" i="43"/>
  <c r="O86" i="43" s="1"/>
  <c r="P86" i="43" s="1"/>
  <c r="Q86" i="43" s="1"/>
  <c r="R86" i="43" s="1"/>
  <c r="V86" i="43"/>
  <c r="W85" i="42" a="1"/>
  <c r="W85" i="42" s="1"/>
  <c r="X85" i="42" a="1"/>
  <c r="X85" i="42" s="1"/>
  <c r="Y85" i="42" a="1"/>
  <c r="Y85" i="42" s="1"/>
  <c r="V86" i="42"/>
  <c r="N86" i="42"/>
  <c r="O86" i="42" s="1"/>
  <c r="P86" i="42" s="1"/>
  <c r="Q86" i="42" s="1"/>
  <c r="R86" i="42" s="1"/>
  <c r="M90" i="41"/>
  <c r="V89" i="41"/>
  <c r="Y88" i="41" a="1"/>
  <c r="Y88" i="41" s="1"/>
  <c r="W88" i="41" a="1"/>
  <c r="W88" i="41" s="1"/>
  <c r="S84" i="40"/>
  <c r="X84" i="40" s="1" a="1"/>
  <c r="X84" i="40" s="1"/>
  <c r="V86" i="57" l="1"/>
  <c r="N86" i="57"/>
  <c r="O86" i="57" s="1"/>
  <c r="P86" i="57" s="1"/>
  <c r="Q86" i="57" s="1"/>
  <c r="R86" i="57" s="1"/>
  <c r="Y85" i="57" a="1"/>
  <c r="Y85" i="57" s="1"/>
  <c r="X85" i="57" a="1"/>
  <c r="X85" i="57" s="1"/>
  <c r="W85" i="57" a="1"/>
  <c r="W85" i="57" s="1"/>
  <c r="S86" i="56"/>
  <c r="X86" i="56" s="1" a="1"/>
  <c r="X86" i="56" s="1"/>
  <c r="M86" i="55"/>
  <c r="V85" i="55"/>
  <c r="N88" i="54"/>
  <c r="O88" i="54" s="1"/>
  <c r="P88" i="54" s="1"/>
  <c r="Q88" i="54" s="1"/>
  <c r="R88" i="54" s="1"/>
  <c r="V88" i="54"/>
  <c r="Y87" i="54" a="1"/>
  <c r="Y87" i="54" s="1"/>
  <c r="W87" i="54" a="1"/>
  <c r="W87" i="54" s="1"/>
  <c r="X87" i="54" a="1"/>
  <c r="X87" i="54" s="1"/>
  <c r="S86" i="53"/>
  <c r="W86" i="53" a="1"/>
  <c r="W86" i="53" s="1"/>
  <c r="M86" i="52"/>
  <c r="V85" i="52"/>
  <c r="Y84" i="52" a="1"/>
  <c r="Y84" i="52" s="1"/>
  <c r="X84" i="52" a="1"/>
  <c r="X84" i="52" s="1"/>
  <c r="W84" i="52" a="1"/>
  <c r="W84" i="52" s="1"/>
  <c r="S84" i="51"/>
  <c r="W84" i="51" a="1"/>
  <c r="W84" i="51" s="1"/>
  <c r="M84" i="50"/>
  <c r="V83" i="50"/>
  <c r="W82" i="50" a="1"/>
  <c r="W82" i="50" s="1"/>
  <c r="Y82" i="50" a="1"/>
  <c r="Y82" i="50" s="1"/>
  <c r="X82" i="50" a="1"/>
  <c r="X82" i="50" s="1"/>
  <c r="V87" i="49"/>
  <c r="M88" i="49"/>
  <c r="Y86" i="49" a="1"/>
  <c r="Y86" i="49" s="1"/>
  <c r="W86" i="49" a="1"/>
  <c r="W86" i="49" s="1"/>
  <c r="V86" i="48"/>
  <c r="N86" i="48"/>
  <c r="O86" i="48" s="1"/>
  <c r="P86" i="48" s="1"/>
  <c r="Q86" i="48" s="1"/>
  <c r="R86" i="48" s="1"/>
  <c r="Y85" i="48" a="1"/>
  <c r="Y85" i="48" s="1"/>
  <c r="X85" i="48" a="1"/>
  <c r="X85" i="48" s="1"/>
  <c r="W85" i="48" a="1"/>
  <c r="W85" i="48" s="1"/>
  <c r="S86" i="47"/>
  <c r="X86" i="47" a="1"/>
  <c r="X86" i="47" s="1"/>
  <c r="Y87" i="46" a="1"/>
  <c r="Y87" i="46" s="1"/>
  <c r="X87" i="46" a="1"/>
  <c r="X87" i="46" s="1"/>
  <c r="W87" i="46" a="1"/>
  <c r="W87" i="46" s="1"/>
  <c r="N88" i="46"/>
  <c r="O88" i="46" s="1"/>
  <c r="P88" i="46" s="1"/>
  <c r="Q88" i="46" s="1"/>
  <c r="R88" i="46" s="1"/>
  <c r="V88" i="46"/>
  <c r="Y86" i="45" a="1"/>
  <c r="Y86" i="45" s="1"/>
  <c r="S86" i="45"/>
  <c r="X86" i="45" s="1" a="1"/>
  <c r="X86" i="45" s="1"/>
  <c r="S84" i="44"/>
  <c r="S86" i="43"/>
  <c r="X86" i="43" a="1"/>
  <c r="X86" i="43" s="1"/>
  <c r="S86" i="42"/>
  <c r="X86" i="42" a="1"/>
  <c r="X86" i="42" s="1"/>
  <c r="X89" i="41" a="1"/>
  <c r="X89" i="41" s="1"/>
  <c r="W89" i="41" a="1"/>
  <c r="W89" i="41" s="1"/>
  <c r="Y89" i="41" a="1"/>
  <c r="Y89" i="41" s="1"/>
  <c r="V90" i="41"/>
  <c r="N90" i="41"/>
  <c r="O90" i="41" s="1"/>
  <c r="P90" i="41" s="1"/>
  <c r="Q90" i="41" s="1"/>
  <c r="R90" i="41" s="1"/>
  <c r="M86" i="40"/>
  <c r="V85" i="40"/>
  <c r="Y84" i="40" a="1"/>
  <c r="Y84" i="40" s="1"/>
  <c r="W84" i="40" a="1"/>
  <c r="W84" i="40" s="1"/>
  <c r="X86" i="57" l="1" a="1"/>
  <c r="X86" i="57" s="1"/>
  <c r="S86" i="57"/>
  <c r="Y86" i="57" a="1"/>
  <c r="Y86" i="57" s="1"/>
  <c r="W86" i="57" a="1"/>
  <c r="W86" i="57" s="1"/>
  <c r="M88" i="56"/>
  <c r="V87" i="56"/>
  <c r="W86" i="56" a="1"/>
  <c r="W86" i="56" s="1"/>
  <c r="Y86" i="56" a="1"/>
  <c r="Y86" i="56" s="1"/>
  <c r="W85" i="55" a="1"/>
  <c r="W85" i="55" s="1"/>
  <c r="X85" i="55" a="1"/>
  <c r="X85" i="55" s="1"/>
  <c r="Y85" i="55" a="1"/>
  <c r="Y85" i="55" s="1"/>
  <c r="V86" i="55"/>
  <c r="N86" i="55"/>
  <c r="O86" i="55" s="1"/>
  <c r="P86" i="55" s="1"/>
  <c r="Q86" i="55" s="1"/>
  <c r="R86" i="55" s="1"/>
  <c r="S88" i="54"/>
  <c r="V87" i="53"/>
  <c r="M88" i="53"/>
  <c r="Y86" i="53" a="1"/>
  <c r="Y86" i="53" s="1"/>
  <c r="X86" i="53" a="1"/>
  <c r="X86" i="53" s="1"/>
  <c r="X85" i="52" a="1"/>
  <c r="X85" i="52" s="1"/>
  <c r="W85" i="52" a="1"/>
  <c r="W85" i="52" s="1"/>
  <c r="Y85" i="52" a="1"/>
  <c r="Y85" i="52" s="1"/>
  <c r="N86" i="52"/>
  <c r="O86" i="52" s="1"/>
  <c r="P86" i="52" s="1"/>
  <c r="Q86" i="52" s="1"/>
  <c r="R86" i="52" s="1"/>
  <c r="V86" i="52"/>
  <c r="V85" i="51"/>
  <c r="M86" i="51"/>
  <c r="Y84" i="51" a="1"/>
  <c r="Y84" i="51" s="1"/>
  <c r="X84" i="51" a="1"/>
  <c r="X84" i="51" s="1"/>
  <c r="W83" i="50" a="1"/>
  <c r="W83" i="50" s="1"/>
  <c r="X83" i="50" a="1"/>
  <c r="X83" i="50" s="1"/>
  <c r="Y83" i="50" a="1"/>
  <c r="Y83" i="50" s="1"/>
  <c r="V84" i="50"/>
  <c r="N84" i="50"/>
  <c r="O84" i="50" s="1"/>
  <c r="P84" i="50" s="1"/>
  <c r="Q84" i="50" s="1"/>
  <c r="R84" i="50" s="1"/>
  <c r="V88" i="49"/>
  <c r="N88" i="49"/>
  <c r="O88" i="49" s="1"/>
  <c r="P88" i="49" s="1"/>
  <c r="Q88" i="49" s="1"/>
  <c r="R88" i="49" s="1"/>
  <c r="X87" i="49" a="1"/>
  <c r="X87" i="49" s="1"/>
  <c r="Y87" i="49" a="1"/>
  <c r="Y87" i="49" s="1"/>
  <c r="W87" i="49" a="1"/>
  <c r="W87" i="49" s="1"/>
  <c r="X86" i="48" a="1"/>
  <c r="X86" i="48" s="1"/>
  <c r="S86" i="48"/>
  <c r="V87" i="47"/>
  <c r="M88" i="47"/>
  <c r="W86" i="47" a="1"/>
  <c r="W86" i="47" s="1"/>
  <c r="Y86" i="47" a="1"/>
  <c r="Y86" i="47" s="1"/>
  <c r="S88" i="46"/>
  <c r="X88" i="46" a="1"/>
  <c r="X88" i="46" s="1"/>
  <c r="M88" i="45"/>
  <c r="V87" i="45"/>
  <c r="W86" i="45" a="1"/>
  <c r="W86" i="45" s="1"/>
  <c r="M86" i="44"/>
  <c r="V85" i="44"/>
  <c r="X84" i="44" a="1"/>
  <c r="X84" i="44" s="1"/>
  <c r="W84" i="44" a="1"/>
  <c r="W84" i="44" s="1"/>
  <c r="Y84" i="44" a="1"/>
  <c r="Y84" i="44" s="1"/>
  <c r="V87" i="43"/>
  <c r="M88" i="43"/>
  <c r="W86" i="43" a="1"/>
  <c r="W86" i="43" s="1"/>
  <c r="Y86" i="43" a="1"/>
  <c r="Y86" i="43" s="1"/>
  <c r="V87" i="42"/>
  <c r="M88" i="42"/>
  <c r="W86" i="42" a="1"/>
  <c r="W86" i="42" s="1"/>
  <c r="Y86" i="42" a="1"/>
  <c r="Y86" i="42" s="1"/>
  <c r="S90" i="41"/>
  <c r="X90" i="41" s="1" a="1"/>
  <c r="X90" i="41" s="1"/>
  <c r="Y90" i="41" a="1"/>
  <c r="Y90" i="41" s="1"/>
  <c r="Y85" i="40" a="1"/>
  <c r="Y85" i="40" s="1"/>
  <c r="X85" i="40" a="1"/>
  <c r="X85" i="40" s="1"/>
  <c r="W85" i="40" a="1"/>
  <c r="W85" i="40" s="1"/>
  <c r="V86" i="40"/>
  <c r="N86" i="40"/>
  <c r="O86" i="40" s="1"/>
  <c r="P86" i="40" s="1"/>
  <c r="Q86" i="40" s="1"/>
  <c r="R86" i="40" s="1"/>
  <c r="V87" i="57" l="1"/>
  <c r="M88" i="57"/>
  <c r="V88" i="56"/>
  <c r="N88" i="56"/>
  <c r="O88" i="56" s="1"/>
  <c r="P88" i="56" s="1"/>
  <c r="Q88" i="56" s="1"/>
  <c r="R88" i="56" s="1"/>
  <c r="X87" i="56" a="1"/>
  <c r="X87" i="56" s="1"/>
  <c r="W87" i="56" a="1"/>
  <c r="W87" i="56" s="1"/>
  <c r="Y87" i="56" a="1"/>
  <c r="Y87" i="56" s="1"/>
  <c r="S86" i="55"/>
  <c r="X86" i="55" s="1" a="1"/>
  <c r="X86" i="55" s="1"/>
  <c r="Y86" i="55" a="1"/>
  <c r="Y86" i="55" s="1"/>
  <c r="V89" i="54"/>
  <c r="M90" i="54"/>
  <c r="W88" i="54" a="1"/>
  <c r="W88" i="54" s="1"/>
  <c r="Y88" i="54" a="1"/>
  <c r="Y88" i="54" s="1"/>
  <c r="X88" i="54" a="1"/>
  <c r="X88" i="54" s="1"/>
  <c r="V88" i="53"/>
  <c r="N88" i="53"/>
  <c r="O88" i="53" s="1"/>
  <c r="P88" i="53" s="1"/>
  <c r="Q88" i="53" s="1"/>
  <c r="R88" i="53" s="1"/>
  <c r="Y87" i="53" a="1"/>
  <c r="Y87" i="53" s="1"/>
  <c r="X87" i="53" a="1"/>
  <c r="X87" i="53" s="1"/>
  <c r="W87" i="53" a="1"/>
  <c r="W87" i="53" s="1"/>
  <c r="S86" i="52"/>
  <c r="Y86" i="52" a="1"/>
  <c r="Y86" i="52" s="1"/>
  <c r="V86" i="51"/>
  <c r="N86" i="51"/>
  <c r="O86" i="51" s="1"/>
  <c r="P86" i="51" s="1"/>
  <c r="Q86" i="51" s="1"/>
  <c r="R86" i="51" s="1"/>
  <c r="X85" i="51" a="1"/>
  <c r="X85" i="51" s="1"/>
  <c r="Y85" i="51" a="1"/>
  <c r="Y85" i="51" s="1"/>
  <c r="W85" i="51" a="1"/>
  <c r="W85" i="51" s="1"/>
  <c r="S84" i="50"/>
  <c r="X84" i="50" s="1" a="1"/>
  <c r="X84" i="50" s="1"/>
  <c r="Y84" i="50" a="1"/>
  <c r="Y84" i="50" s="1"/>
  <c r="S88" i="49"/>
  <c r="W88" i="49" a="1"/>
  <c r="W88" i="49" s="1"/>
  <c r="Y88" i="49" a="1"/>
  <c r="Y88" i="49" s="1"/>
  <c r="V87" i="48"/>
  <c r="M88" i="48"/>
  <c r="Y86" i="48" a="1"/>
  <c r="Y86" i="48" s="1"/>
  <c r="W86" i="48" a="1"/>
  <c r="W86" i="48" s="1"/>
  <c r="V88" i="47"/>
  <c r="N88" i="47"/>
  <c r="O88" i="47" s="1"/>
  <c r="P88" i="47" s="1"/>
  <c r="Q88" i="47" s="1"/>
  <c r="R88" i="47" s="1"/>
  <c r="Y87" i="47" a="1"/>
  <c r="Y87" i="47" s="1"/>
  <c r="W87" i="47" a="1"/>
  <c r="W87" i="47" s="1"/>
  <c r="X87" i="47" a="1"/>
  <c r="X87" i="47" s="1"/>
  <c r="M90" i="46"/>
  <c r="V89" i="46"/>
  <c r="W88" i="46" a="1"/>
  <c r="W88" i="46" s="1"/>
  <c r="Y88" i="46" a="1"/>
  <c r="Y88" i="46" s="1"/>
  <c r="X87" i="45" a="1"/>
  <c r="X87" i="45" s="1"/>
  <c r="W87" i="45" a="1"/>
  <c r="W87" i="45" s="1"/>
  <c r="Y87" i="45" a="1"/>
  <c r="Y87" i="45" s="1"/>
  <c r="N88" i="45"/>
  <c r="O88" i="45" s="1"/>
  <c r="P88" i="45" s="1"/>
  <c r="Q88" i="45" s="1"/>
  <c r="R88" i="45" s="1"/>
  <c r="V88" i="45"/>
  <c r="Y85" i="44" a="1"/>
  <c r="Y85" i="44" s="1"/>
  <c r="W85" i="44" a="1"/>
  <c r="W85" i="44" s="1"/>
  <c r="X85" i="44" a="1"/>
  <c r="X85" i="44" s="1"/>
  <c r="N86" i="44"/>
  <c r="O86" i="44" s="1"/>
  <c r="P86" i="44" s="1"/>
  <c r="Q86" i="44" s="1"/>
  <c r="R86" i="44" s="1"/>
  <c r="V86" i="44"/>
  <c r="V88" i="43"/>
  <c r="N88" i="43"/>
  <c r="O88" i="43" s="1"/>
  <c r="P88" i="43" s="1"/>
  <c r="Q88" i="43" s="1"/>
  <c r="R88" i="43" s="1"/>
  <c r="Y87" i="43" a="1"/>
  <c r="Y87" i="43" s="1"/>
  <c r="X87" i="43" a="1"/>
  <c r="X87" i="43" s="1"/>
  <c r="W87" i="43" a="1"/>
  <c r="W87" i="43" s="1"/>
  <c r="V88" i="42"/>
  <c r="N88" i="42"/>
  <c r="O88" i="42" s="1"/>
  <c r="P88" i="42" s="1"/>
  <c r="Q88" i="42" s="1"/>
  <c r="R88" i="42" s="1"/>
  <c r="W87" i="42" a="1"/>
  <c r="W87" i="42" s="1"/>
  <c r="Y87" i="42" a="1"/>
  <c r="Y87" i="42" s="1"/>
  <c r="X87" i="42" a="1"/>
  <c r="X87" i="42" s="1"/>
  <c r="M92" i="41"/>
  <c r="V91" i="41"/>
  <c r="W90" i="41" a="1"/>
  <c r="W90" i="41" s="1"/>
  <c r="S86" i="40"/>
  <c r="N88" i="57" l="1"/>
  <c r="O88" i="57" s="1"/>
  <c r="P88" i="57" s="1"/>
  <c r="Q88" i="57" s="1"/>
  <c r="R88" i="57" s="1"/>
  <c r="V88" i="57"/>
  <c r="Y87" i="57" a="1"/>
  <c r="Y87" i="57" s="1"/>
  <c r="X87" i="57" a="1"/>
  <c r="X87" i="57" s="1"/>
  <c r="W87" i="57" a="1"/>
  <c r="W87" i="57" s="1"/>
  <c r="Y88" i="56" a="1"/>
  <c r="Y88" i="56" s="1"/>
  <c r="S88" i="56"/>
  <c r="W88" i="56" a="1"/>
  <c r="W88" i="56" s="1"/>
  <c r="V87" i="55"/>
  <c r="M88" i="55"/>
  <c r="W86" i="55" a="1"/>
  <c r="W86" i="55" s="1"/>
  <c r="V90" i="54"/>
  <c r="N90" i="54"/>
  <c r="O90" i="54" s="1"/>
  <c r="P90" i="54" s="1"/>
  <c r="Q90" i="54" s="1"/>
  <c r="R90" i="54" s="1"/>
  <c r="W89" i="54" a="1"/>
  <c r="W89" i="54" s="1"/>
  <c r="Y89" i="54" a="1"/>
  <c r="Y89" i="54" s="1"/>
  <c r="X89" i="54" a="1"/>
  <c r="X89" i="54" s="1"/>
  <c r="S88" i="53"/>
  <c r="M88" i="52"/>
  <c r="V87" i="52"/>
  <c r="W86" i="52" a="1"/>
  <c r="W86" i="52" s="1"/>
  <c r="X86" i="52" a="1"/>
  <c r="X86" i="52" s="1"/>
  <c r="S86" i="51"/>
  <c r="Y86" i="51" a="1"/>
  <c r="Y86" i="51" s="1"/>
  <c r="V85" i="50"/>
  <c r="M86" i="50"/>
  <c r="W84" i="50" a="1"/>
  <c r="W84" i="50" s="1"/>
  <c r="M90" i="49"/>
  <c r="V89" i="49"/>
  <c r="X88" i="49" a="1"/>
  <c r="X88" i="49" s="1"/>
  <c r="V88" i="48"/>
  <c r="N88" i="48"/>
  <c r="O88" i="48" s="1"/>
  <c r="P88" i="48" s="1"/>
  <c r="Q88" i="48" s="1"/>
  <c r="R88" i="48" s="1"/>
  <c r="Y87" i="48" a="1"/>
  <c r="Y87" i="48" s="1"/>
  <c r="X87" i="48" a="1"/>
  <c r="X87" i="48" s="1"/>
  <c r="W87" i="48" a="1"/>
  <c r="W87" i="48" s="1"/>
  <c r="S88" i="47"/>
  <c r="Y88" i="47" a="1"/>
  <c r="Y88" i="47" s="1"/>
  <c r="W88" i="47" a="1"/>
  <c r="W88" i="47" s="1"/>
  <c r="Y89" i="46" a="1"/>
  <c r="Y89" i="46" s="1"/>
  <c r="X89" i="46" a="1"/>
  <c r="X89" i="46" s="1"/>
  <c r="W89" i="46" a="1"/>
  <c r="W89" i="46" s="1"/>
  <c r="N90" i="46"/>
  <c r="O90" i="46" s="1"/>
  <c r="P90" i="46" s="1"/>
  <c r="Q90" i="46" s="1"/>
  <c r="R90" i="46" s="1"/>
  <c r="V90" i="46"/>
  <c r="Y88" i="45" a="1"/>
  <c r="Y88" i="45" s="1"/>
  <c r="S88" i="45"/>
  <c r="S86" i="44"/>
  <c r="S88" i="43"/>
  <c r="X88" i="42" a="1"/>
  <c r="X88" i="42" s="1"/>
  <c r="S88" i="42"/>
  <c r="Y88" i="42" a="1"/>
  <c r="Y88" i="42" s="1"/>
  <c r="X91" i="41" a="1"/>
  <c r="X91" i="41" s="1"/>
  <c r="W91" i="41" a="1"/>
  <c r="W91" i="41" s="1"/>
  <c r="Y91" i="41" a="1"/>
  <c r="Y91" i="41" s="1"/>
  <c r="N92" i="41"/>
  <c r="O92" i="41" s="1"/>
  <c r="P92" i="41" s="1"/>
  <c r="Q92" i="41" s="1"/>
  <c r="R92" i="41" s="1"/>
  <c r="V92" i="41"/>
  <c r="V87" i="40"/>
  <c r="M88" i="40"/>
  <c r="Y86" i="40" a="1"/>
  <c r="Y86" i="40" s="1"/>
  <c r="X86" i="40" a="1"/>
  <c r="X86" i="40" s="1"/>
  <c r="W86" i="40" a="1"/>
  <c r="W86" i="40" s="1"/>
  <c r="S88" i="57" l="1"/>
  <c r="X88" i="57" a="1"/>
  <c r="X88" i="57" s="1"/>
  <c r="M90" i="56"/>
  <c r="V89" i="56"/>
  <c r="X88" i="56" a="1"/>
  <c r="X88" i="56" s="1"/>
  <c r="V88" i="55"/>
  <c r="N88" i="55"/>
  <c r="O88" i="55" s="1"/>
  <c r="P88" i="55" s="1"/>
  <c r="Q88" i="55" s="1"/>
  <c r="R88" i="55" s="1"/>
  <c r="Y87" i="55" a="1"/>
  <c r="Y87" i="55" s="1"/>
  <c r="X87" i="55" a="1"/>
  <c r="X87" i="55" s="1"/>
  <c r="W87" i="55" a="1"/>
  <c r="W87" i="55" s="1"/>
  <c r="Y90" i="54" a="1"/>
  <c r="Y90" i="54" s="1"/>
  <c r="S90" i="54"/>
  <c r="X90" i="54" s="1" a="1"/>
  <c r="X90" i="54" s="1"/>
  <c r="W90" i="54" a="1"/>
  <c r="W90" i="54" s="1"/>
  <c r="M90" i="53"/>
  <c r="V89" i="53"/>
  <c r="X88" i="53" a="1"/>
  <c r="X88" i="53" s="1"/>
  <c r="Y88" i="53" a="1"/>
  <c r="Y88" i="53" s="1"/>
  <c r="W88" i="53" a="1"/>
  <c r="W88" i="53" s="1"/>
  <c r="Y87" i="52" a="1"/>
  <c r="Y87" i="52" s="1"/>
  <c r="X87" i="52" a="1"/>
  <c r="X87" i="52" s="1"/>
  <c r="W87" i="52" a="1"/>
  <c r="W87" i="52" s="1"/>
  <c r="N88" i="52"/>
  <c r="O88" i="52" s="1"/>
  <c r="P88" i="52" s="1"/>
  <c r="Q88" i="52" s="1"/>
  <c r="R88" i="52" s="1"/>
  <c r="V88" i="52"/>
  <c r="M88" i="51"/>
  <c r="V87" i="51"/>
  <c r="X86" i="51" a="1"/>
  <c r="X86" i="51" s="1"/>
  <c r="W86" i="51" a="1"/>
  <c r="W86" i="51" s="1"/>
  <c r="N86" i="50"/>
  <c r="O86" i="50" s="1"/>
  <c r="P86" i="50" s="1"/>
  <c r="Q86" i="50" s="1"/>
  <c r="R86" i="50" s="1"/>
  <c r="V86" i="50"/>
  <c r="W85" i="50" a="1"/>
  <c r="W85" i="50" s="1"/>
  <c r="X85" i="50" a="1"/>
  <c r="X85" i="50" s="1"/>
  <c r="Y85" i="50" a="1"/>
  <c r="Y85" i="50" s="1"/>
  <c r="Y89" i="49" a="1"/>
  <c r="Y89" i="49" s="1"/>
  <c r="X89" i="49" a="1"/>
  <c r="X89" i="49" s="1"/>
  <c r="W89" i="49" a="1"/>
  <c r="W89" i="49" s="1"/>
  <c r="N90" i="49"/>
  <c r="O90" i="49" s="1"/>
  <c r="P90" i="49" s="1"/>
  <c r="Q90" i="49" s="1"/>
  <c r="R90" i="49" s="1"/>
  <c r="V90" i="49"/>
  <c r="W88" i="48" a="1"/>
  <c r="W88" i="48" s="1"/>
  <c r="S88" i="48"/>
  <c r="Y88" i="48" a="1"/>
  <c r="Y88" i="48" s="1"/>
  <c r="V89" i="47"/>
  <c r="M90" i="47"/>
  <c r="X88" i="47" a="1"/>
  <c r="X88" i="47" s="1"/>
  <c r="W90" i="46" a="1"/>
  <c r="W90" i="46" s="1"/>
  <c r="S90" i="46"/>
  <c r="X90" i="46" a="1"/>
  <c r="X90" i="46" s="1"/>
  <c r="V89" i="45"/>
  <c r="M90" i="45"/>
  <c r="W88" i="45" a="1"/>
  <c r="W88" i="45" s="1"/>
  <c r="X88" i="45" a="1"/>
  <c r="X88" i="45" s="1"/>
  <c r="M88" i="44"/>
  <c r="V87" i="44"/>
  <c r="W86" i="44" a="1"/>
  <c r="W86" i="44" s="1"/>
  <c r="X86" i="44" a="1"/>
  <c r="X86" i="44" s="1"/>
  <c r="Y86" i="44" a="1"/>
  <c r="Y86" i="44" s="1"/>
  <c r="V89" i="43"/>
  <c r="M90" i="43"/>
  <c r="Y88" i="43" a="1"/>
  <c r="Y88" i="43" s="1"/>
  <c r="X88" i="43" a="1"/>
  <c r="X88" i="43" s="1"/>
  <c r="W88" i="43" a="1"/>
  <c r="W88" i="43" s="1"/>
  <c r="V89" i="42"/>
  <c r="M90" i="42"/>
  <c r="W88" i="42" a="1"/>
  <c r="W88" i="42" s="1"/>
  <c r="S92" i="41"/>
  <c r="Y92" i="41" s="1" a="1"/>
  <c r="Y92" i="41" s="1"/>
  <c r="X92" i="41" a="1"/>
  <c r="X92" i="41" s="1"/>
  <c r="V88" i="40"/>
  <c r="N88" i="40"/>
  <c r="O88" i="40" s="1"/>
  <c r="P88" i="40" s="1"/>
  <c r="Q88" i="40" s="1"/>
  <c r="R88" i="40" s="1"/>
  <c r="X87" i="40" a="1"/>
  <c r="X87" i="40" s="1"/>
  <c r="Y87" i="40" a="1"/>
  <c r="Y87" i="40" s="1"/>
  <c r="W87" i="40" a="1"/>
  <c r="W87" i="40" s="1"/>
  <c r="M90" i="57" l="1"/>
  <c r="V89" i="57"/>
  <c r="W88" i="57" a="1"/>
  <c r="W88" i="57" s="1"/>
  <c r="Y88" i="57" a="1"/>
  <c r="Y88" i="57" s="1"/>
  <c r="N90" i="56"/>
  <c r="O90" i="56" s="1"/>
  <c r="P90" i="56" s="1"/>
  <c r="Q90" i="56" s="1"/>
  <c r="R90" i="56" s="1"/>
  <c r="V90" i="56"/>
  <c r="X89" i="56" a="1"/>
  <c r="X89" i="56" s="1"/>
  <c r="Y89" i="56" a="1"/>
  <c r="Y89" i="56" s="1"/>
  <c r="W89" i="56" a="1"/>
  <c r="W89" i="56" s="1"/>
  <c r="S88" i="55"/>
  <c r="X88" i="55" a="1"/>
  <c r="X88" i="55" s="1"/>
  <c r="M92" i="54"/>
  <c r="V91" i="54"/>
  <c r="X89" i="53" a="1"/>
  <c r="X89" i="53" s="1"/>
  <c r="W89" i="53" a="1"/>
  <c r="W89" i="53" s="1"/>
  <c r="Y89" i="53" a="1"/>
  <c r="Y89" i="53" s="1"/>
  <c r="N90" i="53"/>
  <c r="O90" i="53" s="1"/>
  <c r="P90" i="53" s="1"/>
  <c r="Q90" i="53" s="1"/>
  <c r="R90" i="53" s="1"/>
  <c r="V90" i="53"/>
  <c r="S88" i="52"/>
  <c r="X88" i="52" a="1"/>
  <c r="X88" i="52" s="1"/>
  <c r="N88" i="51"/>
  <c r="O88" i="51" s="1"/>
  <c r="P88" i="51" s="1"/>
  <c r="Q88" i="51" s="1"/>
  <c r="R88" i="51" s="1"/>
  <c r="V88" i="51"/>
  <c r="Y87" i="51" a="1"/>
  <c r="Y87" i="51" s="1"/>
  <c r="X87" i="51" a="1"/>
  <c r="X87" i="51" s="1"/>
  <c r="W87" i="51" a="1"/>
  <c r="W87" i="51" s="1"/>
  <c r="S86" i="50"/>
  <c r="X86" i="50" s="1" a="1"/>
  <c r="X86" i="50" s="1"/>
  <c r="S90" i="49"/>
  <c r="M90" i="48"/>
  <c r="V89" i="48"/>
  <c r="X88" i="48" a="1"/>
  <c r="X88" i="48" s="1"/>
  <c r="N90" i="47"/>
  <c r="O90" i="47" s="1"/>
  <c r="P90" i="47" s="1"/>
  <c r="Q90" i="47" s="1"/>
  <c r="R90" i="47" s="1"/>
  <c r="V90" i="47"/>
  <c r="X89" i="47" a="1"/>
  <c r="X89" i="47" s="1"/>
  <c r="Y89" i="47" a="1"/>
  <c r="Y89" i="47" s="1"/>
  <c r="W89" i="47" a="1"/>
  <c r="W89" i="47" s="1"/>
  <c r="M92" i="46"/>
  <c r="V91" i="46"/>
  <c r="Y90" i="46" a="1"/>
  <c r="Y90" i="46" s="1"/>
  <c r="N90" i="45"/>
  <c r="O90" i="45" s="1"/>
  <c r="P90" i="45" s="1"/>
  <c r="Q90" i="45" s="1"/>
  <c r="R90" i="45" s="1"/>
  <c r="V90" i="45"/>
  <c r="Y89" i="45" a="1"/>
  <c r="Y89" i="45" s="1"/>
  <c r="W89" i="45" a="1"/>
  <c r="W89" i="45" s="1"/>
  <c r="X89" i="45" a="1"/>
  <c r="X89" i="45" s="1"/>
  <c r="Y87" i="44" a="1"/>
  <c r="Y87" i="44" s="1"/>
  <c r="X87" i="44" a="1"/>
  <c r="X87" i="44" s="1"/>
  <c r="W87" i="44" a="1"/>
  <c r="W87" i="44" s="1"/>
  <c r="V88" i="44"/>
  <c r="N88" i="44"/>
  <c r="O88" i="44" s="1"/>
  <c r="P88" i="44" s="1"/>
  <c r="Q88" i="44" s="1"/>
  <c r="R88" i="44" s="1"/>
  <c r="V90" i="43"/>
  <c r="N90" i="43"/>
  <c r="O90" i="43" s="1"/>
  <c r="P90" i="43" s="1"/>
  <c r="Q90" i="43" s="1"/>
  <c r="R90" i="43" s="1"/>
  <c r="X89" i="43" a="1"/>
  <c r="X89" i="43" s="1"/>
  <c r="W89" i="43" a="1"/>
  <c r="W89" i="43" s="1"/>
  <c r="Y89" i="43" a="1"/>
  <c r="Y89" i="43" s="1"/>
  <c r="V90" i="42"/>
  <c r="N90" i="42"/>
  <c r="O90" i="42" s="1"/>
  <c r="P90" i="42" s="1"/>
  <c r="Q90" i="42" s="1"/>
  <c r="R90" i="42" s="1"/>
  <c r="W89" i="42" a="1"/>
  <c r="W89" i="42" s="1"/>
  <c r="Y89" i="42" a="1"/>
  <c r="Y89" i="42" s="1"/>
  <c r="X89" i="42" a="1"/>
  <c r="X89" i="42" s="1"/>
  <c r="M94" i="41"/>
  <c r="V93" i="41"/>
  <c r="W92" i="41" a="1"/>
  <c r="W92" i="41" s="1"/>
  <c r="S88" i="40"/>
  <c r="X88" i="40" s="1" a="1"/>
  <c r="X88" i="40" s="1"/>
  <c r="W89" i="57" l="1" a="1"/>
  <c r="W89" i="57" s="1"/>
  <c r="Y89" i="57" a="1"/>
  <c r="Y89" i="57" s="1"/>
  <c r="X89" i="57" a="1"/>
  <c r="X89" i="57" s="1"/>
  <c r="V90" i="57"/>
  <c r="N90" i="57"/>
  <c r="O90" i="57" s="1"/>
  <c r="P90" i="57" s="1"/>
  <c r="Q90" i="57" s="1"/>
  <c r="R90" i="57" s="1"/>
  <c r="X90" i="56" a="1"/>
  <c r="X90" i="56" s="1"/>
  <c r="S90" i="56"/>
  <c r="V89" i="55"/>
  <c r="M90" i="55"/>
  <c r="Y88" i="55" a="1"/>
  <c r="Y88" i="55" s="1"/>
  <c r="W88" i="55" a="1"/>
  <c r="W88" i="55" s="1"/>
  <c r="Y91" i="54" a="1"/>
  <c r="Y91" i="54" s="1"/>
  <c r="W91" i="54" a="1"/>
  <c r="W91" i="54" s="1"/>
  <c r="X91" i="54" a="1"/>
  <c r="X91" i="54" s="1"/>
  <c r="V92" i="54"/>
  <c r="N92" i="54"/>
  <c r="O92" i="54" s="1"/>
  <c r="P92" i="54" s="1"/>
  <c r="Q92" i="54" s="1"/>
  <c r="R92" i="54" s="1"/>
  <c r="S90" i="53"/>
  <c r="M90" i="52"/>
  <c r="V89" i="52"/>
  <c r="Y88" i="52" a="1"/>
  <c r="Y88" i="52" s="1"/>
  <c r="W88" i="52" a="1"/>
  <c r="W88" i="52" s="1"/>
  <c r="Y88" i="51" a="1"/>
  <c r="Y88" i="51" s="1"/>
  <c r="S88" i="51"/>
  <c r="X88" i="51" a="1"/>
  <c r="X88" i="51" s="1"/>
  <c r="W88" i="51" a="1"/>
  <c r="W88" i="51" s="1"/>
  <c r="V87" i="50"/>
  <c r="M88" i="50"/>
  <c r="Y86" i="50" a="1"/>
  <c r="Y86" i="50" s="1"/>
  <c r="W86" i="50" a="1"/>
  <c r="W86" i="50" s="1"/>
  <c r="M92" i="49"/>
  <c r="V91" i="49"/>
  <c r="W90" i="49" a="1"/>
  <c r="W90" i="49" s="1"/>
  <c r="X90" i="49" a="1"/>
  <c r="X90" i="49" s="1"/>
  <c r="Y90" i="49" a="1"/>
  <c r="Y90" i="49" s="1"/>
  <c r="X89" i="48" a="1"/>
  <c r="X89" i="48" s="1"/>
  <c r="W89" i="48" a="1"/>
  <c r="W89" i="48" s="1"/>
  <c r="Y89" i="48" a="1"/>
  <c r="Y89" i="48" s="1"/>
  <c r="N90" i="48"/>
  <c r="O90" i="48" s="1"/>
  <c r="P90" i="48" s="1"/>
  <c r="Q90" i="48" s="1"/>
  <c r="R90" i="48" s="1"/>
  <c r="V90" i="48"/>
  <c r="S90" i="47"/>
  <c r="X90" i="47" a="1"/>
  <c r="X90" i="47" s="1"/>
  <c r="W91" i="46" a="1"/>
  <c r="W91" i="46" s="1"/>
  <c r="Y91" i="46" a="1"/>
  <c r="Y91" i="46" s="1"/>
  <c r="X91" i="46" a="1"/>
  <c r="X91" i="46" s="1"/>
  <c r="V92" i="46"/>
  <c r="N92" i="46"/>
  <c r="O92" i="46" s="1"/>
  <c r="P92" i="46" s="1"/>
  <c r="Q92" i="46" s="1"/>
  <c r="R92" i="46" s="1"/>
  <c r="X90" i="45" a="1"/>
  <c r="X90" i="45" s="1"/>
  <c r="S90" i="45"/>
  <c r="Y88" i="44" a="1"/>
  <c r="Y88" i="44" s="1"/>
  <c r="S88" i="44"/>
  <c r="S90" i="43"/>
  <c r="Y90" i="43" a="1"/>
  <c r="Y90" i="43" s="1"/>
  <c r="W90" i="43" a="1"/>
  <c r="W90" i="43" s="1"/>
  <c r="S90" i="42"/>
  <c r="W93" i="41" a="1"/>
  <c r="W93" i="41" s="1"/>
  <c r="Y93" i="41" a="1"/>
  <c r="Y93" i="41" s="1"/>
  <c r="X93" i="41" a="1"/>
  <c r="X93" i="41" s="1"/>
  <c r="V94" i="41"/>
  <c r="N94" i="41"/>
  <c r="O94" i="41" s="1"/>
  <c r="P94" i="41" s="1"/>
  <c r="Q94" i="41" s="1"/>
  <c r="R94" i="41" s="1"/>
  <c r="W88" i="40" a="1"/>
  <c r="W88" i="40" s="1"/>
  <c r="M90" i="40"/>
  <c r="V89" i="40"/>
  <c r="Y88" i="40" a="1"/>
  <c r="Y88" i="40" s="1"/>
  <c r="S90" i="57" l="1"/>
  <c r="X90" i="57" a="1"/>
  <c r="X90" i="57" s="1"/>
  <c r="M92" i="56"/>
  <c r="V91" i="56"/>
  <c r="Y90" i="56" a="1"/>
  <c r="Y90" i="56" s="1"/>
  <c r="W90" i="56" a="1"/>
  <c r="W90" i="56" s="1"/>
  <c r="N90" i="55"/>
  <c r="O90" i="55" s="1"/>
  <c r="P90" i="55" s="1"/>
  <c r="Q90" i="55" s="1"/>
  <c r="R90" i="55" s="1"/>
  <c r="V90" i="55"/>
  <c r="Y89" i="55" a="1"/>
  <c r="Y89" i="55" s="1"/>
  <c r="X89" i="55" a="1"/>
  <c r="X89" i="55" s="1"/>
  <c r="W89" i="55" a="1"/>
  <c r="W89" i="55" s="1"/>
  <c r="X92" i="54" a="1"/>
  <c r="X92" i="54" s="1"/>
  <c r="S92" i="54"/>
  <c r="Y92" i="54" a="1"/>
  <c r="Y92" i="54" s="1"/>
  <c r="M92" i="53"/>
  <c r="V91" i="53"/>
  <c r="Y90" i="53" a="1"/>
  <c r="Y90" i="53" s="1"/>
  <c r="W90" i="53" a="1"/>
  <c r="W90" i="53" s="1"/>
  <c r="X90" i="53" a="1"/>
  <c r="X90" i="53" s="1"/>
  <c r="X89" i="52" a="1"/>
  <c r="X89" i="52" s="1"/>
  <c r="W89" i="52" a="1"/>
  <c r="W89" i="52" s="1"/>
  <c r="Y89" i="52" a="1"/>
  <c r="Y89" i="52" s="1"/>
  <c r="N90" i="52"/>
  <c r="O90" i="52" s="1"/>
  <c r="P90" i="52" s="1"/>
  <c r="Q90" i="52" s="1"/>
  <c r="R90" i="52" s="1"/>
  <c r="V90" i="52"/>
  <c r="V89" i="51"/>
  <c r="M90" i="51"/>
  <c r="V88" i="50"/>
  <c r="N88" i="50"/>
  <c r="O88" i="50" s="1"/>
  <c r="P88" i="50" s="1"/>
  <c r="Q88" i="50" s="1"/>
  <c r="R88" i="50" s="1"/>
  <c r="Y87" i="50" a="1"/>
  <c r="Y87" i="50" s="1"/>
  <c r="X87" i="50" a="1"/>
  <c r="X87" i="50" s="1"/>
  <c r="W87" i="50" a="1"/>
  <c r="W87" i="50" s="1"/>
  <c r="X91" i="49" a="1"/>
  <c r="X91" i="49" s="1"/>
  <c r="Y91" i="49" a="1"/>
  <c r="Y91" i="49" s="1"/>
  <c r="W91" i="49" a="1"/>
  <c r="W91" i="49" s="1"/>
  <c r="V92" i="49"/>
  <c r="N92" i="49"/>
  <c r="O92" i="49" s="1"/>
  <c r="P92" i="49" s="1"/>
  <c r="Q92" i="49" s="1"/>
  <c r="R92" i="49" s="1"/>
  <c r="S90" i="48"/>
  <c r="V91" i="47"/>
  <c r="M92" i="47"/>
  <c r="Y90" i="47" a="1"/>
  <c r="Y90" i="47" s="1"/>
  <c r="W90" i="47" a="1"/>
  <c r="W90" i="47" s="1"/>
  <c r="X92" i="46" a="1"/>
  <c r="X92" i="46" s="1"/>
  <c r="S92" i="46"/>
  <c r="V91" i="45"/>
  <c r="M92" i="45"/>
  <c r="W90" i="45" a="1"/>
  <c r="W90" i="45" s="1"/>
  <c r="Y90" i="45" a="1"/>
  <c r="Y90" i="45" s="1"/>
  <c r="M90" i="44"/>
  <c r="V89" i="44"/>
  <c r="X88" i="44" a="1"/>
  <c r="X88" i="44" s="1"/>
  <c r="W88" i="44" a="1"/>
  <c r="W88" i="44" s="1"/>
  <c r="V91" i="43"/>
  <c r="M92" i="43"/>
  <c r="X90" i="43" a="1"/>
  <c r="X90" i="43" s="1"/>
  <c r="M92" i="42"/>
  <c r="V91" i="42"/>
  <c r="Y90" i="42" a="1"/>
  <c r="Y90" i="42" s="1"/>
  <c r="X90" i="42" a="1"/>
  <c r="X90" i="42" s="1"/>
  <c r="W90" i="42" a="1"/>
  <c r="W90" i="42" s="1"/>
  <c r="S94" i="41"/>
  <c r="Y94" i="41" s="1" a="1"/>
  <c r="Y94" i="41" s="1"/>
  <c r="X94" i="41" a="1"/>
  <c r="X94" i="41" s="1"/>
  <c r="W89" i="40" a="1"/>
  <c r="W89" i="40" s="1"/>
  <c r="Y89" i="40" a="1"/>
  <c r="Y89" i="40" s="1"/>
  <c r="X89" i="40" a="1"/>
  <c r="X89" i="40" s="1"/>
  <c r="V90" i="40"/>
  <c r="N90" i="40"/>
  <c r="O90" i="40" s="1"/>
  <c r="P90" i="40" s="1"/>
  <c r="Q90" i="40" s="1"/>
  <c r="R90" i="40" s="1"/>
  <c r="V91" i="57" l="1"/>
  <c r="M92" i="57"/>
  <c r="Y90" i="57" a="1"/>
  <c r="Y90" i="57" s="1"/>
  <c r="W90" i="57" a="1"/>
  <c r="W90" i="57" s="1"/>
  <c r="Y91" i="56" a="1"/>
  <c r="Y91" i="56" s="1"/>
  <c r="X91" i="56" a="1"/>
  <c r="X91" i="56" s="1"/>
  <c r="W91" i="56" a="1"/>
  <c r="W91" i="56" s="1"/>
  <c r="V92" i="56"/>
  <c r="N92" i="56"/>
  <c r="O92" i="56" s="1"/>
  <c r="P92" i="56" s="1"/>
  <c r="Q92" i="56" s="1"/>
  <c r="R92" i="56" s="1"/>
  <c r="S90" i="55"/>
  <c r="X90" i="55" a="1"/>
  <c r="X90" i="55" s="1"/>
  <c r="M94" i="54"/>
  <c r="V93" i="54"/>
  <c r="W92" i="54" a="1"/>
  <c r="W92" i="54" s="1"/>
  <c r="X91" i="53" a="1"/>
  <c r="X91" i="53" s="1"/>
  <c r="W91" i="53" a="1"/>
  <c r="W91" i="53" s="1"/>
  <c r="Y91" i="53" a="1"/>
  <c r="Y91" i="53" s="1"/>
  <c r="N92" i="53"/>
  <c r="O92" i="53" s="1"/>
  <c r="P92" i="53" s="1"/>
  <c r="Q92" i="53" s="1"/>
  <c r="R92" i="53" s="1"/>
  <c r="V92" i="53"/>
  <c r="S90" i="52"/>
  <c r="W89" i="51" a="1"/>
  <c r="W89" i="51" s="1"/>
  <c r="Y89" i="51" a="1"/>
  <c r="Y89" i="51" s="1"/>
  <c r="X89" i="51" a="1"/>
  <c r="X89" i="51" s="1"/>
  <c r="V90" i="51"/>
  <c r="N90" i="51"/>
  <c r="O90" i="51" s="1"/>
  <c r="P90" i="51" s="1"/>
  <c r="Q90" i="51" s="1"/>
  <c r="R90" i="51" s="1"/>
  <c r="W88" i="50" a="1"/>
  <c r="W88" i="50" s="1"/>
  <c r="Y88" i="50" a="1"/>
  <c r="Y88" i="50" s="1"/>
  <c r="S88" i="50"/>
  <c r="X88" i="50" a="1"/>
  <c r="X88" i="50" s="1"/>
  <c r="W92" i="49" a="1"/>
  <c r="W92" i="49" s="1"/>
  <c r="S92" i="49"/>
  <c r="X92" i="49" a="1"/>
  <c r="X92" i="49" s="1"/>
  <c r="M92" i="48"/>
  <c r="V91" i="48"/>
  <c r="W90" i="48" a="1"/>
  <c r="W90" i="48" s="1"/>
  <c r="Y90" i="48" a="1"/>
  <c r="Y90" i="48" s="1"/>
  <c r="X90" i="48" a="1"/>
  <c r="X90" i="48" s="1"/>
  <c r="V92" i="47"/>
  <c r="N92" i="47"/>
  <c r="O92" i="47" s="1"/>
  <c r="P92" i="47" s="1"/>
  <c r="Q92" i="47" s="1"/>
  <c r="R92" i="47" s="1"/>
  <c r="X91" i="47" a="1"/>
  <c r="X91" i="47" s="1"/>
  <c r="W91" i="47" a="1"/>
  <c r="W91" i="47" s="1"/>
  <c r="Y91" i="47" a="1"/>
  <c r="Y91" i="47" s="1"/>
  <c r="M94" i="46"/>
  <c r="V93" i="46"/>
  <c r="W92" i="46" a="1"/>
  <c r="W92" i="46" s="1"/>
  <c r="Y92" i="46" a="1"/>
  <c r="Y92" i="46" s="1"/>
  <c r="N92" i="45"/>
  <c r="O92" i="45" s="1"/>
  <c r="P92" i="45" s="1"/>
  <c r="Q92" i="45" s="1"/>
  <c r="R92" i="45" s="1"/>
  <c r="V92" i="45"/>
  <c r="Y91" i="45" a="1"/>
  <c r="Y91" i="45" s="1"/>
  <c r="X91" i="45" a="1"/>
  <c r="X91" i="45" s="1"/>
  <c r="W91" i="45" a="1"/>
  <c r="W91" i="45" s="1"/>
  <c r="V90" i="44"/>
  <c r="N90" i="44"/>
  <c r="O90" i="44" s="1"/>
  <c r="P90" i="44" s="1"/>
  <c r="Q90" i="44" s="1"/>
  <c r="R90" i="44" s="1"/>
  <c r="X89" i="44" a="1"/>
  <c r="X89" i="44" s="1"/>
  <c r="W89" i="44" a="1"/>
  <c r="W89" i="44" s="1"/>
  <c r="Y89" i="44" a="1"/>
  <c r="Y89" i="44" s="1"/>
  <c r="N92" i="43"/>
  <c r="O92" i="43" s="1"/>
  <c r="P92" i="43" s="1"/>
  <c r="Q92" i="43" s="1"/>
  <c r="R92" i="43" s="1"/>
  <c r="V92" i="43"/>
  <c r="Y91" i="43" a="1"/>
  <c r="Y91" i="43" s="1"/>
  <c r="X91" i="43" a="1"/>
  <c r="X91" i="43" s="1"/>
  <c r="W91" i="43" a="1"/>
  <c r="W91" i="43" s="1"/>
  <c r="Y91" i="42" a="1"/>
  <c r="Y91" i="42" s="1"/>
  <c r="W91" i="42" a="1"/>
  <c r="W91" i="42" s="1"/>
  <c r="X91" i="42" a="1"/>
  <c r="X91" i="42" s="1"/>
  <c r="N92" i="42"/>
  <c r="O92" i="42" s="1"/>
  <c r="P92" i="42" s="1"/>
  <c r="Q92" i="42" s="1"/>
  <c r="R92" i="42" s="1"/>
  <c r="V92" i="42"/>
  <c r="V95" i="41"/>
  <c r="M96" i="41"/>
  <c r="W94" i="41" a="1"/>
  <c r="W94" i="41" s="1"/>
  <c r="S90" i="40"/>
  <c r="V92" i="57" l="1"/>
  <c r="N92" i="57"/>
  <c r="O92" i="57" s="1"/>
  <c r="P92" i="57" s="1"/>
  <c r="Q92" i="57" s="1"/>
  <c r="R92" i="57" s="1"/>
  <c r="W91" i="57" a="1"/>
  <c r="W91" i="57" s="1"/>
  <c r="X91" i="57" a="1"/>
  <c r="X91" i="57" s="1"/>
  <c r="Y91" i="57" a="1"/>
  <c r="Y91" i="57" s="1"/>
  <c r="S92" i="56"/>
  <c r="W92" i="56" a="1"/>
  <c r="W92" i="56" s="1"/>
  <c r="V91" i="55"/>
  <c r="M92" i="55"/>
  <c r="W90" i="55" a="1"/>
  <c r="W90" i="55" s="1"/>
  <c r="Y90" i="55" a="1"/>
  <c r="Y90" i="55" s="1"/>
  <c r="X93" i="54" a="1"/>
  <c r="X93" i="54" s="1"/>
  <c r="W93" i="54" a="1"/>
  <c r="W93" i="54" s="1"/>
  <c r="Y93" i="54" a="1"/>
  <c r="Y93" i="54" s="1"/>
  <c r="V94" i="54"/>
  <c r="N94" i="54"/>
  <c r="O94" i="54" s="1"/>
  <c r="P94" i="54" s="1"/>
  <c r="Q94" i="54" s="1"/>
  <c r="R94" i="54" s="1"/>
  <c r="W92" i="53" a="1"/>
  <c r="W92" i="53" s="1"/>
  <c r="S92" i="53"/>
  <c r="X92" i="53" a="1"/>
  <c r="X92" i="53" s="1"/>
  <c r="M92" i="52"/>
  <c r="V91" i="52"/>
  <c r="W90" i="52" a="1"/>
  <c r="W90" i="52" s="1"/>
  <c r="X90" i="52" a="1"/>
  <c r="X90" i="52" s="1"/>
  <c r="Y90" i="52" a="1"/>
  <c r="Y90" i="52" s="1"/>
  <c r="S90" i="51"/>
  <c r="Y90" i="51" a="1"/>
  <c r="Y90" i="51" s="1"/>
  <c r="M90" i="50"/>
  <c r="V89" i="50"/>
  <c r="V93" i="49"/>
  <c r="M94" i="49"/>
  <c r="Y92" i="49" a="1"/>
  <c r="Y92" i="49" s="1"/>
  <c r="X91" i="48" a="1"/>
  <c r="X91" i="48" s="1"/>
  <c r="W91" i="48" a="1"/>
  <c r="W91" i="48" s="1"/>
  <c r="Y91" i="48" a="1"/>
  <c r="Y91" i="48" s="1"/>
  <c r="N92" i="48"/>
  <c r="O92" i="48" s="1"/>
  <c r="P92" i="48" s="1"/>
  <c r="Q92" i="48" s="1"/>
  <c r="R92" i="48" s="1"/>
  <c r="V92" i="48"/>
  <c r="S92" i="47"/>
  <c r="X92" i="47" s="1" a="1"/>
  <c r="X92" i="47" s="1"/>
  <c r="W92" i="47" a="1"/>
  <c r="W92" i="47" s="1"/>
  <c r="X93" i="46" a="1"/>
  <c r="X93" i="46" s="1"/>
  <c r="W93" i="46" a="1"/>
  <c r="W93" i="46" s="1"/>
  <c r="Y93" i="46" a="1"/>
  <c r="Y93" i="46" s="1"/>
  <c r="V94" i="46"/>
  <c r="N94" i="46"/>
  <c r="O94" i="46" s="1"/>
  <c r="P94" i="46" s="1"/>
  <c r="Q94" i="46" s="1"/>
  <c r="R94" i="46" s="1"/>
  <c r="S92" i="45"/>
  <c r="S90" i="44"/>
  <c r="X92" i="43" a="1"/>
  <c r="X92" i="43" s="1"/>
  <c r="S92" i="43"/>
  <c r="Y92" i="43" a="1"/>
  <c r="Y92" i="43" s="1"/>
  <c r="S92" i="42"/>
  <c r="X92" i="42" a="1"/>
  <c r="X92" i="42" s="1"/>
  <c r="N96" i="41"/>
  <c r="O96" i="41" s="1"/>
  <c r="P96" i="41" s="1"/>
  <c r="Q96" i="41" s="1"/>
  <c r="R96" i="41" s="1"/>
  <c r="V96" i="41"/>
  <c r="Y95" i="41" a="1"/>
  <c r="Y95" i="41" s="1"/>
  <c r="X95" i="41" a="1"/>
  <c r="X95" i="41" s="1"/>
  <c r="W95" i="41" a="1"/>
  <c r="W95" i="41" s="1"/>
  <c r="V91" i="40"/>
  <c r="M92" i="40"/>
  <c r="Y90" i="40" a="1"/>
  <c r="Y90" i="40" s="1"/>
  <c r="W90" i="40" a="1"/>
  <c r="W90" i="40" s="1"/>
  <c r="X90" i="40" a="1"/>
  <c r="X90" i="40" s="1"/>
  <c r="S92" i="57" l="1"/>
  <c r="W92" i="57" a="1"/>
  <c r="W92" i="57" s="1"/>
  <c r="V93" i="56"/>
  <c r="M94" i="56"/>
  <c r="X92" i="56" a="1"/>
  <c r="X92" i="56" s="1"/>
  <c r="Y92" i="56" a="1"/>
  <c r="Y92" i="56" s="1"/>
  <c r="V92" i="55"/>
  <c r="N92" i="55"/>
  <c r="O92" i="55" s="1"/>
  <c r="P92" i="55" s="1"/>
  <c r="Q92" i="55" s="1"/>
  <c r="R92" i="55" s="1"/>
  <c r="Y91" i="55" a="1"/>
  <c r="Y91" i="55" s="1"/>
  <c r="X91" i="55" a="1"/>
  <c r="X91" i="55" s="1"/>
  <c r="W91" i="55" a="1"/>
  <c r="W91" i="55" s="1"/>
  <c r="S94" i="54"/>
  <c r="V93" i="53"/>
  <c r="M94" i="53"/>
  <c r="Y92" i="53" a="1"/>
  <c r="Y92" i="53" s="1"/>
  <c r="W91" i="52" a="1"/>
  <c r="W91" i="52" s="1"/>
  <c r="Y91" i="52" a="1"/>
  <c r="Y91" i="52" s="1"/>
  <c r="X91" i="52" a="1"/>
  <c r="X91" i="52" s="1"/>
  <c r="V92" i="52"/>
  <c r="N92" i="52"/>
  <c r="O92" i="52" s="1"/>
  <c r="P92" i="52" s="1"/>
  <c r="Q92" i="52" s="1"/>
  <c r="R92" i="52" s="1"/>
  <c r="V91" i="51"/>
  <c r="M92" i="51"/>
  <c r="X90" i="51" a="1"/>
  <c r="X90" i="51" s="1"/>
  <c r="W90" i="51" a="1"/>
  <c r="W90" i="51" s="1"/>
  <c r="Y89" i="50" a="1"/>
  <c r="Y89" i="50" s="1"/>
  <c r="X89" i="50" a="1"/>
  <c r="X89" i="50" s="1"/>
  <c r="W89" i="50" a="1"/>
  <c r="W89" i="50" s="1"/>
  <c r="N90" i="50"/>
  <c r="O90" i="50" s="1"/>
  <c r="P90" i="50" s="1"/>
  <c r="Q90" i="50" s="1"/>
  <c r="R90" i="50" s="1"/>
  <c r="V90" i="50"/>
  <c r="V94" i="49"/>
  <c r="N94" i="49"/>
  <c r="O94" i="49" s="1"/>
  <c r="P94" i="49" s="1"/>
  <c r="Q94" i="49" s="1"/>
  <c r="R94" i="49" s="1"/>
  <c r="W93" i="49" a="1"/>
  <c r="W93" i="49" s="1"/>
  <c r="X93" i="49" a="1"/>
  <c r="X93" i="49" s="1"/>
  <c r="Y93" i="49" a="1"/>
  <c r="Y93" i="49" s="1"/>
  <c r="S92" i="48"/>
  <c r="X92" i="48" s="1" a="1"/>
  <c r="X92" i="48" s="1"/>
  <c r="V93" i="47"/>
  <c r="M94" i="47"/>
  <c r="Y92" i="47" a="1"/>
  <c r="Y92" i="47" s="1"/>
  <c r="S94" i="46"/>
  <c r="V93" i="45"/>
  <c r="M94" i="45"/>
  <c r="X92" i="45" a="1"/>
  <c r="X92" i="45" s="1"/>
  <c r="Y92" i="45" a="1"/>
  <c r="Y92" i="45" s="1"/>
  <c r="W92" i="45" a="1"/>
  <c r="W92" i="45" s="1"/>
  <c r="M92" i="44"/>
  <c r="V91" i="44"/>
  <c r="Y90" i="44" a="1"/>
  <c r="Y90" i="44" s="1"/>
  <c r="X90" i="44" a="1"/>
  <c r="X90" i="44" s="1"/>
  <c r="W90" i="44" a="1"/>
  <c r="W90" i="44" s="1"/>
  <c r="M94" i="43"/>
  <c r="V93" i="43"/>
  <c r="W92" i="43" a="1"/>
  <c r="W92" i="43" s="1"/>
  <c r="M94" i="42"/>
  <c r="V93" i="42"/>
  <c r="W92" i="42" a="1"/>
  <c r="W92" i="42" s="1"/>
  <c r="Y92" i="42" a="1"/>
  <c r="Y92" i="42" s="1"/>
  <c r="S96" i="41"/>
  <c r="W96" i="41" s="1" a="1"/>
  <c r="W96" i="41" s="1"/>
  <c r="X96" i="41" a="1"/>
  <c r="X96" i="41" s="1"/>
  <c r="N92" i="40"/>
  <c r="O92" i="40" s="1"/>
  <c r="P92" i="40" s="1"/>
  <c r="Q92" i="40" s="1"/>
  <c r="R92" i="40" s="1"/>
  <c r="V92" i="40"/>
  <c r="Y91" i="40" a="1"/>
  <c r="Y91" i="40" s="1"/>
  <c r="W91" i="40" a="1"/>
  <c r="W91" i="40" s="1"/>
  <c r="X91" i="40" a="1"/>
  <c r="X91" i="40" s="1"/>
  <c r="V93" i="57" l="1"/>
  <c r="M94" i="57"/>
  <c r="Y92" i="57" a="1"/>
  <c r="Y92" i="57" s="1"/>
  <c r="X92" i="57" a="1"/>
  <c r="X92" i="57" s="1"/>
  <c r="N94" i="56"/>
  <c r="O94" i="56" s="1"/>
  <c r="P94" i="56" s="1"/>
  <c r="Q94" i="56" s="1"/>
  <c r="R94" i="56" s="1"/>
  <c r="V94" i="56"/>
  <c r="Y93" i="56" a="1"/>
  <c r="Y93" i="56" s="1"/>
  <c r="W93" i="56" a="1"/>
  <c r="W93" i="56" s="1"/>
  <c r="X93" i="56" a="1"/>
  <c r="X93" i="56" s="1"/>
  <c r="S92" i="55"/>
  <c r="X92" i="55" s="1" a="1"/>
  <c r="X92" i="55" s="1"/>
  <c r="Y92" i="55" a="1"/>
  <c r="Y92" i="55" s="1"/>
  <c r="M96" i="54"/>
  <c r="V95" i="54"/>
  <c r="X94" i="54" a="1"/>
  <c r="X94" i="54" s="1"/>
  <c r="Y94" i="54" a="1"/>
  <c r="Y94" i="54" s="1"/>
  <c r="W94" i="54" a="1"/>
  <c r="W94" i="54" s="1"/>
  <c r="N94" i="53"/>
  <c r="O94" i="53" s="1"/>
  <c r="P94" i="53" s="1"/>
  <c r="Q94" i="53" s="1"/>
  <c r="R94" i="53" s="1"/>
  <c r="V94" i="53"/>
  <c r="Y93" i="53" a="1"/>
  <c r="Y93" i="53" s="1"/>
  <c r="W93" i="53" a="1"/>
  <c r="W93" i="53" s="1"/>
  <c r="X93" i="53" a="1"/>
  <c r="X93" i="53" s="1"/>
  <c r="S92" i="52"/>
  <c r="N92" i="51"/>
  <c r="O92" i="51" s="1"/>
  <c r="P92" i="51" s="1"/>
  <c r="Q92" i="51" s="1"/>
  <c r="R92" i="51" s="1"/>
  <c r="V92" i="51"/>
  <c r="Y91" i="51" a="1"/>
  <c r="Y91" i="51" s="1"/>
  <c r="X91" i="51" a="1"/>
  <c r="X91" i="51" s="1"/>
  <c r="W91" i="51" a="1"/>
  <c r="W91" i="51" s="1"/>
  <c r="S90" i="50"/>
  <c r="W94" i="49" a="1"/>
  <c r="W94" i="49" s="1"/>
  <c r="X94" i="49" a="1"/>
  <c r="X94" i="49" s="1"/>
  <c r="S94" i="49"/>
  <c r="V93" i="48"/>
  <c r="M94" i="48"/>
  <c r="W92" i="48" a="1"/>
  <c r="W92" i="48" s="1"/>
  <c r="Y92" i="48" a="1"/>
  <c r="Y92" i="48" s="1"/>
  <c r="N94" i="47"/>
  <c r="O94" i="47" s="1"/>
  <c r="P94" i="47" s="1"/>
  <c r="Q94" i="47" s="1"/>
  <c r="R94" i="47" s="1"/>
  <c r="V94" i="47"/>
  <c r="X93" i="47" a="1"/>
  <c r="X93" i="47" s="1"/>
  <c r="W93" i="47" a="1"/>
  <c r="W93" i="47" s="1"/>
  <c r="Y93" i="47" a="1"/>
  <c r="Y93" i="47" s="1"/>
  <c r="V95" i="46"/>
  <c r="M96" i="46"/>
  <c r="X94" i="46" a="1"/>
  <c r="X94" i="46" s="1"/>
  <c r="Y94" i="46" a="1"/>
  <c r="Y94" i="46" s="1"/>
  <c r="W94" i="46" a="1"/>
  <c r="W94" i="46" s="1"/>
  <c r="N94" i="45"/>
  <c r="O94" i="45" s="1"/>
  <c r="P94" i="45" s="1"/>
  <c r="Q94" i="45" s="1"/>
  <c r="R94" i="45" s="1"/>
  <c r="V94" i="45"/>
  <c r="X93" i="45" a="1"/>
  <c r="X93" i="45" s="1"/>
  <c r="W93" i="45" a="1"/>
  <c r="W93" i="45" s="1"/>
  <c r="Y93" i="45" a="1"/>
  <c r="Y93" i="45" s="1"/>
  <c r="X91" i="44" a="1"/>
  <c r="X91" i="44" s="1"/>
  <c r="Y91" i="44" a="1"/>
  <c r="Y91" i="44" s="1"/>
  <c r="W91" i="44" a="1"/>
  <c r="W91" i="44" s="1"/>
  <c r="N92" i="44"/>
  <c r="O92" i="44" s="1"/>
  <c r="P92" i="44" s="1"/>
  <c r="Q92" i="44" s="1"/>
  <c r="R92" i="44" s="1"/>
  <c r="V92" i="44"/>
  <c r="Y93" i="43" a="1"/>
  <c r="Y93" i="43" s="1"/>
  <c r="X93" i="43" a="1"/>
  <c r="X93" i="43" s="1"/>
  <c r="W93" i="43" a="1"/>
  <c r="W93" i="43" s="1"/>
  <c r="N94" i="43"/>
  <c r="O94" i="43" s="1"/>
  <c r="P94" i="43" s="1"/>
  <c r="Q94" i="43" s="1"/>
  <c r="R94" i="43" s="1"/>
  <c r="V94" i="43"/>
  <c r="W93" i="42" a="1"/>
  <c r="W93" i="42" s="1"/>
  <c r="Y93" i="42" a="1"/>
  <c r="Y93" i="42" s="1"/>
  <c r="X93" i="42" a="1"/>
  <c r="X93" i="42" s="1"/>
  <c r="N94" i="42"/>
  <c r="O94" i="42" s="1"/>
  <c r="P94" i="42" s="1"/>
  <c r="Q94" i="42" s="1"/>
  <c r="R94" i="42" s="1"/>
  <c r="V94" i="42"/>
  <c r="M98" i="41"/>
  <c r="V97" i="41"/>
  <c r="Y96" i="41" a="1"/>
  <c r="Y96" i="41" s="1"/>
  <c r="S92" i="40"/>
  <c r="X92" i="40" s="1" a="1"/>
  <c r="X92" i="40" s="1"/>
  <c r="N94" i="57" l="1"/>
  <c r="O94" i="57" s="1"/>
  <c r="P94" i="57" s="1"/>
  <c r="Q94" i="57" s="1"/>
  <c r="R94" i="57" s="1"/>
  <c r="V94" i="57"/>
  <c r="W93" i="57" a="1"/>
  <c r="W93" i="57" s="1"/>
  <c r="Y93" i="57" a="1"/>
  <c r="Y93" i="57" s="1"/>
  <c r="X93" i="57" a="1"/>
  <c r="X93" i="57" s="1"/>
  <c r="S94" i="56"/>
  <c r="X94" i="56" s="1" a="1"/>
  <c r="X94" i="56" s="1"/>
  <c r="W94" i="56" a="1"/>
  <c r="W94" i="56" s="1"/>
  <c r="V93" i="55"/>
  <c r="M94" i="55"/>
  <c r="W92" i="55" a="1"/>
  <c r="W92" i="55" s="1"/>
  <c r="W95" i="54" a="1"/>
  <c r="W95" i="54" s="1"/>
  <c r="Y95" i="54" a="1"/>
  <c r="Y95" i="54" s="1"/>
  <c r="X95" i="54" a="1"/>
  <c r="X95" i="54" s="1"/>
  <c r="V96" i="54"/>
  <c r="N96" i="54"/>
  <c r="O96" i="54" s="1"/>
  <c r="P96" i="54" s="1"/>
  <c r="Q96" i="54" s="1"/>
  <c r="R96" i="54" s="1"/>
  <c r="X94" i="53" a="1"/>
  <c r="X94" i="53" s="1"/>
  <c r="S94" i="53"/>
  <c r="Y94" i="53" a="1"/>
  <c r="Y94" i="53" s="1"/>
  <c r="V93" i="52"/>
  <c r="M94" i="52"/>
  <c r="W92" i="52" a="1"/>
  <c r="W92" i="52" s="1"/>
  <c r="X92" i="52" a="1"/>
  <c r="X92" i="52" s="1"/>
  <c r="Y92" i="52" a="1"/>
  <c r="Y92" i="52" s="1"/>
  <c r="S92" i="51"/>
  <c r="X92" i="51" a="1"/>
  <c r="X92" i="51" s="1"/>
  <c r="M92" i="50"/>
  <c r="V91" i="50"/>
  <c r="Y90" i="50" a="1"/>
  <c r="Y90" i="50" s="1"/>
  <c r="W90" i="50" a="1"/>
  <c r="W90" i="50" s="1"/>
  <c r="X90" i="50" a="1"/>
  <c r="X90" i="50" s="1"/>
  <c r="V95" i="49"/>
  <c r="M96" i="49"/>
  <c r="Y94" i="49" a="1"/>
  <c r="Y94" i="49" s="1"/>
  <c r="N94" i="48"/>
  <c r="O94" i="48" s="1"/>
  <c r="P94" i="48" s="1"/>
  <c r="Q94" i="48" s="1"/>
  <c r="R94" i="48" s="1"/>
  <c r="V94" i="48"/>
  <c r="Y93" i="48" a="1"/>
  <c r="Y93" i="48" s="1"/>
  <c r="W93" i="48" a="1"/>
  <c r="W93" i="48" s="1"/>
  <c r="X93" i="48" a="1"/>
  <c r="X93" i="48" s="1"/>
  <c r="X94" i="47" a="1"/>
  <c r="X94" i="47" s="1"/>
  <c r="S94" i="47"/>
  <c r="V96" i="46"/>
  <c r="N96" i="46"/>
  <c r="O96" i="46" s="1"/>
  <c r="P96" i="46" s="1"/>
  <c r="Q96" i="46" s="1"/>
  <c r="R96" i="46" s="1"/>
  <c r="W95" i="46" a="1"/>
  <c r="W95" i="46" s="1"/>
  <c r="Y95" i="46" a="1"/>
  <c r="Y95" i="46" s="1"/>
  <c r="X95" i="46" a="1"/>
  <c r="X95" i="46" s="1"/>
  <c r="S94" i="45"/>
  <c r="X94" i="45" a="1"/>
  <c r="X94" i="45" s="1"/>
  <c r="S92" i="44"/>
  <c r="S94" i="43"/>
  <c r="X94" i="43" a="1"/>
  <c r="X94" i="43" s="1"/>
  <c r="S94" i="42"/>
  <c r="Y94" i="42" s="1" a="1"/>
  <c r="Y94" i="42" s="1"/>
  <c r="Y97" i="41" a="1"/>
  <c r="Y97" i="41" s="1"/>
  <c r="X97" i="41" a="1"/>
  <c r="X97" i="41" s="1"/>
  <c r="W97" i="41" a="1"/>
  <c r="W97" i="41" s="1"/>
  <c r="N98" i="41"/>
  <c r="O98" i="41" s="1"/>
  <c r="P98" i="41" s="1"/>
  <c r="Q98" i="41" s="1"/>
  <c r="R98" i="41" s="1"/>
  <c r="V98" i="41"/>
  <c r="V93" i="40"/>
  <c r="M94" i="40"/>
  <c r="W92" i="40" a="1"/>
  <c r="W92" i="40" s="1"/>
  <c r="Y92" i="40" a="1"/>
  <c r="Y92" i="40" s="1"/>
  <c r="S94" i="57" l="1"/>
  <c r="X94" i="57" s="1" a="1"/>
  <c r="X94" i="57" s="1"/>
  <c r="V95" i="56"/>
  <c r="M96" i="56"/>
  <c r="Y94" i="56" a="1"/>
  <c r="Y94" i="56" s="1"/>
  <c r="V94" i="55"/>
  <c r="N94" i="55"/>
  <c r="O94" i="55" s="1"/>
  <c r="P94" i="55" s="1"/>
  <c r="Q94" i="55" s="1"/>
  <c r="R94" i="55" s="1"/>
  <c r="X93" i="55" a="1"/>
  <c r="X93" i="55" s="1"/>
  <c r="W93" i="55" a="1"/>
  <c r="W93" i="55" s="1"/>
  <c r="Y93" i="55" a="1"/>
  <c r="Y93" i="55" s="1"/>
  <c r="S96" i="54"/>
  <c r="M96" i="53"/>
  <c r="V95" i="53"/>
  <c r="W94" i="53" a="1"/>
  <c r="W94" i="53" s="1"/>
  <c r="N94" i="52"/>
  <c r="O94" i="52" s="1"/>
  <c r="P94" i="52" s="1"/>
  <c r="Q94" i="52" s="1"/>
  <c r="R94" i="52" s="1"/>
  <c r="V94" i="52"/>
  <c r="Y93" i="52" a="1"/>
  <c r="Y93" i="52" s="1"/>
  <c r="X93" i="52" a="1"/>
  <c r="X93" i="52" s="1"/>
  <c r="W93" i="52" a="1"/>
  <c r="W93" i="52" s="1"/>
  <c r="M94" i="51"/>
  <c r="V93" i="51"/>
  <c r="W92" i="51" a="1"/>
  <c r="W92" i="51" s="1"/>
  <c r="Y92" i="51" a="1"/>
  <c r="Y92" i="51" s="1"/>
  <c r="Y91" i="50" a="1"/>
  <c r="Y91" i="50" s="1"/>
  <c r="X91" i="50" a="1"/>
  <c r="X91" i="50" s="1"/>
  <c r="W91" i="50" a="1"/>
  <c r="W91" i="50" s="1"/>
  <c r="N92" i="50"/>
  <c r="O92" i="50" s="1"/>
  <c r="P92" i="50" s="1"/>
  <c r="Q92" i="50" s="1"/>
  <c r="R92" i="50" s="1"/>
  <c r="V92" i="50"/>
  <c r="V96" i="49"/>
  <c r="N96" i="49"/>
  <c r="O96" i="49" s="1"/>
  <c r="P96" i="49" s="1"/>
  <c r="Q96" i="49" s="1"/>
  <c r="R96" i="49" s="1"/>
  <c r="W95" i="49" a="1"/>
  <c r="W95" i="49" s="1"/>
  <c r="Y95" i="49" a="1"/>
  <c r="Y95" i="49" s="1"/>
  <c r="X95" i="49" a="1"/>
  <c r="X95" i="49" s="1"/>
  <c r="S94" i="48"/>
  <c r="M96" i="47"/>
  <c r="V95" i="47"/>
  <c r="W94" i="47" a="1"/>
  <c r="W94" i="47" s="1"/>
  <c r="Y94" i="47" a="1"/>
  <c r="Y94" i="47" s="1"/>
  <c r="S96" i="46"/>
  <c r="M96" i="45"/>
  <c r="V95" i="45"/>
  <c r="W94" i="45" a="1"/>
  <c r="W94" i="45" s="1"/>
  <c r="Y94" i="45" a="1"/>
  <c r="Y94" i="45" s="1"/>
  <c r="V93" i="44"/>
  <c r="M94" i="44"/>
  <c r="Y92" i="44" a="1"/>
  <c r="Y92" i="44" s="1"/>
  <c r="W92" i="44" a="1"/>
  <c r="W92" i="44" s="1"/>
  <c r="X92" i="44" a="1"/>
  <c r="X92" i="44" s="1"/>
  <c r="M96" i="43"/>
  <c r="V95" i="43"/>
  <c r="Y94" i="43" a="1"/>
  <c r="Y94" i="43" s="1"/>
  <c r="W94" i="43" a="1"/>
  <c r="W94" i="43" s="1"/>
  <c r="M96" i="42"/>
  <c r="V95" i="42"/>
  <c r="W94" i="42" a="1"/>
  <c r="W94" i="42" s="1"/>
  <c r="X94" i="42" a="1"/>
  <c r="X94" i="42" s="1"/>
  <c r="S98" i="41"/>
  <c r="V94" i="40"/>
  <c r="N94" i="40"/>
  <c r="O94" i="40" s="1"/>
  <c r="P94" i="40" s="1"/>
  <c r="Q94" i="40" s="1"/>
  <c r="R94" i="40" s="1"/>
  <c r="Y93" i="40" a="1"/>
  <c r="Y93" i="40" s="1"/>
  <c r="X93" i="40" a="1"/>
  <c r="X93" i="40" s="1"/>
  <c r="W93" i="40" a="1"/>
  <c r="W93" i="40" s="1"/>
  <c r="Y94" i="57" l="1" a="1"/>
  <c r="Y94" i="57" s="1"/>
  <c r="M96" i="57"/>
  <c r="V95" i="57"/>
  <c r="W94" i="57" a="1"/>
  <c r="W94" i="57" s="1"/>
  <c r="V96" i="56"/>
  <c r="N96" i="56"/>
  <c r="O96" i="56" s="1"/>
  <c r="P96" i="56" s="1"/>
  <c r="Q96" i="56" s="1"/>
  <c r="R96" i="56" s="1"/>
  <c r="W95" i="56" a="1"/>
  <c r="W95" i="56" s="1"/>
  <c r="Y95" i="56" a="1"/>
  <c r="Y95" i="56" s="1"/>
  <c r="X95" i="56" a="1"/>
  <c r="X95" i="56" s="1"/>
  <c r="S94" i="55"/>
  <c r="X94" i="55" a="1"/>
  <c r="X94" i="55" s="1"/>
  <c r="Y94" i="55" a="1"/>
  <c r="Y94" i="55" s="1"/>
  <c r="M98" i="54"/>
  <c r="V97" i="54"/>
  <c r="Y96" i="54" a="1"/>
  <c r="Y96" i="54" s="1"/>
  <c r="W96" i="54" a="1"/>
  <c r="W96" i="54" s="1"/>
  <c r="X96" i="54" a="1"/>
  <c r="X96" i="54" s="1"/>
  <c r="Y95" i="53" a="1"/>
  <c r="Y95" i="53" s="1"/>
  <c r="X95" i="53" a="1"/>
  <c r="X95" i="53" s="1"/>
  <c r="W95" i="53" a="1"/>
  <c r="W95" i="53" s="1"/>
  <c r="V96" i="53"/>
  <c r="N96" i="53"/>
  <c r="O96" i="53" s="1"/>
  <c r="P96" i="53" s="1"/>
  <c r="Q96" i="53" s="1"/>
  <c r="R96" i="53" s="1"/>
  <c r="Y94" i="52" a="1"/>
  <c r="Y94" i="52" s="1"/>
  <c r="S94" i="52"/>
  <c r="X94" i="52" a="1"/>
  <c r="X94" i="52" s="1"/>
  <c r="W93" i="51" a="1"/>
  <c r="W93" i="51" s="1"/>
  <c r="Y93" i="51" a="1"/>
  <c r="Y93" i="51" s="1"/>
  <c r="X93" i="51" a="1"/>
  <c r="X93" i="51" s="1"/>
  <c r="N94" i="51"/>
  <c r="O94" i="51" s="1"/>
  <c r="P94" i="51" s="1"/>
  <c r="Q94" i="51" s="1"/>
  <c r="R94" i="51" s="1"/>
  <c r="V94" i="51"/>
  <c r="S92" i="50"/>
  <c r="S96" i="49"/>
  <c r="Y96" i="49" a="1"/>
  <c r="Y96" i="49" s="1"/>
  <c r="M96" i="48"/>
  <c r="V95" i="48"/>
  <c r="Y94" i="48" a="1"/>
  <c r="Y94" i="48" s="1"/>
  <c r="W94" i="48" a="1"/>
  <c r="W94" i="48" s="1"/>
  <c r="X94" i="48" a="1"/>
  <c r="X94" i="48" s="1"/>
  <c r="Y95" i="47" a="1"/>
  <c r="Y95" i="47" s="1"/>
  <c r="X95" i="47" a="1"/>
  <c r="X95" i="47" s="1"/>
  <c r="W95" i="47" a="1"/>
  <c r="W95" i="47" s="1"/>
  <c r="V96" i="47"/>
  <c r="N96" i="47"/>
  <c r="O96" i="47" s="1"/>
  <c r="P96" i="47" s="1"/>
  <c r="Q96" i="47" s="1"/>
  <c r="R96" i="47" s="1"/>
  <c r="V97" i="46"/>
  <c r="M98" i="46"/>
  <c r="W96" i="46" a="1"/>
  <c r="W96" i="46" s="1"/>
  <c r="Y96" i="46" a="1"/>
  <c r="Y96" i="46" s="1"/>
  <c r="X96" i="46" a="1"/>
  <c r="X96" i="46" s="1"/>
  <c r="Y95" i="45" a="1"/>
  <c r="Y95" i="45" s="1"/>
  <c r="X95" i="45" a="1"/>
  <c r="X95" i="45" s="1"/>
  <c r="W95" i="45" a="1"/>
  <c r="W95" i="45" s="1"/>
  <c r="V96" i="45"/>
  <c r="N96" i="45"/>
  <c r="O96" i="45" s="1"/>
  <c r="P96" i="45" s="1"/>
  <c r="Q96" i="45" s="1"/>
  <c r="R96" i="45" s="1"/>
  <c r="V94" i="44"/>
  <c r="N94" i="44"/>
  <c r="O94" i="44" s="1"/>
  <c r="P94" i="44" s="1"/>
  <c r="Q94" i="44" s="1"/>
  <c r="R94" i="44" s="1"/>
  <c r="Y93" i="44" a="1"/>
  <c r="Y93" i="44" s="1"/>
  <c r="X93" i="44" a="1"/>
  <c r="X93" i="44" s="1"/>
  <c r="W93" i="44" a="1"/>
  <c r="W93" i="44" s="1"/>
  <c r="Y95" i="43" a="1"/>
  <c r="Y95" i="43" s="1"/>
  <c r="X95" i="43" a="1"/>
  <c r="X95" i="43" s="1"/>
  <c r="W95" i="43" a="1"/>
  <c r="W95" i="43" s="1"/>
  <c r="N96" i="43"/>
  <c r="O96" i="43" s="1"/>
  <c r="P96" i="43" s="1"/>
  <c r="Q96" i="43" s="1"/>
  <c r="R96" i="43" s="1"/>
  <c r="V96" i="43"/>
  <c r="Y95" i="42" a="1"/>
  <c r="Y95" i="42" s="1"/>
  <c r="X95" i="42" a="1"/>
  <c r="X95" i="42" s="1"/>
  <c r="W95" i="42" a="1"/>
  <c r="W95" i="42" s="1"/>
  <c r="N96" i="42"/>
  <c r="O96" i="42" s="1"/>
  <c r="P96" i="42" s="1"/>
  <c r="Q96" i="42" s="1"/>
  <c r="R96" i="42" s="1"/>
  <c r="V96" i="42"/>
  <c r="V99" i="41"/>
  <c r="AC58" i="41"/>
  <c r="W98" i="41" a="1"/>
  <c r="W98" i="41" s="1"/>
  <c r="X98" i="41" a="1"/>
  <c r="X98" i="41" s="1"/>
  <c r="Y98" i="41" a="1"/>
  <c r="Y98" i="41" s="1"/>
  <c r="S94" i="40"/>
  <c r="Y94" i="40" s="1" a="1"/>
  <c r="Y94" i="40" s="1"/>
  <c r="X95" i="57" l="1" a="1"/>
  <c r="X95" i="57" s="1"/>
  <c r="Y95" i="57" a="1"/>
  <c r="Y95" i="57" s="1"/>
  <c r="W95" i="57" a="1"/>
  <c r="W95" i="57" s="1"/>
  <c r="V96" i="57"/>
  <c r="N96" i="57"/>
  <c r="O96" i="57" s="1"/>
  <c r="P96" i="57" s="1"/>
  <c r="Q96" i="57" s="1"/>
  <c r="R96" i="57" s="1"/>
  <c r="S96" i="56"/>
  <c r="M96" i="55"/>
  <c r="V95" i="55"/>
  <c r="W94" i="55" a="1"/>
  <c r="W94" i="55" s="1"/>
  <c r="Y97" i="54" a="1"/>
  <c r="Y97" i="54" s="1"/>
  <c r="X97" i="54" a="1"/>
  <c r="X97" i="54" s="1"/>
  <c r="W97" i="54" a="1"/>
  <c r="W97" i="54" s="1"/>
  <c r="N98" i="54"/>
  <c r="O98" i="54" s="1"/>
  <c r="P98" i="54" s="1"/>
  <c r="Q98" i="54" s="1"/>
  <c r="R98" i="54" s="1"/>
  <c r="V98" i="54"/>
  <c r="S96" i="53"/>
  <c r="M96" i="52"/>
  <c r="V95" i="52"/>
  <c r="W94" i="52" a="1"/>
  <c r="W94" i="52" s="1"/>
  <c r="X94" i="51" a="1"/>
  <c r="X94" i="51" s="1"/>
  <c r="S94" i="51"/>
  <c r="V93" i="50"/>
  <c r="M94" i="50"/>
  <c r="W92" i="50" a="1"/>
  <c r="W92" i="50" s="1"/>
  <c r="X92" i="50" a="1"/>
  <c r="X92" i="50" s="1"/>
  <c r="Y92" i="50" a="1"/>
  <c r="Y92" i="50" s="1"/>
  <c r="M98" i="49"/>
  <c r="V97" i="49"/>
  <c r="X96" i="49" a="1"/>
  <c r="X96" i="49" s="1"/>
  <c r="W96" i="49" a="1"/>
  <c r="W96" i="49" s="1"/>
  <c r="Y95" i="48" a="1"/>
  <c r="Y95" i="48" s="1"/>
  <c r="X95" i="48" a="1"/>
  <c r="X95" i="48" s="1"/>
  <c r="W95" i="48" a="1"/>
  <c r="W95" i="48" s="1"/>
  <c r="V96" i="48"/>
  <c r="N96" i="48"/>
  <c r="O96" i="48" s="1"/>
  <c r="P96" i="48" s="1"/>
  <c r="Q96" i="48" s="1"/>
  <c r="R96" i="48" s="1"/>
  <c r="S96" i="47"/>
  <c r="X96" i="47" s="1" a="1"/>
  <c r="X96" i="47" s="1"/>
  <c r="V98" i="46"/>
  <c r="N98" i="46"/>
  <c r="O98" i="46" s="1"/>
  <c r="P98" i="46" s="1"/>
  <c r="Q98" i="46" s="1"/>
  <c r="R98" i="46" s="1"/>
  <c r="W97" i="46" a="1"/>
  <c r="W97" i="46" s="1"/>
  <c r="Y97" i="46" a="1"/>
  <c r="Y97" i="46" s="1"/>
  <c r="X97" i="46" a="1"/>
  <c r="X97" i="46" s="1"/>
  <c r="S96" i="45"/>
  <c r="X96" i="45" a="1"/>
  <c r="X96" i="45" s="1"/>
  <c r="S94" i="44"/>
  <c r="S96" i="43"/>
  <c r="X96" i="43" a="1"/>
  <c r="X96" i="43" s="1"/>
  <c r="X96" i="42" a="1"/>
  <c r="X96" i="42" s="1"/>
  <c r="S96" i="42"/>
  <c r="AL58" i="41"/>
  <c r="AD58" i="41"/>
  <c r="AC56" i="41"/>
  <c r="Y99" i="41" a="1"/>
  <c r="Y99" i="41" s="1"/>
  <c r="X99" i="41" a="1"/>
  <c r="X99" i="41" s="1"/>
  <c r="W99" i="41" a="1"/>
  <c r="W99" i="41" s="1"/>
  <c r="X94" i="40" a="1"/>
  <c r="X94" i="40" s="1"/>
  <c r="M96" i="40"/>
  <c r="V95" i="40"/>
  <c r="W94" i="40" a="1"/>
  <c r="W94" i="40" s="1"/>
  <c r="S96" i="57" l="1"/>
  <c r="M98" i="56"/>
  <c r="V97" i="56"/>
  <c r="Y96" i="56" a="1"/>
  <c r="Y96" i="56" s="1"/>
  <c r="X96" i="56" a="1"/>
  <c r="X96" i="56" s="1"/>
  <c r="W96" i="56" a="1"/>
  <c r="W96" i="56" s="1"/>
  <c r="Y95" i="55" a="1"/>
  <c r="Y95" i="55" s="1"/>
  <c r="X95" i="55" a="1"/>
  <c r="X95" i="55" s="1"/>
  <c r="W95" i="55" a="1"/>
  <c r="W95" i="55" s="1"/>
  <c r="N96" i="55"/>
  <c r="O96" i="55" s="1"/>
  <c r="P96" i="55" s="1"/>
  <c r="Q96" i="55" s="1"/>
  <c r="R96" i="55" s="1"/>
  <c r="V96" i="55"/>
  <c r="S98" i="54"/>
  <c r="X98" i="54" a="1"/>
  <c r="X98" i="54" s="1"/>
  <c r="V97" i="53"/>
  <c r="M98" i="53"/>
  <c r="X96" i="53" a="1"/>
  <c r="X96" i="53" s="1"/>
  <c r="Y96" i="53" a="1"/>
  <c r="Y96" i="53" s="1"/>
  <c r="W96" i="53" a="1"/>
  <c r="W96" i="53" s="1"/>
  <c r="X95" i="52" a="1"/>
  <c r="X95" i="52" s="1"/>
  <c r="Y95" i="52" a="1"/>
  <c r="Y95" i="52" s="1"/>
  <c r="W95" i="52" a="1"/>
  <c r="W95" i="52" s="1"/>
  <c r="V96" i="52"/>
  <c r="N96" i="52"/>
  <c r="O96" i="52" s="1"/>
  <c r="P96" i="52" s="1"/>
  <c r="Q96" i="52" s="1"/>
  <c r="R96" i="52" s="1"/>
  <c r="V95" i="51"/>
  <c r="M96" i="51"/>
  <c r="W94" i="51" a="1"/>
  <c r="W94" i="51" s="1"/>
  <c r="Y94" i="51" a="1"/>
  <c r="Y94" i="51" s="1"/>
  <c r="N94" i="50"/>
  <c r="O94" i="50" s="1"/>
  <c r="P94" i="50" s="1"/>
  <c r="Q94" i="50" s="1"/>
  <c r="R94" i="50" s="1"/>
  <c r="V94" i="50"/>
  <c r="X93" i="50" a="1"/>
  <c r="X93" i="50" s="1"/>
  <c r="Y93" i="50" a="1"/>
  <c r="Y93" i="50" s="1"/>
  <c r="W93" i="50" a="1"/>
  <c r="W93" i="50" s="1"/>
  <c r="Y97" i="49" a="1"/>
  <c r="Y97" i="49" s="1"/>
  <c r="X97" i="49" a="1"/>
  <c r="X97" i="49" s="1"/>
  <c r="W97" i="49" a="1"/>
  <c r="W97" i="49" s="1"/>
  <c r="N98" i="49"/>
  <c r="O98" i="49" s="1"/>
  <c r="P98" i="49" s="1"/>
  <c r="Q98" i="49" s="1"/>
  <c r="R98" i="49" s="1"/>
  <c r="V98" i="49"/>
  <c r="S96" i="48"/>
  <c r="W96" i="47" a="1"/>
  <c r="W96" i="47" s="1"/>
  <c r="V97" i="47"/>
  <c r="M98" i="47"/>
  <c r="Y96" i="47" a="1"/>
  <c r="Y96" i="47" s="1"/>
  <c r="S98" i="46"/>
  <c r="X98" i="46" a="1"/>
  <c r="X98" i="46" s="1"/>
  <c r="Y98" i="46" a="1"/>
  <c r="Y98" i="46" s="1"/>
  <c r="V97" i="45"/>
  <c r="M98" i="45"/>
  <c r="Y96" i="45" a="1"/>
  <c r="Y96" i="45" s="1"/>
  <c r="W96" i="45" a="1"/>
  <c r="W96" i="45" s="1"/>
  <c r="V95" i="44"/>
  <c r="M96" i="44"/>
  <c r="Y94" i="44" a="1"/>
  <c r="Y94" i="44" s="1"/>
  <c r="X94" i="44" a="1"/>
  <c r="X94" i="44" s="1"/>
  <c r="W94" i="44" a="1"/>
  <c r="W94" i="44" s="1"/>
  <c r="V97" i="43"/>
  <c r="M98" i="43"/>
  <c r="Y96" i="43" a="1"/>
  <c r="Y96" i="43" s="1"/>
  <c r="W96" i="43" a="1"/>
  <c r="W96" i="43" s="1"/>
  <c r="V97" i="42"/>
  <c r="M98" i="42"/>
  <c r="Y96" i="42" a="1"/>
  <c r="Y96" i="42" s="1"/>
  <c r="W96" i="42" a="1"/>
  <c r="W96" i="42" s="1"/>
  <c r="F20" i="41"/>
  <c r="F19" i="41"/>
  <c r="F21" i="41"/>
  <c r="F17" i="41"/>
  <c r="F18" i="41"/>
  <c r="H18" i="41"/>
  <c r="H20" i="41"/>
  <c r="H17" i="41"/>
  <c r="H21" i="41"/>
  <c r="H19" i="41"/>
  <c r="AE58" i="41"/>
  <c r="AF58" i="41" s="1"/>
  <c r="AG58" i="41" s="1"/>
  <c r="AH58" i="41" s="1"/>
  <c r="G18" i="41"/>
  <c r="G17" i="41"/>
  <c r="G21" i="41"/>
  <c r="G20" i="41"/>
  <c r="G19" i="41"/>
  <c r="X95" i="40" a="1"/>
  <c r="X95" i="40" s="1"/>
  <c r="W95" i="40" a="1"/>
  <c r="W95" i="40" s="1"/>
  <c r="Y95" i="40" a="1"/>
  <c r="Y95" i="40" s="1"/>
  <c r="N96" i="40"/>
  <c r="O96" i="40" s="1"/>
  <c r="P96" i="40" s="1"/>
  <c r="Q96" i="40" s="1"/>
  <c r="R96" i="40" s="1"/>
  <c r="V96" i="40"/>
  <c r="V97" i="57" l="1"/>
  <c r="M98" i="57"/>
  <c r="X96" i="57" a="1"/>
  <c r="X96" i="57" s="1"/>
  <c r="Y96" i="57" a="1"/>
  <c r="Y96" i="57" s="1"/>
  <c r="W96" i="57" a="1"/>
  <c r="W96" i="57" s="1"/>
  <c r="Y97" i="56" a="1"/>
  <c r="Y97" i="56" s="1"/>
  <c r="X97" i="56" a="1"/>
  <c r="X97" i="56" s="1"/>
  <c r="W97" i="56" a="1"/>
  <c r="W97" i="56" s="1"/>
  <c r="V98" i="56"/>
  <c r="N98" i="56"/>
  <c r="O98" i="56" s="1"/>
  <c r="P98" i="56" s="1"/>
  <c r="Q98" i="56" s="1"/>
  <c r="R98" i="56" s="1"/>
  <c r="S96" i="55"/>
  <c r="X96" i="55" a="1"/>
  <c r="X96" i="55" s="1"/>
  <c r="V99" i="54"/>
  <c r="AC58" i="54"/>
  <c r="W98" i="54" a="1"/>
  <c r="W98" i="54" s="1"/>
  <c r="Y98" i="54" a="1"/>
  <c r="Y98" i="54" s="1"/>
  <c r="V98" i="53"/>
  <c r="N98" i="53"/>
  <c r="O98" i="53" s="1"/>
  <c r="P98" i="53" s="1"/>
  <c r="Q98" i="53" s="1"/>
  <c r="R98" i="53" s="1"/>
  <c r="W97" i="53" a="1"/>
  <c r="W97" i="53" s="1"/>
  <c r="Y97" i="53" a="1"/>
  <c r="Y97" i="53" s="1"/>
  <c r="X97" i="53" a="1"/>
  <c r="X97" i="53" s="1"/>
  <c r="S96" i="52"/>
  <c r="W96" i="52" a="1"/>
  <c r="W96" i="52" s="1"/>
  <c r="N96" i="51"/>
  <c r="O96" i="51" s="1"/>
  <c r="P96" i="51" s="1"/>
  <c r="Q96" i="51" s="1"/>
  <c r="R96" i="51" s="1"/>
  <c r="V96" i="51"/>
  <c r="Y95" i="51" a="1"/>
  <c r="Y95" i="51" s="1"/>
  <c r="X95" i="51" a="1"/>
  <c r="X95" i="51" s="1"/>
  <c r="W95" i="51" a="1"/>
  <c r="W95" i="51" s="1"/>
  <c r="X94" i="50" a="1"/>
  <c r="X94" i="50" s="1"/>
  <c r="S94" i="50"/>
  <c r="Y94" i="50" a="1"/>
  <c r="Y94" i="50" s="1"/>
  <c r="S98" i="49"/>
  <c r="V97" i="48"/>
  <c r="M98" i="48"/>
  <c r="Y96" i="48" a="1"/>
  <c r="Y96" i="48" s="1"/>
  <c r="X96" i="48" a="1"/>
  <c r="X96" i="48" s="1"/>
  <c r="W96" i="48" a="1"/>
  <c r="W96" i="48" s="1"/>
  <c r="V98" i="47"/>
  <c r="N98" i="47"/>
  <c r="O98" i="47" s="1"/>
  <c r="P98" i="47" s="1"/>
  <c r="Q98" i="47" s="1"/>
  <c r="R98" i="47" s="1"/>
  <c r="X97" i="47" a="1"/>
  <c r="X97" i="47" s="1"/>
  <c r="W97" i="47" a="1"/>
  <c r="W97" i="47" s="1"/>
  <c r="Y97" i="47" a="1"/>
  <c r="Y97" i="47" s="1"/>
  <c r="V99" i="46"/>
  <c r="AC58" i="46"/>
  <c r="W98" i="46" a="1"/>
  <c r="W98" i="46" s="1"/>
  <c r="V98" i="45"/>
  <c r="N98" i="45"/>
  <c r="O98" i="45" s="1"/>
  <c r="P98" i="45" s="1"/>
  <c r="Q98" i="45" s="1"/>
  <c r="R98" i="45" s="1"/>
  <c r="X97" i="45" a="1"/>
  <c r="X97" i="45" s="1"/>
  <c r="Y97" i="45" a="1"/>
  <c r="Y97" i="45" s="1"/>
  <c r="W97" i="45" a="1"/>
  <c r="W97" i="45" s="1"/>
  <c r="N96" i="44"/>
  <c r="O96" i="44" s="1"/>
  <c r="P96" i="44" s="1"/>
  <c r="Q96" i="44" s="1"/>
  <c r="R96" i="44" s="1"/>
  <c r="V96" i="44"/>
  <c r="Y95" i="44" a="1"/>
  <c r="Y95" i="44" s="1"/>
  <c r="X95" i="44" a="1"/>
  <c r="X95" i="44" s="1"/>
  <c r="W95" i="44" a="1"/>
  <c r="W95" i="44" s="1"/>
  <c r="N98" i="43"/>
  <c r="O98" i="43" s="1"/>
  <c r="P98" i="43" s="1"/>
  <c r="Q98" i="43" s="1"/>
  <c r="R98" i="43" s="1"/>
  <c r="V98" i="43"/>
  <c r="X97" i="43" a="1"/>
  <c r="X97" i="43" s="1"/>
  <c r="Y97" i="43" a="1"/>
  <c r="Y97" i="43" s="1"/>
  <c r="W97" i="43" a="1"/>
  <c r="W97" i="43" s="1"/>
  <c r="V98" i="42"/>
  <c r="N98" i="42"/>
  <c r="O98" i="42" s="1"/>
  <c r="P98" i="42" s="1"/>
  <c r="Q98" i="42" s="1"/>
  <c r="R98" i="42" s="1"/>
  <c r="X97" i="42" a="1"/>
  <c r="X97" i="42" s="1"/>
  <c r="Y97" i="42" a="1"/>
  <c r="Y97" i="42" s="1"/>
  <c r="W97" i="42" a="1"/>
  <c r="W97" i="42" s="1"/>
  <c r="AI58" i="41"/>
  <c r="AN58" i="41" a="1"/>
  <c r="AN58" i="41" s="1"/>
  <c r="AO58" i="41" a="1"/>
  <c r="AO58" i="41" s="1"/>
  <c r="S96" i="40"/>
  <c r="N98" i="57" l="1"/>
  <c r="O98" i="57" s="1"/>
  <c r="P98" i="57" s="1"/>
  <c r="Q98" i="57" s="1"/>
  <c r="R98" i="57" s="1"/>
  <c r="V98" i="57"/>
  <c r="Y97" i="57" a="1"/>
  <c r="Y97" i="57" s="1"/>
  <c r="W97" i="57" a="1"/>
  <c r="W97" i="57" s="1"/>
  <c r="X97" i="57" a="1"/>
  <c r="X97" i="57" s="1"/>
  <c r="S98" i="56"/>
  <c r="X98" i="56" a="1"/>
  <c r="X98" i="56" s="1"/>
  <c r="V97" i="55"/>
  <c r="M98" i="55"/>
  <c r="W96" i="55" a="1"/>
  <c r="W96" i="55" s="1"/>
  <c r="Y96" i="55" a="1"/>
  <c r="Y96" i="55" s="1"/>
  <c r="AD58" i="54"/>
  <c r="AL58" i="54"/>
  <c r="AC56" i="54"/>
  <c r="Y99" i="54" a="1"/>
  <c r="Y99" i="54" s="1"/>
  <c r="X99" i="54" a="1"/>
  <c r="X99" i="54" s="1"/>
  <c r="W99" i="54" a="1"/>
  <c r="W99" i="54" s="1"/>
  <c r="S98" i="53"/>
  <c r="X98" i="53" a="1"/>
  <c r="X98" i="53" s="1"/>
  <c r="Y98" i="53" a="1"/>
  <c r="Y98" i="53" s="1"/>
  <c r="W98" i="53" a="1"/>
  <c r="W98" i="53" s="1"/>
  <c r="M98" i="52"/>
  <c r="V97" i="52"/>
  <c r="X96" i="52" a="1"/>
  <c r="X96" i="52" s="1"/>
  <c r="Y96" i="52" a="1"/>
  <c r="Y96" i="52" s="1"/>
  <c r="S96" i="51"/>
  <c r="X96" i="51" a="1"/>
  <c r="X96" i="51" s="1"/>
  <c r="M96" i="50"/>
  <c r="V95" i="50"/>
  <c r="W94" i="50" a="1"/>
  <c r="W94" i="50" s="1"/>
  <c r="V99" i="49"/>
  <c r="AC58" i="49"/>
  <c r="X98" i="49" a="1"/>
  <c r="X98" i="49" s="1"/>
  <c r="Y98" i="49" a="1"/>
  <c r="Y98" i="49" s="1"/>
  <c r="W98" i="49" a="1"/>
  <c r="W98" i="49" s="1"/>
  <c r="V98" i="48"/>
  <c r="N98" i="48"/>
  <c r="O98" i="48" s="1"/>
  <c r="P98" i="48" s="1"/>
  <c r="Q98" i="48" s="1"/>
  <c r="R98" i="48" s="1"/>
  <c r="W97" i="48" a="1"/>
  <c r="W97" i="48" s="1"/>
  <c r="Y97" i="48" a="1"/>
  <c r="Y97" i="48" s="1"/>
  <c r="X97" i="48" a="1"/>
  <c r="X97" i="48" s="1"/>
  <c r="X98" i="47" a="1"/>
  <c r="X98" i="47" s="1"/>
  <c r="S98" i="47"/>
  <c r="Y98" i="47" a="1"/>
  <c r="Y98" i="47" s="1"/>
  <c r="AL58" i="46"/>
  <c r="AC56" i="46"/>
  <c r="AD58" i="46"/>
  <c r="Y99" i="46" a="1"/>
  <c r="Y99" i="46" s="1"/>
  <c r="X99" i="46" a="1"/>
  <c r="X99" i="46" s="1"/>
  <c r="W99" i="46" a="1"/>
  <c r="W99" i="46" s="1"/>
  <c r="S98" i="45"/>
  <c r="X96" i="44" a="1"/>
  <c r="X96" i="44" s="1"/>
  <c r="S96" i="44"/>
  <c r="W96" i="44" a="1"/>
  <c r="W96" i="44" s="1"/>
  <c r="S98" i="43"/>
  <c r="X98" i="43" a="1"/>
  <c r="X98" i="43" s="1"/>
  <c r="Y98" i="43" a="1"/>
  <c r="Y98" i="43" s="1"/>
  <c r="S98" i="42"/>
  <c r="X98" i="42" s="1" a="1"/>
  <c r="X98" i="42" s="1"/>
  <c r="Y98" i="42" a="1"/>
  <c r="Y98" i="42" s="1"/>
  <c r="AC60" i="41"/>
  <c r="AL59" i="41"/>
  <c r="AM58" i="41" a="1"/>
  <c r="AM58" i="41" s="1"/>
  <c r="M98" i="40"/>
  <c r="V97" i="40"/>
  <c r="X96" i="40" a="1"/>
  <c r="X96" i="40" s="1"/>
  <c r="W96" i="40" a="1"/>
  <c r="W96" i="40" s="1"/>
  <c r="Y96" i="40" a="1"/>
  <c r="Y96" i="40" s="1"/>
  <c r="S98" i="57" l="1"/>
  <c r="V99" i="56"/>
  <c r="AC58" i="56"/>
  <c r="W98" i="56" a="1"/>
  <c r="W98" i="56" s="1"/>
  <c r="Y98" i="56" a="1"/>
  <c r="Y98" i="56" s="1"/>
  <c r="N98" i="55"/>
  <c r="O98" i="55" s="1"/>
  <c r="P98" i="55" s="1"/>
  <c r="Q98" i="55" s="1"/>
  <c r="R98" i="55" s="1"/>
  <c r="V98" i="55"/>
  <c r="X97" i="55" a="1"/>
  <c r="X97" i="55" s="1"/>
  <c r="W97" i="55" a="1"/>
  <c r="W97" i="55" s="1"/>
  <c r="Y97" i="55" a="1"/>
  <c r="Y97" i="55" s="1"/>
  <c r="F20" i="54"/>
  <c r="F21" i="54"/>
  <c r="F17" i="54"/>
  <c r="F18" i="54"/>
  <c r="F19" i="54"/>
  <c r="G18" i="54"/>
  <c r="G21" i="54"/>
  <c r="G20" i="54"/>
  <c r="G17" i="54"/>
  <c r="G19" i="54"/>
  <c r="H18" i="54"/>
  <c r="H21" i="54"/>
  <c r="H17" i="54"/>
  <c r="H20" i="54"/>
  <c r="H19" i="54"/>
  <c r="AE58" i="54"/>
  <c r="V99" i="53"/>
  <c r="AC58" i="53"/>
  <c r="Y97" i="52" a="1"/>
  <c r="Y97" i="52" s="1"/>
  <c r="X97" i="52" a="1"/>
  <c r="X97" i="52" s="1"/>
  <c r="W97" i="52" a="1"/>
  <c r="W97" i="52" s="1"/>
  <c r="N98" i="52"/>
  <c r="O98" i="52" s="1"/>
  <c r="P98" i="52" s="1"/>
  <c r="Q98" i="52" s="1"/>
  <c r="R98" i="52" s="1"/>
  <c r="V98" i="52"/>
  <c r="V97" i="51"/>
  <c r="M98" i="51"/>
  <c r="W96" i="51" a="1"/>
  <c r="W96" i="51" s="1"/>
  <c r="Y96" i="51" a="1"/>
  <c r="Y96" i="51" s="1"/>
  <c r="W95" i="50" a="1"/>
  <c r="W95" i="50" s="1"/>
  <c r="Y95" i="50" a="1"/>
  <c r="Y95" i="50" s="1"/>
  <c r="X95" i="50" a="1"/>
  <c r="X95" i="50" s="1"/>
  <c r="V96" i="50"/>
  <c r="N96" i="50"/>
  <c r="O96" i="50" s="1"/>
  <c r="P96" i="50" s="1"/>
  <c r="Q96" i="50" s="1"/>
  <c r="R96" i="50" s="1"/>
  <c r="AL58" i="49"/>
  <c r="AC56" i="49"/>
  <c r="AD58" i="49"/>
  <c r="X99" i="49" a="1"/>
  <c r="X99" i="49" s="1"/>
  <c r="Y99" i="49" a="1"/>
  <c r="Y99" i="49" s="1"/>
  <c r="W99" i="49" a="1"/>
  <c r="W99" i="49" s="1"/>
  <c r="S98" i="48"/>
  <c r="X98" i="48" a="1"/>
  <c r="X98" i="48" s="1"/>
  <c r="Y98" i="48" a="1"/>
  <c r="Y98" i="48" s="1"/>
  <c r="AC58" i="47"/>
  <c r="V99" i="47"/>
  <c r="W98" i="47" a="1"/>
  <c r="W98" i="47" s="1"/>
  <c r="F19" i="46"/>
  <c r="F21" i="46"/>
  <c r="F17" i="46"/>
  <c r="F18" i="46"/>
  <c r="F20" i="46"/>
  <c r="G18" i="46"/>
  <c r="G20" i="46"/>
  <c r="G21" i="46"/>
  <c r="G17" i="46"/>
  <c r="G19" i="46"/>
  <c r="AE58" i="46"/>
  <c r="H19" i="46"/>
  <c r="H17" i="46"/>
  <c r="H18" i="46"/>
  <c r="H21" i="46"/>
  <c r="H20" i="46"/>
  <c r="V99" i="45"/>
  <c r="AC58" i="45"/>
  <c r="Y98" i="45" a="1"/>
  <c r="Y98" i="45" s="1"/>
  <c r="W98" i="45" a="1"/>
  <c r="W98" i="45" s="1"/>
  <c r="X98" i="45" a="1"/>
  <c r="X98" i="45" s="1"/>
  <c r="V97" i="44"/>
  <c r="M98" i="44"/>
  <c r="Y96" i="44" a="1"/>
  <c r="Y96" i="44" s="1"/>
  <c r="AC58" i="43"/>
  <c r="V99" i="43"/>
  <c r="W98" i="43" a="1"/>
  <c r="W98" i="43" s="1"/>
  <c r="V99" i="42"/>
  <c r="AC58" i="42"/>
  <c r="W98" i="42" a="1"/>
  <c r="W98" i="42" s="1"/>
  <c r="AM59" i="41" a="1"/>
  <c r="AM59" i="41" s="1"/>
  <c r="AO59" i="41" a="1"/>
  <c r="AO59" i="41" s="1"/>
  <c r="AN59" i="41" a="1"/>
  <c r="AN59" i="41" s="1"/>
  <c r="AD60" i="41"/>
  <c r="AL60" i="41"/>
  <c r="Y97" i="40" a="1"/>
  <c r="Y97" i="40" s="1"/>
  <c r="W97" i="40" a="1"/>
  <c r="W97" i="40" s="1"/>
  <c r="X97" i="40" a="1"/>
  <c r="X97" i="40" s="1"/>
  <c r="V98" i="40"/>
  <c r="N98" i="40"/>
  <c r="O98" i="40" s="1"/>
  <c r="P98" i="40" s="1"/>
  <c r="Q98" i="40" s="1"/>
  <c r="R98" i="40" s="1"/>
  <c r="V99" i="57" l="1"/>
  <c r="AC58" i="57"/>
  <c r="X98" i="57" a="1"/>
  <c r="X98" i="57" s="1"/>
  <c r="Y98" i="57" a="1"/>
  <c r="Y98" i="57" s="1"/>
  <c r="W98" i="57" a="1"/>
  <c r="W98" i="57" s="1"/>
  <c r="AD58" i="56"/>
  <c r="AC56" i="56"/>
  <c r="AL58" i="56"/>
  <c r="W99" i="56" a="1"/>
  <c r="W99" i="56" s="1"/>
  <c r="X99" i="56" a="1"/>
  <c r="X99" i="56" s="1"/>
  <c r="Y99" i="56" a="1"/>
  <c r="Y99" i="56" s="1"/>
  <c r="Y98" i="55" a="1"/>
  <c r="Y98" i="55" s="1"/>
  <c r="S98" i="55"/>
  <c r="X98" i="55" a="1"/>
  <c r="X98" i="55" s="1"/>
  <c r="W98" i="55" a="1"/>
  <c r="W98" i="55" s="1"/>
  <c r="AF58" i="54"/>
  <c r="AL58" i="53"/>
  <c r="AC56" i="53"/>
  <c r="AD58" i="53"/>
  <c r="Y99" i="53" a="1"/>
  <c r="Y99" i="53" s="1"/>
  <c r="X99" i="53" a="1"/>
  <c r="X99" i="53" s="1"/>
  <c r="W99" i="53" a="1"/>
  <c r="W99" i="53" s="1"/>
  <c r="S98" i="52"/>
  <c r="X98" i="52" s="1" a="1"/>
  <c r="X98" i="52" s="1"/>
  <c r="V98" i="51"/>
  <c r="N98" i="51"/>
  <c r="O98" i="51" s="1"/>
  <c r="P98" i="51" s="1"/>
  <c r="Q98" i="51" s="1"/>
  <c r="R98" i="51" s="1"/>
  <c r="W97" i="51" a="1"/>
  <c r="W97" i="51" s="1"/>
  <c r="Y97" i="51" a="1"/>
  <c r="Y97" i="51" s="1"/>
  <c r="X97" i="51" a="1"/>
  <c r="X97" i="51" s="1"/>
  <c r="W96" i="50" a="1"/>
  <c r="W96" i="50" s="1"/>
  <c r="S96" i="50"/>
  <c r="X96" i="50" a="1"/>
  <c r="X96" i="50" s="1"/>
  <c r="Y96" i="50" a="1"/>
  <c r="Y96" i="50" s="1"/>
  <c r="F19" i="49"/>
  <c r="F20" i="49"/>
  <c r="F17" i="49"/>
  <c r="F18" i="49"/>
  <c r="F21" i="49"/>
  <c r="H18" i="49"/>
  <c r="H20" i="49"/>
  <c r="H21" i="49"/>
  <c r="H17" i="49"/>
  <c r="H19" i="49"/>
  <c r="AE58" i="49"/>
  <c r="G18" i="49"/>
  <c r="G20" i="49"/>
  <c r="G17" i="49"/>
  <c r="G21" i="49"/>
  <c r="G19" i="49"/>
  <c r="V99" i="48"/>
  <c r="AC58" i="48"/>
  <c r="W98" i="48" a="1"/>
  <c r="W98" i="48" s="1"/>
  <c r="W99" i="47" a="1"/>
  <c r="W99" i="47" s="1"/>
  <c r="Y99" i="47" a="1"/>
  <c r="Y99" i="47" s="1"/>
  <c r="X99" i="47" a="1"/>
  <c r="X99" i="47" s="1"/>
  <c r="AL58" i="47"/>
  <c r="AD58" i="47"/>
  <c r="AC56" i="47"/>
  <c r="AF58" i="46"/>
  <c r="AC56" i="45"/>
  <c r="AD58" i="45"/>
  <c r="AL58" i="45"/>
  <c r="W99" i="45" a="1"/>
  <c r="W99" i="45" s="1"/>
  <c r="Y99" i="45" a="1"/>
  <c r="Y99" i="45" s="1"/>
  <c r="X99" i="45" a="1"/>
  <c r="X99" i="45" s="1"/>
  <c r="V98" i="44"/>
  <c r="N98" i="44"/>
  <c r="O98" i="44" s="1"/>
  <c r="P98" i="44" s="1"/>
  <c r="Q98" i="44" s="1"/>
  <c r="R98" i="44" s="1"/>
  <c r="Y97" i="44" a="1"/>
  <c r="Y97" i="44" s="1"/>
  <c r="X97" i="44" a="1"/>
  <c r="X97" i="44" s="1"/>
  <c r="W97" i="44" a="1"/>
  <c r="W97" i="44" s="1"/>
  <c r="Y99" i="43" a="1"/>
  <c r="Y99" i="43" s="1"/>
  <c r="X99" i="43" a="1"/>
  <c r="X99" i="43" s="1"/>
  <c r="W99" i="43" a="1"/>
  <c r="W99" i="43" s="1"/>
  <c r="AD58" i="43"/>
  <c r="AL58" i="43"/>
  <c r="AC56" i="43"/>
  <c r="AL58" i="42"/>
  <c r="AD58" i="42"/>
  <c r="AC56" i="42"/>
  <c r="W99" i="42" a="1"/>
  <c r="W99" i="42" s="1"/>
  <c r="Y99" i="42" a="1"/>
  <c r="Y99" i="42" s="1"/>
  <c r="X99" i="42" a="1"/>
  <c r="X99" i="42" s="1"/>
  <c r="AE60" i="41"/>
  <c r="S98" i="40"/>
  <c r="X98" i="40" s="1" a="1"/>
  <c r="X98" i="40" s="1"/>
  <c r="AL58" i="57" l="1"/>
  <c r="AC56" i="57"/>
  <c r="AD58" i="57"/>
  <c r="X99" i="57" a="1"/>
  <c r="X99" i="57" s="1"/>
  <c r="W99" i="57" a="1"/>
  <c r="W99" i="57" s="1"/>
  <c r="Y99" i="57" a="1"/>
  <c r="Y99" i="57" s="1"/>
  <c r="F21" i="56"/>
  <c r="F17" i="56"/>
  <c r="F20" i="56"/>
  <c r="F18" i="56"/>
  <c r="F19" i="56"/>
  <c r="H18" i="56"/>
  <c r="H17" i="56"/>
  <c r="H21" i="56"/>
  <c r="H20" i="56"/>
  <c r="H19" i="56"/>
  <c r="AE58" i="56"/>
  <c r="AF58" i="56" s="1"/>
  <c r="AG58" i="56" s="1"/>
  <c r="AH58" i="56" s="1"/>
  <c r="G18" i="56"/>
  <c r="G17" i="56"/>
  <c r="G21" i="56"/>
  <c r="G20" i="56"/>
  <c r="G19" i="56"/>
  <c r="V99" i="55"/>
  <c r="AC58" i="55"/>
  <c r="AG58" i="54"/>
  <c r="G18" i="53"/>
  <c r="G21" i="53"/>
  <c r="G17" i="53"/>
  <c r="G20" i="53"/>
  <c r="G19" i="53"/>
  <c r="F21" i="53"/>
  <c r="F20" i="53"/>
  <c r="F18" i="53"/>
  <c r="F17" i="53"/>
  <c r="F19" i="53"/>
  <c r="AE58" i="53"/>
  <c r="H18" i="53"/>
  <c r="H21" i="53"/>
  <c r="H20" i="53"/>
  <c r="H17" i="53"/>
  <c r="H19" i="53"/>
  <c r="V99" i="52"/>
  <c r="AC58" i="52"/>
  <c r="Y98" i="52" a="1"/>
  <c r="Y98" i="52" s="1"/>
  <c r="W98" i="52" a="1"/>
  <c r="W98" i="52" s="1"/>
  <c r="S98" i="51"/>
  <c r="X98" i="51" s="1" a="1"/>
  <c r="X98" i="51" s="1"/>
  <c r="Y98" i="51" a="1"/>
  <c r="Y98" i="51" s="1"/>
  <c r="V97" i="50"/>
  <c r="M98" i="50"/>
  <c r="AF58" i="49"/>
  <c r="Y99" i="48" a="1"/>
  <c r="Y99" i="48" s="1"/>
  <c r="X99" i="48" a="1"/>
  <c r="X99" i="48" s="1"/>
  <c r="W99" i="48" a="1"/>
  <c r="W99" i="48" s="1"/>
  <c r="AL58" i="48"/>
  <c r="AC56" i="48"/>
  <c r="AD58" i="48"/>
  <c r="AE58" i="47"/>
  <c r="G18" i="47"/>
  <c r="G20" i="47"/>
  <c r="G21" i="47"/>
  <c r="G17" i="47"/>
  <c r="G19" i="47"/>
  <c r="H20" i="47"/>
  <c r="H18" i="47"/>
  <c r="H17" i="47"/>
  <c r="H21" i="47"/>
  <c r="H19" i="47"/>
  <c r="F18" i="47"/>
  <c r="F21" i="47"/>
  <c r="F17" i="47"/>
  <c r="F20" i="47"/>
  <c r="F19" i="47"/>
  <c r="AG58" i="46"/>
  <c r="G18" i="45"/>
  <c r="G21" i="45"/>
  <c r="G20" i="45"/>
  <c r="G17" i="45"/>
  <c r="G19" i="45"/>
  <c r="H18" i="45"/>
  <c r="H20" i="45"/>
  <c r="H17" i="45"/>
  <c r="H21" i="45"/>
  <c r="H19" i="45"/>
  <c r="F20" i="45"/>
  <c r="F18" i="45"/>
  <c r="F17" i="45"/>
  <c r="F21" i="45"/>
  <c r="F19" i="45"/>
  <c r="AE58" i="45"/>
  <c r="AF58" i="45" s="1"/>
  <c r="AG58" i="45" s="1"/>
  <c r="AH58" i="45" s="1"/>
  <c r="S98" i="44"/>
  <c r="X98" i="44" a="1"/>
  <c r="X98" i="44" s="1"/>
  <c r="W98" i="44" a="1"/>
  <c r="W98" i="44" s="1"/>
  <c r="AE58" i="43"/>
  <c r="AF58" i="43" s="1"/>
  <c r="AG58" i="43" s="1"/>
  <c r="AH58" i="43" s="1"/>
  <c r="F17" i="43"/>
  <c r="F20" i="43"/>
  <c r="F21" i="43"/>
  <c r="F18" i="43"/>
  <c r="F19" i="43"/>
  <c r="G18" i="43"/>
  <c r="G21" i="43"/>
  <c r="G17" i="43"/>
  <c r="G20" i="43"/>
  <c r="G19" i="43"/>
  <c r="H18" i="43"/>
  <c r="H17" i="43"/>
  <c r="H20" i="43"/>
  <c r="H21" i="43"/>
  <c r="H19" i="43"/>
  <c r="H18" i="42"/>
  <c r="H21" i="42"/>
  <c r="H20" i="42"/>
  <c r="H17" i="42"/>
  <c r="H19" i="42"/>
  <c r="F20" i="42"/>
  <c r="F18" i="42"/>
  <c r="F21" i="42"/>
  <c r="F17" i="42"/>
  <c r="F19" i="42"/>
  <c r="AE58" i="42"/>
  <c r="G21" i="42"/>
  <c r="G18" i="42"/>
  <c r="G20" i="42"/>
  <c r="G17" i="42"/>
  <c r="G19" i="42"/>
  <c r="AF60" i="41"/>
  <c r="V99" i="40"/>
  <c r="AC58" i="40"/>
  <c r="Y98" i="40" a="1"/>
  <c r="Y98" i="40" s="1"/>
  <c r="W98" i="40" a="1"/>
  <c r="W98" i="40" s="1"/>
  <c r="F21" i="57" l="1"/>
  <c r="F18" i="57"/>
  <c r="F17" i="57"/>
  <c r="F20" i="57"/>
  <c r="F19" i="57"/>
  <c r="G18" i="57"/>
  <c r="G17" i="57"/>
  <c r="G21" i="57"/>
  <c r="G20" i="57"/>
  <c r="G19" i="57"/>
  <c r="AE58" i="57"/>
  <c r="AF58" i="57" s="1"/>
  <c r="AG58" i="57" s="1"/>
  <c r="AH58" i="57" s="1"/>
  <c r="H18" i="57"/>
  <c r="H17" i="57"/>
  <c r="H21" i="57"/>
  <c r="H20" i="57"/>
  <c r="H19" i="57"/>
  <c r="AI58" i="56"/>
  <c r="AN58" i="56" a="1"/>
  <c r="AN58" i="56" s="1"/>
  <c r="AO58" i="56" a="1"/>
  <c r="AO58" i="56" s="1"/>
  <c r="AD58" i="55"/>
  <c r="AL58" i="55"/>
  <c r="AC56" i="55"/>
  <c r="W99" i="55" a="1"/>
  <c r="W99" i="55" s="1"/>
  <c r="X99" i="55" a="1"/>
  <c r="X99" i="55" s="1"/>
  <c r="Y99" i="55" a="1"/>
  <c r="Y99" i="55" s="1"/>
  <c r="AH58" i="54"/>
  <c r="AF58" i="53"/>
  <c r="AG58" i="53" s="1"/>
  <c r="AH58" i="53" s="1"/>
  <c r="AL58" i="52"/>
  <c r="AD58" i="52"/>
  <c r="AC56" i="52"/>
  <c r="Y99" i="52" a="1"/>
  <c r="Y99" i="52" s="1"/>
  <c r="X99" i="52" a="1"/>
  <c r="X99" i="52" s="1"/>
  <c r="W99" i="52" a="1"/>
  <c r="W99" i="52" s="1"/>
  <c r="V99" i="51"/>
  <c r="AC58" i="51"/>
  <c r="W98" i="51" a="1"/>
  <c r="W98" i="51" s="1"/>
  <c r="N98" i="50"/>
  <c r="O98" i="50" s="1"/>
  <c r="P98" i="50" s="1"/>
  <c r="Q98" i="50" s="1"/>
  <c r="R98" i="50" s="1"/>
  <c r="V98" i="50"/>
  <c r="X97" i="50" a="1"/>
  <c r="X97" i="50" s="1"/>
  <c r="Y97" i="50" a="1"/>
  <c r="Y97" i="50" s="1"/>
  <c r="W97" i="50" a="1"/>
  <c r="W97" i="50" s="1"/>
  <c r="AG58" i="49"/>
  <c r="AE58" i="48"/>
  <c r="F20" i="48"/>
  <c r="F18" i="48"/>
  <c r="F21" i="48"/>
  <c r="F17" i="48"/>
  <c r="F19" i="48"/>
  <c r="G17" i="48"/>
  <c r="G18" i="48"/>
  <c r="G20" i="48"/>
  <c r="G21" i="48"/>
  <c r="G19" i="48"/>
  <c r="H17" i="48"/>
  <c r="H18" i="48"/>
  <c r="H21" i="48"/>
  <c r="H20" i="48"/>
  <c r="H19" i="48"/>
  <c r="AF58" i="47"/>
  <c r="AH58" i="46"/>
  <c r="AN58" i="45" a="1"/>
  <c r="AN58" i="45" s="1"/>
  <c r="AI58" i="45"/>
  <c r="AO58" i="45" a="1"/>
  <c r="AO58" i="45" s="1"/>
  <c r="V99" i="44"/>
  <c r="AC58" i="44"/>
  <c r="Y98" i="44" a="1"/>
  <c r="Y98" i="44" s="1"/>
  <c r="AI58" i="43"/>
  <c r="AF58" i="42"/>
  <c r="AG58" i="42" s="1"/>
  <c r="AH58" i="42" s="1"/>
  <c r="AG60" i="41"/>
  <c r="AH60" i="41" s="1"/>
  <c r="AD58" i="40"/>
  <c r="AE58" i="40" s="1"/>
  <c r="AF58" i="40" s="1"/>
  <c r="AG58" i="40" s="1"/>
  <c r="AH58" i="40" s="1"/>
  <c r="AC56" i="40"/>
  <c r="AL58" i="40"/>
  <c r="X99" i="40" a="1"/>
  <c r="X99" i="40" s="1"/>
  <c r="Y99" i="40" a="1"/>
  <c r="Y99" i="40" s="1"/>
  <c r="W99" i="40" a="1"/>
  <c r="W99" i="40" s="1"/>
  <c r="AI58" i="57" l="1"/>
  <c r="AO58" i="57" a="1"/>
  <c r="AO58" i="57" s="1"/>
  <c r="AC60" i="56"/>
  <c r="AL59" i="56"/>
  <c r="AM58" i="56" a="1"/>
  <c r="AM58" i="56" s="1"/>
  <c r="H18" i="55"/>
  <c r="H21" i="55"/>
  <c r="H17" i="55"/>
  <c r="H19" i="55"/>
  <c r="H20" i="55"/>
  <c r="G21" i="55"/>
  <c r="G18" i="55"/>
  <c r="G17" i="55"/>
  <c r="G20" i="55"/>
  <c r="G19" i="55"/>
  <c r="AE58" i="55"/>
  <c r="AF58" i="55" s="1"/>
  <c r="AG58" i="55" s="1"/>
  <c r="AH58" i="55" s="1"/>
  <c r="F18" i="55"/>
  <c r="F21" i="55"/>
  <c r="F17" i="55"/>
  <c r="F20" i="55"/>
  <c r="F19" i="55"/>
  <c r="AI58" i="54"/>
  <c r="AO58" i="53" a="1"/>
  <c r="AO58" i="53" s="1"/>
  <c r="AI58" i="53"/>
  <c r="G21" i="52"/>
  <c r="G18" i="52"/>
  <c r="G20" i="52"/>
  <c r="G17" i="52"/>
  <c r="G19" i="52"/>
  <c r="AE58" i="52"/>
  <c r="AF58" i="52" s="1"/>
  <c r="AG58" i="52" s="1"/>
  <c r="AH58" i="52" s="1"/>
  <c r="F20" i="52"/>
  <c r="F18" i="52"/>
  <c r="F17" i="52"/>
  <c r="F21" i="52"/>
  <c r="F19" i="52"/>
  <c r="H18" i="52"/>
  <c r="H21" i="52"/>
  <c r="H17" i="52"/>
  <c r="H20" i="52"/>
  <c r="H19" i="52"/>
  <c r="AC56" i="51"/>
  <c r="AL58" i="51"/>
  <c r="AD58" i="51"/>
  <c r="W99" i="51" a="1"/>
  <c r="W99" i="51" s="1"/>
  <c r="Y99" i="51" a="1"/>
  <c r="Y99" i="51" s="1"/>
  <c r="X99" i="51" a="1"/>
  <c r="X99" i="51" s="1"/>
  <c r="S98" i="50"/>
  <c r="X98" i="50" s="1" a="1"/>
  <c r="X98" i="50" s="1"/>
  <c r="AH58" i="49"/>
  <c r="AF58" i="48"/>
  <c r="AG58" i="47"/>
  <c r="AI58" i="46"/>
  <c r="AN58" i="46" s="1" a="1"/>
  <c r="AN58" i="46" s="1"/>
  <c r="AM58" i="46" a="1"/>
  <c r="AM58" i="46" s="1"/>
  <c r="AL59" i="45"/>
  <c r="AC60" i="45"/>
  <c r="AM58" i="45" a="1"/>
  <c r="AM58" i="45" s="1"/>
  <c r="AD58" i="44"/>
  <c r="AL58" i="44"/>
  <c r="AC56" i="44"/>
  <c r="W99" i="44" a="1"/>
  <c r="W99" i="44" s="1"/>
  <c r="Y99" i="44" a="1"/>
  <c r="Y99" i="44" s="1"/>
  <c r="X99" i="44" a="1"/>
  <c r="X99" i="44" s="1"/>
  <c r="AL59" i="43"/>
  <c r="AC60" i="43"/>
  <c r="AM58" i="43" a="1"/>
  <c r="AM58" i="43" s="1"/>
  <c r="AO58" i="43" a="1"/>
  <c r="AO58" i="43" s="1"/>
  <c r="AN58" i="43" a="1"/>
  <c r="AN58" i="43" s="1"/>
  <c r="AI58" i="42"/>
  <c r="AN58" i="42" a="1"/>
  <c r="AN58" i="42" s="1"/>
  <c r="AI60" i="41"/>
  <c r="AN60" i="41" s="1" a="1"/>
  <c r="AN60" i="41" s="1"/>
  <c r="AM60" i="41" a="1"/>
  <c r="AM60" i="41" s="1"/>
  <c r="H21" i="40"/>
  <c r="H18" i="40"/>
  <c r="H20" i="40"/>
  <c r="H17" i="40"/>
  <c r="H19" i="40"/>
  <c r="F20" i="40"/>
  <c r="F17" i="40"/>
  <c r="F18" i="40"/>
  <c r="I18" i="40" s="1"/>
  <c r="F19" i="40"/>
  <c r="F21" i="40"/>
  <c r="I21" i="40" s="1"/>
  <c r="G18" i="40"/>
  <c r="G17" i="40"/>
  <c r="G20" i="40"/>
  <c r="G21" i="40"/>
  <c r="G19" i="40"/>
  <c r="AI58" i="40"/>
  <c r="AC60" i="57" l="1"/>
  <c r="AL59" i="57"/>
  <c r="AM58" i="57" a="1"/>
  <c r="AM58" i="57" s="1"/>
  <c r="AN58" i="57" a="1"/>
  <c r="AN58" i="57" s="1"/>
  <c r="AO59" i="56" a="1"/>
  <c r="AO59" i="56" s="1"/>
  <c r="AN59" i="56" a="1"/>
  <c r="AN59" i="56" s="1"/>
  <c r="AM59" i="56" a="1"/>
  <c r="AM59" i="56" s="1"/>
  <c r="AL60" i="56"/>
  <c r="AD60" i="56"/>
  <c r="AI58" i="55"/>
  <c r="AN58" i="55" a="1"/>
  <c r="AN58" i="55" s="1"/>
  <c r="AM58" i="55" a="1"/>
  <c r="AM58" i="55" s="1"/>
  <c r="AL59" i="54"/>
  <c r="AC60" i="54"/>
  <c r="AM58" i="54" a="1"/>
  <c r="AM58" i="54" s="1"/>
  <c r="AO58" i="54" a="1"/>
  <c r="AO58" i="54" s="1"/>
  <c r="AN58" i="54" a="1"/>
  <c r="AN58" i="54" s="1"/>
  <c r="AL59" i="53"/>
  <c r="AC60" i="53"/>
  <c r="AM58" i="53" a="1"/>
  <c r="AM58" i="53" s="1"/>
  <c r="AN58" i="53" a="1"/>
  <c r="AN58" i="53" s="1"/>
  <c r="AI58" i="52"/>
  <c r="AN58" i="52" a="1"/>
  <c r="AN58" i="52" s="1"/>
  <c r="AM58" i="52" a="1"/>
  <c r="AM58" i="52" s="1"/>
  <c r="AO58" i="52" a="1"/>
  <c r="AO58" i="52" s="1"/>
  <c r="G18" i="51"/>
  <c r="G21" i="51"/>
  <c r="G17" i="51"/>
  <c r="G20" i="51"/>
  <c r="G19" i="51"/>
  <c r="H18" i="51"/>
  <c r="H17" i="51"/>
  <c r="H20" i="51"/>
  <c r="H21" i="51"/>
  <c r="H19" i="51"/>
  <c r="F18" i="51"/>
  <c r="F20" i="51"/>
  <c r="F17" i="51"/>
  <c r="F21" i="51"/>
  <c r="F19" i="51"/>
  <c r="AE58" i="51"/>
  <c r="AF58" i="51" s="1"/>
  <c r="AG58" i="51" s="1"/>
  <c r="AH58" i="51" s="1"/>
  <c r="V99" i="50"/>
  <c r="AC58" i="50"/>
  <c r="W98" i="50" a="1"/>
  <c r="W98" i="50" s="1"/>
  <c r="Y98" i="50" a="1"/>
  <c r="Y98" i="50" s="1"/>
  <c r="AI58" i="49"/>
  <c r="AN58" i="49" a="1"/>
  <c r="AN58" i="49" s="1"/>
  <c r="AG58" i="48"/>
  <c r="AH58" i="47"/>
  <c r="AC60" i="46"/>
  <c r="AL59" i="46"/>
  <c r="AO58" i="46" a="1"/>
  <c r="AO58" i="46" s="1"/>
  <c r="AD60" i="45"/>
  <c r="AL60" i="45"/>
  <c r="AM59" i="45" a="1"/>
  <c r="AM59" i="45" s="1"/>
  <c r="AO59" i="45" a="1"/>
  <c r="AO59" i="45" s="1"/>
  <c r="AN59" i="45" a="1"/>
  <c r="AN59" i="45" s="1"/>
  <c r="G18" i="44"/>
  <c r="G17" i="44"/>
  <c r="G21" i="44"/>
  <c r="G20" i="44"/>
  <c r="G19" i="44"/>
  <c r="H17" i="44"/>
  <c r="H18" i="44"/>
  <c r="H21" i="44"/>
  <c r="H20" i="44"/>
  <c r="H19" i="44"/>
  <c r="F17" i="44"/>
  <c r="F18" i="44"/>
  <c r="F21" i="44"/>
  <c r="F20" i="44"/>
  <c r="F19" i="44"/>
  <c r="AE58" i="44"/>
  <c r="AL60" i="43"/>
  <c r="AD60" i="43"/>
  <c r="AN59" i="43" a="1"/>
  <c r="AN59" i="43" s="1"/>
  <c r="AM59" i="43" a="1"/>
  <c r="AM59" i="43" s="1"/>
  <c r="AO59" i="43" a="1"/>
  <c r="AO59" i="43" s="1"/>
  <c r="AC60" i="42"/>
  <c r="AL59" i="42"/>
  <c r="AO58" i="42" a="1"/>
  <c r="AO58" i="42" s="1"/>
  <c r="AM58" i="42" a="1"/>
  <c r="AM58" i="42" s="1"/>
  <c r="AC62" i="41"/>
  <c r="AL61" i="41"/>
  <c r="AO60" i="41" a="1"/>
  <c r="AO60" i="41" s="1"/>
  <c r="I19" i="40"/>
  <c r="I20" i="40"/>
  <c r="I17" i="40"/>
  <c r="AL59" i="40"/>
  <c r="AC60" i="40"/>
  <c r="AO58" i="40" a="1"/>
  <c r="AO58" i="40" s="1"/>
  <c r="AM58" i="40" a="1"/>
  <c r="AM58" i="40" s="1"/>
  <c r="AN58" i="40" a="1"/>
  <c r="AN58" i="40" s="1"/>
  <c r="AN59" i="57" l="1" a="1"/>
  <c r="AN59" i="57" s="1"/>
  <c r="AM59" i="57" a="1"/>
  <c r="AM59" i="57" s="1"/>
  <c r="AO59" i="57" a="1"/>
  <c r="AO59" i="57" s="1"/>
  <c r="AL60" i="57"/>
  <c r="AD60" i="57"/>
  <c r="AE60" i="56"/>
  <c r="AL59" i="55"/>
  <c r="AC60" i="55"/>
  <c r="AO58" i="55" a="1"/>
  <c r="AO58" i="55" s="1"/>
  <c r="AL60" i="54"/>
  <c r="AD60" i="54"/>
  <c r="AE60" i="54" s="1"/>
  <c r="AF60" i="54" s="1"/>
  <c r="AG60" i="54" s="1"/>
  <c r="AH60" i="54" s="1"/>
  <c r="AM59" i="54" a="1"/>
  <c r="AM59" i="54" s="1"/>
  <c r="AN59" i="54" a="1"/>
  <c r="AN59" i="54" s="1"/>
  <c r="AO59" i="54" a="1"/>
  <c r="AO59" i="54" s="1"/>
  <c r="AL60" i="53"/>
  <c r="AD60" i="53"/>
  <c r="AE60" i="53" s="1"/>
  <c r="AF60" i="53" s="1"/>
  <c r="AG60" i="53" s="1"/>
  <c r="AH60" i="53" s="1"/>
  <c r="AN59" i="53" a="1"/>
  <c r="AN59" i="53" s="1"/>
  <c r="AM59" i="53" a="1"/>
  <c r="AM59" i="53" s="1"/>
  <c r="AO59" i="53" a="1"/>
  <c r="AO59" i="53" s="1"/>
  <c r="AL59" i="52"/>
  <c r="AC60" i="52"/>
  <c r="AN58" i="51" a="1"/>
  <c r="AN58" i="51" s="1"/>
  <c r="AI58" i="51"/>
  <c r="AO58" i="51" a="1"/>
  <c r="AO58" i="51" s="1"/>
  <c r="AL58" i="50"/>
  <c r="AD58" i="50"/>
  <c r="AC56" i="50"/>
  <c r="Y99" i="50" a="1"/>
  <c r="Y99" i="50" s="1"/>
  <c r="X99" i="50" a="1"/>
  <c r="X99" i="50" s="1"/>
  <c r="W99" i="50" a="1"/>
  <c r="W99" i="50" s="1"/>
  <c r="AC60" i="49"/>
  <c r="AL59" i="49"/>
  <c r="AO58" i="49" a="1"/>
  <c r="AO58" i="49" s="1"/>
  <c r="AM58" i="49" a="1"/>
  <c r="AM58" i="49" s="1"/>
  <c r="AH58" i="48"/>
  <c r="AI58" i="47"/>
  <c r="AN58" i="47" a="1"/>
  <c r="AN58" i="47" s="1"/>
  <c r="AM58" i="47" a="1"/>
  <c r="AM58" i="47" s="1"/>
  <c r="AO59" i="46" a="1"/>
  <c r="AO59" i="46" s="1"/>
  <c r="AM59" i="46" a="1"/>
  <c r="AM59" i="46" s="1"/>
  <c r="AN59" i="46" a="1"/>
  <c r="AN59" i="46" s="1"/>
  <c r="AL60" i="46"/>
  <c r="AD60" i="46"/>
  <c r="AE60" i="46" s="1"/>
  <c r="AF60" i="46" s="1"/>
  <c r="AG60" i="46" s="1"/>
  <c r="AH60" i="46" s="1"/>
  <c r="AE60" i="45"/>
  <c r="AF58" i="44"/>
  <c r="AE60" i="43"/>
  <c r="AF60" i="43" s="1"/>
  <c r="AG60" i="43" s="1"/>
  <c r="AH60" i="43" s="1"/>
  <c r="AN59" i="42" a="1"/>
  <c r="AN59" i="42" s="1"/>
  <c r="AO59" i="42" a="1"/>
  <c r="AO59" i="42" s="1"/>
  <c r="AM59" i="42" a="1"/>
  <c r="AM59" i="42" s="1"/>
  <c r="AL60" i="42"/>
  <c r="AD60" i="42"/>
  <c r="AE60" i="42" s="1"/>
  <c r="AF60" i="42" s="1"/>
  <c r="AG60" i="42" s="1"/>
  <c r="AH60" i="42" s="1"/>
  <c r="AO61" i="41" a="1"/>
  <c r="AO61" i="41" s="1"/>
  <c r="AN61" i="41" a="1"/>
  <c r="AN61" i="41" s="1"/>
  <c r="AM61" i="41" a="1"/>
  <c r="AM61" i="41" s="1"/>
  <c r="AL62" i="41"/>
  <c r="AD62" i="41"/>
  <c r="AE62" i="41" s="1"/>
  <c r="AF62" i="41" s="1"/>
  <c r="AG62" i="41" s="1"/>
  <c r="AH62" i="41" s="1"/>
  <c r="AL60" i="40"/>
  <c r="AD60" i="40"/>
  <c r="AE60" i="40" s="1"/>
  <c r="AF60" i="40" s="1"/>
  <c r="AG60" i="40" s="1"/>
  <c r="AH60" i="40" s="1"/>
  <c r="AN59" i="40" a="1"/>
  <c r="AN59" i="40" s="1"/>
  <c r="AM59" i="40" a="1"/>
  <c r="AM59" i="40" s="1"/>
  <c r="AO59" i="40" a="1"/>
  <c r="AO59" i="40" s="1"/>
  <c r="AE60" i="57" l="1"/>
  <c r="AF60" i="56"/>
  <c r="AG60" i="56" s="1"/>
  <c r="AH60" i="56" s="1"/>
  <c r="AL60" i="55"/>
  <c r="AD60" i="55"/>
  <c r="AO59" i="55" a="1"/>
  <c r="AO59" i="55" s="1"/>
  <c r="AM59" i="55" a="1"/>
  <c r="AM59" i="55" s="1"/>
  <c r="AN59" i="55" a="1"/>
  <c r="AN59" i="55" s="1"/>
  <c r="AI60" i="54"/>
  <c r="AN60" i="54" a="1"/>
  <c r="AN60" i="54" s="1"/>
  <c r="AI60" i="53"/>
  <c r="AN60" i="53" a="1"/>
  <c r="AN60" i="53" s="1"/>
  <c r="AN59" i="52" a="1"/>
  <c r="AN59" i="52" s="1"/>
  <c r="AM59" i="52" a="1"/>
  <c r="AM59" i="52" s="1"/>
  <c r="AO59" i="52" a="1"/>
  <c r="AO59" i="52" s="1"/>
  <c r="AL60" i="52"/>
  <c r="AD60" i="52"/>
  <c r="AC60" i="51"/>
  <c r="AL59" i="51"/>
  <c r="AM58" i="51" a="1"/>
  <c r="AM58" i="51" s="1"/>
  <c r="F20" i="50"/>
  <c r="F18" i="50"/>
  <c r="F21" i="50"/>
  <c r="F17" i="50"/>
  <c r="F19" i="50"/>
  <c r="H18" i="50"/>
  <c r="H17" i="50"/>
  <c r="H21" i="50"/>
  <c r="H20" i="50"/>
  <c r="H19" i="50"/>
  <c r="G18" i="50"/>
  <c r="G21" i="50"/>
  <c r="G17" i="50"/>
  <c r="G20" i="50"/>
  <c r="G19" i="50"/>
  <c r="AE58" i="50"/>
  <c r="AF58" i="50" s="1"/>
  <c r="AG58" i="50" s="1"/>
  <c r="AH58" i="50" s="1"/>
  <c r="AN59" i="49" a="1"/>
  <c r="AN59" i="49" s="1"/>
  <c r="AO59" i="49" a="1"/>
  <c r="AO59" i="49" s="1"/>
  <c r="AM59" i="49" a="1"/>
  <c r="AM59" i="49" s="1"/>
  <c r="AL60" i="49"/>
  <c r="AD60" i="49"/>
  <c r="AE60" i="49" s="1"/>
  <c r="AF60" i="49" s="1"/>
  <c r="AG60" i="49" s="1"/>
  <c r="AH60" i="49" s="1"/>
  <c r="AI58" i="48"/>
  <c r="AC60" i="47"/>
  <c r="AL59" i="47"/>
  <c r="AO58" i="47" a="1"/>
  <c r="AO58" i="47" s="1"/>
  <c r="AI60" i="46"/>
  <c r="AN60" i="46" s="1" a="1"/>
  <c r="AN60" i="46" s="1"/>
  <c r="AF60" i="45"/>
  <c r="AG58" i="44"/>
  <c r="AH58" i="44" s="1"/>
  <c r="AI60" i="43"/>
  <c r="AO60" i="43" a="1"/>
  <c r="AO60" i="43" s="1"/>
  <c r="AI60" i="42"/>
  <c r="AO60" i="42" a="1"/>
  <c r="AO60" i="42" s="1"/>
  <c r="AM60" i="42" a="1"/>
  <c r="AM60" i="42" s="1"/>
  <c r="AI62" i="41"/>
  <c r="AN62" i="41" a="1"/>
  <c r="AN62" i="41" s="1"/>
  <c r="AI60" i="40"/>
  <c r="AN60" i="40" s="1" a="1"/>
  <c r="AN60" i="40" s="1"/>
  <c r="AF60" i="57" l="1"/>
  <c r="AN60" i="56" a="1"/>
  <c r="AN60" i="56" s="1"/>
  <c r="AI60" i="56"/>
  <c r="AE60" i="55"/>
  <c r="AF60" i="55" s="1"/>
  <c r="AG60" i="55" s="1"/>
  <c r="AH60" i="55" s="1"/>
  <c r="AC62" i="54"/>
  <c r="AL61" i="54"/>
  <c r="AM60" i="54" a="1"/>
  <c r="AM60" i="54" s="1"/>
  <c r="AO60" i="54" a="1"/>
  <c r="AO60" i="54" s="1"/>
  <c r="AL61" i="53"/>
  <c r="AC62" i="53"/>
  <c r="AO60" i="53" a="1"/>
  <c r="AO60" i="53" s="1"/>
  <c r="AM60" i="53" a="1"/>
  <c r="AM60" i="53" s="1"/>
  <c r="AE60" i="52"/>
  <c r="AO59" i="51" a="1"/>
  <c r="AO59" i="51" s="1"/>
  <c r="AM59" i="51" a="1"/>
  <c r="AM59" i="51" s="1"/>
  <c r="AN59" i="51" a="1"/>
  <c r="AN59" i="51" s="1"/>
  <c r="AL60" i="51"/>
  <c r="AD60" i="51"/>
  <c r="AE60" i="51" s="1"/>
  <c r="AF60" i="51" s="1"/>
  <c r="AG60" i="51" s="1"/>
  <c r="AH60" i="51" s="1"/>
  <c r="AI58" i="50"/>
  <c r="AN58" i="50" a="1"/>
  <c r="AN58" i="50" s="1"/>
  <c r="AO58" i="50" a="1"/>
  <c r="AO58" i="50" s="1"/>
  <c r="AM58" i="50" a="1"/>
  <c r="AM58" i="50" s="1"/>
  <c r="AM60" i="49" a="1"/>
  <c r="AM60" i="49" s="1"/>
  <c r="AI60" i="49"/>
  <c r="AN60" i="49" s="1" a="1"/>
  <c r="AN60" i="49" s="1"/>
  <c r="AO60" i="49" a="1"/>
  <c r="AO60" i="49" s="1"/>
  <c r="AL59" i="48"/>
  <c r="AC60" i="48"/>
  <c r="AM58" i="48" a="1"/>
  <c r="AM58" i="48" s="1"/>
  <c r="AO58" i="48" a="1"/>
  <c r="AO58" i="48" s="1"/>
  <c r="AN58" i="48" a="1"/>
  <c r="AN58" i="48" s="1"/>
  <c r="AO59" i="47" a="1"/>
  <c r="AO59" i="47" s="1"/>
  <c r="AN59" i="47" a="1"/>
  <c r="AN59" i="47" s="1"/>
  <c r="AM59" i="47" a="1"/>
  <c r="AM59" i="47" s="1"/>
  <c r="AL60" i="47"/>
  <c r="AD60" i="47"/>
  <c r="AE60" i="47" s="1"/>
  <c r="AF60" i="47" s="1"/>
  <c r="AG60" i="47" s="1"/>
  <c r="AH60" i="47" s="1"/>
  <c r="AO60" i="46" a="1"/>
  <c r="AO60" i="46" s="1"/>
  <c r="AL61" i="46"/>
  <c r="AC62" i="46"/>
  <c r="AM60" i="46" a="1"/>
  <c r="AM60" i="46" s="1"/>
  <c r="AG60" i="45"/>
  <c r="AI58" i="44"/>
  <c r="AM58" i="44" a="1"/>
  <c r="AM58" i="44" s="1"/>
  <c r="AL61" i="43"/>
  <c r="AC62" i="43"/>
  <c r="AN60" i="43" a="1"/>
  <c r="AN60" i="43" s="1"/>
  <c r="AM60" i="43" a="1"/>
  <c r="AM60" i="43" s="1"/>
  <c r="AL61" i="42"/>
  <c r="AC62" i="42"/>
  <c r="AN60" i="42" a="1"/>
  <c r="AN60" i="42" s="1"/>
  <c r="AL63" i="41"/>
  <c r="AC64" i="41"/>
  <c r="AM62" i="41" a="1"/>
  <c r="AM62" i="41" s="1"/>
  <c r="AO62" i="41" a="1"/>
  <c r="AO62" i="41" s="1"/>
  <c r="AL61" i="40"/>
  <c r="AC62" i="40"/>
  <c r="AM60" i="40" a="1"/>
  <c r="AM60" i="40" s="1"/>
  <c r="AO60" i="40" a="1"/>
  <c r="AO60" i="40" s="1"/>
  <c r="AG60" i="57" l="1"/>
  <c r="AC62" i="56"/>
  <c r="AL61" i="56"/>
  <c r="AO60" i="56" a="1"/>
  <c r="AO60" i="56" s="1"/>
  <c r="AM60" i="56" a="1"/>
  <c r="AM60" i="56" s="1"/>
  <c r="AI60" i="55"/>
  <c r="AM60" i="55" s="1" a="1"/>
  <c r="AM60" i="55" s="1"/>
  <c r="AM61" i="54" a="1"/>
  <c r="AM61" i="54" s="1"/>
  <c r="AN61" i="54" a="1"/>
  <c r="AN61" i="54" s="1"/>
  <c r="AO61" i="54" a="1"/>
  <c r="AO61" i="54" s="1"/>
  <c r="AL62" i="54"/>
  <c r="AD62" i="54"/>
  <c r="AE62" i="54" s="1"/>
  <c r="AF62" i="54" s="1"/>
  <c r="AG62" i="54" s="1"/>
  <c r="AH62" i="54" s="1"/>
  <c r="AL62" i="53"/>
  <c r="AD62" i="53"/>
  <c r="AE62" i="53" s="1"/>
  <c r="AF62" i="53" s="1"/>
  <c r="AG62" i="53" s="1"/>
  <c r="AH62" i="53" s="1"/>
  <c r="AM61" i="53" a="1"/>
  <c r="AM61" i="53" s="1"/>
  <c r="AO61" i="53" a="1"/>
  <c r="AO61" i="53" s="1"/>
  <c r="AN61" i="53" a="1"/>
  <c r="AN61" i="53" s="1"/>
  <c r="AF60" i="52"/>
  <c r="AI60" i="51"/>
  <c r="AO60" i="51" a="1"/>
  <c r="AO60" i="51" s="1"/>
  <c r="AL59" i="50"/>
  <c r="AC60" i="50"/>
  <c r="AC62" i="49"/>
  <c r="AL61" i="49"/>
  <c r="AL60" i="48"/>
  <c r="AD60" i="48"/>
  <c r="AE60" i="48" s="1"/>
  <c r="AF60" i="48" s="1"/>
  <c r="AG60" i="48" s="1"/>
  <c r="AH60" i="48" s="1"/>
  <c r="AN59" i="48" a="1"/>
  <c r="AN59" i="48" s="1"/>
  <c r="AM59" i="48" a="1"/>
  <c r="AM59" i="48" s="1"/>
  <c r="AO59" i="48" a="1"/>
  <c r="AO59" i="48" s="1"/>
  <c r="AN60" i="47" a="1"/>
  <c r="AN60" i="47" s="1"/>
  <c r="AI60" i="47"/>
  <c r="AL62" i="46"/>
  <c r="AD62" i="46"/>
  <c r="AE62" i="46" s="1"/>
  <c r="AF62" i="46" s="1"/>
  <c r="AG62" i="46" s="1"/>
  <c r="AH62" i="46" s="1"/>
  <c r="AN61" i="46" a="1"/>
  <c r="AN61" i="46" s="1"/>
  <c r="AM61" i="46" a="1"/>
  <c r="AM61" i="46" s="1"/>
  <c r="AO61" i="46" a="1"/>
  <c r="AO61" i="46" s="1"/>
  <c r="AH60" i="45"/>
  <c r="AC60" i="44"/>
  <c r="AL59" i="44"/>
  <c r="AO58" i="44" a="1"/>
  <c r="AO58" i="44" s="1"/>
  <c r="AN58" i="44" a="1"/>
  <c r="AN58" i="44" s="1"/>
  <c r="AL62" i="43"/>
  <c r="AD62" i="43"/>
  <c r="AE62" i="43" s="1"/>
  <c r="AF62" i="43" s="1"/>
  <c r="AG62" i="43" s="1"/>
  <c r="AH62" i="43" s="1"/>
  <c r="AO61" i="43" a="1"/>
  <c r="AO61" i="43" s="1"/>
  <c r="AM61" i="43" a="1"/>
  <c r="AM61" i="43" s="1"/>
  <c r="AN61" i="43" a="1"/>
  <c r="AN61" i="43" s="1"/>
  <c r="AL62" i="42"/>
  <c r="AD62" i="42"/>
  <c r="AE62" i="42" s="1"/>
  <c r="AF62" i="42" s="1"/>
  <c r="AG62" i="42" s="1"/>
  <c r="AH62" i="42" s="1"/>
  <c r="AM61" i="42" a="1"/>
  <c r="AM61" i="42" s="1"/>
  <c r="AN61" i="42" a="1"/>
  <c r="AN61" i="42" s="1"/>
  <c r="AO61" i="42" a="1"/>
  <c r="AO61" i="42" s="1"/>
  <c r="AL64" i="41"/>
  <c r="AD64" i="41"/>
  <c r="AE64" i="41" s="1"/>
  <c r="AF64" i="41" s="1"/>
  <c r="AG64" i="41" s="1"/>
  <c r="AH64" i="41" s="1"/>
  <c r="AM63" i="41" a="1"/>
  <c r="AM63" i="41" s="1"/>
  <c r="AO63" i="41" a="1"/>
  <c r="AO63" i="41" s="1"/>
  <c r="AN63" i="41" a="1"/>
  <c r="AN63" i="41" s="1"/>
  <c r="AL62" i="40"/>
  <c r="AD62" i="40"/>
  <c r="AE62" i="40" s="1"/>
  <c r="AF62" i="40" s="1"/>
  <c r="AG62" i="40" s="1"/>
  <c r="AH62" i="40" s="1"/>
  <c r="AN61" i="40" a="1"/>
  <c r="AN61" i="40" s="1"/>
  <c r="AM61" i="40" a="1"/>
  <c r="AM61" i="40" s="1"/>
  <c r="AO61" i="40" a="1"/>
  <c r="AO61" i="40" s="1"/>
  <c r="AH60" i="57" l="1"/>
  <c r="AN61" i="56" a="1"/>
  <c r="AN61" i="56" s="1"/>
  <c r="AO61" i="56" a="1"/>
  <c r="AO61" i="56" s="1"/>
  <c r="AM61" i="56" a="1"/>
  <c r="AM61" i="56" s="1"/>
  <c r="AD62" i="56"/>
  <c r="AE62" i="56" s="1"/>
  <c r="AF62" i="56" s="1"/>
  <c r="AG62" i="56" s="1"/>
  <c r="AH62" i="56" s="1"/>
  <c r="AL62" i="56"/>
  <c r="AC62" i="55"/>
  <c r="AL61" i="55"/>
  <c r="AO60" i="55" a="1"/>
  <c r="AO60" i="55" s="1"/>
  <c r="AN60" i="55" a="1"/>
  <c r="AN60" i="55" s="1"/>
  <c r="AI62" i="54"/>
  <c r="AN62" i="54" a="1"/>
  <c r="AN62" i="54" s="1"/>
  <c r="AI62" i="53"/>
  <c r="AN62" i="53" a="1"/>
  <c r="AN62" i="53" s="1"/>
  <c r="AG60" i="52"/>
  <c r="AL61" i="51"/>
  <c r="AC62" i="51"/>
  <c r="AM60" i="51" a="1"/>
  <c r="AM60" i="51" s="1"/>
  <c r="AN60" i="51" a="1"/>
  <c r="AN60" i="51" s="1"/>
  <c r="AD60" i="50"/>
  <c r="AL60" i="50"/>
  <c r="AN59" i="50" a="1"/>
  <c r="AN59" i="50" s="1"/>
  <c r="AO59" i="50" a="1"/>
  <c r="AO59" i="50" s="1"/>
  <c r="AM59" i="50" a="1"/>
  <c r="AM59" i="50" s="1"/>
  <c r="AD62" i="49"/>
  <c r="AE62" i="49" s="1"/>
  <c r="AF62" i="49" s="1"/>
  <c r="AG62" i="49" s="1"/>
  <c r="AH62" i="49" s="1"/>
  <c r="AL62" i="49"/>
  <c r="AN61" i="49" a="1"/>
  <c r="AN61" i="49" s="1"/>
  <c r="AO61" i="49" a="1"/>
  <c r="AO61" i="49" s="1"/>
  <c r="AM61" i="49" a="1"/>
  <c r="AM61" i="49" s="1"/>
  <c r="AM60" i="48" a="1"/>
  <c r="AM60" i="48" s="1"/>
  <c r="AI60" i="48"/>
  <c r="AN60" i="48" a="1"/>
  <c r="AN60" i="48" s="1"/>
  <c r="AO60" i="48" a="1"/>
  <c r="AO60" i="48" s="1"/>
  <c r="AC62" i="47"/>
  <c r="AL61" i="47"/>
  <c r="AO60" i="47" a="1"/>
  <c r="AO60" i="47" s="1"/>
  <c r="AM60" i="47" a="1"/>
  <c r="AM60" i="47" s="1"/>
  <c r="AI62" i="46"/>
  <c r="AN62" i="46" a="1"/>
  <c r="AN62" i="46" s="1"/>
  <c r="AN60" i="45" a="1"/>
  <c r="AN60" i="45" s="1"/>
  <c r="AI60" i="45"/>
  <c r="AM59" i="44" a="1"/>
  <c r="AM59" i="44" s="1"/>
  <c r="AO59" i="44" a="1"/>
  <c r="AO59" i="44" s="1"/>
  <c r="AN59" i="44" a="1"/>
  <c r="AN59" i="44" s="1"/>
  <c r="AL60" i="44"/>
  <c r="AD60" i="44"/>
  <c r="AI62" i="43"/>
  <c r="AI62" i="42"/>
  <c r="AO62" i="42" a="1"/>
  <c r="AO62" i="42" s="1"/>
  <c r="AI64" i="41"/>
  <c r="AO64" i="41" s="1" a="1"/>
  <c r="AO64" i="41" s="1"/>
  <c r="AI62" i="40"/>
  <c r="AN62" i="40" s="1" a="1"/>
  <c r="AN62" i="40" s="1"/>
  <c r="AI60" i="57" l="1"/>
  <c r="AN60" i="57" s="1" a="1"/>
  <c r="AN60" i="57" s="1"/>
  <c r="AM62" i="56" a="1"/>
  <c r="AM62" i="56" s="1"/>
  <c r="AI62" i="56"/>
  <c r="AN62" i="56" s="1" a="1"/>
  <c r="AN62" i="56" s="1"/>
  <c r="AN61" i="55" a="1"/>
  <c r="AN61" i="55" s="1"/>
  <c r="AO61" i="55" a="1"/>
  <c r="AO61" i="55" s="1"/>
  <c r="AM61" i="55" a="1"/>
  <c r="AM61" i="55" s="1"/>
  <c r="AL62" i="55"/>
  <c r="AD62" i="55"/>
  <c r="AE62" i="55" s="1"/>
  <c r="AF62" i="55" s="1"/>
  <c r="AG62" i="55" s="1"/>
  <c r="AH62" i="55" s="1"/>
  <c r="AL63" i="54"/>
  <c r="AC64" i="54"/>
  <c r="AM62" i="54" a="1"/>
  <c r="AM62" i="54" s="1"/>
  <c r="AO62" i="54" a="1"/>
  <c r="AO62" i="54" s="1"/>
  <c r="AL63" i="53"/>
  <c r="AC64" i="53"/>
  <c r="AO62" i="53" a="1"/>
  <c r="AO62" i="53" s="1"/>
  <c r="AM62" i="53" a="1"/>
  <c r="AM62" i="53" s="1"/>
  <c r="AH60" i="52"/>
  <c r="AL62" i="51"/>
  <c r="AD62" i="51"/>
  <c r="AE62" i="51" s="1"/>
  <c r="AF62" i="51" s="1"/>
  <c r="AG62" i="51" s="1"/>
  <c r="AH62" i="51" s="1"/>
  <c r="AM61" i="51" a="1"/>
  <c r="AM61" i="51" s="1"/>
  <c r="AN61" i="51" a="1"/>
  <c r="AN61" i="51" s="1"/>
  <c r="AO61" i="51" a="1"/>
  <c r="AO61" i="51" s="1"/>
  <c r="AE60" i="50"/>
  <c r="AF60" i="50" s="1"/>
  <c r="AG60" i="50" s="1"/>
  <c r="AH60" i="50" s="1"/>
  <c r="AI62" i="49"/>
  <c r="AN62" i="49" s="1" a="1"/>
  <c r="AN62" i="49" s="1"/>
  <c r="AL61" i="48"/>
  <c r="AC62" i="48"/>
  <c r="AN61" i="47" a="1"/>
  <c r="AN61" i="47" s="1"/>
  <c r="AO61" i="47" a="1"/>
  <c r="AO61" i="47" s="1"/>
  <c r="AM61" i="47" a="1"/>
  <c r="AM61" i="47" s="1"/>
  <c r="AL62" i="47"/>
  <c r="AD62" i="47"/>
  <c r="AE62" i="47" s="1"/>
  <c r="AF62" i="47" s="1"/>
  <c r="AG62" i="47" s="1"/>
  <c r="AH62" i="47" s="1"/>
  <c r="AL63" i="46"/>
  <c r="AC64" i="46"/>
  <c r="AO62" i="46" a="1"/>
  <c r="AO62" i="46" s="1"/>
  <c r="AM62" i="46" a="1"/>
  <c r="AM62" i="46" s="1"/>
  <c r="AC62" i="45"/>
  <c r="AL61" i="45"/>
  <c r="AO60" i="45" a="1"/>
  <c r="AO60" i="45" s="1"/>
  <c r="AM60" i="45" a="1"/>
  <c r="AM60" i="45" s="1"/>
  <c r="AE60" i="44"/>
  <c r="AC64" i="43"/>
  <c r="AL63" i="43"/>
  <c r="AM62" i="43" a="1"/>
  <c r="AM62" i="43" s="1"/>
  <c r="AO62" i="43" a="1"/>
  <c r="AO62" i="43" s="1"/>
  <c r="AN62" i="43" a="1"/>
  <c r="AN62" i="43" s="1"/>
  <c r="AC64" i="42"/>
  <c r="AL63" i="42"/>
  <c r="AN62" i="42" a="1"/>
  <c r="AN62" i="42" s="1"/>
  <c r="AM62" i="42" a="1"/>
  <c r="AM62" i="42" s="1"/>
  <c r="AC66" i="41"/>
  <c r="AL65" i="41"/>
  <c r="AN64" i="41" a="1"/>
  <c r="AN64" i="41" s="1"/>
  <c r="AM64" i="41" a="1"/>
  <c r="AM64" i="41" s="1"/>
  <c r="AC64" i="40"/>
  <c r="AL63" i="40"/>
  <c r="AM62" i="40" a="1"/>
  <c r="AM62" i="40" s="1"/>
  <c r="AO62" i="40" a="1"/>
  <c r="AO62" i="40" s="1"/>
  <c r="AC62" i="57" l="1"/>
  <c r="AL61" i="57"/>
  <c r="AM60" i="57" a="1"/>
  <c r="AM60" i="57" s="1"/>
  <c r="AO60" i="57" a="1"/>
  <c r="AO60" i="57" s="1"/>
  <c r="AL63" i="56"/>
  <c r="AC64" i="56"/>
  <c r="AO62" i="56" a="1"/>
  <c r="AO62" i="56" s="1"/>
  <c r="AI62" i="55"/>
  <c r="AL64" i="54"/>
  <c r="AD64" i="54"/>
  <c r="AE64" i="54" s="1"/>
  <c r="AF64" i="54" s="1"/>
  <c r="AG64" i="54" s="1"/>
  <c r="AH64" i="54" s="1"/>
  <c r="AN63" i="54" a="1"/>
  <c r="AN63" i="54" s="1"/>
  <c r="AO63" i="54" a="1"/>
  <c r="AO63" i="54" s="1"/>
  <c r="AM63" i="54" a="1"/>
  <c r="AM63" i="54" s="1"/>
  <c r="AD64" i="53"/>
  <c r="AE64" i="53" s="1"/>
  <c r="AF64" i="53" s="1"/>
  <c r="AG64" i="53" s="1"/>
  <c r="AH64" i="53" s="1"/>
  <c r="AL64" i="53"/>
  <c r="AM63" i="53" a="1"/>
  <c r="AM63" i="53" s="1"/>
  <c r="AO63" i="53" a="1"/>
  <c r="AO63" i="53" s="1"/>
  <c r="AN63" i="53" a="1"/>
  <c r="AN63" i="53" s="1"/>
  <c r="AI60" i="52"/>
  <c r="AN60" i="52" a="1"/>
  <c r="AN60" i="52" s="1"/>
  <c r="AI62" i="51"/>
  <c r="AN62" i="51" s="1" a="1"/>
  <c r="AN62" i="51" s="1"/>
  <c r="AN60" i="50" a="1"/>
  <c r="AN60" i="50" s="1"/>
  <c r="AI60" i="50"/>
  <c r="AO60" i="50" a="1"/>
  <c r="AO60" i="50" s="1"/>
  <c r="AL63" i="49"/>
  <c r="AC64" i="49"/>
  <c r="AM62" i="49" a="1"/>
  <c r="AM62" i="49" s="1"/>
  <c r="AO62" i="49" a="1"/>
  <c r="AO62" i="49" s="1"/>
  <c r="AM61" i="48" a="1"/>
  <c r="AM61" i="48" s="1"/>
  <c r="AO61" i="48" a="1"/>
  <c r="AO61" i="48" s="1"/>
  <c r="AN61" i="48" a="1"/>
  <c r="AN61" i="48" s="1"/>
  <c r="AL62" i="48"/>
  <c r="AD62" i="48"/>
  <c r="AE62" i="48" s="1"/>
  <c r="AF62" i="48" s="1"/>
  <c r="AG62" i="48" s="1"/>
  <c r="AH62" i="48" s="1"/>
  <c r="AI62" i="47"/>
  <c r="AD64" i="46"/>
  <c r="AE64" i="46" s="1"/>
  <c r="AF64" i="46" s="1"/>
  <c r="AG64" i="46" s="1"/>
  <c r="AH64" i="46" s="1"/>
  <c r="AL64" i="46"/>
  <c r="AM63" i="46" a="1"/>
  <c r="AM63" i="46" s="1"/>
  <c r="AO63" i="46" a="1"/>
  <c r="AO63" i="46" s="1"/>
  <c r="AN63" i="46" a="1"/>
  <c r="AN63" i="46" s="1"/>
  <c r="AM61" i="45" a="1"/>
  <c r="AM61" i="45" s="1"/>
  <c r="AO61" i="45" a="1"/>
  <c r="AO61" i="45" s="1"/>
  <c r="AN61" i="45" a="1"/>
  <c r="AN61" i="45" s="1"/>
  <c r="AD62" i="45"/>
  <c r="AE62" i="45" s="1"/>
  <c r="AF62" i="45" s="1"/>
  <c r="AG62" i="45" s="1"/>
  <c r="AH62" i="45" s="1"/>
  <c r="AL62" i="45"/>
  <c r="AF60" i="44"/>
  <c r="AG60" i="44" s="1"/>
  <c r="AH60" i="44" s="1"/>
  <c r="AO63" i="43" a="1"/>
  <c r="AO63" i="43" s="1"/>
  <c r="AN63" i="43" a="1"/>
  <c r="AN63" i="43" s="1"/>
  <c r="AM63" i="43" a="1"/>
  <c r="AM63" i="43" s="1"/>
  <c r="AL64" i="43"/>
  <c r="AD64" i="43"/>
  <c r="AE64" i="43" s="1"/>
  <c r="AF64" i="43" s="1"/>
  <c r="AG64" i="43" s="1"/>
  <c r="AH64" i="43" s="1"/>
  <c r="AN63" i="42" a="1"/>
  <c r="AN63" i="42" s="1"/>
  <c r="AM63" i="42" a="1"/>
  <c r="AM63" i="42" s="1"/>
  <c r="AO63" i="42" a="1"/>
  <c r="AO63" i="42" s="1"/>
  <c r="AD64" i="42"/>
  <c r="AE64" i="42" s="1"/>
  <c r="AF64" i="42" s="1"/>
  <c r="AG64" i="42" s="1"/>
  <c r="AH64" i="42" s="1"/>
  <c r="AL64" i="42"/>
  <c r="AO65" i="41" a="1"/>
  <c r="AO65" i="41" s="1"/>
  <c r="AM65" i="41" a="1"/>
  <c r="AM65" i="41" s="1"/>
  <c r="AN65" i="41" a="1"/>
  <c r="AN65" i="41" s="1"/>
  <c r="AL66" i="41"/>
  <c r="AD66" i="41"/>
  <c r="AE66" i="41" s="1"/>
  <c r="AF66" i="41" s="1"/>
  <c r="AG66" i="41" s="1"/>
  <c r="AH66" i="41" s="1"/>
  <c r="AM63" i="40" a="1"/>
  <c r="AM63" i="40" s="1"/>
  <c r="AN63" i="40" a="1"/>
  <c r="AN63" i="40" s="1"/>
  <c r="AO63" i="40" a="1"/>
  <c r="AO63" i="40" s="1"/>
  <c r="AD64" i="40"/>
  <c r="AE64" i="40" s="1"/>
  <c r="AF64" i="40" s="1"/>
  <c r="AG64" i="40" s="1"/>
  <c r="AH64" i="40" s="1"/>
  <c r="AL64" i="40"/>
  <c r="AO61" i="57" l="1" a="1"/>
  <c r="AO61" i="57" s="1"/>
  <c r="AM61" i="57" a="1"/>
  <c r="AM61" i="57" s="1"/>
  <c r="AN61" i="57" a="1"/>
  <c r="AN61" i="57" s="1"/>
  <c r="AL62" i="57"/>
  <c r="AD62" i="57"/>
  <c r="AE62" i="57" s="1"/>
  <c r="AF62" i="57" s="1"/>
  <c r="AG62" i="57" s="1"/>
  <c r="AH62" i="57" s="1"/>
  <c r="AM63" i="56" a="1"/>
  <c r="AM63" i="56" s="1"/>
  <c r="AN63" i="56" a="1"/>
  <c r="AN63" i="56" s="1"/>
  <c r="AO63" i="56" a="1"/>
  <c r="AO63" i="56" s="1"/>
  <c r="AL64" i="56"/>
  <c r="AD64" i="56"/>
  <c r="AE64" i="56" s="1"/>
  <c r="AF64" i="56" s="1"/>
  <c r="AG64" i="56" s="1"/>
  <c r="AH64" i="56" s="1"/>
  <c r="AC64" i="55"/>
  <c r="AL63" i="55"/>
  <c r="AM62" i="55" a="1"/>
  <c r="AM62" i="55" s="1"/>
  <c r="AO62" i="55" a="1"/>
  <c r="AO62" i="55" s="1"/>
  <c r="AN62" i="55" a="1"/>
  <c r="AN62" i="55" s="1"/>
  <c r="AO64" i="54" a="1"/>
  <c r="AO64" i="54" s="1"/>
  <c r="AI64" i="54"/>
  <c r="AN64" i="54" a="1"/>
  <c r="AN64" i="54" s="1"/>
  <c r="AI64" i="53"/>
  <c r="AN64" i="53" a="1"/>
  <c r="AN64" i="53" s="1"/>
  <c r="AC62" i="52"/>
  <c r="AL61" i="52"/>
  <c r="AO60" i="52" a="1"/>
  <c r="AO60" i="52" s="1"/>
  <c r="AM60" i="52" a="1"/>
  <c r="AM60" i="52" s="1"/>
  <c r="AC64" i="51"/>
  <c r="AL63" i="51"/>
  <c r="AM62" i="51" a="1"/>
  <c r="AM62" i="51" s="1"/>
  <c r="AO62" i="51" a="1"/>
  <c r="AO62" i="51" s="1"/>
  <c r="AC62" i="50"/>
  <c r="AL61" i="50"/>
  <c r="AM60" i="50" a="1"/>
  <c r="AM60" i="50" s="1"/>
  <c r="AD64" i="49"/>
  <c r="AE64" i="49" s="1"/>
  <c r="AF64" i="49" s="1"/>
  <c r="AG64" i="49" s="1"/>
  <c r="AH64" i="49" s="1"/>
  <c r="AL64" i="49"/>
  <c r="AM63" i="49" a="1"/>
  <c r="AM63" i="49" s="1"/>
  <c r="AO63" i="49" a="1"/>
  <c r="AO63" i="49" s="1"/>
  <c r="AN63" i="49" a="1"/>
  <c r="AN63" i="49" s="1"/>
  <c r="AI62" i="48"/>
  <c r="AN62" i="48" a="1"/>
  <c r="AN62" i="48" s="1"/>
  <c r="AL63" i="47"/>
  <c r="AC64" i="47"/>
  <c r="AO62" i="47" a="1"/>
  <c r="AO62" i="47" s="1"/>
  <c r="AN62" i="47" a="1"/>
  <c r="AN62" i="47" s="1"/>
  <c r="AM62" i="47" a="1"/>
  <c r="AM62" i="47" s="1"/>
  <c r="AO64" i="46" a="1"/>
  <c r="AO64" i="46" s="1"/>
  <c r="AI64" i="46"/>
  <c r="AM64" i="46" a="1"/>
  <c r="AM64" i="46" s="1"/>
  <c r="AI62" i="45"/>
  <c r="AI60" i="44"/>
  <c r="AI64" i="43"/>
  <c r="AN64" i="43" a="1"/>
  <c r="AN64" i="43" s="1"/>
  <c r="AI64" i="42"/>
  <c r="AO66" i="41" a="1"/>
  <c r="AO66" i="41" s="1"/>
  <c r="AI66" i="41"/>
  <c r="AN66" i="41" a="1"/>
  <c r="AN66" i="41" s="1"/>
  <c r="AI64" i="40"/>
  <c r="AI62" i="57" l="1"/>
  <c r="AN62" i="57" a="1"/>
  <c r="AN62" i="57" s="1"/>
  <c r="AM64" i="56" a="1"/>
  <c r="AM64" i="56" s="1"/>
  <c r="AI64" i="56"/>
  <c r="AN64" i="56" a="1"/>
  <c r="AN64" i="56" s="1"/>
  <c r="AM63" i="55" a="1"/>
  <c r="AM63" i="55" s="1"/>
  <c r="AN63" i="55" a="1"/>
  <c r="AN63" i="55" s="1"/>
  <c r="AO63" i="55" a="1"/>
  <c r="AO63" i="55" s="1"/>
  <c r="AL64" i="55"/>
  <c r="AD64" i="55"/>
  <c r="AE64" i="55" s="1"/>
  <c r="AF64" i="55" s="1"/>
  <c r="AG64" i="55" s="1"/>
  <c r="AH64" i="55" s="1"/>
  <c r="AC66" i="54"/>
  <c r="AL65" i="54"/>
  <c r="AM64" i="54" a="1"/>
  <c r="AM64" i="54" s="1"/>
  <c r="AC66" i="53"/>
  <c r="AL65" i="53"/>
  <c r="AM64" i="53" a="1"/>
  <c r="AM64" i="53" s="1"/>
  <c r="AO64" i="53" a="1"/>
  <c r="AO64" i="53" s="1"/>
  <c r="AM61" i="52" a="1"/>
  <c r="AM61" i="52" s="1"/>
  <c r="AO61" i="52" a="1"/>
  <c r="AO61" i="52" s="1"/>
  <c r="AN61" i="52" a="1"/>
  <c r="AN61" i="52" s="1"/>
  <c r="AL62" i="52"/>
  <c r="AD62" i="52"/>
  <c r="AE62" i="52" s="1"/>
  <c r="AF62" i="52" s="1"/>
  <c r="AG62" i="52" s="1"/>
  <c r="AH62" i="52" s="1"/>
  <c r="AO63" i="51" a="1"/>
  <c r="AO63" i="51" s="1"/>
  <c r="AN63" i="51" a="1"/>
  <c r="AN63" i="51" s="1"/>
  <c r="AM63" i="51" a="1"/>
  <c r="AM63" i="51" s="1"/>
  <c r="AL64" i="51"/>
  <c r="AD64" i="51"/>
  <c r="AE64" i="51" s="1"/>
  <c r="AF64" i="51" s="1"/>
  <c r="AG64" i="51" s="1"/>
  <c r="AH64" i="51" s="1"/>
  <c r="AD62" i="50"/>
  <c r="AE62" i="50" s="1"/>
  <c r="AF62" i="50" s="1"/>
  <c r="AG62" i="50" s="1"/>
  <c r="AH62" i="50" s="1"/>
  <c r="AL62" i="50"/>
  <c r="AN61" i="50" a="1"/>
  <c r="AN61" i="50" s="1"/>
  <c r="AM61" i="50" a="1"/>
  <c r="AM61" i="50" s="1"/>
  <c r="AO61" i="50" a="1"/>
  <c r="AO61" i="50" s="1"/>
  <c r="AI64" i="49"/>
  <c r="AN64" i="49" a="1"/>
  <c r="AN64" i="49" s="1"/>
  <c r="AL63" i="48"/>
  <c r="AC64" i="48"/>
  <c r="AO62" i="48" a="1"/>
  <c r="AO62" i="48" s="1"/>
  <c r="AM62" i="48" a="1"/>
  <c r="AM62" i="48" s="1"/>
  <c r="AL64" i="47"/>
  <c r="AD64" i="47"/>
  <c r="AE64" i="47" s="1"/>
  <c r="AF64" i="47" s="1"/>
  <c r="AG64" i="47" s="1"/>
  <c r="AH64" i="47" s="1"/>
  <c r="AM63" i="47" a="1"/>
  <c r="AM63" i="47" s="1"/>
  <c r="AO63" i="47" a="1"/>
  <c r="AO63" i="47" s="1"/>
  <c r="AN63" i="47" a="1"/>
  <c r="AN63" i="47" s="1"/>
  <c r="AL65" i="46"/>
  <c r="AC66" i="46"/>
  <c r="AN64" i="46" a="1"/>
  <c r="AN64" i="46" s="1"/>
  <c r="AC64" i="45"/>
  <c r="AL63" i="45"/>
  <c r="AN62" i="45" a="1"/>
  <c r="AN62" i="45" s="1"/>
  <c r="AM62" i="45" a="1"/>
  <c r="AM62" i="45" s="1"/>
  <c r="AO62" i="45" a="1"/>
  <c r="AO62" i="45" s="1"/>
  <c r="AL61" i="44"/>
  <c r="AC62" i="44"/>
  <c r="AO60" i="44" a="1"/>
  <c r="AO60" i="44" s="1"/>
  <c r="AM60" i="44" a="1"/>
  <c r="AM60" i="44" s="1"/>
  <c r="AN60" i="44" a="1"/>
  <c r="AN60" i="44" s="1"/>
  <c r="AC66" i="43"/>
  <c r="AL65" i="43"/>
  <c r="AO64" i="43" a="1"/>
  <c r="AO64" i="43" s="1"/>
  <c r="AM64" i="43" a="1"/>
  <c r="AM64" i="43" s="1"/>
  <c r="AC66" i="42"/>
  <c r="AL65" i="42"/>
  <c r="AM64" i="42" a="1"/>
  <c r="AM64" i="42" s="1"/>
  <c r="AN64" i="42" a="1"/>
  <c r="AN64" i="42" s="1"/>
  <c r="AO64" i="42" a="1"/>
  <c r="AO64" i="42" s="1"/>
  <c r="AL67" i="41"/>
  <c r="AC68" i="41"/>
  <c r="AM66" i="41" a="1"/>
  <c r="AM66" i="41" s="1"/>
  <c r="AL65" i="40"/>
  <c r="AC66" i="40"/>
  <c r="AO64" i="40" a="1"/>
  <c r="AO64" i="40" s="1"/>
  <c r="AM64" i="40" a="1"/>
  <c r="AM64" i="40" s="1"/>
  <c r="AN64" i="40" a="1"/>
  <c r="AN64" i="40" s="1"/>
  <c r="AC64" i="57" l="1"/>
  <c r="AL63" i="57"/>
  <c r="AO62" i="57" a="1"/>
  <c r="AO62" i="57" s="1"/>
  <c r="AM62" i="57" a="1"/>
  <c r="AM62" i="57" s="1"/>
  <c r="AL65" i="56"/>
  <c r="AC66" i="56"/>
  <c r="AO64" i="56" a="1"/>
  <c r="AO64" i="56" s="1"/>
  <c r="AO64" i="55" a="1"/>
  <c r="AO64" i="55" s="1"/>
  <c r="AI64" i="55"/>
  <c r="AO65" i="54" a="1"/>
  <c r="AO65" i="54" s="1"/>
  <c r="AM65" i="54" a="1"/>
  <c r="AM65" i="54" s="1"/>
  <c r="AN65" i="54" a="1"/>
  <c r="AN65" i="54" s="1"/>
  <c r="AL66" i="54"/>
  <c r="AD66" i="54"/>
  <c r="AE66" i="54" s="1"/>
  <c r="AF66" i="54" s="1"/>
  <c r="AG66" i="54" s="1"/>
  <c r="AH66" i="54" s="1"/>
  <c r="AN65" i="53" a="1"/>
  <c r="AN65" i="53" s="1"/>
  <c r="AM65" i="53" a="1"/>
  <c r="AM65" i="53" s="1"/>
  <c r="AO65" i="53" a="1"/>
  <c r="AO65" i="53" s="1"/>
  <c r="AD66" i="53"/>
  <c r="AE66" i="53" s="1"/>
  <c r="AF66" i="53" s="1"/>
  <c r="AG66" i="53" s="1"/>
  <c r="AH66" i="53" s="1"/>
  <c r="AL66" i="53"/>
  <c r="AI62" i="52"/>
  <c r="AN62" i="52" a="1"/>
  <c r="AN62" i="52" s="1"/>
  <c r="AI64" i="51"/>
  <c r="AI62" i="50"/>
  <c r="AC66" i="49"/>
  <c r="AL65" i="49"/>
  <c r="AM64" i="49" a="1"/>
  <c r="AM64" i="49" s="1"/>
  <c r="AO64" i="49" a="1"/>
  <c r="AO64" i="49" s="1"/>
  <c r="AD64" i="48"/>
  <c r="AE64" i="48" s="1"/>
  <c r="AF64" i="48" s="1"/>
  <c r="AG64" i="48" s="1"/>
  <c r="AH64" i="48" s="1"/>
  <c r="AL64" i="48"/>
  <c r="AM63" i="48" a="1"/>
  <c r="AM63" i="48" s="1"/>
  <c r="AO63" i="48" a="1"/>
  <c r="AO63" i="48" s="1"/>
  <c r="AN63" i="48" a="1"/>
  <c r="AN63" i="48" s="1"/>
  <c r="AI64" i="47"/>
  <c r="AM64" i="47" s="1" a="1"/>
  <c r="AM64" i="47" s="1"/>
  <c r="AL66" i="46"/>
  <c r="AD66" i="46"/>
  <c r="AE66" i="46" s="1"/>
  <c r="AF66" i="46" s="1"/>
  <c r="AG66" i="46" s="1"/>
  <c r="AH66" i="46" s="1"/>
  <c r="AM65" i="46" a="1"/>
  <c r="AM65" i="46" s="1"/>
  <c r="AN65" i="46" a="1"/>
  <c r="AN65" i="46" s="1"/>
  <c r="AO65" i="46" a="1"/>
  <c r="AO65" i="46" s="1"/>
  <c r="AO63" i="45" a="1"/>
  <c r="AO63" i="45" s="1"/>
  <c r="AN63" i="45" a="1"/>
  <c r="AN63" i="45" s="1"/>
  <c r="AM63" i="45" a="1"/>
  <c r="AM63" i="45" s="1"/>
  <c r="AD64" i="45"/>
  <c r="AE64" i="45" s="1"/>
  <c r="AF64" i="45" s="1"/>
  <c r="AG64" i="45" s="1"/>
  <c r="AH64" i="45" s="1"/>
  <c r="AL64" i="45"/>
  <c r="AL62" i="44"/>
  <c r="AD62" i="44"/>
  <c r="AE62" i="44" s="1"/>
  <c r="AF62" i="44" s="1"/>
  <c r="AG62" i="44" s="1"/>
  <c r="AH62" i="44" s="1"/>
  <c r="AN61" i="44" a="1"/>
  <c r="AN61" i="44" s="1"/>
  <c r="AM61" i="44" a="1"/>
  <c r="AM61" i="44" s="1"/>
  <c r="AO61" i="44" a="1"/>
  <c r="AO61" i="44" s="1"/>
  <c r="AN65" i="43" a="1"/>
  <c r="AN65" i="43" s="1"/>
  <c r="AM65" i="43" a="1"/>
  <c r="AM65" i="43" s="1"/>
  <c r="AO65" i="43" a="1"/>
  <c r="AO65" i="43" s="1"/>
  <c r="AD66" i="43"/>
  <c r="AE66" i="43" s="1"/>
  <c r="AF66" i="43" s="1"/>
  <c r="AG66" i="43" s="1"/>
  <c r="AH66" i="43" s="1"/>
  <c r="AL66" i="43"/>
  <c r="AN65" i="42" a="1"/>
  <c r="AN65" i="42" s="1"/>
  <c r="AM65" i="42" a="1"/>
  <c r="AM65" i="42" s="1"/>
  <c r="AO65" i="42" a="1"/>
  <c r="AO65" i="42" s="1"/>
  <c r="AL66" i="42"/>
  <c r="AD66" i="42"/>
  <c r="AE66" i="42" s="1"/>
  <c r="AF66" i="42" s="1"/>
  <c r="AG66" i="42" s="1"/>
  <c r="AH66" i="42" s="1"/>
  <c r="AD68" i="41"/>
  <c r="AE68" i="41" s="1"/>
  <c r="AF68" i="41" s="1"/>
  <c r="AG68" i="41" s="1"/>
  <c r="AH68" i="41" s="1"/>
  <c r="AL68" i="41"/>
  <c r="AO67" i="41" a="1"/>
  <c r="AO67" i="41" s="1"/>
  <c r="AM67" i="41" a="1"/>
  <c r="AM67" i="41" s="1"/>
  <c r="AN67" i="41" a="1"/>
  <c r="AN67" i="41" s="1"/>
  <c r="AD66" i="40"/>
  <c r="AE66" i="40" s="1"/>
  <c r="AF66" i="40" s="1"/>
  <c r="AG66" i="40" s="1"/>
  <c r="AH66" i="40" s="1"/>
  <c r="AL66" i="40"/>
  <c r="AM65" i="40" a="1"/>
  <c r="AM65" i="40" s="1"/>
  <c r="AN65" i="40" a="1"/>
  <c r="AN65" i="40" s="1"/>
  <c r="AO65" i="40" a="1"/>
  <c r="AO65" i="40" s="1"/>
  <c r="AN63" i="57" l="1" a="1"/>
  <c r="AN63" i="57" s="1"/>
  <c r="AO63" i="57" a="1"/>
  <c r="AO63" i="57" s="1"/>
  <c r="AM63" i="57" a="1"/>
  <c r="AM63" i="57" s="1"/>
  <c r="AD64" i="57"/>
  <c r="AE64" i="57" s="1"/>
  <c r="AF64" i="57" s="1"/>
  <c r="AG64" i="57" s="1"/>
  <c r="AH64" i="57" s="1"/>
  <c r="AL64" i="57"/>
  <c r="AD66" i="56"/>
  <c r="AE66" i="56" s="1"/>
  <c r="AF66" i="56" s="1"/>
  <c r="AG66" i="56" s="1"/>
  <c r="AH66" i="56" s="1"/>
  <c r="AL66" i="56"/>
  <c r="AO65" i="56" a="1"/>
  <c r="AO65" i="56" s="1"/>
  <c r="AN65" i="56" a="1"/>
  <c r="AN65" i="56" s="1"/>
  <c r="AM65" i="56" a="1"/>
  <c r="AM65" i="56" s="1"/>
  <c r="AC66" i="55"/>
  <c r="AL65" i="55"/>
  <c r="AN64" i="55" a="1"/>
  <c r="AN64" i="55" s="1"/>
  <c r="AM64" i="55" a="1"/>
  <c r="AM64" i="55" s="1"/>
  <c r="AI66" i="54"/>
  <c r="AO66" i="54" s="1" a="1"/>
  <c r="AO66" i="54" s="1"/>
  <c r="AM66" i="54" a="1"/>
  <c r="AM66" i="54" s="1"/>
  <c r="AI66" i="53"/>
  <c r="AN66" i="53" a="1"/>
  <c r="AN66" i="53" s="1"/>
  <c r="AC64" i="52"/>
  <c r="AL63" i="52"/>
  <c r="AO62" i="52" a="1"/>
  <c r="AO62" i="52" s="1"/>
  <c r="AM62" i="52" a="1"/>
  <c r="AM62" i="52" s="1"/>
  <c r="AL65" i="51"/>
  <c r="AC66" i="51"/>
  <c r="AN64" i="51" a="1"/>
  <c r="AN64" i="51" s="1"/>
  <c r="AM64" i="51" a="1"/>
  <c r="AM64" i="51" s="1"/>
  <c r="AO64" i="51" a="1"/>
  <c r="AO64" i="51" s="1"/>
  <c r="AC64" i="50"/>
  <c r="AL63" i="50"/>
  <c r="AM62" i="50" a="1"/>
  <c r="AM62" i="50" s="1"/>
  <c r="AN62" i="50" a="1"/>
  <c r="AN62" i="50" s="1"/>
  <c r="AO62" i="50" a="1"/>
  <c r="AO62" i="50" s="1"/>
  <c r="AN65" i="49" a="1"/>
  <c r="AN65" i="49" s="1"/>
  <c r="AM65" i="49" a="1"/>
  <c r="AM65" i="49" s="1"/>
  <c r="AO65" i="49" a="1"/>
  <c r="AO65" i="49" s="1"/>
  <c r="AD66" i="49"/>
  <c r="AE66" i="49" s="1"/>
  <c r="AF66" i="49" s="1"/>
  <c r="AG66" i="49" s="1"/>
  <c r="AH66" i="49" s="1"/>
  <c r="AL66" i="49"/>
  <c r="AI64" i="48"/>
  <c r="AN64" i="48" s="1" a="1"/>
  <c r="AN64" i="48" s="1"/>
  <c r="AC66" i="47"/>
  <c r="AL65" i="47"/>
  <c r="AO64" i="47" a="1"/>
  <c r="AO64" i="47" s="1"/>
  <c r="AN64" i="47" a="1"/>
  <c r="AN64" i="47" s="1"/>
  <c r="AI66" i="46"/>
  <c r="AN66" i="46" a="1"/>
  <c r="AN66" i="46" s="1"/>
  <c r="AN64" i="45" a="1"/>
  <c r="AN64" i="45" s="1"/>
  <c r="AI64" i="45"/>
  <c r="AO64" i="45" a="1"/>
  <c r="AO64" i="45" s="1"/>
  <c r="AI62" i="44"/>
  <c r="AO62" i="44" s="1" a="1"/>
  <c r="AO62" i="44" s="1"/>
  <c r="AI66" i="43"/>
  <c r="AM66" i="42" a="1"/>
  <c r="AM66" i="42" s="1"/>
  <c r="AN66" i="42" a="1"/>
  <c r="AN66" i="42" s="1"/>
  <c r="AI66" i="42"/>
  <c r="AN68" i="41" a="1"/>
  <c r="AN68" i="41" s="1"/>
  <c r="AI68" i="41"/>
  <c r="AI66" i="40"/>
  <c r="AN66" i="40" s="1" a="1"/>
  <c r="AN66" i="40" s="1"/>
  <c r="AI64" i="57" l="1"/>
  <c r="AN64" i="57" a="1"/>
  <c r="AN64" i="57" s="1"/>
  <c r="AN66" i="56" a="1"/>
  <c r="AN66" i="56" s="1"/>
  <c r="AI66" i="56"/>
  <c r="AO66" i="56" a="1"/>
  <c r="AO66" i="56" s="1"/>
  <c r="AO65" i="55" a="1"/>
  <c r="AO65" i="55" s="1"/>
  <c r="AN65" i="55" a="1"/>
  <c r="AN65" i="55" s="1"/>
  <c r="AM65" i="55" a="1"/>
  <c r="AM65" i="55" s="1"/>
  <c r="AD66" i="55"/>
  <c r="AE66" i="55" s="1"/>
  <c r="AF66" i="55" s="1"/>
  <c r="AG66" i="55" s="1"/>
  <c r="AH66" i="55" s="1"/>
  <c r="AL66" i="55"/>
  <c r="AC68" i="54"/>
  <c r="AL67" i="54"/>
  <c r="AN66" i="54" a="1"/>
  <c r="AN66" i="54" s="1"/>
  <c r="AC68" i="53"/>
  <c r="AL67" i="53"/>
  <c r="AM66" i="53" a="1"/>
  <c r="AM66" i="53" s="1"/>
  <c r="AO66" i="53" a="1"/>
  <c r="AO66" i="53" s="1"/>
  <c r="AM63" i="52" a="1"/>
  <c r="AM63" i="52" s="1"/>
  <c r="AO63" i="52" a="1"/>
  <c r="AO63" i="52" s="1"/>
  <c r="AN63" i="52" a="1"/>
  <c r="AN63" i="52" s="1"/>
  <c r="AD64" i="52"/>
  <c r="AE64" i="52" s="1"/>
  <c r="AF64" i="52" s="1"/>
  <c r="AG64" i="52" s="1"/>
  <c r="AH64" i="52" s="1"/>
  <c r="AL64" i="52"/>
  <c r="AD66" i="51"/>
  <c r="AE66" i="51" s="1"/>
  <c r="AF66" i="51" s="1"/>
  <c r="AG66" i="51" s="1"/>
  <c r="AH66" i="51" s="1"/>
  <c r="AL66" i="51"/>
  <c r="AM65" i="51" a="1"/>
  <c r="AM65" i="51" s="1"/>
  <c r="AO65" i="51" a="1"/>
  <c r="AO65" i="51" s="1"/>
  <c r="AN65" i="51" a="1"/>
  <c r="AN65" i="51" s="1"/>
  <c r="AN63" i="50" a="1"/>
  <c r="AN63" i="50" s="1"/>
  <c r="AM63" i="50" a="1"/>
  <c r="AM63" i="50" s="1"/>
  <c r="AO63" i="50" a="1"/>
  <c r="AO63" i="50" s="1"/>
  <c r="AL64" i="50"/>
  <c r="AD64" i="50"/>
  <c r="AE64" i="50" s="1"/>
  <c r="AF64" i="50" s="1"/>
  <c r="AG64" i="50" s="1"/>
  <c r="AH64" i="50" s="1"/>
  <c r="AI66" i="49"/>
  <c r="AC66" i="48"/>
  <c r="AL65" i="48"/>
  <c r="AM64" i="48" a="1"/>
  <c r="AM64" i="48" s="1"/>
  <c r="AO64" i="48" a="1"/>
  <c r="AO64" i="48" s="1"/>
  <c r="AO65" i="47" a="1"/>
  <c r="AO65" i="47" s="1"/>
  <c r="AN65" i="47" a="1"/>
  <c r="AN65" i="47" s="1"/>
  <c r="AM65" i="47" a="1"/>
  <c r="AM65" i="47" s="1"/>
  <c r="AD66" i="47"/>
  <c r="AE66" i="47" s="1"/>
  <c r="AF66" i="47" s="1"/>
  <c r="AG66" i="47" s="1"/>
  <c r="AH66" i="47" s="1"/>
  <c r="AL66" i="47"/>
  <c r="AC68" i="46"/>
  <c r="AL67" i="46"/>
  <c r="AO66" i="46" a="1"/>
  <c r="AO66" i="46" s="1"/>
  <c r="AM66" i="46" a="1"/>
  <c r="AM66" i="46" s="1"/>
  <c r="AC66" i="45"/>
  <c r="AL65" i="45"/>
  <c r="AM64" i="45" a="1"/>
  <c r="AM64" i="45" s="1"/>
  <c r="AC64" i="44"/>
  <c r="AL63" i="44"/>
  <c r="AN62" i="44" a="1"/>
  <c r="AN62" i="44" s="1"/>
  <c r="AM62" i="44" a="1"/>
  <c r="AM62" i="44" s="1"/>
  <c r="AL67" i="43"/>
  <c r="AC68" i="43"/>
  <c r="AM66" i="43" a="1"/>
  <c r="AM66" i="43" s="1"/>
  <c r="AN66" i="43" a="1"/>
  <c r="AN66" i="43" s="1"/>
  <c r="AO66" i="43" a="1"/>
  <c r="AO66" i="43" s="1"/>
  <c r="AC68" i="42"/>
  <c r="AL67" i="42"/>
  <c r="AO66" i="42" a="1"/>
  <c r="AO66" i="42" s="1"/>
  <c r="AL69" i="41"/>
  <c r="AC70" i="41"/>
  <c r="AM68" i="41" a="1"/>
  <c r="AM68" i="41" s="1"/>
  <c r="AO68" i="41" a="1"/>
  <c r="AO68" i="41" s="1"/>
  <c r="AL67" i="40"/>
  <c r="AC68" i="40"/>
  <c r="AM66" i="40" a="1"/>
  <c r="AM66" i="40" s="1"/>
  <c r="AO66" i="40" a="1"/>
  <c r="AO66" i="40" s="1"/>
  <c r="AL65" i="57" l="1"/>
  <c r="AC66" i="57"/>
  <c r="AM64" i="57" a="1"/>
  <c r="AM64" i="57" s="1"/>
  <c r="AO64" i="57" a="1"/>
  <c r="AO64" i="57" s="1"/>
  <c r="AC68" i="56"/>
  <c r="AL67" i="56"/>
  <c r="AM66" i="56" a="1"/>
  <c r="AM66" i="56" s="1"/>
  <c r="AO66" i="55" a="1"/>
  <c r="AO66" i="55" s="1"/>
  <c r="AI66" i="55"/>
  <c r="AN66" i="55" a="1"/>
  <c r="AN66" i="55" s="1"/>
  <c r="AN67" i="54" a="1"/>
  <c r="AN67" i="54" s="1"/>
  <c r="AO67" i="54" a="1"/>
  <c r="AO67" i="54" s="1"/>
  <c r="AM67" i="54" a="1"/>
  <c r="AM67" i="54" s="1"/>
  <c r="AL68" i="54"/>
  <c r="AD68" i="54"/>
  <c r="AE68" i="54" s="1"/>
  <c r="AF68" i="54" s="1"/>
  <c r="AG68" i="54" s="1"/>
  <c r="AH68" i="54" s="1"/>
  <c r="AL68" i="53"/>
  <c r="AD68" i="53"/>
  <c r="AE68" i="53" s="1"/>
  <c r="AF68" i="53" s="1"/>
  <c r="AG68" i="53" s="1"/>
  <c r="AH68" i="53" s="1"/>
  <c r="AO67" i="53" a="1"/>
  <c r="AO67" i="53" s="1"/>
  <c r="AN67" i="53" a="1"/>
  <c r="AN67" i="53" s="1"/>
  <c r="AM67" i="53" a="1"/>
  <c r="AM67" i="53" s="1"/>
  <c r="AI64" i="52"/>
  <c r="AI66" i="51"/>
  <c r="AN66" i="51" a="1"/>
  <c r="AN66" i="51" s="1"/>
  <c r="AI64" i="50"/>
  <c r="AL67" i="49"/>
  <c r="AC68" i="49"/>
  <c r="AM66" i="49" a="1"/>
  <c r="AM66" i="49" s="1"/>
  <c r="AN66" i="49" a="1"/>
  <c r="AN66" i="49" s="1"/>
  <c r="AO66" i="49" a="1"/>
  <c r="AO66" i="49" s="1"/>
  <c r="AN65" i="48" a="1"/>
  <c r="AN65" i="48" s="1"/>
  <c r="AM65" i="48" a="1"/>
  <c r="AM65" i="48" s="1"/>
  <c r="AO65" i="48" a="1"/>
  <c r="AO65" i="48" s="1"/>
  <c r="AD66" i="48"/>
  <c r="AE66" i="48" s="1"/>
  <c r="AF66" i="48" s="1"/>
  <c r="AG66" i="48" s="1"/>
  <c r="AH66" i="48" s="1"/>
  <c r="AL66" i="48"/>
  <c r="AI66" i="47"/>
  <c r="AN67" i="46" a="1"/>
  <c r="AN67" i="46" s="1"/>
  <c r="AO67" i="46" a="1"/>
  <c r="AO67" i="46" s="1"/>
  <c r="AM67" i="46" a="1"/>
  <c r="AM67" i="46" s="1"/>
  <c r="AL68" i="46"/>
  <c r="AD68" i="46"/>
  <c r="AE68" i="46" s="1"/>
  <c r="AF68" i="46" s="1"/>
  <c r="AG68" i="46" s="1"/>
  <c r="AH68" i="46" s="1"/>
  <c r="AO65" i="45" a="1"/>
  <c r="AO65" i="45" s="1"/>
  <c r="AN65" i="45" a="1"/>
  <c r="AN65" i="45" s="1"/>
  <c r="AM65" i="45" a="1"/>
  <c r="AM65" i="45" s="1"/>
  <c r="AL66" i="45"/>
  <c r="AD66" i="45"/>
  <c r="AE66" i="45" s="1"/>
  <c r="AF66" i="45" s="1"/>
  <c r="AG66" i="45" s="1"/>
  <c r="AH66" i="45" s="1"/>
  <c r="AO63" i="44" a="1"/>
  <c r="AO63" i="44" s="1"/>
  <c r="AM63" i="44" a="1"/>
  <c r="AM63" i="44" s="1"/>
  <c r="AN63" i="44" a="1"/>
  <c r="AN63" i="44" s="1"/>
  <c r="AD64" i="44"/>
  <c r="AE64" i="44" s="1"/>
  <c r="AF64" i="44" s="1"/>
  <c r="AG64" i="44" s="1"/>
  <c r="AH64" i="44" s="1"/>
  <c r="AL64" i="44"/>
  <c r="AD68" i="43"/>
  <c r="AE68" i="43" s="1"/>
  <c r="AF68" i="43" s="1"/>
  <c r="AG68" i="43" s="1"/>
  <c r="AH68" i="43" s="1"/>
  <c r="AL68" i="43"/>
  <c r="AM67" i="43" a="1"/>
  <c r="AM67" i="43" s="1"/>
  <c r="AN67" i="43" a="1"/>
  <c r="AN67" i="43" s="1"/>
  <c r="AO67" i="43" a="1"/>
  <c r="AO67" i="43" s="1"/>
  <c r="AO67" i="42" a="1"/>
  <c r="AO67" i="42" s="1"/>
  <c r="AN67" i="42" a="1"/>
  <c r="AN67" i="42" s="1"/>
  <c r="AM67" i="42" a="1"/>
  <c r="AM67" i="42" s="1"/>
  <c r="AD68" i="42"/>
  <c r="AE68" i="42" s="1"/>
  <c r="AF68" i="42" s="1"/>
  <c r="AG68" i="42" s="1"/>
  <c r="AH68" i="42" s="1"/>
  <c r="AL68" i="42"/>
  <c r="AL70" i="41"/>
  <c r="AD70" i="41"/>
  <c r="AE70" i="41" s="1"/>
  <c r="AF70" i="41" s="1"/>
  <c r="AG70" i="41" s="1"/>
  <c r="AH70" i="41" s="1"/>
  <c r="AM69" i="41" a="1"/>
  <c r="AM69" i="41" s="1"/>
  <c r="AO69" i="41" a="1"/>
  <c r="AO69" i="41" s="1"/>
  <c r="AN69" i="41" a="1"/>
  <c r="AN69" i="41" s="1"/>
  <c r="AL68" i="40"/>
  <c r="AD68" i="40"/>
  <c r="AE68" i="40" s="1"/>
  <c r="AF68" i="40" s="1"/>
  <c r="AG68" i="40" s="1"/>
  <c r="AH68" i="40" s="1"/>
  <c r="AN67" i="40" a="1"/>
  <c r="AN67" i="40" s="1"/>
  <c r="AO67" i="40" a="1"/>
  <c r="AO67" i="40" s="1"/>
  <c r="AM67" i="40" a="1"/>
  <c r="AM67" i="40" s="1"/>
  <c r="AL66" i="57" l="1"/>
  <c r="AD66" i="57"/>
  <c r="AE66" i="57" s="1"/>
  <c r="AF66" i="57" s="1"/>
  <c r="AG66" i="57" s="1"/>
  <c r="AH66" i="57" s="1"/>
  <c r="AM65" i="57" a="1"/>
  <c r="AM65" i="57" s="1"/>
  <c r="AN65" i="57" a="1"/>
  <c r="AN65" i="57" s="1"/>
  <c r="AO65" i="57" a="1"/>
  <c r="AO65" i="57" s="1"/>
  <c r="AM67" i="56" a="1"/>
  <c r="AM67" i="56" s="1"/>
  <c r="AO67" i="56" a="1"/>
  <c r="AO67" i="56" s="1"/>
  <c r="AN67" i="56" a="1"/>
  <c r="AN67" i="56" s="1"/>
  <c r="AD68" i="56"/>
  <c r="AE68" i="56" s="1"/>
  <c r="AF68" i="56" s="1"/>
  <c r="AG68" i="56" s="1"/>
  <c r="AH68" i="56" s="1"/>
  <c r="AL68" i="56"/>
  <c r="AC68" i="55"/>
  <c r="AL67" i="55"/>
  <c r="AM66" i="55" a="1"/>
  <c r="AM66" i="55" s="1"/>
  <c r="AI68" i="54"/>
  <c r="AN68" i="54" a="1"/>
  <c r="AN68" i="54" s="1"/>
  <c r="AO68" i="54" a="1"/>
  <c r="AO68" i="54" s="1"/>
  <c r="AN68" i="53" a="1"/>
  <c r="AN68" i="53" s="1"/>
  <c r="AI68" i="53"/>
  <c r="AM68" i="53" a="1"/>
  <c r="AM68" i="53" s="1"/>
  <c r="AL65" i="52"/>
  <c r="AC66" i="52"/>
  <c r="AM64" i="52" a="1"/>
  <c r="AM64" i="52" s="1"/>
  <c r="AN64" i="52" a="1"/>
  <c r="AN64" i="52" s="1"/>
  <c r="AO64" i="52" a="1"/>
  <c r="AO64" i="52" s="1"/>
  <c r="AC68" i="51"/>
  <c r="AL67" i="51"/>
  <c r="AO66" i="51" a="1"/>
  <c r="AO66" i="51" s="1"/>
  <c r="AM66" i="51" a="1"/>
  <c r="AM66" i="51" s="1"/>
  <c r="AC66" i="50"/>
  <c r="AL65" i="50"/>
  <c r="AN64" i="50" a="1"/>
  <c r="AN64" i="50" s="1"/>
  <c r="AO64" i="50" a="1"/>
  <c r="AO64" i="50" s="1"/>
  <c r="AM64" i="50" a="1"/>
  <c r="AM64" i="50" s="1"/>
  <c r="AL68" i="49"/>
  <c r="AD68" i="49"/>
  <c r="AE68" i="49" s="1"/>
  <c r="AF68" i="49" s="1"/>
  <c r="AG68" i="49" s="1"/>
  <c r="AH68" i="49" s="1"/>
  <c r="AM67" i="49" a="1"/>
  <c r="AM67" i="49" s="1"/>
  <c r="AO67" i="49" a="1"/>
  <c r="AO67" i="49" s="1"/>
  <c r="AN67" i="49" a="1"/>
  <c r="AN67" i="49" s="1"/>
  <c r="AI66" i="48"/>
  <c r="AN66" i="48" s="1" a="1"/>
  <c r="AN66" i="48" s="1"/>
  <c r="AC68" i="47"/>
  <c r="AL67" i="47"/>
  <c r="AM66" i="47" a="1"/>
  <c r="AM66" i="47" s="1"/>
  <c r="AN66" i="47" a="1"/>
  <c r="AN66" i="47" s="1"/>
  <c r="AO66" i="47" a="1"/>
  <c r="AO66" i="47" s="1"/>
  <c r="AO68" i="46" a="1"/>
  <c r="AO68" i="46" s="1"/>
  <c r="AM68" i="46" a="1"/>
  <c r="AM68" i="46" s="1"/>
  <c r="AI68" i="46"/>
  <c r="AI66" i="45"/>
  <c r="AO66" i="45" s="1" a="1"/>
  <c r="AO66" i="45" s="1"/>
  <c r="AN66" i="45" a="1"/>
  <c r="AN66" i="45" s="1"/>
  <c r="AI64" i="44"/>
  <c r="AN68" i="43" a="1"/>
  <c r="AN68" i="43" s="1"/>
  <c r="AI68" i="43"/>
  <c r="AO68" i="43" a="1"/>
  <c r="AO68" i="43" s="1"/>
  <c r="AI68" i="42"/>
  <c r="AI70" i="41"/>
  <c r="AO70" i="41" s="1" a="1"/>
  <c r="AO70" i="41" s="1"/>
  <c r="AN70" i="41" a="1"/>
  <c r="AN70" i="41" s="1"/>
  <c r="AI68" i="40"/>
  <c r="AN68" i="40" s="1" a="1"/>
  <c r="AN68" i="40" s="1"/>
  <c r="AI66" i="57" l="1"/>
  <c r="AO66" i="57" a="1"/>
  <c r="AO66" i="57" s="1"/>
  <c r="AI68" i="56"/>
  <c r="AO67" i="55" a="1"/>
  <c r="AO67" i="55" s="1"/>
  <c r="AN67" i="55" a="1"/>
  <c r="AN67" i="55" s="1"/>
  <c r="AM67" i="55" a="1"/>
  <c r="AM67" i="55" s="1"/>
  <c r="AD68" i="55"/>
  <c r="AE68" i="55" s="1"/>
  <c r="AF68" i="55" s="1"/>
  <c r="AG68" i="55" s="1"/>
  <c r="AH68" i="55" s="1"/>
  <c r="AL68" i="55"/>
  <c r="AC70" i="54"/>
  <c r="AL69" i="54"/>
  <c r="AM68" i="54" a="1"/>
  <c r="AM68" i="54" s="1"/>
  <c r="AC70" i="53"/>
  <c r="AL69" i="53"/>
  <c r="AO68" i="53" a="1"/>
  <c r="AO68" i="53" s="1"/>
  <c r="AL66" i="52"/>
  <c r="AD66" i="52"/>
  <c r="AE66" i="52" s="1"/>
  <c r="AF66" i="52" s="1"/>
  <c r="AG66" i="52" s="1"/>
  <c r="AH66" i="52" s="1"/>
  <c r="AN65" i="52" a="1"/>
  <c r="AN65" i="52" s="1"/>
  <c r="AO65" i="52" a="1"/>
  <c r="AO65" i="52" s="1"/>
  <c r="AM65" i="52" a="1"/>
  <c r="AM65" i="52" s="1"/>
  <c r="AO67" i="51" a="1"/>
  <c r="AO67" i="51" s="1"/>
  <c r="AN67" i="51" a="1"/>
  <c r="AN67" i="51" s="1"/>
  <c r="AM67" i="51" a="1"/>
  <c r="AM67" i="51" s="1"/>
  <c r="AL68" i="51"/>
  <c r="AD68" i="51"/>
  <c r="AE68" i="51" s="1"/>
  <c r="AF68" i="51" s="1"/>
  <c r="AG68" i="51" s="1"/>
  <c r="AH68" i="51" s="1"/>
  <c r="AO65" i="50" a="1"/>
  <c r="AO65" i="50" s="1"/>
  <c r="AN65" i="50" a="1"/>
  <c r="AN65" i="50" s="1"/>
  <c r="AM65" i="50" a="1"/>
  <c r="AM65" i="50" s="1"/>
  <c r="AL66" i="50"/>
  <c r="AD66" i="50"/>
  <c r="AE66" i="50" s="1"/>
  <c r="AF66" i="50" s="1"/>
  <c r="AG66" i="50" s="1"/>
  <c r="AH66" i="50" s="1"/>
  <c r="AI68" i="49"/>
  <c r="AM68" i="49" a="1"/>
  <c r="AM68" i="49" s="1"/>
  <c r="AC68" i="48"/>
  <c r="AL67" i="48"/>
  <c r="AM66" i="48" a="1"/>
  <c r="AM66" i="48" s="1"/>
  <c r="AO66" i="48" a="1"/>
  <c r="AO66" i="48" s="1"/>
  <c r="AO67" i="47" a="1"/>
  <c r="AO67" i="47" s="1"/>
  <c r="AN67" i="47" a="1"/>
  <c r="AN67" i="47" s="1"/>
  <c r="AM67" i="47" a="1"/>
  <c r="AM67" i="47" s="1"/>
  <c r="AD68" i="47"/>
  <c r="AE68" i="47" s="1"/>
  <c r="AF68" i="47" s="1"/>
  <c r="AG68" i="47" s="1"/>
  <c r="AH68" i="47" s="1"/>
  <c r="AL68" i="47"/>
  <c r="AC70" i="46"/>
  <c r="AL69" i="46"/>
  <c r="AN68" i="46" a="1"/>
  <c r="AN68" i="46" s="1"/>
  <c r="AL67" i="45"/>
  <c r="AC68" i="45"/>
  <c r="AM66" i="45" a="1"/>
  <c r="AM66" i="45" s="1"/>
  <c r="AC66" i="44"/>
  <c r="AL65" i="44"/>
  <c r="AM64" i="44" a="1"/>
  <c r="AM64" i="44" s="1"/>
  <c r="AO64" i="44" a="1"/>
  <c r="AO64" i="44" s="1"/>
  <c r="AN64" i="44" a="1"/>
  <c r="AN64" i="44" s="1"/>
  <c r="AC70" i="43"/>
  <c r="AL69" i="43"/>
  <c r="AM68" i="43" a="1"/>
  <c r="AM68" i="43" s="1"/>
  <c r="AL69" i="42"/>
  <c r="AC70" i="42"/>
  <c r="AM68" i="42" a="1"/>
  <c r="AM68" i="42" s="1"/>
  <c r="AN68" i="42" a="1"/>
  <c r="AN68" i="42" s="1"/>
  <c r="AO68" i="42" a="1"/>
  <c r="AO68" i="42" s="1"/>
  <c r="AM70" i="41" a="1"/>
  <c r="AM70" i="41" s="1"/>
  <c r="AC72" i="41"/>
  <c r="AL71" i="41"/>
  <c r="AO68" i="40" a="1"/>
  <c r="AO68" i="40" s="1"/>
  <c r="AM68" i="40" a="1"/>
  <c r="AM68" i="40" s="1"/>
  <c r="AL69" i="40"/>
  <c r="AC70" i="40"/>
  <c r="AL67" i="57" l="1"/>
  <c r="AC68" i="57"/>
  <c r="AN66" i="57" a="1"/>
  <c r="AN66" i="57" s="1"/>
  <c r="AM66" i="57" a="1"/>
  <c r="AM66" i="57" s="1"/>
  <c r="AC70" i="56"/>
  <c r="AL69" i="56"/>
  <c r="AM68" i="56" a="1"/>
  <c r="AM68" i="56" s="1"/>
  <c r="AN68" i="56" a="1"/>
  <c r="AN68" i="56" s="1"/>
  <c r="AO68" i="56" a="1"/>
  <c r="AO68" i="56" s="1"/>
  <c r="AI68" i="55"/>
  <c r="AO69" i="54" a="1"/>
  <c r="AO69" i="54" s="1"/>
  <c r="AN69" i="54" a="1"/>
  <c r="AN69" i="54" s="1"/>
  <c r="AM69" i="54" a="1"/>
  <c r="AM69" i="54" s="1"/>
  <c r="AD70" i="54"/>
  <c r="AE70" i="54" s="1"/>
  <c r="AF70" i="54" s="1"/>
  <c r="AG70" i="54" s="1"/>
  <c r="AH70" i="54" s="1"/>
  <c r="AL70" i="54"/>
  <c r="AO69" i="53" a="1"/>
  <c r="AO69" i="53" s="1"/>
  <c r="AN69" i="53" a="1"/>
  <c r="AN69" i="53" s="1"/>
  <c r="AM69" i="53" a="1"/>
  <c r="AM69" i="53" s="1"/>
  <c r="AL70" i="53"/>
  <c r="AD70" i="53"/>
  <c r="AE70" i="53" s="1"/>
  <c r="AF70" i="53" s="1"/>
  <c r="AG70" i="53" s="1"/>
  <c r="AH70" i="53" s="1"/>
  <c r="AI66" i="52"/>
  <c r="AN66" i="52" a="1"/>
  <c r="AN66" i="52" s="1"/>
  <c r="AM66" i="52" a="1"/>
  <c r="AM66" i="52" s="1"/>
  <c r="AI68" i="51"/>
  <c r="AM68" i="51" a="1"/>
  <c r="AM68" i="51" s="1"/>
  <c r="AI66" i="50"/>
  <c r="AN66" i="50" a="1"/>
  <c r="AN66" i="50" s="1"/>
  <c r="AC70" i="49"/>
  <c r="AL69" i="49"/>
  <c r="AN68" i="49" a="1"/>
  <c r="AN68" i="49" s="1"/>
  <c r="AO68" i="49" a="1"/>
  <c r="AO68" i="49" s="1"/>
  <c r="AO67" i="48" a="1"/>
  <c r="AO67" i="48" s="1"/>
  <c r="AN67" i="48" a="1"/>
  <c r="AN67" i="48" s="1"/>
  <c r="AM67" i="48" a="1"/>
  <c r="AM67" i="48" s="1"/>
  <c r="AL68" i="48"/>
  <c r="AD68" i="48"/>
  <c r="AE68" i="48" s="1"/>
  <c r="AF68" i="48" s="1"/>
  <c r="AG68" i="48" s="1"/>
  <c r="AH68" i="48" s="1"/>
  <c r="AN68" i="47" a="1"/>
  <c r="AN68" i="47" s="1"/>
  <c r="AI68" i="47"/>
  <c r="AD70" i="46"/>
  <c r="AE70" i="46" s="1"/>
  <c r="AF70" i="46" s="1"/>
  <c r="AG70" i="46" s="1"/>
  <c r="AH70" i="46" s="1"/>
  <c r="AL70" i="46"/>
  <c r="AO69" i="46" a="1"/>
  <c r="AO69" i="46" s="1"/>
  <c r="AN69" i="46" a="1"/>
  <c r="AN69" i="46" s="1"/>
  <c r="AM69" i="46" a="1"/>
  <c r="AM69" i="46" s="1"/>
  <c r="AD68" i="45"/>
  <c r="AE68" i="45" s="1"/>
  <c r="AF68" i="45" s="1"/>
  <c r="AG68" i="45" s="1"/>
  <c r="AH68" i="45" s="1"/>
  <c r="AL68" i="45"/>
  <c r="AO67" i="45" a="1"/>
  <c r="AO67" i="45" s="1"/>
  <c r="AN67" i="45" a="1"/>
  <c r="AN67" i="45" s="1"/>
  <c r="AM67" i="45" a="1"/>
  <c r="AM67" i="45" s="1"/>
  <c r="AO65" i="44" a="1"/>
  <c r="AO65" i="44" s="1"/>
  <c r="AN65" i="44" a="1"/>
  <c r="AN65" i="44" s="1"/>
  <c r="AM65" i="44" a="1"/>
  <c r="AM65" i="44" s="1"/>
  <c r="AL66" i="44"/>
  <c r="AD66" i="44"/>
  <c r="AE66" i="44" s="1"/>
  <c r="AF66" i="44" s="1"/>
  <c r="AG66" i="44" s="1"/>
  <c r="AH66" i="44" s="1"/>
  <c r="AM69" i="43" a="1"/>
  <c r="AM69" i="43" s="1"/>
  <c r="AO69" i="43" a="1"/>
  <c r="AO69" i="43" s="1"/>
  <c r="AN69" i="43" a="1"/>
  <c r="AN69" i="43" s="1"/>
  <c r="AD70" i="43"/>
  <c r="AE70" i="43" s="1"/>
  <c r="AF70" i="43" s="1"/>
  <c r="AG70" i="43" s="1"/>
  <c r="AH70" i="43" s="1"/>
  <c r="AL70" i="43"/>
  <c r="AL70" i="42"/>
  <c r="AD70" i="42"/>
  <c r="AE70" i="42" s="1"/>
  <c r="AF70" i="42" s="1"/>
  <c r="AG70" i="42" s="1"/>
  <c r="AH70" i="42" s="1"/>
  <c r="AM69" i="42" a="1"/>
  <c r="AM69" i="42" s="1"/>
  <c r="AO69" i="42" a="1"/>
  <c r="AO69" i="42" s="1"/>
  <c r="AN69" i="42" a="1"/>
  <c r="AN69" i="42" s="1"/>
  <c r="AN71" i="41" a="1"/>
  <c r="AN71" i="41" s="1"/>
  <c r="AO71" i="41" a="1"/>
  <c r="AO71" i="41" s="1"/>
  <c r="AM71" i="41" a="1"/>
  <c r="AM71" i="41" s="1"/>
  <c r="AL72" i="41"/>
  <c r="AD72" i="41"/>
  <c r="AE72" i="41" s="1"/>
  <c r="AF72" i="41" s="1"/>
  <c r="AG72" i="41" s="1"/>
  <c r="AH72" i="41" s="1"/>
  <c r="AL70" i="40"/>
  <c r="AD70" i="40"/>
  <c r="AE70" i="40" s="1"/>
  <c r="AF70" i="40" s="1"/>
  <c r="AG70" i="40" s="1"/>
  <c r="AH70" i="40" s="1"/>
  <c r="AO69" i="40" a="1"/>
  <c r="AO69" i="40" s="1"/>
  <c r="AM69" i="40" a="1"/>
  <c r="AM69" i="40" s="1"/>
  <c r="AN69" i="40" a="1"/>
  <c r="AN69" i="40" s="1"/>
  <c r="AL68" i="57" l="1"/>
  <c r="AD68" i="57"/>
  <c r="AE68" i="57" s="1"/>
  <c r="AF68" i="57" s="1"/>
  <c r="AG68" i="57" s="1"/>
  <c r="AH68" i="57" s="1"/>
  <c r="AO67" i="57" a="1"/>
  <c r="AO67" i="57" s="1"/>
  <c r="AM67" i="57" a="1"/>
  <c r="AM67" i="57" s="1"/>
  <c r="AN67" i="57" a="1"/>
  <c r="AN67" i="57" s="1"/>
  <c r="AO69" i="56" a="1"/>
  <c r="AO69" i="56" s="1"/>
  <c r="AN69" i="56" a="1"/>
  <c r="AN69" i="56" s="1"/>
  <c r="AM69" i="56" a="1"/>
  <c r="AM69" i="56" s="1"/>
  <c r="AD70" i="56"/>
  <c r="AE70" i="56" s="1"/>
  <c r="AF70" i="56" s="1"/>
  <c r="AG70" i="56" s="1"/>
  <c r="AH70" i="56" s="1"/>
  <c r="AL70" i="56"/>
  <c r="AL69" i="55"/>
  <c r="AC70" i="55"/>
  <c r="AM68" i="55" a="1"/>
  <c r="AM68" i="55" s="1"/>
  <c r="AN68" i="55" a="1"/>
  <c r="AN68" i="55" s="1"/>
  <c r="AO68" i="55" a="1"/>
  <c r="AO68" i="55" s="1"/>
  <c r="AI70" i="54"/>
  <c r="AN70" i="54" s="1" a="1"/>
  <c r="AN70" i="54" s="1"/>
  <c r="AM70" i="53" a="1"/>
  <c r="AM70" i="53" s="1"/>
  <c r="AN70" i="53" a="1"/>
  <c r="AN70" i="53" s="1"/>
  <c r="AI70" i="53"/>
  <c r="AC68" i="52"/>
  <c r="AL67" i="52"/>
  <c r="AO66" i="52" a="1"/>
  <c r="AO66" i="52" s="1"/>
  <c r="AC70" i="51"/>
  <c r="AL69" i="51"/>
  <c r="AN68" i="51" a="1"/>
  <c r="AN68" i="51" s="1"/>
  <c r="AO68" i="51" a="1"/>
  <c r="AO68" i="51" s="1"/>
  <c r="AL67" i="50"/>
  <c r="AC68" i="50"/>
  <c r="AO66" i="50" a="1"/>
  <c r="AO66" i="50" s="1"/>
  <c r="AM66" i="50" a="1"/>
  <c r="AM66" i="50" s="1"/>
  <c r="AN69" i="49" a="1"/>
  <c r="AN69" i="49" s="1"/>
  <c r="AO69" i="49" a="1"/>
  <c r="AO69" i="49" s="1"/>
  <c r="AM69" i="49" a="1"/>
  <c r="AM69" i="49" s="1"/>
  <c r="AL70" i="49"/>
  <c r="AD70" i="49"/>
  <c r="AE70" i="49" s="1"/>
  <c r="AF70" i="49" s="1"/>
  <c r="AG70" i="49" s="1"/>
  <c r="AH70" i="49" s="1"/>
  <c r="AI68" i="48"/>
  <c r="AL69" i="47"/>
  <c r="AC70" i="47"/>
  <c r="AM68" i="47" a="1"/>
  <c r="AM68" i="47" s="1"/>
  <c r="AO68" i="47" a="1"/>
  <c r="AO68" i="47" s="1"/>
  <c r="AI70" i="46"/>
  <c r="AN68" i="45" a="1"/>
  <c r="AN68" i="45" s="1"/>
  <c r="AI68" i="45"/>
  <c r="AO68" i="45" a="1"/>
  <c r="AO68" i="45" s="1"/>
  <c r="AI66" i="44"/>
  <c r="AN66" i="44" a="1"/>
  <c r="AN66" i="44" s="1"/>
  <c r="AI70" i="43"/>
  <c r="AI70" i="42"/>
  <c r="AI72" i="41"/>
  <c r="AN72" i="41" s="1" a="1"/>
  <c r="AN72" i="41" s="1"/>
  <c r="AI70" i="40"/>
  <c r="AN70" i="40" s="1" a="1"/>
  <c r="AN70" i="40" s="1"/>
  <c r="AI68" i="57" l="1"/>
  <c r="AN68" i="57" a="1"/>
  <c r="AN68" i="57" s="1"/>
  <c r="AM70" i="56" a="1"/>
  <c r="AM70" i="56" s="1"/>
  <c r="AI70" i="56"/>
  <c r="AD70" i="55"/>
  <c r="AE70" i="55" s="1"/>
  <c r="AF70" i="55" s="1"/>
  <c r="AG70" i="55" s="1"/>
  <c r="AH70" i="55" s="1"/>
  <c r="AL70" i="55"/>
  <c r="AM69" i="55" a="1"/>
  <c r="AM69" i="55" s="1"/>
  <c r="AO69" i="55" a="1"/>
  <c r="AO69" i="55" s="1"/>
  <c r="AN69" i="55" a="1"/>
  <c r="AN69" i="55" s="1"/>
  <c r="AL71" i="54"/>
  <c r="AC72" i="54"/>
  <c r="AM70" i="54" a="1"/>
  <c r="AM70" i="54" s="1"/>
  <c r="AO70" i="54" a="1"/>
  <c r="AO70" i="54" s="1"/>
  <c r="AC72" i="53"/>
  <c r="AL71" i="53"/>
  <c r="AO70" i="53" a="1"/>
  <c r="AO70" i="53" s="1"/>
  <c r="AO67" i="52" a="1"/>
  <c r="AO67" i="52" s="1"/>
  <c r="AN67" i="52" a="1"/>
  <c r="AN67" i="52" s="1"/>
  <c r="AM67" i="52" a="1"/>
  <c r="AM67" i="52" s="1"/>
  <c r="AL68" i="52"/>
  <c r="AD68" i="52"/>
  <c r="AE68" i="52" s="1"/>
  <c r="AF68" i="52" s="1"/>
  <c r="AG68" i="52" s="1"/>
  <c r="AH68" i="52" s="1"/>
  <c r="AN69" i="51" a="1"/>
  <c r="AN69" i="51" s="1"/>
  <c r="AM69" i="51" a="1"/>
  <c r="AM69" i="51" s="1"/>
  <c r="AO69" i="51" a="1"/>
  <c r="AO69" i="51" s="1"/>
  <c r="AL70" i="51"/>
  <c r="AD70" i="51"/>
  <c r="AE70" i="51" s="1"/>
  <c r="AF70" i="51" s="1"/>
  <c r="AG70" i="51" s="1"/>
  <c r="AH70" i="51" s="1"/>
  <c r="AL68" i="50"/>
  <c r="AD68" i="50"/>
  <c r="AE68" i="50" s="1"/>
  <c r="AF68" i="50" s="1"/>
  <c r="AG68" i="50" s="1"/>
  <c r="AH68" i="50" s="1"/>
  <c r="AN67" i="50" a="1"/>
  <c r="AN67" i="50" s="1"/>
  <c r="AM67" i="50" a="1"/>
  <c r="AM67" i="50" s="1"/>
  <c r="AO67" i="50" a="1"/>
  <c r="AO67" i="50" s="1"/>
  <c r="AI70" i="49"/>
  <c r="AC70" i="48"/>
  <c r="AL69" i="48"/>
  <c r="AO68" i="48" a="1"/>
  <c r="AO68" i="48" s="1"/>
  <c r="AN68" i="48" a="1"/>
  <c r="AN68" i="48" s="1"/>
  <c r="AM68" i="48" a="1"/>
  <c r="AM68" i="48" s="1"/>
  <c r="AL70" i="47"/>
  <c r="AD70" i="47"/>
  <c r="AE70" i="47" s="1"/>
  <c r="AF70" i="47" s="1"/>
  <c r="AG70" i="47" s="1"/>
  <c r="AH70" i="47" s="1"/>
  <c r="AO69" i="47" a="1"/>
  <c r="AO69" i="47" s="1"/>
  <c r="AN69" i="47" a="1"/>
  <c r="AN69" i="47" s="1"/>
  <c r="AM69" i="47" a="1"/>
  <c r="AM69" i="47" s="1"/>
  <c r="AC72" i="46"/>
  <c r="AL71" i="46"/>
  <c r="AO70" i="46" a="1"/>
  <c r="AO70" i="46" s="1"/>
  <c r="AN70" i="46" a="1"/>
  <c r="AN70" i="46" s="1"/>
  <c r="AM70" i="46" a="1"/>
  <c r="AM70" i="46" s="1"/>
  <c r="AC70" i="45"/>
  <c r="AL69" i="45"/>
  <c r="AM68" i="45" a="1"/>
  <c r="AM68" i="45" s="1"/>
  <c r="AC68" i="44"/>
  <c r="AL67" i="44"/>
  <c r="AO66" i="44" a="1"/>
  <c r="AO66" i="44" s="1"/>
  <c r="AM66" i="44" a="1"/>
  <c r="AM66" i="44" s="1"/>
  <c r="AC72" i="43"/>
  <c r="AL71" i="43"/>
  <c r="AO70" i="43" a="1"/>
  <c r="AO70" i="43" s="1"/>
  <c r="AM70" i="43" a="1"/>
  <c r="AM70" i="43" s="1"/>
  <c r="AN70" i="43" a="1"/>
  <c r="AN70" i="43" s="1"/>
  <c r="AL71" i="42"/>
  <c r="AC72" i="42"/>
  <c r="AN70" i="42" a="1"/>
  <c r="AN70" i="42" s="1"/>
  <c r="AO70" i="42" a="1"/>
  <c r="AO70" i="42" s="1"/>
  <c r="AM70" i="42" a="1"/>
  <c r="AM70" i="42" s="1"/>
  <c r="AL73" i="41"/>
  <c r="AC74" i="41"/>
  <c r="AO72" i="41" a="1"/>
  <c r="AO72" i="41" s="1"/>
  <c r="AM72" i="41" a="1"/>
  <c r="AM72" i="41" s="1"/>
  <c r="AL71" i="40"/>
  <c r="AC72" i="40"/>
  <c r="AO70" i="40" a="1"/>
  <c r="AO70" i="40" s="1"/>
  <c r="AM70" i="40" a="1"/>
  <c r="AM70" i="40" s="1"/>
  <c r="AL69" i="57" l="1"/>
  <c r="AC70" i="57"/>
  <c r="AO68" i="57" a="1"/>
  <c r="AO68" i="57" s="1"/>
  <c r="AM68" i="57" a="1"/>
  <c r="AM68" i="57" s="1"/>
  <c r="AC72" i="56"/>
  <c r="AL71" i="56"/>
  <c r="AN70" i="56" a="1"/>
  <c r="AN70" i="56" s="1"/>
  <c r="AO70" i="56" a="1"/>
  <c r="AO70" i="56" s="1"/>
  <c r="AN70" i="55" a="1"/>
  <c r="AN70" i="55" s="1"/>
  <c r="AI70" i="55"/>
  <c r="AM70" i="55" a="1"/>
  <c r="AM70" i="55" s="1"/>
  <c r="AO70" i="55" a="1"/>
  <c r="AO70" i="55" s="1"/>
  <c r="AD72" i="54"/>
  <c r="AE72" i="54" s="1"/>
  <c r="AF72" i="54" s="1"/>
  <c r="AG72" i="54" s="1"/>
  <c r="AH72" i="54" s="1"/>
  <c r="AL72" i="54"/>
  <c r="AM71" i="54" a="1"/>
  <c r="AM71" i="54" s="1"/>
  <c r="AO71" i="54" a="1"/>
  <c r="AO71" i="54" s="1"/>
  <c r="AN71" i="54" a="1"/>
  <c r="AN71" i="54" s="1"/>
  <c r="AD72" i="53"/>
  <c r="AE72" i="53" s="1"/>
  <c r="AF72" i="53" s="1"/>
  <c r="AG72" i="53" s="1"/>
  <c r="AH72" i="53" s="1"/>
  <c r="AL72" i="53"/>
  <c r="AO71" i="53" a="1"/>
  <c r="AO71" i="53" s="1"/>
  <c r="AN71" i="53" a="1"/>
  <c r="AN71" i="53" s="1"/>
  <c r="AM71" i="53" a="1"/>
  <c r="AM71" i="53" s="1"/>
  <c r="AI68" i="52"/>
  <c r="AI70" i="51"/>
  <c r="AN70" i="51" a="1"/>
  <c r="AN70" i="51" s="1"/>
  <c r="AI68" i="50"/>
  <c r="AN68" i="50" a="1"/>
  <c r="AN68" i="50" s="1"/>
  <c r="AM68" i="50" a="1"/>
  <c r="AM68" i="50" s="1"/>
  <c r="AC72" i="49"/>
  <c r="AL71" i="49"/>
  <c r="AO70" i="49" a="1"/>
  <c r="AO70" i="49" s="1"/>
  <c r="AN70" i="49" a="1"/>
  <c r="AN70" i="49" s="1"/>
  <c r="AM70" i="49" a="1"/>
  <c r="AM70" i="49" s="1"/>
  <c r="AO69" i="48" a="1"/>
  <c r="AO69" i="48" s="1"/>
  <c r="AN69" i="48" a="1"/>
  <c r="AN69" i="48" s="1"/>
  <c r="AM69" i="48" a="1"/>
  <c r="AM69" i="48" s="1"/>
  <c r="AL70" i="48"/>
  <c r="AD70" i="48"/>
  <c r="AE70" i="48" s="1"/>
  <c r="AF70" i="48" s="1"/>
  <c r="AG70" i="48" s="1"/>
  <c r="AH70" i="48" s="1"/>
  <c r="AI70" i="47"/>
  <c r="AO70" i="47" s="1" a="1"/>
  <c r="AO70" i="47" s="1"/>
  <c r="AM71" i="46" a="1"/>
  <c r="AM71" i="46" s="1"/>
  <c r="AN71" i="46" a="1"/>
  <c r="AN71" i="46" s="1"/>
  <c r="AO71" i="46" a="1"/>
  <c r="AO71" i="46" s="1"/>
  <c r="AL72" i="46"/>
  <c r="AD72" i="46"/>
  <c r="AE72" i="46" s="1"/>
  <c r="AF72" i="46" s="1"/>
  <c r="AG72" i="46" s="1"/>
  <c r="AH72" i="46" s="1"/>
  <c r="AM69" i="45" a="1"/>
  <c r="AM69" i="45" s="1"/>
  <c r="AN69" i="45" a="1"/>
  <c r="AN69" i="45" s="1"/>
  <c r="AO69" i="45" a="1"/>
  <c r="AO69" i="45" s="1"/>
  <c r="AD70" i="45"/>
  <c r="AE70" i="45" s="1"/>
  <c r="AF70" i="45" s="1"/>
  <c r="AG70" i="45" s="1"/>
  <c r="AH70" i="45" s="1"/>
  <c r="AL70" i="45"/>
  <c r="AN67" i="44" a="1"/>
  <c r="AN67" i="44" s="1"/>
  <c r="AM67" i="44" a="1"/>
  <c r="AM67" i="44" s="1"/>
  <c r="AO67" i="44" a="1"/>
  <c r="AO67" i="44" s="1"/>
  <c r="AL68" i="44"/>
  <c r="AD68" i="44"/>
  <c r="AE68" i="44" s="1"/>
  <c r="AF68" i="44" s="1"/>
  <c r="AG68" i="44" s="1"/>
  <c r="AH68" i="44" s="1"/>
  <c r="AO71" i="43" a="1"/>
  <c r="AO71" i="43" s="1"/>
  <c r="AN71" i="43" a="1"/>
  <c r="AN71" i="43" s="1"/>
  <c r="AM71" i="43" a="1"/>
  <c r="AM71" i="43" s="1"/>
  <c r="AL72" i="43"/>
  <c r="AD72" i="43"/>
  <c r="AE72" i="43" s="1"/>
  <c r="AF72" i="43" s="1"/>
  <c r="AG72" i="43" s="1"/>
  <c r="AH72" i="43" s="1"/>
  <c r="AL72" i="42"/>
  <c r="AD72" i="42"/>
  <c r="AE72" i="42" s="1"/>
  <c r="AF72" i="42" s="1"/>
  <c r="AG72" i="42" s="1"/>
  <c r="AH72" i="42" s="1"/>
  <c r="AM71" i="42" a="1"/>
  <c r="AM71" i="42" s="1"/>
  <c r="AO71" i="42" a="1"/>
  <c r="AO71" i="42" s="1"/>
  <c r="AN71" i="42" a="1"/>
  <c r="AN71" i="42" s="1"/>
  <c r="AD74" i="41"/>
  <c r="AE74" i="41" s="1"/>
  <c r="AF74" i="41" s="1"/>
  <c r="AG74" i="41" s="1"/>
  <c r="AH74" i="41" s="1"/>
  <c r="AL74" i="41"/>
  <c r="AN73" i="41" a="1"/>
  <c r="AN73" i="41" s="1"/>
  <c r="AM73" i="41" a="1"/>
  <c r="AM73" i="41" s="1"/>
  <c r="AO73" i="41" a="1"/>
  <c r="AO73" i="41" s="1"/>
  <c r="AL72" i="40"/>
  <c r="AD72" i="40"/>
  <c r="AE72" i="40" s="1"/>
  <c r="AF72" i="40" s="1"/>
  <c r="AG72" i="40" s="1"/>
  <c r="AH72" i="40" s="1"/>
  <c r="AN71" i="40" a="1"/>
  <c r="AN71" i="40" s="1"/>
  <c r="AO71" i="40" a="1"/>
  <c r="AO71" i="40" s="1"/>
  <c r="AM71" i="40" a="1"/>
  <c r="AM71" i="40" s="1"/>
  <c r="AN69" i="57" l="1" a="1"/>
  <c r="AN69" i="57" s="1"/>
  <c r="AM69" i="57" a="1"/>
  <c r="AM69" i="57" s="1"/>
  <c r="AO69" i="57" a="1"/>
  <c r="AO69" i="57" s="1"/>
  <c r="AD70" i="57"/>
  <c r="AE70" i="57" s="1"/>
  <c r="AF70" i="57" s="1"/>
  <c r="AG70" i="57" s="1"/>
  <c r="AH70" i="57" s="1"/>
  <c r="AL70" i="57"/>
  <c r="AL72" i="56"/>
  <c r="AD72" i="56"/>
  <c r="AE72" i="56" s="1"/>
  <c r="AF72" i="56" s="1"/>
  <c r="AG72" i="56" s="1"/>
  <c r="AH72" i="56" s="1"/>
  <c r="AO71" i="56" a="1"/>
  <c r="AO71" i="56" s="1"/>
  <c r="AN71" i="56" a="1"/>
  <c r="AN71" i="56" s="1"/>
  <c r="AM71" i="56" a="1"/>
  <c r="AM71" i="56" s="1"/>
  <c r="AL71" i="55"/>
  <c r="AC72" i="55"/>
  <c r="AI72" i="54"/>
  <c r="AO72" i="53" a="1"/>
  <c r="AO72" i="53" s="1"/>
  <c r="AI72" i="53"/>
  <c r="AN72" i="53" s="1" a="1"/>
  <c r="AN72" i="53" s="1"/>
  <c r="AL69" i="52"/>
  <c r="AC70" i="52"/>
  <c r="AN68" i="52" a="1"/>
  <c r="AN68" i="52" s="1"/>
  <c r="AM68" i="52" a="1"/>
  <c r="AM68" i="52" s="1"/>
  <c r="AO68" i="52" a="1"/>
  <c r="AO68" i="52" s="1"/>
  <c r="AC72" i="51"/>
  <c r="AL71" i="51"/>
  <c r="AM70" i="51" a="1"/>
  <c r="AM70" i="51" s="1"/>
  <c r="AO70" i="51" a="1"/>
  <c r="AO70" i="51" s="1"/>
  <c r="AC70" i="50"/>
  <c r="AL69" i="50"/>
  <c r="AO68" i="50" a="1"/>
  <c r="AO68" i="50" s="1"/>
  <c r="AO71" i="49" a="1"/>
  <c r="AO71" i="49" s="1"/>
  <c r="AN71" i="49" a="1"/>
  <c r="AN71" i="49" s="1"/>
  <c r="AM71" i="49" a="1"/>
  <c r="AM71" i="49" s="1"/>
  <c r="AL72" i="49"/>
  <c r="AD72" i="49"/>
  <c r="AE72" i="49" s="1"/>
  <c r="AF72" i="49" s="1"/>
  <c r="AG72" i="49" s="1"/>
  <c r="AH72" i="49" s="1"/>
  <c r="AI70" i="48"/>
  <c r="AC72" i="47"/>
  <c r="AL71" i="47"/>
  <c r="AN70" i="47" a="1"/>
  <c r="AN70" i="47" s="1"/>
  <c r="AM70" i="47" a="1"/>
  <c r="AM70" i="47" s="1"/>
  <c r="AO72" i="46" a="1"/>
  <c r="AO72" i="46" s="1"/>
  <c r="AN72" i="46" a="1"/>
  <c r="AN72" i="46" s="1"/>
  <c r="AI72" i="46"/>
  <c r="AM72" i="46" a="1"/>
  <c r="AM72" i="46" s="1"/>
  <c r="AO70" i="45" a="1"/>
  <c r="AO70" i="45" s="1"/>
  <c r="AI70" i="45"/>
  <c r="AI68" i="44"/>
  <c r="AN68" i="44" a="1"/>
  <c r="AN68" i="44" s="1"/>
  <c r="AI72" i="43"/>
  <c r="AO72" i="43" a="1"/>
  <c r="AO72" i="43" s="1"/>
  <c r="AI72" i="42"/>
  <c r="AI74" i="41"/>
  <c r="AI72" i="40"/>
  <c r="AM72" i="40" s="1" a="1"/>
  <c r="AM72" i="40" s="1"/>
  <c r="AI70" i="57" l="1"/>
  <c r="AN70" i="57" a="1"/>
  <c r="AN70" i="57" s="1"/>
  <c r="AI72" i="56"/>
  <c r="AN72" i="56" a="1"/>
  <c r="AN72" i="56" s="1"/>
  <c r="AM72" i="56" a="1"/>
  <c r="AM72" i="56" s="1"/>
  <c r="AD72" i="55"/>
  <c r="AE72" i="55" s="1"/>
  <c r="AF72" i="55" s="1"/>
  <c r="AG72" i="55" s="1"/>
  <c r="AH72" i="55" s="1"/>
  <c r="AL72" i="55"/>
  <c r="AO71" i="55" a="1"/>
  <c r="AO71" i="55" s="1"/>
  <c r="AN71" i="55" a="1"/>
  <c r="AN71" i="55" s="1"/>
  <c r="AM71" i="55" a="1"/>
  <c r="AM71" i="55" s="1"/>
  <c r="AL73" i="54"/>
  <c r="AC74" i="54"/>
  <c r="AM72" i="54" a="1"/>
  <c r="AM72" i="54" s="1"/>
  <c r="AN72" i="54" a="1"/>
  <c r="AN72" i="54" s="1"/>
  <c r="AO72" i="54" a="1"/>
  <c r="AO72" i="54" s="1"/>
  <c r="AC74" i="53"/>
  <c r="AL73" i="53"/>
  <c r="AM72" i="53" a="1"/>
  <c r="AM72" i="53" s="1"/>
  <c r="AL70" i="52"/>
  <c r="AD70" i="52"/>
  <c r="AE70" i="52" s="1"/>
  <c r="AF70" i="52" s="1"/>
  <c r="AG70" i="52" s="1"/>
  <c r="AH70" i="52" s="1"/>
  <c r="AM69" i="52" a="1"/>
  <c r="AM69" i="52" s="1"/>
  <c r="AO69" i="52" a="1"/>
  <c r="AO69" i="52" s="1"/>
  <c r="AN69" i="52" a="1"/>
  <c r="AN69" i="52" s="1"/>
  <c r="AO71" i="51" a="1"/>
  <c r="AO71" i="51" s="1"/>
  <c r="AN71" i="51" a="1"/>
  <c r="AN71" i="51" s="1"/>
  <c r="AM71" i="51" a="1"/>
  <c r="AM71" i="51" s="1"/>
  <c r="AD72" i="51"/>
  <c r="AE72" i="51" s="1"/>
  <c r="AF72" i="51" s="1"/>
  <c r="AG72" i="51" s="1"/>
  <c r="AH72" i="51" s="1"/>
  <c r="AL72" i="51"/>
  <c r="AM69" i="50" a="1"/>
  <c r="AM69" i="50" s="1"/>
  <c r="AN69" i="50" a="1"/>
  <c r="AN69" i="50" s="1"/>
  <c r="AO69" i="50" a="1"/>
  <c r="AO69" i="50" s="1"/>
  <c r="AL70" i="50"/>
  <c r="AD70" i="50"/>
  <c r="AE70" i="50" s="1"/>
  <c r="AF70" i="50" s="1"/>
  <c r="AG70" i="50" s="1"/>
  <c r="AH70" i="50" s="1"/>
  <c r="AI72" i="49"/>
  <c r="AN72" i="49" s="1" a="1"/>
  <c r="AN72" i="49" s="1"/>
  <c r="AC72" i="48"/>
  <c r="AL71" i="48"/>
  <c r="AO70" i="48" a="1"/>
  <c r="AO70" i="48" s="1"/>
  <c r="AM70" i="48" a="1"/>
  <c r="AM70" i="48" s="1"/>
  <c r="AN70" i="48" a="1"/>
  <c r="AN70" i="48" s="1"/>
  <c r="AO71" i="47" a="1"/>
  <c r="AO71" i="47" s="1"/>
  <c r="AM71" i="47" a="1"/>
  <c r="AM71" i="47" s="1"/>
  <c r="AN71" i="47" a="1"/>
  <c r="AN71" i="47" s="1"/>
  <c r="AL72" i="47"/>
  <c r="AD72" i="47"/>
  <c r="AE72" i="47" s="1"/>
  <c r="AF72" i="47" s="1"/>
  <c r="AG72" i="47" s="1"/>
  <c r="AH72" i="47" s="1"/>
  <c r="AL73" i="46"/>
  <c r="AC74" i="46"/>
  <c r="AC72" i="45"/>
  <c r="AL71" i="45"/>
  <c r="AM70" i="45" a="1"/>
  <c r="AM70" i="45" s="1"/>
  <c r="AN70" i="45" a="1"/>
  <c r="AN70" i="45" s="1"/>
  <c r="AL69" i="44"/>
  <c r="AC70" i="44"/>
  <c r="AM68" i="44" a="1"/>
  <c r="AM68" i="44" s="1"/>
  <c r="AO68" i="44" a="1"/>
  <c r="AO68" i="44" s="1"/>
  <c r="AL73" i="43"/>
  <c r="AC74" i="43"/>
  <c r="AN72" i="43" a="1"/>
  <c r="AN72" i="43" s="1"/>
  <c r="AM72" i="43" a="1"/>
  <c r="AM72" i="43" s="1"/>
  <c r="AC74" i="42"/>
  <c r="AL73" i="42"/>
  <c r="AO72" i="42" a="1"/>
  <c r="AO72" i="42" s="1"/>
  <c r="AM72" i="42" a="1"/>
  <c r="AM72" i="42" s="1"/>
  <c r="AN72" i="42" a="1"/>
  <c r="AN72" i="42" s="1"/>
  <c r="AL75" i="41"/>
  <c r="AC76" i="41"/>
  <c r="AM74" i="41" a="1"/>
  <c r="AM74" i="41" s="1"/>
  <c r="AO74" i="41" a="1"/>
  <c r="AO74" i="41" s="1"/>
  <c r="AN74" i="41" a="1"/>
  <c r="AN74" i="41" s="1"/>
  <c r="AO72" i="40" a="1"/>
  <c r="AO72" i="40" s="1"/>
  <c r="AL73" i="40"/>
  <c r="AC74" i="40"/>
  <c r="AN72" i="40" a="1"/>
  <c r="AN72" i="40" s="1"/>
  <c r="AL71" i="57" l="1"/>
  <c r="AC72" i="57"/>
  <c r="AM70" i="57" a="1"/>
  <c r="AM70" i="57" s="1"/>
  <c r="AO70" i="57" a="1"/>
  <c r="AO70" i="57" s="1"/>
  <c r="AL73" i="56"/>
  <c r="AC74" i="56"/>
  <c r="AO72" i="56" a="1"/>
  <c r="AO72" i="56" s="1"/>
  <c r="AO72" i="55" a="1"/>
  <c r="AO72" i="55" s="1"/>
  <c r="AI72" i="55"/>
  <c r="AN72" i="55" a="1"/>
  <c r="AN72" i="55" s="1"/>
  <c r="AD74" i="54"/>
  <c r="AE74" i="54" s="1"/>
  <c r="AF74" i="54" s="1"/>
  <c r="AG74" i="54" s="1"/>
  <c r="AH74" i="54" s="1"/>
  <c r="AL74" i="54"/>
  <c r="AM73" i="54" a="1"/>
  <c r="AM73" i="54" s="1"/>
  <c r="AN73" i="54" a="1"/>
  <c r="AN73" i="54" s="1"/>
  <c r="AO73" i="54" a="1"/>
  <c r="AO73" i="54" s="1"/>
  <c r="AO73" i="53" a="1"/>
  <c r="AO73" i="53" s="1"/>
  <c r="AN73" i="53" a="1"/>
  <c r="AN73" i="53" s="1"/>
  <c r="AM73" i="53" a="1"/>
  <c r="AM73" i="53" s="1"/>
  <c r="AD74" i="53"/>
  <c r="AE74" i="53" s="1"/>
  <c r="AF74" i="53" s="1"/>
  <c r="AG74" i="53" s="1"/>
  <c r="AH74" i="53" s="1"/>
  <c r="AL74" i="53"/>
  <c r="AI70" i="52"/>
  <c r="AN70" i="52" a="1"/>
  <c r="AN70" i="52" s="1"/>
  <c r="AM70" i="52" a="1"/>
  <c r="AM70" i="52" s="1"/>
  <c r="AO70" i="52" a="1"/>
  <c r="AO70" i="52" s="1"/>
  <c r="AI72" i="51"/>
  <c r="AN72" i="51" a="1"/>
  <c r="AN72" i="51" s="1"/>
  <c r="AI70" i="50"/>
  <c r="AO70" i="50" a="1"/>
  <c r="AO70" i="50" s="1"/>
  <c r="AC74" i="49"/>
  <c r="AL73" i="49"/>
  <c r="AO72" i="49" a="1"/>
  <c r="AO72" i="49" s="1"/>
  <c r="AM72" i="49" a="1"/>
  <c r="AM72" i="49" s="1"/>
  <c r="AO71" i="48" a="1"/>
  <c r="AO71" i="48" s="1"/>
  <c r="AN71" i="48" a="1"/>
  <c r="AN71" i="48" s="1"/>
  <c r="AM71" i="48" a="1"/>
  <c r="AM71" i="48" s="1"/>
  <c r="AD72" i="48"/>
  <c r="AE72" i="48" s="1"/>
  <c r="AF72" i="48" s="1"/>
  <c r="AG72" i="48" s="1"/>
  <c r="AH72" i="48" s="1"/>
  <c r="AL72" i="48"/>
  <c r="AI72" i="47"/>
  <c r="AN72" i="47" a="1"/>
  <c r="AN72" i="47" s="1"/>
  <c r="AN73" i="46" a="1"/>
  <c r="AN73" i="46" s="1"/>
  <c r="AM73" i="46" a="1"/>
  <c r="AM73" i="46" s="1"/>
  <c r="AO73" i="46" a="1"/>
  <c r="AO73" i="46" s="1"/>
  <c r="AL74" i="46"/>
  <c r="AD74" i="46"/>
  <c r="AE74" i="46" s="1"/>
  <c r="AF74" i="46" s="1"/>
  <c r="AG74" i="46" s="1"/>
  <c r="AH74" i="46" s="1"/>
  <c r="AO71" i="45" a="1"/>
  <c r="AO71" i="45" s="1"/>
  <c r="AN71" i="45" a="1"/>
  <c r="AN71" i="45" s="1"/>
  <c r="AM71" i="45" a="1"/>
  <c r="AM71" i="45" s="1"/>
  <c r="AD72" i="45"/>
  <c r="AE72" i="45" s="1"/>
  <c r="AF72" i="45" s="1"/>
  <c r="AG72" i="45" s="1"/>
  <c r="AH72" i="45" s="1"/>
  <c r="AL72" i="45"/>
  <c r="AD70" i="44"/>
  <c r="AE70" i="44" s="1"/>
  <c r="AF70" i="44" s="1"/>
  <c r="AG70" i="44" s="1"/>
  <c r="AH70" i="44" s="1"/>
  <c r="AL70" i="44"/>
  <c r="AM69" i="44" a="1"/>
  <c r="AM69" i="44" s="1"/>
  <c r="AO69" i="44" a="1"/>
  <c r="AO69" i="44" s="1"/>
  <c r="AN69" i="44" a="1"/>
  <c r="AN69" i="44" s="1"/>
  <c r="AL74" i="43"/>
  <c r="AD74" i="43"/>
  <c r="AE74" i="43" s="1"/>
  <c r="AF74" i="43" s="1"/>
  <c r="AG74" i="43" s="1"/>
  <c r="AH74" i="43" s="1"/>
  <c r="AO73" i="43" a="1"/>
  <c r="AO73" i="43" s="1"/>
  <c r="AN73" i="43" a="1"/>
  <c r="AN73" i="43" s="1"/>
  <c r="AM73" i="43" a="1"/>
  <c r="AM73" i="43" s="1"/>
  <c r="AN73" i="42" a="1"/>
  <c r="AN73" i="42" s="1"/>
  <c r="AM73" i="42" a="1"/>
  <c r="AM73" i="42" s="1"/>
  <c r="AO73" i="42" a="1"/>
  <c r="AO73" i="42" s="1"/>
  <c r="AL74" i="42"/>
  <c r="AD74" i="42"/>
  <c r="AE74" i="42" s="1"/>
  <c r="AF74" i="42" s="1"/>
  <c r="AG74" i="42" s="1"/>
  <c r="AH74" i="42" s="1"/>
  <c r="AL76" i="41"/>
  <c r="AD76" i="41"/>
  <c r="AE76" i="41" s="1"/>
  <c r="AF76" i="41" s="1"/>
  <c r="AG76" i="41" s="1"/>
  <c r="AH76" i="41" s="1"/>
  <c r="AN75" i="41" a="1"/>
  <c r="AN75" i="41" s="1"/>
  <c r="AM75" i="41" a="1"/>
  <c r="AM75" i="41" s="1"/>
  <c r="AO75" i="41" a="1"/>
  <c r="AO75" i="41" s="1"/>
  <c r="AL74" i="40"/>
  <c r="AD74" i="40"/>
  <c r="AE74" i="40" s="1"/>
  <c r="AF74" i="40" s="1"/>
  <c r="AG74" i="40" s="1"/>
  <c r="AH74" i="40" s="1"/>
  <c r="AO73" i="40" a="1"/>
  <c r="AO73" i="40" s="1"/>
  <c r="AN73" i="40" a="1"/>
  <c r="AN73" i="40" s="1"/>
  <c r="AM73" i="40" a="1"/>
  <c r="AM73" i="40" s="1"/>
  <c r="AD72" i="57" l="1"/>
  <c r="AE72" i="57" s="1"/>
  <c r="AF72" i="57" s="1"/>
  <c r="AG72" i="57" s="1"/>
  <c r="AH72" i="57" s="1"/>
  <c r="AL72" i="57"/>
  <c r="AN71" i="57" a="1"/>
  <c r="AN71" i="57" s="1"/>
  <c r="AM71" i="57" a="1"/>
  <c r="AM71" i="57" s="1"/>
  <c r="AO71" i="57" a="1"/>
  <c r="AO71" i="57" s="1"/>
  <c r="AO73" i="56" a="1"/>
  <c r="AO73" i="56" s="1"/>
  <c r="AN73" i="56" a="1"/>
  <c r="AN73" i="56" s="1"/>
  <c r="AM73" i="56" a="1"/>
  <c r="AM73" i="56" s="1"/>
  <c r="AD74" i="56"/>
  <c r="AE74" i="56" s="1"/>
  <c r="AF74" i="56" s="1"/>
  <c r="AG74" i="56" s="1"/>
  <c r="AH74" i="56" s="1"/>
  <c r="AL74" i="56"/>
  <c r="AL73" i="55"/>
  <c r="AC74" i="55"/>
  <c r="AM72" i="55" a="1"/>
  <c r="AM72" i="55" s="1"/>
  <c r="AI74" i="54"/>
  <c r="AN74" i="54" a="1"/>
  <c r="AN74" i="54" s="1"/>
  <c r="AI74" i="53"/>
  <c r="AC72" i="52"/>
  <c r="AL71" i="52"/>
  <c r="AL73" i="51"/>
  <c r="AC74" i="51"/>
  <c r="AO72" i="51" a="1"/>
  <c r="AO72" i="51" s="1"/>
  <c r="AM72" i="51" a="1"/>
  <c r="AM72" i="51" s="1"/>
  <c r="AL71" i="50"/>
  <c r="AC72" i="50"/>
  <c r="AN70" i="50" a="1"/>
  <c r="AN70" i="50" s="1"/>
  <c r="AM70" i="50" a="1"/>
  <c r="AM70" i="50" s="1"/>
  <c r="AN73" i="49" a="1"/>
  <c r="AN73" i="49" s="1"/>
  <c r="AO73" i="49" a="1"/>
  <c r="AO73" i="49" s="1"/>
  <c r="AM73" i="49" a="1"/>
  <c r="AM73" i="49" s="1"/>
  <c r="AL74" i="49"/>
  <c r="AD74" i="49"/>
  <c r="AE74" i="49" s="1"/>
  <c r="AF74" i="49" s="1"/>
  <c r="AG74" i="49" s="1"/>
  <c r="AH74" i="49" s="1"/>
  <c r="AI72" i="48"/>
  <c r="AN72" i="48" a="1"/>
  <c r="AN72" i="48" s="1"/>
  <c r="AC74" i="47"/>
  <c r="AL73" i="47"/>
  <c r="AO72" i="47" a="1"/>
  <c r="AO72" i="47" s="1"/>
  <c r="AM72" i="47" a="1"/>
  <c r="AM72" i="47" s="1"/>
  <c r="AO74" i="46" a="1"/>
  <c r="AO74" i="46" s="1"/>
  <c r="AI74" i="46"/>
  <c r="AN74" i="46" s="1" a="1"/>
  <c r="AN74" i="46" s="1"/>
  <c r="AM74" i="46" a="1"/>
  <c r="AM74" i="46" s="1"/>
  <c r="AI72" i="45"/>
  <c r="AN72" i="45" a="1"/>
  <c r="AN72" i="45" s="1"/>
  <c r="AI70" i="44"/>
  <c r="AO70" i="44" a="1"/>
  <c r="AO70" i="44" s="1"/>
  <c r="AI74" i="43"/>
  <c r="AO74" i="43" a="1"/>
  <c r="AO74" i="43" s="1"/>
  <c r="AI74" i="42"/>
  <c r="AN74" i="42" a="1"/>
  <c r="AN74" i="42" s="1"/>
  <c r="AI76" i="41"/>
  <c r="AM76" i="41" a="1"/>
  <c r="AM76" i="41" s="1"/>
  <c r="AI74" i="40"/>
  <c r="AI72" i="57" l="1"/>
  <c r="AN72" i="57" s="1" a="1"/>
  <c r="AN72" i="57" s="1"/>
  <c r="AI74" i="56"/>
  <c r="AN74" i="56" a="1"/>
  <c r="AN74" i="56" s="1"/>
  <c r="AL74" i="55"/>
  <c r="AD74" i="55"/>
  <c r="AE74" i="55" s="1"/>
  <c r="AF74" i="55" s="1"/>
  <c r="AG74" i="55" s="1"/>
  <c r="AH74" i="55" s="1"/>
  <c r="AN73" i="55" a="1"/>
  <c r="AN73" i="55" s="1"/>
  <c r="AO73" i="55" a="1"/>
  <c r="AO73" i="55" s="1"/>
  <c r="AM73" i="55" a="1"/>
  <c r="AM73" i="55" s="1"/>
  <c r="AL75" i="54"/>
  <c r="AC76" i="54"/>
  <c r="AO74" i="54" a="1"/>
  <c r="AO74" i="54" s="1"/>
  <c r="AM74" i="54" a="1"/>
  <c r="AM74" i="54" s="1"/>
  <c r="AL75" i="53"/>
  <c r="AC76" i="53"/>
  <c r="AM74" i="53" a="1"/>
  <c r="AM74" i="53" s="1"/>
  <c r="AO74" i="53" a="1"/>
  <c r="AO74" i="53" s="1"/>
  <c r="AN74" i="53" a="1"/>
  <c r="AN74" i="53" s="1"/>
  <c r="AM71" i="52" a="1"/>
  <c r="AM71" i="52" s="1"/>
  <c r="AO71" i="52" a="1"/>
  <c r="AO71" i="52" s="1"/>
  <c r="AN71" i="52" a="1"/>
  <c r="AN71" i="52" s="1"/>
  <c r="AD72" i="52"/>
  <c r="AE72" i="52" s="1"/>
  <c r="AF72" i="52" s="1"/>
  <c r="AG72" i="52" s="1"/>
  <c r="AH72" i="52" s="1"/>
  <c r="AL72" i="52"/>
  <c r="AL74" i="51"/>
  <c r="AD74" i="51"/>
  <c r="AE74" i="51" s="1"/>
  <c r="AF74" i="51" s="1"/>
  <c r="AG74" i="51" s="1"/>
  <c r="AH74" i="51" s="1"/>
  <c r="AM73" i="51" a="1"/>
  <c r="AM73" i="51" s="1"/>
  <c r="AO73" i="51" a="1"/>
  <c r="AO73" i="51" s="1"/>
  <c r="AN73" i="51" a="1"/>
  <c r="AN73" i="51" s="1"/>
  <c r="AL72" i="50"/>
  <c r="AD72" i="50"/>
  <c r="AE72" i="50" s="1"/>
  <c r="AF72" i="50" s="1"/>
  <c r="AG72" i="50" s="1"/>
  <c r="AH72" i="50" s="1"/>
  <c r="AN71" i="50" a="1"/>
  <c r="AN71" i="50" s="1"/>
  <c r="AM71" i="50" a="1"/>
  <c r="AM71" i="50" s="1"/>
  <c r="AO71" i="50" a="1"/>
  <c r="AO71" i="50" s="1"/>
  <c r="AI74" i="49"/>
  <c r="AN74" i="49" a="1"/>
  <c r="AN74" i="49" s="1"/>
  <c r="AC74" i="48"/>
  <c r="AL73" i="48"/>
  <c r="AM72" i="48" a="1"/>
  <c r="AM72" i="48" s="1"/>
  <c r="AO72" i="48" a="1"/>
  <c r="AO72" i="48" s="1"/>
  <c r="AN73" i="47" a="1"/>
  <c r="AN73" i="47" s="1"/>
  <c r="AO73" i="47" a="1"/>
  <c r="AO73" i="47" s="1"/>
  <c r="AM73" i="47" a="1"/>
  <c r="AM73" i="47" s="1"/>
  <c r="AL74" i="47"/>
  <c r="AD74" i="47"/>
  <c r="AE74" i="47" s="1"/>
  <c r="AF74" i="47" s="1"/>
  <c r="AG74" i="47" s="1"/>
  <c r="AH74" i="47" s="1"/>
  <c r="AC76" i="46"/>
  <c r="AL75" i="46"/>
  <c r="AL73" i="45"/>
  <c r="AC74" i="45"/>
  <c r="AO72" i="45" a="1"/>
  <c r="AO72" i="45" s="1"/>
  <c r="AM72" i="45" a="1"/>
  <c r="AM72" i="45" s="1"/>
  <c r="AC72" i="44"/>
  <c r="AL71" i="44"/>
  <c r="AM70" i="44" a="1"/>
  <c r="AM70" i="44" s="1"/>
  <c r="AN70" i="44" a="1"/>
  <c r="AN70" i="44" s="1"/>
  <c r="AL75" i="43"/>
  <c r="AC76" i="43"/>
  <c r="AN74" i="43" a="1"/>
  <c r="AN74" i="43" s="1"/>
  <c r="AM74" i="43" a="1"/>
  <c r="AM74" i="43" s="1"/>
  <c r="AC76" i="42"/>
  <c r="AL75" i="42"/>
  <c r="AM74" i="42" a="1"/>
  <c r="AM74" i="42" s="1"/>
  <c r="AO74" i="42" a="1"/>
  <c r="AO74" i="42" s="1"/>
  <c r="AC78" i="41"/>
  <c r="AL77" i="41"/>
  <c r="AN76" i="41" a="1"/>
  <c r="AN76" i="41" s="1"/>
  <c r="AO76" i="41" a="1"/>
  <c r="AO76" i="41" s="1"/>
  <c r="AC76" i="40"/>
  <c r="AL75" i="40"/>
  <c r="AO74" i="40" a="1"/>
  <c r="AO74" i="40" s="1"/>
  <c r="AM74" i="40" a="1"/>
  <c r="AM74" i="40" s="1"/>
  <c r="AN74" i="40" a="1"/>
  <c r="AN74" i="40" s="1"/>
  <c r="AC74" i="57" l="1"/>
  <c r="AL73" i="57"/>
  <c r="AO72" i="57" a="1"/>
  <c r="AO72" i="57" s="1"/>
  <c r="AM72" i="57" a="1"/>
  <c r="AM72" i="57" s="1"/>
  <c r="AC76" i="56"/>
  <c r="AL75" i="56"/>
  <c r="AO74" i="56" a="1"/>
  <c r="AO74" i="56" s="1"/>
  <c r="AM74" i="56" a="1"/>
  <c r="AM74" i="56" s="1"/>
  <c r="AI74" i="55"/>
  <c r="AD76" i="54"/>
  <c r="AE76" i="54" s="1"/>
  <c r="AF76" i="54" s="1"/>
  <c r="AG76" i="54" s="1"/>
  <c r="AH76" i="54" s="1"/>
  <c r="AL76" i="54"/>
  <c r="AM75" i="54" a="1"/>
  <c r="AM75" i="54" s="1"/>
  <c r="AO75" i="54" a="1"/>
  <c r="AO75" i="54" s="1"/>
  <c r="AN75" i="54" a="1"/>
  <c r="AN75" i="54" s="1"/>
  <c r="AN75" i="53" a="1"/>
  <c r="AN75" i="53" s="1"/>
  <c r="AM75" i="53" a="1"/>
  <c r="AM75" i="53" s="1"/>
  <c r="AO75" i="53" a="1"/>
  <c r="AO75" i="53" s="1"/>
  <c r="AD76" i="53"/>
  <c r="AE76" i="53" s="1"/>
  <c r="AF76" i="53" s="1"/>
  <c r="AG76" i="53" s="1"/>
  <c r="AH76" i="53" s="1"/>
  <c r="AL76" i="53"/>
  <c r="AI72" i="52"/>
  <c r="AI74" i="51"/>
  <c r="AO74" i="51" a="1"/>
  <c r="AO74" i="51" s="1"/>
  <c r="AI72" i="50"/>
  <c r="AN72" i="50" a="1"/>
  <c r="AN72" i="50" s="1"/>
  <c r="AL75" i="49"/>
  <c r="AC76" i="49"/>
  <c r="AO74" i="49" a="1"/>
  <c r="AO74" i="49" s="1"/>
  <c r="AM74" i="49" a="1"/>
  <c r="AM74" i="49" s="1"/>
  <c r="AO73" i="48" a="1"/>
  <c r="AO73" i="48" s="1"/>
  <c r="AN73" i="48" a="1"/>
  <c r="AN73" i="48" s="1"/>
  <c r="AM73" i="48" a="1"/>
  <c r="AM73" i="48" s="1"/>
  <c r="AD74" i="48"/>
  <c r="AE74" i="48" s="1"/>
  <c r="AF74" i="48" s="1"/>
  <c r="AG74" i="48" s="1"/>
  <c r="AH74" i="48" s="1"/>
  <c r="AL74" i="48"/>
  <c r="AI74" i="47"/>
  <c r="AD76" i="46"/>
  <c r="AE76" i="46" s="1"/>
  <c r="AF76" i="46" s="1"/>
  <c r="AG76" i="46" s="1"/>
  <c r="AH76" i="46" s="1"/>
  <c r="AL76" i="46"/>
  <c r="AO75" i="46" a="1"/>
  <c r="AO75" i="46" s="1"/>
  <c r="AN75" i="46" a="1"/>
  <c r="AN75" i="46" s="1"/>
  <c r="AM75" i="46" a="1"/>
  <c r="AM75" i="46" s="1"/>
  <c r="AD74" i="45"/>
  <c r="AE74" i="45" s="1"/>
  <c r="AF74" i="45" s="1"/>
  <c r="AG74" i="45" s="1"/>
  <c r="AH74" i="45" s="1"/>
  <c r="AL74" i="45"/>
  <c r="AO73" i="45" a="1"/>
  <c r="AO73" i="45" s="1"/>
  <c r="AM73" i="45" a="1"/>
  <c r="AM73" i="45" s="1"/>
  <c r="AN73" i="45" a="1"/>
  <c r="AN73" i="45" s="1"/>
  <c r="AM71" i="44" a="1"/>
  <c r="AM71" i="44" s="1"/>
  <c r="AN71" i="44" a="1"/>
  <c r="AN71" i="44" s="1"/>
  <c r="AO71" i="44" a="1"/>
  <c r="AO71" i="44" s="1"/>
  <c r="AD72" i="44"/>
  <c r="AE72" i="44" s="1"/>
  <c r="AF72" i="44" s="1"/>
  <c r="AG72" i="44" s="1"/>
  <c r="AH72" i="44" s="1"/>
  <c r="AL72" i="44"/>
  <c r="AL76" i="43"/>
  <c r="AD76" i="43"/>
  <c r="AE76" i="43" s="1"/>
  <c r="AF76" i="43" s="1"/>
  <c r="AG76" i="43" s="1"/>
  <c r="AH76" i="43" s="1"/>
  <c r="AO75" i="43" a="1"/>
  <c r="AO75" i="43" s="1"/>
  <c r="AN75" i="43" a="1"/>
  <c r="AN75" i="43" s="1"/>
  <c r="AM75" i="43" a="1"/>
  <c r="AM75" i="43" s="1"/>
  <c r="AO75" i="42" a="1"/>
  <c r="AO75" i="42" s="1"/>
  <c r="AN75" i="42" a="1"/>
  <c r="AN75" i="42" s="1"/>
  <c r="AM75" i="42" a="1"/>
  <c r="AM75" i="42" s="1"/>
  <c r="AL76" i="42"/>
  <c r="AD76" i="42"/>
  <c r="AE76" i="42" s="1"/>
  <c r="AF76" i="42" s="1"/>
  <c r="AG76" i="42" s="1"/>
  <c r="AH76" i="42" s="1"/>
  <c r="AO77" i="41" a="1"/>
  <c r="AO77" i="41" s="1"/>
  <c r="AN77" i="41" a="1"/>
  <c r="AN77" i="41" s="1"/>
  <c r="AM77" i="41" a="1"/>
  <c r="AM77" i="41" s="1"/>
  <c r="AL78" i="41"/>
  <c r="AD78" i="41"/>
  <c r="AE78" i="41" s="1"/>
  <c r="AF78" i="41" s="1"/>
  <c r="AG78" i="41" s="1"/>
  <c r="AH78" i="41" s="1"/>
  <c r="AN75" i="40" a="1"/>
  <c r="AN75" i="40" s="1"/>
  <c r="AO75" i="40" a="1"/>
  <c r="AO75" i="40" s="1"/>
  <c r="AM75" i="40" a="1"/>
  <c r="AM75" i="40" s="1"/>
  <c r="AL76" i="40"/>
  <c r="AD76" i="40"/>
  <c r="AE76" i="40" s="1"/>
  <c r="AF76" i="40" s="1"/>
  <c r="AG76" i="40" s="1"/>
  <c r="AH76" i="40" s="1"/>
  <c r="AN73" i="57" l="1" a="1"/>
  <c r="AN73" i="57" s="1"/>
  <c r="AO73" i="57" a="1"/>
  <c r="AO73" i="57" s="1"/>
  <c r="AM73" i="57" a="1"/>
  <c r="AM73" i="57" s="1"/>
  <c r="AL74" i="57"/>
  <c r="AD74" i="57"/>
  <c r="AE74" i="57" s="1"/>
  <c r="AF74" i="57" s="1"/>
  <c r="AG74" i="57" s="1"/>
  <c r="AH74" i="57" s="1"/>
  <c r="AN75" i="56" a="1"/>
  <c r="AN75" i="56" s="1"/>
  <c r="AO75" i="56" a="1"/>
  <c r="AO75" i="56" s="1"/>
  <c r="AM75" i="56" a="1"/>
  <c r="AM75" i="56" s="1"/>
  <c r="AL76" i="56"/>
  <c r="AD76" i="56"/>
  <c r="AE76" i="56" s="1"/>
  <c r="AF76" i="56" s="1"/>
  <c r="AG76" i="56" s="1"/>
  <c r="AH76" i="56" s="1"/>
  <c r="AC76" i="55"/>
  <c r="AL75" i="55"/>
  <c r="AO74" i="55" a="1"/>
  <c r="AO74" i="55" s="1"/>
  <c r="AN74" i="55" a="1"/>
  <c r="AN74" i="55" s="1"/>
  <c r="AM74" i="55" a="1"/>
  <c r="AM74" i="55" s="1"/>
  <c r="AI76" i="54"/>
  <c r="AN76" i="54" a="1"/>
  <c r="AN76" i="54" s="1"/>
  <c r="AM76" i="53" a="1"/>
  <c r="AM76" i="53" s="1"/>
  <c r="AI76" i="53"/>
  <c r="AL73" i="52"/>
  <c r="AC74" i="52"/>
  <c r="AO72" i="52" a="1"/>
  <c r="AO72" i="52" s="1"/>
  <c r="AN72" i="52" a="1"/>
  <c r="AN72" i="52" s="1"/>
  <c r="AM72" i="52" a="1"/>
  <c r="AM72" i="52" s="1"/>
  <c r="AL75" i="51"/>
  <c r="AC76" i="51"/>
  <c r="AN74" i="51" a="1"/>
  <c r="AN74" i="51" s="1"/>
  <c r="AM74" i="51" a="1"/>
  <c r="AM74" i="51" s="1"/>
  <c r="AL73" i="50"/>
  <c r="AC74" i="50"/>
  <c r="AO72" i="50" a="1"/>
  <c r="AO72" i="50" s="1"/>
  <c r="AM72" i="50" a="1"/>
  <c r="AM72" i="50" s="1"/>
  <c r="AL76" i="49"/>
  <c r="AD76" i="49"/>
  <c r="AE76" i="49" s="1"/>
  <c r="AF76" i="49" s="1"/>
  <c r="AG76" i="49" s="1"/>
  <c r="AH76" i="49" s="1"/>
  <c r="AM75" i="49" a="1"/>
  <c r="AM75" i="49" s="1"/>
  <c r="AO75" i="49" a="1"/>
  <c r="AO75" i="49" s="1"/>
  <c r="AN75" i="49" a="1"/>
  <c r="AN75" i="49" s="1"/>
  <c r="AN74" i="48" a="1"/>
  <c r="AN74" i="48" s="1"/>
  <c r="AI74" i="48"/>
  <c r="AC76" i="47"/>
  <c r="AL75" i="47"/>
  <c r="AO74" i="47" a="1"/>
  <c r="AO74" i="47" s="1"/>
  <c r="AN74" i="47" a="1"/>
  <c r="AN74" i="47" s="1"/>
  <c r="AM74" i="47" a="1"/>
  <c r="AM74" i="47" s="1"/>
  <c r="AM76" i="46" a="1"/>
  <c r="AM76" i="46" s="1"/>
  <c r="AO76" i="46" a="1"/>
  <c r="AO76" i="46" s="1"/>
  <c r="AI76" i="46"/>
  <c r="AN76" i="46" a="1"/>
  <c r="AN76" i="46" s="1"/>
  <c r="AI74" i="45"/>
  <c r="AN74" i="45" s="1" a="1"/>
  <c r="AN74" i="45" s="1"/>
  <c r="AI72" i="44"/>
  <c r="AI76" i="43"/>
  <c r="AO76" i="43" a="1"/>
  <c r="AO76" i="43" s="1"/>
  <c r="AM76" i="43" a="1"/>
  <c r="AM76" i="43" s="1"/>
  <c r="AI76" i="42"/>
  <c r="AN76" i="42" a="1"/>
  <c r="AN76" i="42" s="1"/>
  <c r="AI78" i="41"/>
  <c r="AI76" i="40"/>
  <c r="AN76" i="40" s="1" a="1"/>
  <c r="AN76" i="40" s="1"/>
  <c r="AI74" i="57" l="1"/>
  <c r="AN74" i="57" a="1"/>
  <c r="AN74" i="57" s="1"/>
  <c r="AI76" i="56"/>
  <c r="AM76" i="56" s="1" a="1"/>
  <c r="AM76" i="56" s="1"/>
  <c r="AM75" i="55" a="1"/>
  <c r="AM75" i="55" s="1"/>
  <c r="AO75" i="55" a="1"/>
  <c r="AO75" i="55" s="1"/>
  <c r="AN75" i="55" a="1"/>
  <c r="AN75" i="55" s="1"/>
  <c r="AD76" i="55"/>
  <c r="AE76" i="55" s="1"/>
  <c r="AF76" i="55" s="1"/>
  <c r="AG76" i="55" s="1"/>
  <c r="AH76" i="55" s="1"/>
  <c r="AL76" i="55"/>
  <c r="AC78" i="54"/>
  <c r="AL77" i="54"/>
  <c r="AO76" i="54" a="1"/>
  <c r="AO76" i="54" s="1"/>
  <c r="AM76" i="54" a="1"/>
  <c r="AM76" i="54" s="1"/>
  <c r="AC78" i="53"/>
  <c r="AL77" i="53"/>
  <c r="AO76" i="53" a="1"/>
  <c r="AO76" i="53" s="1"/>
  <c r="AN76" i="53" a="1"/>
  <c r="AN76" i="53" s="1"/>
  <c r="AN73" i="52" a="1"/>
  <c r="AN73" i="52" s="1"/>
  <c r="AM73" i="52" a="1"/>
  <c r="AM73" i="52" s="1"/>
  <c r="AO73" i="52" a="1"/>
  <c r="AO73" i="52" s="1"/>
  <c r="AD74" i="52"/>
  <c r="AE74" i="52" s="1"/>
  <c r="AF74" i="52" s="1"/>
  <c r="AG74" i="52" s="1"/>
  <c r="AH74" i="52" s="1"/>
  <c r="AL74" i="52"/>
  <c r="AD76" i="51"/>
  <c r="AE76" i="51" s="1"/>
  <c r="AF76" i="51" s="1"/>
  <c r="AG76" i="51" s="1"/>
  <c r="AH76" i="51" s="1"/>
  <c r="AL76" i="51"/>
  <c r="AN75" i="51" a="1"/>
  <c r="AN75" i="51" s="1"/>
  <c r="AO75" i="51" a="1"/>
  <c r="AO75" i="51" s="1"/>
  <c r="AM75" i="51" a="1"/>
  <c r="AM75" i="51" s="1"/>
  <c r="AM73" i="50" a="1"/>
  <c r="AM73" i="50" s="1"/>
  <c r="AN73" i="50" a="1"/>
  <c r="AN73" i="50" s="1"/>
  <c r="AO73" i="50" a="1"/>
  <c r="AO73" i="50" s="1"/>
  <c r="AL74" i="50"/>
  <c r="AD74" i="50"/>
  <c r="AE74" i="50" s="1"/>
  <c r="AF74" i="50" s="1"/>
  <c r="AG74" i="50" s="1"/>
  <c r="AH74" i="50" s="1"/>
  <c r="AI76" i="49"/>
  <c r="AL75" i="48"/>
  <c r="AC76" i="48"/>
  <c r="AM74" i="48" a="1"/>
  <c r="AM74" i="48" s="1"/>
  <c r="AO74" i="48" a="1"/>
  <c r="AO74" i="48" s="1"/>
  <c r="AM75" i="47" a="1"/>
  <c r="AM75" i="47" s="1"/>
  <c r="AO75" i="47" a="1"/>
  <c r="AO75" i="47" s="1"/>
  <c r="AN75" i="47" a="1"/>
  <c r="AN75" i="47" s="1"/>
  <c r="AL76" i="47"/>
  <c r="AD76" i="47"/>
  <c r="AE76" i="47" s="1"/>
  <c r="AF76" i="47" s="1"/>
  <c r="AG76" i="47" s="1"/>
  <c r="AH76" i="47" s="1"/>
  <c r="AL77" i="46"/>
  <c r="AC78" i="46"/>
  <c r="AL75" i="45"/>
  <c r="AC76" i="45"/>
  <c r="AO74" i="45" a="1"/>
  <c r="AO74" i="45" s="1"/>
  <c r="AM74" i="45" a="1"/>
  <c r="AM74" i="45" s="1"/>
  <c r="AC74" i="44"/>
  <c r="AL73" i="44"/>
  <c r="AM72" i="44" a="1"/>
  <c r="AM72" i="44" s="1"/>
  <c r="AN72" i="44" a="1"/>
  <c r="AN72" i="44" s="1"/>
  <c r="AO72" i="44" a="1"/>
  <c r="AO72" i="44" s="1"/>
  <c r="AC78" i="43"/>
  <c r="AL77" i="43"/>
  <c r="AN76" i="43" a="1"/>
  <c r="AN76" i="43" s="1"/>
  <c r="AL77" i="42"/>
  <c r="AC78" i="42"/>
  <c r="AO76" i="42" a="1"/>
  <c r="AO76" i="42" s="1"/>
  <c r="AM76" i="42" a="1"/>
  <c r="AM76" i="42" s="1"/>
  <c r="AL79" i="41"/>
  <c r="AC80" i="41"/>
  <c r="AO78" i="41" a="1"/>
  <c r="AO78" i="41" s="1"/>
  <c r="AN78" i="41" a="1"/>
  <c r="AN78" i="41" s="1"/>
  <c r="AM78" i="41" a="1"/>
  <c r="AM78" i="41" s="1"/>
  <c r="AM76" i="40" a="1"/>
  <c r="AM76" i="40" s="1"/>
  <c r="AC78" i="40"/>
  <c r="AL77" i="40"/>
  <c r="AO76" i="40" a="1"/>
  <c r="AO76" i="40" s="1"/>
  <c r="AC76" i="57" l="1"/>
  <c r="AL75" i="57"/>
  <c r="AO74" i="57" a="1"/>
  <c r="AO74" i="57" s="1"/>
  <c r="AM74" i="57" a="1"/>
  <c r="AM74" i="57" s="1"/>
  <c r="AC78" i="56"/>
  <c r="AL77" i="56"/>
  <c r="AN76" i="56" a="1"/>
  <c r="AN76" i="56" s="1"/>
  <c r="AO76" i="56" a="1"/>
  <c r="AO76" i="56" s="1"/>
  <c r="AI76" i="55"/>
  <c r="AN77" i="54" a="1"/>
  <c r="AN77" i="54" s="1"/>
  <c r="AM77" i="54" a="1"/>
  <c r="AM77" i="54" s="1"/>
  <c r="AO77" i="54" a="1"/>
  <c r="AO77" i="54" s="1"/>
  <c r="AD78" i="54"/>
  <c r="AE78" i="54" s="1"/>
  <c r="AF78" i="54" s="1"/>
  <c r="AG78" i="54" s="1"/>
  <c r="AH78" i="54" s="1"/>
  <c r="AL78" i="54"/>
  <c r="AM77" i="53" a="1"/>
  <c r="AM77" i="53" s="1"/>
  <c r="AO77" i="53" a="1"/>
  <c r="AO77" i="53" s="1"/>
  <c r="AN77" i="53" a="1"/>
  <c r="AN77" i="53" s="1"/>
  <c r="AL78" i="53"/>
  <c r="AD78" i="53"/>
  <c r="AE78" i="53" s="1"/>
  <c r="AF78" i="53" s="1"/>
  <c r="AG78" i="53" s="1"/>
  <c r="AH78" i="53" s="1"/>
  <c r="AM74" i="52" a="1"/>
  <c r="AM74" i="52" s="1"/>
  <c r="AI74" i="52"/>
  <c r="AI76" i="51"/>
  <c r="AN76" i="51" a="1"/>
  <c r="AN76" i="51" s="1"/>
  <c r="AI74" i="50"/>
  <c r="AL77" i="49"/>
  <c r="AC78" i="49"/>
  <c r="AM76" i="49" a="1"/>
  <c r="AM76" i="49" s="1"/>
  <c r="AN76" i="49" a="1"/>
  <c r="AN76" i="49" s="1"/>
  <c r="AO76" i="49" a="1"/>
  <c r="AO76" i="49" s="1"/>
  <c r="AD76" i="48"/>
  <c r="AE76" i="48" s="1"/>
  <c r="AF76" i="48" s="1"/>
  <c r="AG76" i="48" s="1"/>
  <c r="AH76" i="48" s="1"/>
  <c r="AL76" i="48"/>
  <c r="AN75" i="48" a="1"/>
  <c r="AN75" i="48" s="1"/>
  <c r="AM75" i="48" a="1"/>
  <c r="AM75" i="48" s="1"/>
  <c r="AO75" i="48" a="1"/>
  <c r="AO75" i="48" s="1"/>
  <c r="AI76" i="47"/>
  <c r="AN76" i="47" s="1" a="1"/>
  <c r="AN76" i="47" s="1"/>
  <c r="AL78" i="46"/>
  <c r="AD78" i="46"/>
  <c r="AE78" i="46" s="1"/>
  <c r="AF78" i="46" s="1"/>
  <c r="AG78" i="46" s="1"/>
  <c r="AH78" i="46" s="1"/>
  <c r="AO77" i="46" a="1"/>
  <c r="AO77" i="46" s="1"/>
  <c r="AN77" i="46" a="1"/>
  <c r="AN77" i="46" s="1"/>
  <c r="AM77" i="46" a="1"/>
  <c r="AM77" i="46" s="1"/>
  <c r="AD76" i="45"/>
  <c r="AE76" i="45" s="1"/>
  <c r="AF76" i="45" s="1"/>
  <c r="AG76" i="45" s="1"/>
  <c r="AH76" i="45" s="1"/>
  <c r="AL76" i="45"/>
  <c r="AN75" i="45" a="1"/>
  <c r="AN75" i="45" s="1"/>
  <c r="AM75" i="45" a="1"/>
  <c r="AM75" i="45" s="1"/>
  <c r="AO75" i="45" a="1"/>
  <c r="AO75" i="45" s="1"/>
  <c r="AN73" i="44" a="1"/>
  <c r="AN73" i="44" s="1"/>
  <c r="AM73" i="44" a="1"/>
  <c r="AM73" i="44" s="1"/>
  <c r="AO73" i="44" a="1"/>
  <c r="AO73" i="44" s="1"/>
  <c r="AD74" i="44"/>
  <c r="AE74" i="44" s="1"/>
  <c r="AF74" i="44" s="1"/>
  <c r="AG74" i="44" s="1"/>
  <c r="AH74" i="44" s="1"/>
  <c r="AL74" i="44"/>
  <c r="AM77" i="43" a="1"/>
  <c r="AM77" i="43" s="1"/>
  <c r="AO77" i="43" a="1"/>
  <c r="AO77" i="43" s="1"/>
  <c r="AN77" i="43" a="1"/>
  <c r="AN77" i="43" s="1"/>
  <c r="AD78" i="43"/>
  <c r="AE78" i="43" s="1"/>
  <c r="AF78" i="43" s="1"/>
  <c r="AG78" i="43" s="1"/>
  <c r="AH78" i="43" s="1"/>
  <c r="AL78" i="43"/>
  <c r="AL78" i="42"/>
  <c r="AD78" i="42"/>
  <c r="AE78" i="42" s="1"/>
  <c r="AF78" i="42" s="1"/>
  <c r="AG78" i="42" s="1"/>
  <c r="AH78" i="42" s="1"/>
  <c r="AO77" i="42" a="1"/>
  <c r="AO77" i="42" s="1"/>
  <c r="AN77" i="42" a="1"/>
  <c r="AN77" i="42" s="1"/>
  <c r="AM77" i="42" a="1"/>
  <c r="AM77" i="42" s="1"/>
  <c r="AD80" i="41"/>
  <c r="AE80" i="41" s="1"/>
  <c r="AF80" i="41" s="1"/>
  <c r="AG80" i="41" s="1"/>
  <c r="AH80" i="41" s="1"/>
  <c r="AL80" i="41"/>
  <c r="AO79" i="41" a="1"/>
  <c r="AO79" i="41" s="1"/>
  <c r="AN79" i="41" a="1"/>
  <c r="AN79" i="41" s="1"/>
  <c r="AM79" i="41" a="1"/>
  <c r="AM79" i="41" s="1"/>
  <c r="AN77" i="40" a="1"/>
  <c r="AN77" i="40" s="1"/>
  <c r="AM77" i="40" a="1"/>
  <c r="AM77" i="40" s="1"/>
  <c r="AO77" i="40" a="1"/>
  <c r="AO77" i="40" s="1"/>
  <c r="AL78" i="40"/>
  <c r="AD78" i="40"/>
  <c r="AE78" i="40" s="1"/>
  <c r="AF78" i="40" s="1"/>
  <c r="AG78" i="40" s="1"/>
  <c r="AH78" i="40" s="1"/>
  <c r="AO75" i="57" l="1" a="1"/>
  <c r="AO75" i="57" s="1"/>
  <c r="AN75" i="57" a="1"/>
  <c r="AN75" i="57" s="1"/>
  <c r="AM75" i="57" a="1"/>
  <c r="AM75" i="57" s="1"/>
  <c r="AL76" i="57"/>
  <c r="AD76" i="57"/>
  <c r="AE76" i="57" s="1"/>
  <c r="AF76" i="57" s="1"/>
  <c r="AG76" i="57" s="1"/>
  <c r="AH76" i="57" s="1"/>
  <c r="AM77" i="56" a="1"/>
  <c r="AM77" i="56" s="1"/>
  <c r="AO77" i="56" a="1"/>
  <c r="AO77" i="56" s="1"/>
  <c r="AN77" i="56" a="1"/>
  <c r="AN77" i="56" s="1"/>
  <c r="AD78" i="56"/>
  <c r="AE78" i="56" s="1"/>
  <c r="AF78" i="56" s="1"/>
  <c r="AG78" i="56" s="1"/>
  <c r="AH78" i="56" s="1"/>
  <c r="AL78" i="56"/>
  <c r="AL77" i="55"/>
  <c r="AC78" i="55"/>
  <c r="AN76" i="55" a="1"/>
  <c r="AN76" i="55" s="1"/>
  <c r="AO76" i="55" a="1"/>
  <c r="AO76" i="55" s="1"/>
  <c r="AM76" i="55" a="1"/>
  <c r="AM76" i="55" s="1"/>
  <c r="AN78" i="54" a="1"/>
  <c r="AN78" i="54" s="1"/>
  <c r="AI78" i="54"/>
  <c r="AI78" i="53"/>
  <c r="AO78" i="53" s="1" a="1"/>
  <c r="AO78" i="53" s="1"/>
  <c r="AL75" i="52"/>
  <c r="AC76" i="52"/>
  <c r="AO74" i="52" a="1"/>
  <c r="AO74" i="52" s="1"/>
  <c r="AN74" i="52" a="1"/>
  <c r="AN74" i="52" s="1"/>
  <c r="AC78" i="51"/>
  <c r="AL77" i="51"/>
  <c r="AO76" i="51" a="1"/>
  <c r="AO76" i="51" s="1"/>
  <c r="AM76" i="51" a="1"/>
  <c r="AM76" i="51" s="1"/>
  <c r="AL75" i="50"/>
  <c r="AC76" i="50"/>
  <c r="AO74" i="50" a="1"/>
  <c r="AO74" i="50" s="1"/>
  <c r="AN74" i="50" a="1"/>
  <c r="AN74" i="50" s="1"/>
  <c r="AM74" i="50" a="1"/>
  <c r="AM74" i="50" s="1"/>
  <c r="AD78" i="49"/>
  <c r="AE78" i="49" s="1"/>
  <c r="AF78" i="49" s="1"/>
  <c r="AG78" i="49" s="1"/>
  <c r="AH78" i="49" s="1"/>
  <c r="AL78" i="49"/>
  <c r="AO77" i="49" a="1"/>
  <c r="AO77" i="49" s="1"/>
  <c r="AN77" i="49" a="1"/>
  <c r="AN77" i="49" s="1"/>
  <c r="AM77" i="49" a="1"/>
  <c r="AM77" i="49" s="1"/>
  <c r="AI76" i="48"/>
  <c r="AC78" i="47"/>
  <c r="AL77" i="47"/>
  <c r="AO76" i="47" a="1"/>
  <c r="AO76" i="47" s="1"/>
  <c r="AM76" i="47" a="1"/>
  <c r="AM76" i="47" s="1"/>
  <c r="AO78" i="46" a="1"/>
  <c r="AO78" i="46" s="1"/>
  <c r="AN78" i="46" a="1"/>
  <c r="AN78" i="46" s="1"/>
  <c r="AI78" i="46"/>
  <c r="AM78" i="46" a="1"/>
  <c r="AM78" i="46" s="1"/>
  <c r="AI76" i="45"/>
  <c r="AN76" i="45" a="1"/>
  <c r="AN76" i="45" s="1"/>
  <c r="AI74" i="44"/>
  <c r="AI78" i="43"/>
  <c r="AN78" i="43" s="1" a="1"/>
  <c r="AN78" i="43" s="1"/>
  <c r="AI78" i="42"/>
  <c r="AN78" i="42" s="1" a="1"/>
  <c r="AN78" i="42" s="1"/>
  <c r="AI80" i="41"/>
  <c r="AN80" i="41" s="1" a="1"/>
  <c r="AN80" i="41" s="1"/>
  <c r="AI78" i="40"/>
  <c r="AM78" i="40" s="1" a="1"/>
  <c r="AM78" i="40" s="1"/>
  <c r="AI76" i="57" l="1"/>
  <c r="AI78" i="56"/>
  <c r="AO78" i="56" a="1"/>
  <c r="AO78" i="56" s="1"/>
  <c r="AD78" i="55"/>
  <c r="AE78" i="55" s="1"/>
  <c r="AF78" i="55" s="1"/>
  <c r="AG78" i="55" s="1"/>
  <c r="AH78" i="55" s="1"/>
  <c r="AL78" i="55"/>
  <c r="AM77" i="55" a="1"/>
  <c r="AM77" i="55" s="1"/>
  <c r="AO77" i="55" a="1"/>
  <c r="AO77" i="55" s="1"/>
  <c r="AN77" i="55" a="1"/>
  <c r="AN77" i="55" s="1"/>
  <c r="AL79" i="54"/>
  <c r="AC80" i="54"/>
  <c r="AO78" i="54" a="1"/>
  <c r="AO78" i="54" s="1"/>
  <c r="AM78" i="54" a="1"/>
  <c r="AM78" i="54" s="1"/>
  <c r="AN78" i="53" a="1"/>
  <c r="AN78" i="53" s="1"/>
  <c r="AC80" i="53"/>
  <c r="AL79" i="53"/>
  <c r="AM78" i="53" a="1"/>
  <c r="AM78" i="53" s="1"/>
  <c r="AL76" i="52"/>
  <c r="AD76" i="52"/>
  <c r="AE76" i="52" s="1"/>
  <c r="AF76" i="52" s="1"/>
  <c r="AG76" i="52" s="1"/>
  <c r="AH76" i="52" s="1"/>
  <c r="AO75" i="52" a="1"/>
  <c r="AO75" i="52" s="1"/>
  <c r="AN75" i="52" a="1"/>
  <c r="AN75" i="52" s="1"/>
  <c r="AM75" i="52" a="1"/>
  <c r="AM75" i="52" s="1"/>
  <c r="AN77" i="51" a="1"/>
  <c r="AN77" i="51" s="1"/>
  <c r="AO77" i="51" a="1"/>
  <c r="AO77" i="51" s="1"/>
  <c r="AM77" i="51" a="1"/>
  <c r="AM77" i="51" s="1"/>
  <c r="AD78" i="51"/>
  <c r="AE78" i="51" s="1"/>
  <c r="AF78" i="51" s="1"/>
  <c r="AG78" i="51" s="1"/>
  <c r="AH78" i="51" s="1"/>
  <c r="AL78" i="51"/>
  <c r="AO75" i="50" a="1"/>
  <c r="AO75" i="50" s="1"/>
  <c r="AM75" i="50" a="1"/>
  <c r="AM75" i="50" s="1"/>
  <c r="AN75" i="50" a="1"/>
  <c r="AN75" i="50" s="1"/>
  <c r="AD76" i="50"/>
  <c r="AE76" i="50" s="1"/>
  <c r="AF76" i="50" s="1"/>
  <c r="AG76" i="50" s="1"/>
  <c r="AH76" i="50" s="1"/>
  <c r="AL76" i="50"/>
  <c r="AI78" i="49"/>
  <c r="AN78" i="49" a="1"/>
  <c r="AN78" i="49" s="1"/>
  <c r="AC78" i="48"/>
  <c r="AL77" i="48"/>
  <c r="AM76" i="48" a="1"/>
  <c r="AM76" i="48" s="1"/>
  <c r="AN76" i="48" a="1"/>
  <c r="AN76" i="48" s="1"/>
  <c r="AO76" i="48" a="1"/>
  <c r="AO76" i="48" s="1"/>
  <c r="AO77" i="47" a="1"/>
  <c r="AO77" i="47" s="1"/>
  <c r="AN77" i="47" a="1"/>
  <c r="AN77" i="47" s="1"/>
  <c r="AM77" i="47" a="1"/>
  <c r="AM77" i="47" s="1"/>
  <c r="AD78" i="47"/>
  <c r="AE78" i="47" s="1"/>
  <c r="AF78" i="47" s="1"/>
  <c r="AG78" i="47" s="1"/>
  <c r="AH78" i="47" s="1"/>
  <c r="AL78" i="47"/>
  <c r="AL79" i="46"/>
  <c r="AC80" i="46"/>
  <c r="AC78" i="45"/>
  <c r="AL77" i="45"/>
  <c r="AO76" i="45" a="1"/>
  <c r="AO76" i="45" s="1"/>
  <c r="AM76" i="45" a="1"/>
  <c r="AM76" i="45" s="1"/>
  <c r="AC76" i="44"/>
  <c r="AL75" i="44"/>
  <c r="AM74" i="44" a="1"/>
  <c r="AM74" i="44" s="1"/>
  <c r="AO74" i="44" a="1"/>
  <c r="AO74" i="44" s="1"/>
  <c r="AN74" i="44" a="1"/>
  <c r="AN74" i="44" s="1"/>
  <c r="AC80" i="43"/>
  <c r="AL79" i="43"/>
  <c r="AM78" i="43" a="1"/>
  <c r="AM78" i="43" s="1"/>
  <c r="AO78" i="43" a="1"/>
  <c r="AO78" i="43" s="1"/>
  <c r="AC80" i="42"/>
  <c r="AL79" i="42"/>
  <c r="AO78" i="42" a="1"/>
  <c r="AO78" i="42" s="1"/>
  <c r="AM78" i="42" a="1"/>
  <c r="AM78" i="42" s="1"/>
  <c r="AC82" i="41"/>
  <c r="AL81" i="41"/>
  <c r="AM80" i="41" a="1"/>
  <c r="AM80" i="41" s="1"/>
  <c r="AO80" i="41" a="1"/>
  <c r="AO80" i="41" s="1"/>
  <c r="AL79" i="40"/>
  <c r="AC80" i="40"/>
  <c r="AN78" i="40" a="1"/>
  <c r="AN78" i="40" s="1"/>
  <c r="AO78" i="40" a="1"/>
  <c r="AO78" i="40" s="1"/>
  <c r="AC78" i="57" l="1"/>
  <c r="AL77" i="57"/>
  <c r="AO76" i="57" a="1"/>
  <c r="AO76" i="57" s="1"/>
  <c r="AN76" i="57" a="1"/>
  <c r="AN76" i="57" s="1"/>
  <c r="AM76" i="57" a="1"/>
  <c r="AM76" i="57" s="1"/>
  <c r="AC80" i="56"/>
  <c r="AL79" i="56"/>
  <c r="AM78" i="56" a="1"/>
  <c r="AM78" i="56" s="1"/>
  <c r="AN78" i="56" a="1"/>
  <c r="AN78" i="56" s="1"/>
  <c r="AI78" i="55"/>
  <c r="AO78" i="55" a="1"/>
  <c r="AO78" i="55" s="1"/>
  <c r="AL80" i="54"/>
  <c r="AD80" i="54"/>
  <c r="AE80" i="54" s="1"/>
  <c r="AF80" i="54" s="1"/>
  <c r="AG80" i="54" s="1"/>
  <c r="AH80" i="54" s="1"/>
  <c r="AO79" i="54" a="1"/>
  <c r="AO79" i="54" s="1"/>
  <c r="AM79" i="54" a="1"/>
  <c r="AM79" i="54" s="1"/>
  <c r="AN79" i="54" a="1"/>
  <c r="AN79" i="54" s="1"/>
  <c r="AN79" i="53" a="1"/>
  <c r="AN79" i="53" s="1"/>
  <c r="AM79" i="53" a="1"/>
  <c r="AM79" i="53" s="1"/>
  <c r="AO79" i="53" a="1"/>
  <c r="AO79" i="53" s="1"/>
  <c r="AL80" i="53"/>
  <c r="AD80" i="53"/>
  <c r="AE80" i="53" s="1"/>
  <c r="AF80" i="53" s="1"/>
  <c r="AG80" i="53" s="1"/>
  <c r="AH80" i="53" s="1"/>
  <c r="AI76" i="52"/>
  <c r="AN76" i="52" a="1"/>
  <c r="AN76" i="52" s="1"/>
  <c r="AI78" i="51"/>
  <c r="AO76" i="50" a="1"/>
  <c r="AO76" i="50" s="1"/>
  <c r="AI76" i="50"/>
  <c r="AN76" i="50" a="1"/>
  <c r="AN76" i="50" s="1"/>
  <c r="AL79" i="49"/>
  <c r="AC80" i="49"/>
  <c r="AO78" i="49" a="1"/>
  <c r="AO78" i="49" s="1"/>
  <c r="AM78" i="49" a="1"/>
  <c r="AM78" i="49" s="1"/>
  <c r="AM77" i="48" a="1"/>
  <c r="AM77" i="48" s="1"/>
  <c r="AO77" i="48" a="1"/>
  <c r="AO77" i="48" s="1"/>
  <c r="AN77" i="48" a="1"/>
  <c r="AN77" i="48" s="1"/>
  <c r="AL78" i="48"/>
  <c r="AD78" i="48"/>
  <c r="AE78" i="48" s="1"/>
  <c r="AF78" i="48" s="1"/>
  <c r="AG78" i="48" s="1"/>
  <c r="AH78" i="48" s="1"/>
  <c r="AN78" i="47" a="1"/>
  <c r="AN78" i="47" s="1"/>
  <c r="AI78" i="47"/>
  <c r="AL80" i="46"/>
  <c r="AD80" i="46"/>
  <c r="AE80" i="46" s="1"/>
  <c r="AF80" i="46" s="1"/>
  <c r="AG80" i="46" s="1"/>
  <c r="AH80" i="46" s="1"/>
  <c r="AM79" i="46" a="1"/>
  <c r="AM79" i="46" s="1"/>
  <c r="AN79" i="46" a="1"/>
  <c r="AN79" i="46" s="1"/>
  <c r="AO79" i="46" a="1"/>
  <c r="AO79" i="46" s="1"/>
  <c r="AM77" i="45" a="1"/>
  <c r="AM77" i="45" s="1"/>
  <c r="AN77" i="45" a="1"/>
  <c r="AN77" i="45" s="1"/>
  <c r="AO77" i="45" a="1"/>
  <c r="AO77" i="45" s="1"/>
  <c r="AL78" i="45"/>
  <c r="AD78" i="45"/>
  <c r="AE78" i="45" s="1"/>
  <c r="AF78" i="45" s="1"/>
  <c r="AG78" i="45" s="1"/>
  <c r="AH78" i="45" s="1"/>
  <c r="AO75" i="44" a="1"/>
  <c r="AO75" i="44" s="1"/>
  <c r="AN75" i="44" a="1"/>
  <c r="AN75" i="44" s="1"/>
  <c r="AM75" i="44" a="1"/>
  <c r="AM75" i="44" s="1"/>
  <c r="AL76" i="44"/>
  <c r="AD76" i="44"/>
  <c r="AE76" i="44" s="1"/>
  <c r="AF76" i="44" s="1"/>
  <c r="AG76" i="44" s="1"/>
  <c r="AH76" i="44" s="1"/>
  <c r="AO79" i="43" a="1"/>
  <c r="AO79" i="43" s="1"/>
  <c r="AN79" i="43" a="1"/>
  <c r="AN79" i="43" s="1"/>
  <c r="AM79" i="43" a="1"/>
  <c r="AM79" i="43" s="1"/>
  <c r="AL80" i="43"/>
  <c r="AD80" i="43"/>
  <c r="AE80" i="43" s="1"/>
  <c r="AF80" i="43" s="1"/>
  <c r="AG80" i="43" s="1"/>
  <c r="AH80" i="43" s="1"/>
  <c r="AO79" i="42" a="1"/>
  <c r="AO79" i="42" s="1"/>
  <c r="AN79" i="42" a="1"/>
  <c r="AN79" i="42" s="1"/>
  <c r="AM79" i="42" a="1"/>
  <c r="AM79" i="42" s="1"/>
  <c r="AD80" i="42"/>
  <c r="AE80" i="42" s="1"/>
  <c r="AF80" i="42" s="1"/>
  <c r="AG80" i="42" s="1"/>
  <c r="AH80" i="42" s="1"/>
  <c r="AL80" i="42"/>
  <c r="AO81" i="41" a="1"/>
  <c r="AO81" i="41" s="1"/>
  <c r="AN81" i="41" a="1"/>
  <c r="AN81" i="41" s="1"/>
  <c r="AM81" i="41" a="1"/>
  <c r="AM81" i="41" s="1"/>
  <c r="AL82" i="41"/>
  <c r="AD82" i="41"/>
  <c r="AE82" i="41" s="1"/>
  <c r="AF82" i="41" s="1"/>
  <c r="AG82" i="41" s="1"/>
  <c r="AH82" i="41" s="1"/>
  <c r="AD80" i="40"/>
  <c r="AE80" i="40" s="1"/>
  <c r="AF80" i="40" s="1"/>
  <c r="AG80" i="40" s="1"/>
  <c r="AH80" i="40" s="1"/>
  <c r="AL80" i="40"/>
  <c r="AM79" i="40" a="1"/>
  <c r="AM79" i="40" s="1"/>
  <c r="AO79" i="40" a="1"/>
  <c r="AO79" i="40" s="1"/>
  <c r="AN79" i="40" a="1"/>
  <c r="AN79" i="40" s="1"/>
  <c r="AO77" i="57" l="1" a="1"/>
  <c r="AO77" i="57" s="1"/>
  <c r="AN77" i="57" a="1"/>
  <c r="AN77" i="57" s="1"/>
  <c r="AM77" i="57" a="1"/>
  <c r="AM77" i="57" s="1"/>
  <c r="AL78" i="57"/>
  <c r="AD78" i="57"/>
  <c r="AE78" i="57" s="1"/>
  <c r="AF78" i="57" s="1"/>
  <c r="AG78" i="57" s="1"/>
  <c r="AH78" i="57" s="1"/>
  <c r="AO79" i="56" a="1"/>
  <c r="AO79" i="56" s="1"/>
  <c r="AN79" i="56" a="1"/>
  <c r="AN79" i="56" s="1"/>
  <c r="AM79" i="56" a="1"/>
  <c r="AM79" i="56" s="1"/>
  <c r="AL80" i="56"/>
  <c r="AD80" i="56"/>
  <c r="AE80" i="56" s="1"/>
  <c r="AF80" i="56" s="1"/>
  <c r="AG80" i="56" s="1"/>
  <c r="AH80" i="56" s="1"/>
  <c r="AC80" i="55"/>
  <c r="AL79" i="55"/>
  <c r="AM78" i="55" a="1"/>
  <c r="AM78" i="55" s="1"/>
  <c r="AN78" i="55" a="1"/>
  <c r="AN78" i="55" s="1"/>
  <c r="AI80" i="54"/>
  <c r="AN80" i="54" a="1"/>
  <c r="AN80" i="54" s="1"/>
  <c r="AM80" i="54" a="1"/>
  <c r="AM80" i="54" s="1"/>
  <c r="AI80" i="53"/>
  <c r="AN80" i="53" s="1" a="1"/>
  <c r="AN80" i="53" s="1"/>
  <c r="AC78" i="52"/>
  <c r="AL77" i="52"/>
  <c r="AO76" i="52" a="1"/>
  <c r="AO76" i="52" s="1"/>
  <c r="AM76" i="52" a="1"/>
  <c r="AM76" i="52" s="1"/>
  <c r="AL79" i="51"/>
  <c r="AC80" i="51"/>
  <c r="AO78" i="51" a="1"/>
  <c r="AO78" i="51" s="1"/>
  <c r="AM78" i="51" a="1"/>
  <c r="AM78" i="51" s="1"/>
  <c r="AN78" i="51" a="1"/>
  <c r="AN78" i="51" s="1"/>
  <c r="AC78" i="50"/>
  <c r="AL77" i="50"/>
  <c r="AM76" i="50" a="1"/>
  <c r="AM76" i="50" s="1"/>
  <c r="AD80" i="49"/>
  <c r="AE80" i="49" s="1"/>
  <c r="AF80" i="49" s="1"/>
  <c r="AG80" i="49" s="1"/>
  <c r="AH80" i="49" s="1"/>
  <c r="AL80" i="49"/>
  <c r="AO79" i="49" a="1"/>
  <c r="AO79" i="49" s="1"/>
  <c r="AN79" i="49" a="1"/>
  <c r="AN79" i="49" s="1"/>
  <c r="AM79" i="49" a="1"/>
  <c r="AM79" i="49" s="1"/>
  <c r="AI78" i="48"/>
  <c r="AC80" i="47"/>
  <c r="AL79" i="47"/>
  <c r="AM78" i="47" a="1"/>
  <c r="AM78" i="47" s="1"/>
  <c r="AO78" i="47" a="1"/>
  <c r="AO78" i="47" s="1"/>
  <c r="AO80" i="46" a="1"/>
  <c r="AO80" i="46" s="1"/>
  <c r="AI80" i="46"/>
  <c r="AN80" i="46" s="1" a="1"/>
  <c r="AN80" i="46" s="1"/>
  <c r="AM80" i="46" a="1"/>
  <c r="AM80" i="46" s="1"/>
  <c r="AI78" i="45"/>
  <c r="AM78" i="45" s="1" a="1"/>
  <c r="AM78" i="45" s="1"/>
  <c r="AN78" i="45" a="1"/>
  <c r="AN78" i="45" s="1"/>
  <c r="AI76" i="44"/>
  <c r="AN76" i="44" a="1"/>
  <c r="AN76" i="44" s="1"/>
  <c r="AI80" i="43"/>
  <c r="AO80" i="43" a="1"/>
  <c r="AO80" i="43" s="1"/>
  <c r="AI80" i="42"/>
  <c r="AI82" i="41"/>
  <c r="AI80" i="40"/>
  <c r="AO78" i="57" l="1" a="1"/>
  <c r="AO78" i="57" s="1"/>
  <c r="AI78" i="57"/>
  <c r="AI80" i="56"/>
  <c r="AN80" i="56" s="1" a="1"/>
  <c r="AN80" i="56" s="1"/>
  <c r="AM80" i="56" a="1"/>
  <c r="AM80" i="56" s="1"/>
  <c r="AN79" i="55" a="1"/>
  <c r="AN79" i="55" s="1"/>
  <c r="AM79" i="55" a="1"/>
  <c r="AM79" i="55" s="1"/>
  <c r="AO79" i="55" a="1"/>
  <c r="AO79" i="55" s="1"/>
  <c r="AL80" i="55"/>
  <c r="AD80" i="55"/>
  <c r="AE80" i="55" s="1"/>
  <c r="AF80" i="55" s="1"/>
  <c r="AG80" i="55" s="1"/>
  <c r="AH80" i="55" s="1"/>
  <c r="AC82" i="54"/>
  <c r="AL81" i="54"/>
  <c r="AO80" i="54" a="1"/>
  <c r="AO80" i="54" s="1"/>
  <c r="AL81" i="53"/>
  <c r="AC82" i="53"/>
  <c r="AO80" i="53" a="1"/>
  <c r="AO80" i="53" s="1"/>
  <c r="AM80" i="53" a="1"/>
  <c r="AM80" i="53" s="1"/>
  <c r="AO77" i="52" a="1"/>
  <c r="AO77" i="52" s="1"/>
  <c r="AM77" i="52" a="1"/>
  <c r="AM77" i="52" s="1"/>
  <c r="AN77" i="52" a="1"/>
  <c r="AN77" i="52" s="1"/>
  <c r="AD78" i="52"/>
  <c r="AE78" i="52" s="1"/>
  <c r="AF78" i="52" s="1"/>
  <c r="AG78" i="52" s="1"/>
  <c r="AH78" i="52" s="1"/>
  <c r="AL78" i="52"/>
  <c r="AL80" i="51"/>
  <c r="AD80" i="51"/>
  <c r="AE80" i="51" s="1"/>
  <c r="AF80" i="51" s="1"/>
  <c r="AG80" i="51" s="1"/>
  <c r="AH80" i="51" s="1"/>
  <c r="AO79" i="51" a="1"/>
  <c r="AO79" i="51" s="1"/>
  <c r="AN79" i="51" a="1"/>
  <c r="AN79" i="51" s="1"/>
  <c r="AM79" i="51" a="1"/>
  <c r="AM79" i="51" s="1"/>
  <c r="AO77" i="50" a="1"/>
  <c r="AO77" i="50" s="1"/>
  <c r="AM77" i="50" a="1"/>
  <c r="AM77" i="50" s="1"/>
  <c r="AN77" i="50" a="1"/>
  <c r="AN77" i="50" s="1"/>
  <c r="AD78" i="50"/>
  <c r="AE78" i="50" s="1"/>
  <c r="AF78" i="50" s="1"/>
  <c r="AG78" i="50" s="1"/>
  <c r="AH78" i="50" s="1"/>
  <c r="AL78" i="50"/>
  <c r="AI80" i="49"/>
  <c r="AC80" i="48"/>
  <c r="AL79" i="48"/>
  <c r="AN78" i="48" a="1"/>
  <c r="AN78" i="48" s="1"/>
  <c r="AO78" i="48" a="1"/>
  <c r="AO78" i="48" s="1"/>
  <c r="AM78" i="48" a="1"/>
  <c r="AM78" i="48" s="1"/>
  <c r="AO79" i="47" a="1"/>
  <c r="AO79" i="47" s="1"/>
  <c r="AN79" i="47" a="1"/>
  <c r="AN79" i="47" s="1"/>
  <c r="AM79" i="47" a="1"/>
  <c r="AM79" i="47" s="1"/>
  <c r="AD80" i="47"/>
  <c r="AE80" i="47" s="1"/>
  <c r="AF80" i="47" s="1"/>
  <c r="AG80" i="47" s="1"/>
  <c r="AH80" i="47" s="1"/>
  <c r="AL80" i="47"/>
  <c r="AL81" i="46"/>
  <c r="AC82" i="46"/>
  <c r="AC80" i="45"/>
  <c r="AL79" i="45"/>
  <c r="AO78" i="45" a="1"/>
  <c r="AO78" i="45" s="1"/>
  <c r="AL77" i="44"/>
  <c r="AC78" i="44"/>
  <c r="AM76" i="44" a="1"/>
  <c r="AM76" i="44" s="1"/>
  <c r="AO76" i="44" a="1"/>
  <c r="AO76" i="44" s="1"/>
  <c r="AL81" i="43"/>
  <c r="AC82" i="43"/>
  <c r="AN80" i="43" a="1"/>
  <c r="AN80" i="43" s="1"/>
  <c r="AM80" i="43" a="1"/>
  <c r="AM80" i="43" s="1"/>
  <c r="AC82" i="42"/>
  <c r="AL81" i="42"/>
  <c r="AO80" i="42" a="1"/>
  <c r="AO80" i="42" s="1"/>
  <c r="AN80" i="42" a="1"/>
  <c r="AN80" i="42" s="1"/>
  <c r="AM80" i="42" a="1"/>
  <c r="AM80" i="42" s="1"/>
  <c r="AC84" i="41"/>
  <c r="AL83" i="41"/>
  <c r="AO82" i="41" a="1"/>
  <c r="AO82" i="41" s="1"/>
  <c r="AN82" i="41" a="1"/>
  <c r="AN82" i="41" s="1"/>
  <c r="AM82" i="41" a="1"/>
  <c r="AM82" i="41" s="1"/>
  <c r="AC82" i="40"/>
  <c r="AL81" i="40"/>
  <c r="AO80" i="40" a="1"/>
  <c r="AO80" i="40" s="1"/>
  <c r="AM80" i="40" a="1"/>
  <c r="AM80" i="40" s="1"/>
  <c r="AN80" i="40" a="1"/>
  <c r="AN80" i="40" s="1"/>
  <c r="AC80" i="57" l="1"/>
  <c r="AL79" i="57"/>
  <c r="AM78" i="57" a="1"/>
  <c r="AM78" i="57" s="1"/>
  <c r="AN78" i="57" a="1"/>
  <c r="AN78" i="57" s="1"/>
  <c r="AL81" i="56"/>
  <c r="AC82" i="56"/>
  <c r="AO80" i="56" a="1"/>
  <c r="AO80" i="56" s="1"/>
  <c r="AM80" i="55" a="1"/>
  <c r="AM80" i="55" s="1"/>
  <c r="AN80" i="55" a="1"/>
  <c r="AN80" i="55" s="1"/>
  <c r="AI80" i="55"/>
  <c r="AO80" i="55" a="1"/>
  <c r="AO80" i="55" s="1"/>
  <c r="AO81" i="54" a="1"/>
  <c r="AO81" i="54" s="1"/>
  <c r="AN81" i="54" a="1"/>
  <c r="AN81" i="54" s="1"/>
  <c r="AM81" i="54" a="1"/>
  <c r="AM81" i="54" s="1"/>
  <c r="AD82" i="54"/>
  <c r="AE82" i="54" s="1"/>
  <c r="AF82" i="54" s="1"/>
  <c r="AG82" i="54" s="1"/>
  <c r="AH82" i="54" s="1"/>
  <c r="AL82" i="54"/>
  <c r="AL82" i="53"/>
  <c r="AD82" i="53"/>
  <c r="AE82" i="53" s="1"/>
  <c r="AF82" i="53" s="1"/>
  <c r="AG82" i="53" s="1"/>
  <c r="AH82" i="53" s="1"/>
  <c r="AO81" i="53" a="1"/>
  <c r="AO81" i="53" s="1"/>
  <c r="AN81" i="53" a="1"/>
  <c r="AN81" i="53" s="1"/>
  <c r="AM81" i="53" a="1"/>
  <c r="AM81" i="53" s="1"/>
  <c r="AI78" i="52"/>
  <c r="AO78" i="52" a="1"/>
  <c r="AO78" i="52" s="1"/>
  <c r="AI80" i="51"/>
  <c r="AN80" i="51" a="1"/>
  <c r="AN80" i="51" s="1"/>
  <c r="AO80" i="51" a="1"/>
  <c r="AO80" i="51" s="1"/>
  <c r="AO78" i="50" a="1"/>
  <c r="AO78" i="50" s="1"/>
  <c r="AI78" i="50"/>
  <c r="AL81" i="49"/>
  <c r="AC82" i="49"/>
  <c r="AM80" i="49" a="1"/>
  <c r="AM80" i="49" s="1"/>
  <c r="AN80" i="49" a="1"/>
  <c r="AN80" i="49" s="1"/>
  <c r="AO80" i="49" a="1"/>
  <c r="AO80" i="49" s="1"/>
  <c r="AN79" i="48" a="1"/>
  <c r="AN79" i="48" s="1"/>
  <c r="AM79" i="48" a="1"/>
  <c r="AM79" i="48" s="1"/>
  <c r="AO79" i="48" a="1"/>
  <c r="AO79" i="48" s="1"/>
  <c r="AL80" i="48"/>
  <c r="AD80" i="48"/>
  <c r="AE80" i="48" s="1"/>
  <c r="AF80" i="48" s="1"/>
  <c r="AG80" i="48" s="1"/>
  <c r="AH80" i="48" s="1"/>
  <c r="AI80" i="47"/>
  <c r="AL82" i="46"/>
  <c r="AD82" i="46"/>
  <c r="AE82" i="46" s="1"/>
  <c r="AF82" i="46" s="1"/>
  <c r="AG82" i="46" s="1"/>
  <c r="AH82" i="46" s="1"/>
  <c r="AO81" i="46" a="1"/>
  <c r="AO81" i="46" s="1"/>
  <c r="AN81" i="46" a="1"/>
  <c r="AN81" i="46" s="1"/>
  <c r="AM81" i="46" a="1"/>
  <c r="AM81" i="46" s="1"/>
  <c r="AO79" i="45" a="1"/>
  <c r="AO79" i="45" s="1"/>
  <c r="AN79" i="45" a="1"/>
  <c r="AN79" i="45" s="1"/>
  <c r="AM79" i="45" a="1"/>
  <c r="AM79" i="45" s="1"/>
  <c r="AD80" i="45"/>
  <c r="AE80" i="45" s="1"/>
  <c r="AF80" i="45" s="1"/>
  <c r="AG80" i="45" s="1"/>
  <c r="AH80" i="45" s="1"/>
  <c r="AL80" i="45"/>
  <c r="AD78" i="44"/>
  <c r="AE78" i="44" s="1"/>
  <c r="AF78" i="44" s="1"/>
  <c r="AG78" i="44" s="1"/>
  <c r="AH78" i="44" s="1"/>
  <c r="AL78" i="44"/>
  <c r="AO77" i="44" a="1"/>
  <c r="AO77" i="44" s="1"/>
  <c r="AN77" i="44" a="1"/>
  <c r="AN77" i="44" s="1"/>
  <c r="AM77" i="44" a="1"/>
  <c r="AM77" i="44" s="1"/>
  <c r="AD82" i="43"/>
  <c r="AE82" i="43" s="1"/>
  <c r="AF82" i="43" s="1"/>
  <c r="AG82" i="43" s="1"/>
  <c r="AH82" i="43" s="1"/>
  <c r="AL82" i="43"/>
  <c r="AM81" i="43" a="1"/>
  <c r="AM81" i="43" s="1"/>
  <c r="AO81" i="43" a="1"/>
  <c r="AO81" i="43" s="1"/>
  <c r="AN81" i="43" a="1"/>
  <c r="AN81" i="43" s="1"/>
  <c r="AO81" i="42" a="1"/>
  <c r="AO81" i="42" s="1"/>
  <c r="AN81" i="42" a="1"/>
  <c r="AN81" i="42" s="1"/>
  <c r="AM81" i="42" a="1"/>
  <c r="AM81" i="42" s="1"/>
  <c r="AD82" i="42"/>
  <c r="AE82" i="42" s="1"/>
  <c r="AF82" i="42" s="1"/>
  <c r="AG82" i="42" s="1"/>
  <c r="AH82" i="42" s="1"/>
  <c r="AL82" i="42"/>
  <c r="AM83" i="41" a="1"/>
  <c r="AM83" i="41" s="1"/>
  <c r="AO83" i="41" a="1"/>
  <c r="AO83" i="41" s="1"/>
  <c r="AN83" i="41" a="1"/>
  <c r="AN83" i="41" s="1"/>
  <c r="AL84" i="41"/>
  <c r="AD84" i="41"/>
  <c r="AE84" i="41" s="1"/>
  <c r="AF84" i="41" s="1"/>
  <c r="AG84" i="41" s="1"/>
  <c r="AH84" i="41" s="1"/>
  <c r="AM81" i="40" a="1"/>
  <c r="AM81" i="40" s="1"/>
  <c r="AN81" i="40" a="1"/>
  <c r="AN81" i="40" s="1"/>
  <c r="AO81" i="40" a="1"/>
  <c r="AO81" i="40" s="1"/>
  <c r="AD82" i="40"/>
  <c r="AE82" i="40" s="1"/>
  <c r="AF82" i="40" s="1"/>
  <c r="AG82" i="40" s="1"/>
  <c r="AH82" i="40" s="1"/>
  <c r="AL82" i="40"/>
  <c r="AO79" i="57" l="1" a="1"/>
  <c r="AO79" i="57" s="1"/>
  <c r="AN79" i="57" a="1"/>
  <c r="AN79" i="57" s="1"/>
  <c r="AM79" i="57" a="1"/>
  <c r="AM79" i="57" s="1"/>
  <c r="AD80" i="57"/>
  <c r="AE80" i="57" s="1"/>
  <c r="AF80" i="57" s="1"/>
  <c r="AG80" i="57" s="1"/>
  <c r="AH80" i="57" s="1"/>
  <c r="AL80" i="57"/>
  <c r="AD82" i="56"/>
  <c r="AE82" i="56" s="1"/>
  <c r="AF82" i="56" s="1"/>
  <c r="AG82" i="56" s="1"/>
  <c r="AH82" i="56" s="1"/>
  <c r="AL82" i="56"/>
  <c r="AM81" i="56" a="1"/>
  <c r="AM81" i="56" s="1"/>
  <c r="AO81" i="56" a="1"/>
  <c r="AO81" i="56" s="1"/>
  <c r="AN81" i="56" a="1"/>
  <c r="AN81" i="56" s="1"/>
  <c r="AC82" i="55"/>
  <c r="AL81" i="55"/>
  <c r="AI82" i="54"/>
  <c r="AI82" i="53"/>
  <c r="AN82" i="53" s="1" a="1"/>
  <c r="AN82" i="53" s="1"/>
  <c r="AC80" i="52"/>
  <c r="AL79" i="52"/>
  <c r="AM78" i="52" a="1"/>
  <c r="AM78" i="52" s="1"/>
  <c r="AN78" i="52" a="1"/>
  <c r="AN78" i="52" s="1"/>
  <c r="AC82" i="51"/>
  <c r="AL81" i="51"/>
  <c r="AM80" i="51" a="1"/>
  <c r="AM80" i="51" s="1"/>
  <c r="AC80" i="50"/>
  <c r="AL79" i="50"/>
  <c r="AM78" i="50" a="1"/>
  <c r="AM78" i="50" s="1"/>
  <c r="AN78" i="50" a="1"/>
  <c r="AN78" i="50" s="1"/>
  <c r="AL82" i="49"/>
  <c r="AD82" i="49"/>
  <c r="AE82" i="49" s="1"/>
  <c r="AF82" i="49" s="1"/>
  <c r="AG82" i="49" s="1"/>
  <c r="AH82" i="49" s="1"/>
  <c r="AN81" i="49" a="1"/>
  <c r="AN81" i="49" s="1"/>
  <c r="AM81" i="49" a="1"/>
  <c r="AM81" i="49" s="1"/>
  <c r="AO81" i="49" a="1"/>
  <c r="AO81" i="49" s="1"/>
  <c r="AI80" i="48"/>
  <c r="AN80" i="48" s="1" a="1"/>
  <c r="AN80" i="48" s="1"/>
  <c r="AC82" i="47"/>
  <c r="AL81" i="47"/>
  <c r="AM80" i="47" a="1"/>
  <c r="AM80" i="47" s="1"/>
  <c r="AN80" i="47" a="1"/>
  <c r="AN80" i="47" s="1"/>
  <c r="AO80" i="47" a="1"/>
  <c r="AO80" i="47" s="1"/>
  <c r="AO82" i="46" a="1"/>
  <c r="AO82" i="46" s="1"/>
  <c r="AI82" i="46"/>
  <c r="AN82" i="46" s="1" a="1"/>
  <c r="AN82" i="46" s="1"/>
  <c r="AI80" i="45"/>
  <c r="AN80" i="45" s="1" a="1"/>
  <c r="AN80" i="45" s="1"/>
  <c r="AI78" i="44"/>
  <c r="AN78" i="44" a="1"/>
  <c r="AN78" i="44" s="1"/>
  <c r="AM78" i="44" a="1"/>
  <c r="AM78" i="44" s="1"/>
  <c r="AI82" i="43"/>
  <c r="AI82" i="42"/>
  <c r="AI84" i="41"/>
  <c r="AN84" i="41" a="1"/>
  <c r="AN84" i="41" s="1"/>
  <c r="AO84" i="41" a="1"/>
  <c r="AO84" i="41" s="1"/>
  <c r="AM84" i="41" a="1"/>
  <c r="AM84" i="41" s="1"/>
  <c r="AI82" i="40"/>
  <c r="AM80" i="57" l="1" a="1"/>
  <c r="AM80" i="57" s="1"/>
  <c r="AI80" i="57"/>
  <c r="AN80" i="57" a="1"/>
  <c r="AN80" i="57" s="1"/>
  <c r="AI82" i="56"/>
  <c r="AN82" i="56" a="1"/>
  <c r="AN82" i="56" s="1"/>
  <c r="AM82" i="56" a="1"/>
  <c r="AM82" i="56" s="1"/>
  <c r="AM81" i="55" a="1"/>
  <c r="AM81" i="55" s="1"/>
  <c r="AO81" i="55" a="1"/>
  <c r="AO81" i="55" s="1"/>
  <c r="AN81" i="55" a="1"/>
  <c r="AN81" i="55" s="1"/>
  <c r="AD82" i="55"/>
  <c r="AE82" i="55" s="1"/>
  <c r="AF82" i="55" s="1"/>
  <c r="AG82" i="55" s="1"/>
  <c r="AH82" i="55" s="1"/>
  <c r="AL82" i="55"/>
  <c r="AC84" i="54"/>
  <c r="AL83" i="54"/>
  <c r="AO82" i="54" a="1"/>
  <c r="AO82" i="54" s="1"/>
  <c r="AM82" i="54" a="1"/>
  <c r="AM82" i="54" s="1"/>
  <c r="AN82" i="54" a="1"/>
  <c r="AN82" i="54" s="1"/>
  <c r="AL83" i="53"/>
  <c r="AC84" i="53"/>
  <c r="AO82" i="53" a="1"/>
  <c r="AO82" i="53" s="1"/>
  <c r="AM82" i="53" a="1"/>
  <c r="AM82" i="53" s="1"/>
  <c r="AN79" i="52" a="1"/>
  <c r="AN79" i="52" s="1"/>
  <c r="AO79" i="52" a="1"/>
  <c r="AO79" i="52" s="1"/>
  <c r="AM79" i="52" a="1"/>
  <c r="AM79" i="52" s="1"/>
  <c r="AL80" i="52"/>
  <c r="AD80" i="52"/>
  <c r="AE80" i="52" s="1"/>
  <c r="AF80" i="52" s="1"/>
  <c r="AG80" i="52" s="1"/>
  <c r="AH80" i="52" s="1"/>
  <c r="AO81" i="51" a="1"/>
  <c r="AO81" i="51" s="1"/>
  <c r="AN81" i="51" a="1"/>
  <c r="AN81" i="51" s="1"/>
  <c r="AM81" i="51" a="1"/>
  <c r="AM81" i="51" s="1"/>
  <c r="AL82" i="51"/>
  <c r="AD82" i="51"/>
  <c r="AE82" i="51" s="1"/>
  <c r="AF82" i="51" s="1"/>
  <c r="AG82" i="51" s="1"/>
  <c r="AH82" i="51" s="1"/>
  <c r="AO79" i="50" a="1"/>
  <c r="AO79" i="50" s="1"/>
  <c r="AN79" i="50" a="1"/>
  <c r="AN79" i="50" s="1"/>
  <c r="AM79" i="50" a="1"/>
  <c r="AM79" i="50" s="1"/>
  <c r="AL80" i="50"/>
  <c r="AD80" i="50"/>
  <c r="AE80" i="50" s="1"/>
  <c r="AF80" i="50" s="1"/>
  <c r="AG80" i="50" s="1"/>
  <c r="AH80" i="50" s="1"/>
  <c r="AM82" i="49" a="1"/>
  <c r="AM82" i="49" s="1"/>
  <c r="AI82" i="49"/>
  <c r="AN82" i="49" a="1"/>
  <c r="AN82" i="49" s="1"/>
  <c r="AL81" i="48"/>
  <c r="AC82" i="48"/>
  <c r="AO80" i="48" a="1"/>
  <c r="AO80" i="48" s="1"/>
  <c r="AM80" i="48" a="1"/>
  <c r="AM80" i="48" s="1"/>
  <c r="AO81" i="47" a="1"/>
  <c r="AO81" i="47" s="1"/>
  <c r="AN81" i="47" a="1"/>
  <c r="AN81" i="47" s="1"/>
  <c r="AM81" i="47" a="1"/>
  <c r="AM81" i="47" s="1"/>
  <c r="AD82" i="47"/>
  <c r="AE82" i="47" s="1"/>
  <c r="AF82" i="47" s="1"/>
  <c r="AG82" i="47" s="1"/>
  <c r="AH82" i="47" s="1"/>
  <c r="AL82" i="47"/>
  <c r="AC84" i="46"/>
  <c r="AL83" i="46"/>
  <c r="AM82" i="46" a="1"/>
  <c r="AM82" i="46" s="1"/>
  <c r="AC82" i="45"/>
  <c r="AL81" i="45"/>
  <c r="AM80" i="45" a="1"/>
  <c r="AM80" i="45" s="1"/>
  <c r="AO80" i="45" a="1"/>
  <c r="AO80" i="45" s="1"/>
  <c r="AC80" i="44"/>
  <c r="AL79" i="44"/>
  <c r="AO78" i="44" a="1"/>
  <c r="AO78" i="44" s="1"/>
  <c r="AC84" i="43"/>
  <c r="AL83" i="43"/>
  <c r="AM82" i="43" a="1"/>
  <c r="AM82" i="43" s="1"/>
  <c r="AN82" i="43" a="1"/>
  <c r="AN82" i="43" s="1"/>
  <c r="AO82" i="43" a="1"/>
  <c r="AO82" i="43" s="1"/>
  <c r="AC84" i="42"/>
  <c r="AL83" i="42"/>
  <c r="AM82" i="42" a="1"/>
  <c r="AM82" i="42" s="1"/>
  <c r="AN82" i="42" a="1"/>
  <c r="AN82" i="42" s="1"/>
  <c r="AO82" i="42" a="1"/>
  <c r="AO82" i="42" s="1"/>
  <c r="AC86" i="41"/>
  <c r="AL85" i="41"/>
  <c r="AL83" i="40"/>
  <c r="AC84" i="40"/>
  <c r="AM82" i="40" a="1"/>
  <c r="AM82" i="40" s="1"/>
  <c r="AN82" i="40" a="1"/>
  <c r="AN82" i="40" s="1"/>
  <c r="AO82" i="40" a="1"/>
  <c r="AO82" i="40" s="1"/>
  <c r="AL81" i="57" l="1"/>
  <c r="AC82" i="57"/>
  <c r="AO80" i="57" a="1"/>
  <c r="AO80" i="57" s="1"/>
  <c r="AL83" i="56"/>
  <c r="AC84" i="56"/>
  <c r="AO82" i="56" a="1"/>
  <c r="AO82" i="56" s="1"/>
  <c r="AI82" i="55"/>
  <c r="AN83" i="54" a="1"/>
  <c r="AN83" i="54" s="1"/>
  <c r="AO83" i="54" a="1"/>
  <c r="AO83" i="54" s="1"/>
  <c r="AM83" i="54" a="1"/>
  <c r="AM83" i="54" s="1"/>
  <c r="AL84" i="54"/>
  <c r="AD84" i="54"/>
  <c r="AE84" i="54" s="1"/>
  <c r="AF84" i="54" s="1"/>
  <c r="AG84" i="54" s="1"/>
  <c r="AH84" i="54" s="1"/>
  <c r="AL84" i="53"/>
  <c r="AD84" i="53"/>
  <c r="AE84" i="53" s="1"/>
  <c r="AF84" i="53" s="1"/>
  <c r="AG84" i="53" s="1"/>
  <c r="AH84" i="53" s="1"/>
  <c r="AO83" i="53" a="1"/>
  <c r="AO83" i="53" s="1"/>
  <c r="AN83" i="53" a="1"/>
  <c r="AN83" i="53" s="1"/>
  <c r="AM83" i="53" a="1"/>
  <c r="AM83" i="53" s="1"/>
  <c r="AI80" i="52"/>
  <c r="AM80" i="52" a="1"/>
  <c r="AM80" i="52" s="1"/>
  <c r="AI82" i="51"/>
  <c r="AN82" i="51" a="1"/>
  <c r="AN82" i="51" s="1"/>
  <c r="AI80" i="50"/>
  <c r="AM80" i="50" a="1"/>
  <c r="AM80" i="50" s="1"/>
  <c r="AL83" i="49"/>
  <c r="AC84" i="49"/>
  <c r="AO82" i="49" a="1"/>
  <c r="AO82" i="49" s="1"/>
  <c r="AL82" i="48"/>
  <c r="AD82" i="48"/>
  <c r="AE82" i="48" s="1"/>
  <c r="AF82" i="48" s="1"/>
  <c r="AG82" i="48" s="1"/>
  <c r="AH82" i="48" s="1"/>
  <c r="AO81" i="48" a="1"/>
  <c r="AO81" i="48" s="1"/>
  <c r="AN81" i="48" a="1"/>
  <c r="AN81" i="48" s="1"/>
  <c r="AM81" i="48" a="1"/>
  <c r="AM81" i="48" s="1"/>
  <c r="AI82" i="47"/>
  <c r="AN82" i="47" s="1" a="1"/>
  <c r="AN82" i="47" s="1"/>
  <c r="AO83" i="46" a="1"/>
  <c r="AO83" i="46" s="1"/>
  <c r="AN83" i="46" a="1"/>
  <c r="AN83" i="46" s="1"/>
  <c r="AM83" i="46" a="1"/>
  <c r="AM83" i="46" s="1"/>
  <c r="AD84" i="46"/>
  <c r="AE84" i="46" s="1"/>
  <c r="AF84" i="46" s="1"/>
  <c r="AG84" i="46" s="1"/>
  <c r="AH84" i="46" s="1"/>
  <c r="AL84" i="46"/>
  <c r="AO81" i="45" a="1"/>
  <c r="AO81" i="45" s="1"/>
  <c r="AM81" i="45" a="1"/>
  <c r="AM81" i="45" s="1"/>
  <c r="AN81" i="45" a="1"/>
  <c r="AN81" i="45" s="1"/>
  <c r="AD82" i="45"/>
  <c r="AE82" i="45" s="1"/>
  <c r="AF82" i="45" s="1"/>
  <c r="AG82" i="45" s="1"/>
  <c r="AH82" i="45" s="1"/>
  <c r="AL82" i="45"/>
  <c r="AN79" i="44" a="1"/>
  <c r="AN79" i="44" s="1"/>
  <c r="AM79" i="44" a="1"/>
  <c r="AM79" i="44" s="1"/>
  <c r="AO79" i="44" a="1"/>
  <c r="AO79" i="44" s="1"/>
  <c r="AL80" i="44"/>
  <c r="AD80" i="44"/>
  <c r="AE80" i="44" s="1"/>
  <c r="AF80" i="44" s="1"/>
  <c r="AG80" i="44" s="1"/>
  <c r="AH80" i="44" s="1"/>
  <c r="AN83" i="43" a="1"/>
  <c r="AN83" i="43" s="1"/>
  <c r="AM83" i="43" a="1"/>
  <c r="AM83" i="43" s="1"/>
  <c r="AO83" i="43" a="1"/>
  <c r="AO83" i="43" s="1"/>
  <c r="AD84" i="43"/>
  <c r="AE84" i="43" s="1"/>
  <c r="AF84" i="43" s="1"/>
  <c r="AG84" i="43" s="1"/>
  <c r="AH84" i="43" s="1"/>
  <c r="AL84" i="43"/>
  <c r="AO83" i="42" a="1"/>
  <c r="AO83" i="42" s="1"/>
  <c r="AM83" i="42" a="1"/>
  <c r="AM83" i="42" s="1"/>
  <c r="AN83" i="42" a="1"/>
  <c r="AN83" i="42" s="1"/>
  <c r="AL84" i="42"/>
  <c r="AD84" i="42"/>
  <c r="AE84" i="42" s="1"/>
  <c r="AF84" i="42" s="1"/>
  <c r="AG84" i="42" s="1"/>
  <c r="AH84" i="42" s="1"/>
  <c r="AN85" i="41" a="1"/>
  <c r="AN85" i="41" s="1"/>
  <c r="AM85" i="41" a="1"/>
  <c r="AM85" i="41" s="1"/>
  <c r="AO85" i="41" a="1"/>
  <c r="AO85" i="41" s="1"/>
  <c r="AL86" i="41"/>
  <c r="AD86" i="41"/>
  <c r="AE86" i="41" s="1"/>
  <c r="AF86" i="41" s="1"/>
  <c r="AG86" i="41" s="1"/>
  <c r="AH86" i="41" s="1"/>
  <c r="AD84" i="40"/>
  <c r="AE84" i="40" s="1"/>
  <c r="AF84" i="40" s="1"/>
  <c r="AG84" i="40" s="1"/>
  <c r="AH84" i="40" s="1"/>
  <c r="AL84" i="40"/>
  <c r="AM83" i="40" a="1"/>
  <c r="AM83" i="40" s="1"/>
  <c r="AO83" i="40" a="1"/>
  <c r="AO83" i="40" s="1"/>
  <c r="AN83" i="40" a="1"/>
  <c r="AN83" i="40" s="1"/>
  <c r="AD82" i="57" l="1"/>
  <c r="AE82" i="57" s="1"/>
  <c r="AF82" i="57" s="1"/>
  <c r="AG82" i="57" s="1"/>
  <c r="AH82" i="57" s="1"/>
  <c r="AL82" i="57"/>
  <c r="AO81" i="57" a="1"/>
  <c r="AO81" i="57" s="1"/>
  <c r="AM81" i="57" a="1"/>
  <c r="AM81" i="57" s="1"/>
  <c r="AN81" i="57" a="1"/>
  <c r="AN81" i="57" s="1"/>
  <c r="AL84" i="56"/>
  <c r="AD84" i="56"/>
  <c r="AE84" i="56" s="1"/>
  <c r="AF84" i="56" s="1"/>
  <c r="AG84" i="56" s="1"/>
  <c r="AH84" i="56" s="1"/>
  <c r="AN83" i="56" a="1"/>
  <c r="AN83" i="56" s="1"/>
  <c r="AM83" i="56" a="1"/>
  <c r="AM83" i="56" s="1"/>
  <c r="AO83" i="56" a="1"/>
  <c r="AO83" i="56" s="1"/>
  <c r="AL83" i="55"/>
  <c r="AC84" i="55"/>
  <c r="AO82" i="55" a="1"/>
  <c r="AO82" i="55" s="1"/>
  <c r="AM82" i="55" a="1"/>
  <c r="AM82" i="55" s="1"/>
  <c r="AN82" i="55" a="1"/>
  <c r="AN82" i="55" s="1"/>
  <c r="AM84" i="54" a="1"/>
  <c r="AM84" i="54" s="1"/>
  <c r="AI84" i="54"/>
  <c r="AI84" i="53"/>
  <c r="AN84" i="53" a="1"/>
  <c r="AN84" i="53" s="1"/>
  <c r="AM84" i="53" a="1"/>
  <c r="AM84" i="53" s="1"/>
  <c r="AL81" i="52"/>
  <c r="AC82" i="52"/>
  <c r="AN80" i="52" a="1"/>
  <c r="AN80" i="52" s="1"/>
  <c r="AO80" i="52" a="1"/>
  <c r="AO80" i="52" s="1"/>
  <c r="AL83" i="51"/>
  <c r="AC84" i="51"/>
  <c r="AM82" i="51" a="1"/>
  <c r="AM82" i="51" s="1"/>
  <c r="AO82" i="51" a="1"/>
  <c r="AO82" i="51" s="1"/>
  <c r="AL81" i="50"/>
  <c r="AC82" i="50"/>
  <c r="AN80" i="50" a="1"/>
  <c r="AN80" i="50" s="1"/>
  <c r="AO80" i="50" a="1"/>
  <c r="AO80" i="50" s="1"/>
  <c r="AL84" i="49"/>
  <c r="AD84" i="49"/>
  <c r="AE84" i="49" s="1"/>
  <c r="AF84" i="49" s="1"/>
  <c r="AG84" i="49" s="1"/>
  <c r="AH84" i="49" s="1"/>
  <c r="AM83" i="49" a="1"/>
  <c r="AM83" i="49" s="1"/>
  <c r="AN83" i="49" a="1"/>
  <c r="AN83" i="49" s="1"/>
  <c r="AO83" i="49" a="1"/>
  <c r="AO83" i="49" s="1"/>
  <c r="AI82" i="48"/>
  <c r="AL83" i="47"/>
  <c r="AC84" i="47"/>
  <c r="AO82" i="47" a="1"/>
  <c r="AO82" i="47" s="1"/>
  <c r="AM82" i="47" a="1"/>
  <c r="AM82" i="47" s="1"/>
  <c r="AM84" i="46" a="1"/>
  <c r="AM84" i="46" s="1"/>
  <c r="AN84" i="46" a="1"/>
  <c r="AN84" i="46" s="1"/>
  <c r="AI84" i="46"/>
  <c r="AI82" i="45"/>
  <c r="AO82" i="45" s="1" a="1"/>
  <c r="AO82" i="45" s="1"/>
  <c r="AI80" i="44"/>
  <c r="AN80" i="44" a="1"/>
  <c r="AN80" i="44" s="1"/>
  <c r="AI84" i="43"/>
  <c r="AI84" i="42"/>
  <c r="AN84" i="42" a="1"/>
  <c r="AN84" i="42" s="1"/>
  <c r="AI86" i="41"/>
  <c r="AN86" i="41" s="1" a="1"/>
  <c r="AN86" i="41" s="1"/>
  <c r="AI84" i="40"/>
  <c r="AM82" i="57" l="1" a="1"/>
  <c r="AM82" i="57" s="1"/>
  <c r="AI82" i="57"/>
  <c r="AO82" i="57" a="1"/>
  <c r="AO82" i="57" s="1"/>
  <c r="AI84" i="56"/>
  <c r="AN84" i="56" s="1" a="1"/>
  <c r="AN84" i="56" s="1"/>
  <c r="AL84" i="55"/>
  <c r="AD84" i="55"/>
  <c r="AE84" i="55" s="1"/>
  <c r="AF84" i="55" s="1"/>
  <c r="AG84" i="55" s="1"/>
  <c r="AH84" i="55" s="1"/>
  <c r="AO83" i="55" a="1"/>
  <c r="AO83" i="55" s="1"/>
  <c r="AN83" i="55" a="1"/>
  <c r="AN83" i="55" s="1"/>
  <c r="AM83" i="55" a="1"/>
  <c r="AM83" i="55" s="1"/>
  <c r="AC86" i="54"/>
  <c r="AL85" i="54"/>
  <c r="AN84" i="54" a="1"/>
  <c r="AN84" i="54" s="1"/>
  <c r="AO84" i="54" a="1"/>
  <c r="AO84" i="54" s="1"/>
  <c r="AL85" i="53"/>
  <c r="AC86" i="53"/>
  <c r="AO84" i="53" a="1"/>
  <c r="AO84" i="53" s="1"/>
  <c r="AD82" i="52"/>
  <c r="AE82" i="52" s="1"/>
  <c r="AF82" i="52" s="1"/>
  <c r="AG82" i="52" s="1"/>
  <c r="AH82" i="52" s="1"/>
  <c r="AL82" i="52"/>
  <c r="AM81" i="52" a="1"/>
  <c r="AM81" i="52" s="1"/>
  <c r="AN81" i="52" a="1"/>
  <c r="AN81" i="52" s="1"/>
  <c r="AO81" i="52" a="1"/>
  <c r="AO81" i="52" s="1"/>
  <c r="AD84" i="51"/>
  <c r="AE84" i="51" s="1"/>
  <c r="AF84" i="51" s="1"/>
  <c r="AG84" i="51" s="1"/>
  <c r="AH84" i="51" s="1"/>
  <c r="AL84" i="51"/>
  <c r="AO83" i="51" a="1"/>
  <c r="AO83" i="51" s="1"/>
  <c r="AN83" i="51" a="1"/>
  <c r="AN83" i="51" s="1"/>
  <c r="AM83" i="51" a="1"/>
  <c r="AM83" i="51" s="1"/>
  <c r="AL82" i="50"/>
  <c r="AD82" i="50"/>
  <c r="AE82" i="50" s="1"/>
  <c r="AF82" i="50" s="1"/>
  <c r="AG82" i="50" s="1"/>
  <c r="AH82" i="50" s="1"/>
  <c r="AO81" i="50" a="1"/>
  <c r="AO81" i="50" s="1"/>
  <c r="AN81" i="50" a="1"/>
  <c r="AN81" i="50" s="1"/>
  <c r="AM81" i="50" a="1"/>
  <c r="AM81" i="50" s="1"/>
  <c r="AI84" i="49"/>
  <c r="AN84" i="49" a="1"/>
  <c r="AN84" i="49" s="1"/>
  <c r="AM84" i="49" a="1"/>
  <c r="AM84" i="49" s="1"/>
  <c r="AL83" i="48"/>
  <c r="AC84" i="48"/>
  <c r="AN82" i="48" a="1"/>
  <c r="AN82" i="48" s="1"/>
  <c r="AO82" i="48" a="1"/>
  <c r="AO82" i="48" s="1"/>
  <c r="AM82" i="48" a="1"/>
  <c r="AM82" i="48" s="1"/>
  <c r="AD84" i="47"/>
  <c r="AE84" i="47" s="1"/>
  <c r="AF84" i="47" s="1"/>
  <c r="AG84" i="47" s="1"/>
  <c r="AH84" i="47" s="1"/>
  <c r="AL84" i="47"/>
  <c r="AO83" i="47" a="1"/>
  <c r="AO83" i="47" s="1"/>
  <c r="AN83" i="47" a="1"/>
  <c r="AN83" i="47" s="1"/>
  <c r="AM83" i="47" a="1"/>
  <c r="AM83" i="47" s="1"/>
  <c r="AL85" i="46"/>
  <c r="AC86" i="46"/>
  <c r="AO84" i="46" a="1"/>
  <c r="AO84" i="46" s="1"/>
  <c r="AL83" i="45"/>
  <c r="AC84" i="45"/>
  <c r="AM82" i="45" a="1"/>
  <c r="AM82" i="45" s="1"/>
  <c r="AN82" i="45" a="1"/>
  <c r="AN82" i="45" s="1"/>
  <c r="AL81" i="44"/>
  <c r="AC82" i="44"/>
  <c r="AO80" i="44" a="1"/>
  <c r="AO80" i="44" s="1"/>
  <c r="AM80" i="44" a="1"/>
  <c r="AM80" i="44" s="1"/>
  <c r="AL85" i="43"/>
  <c r="AC86" i="43"/>
  <c r="AN84" i="43" a="1"/>
  <c r="AN84" i="43" s="1"/>
  <c r="AO84" i="43" a="1"/>
  <c r="AO84" i="43" s="1"/>
  <c r="AM84" i="43" a="1"/>
  <c r="AM84" i="43" s="1"/>
  <c r="AL85" i="42"/>
  <c r="AC86" i="42"/>
  <c r="AO84" i="42" a="1"/>
  <c r="AO84" i="42" s="1"/>
  <c r="AM84" i="42" a="1"/>
  <c r="AM84" i="42" s="1"/>
  <c r="AL87" i="41"/>
  <c r="AC88" i="41"/>
  <c r="AM86" i="41" a="1"/>
  <c r="AM86" i="41" s="1"/>
  <c r="AO86" i="41" a="1"/>
  <c r="AO86" i="41" s="1"/>
  <c r="AC86" i="40"/>
  <c r="AL85" i="40"/>
  <c r="AO84" i="40" a="1"/>
  <c r="AO84" i="40" s="1"/>
  <c r="AM84" i="40" a="1"/>
  <c r="AM84" i="40" s="1"/>
  <c r="AN84" i="40" a="1"/>
  <c r="AN84" i="40" s="1"/>
  <c r="AL83" i="57" l="1"/>
  <c r="AC84" i="57"/>
  <c r="AN82" i="57" a="1"/>
  <c r="AN82" i="57" s="1"/>
  <c r="AM84" i="56" a="1"/>
  <c r="AM84" i="56" s="1"/>
  <c r="AL85" i="56"/>
  <c r="AC86" i="56"/>
  <c r="AO84" i="56" a="1"/>
  <c r="AO84" i="56" s="1"/>
  <c r="AI84" i="55"/>
  <c r="AM85" i="54" a="1"/>
  <c r="AM85" i="54" s="1"/>
  <c r="AN85" i="54" a="1"/>
  <c r="AN85" i="54" s="1"/>
  <c r="AO85" i="54" a="1"/>
  <c r="AO85" i="54" s="1"/>
  <c r="AD86" i="54"/>
  <c r="AE86" i="54" s="1"/>
  <c r="AF86" i="54" s="1"/>
  <c r="AG86" i="54" s="1"/>
  <c r="AH86" i="54" s="1"/>
  <c r="AL86" i="54"/>
  <c r="AD86" i="53"/>
  <c r="AE86" i="53" s="1"/>
  <c r="AF86" i="53" s="1"/>
  <c r="AG86" i="53" s="1"/>
  <c r="AH86" i="53" s="1"/>
  <c r="AL86" i="53"/>
  <c r="AM85" i="53" a="1"/>
  <c r="AM85" i="53" s="1"/>
  <c r="AO85" i="53" a="1"/>
  <c r="AO85" i="53" s="1"/>
  <c r="AN85" i="53" a="1"/>
  <c r="AN85" i="53" s="1"/>
  <c r="AI82" i="52"/>
  <c r="AN82" i="52" a="1"/>
  <c r="AN82" i="52" s="1"/>
  <c r="AI84" i="51"/>
  <c r="AN84" i="51" a="1"/>
  <c r="AN84" i="51" s="1"/>
  <c r="AI82" i="50"/>
  <c r="AN82" i="50" a="1"/>
  <c r="AN82" i="50" s="1"/>
  <c r="AC86" i="49"/>
  <c r="AL85" i="49"/>
  <c r="AO84" i="49" a="1"/>
  <c r="AO84" i="49" s="1"/>
  <c r="AL84" i="48"/>
  <c r="AD84" i="48"/>
  <c r="AE84" i="48" s="1"/>
  <c r="AF84" i="48" s="1"/>
  <c r="AG84" i="48" s="1"/>
  <c r="AH84" i="48" s="1"/>
  <c r="AO83" i="48" a="1"/>
  <c r="AO83" i="48" s="1"/>
  <c r="AN83" i="48" a="1"/>
  <c r="AN83" i="48" s="1"/>
  <c r="AM83" i="48" a="1"/>
  <c r="AM83" i="48" s="1"/>
  <c r="AI84" i="47"/>
  <c r="AL86" i="46"/>
  <c r="AD86" i="46"/>
  <c r="AE86" i="46" s="1"/>
  <c r="AF86" i="46" s="1"/>
  <c r="AG86" i="46" s="1"/>
  <c r="AH86" i="46" s="1"/>
  <c r="AN85" i="46" a="1"/>
  <c r="AN85" i="46" s="1"/>
  <c r="AM85" i="46" a="1"/>
  <c r="AM85" i="46" s="1"/>
  <c r="AO85" i="46" a="1"/>
  <c r="AO85" i="46" s="1"/>
  <c r="AL84" i="45"/>
  <c r="AD84" i="45"/>
  <c r="AE84" i="45" s="1"/>
  <c r="AF84" i="45" s="1"/>
  <c r="AG84" i="45" s="1"/>
  <c r="AH84" i="45" s="1"/>
  <c r="AO83" i="45" a="1"/>
  <c r="AO83" i="45" s="1"/>
  <c r="AN83" i="45" a="1"/>
  <c r="AN83" i="45" s="1"/>
  <c r="AM83" i="45" a="1"/>
  <c r="AM83" i="45" s="1"/>
  <c r="AD82" i="44"/>
  <c r="AE82" i="44" s="1"/>
  <c r="AF82" i="44" s="1"/>
  <c r="AG82" i="44" s="1"/>
  <c r="AH82" i="44" s="1"/>
  <c r="AL82" i="44"/>
  <c r="AM81" i="44" a="1"/>
  <c r="AM81" i="44" s="1"/>
  <c r="AO81" i="44" a="1"/>
  <c r="AO81" i="44" s="1"/>
  <c r="AN81" i="44" a="1"/>
  <c r="AN81" i="44" s="1"/>
  <c r="AL86" i="43"/>
  <c r="AD86" i="43"/>
  <c r="AE86" i="43" s="1"/>
  <c r="AF86" i="43" s="1"/>
  <c r="AG86" i="43" s="1"/>
  <c r="AH86" i="43" s="1"/>
  <c r="AM85" i="43" a="1"/>
  <c r="AM85" i="43" s="1"/>
  <c r="AO85" i="43" a="1"/>
  <c r="AO85" i="43" s="1"/>
  <c r="AN85" i="43" a="1"/>
  <c r="AN85" i="43" s="1"/>
  <c r="AD86" i="42"/>
  <c r="AE86" i="42" s="1"/>
  <c r="AF86" i="42" s="1"/>
  <c r="AG86" i="42" s="1"/>
  <c r="AH86" i="42" s="1"/>
  <c r="AL86" i="42"/>
  <c r="AM85" i="42" a="1"/>
  <c r="AM85" i="42" s="1"/>
  <c r="AO85" i="42" a="1"/>
  <c r="AO85" i="42" s="1"/>
  <c r="AN85" i="42" a="1"/>
  <c r="AN85" i="42" s="1"/>
  <c r="AL88" i="41"/>
  <c r="AD88" i="41"/>
  <c r="AE88" i="41" s="1"/>
  <c r="AF88" i="41" s="1"/>
  <c r="AG88" i="41" s="1"/>
  <c r="AH88" i="41" s="1"/>
  <c r="AO87" i="41" a="1"/>
  <c r="AO87" i="41" s="1"/>
  <c r="AN87" i="41" a="1"/>
  <c r="AN87" i="41" s="1"/>
  <c r="AM87" i="41" a="1"/>
  <c r="AM87" i="41" s="1"/>
  <c r="AN85" i="40" a="1"/>
  <c r="AN85" i="40" s="1"/>
  <c r="AO85" i="40" a="1"/>
  <c r="AO85" i="40" s="1"/>
  <c r="AM85" i="40" a="1"/>
  <c r="AM85" i="40" s="1"/>
  <c r="AL86" i="40"/>
  <c r="AD86" i="40"/>
  <c r="AE86" i="40" s="1"/>
  <c r="AF86" i="40" s="1"/>
  <c r="AG86" i="40" s="1"/>
  <c r="AH86" i="40" s="1"/>
  <c r="AL84" i="57" l="1"/>
  <c r="AD84" i="57"/>
  <c r="AE84" i="57" s="1"/>
  <c r="AF84" i="57" s="1"/>
  <c r="AG84" i="57" s="1"/>
  <c r="AH84" i="57" s="1"/>
  <c r="AM83" i="57" a="1"/>
  <c r="AM83" i="57" s="1"/>
  <c r="AO83" i="57" a="1"/>
  <c r="AO83" i="57" s="1"/>
  <c r="AN83" i="57" a="1"/>
  <c r="AN83" i="57" s="1"/>
  <c r="AL86" i="56"/>
  <c r="AD86" i="56"/>
  <c r="AE86" i="56" s="1"/>
  <c r="AF86" i="56" s="1"/>
  <c r="AG86" i="56" s="1"/>
  <c r="AH86" i="56" s="1"/>
  <c r="AN85" i="56" a="1"/>
  <c r="AN85" i="56" s="1"/>
  <c r="AO85" i="56" a="1"/>
  <c r="AO85" i="56" s="1"/>
  <c r="AM85" i="56" a="1"/>
  <c r="AM85" i="56" s="1"/>
  <c r="AL85" i="55"/>
  <c r="AC86" i="55"/>
  <c r="AM84" i="55" a="1"/>
  <c r="AM84" i="55" s="1"/>
  <c r="AO84" i="55" a="1"/>
  <c r="AO84" i="55" s="1"/>
  <c r="AN84" i="55" a="1"/>
  <c r="AN84" i="55" s="1"/>
  <c r="AI86" i="54"/>
  <c r="AI86" i="53"/>
  <c r="AN86" i="53" a="1"/>
  <c r="AN86" i="53" s="1"/>
  <c r="AC84" i="52"/>
  <c r="AL83" i="52"/>
  <c r="AM82" i="52" a="1"/>
  <c r="AM82" i="52" s="1"/>
  <c r="AO82" i="52" a="1"/>
  <c r="AO82" i="52" s="1"/>
  <c r="AL85" i="51"/>
  <c r="AC86" i="51"/>
  <c r="AO84" i="51" a="1"/>
  <c r="AO84" i="51" s="1"/>
  <c r="AM84" i="51" a="1"/>
  <c r="AM84" i="51" s="1"/>
  <c r="AL83" i="50"/>
  <c r="AC84" i="50"/>
  <c r="AO82" i="50" a="1"/>
  <c r="AO82" i="50" s="1"/>
  <c r="AM82" i="50" a="1"/>
  <c r="AM82" i="50" s="1"/>
  <c r="AN85" i="49" a="1"/>
  <c r="AN85" i="49" s="1"/>
  <c r="AO85" i="49" a="1"/>
  <c r="AO85" i="49" s="1"/>
  <c r="AM85" i="49" a="1"/>
  <c r="AM85" i="49" s="1"/>
  <c r="AD86" i="49"/>
  <c r="AE86" i="49" s="1"/>
  <c r="AF86" i="49" s="1"/>
  <c r="AG86" i="49" s="1"/>
  <c r="AH86" i="49" s="1"/>
  <c r="AL86" i="49"/>
  <c r="AI84" i="48"/>
  <c r="AO84" i="48" s="1" a="1"/>
  <c r="AO84" i="48" s="1"/>
  <c r="AN84" i="48" a="1"/>
  <c r="AN84" i="48" s="1"/>
  <c r="AM84" i="48" a="1"/>
  <c r="AM84" i="48" s="1"/>
  <c r="AL85" i="47"/>
  <c r="AC86" i="47"/>
  <c r="AO84" i="47" a="1"/>
  <c r="AO84" i="47" s="1"/>
  <c r="AM84" i="47" a="1"/>
  <c r="AM84" i="47" s="1"/>
  <c r="AN84" i="47" a="1"/>
  <c r="AN84" i="47" s="1"/>
  <c r="AI86" i="46"/>
  <c r="AM86" i="46" s="1" a="1"/>
  <c r="AM86" i="46" s="1"/>
  <c r="AO86" i="46" a="1"/>
  <c r="AO86" i="46" s="1"/>
  <c r="AI84" i="45"/>
  <c r="AN84" i="45" a="1"/>
  <c r="AN84" i="45" s="1"/>
  <c r="AI82" i="44"/>
  <c r="AN82" i="44" a="1"/>
  <c r="AN82" i="44" s="1"/>
  <c r="AO82" i="44" a="1"/>
  <c r="AO82" i="44" s="1"/>
  <c r="AI86" i="43"/>
  <c r="AN86" i="43" a="1"/>
  <c r="AN86" i="43" s="1"/>
  <c r="AM86" i="43" a="1"/>
  <c r="AM86" i="43" s="1"/>
  <c r="AI86" i="42"/>
  <c r="AN86" i="42" a="1"/>
  <c r="AN86" i="42" s="1"/>
  <c r="AM86" i="42" a="1"/>
  <c r="AM86" i="42" s="1"/>
  <c r="AI88" i="41"/>
  <c r="AI86" i="40"/>
  <c r="AN84" i="57" l="1" a="1"/>
  <c r="AN84" i="57" s="1"/>
  <c r="AI84" i="57"/>
  <c r="AM84" i="57" a="1"/>
  <c r="AM84" i="57" s="1"/>
  <c r="AI86" i="56"/>
  <c r="AN86" i="56" s="1" a="1"/>
  <c r="AN86" i="56" s="1"/>
  <c r="AL86" i="55"/>
  <c r="AD86" i="55"/>
  <c r="AE86" i="55" s="1"/>
  <c r="AF86" i="55" s="1"/>
  <c r="AG86" i="55" s="1"/>
  <c r="AH86" i="55" s="1"/>
  <c r="AN85" i="55" a="1"/>
  <c r="AN85" i="55" s="1"/>
  <c r="AM85" i="55" a="1"/>
  <c r="AM85" i="55" s="1"/>
  <c r="AO85" i="55" a="1"/>
  <c r="AO85" i="55" s="1"/>
  <c r="AC88" i="54"/>
  <c r="AL87" i="54"/>
  <c r="AM86" i="54" a="1"/>
  <c r="AM86" i="54" s="1"/>
  <c r="AO86" i="54" a="1"/>
  <c r="AO86" i="54" s="1"/>
  <c r="AN86" i="54" a="1"/>
  <c r="AN86" i="54" s="1"/>
  <c r="AL87" i="53"/>
  <c r="AC88" i="53"/>
  <c r="AO86" i="53" a="1"/>
  <c r="AO86" i="53" s="1"/>
  <c r="AM86" i="53" a="1"/>
  <c r="AM86" i="53" s="1"/>
  <c r="AM83" i="52" a="1"/>
  <c r="AM83" i="52" s="1"/>
  <c r="AO83" i="52" a="1"/>
  <c r="AO83" i="52" s="1"/>
  <c r="AN83" i="52" a="1"/>
  <c r="AN83" i="52" s="1"/>
  <c r="AD84" i="52"/>
  <c r="AE84" i="52" s="1"/>
  <c r="AF84" i="52" s="1"/>
  <c r="AG84" i="52" s="1"/>
  <c r="AH84" i="52" s="1"/>
  <c r="AL84" i="52"/>
  <c r="AL86" i="51"/>
  <c r="AD86" i="51"/>
  <c r="AE86" i="51" s="1"/>
  <c r="AF86" i="51" s="1"/>
  <c r="AG86" i="51" s="1"/>
  <c r="AH86" i="51" s="1"/>
  <c r="AN85" i="51" a="1"/>
  <c r="AN85" i="51" s="1"/>
  <c r="AM85" i="51" a="1"/>
  <c r="AM85" i="51" s="1"/>
  <c r="AO85" i="51" a="1"/>
  <c r="AO85" i="51" s="1"/>
  <c r="AD84" i="50"/>
  <c r="AE84" i="50" s="1"/>
  <c r="AF84" i="50" s="1"/>
  <c r="AG84" i="50" s="1"/>
  <c r="AH84" i="50" s="1"/>
  <c r="AL84" i="50"/>
  <c r="AN83" i="50" a="1"/>
  <c r="AN83" i="50" s="1"/>
  <c r="AO83" i="50" a="1"/>
  <c r="AO83" i="50" s="1"/>
  <c r="AM83" i="50" a="1"/>
  <c r="AM83" i="50" s="1"/>
  <c r="AI86" i="49"/>
  <c r="AN86" i="49" a="1"/>
  <c r="AN86" i="49" s="1"/>
  <c r="AL85" i="48"/>
  <c r="AC86" i="48"/>
  <c r="AD86" i="47"/>
  <c r="AE86" i="47" s="1"/>
  <c r="AF86" i="47" s="1"/>
  <c r="AG86" i="47" s="1"/>
  <c r="AH86" i="47" s="1"/>
  <c r="AL86" i="47"/>
  <c r="AN85" i="47" a="1"/>
  <c r="AN85" i="47" s="1"/>
  <c r="AM85" i="47" a="1"/>
  <c r="AM85" i="47" s="1"/>
  <c r="AO85" i="47" a="1"/>
  <c r="AO85" i="47" s="1"/>
  <c r="AC88" i="46"/>
  <c r="AL87" i="46"/>
  <c r="AN86" i="46" a="1"/>
  <c r="AN86" i="46" s="1"/>
  <c r="AC86" i="45"/>
  <c r="AL85" i="45"/>
  <c r="AO84" i="45" a="1"/>
  <c r="AO84" i="45" s="1"/>
  <c r="AM84" i="45" a="1"/>
  <c r="AM84" i="45" s="1"/>
  <c r="AC84" i="44"/>
  <c r="AL83" i="44"/>
  <c r="AM82" i="44" a="1"/>
  <c r="AM82" i="44" s="1"/>
  <c r="AC88" i="43"/>
  <c r="AL87" i="43"/>
  <c r="AO86" i="43" a="1"/>
  <c r="AO86" i="43" s="1"/>
  <c r="AL87" i="42"/>
  <c r="AC88" i="42"/>
  <c r="AO86" i="42" a="1"/>
  <c r="AO86" i="42" s="1"/>
  <c r="AC90" i="41"/>
  <c r="AL89" i="41"/>
  <c r="AO88" i="41" a="1"/>
  <c r="AO88" i="41" s="1"/>
  <c r="AM88" i="41" a="1"/>
  <c r="AM88" i="41" s="1"/>
  <c r="AN88" i="41" a="1"/>
  <c r="AN88" i="41" s="1"/>
  <c r="AL87" i="40"/>
  <c r="AC88" i="40"/>
  <c r="AN86" i="40" a="1"/>
  <c r="AN86" i="40" s="1"/>
  <c r="AO86" i="40" a="1"/>
  <c r="AO86" i="40" s="1"/>
  <c r="AM86" i="40" a="1"/>
  <c r="AM86" i="40" s="1"/>
  <c r="AL85" i="57" l="1"/>
  <c r="AC86" i="57"/>
  <c r="AO84" i="57" a="1"/>
  <c r="AO84" i="57" s="1"/>
  <c r="AC88" i="56"/>
  <c r="AL87" i="56"/>
  <c r="AO86" i="56" a="1"/>
  <c r="AO86" i="56" s="1"/>
  <c r="AM86" i="56" a="1"/>
  <c r="AM86" i="56" s="1"/>
  <c r="AI86" i="55"/>
  <c r="AN86" i="55" a="1"/>
  <c r="AN86" i="55" s="1"/>
  <c r="AO87" i="54" a="1"/>
  <c r="AO87" i="54" s="1"/>
  <c r="AN87" i="54" a="1"/>
  <c r="AN87" i="54" s="1"/>
  <c r="AM87" i="54" a="1"/>
  <c r="AM87" i="54" s="1"/>
  <c r="AD88" i="54"/>
  <c r="AE88" i="54" s="1"/>
  <c r="AF88" i="54" s="1"/>
  <c r="AG88" i="54" s="1"/>
  <c r="AH88" i="54" s="1"/>
  <c r="AL88" i="54"/>
  <c r="AL88" i="53"/>
  <c r="AD88" i="53"/>
  <c r="AE88" i="53" s="1"/>
  <c r="AF88" i="53" s="1"/>
  <c r="AG88" i="53" s="1"/>
  <c r="AH88" i="53" s="1"/>
  <c r="AO87" i="53" a="1"/>
  <c r="AO87" i="53" s="1"/>
  <c r="AN87" i="53" a="1"/>
  <c r="AN87" i="53" s="1"/>
  <c r="AM87" i="53" a="1"/>
  <c r="AM87" i="53" s="1"/>
  <c r="AI84" i="52"/>
  <c r="AI86" i="51"/>
  <c r="AI84" i="50"/>
  <c r="AM84" i="50" s="1" a="1"/>
  <c r="AM84" i="50" s="1"/>
  <c r="AN84" i="50" a="1"/>
  <c r="AN84" i="50" s="1"/>
  <c r="AL87" i="49"/>
  <c r="AC88" i="49"/>
  <c r="AM86" i="49" a="1"/>
  <c r="AM86" i="49" s="1"/>
  <c r="AO86" i="49" a="1"/>
  <c r="AO86" i="49" s="1"/>
  <c r="AD86" i="48"/>
  <c r="AE86" i="48" s="1"/>
  <c r="AF86" i="48" s="1"/>
  <c r="AG86" i="48" s="1"/>
  <c r="AH86" i="48" s="1"/>
  <c r="AL86" i="48"/>
  <c r="AM85" i="48" a="1"/>
  <c r="AM85" i="48" s="1"/>
  <c r="AO85" i="48" a="1"/>
  <c r="AO85" i="48" s="1"/>
  <c r="AN85" i="48" a="1"/>
  <c r="AN85" i="48" s="1"/>
  <c r="AI86" i="47"/>
  <c r="AN86" i="47" s="1" a="1"/>
  <c r="AN86" i="47" s="1"/>
  <c r="AO87" i="46" a="1"/>
  <c r="AO87" i="46" s="1"/>
  <c r="AN87" i="46" a="1"/>
  <c r="AN87" i="46" s="1"/>
  <c r="AM87" i="46" a="1"/>
  <c r="AM87" i="46" s="1"/>
  <c r="AL88" i="46"/>
  <c r="AD88" i="46"/>
  <c r="AE88" i="46" s="1"/>
  <c r="AF88" i="46" s="1"/>
  <c r="AG88" i="46" s="1"/>
  <c r="AH88" i="46" s="1"/>
  <c r="AO85" i="45" a="1"/>
  <c r="AO85" i="45" s="1"/>
  <c r="AN85" i="45" a="1"/>
  <c r="AN85" i="45" s="1"/>
  <c r="AM85" i="45" a="1"/>
  <c r="AM85" i="45" s="1"/>
  <c r="AL86" i="45"/>
  <c r="AD86" i="45"/>
  <c r="AE86" i="45" s="1"/>
  <c r="AF86" i="45" s="1"/>
  <c r="AG86" i="45" s="1"/>
  <c r="AH86" i="45" s="1"/>
  <c r="AM83" i="44" a="1"/>
  <c r="AM83" i="44" s="1"/>
  <c r="AN83" i="44" a="1"/>
  <c r="AN83" i="44" s="1"/>
  <c r="AO83" i="44" a="1"/>
  <c r="AO83" i="44" s="1"/>
  <c r="AD84" i="44"/>
  <c r="AE84" i="44" s="1"/>
  <c r="AF84" i="44" s="1"/>
  <c r="AG84" i="44" s="1"/>
  <c r="AH84" i="44" s="1"/>
  <c r="AL84" i="44"/>
  <c r="AN87" i="43" a="1"/>
  <c r="AN87" i="43" s="1"/>
  <c r="AM87" i="43" a="1"/>
  <c r="AM87" i="43" s="1"/>
  <c r="AO87" i="43" a="1"/>
  <c r="AO87" i="43" s="1"/>
  <c r="AL88" i="43"/>
  <c r="AD88" i="43"/>
  <c r="AE88" i="43" s="1"/>
  <c r="AF88" i="43" s="1"/>
  <c r="AG88" i="43" s="1"/>
  <c r="AH88" i="43" s="1"/>
  <c r="AD88" i="42"/>
  <c r="AE88" i="42" s="1"/>
  <c r="AF88" i="42" s="1"/>
  <c r="AG88" i="42" s="1"/>
  <c r="AH88" i="42" s="1"/>
  <c r="AL88" i="42"/>
  <c r="AN87" i="42" a="1"/>
  <c r="AN87" i="42" s="1"/>
  <c r="AM87" i="42" a="1"/>
  <c r="AM87" i="42" s="1"/>
  <c r="AO87" i="42" a="1"/>
  <c r="AO87" i="42" s="1"/>
  <c r="AO89" i="41" a="1"/>
  <c r="AO89" i="41" s="1"/>
  <c r="AM89" i="41" a="1"/>
  <c r="AM89" i="41" s="1"/>
  <c r="AN89" i="41" a="1"/>
  <c r="AN89" i="41" s="1"/>
  <c r="AD90" i="41"/>
  <c r="AE90" i="41" s="1"/>
  <c r="AF90" i="41" s="1"/>
  <c r="AG90" i="41" s="1"/>
  <c r="AH90" i="41" s="1"/>
  <c r="AL90" i="41"/>
  <c r="AL88" i="40"/>
  <c r="AD88" i="40"/>
  <c r="AE88" i="40" s="1"/>
  <c r="AF88" i="40" s="1"/>
  <c r="AG88" i="40" s="1"/>
  <c r="AH88" i="40" s="1"/>
  <c r="AO87" i="40" a="1"/>
  <c r="AO87" i="40" s="1"/>
  <c r="AN87" i="40" a="1"/>
  <c r="AN87" i="40" s="1"/>
  <c r="AM87" i="40" a="1"/>
  <c r="AM87" i="40" s="1"/>
  <c r="AL86" i="57" l="1"/>
  <c r="AD86" i="57"/>
  <c r="AE86" i="57" s="1"/>
  <c r="AF86" i="57" s="1"/>
  <c r="AG86" i="57" s="1"/>
  <c r="AH86" i="57" s="1"/>
  <c r="AM85" i="57" a="1"/>
  <c r="AM85" i="57" s="1"/>
  <c r="AN85" i="57" a="1"/>
  <c r="AN85" i="57" s="1"/>
  <c r="AO85" i="57" a="1"/>
  <c r="AO85" i="57" s="1"/>
  <c r="AO87" i="56" a="1"/>
  <c r="AO87" i="56" s="1"/>
  <c r="AN87" i="56" a="1"/>
  <c r="AN87" i="56" s="1"/>
  <c r="AM87" i="56" a="1"/>
  <c r="AM87" i="56" s="1"/>
  <c r="AL88" i="56"/>
  <c r="AD88" i="56"/>
  <c r="AE88" i="56" s="1"/>
  <c r="AF88" i="56" s="1"/>
  <c r="AG88" i="56" s="1"/>
  <c r="AH88" i="56" s="1"/>
  <c r="AC88" i="55"/>
  <c r="AL87" i="55"/>
  <c r="AO86" i="55" a="1"/>
  <c r="AO86" i="55" s="1"/>
  <c r="AM86" i="55" a="1"/>
  <c r="AM86" i="55" s="1"/>
  <c r="AN88" i="54" a="1"/>
  <c r="AN88" i="54" s="1"/>
  <c r="AI88" i="54"/>
  <c r="AI88" i="53"/>
  <c r="AM88" i="53" s="1" a="1"/>
  <c r="AM88" i="53" s="1"/>
  <c r="AN88" i="53" a="1"/>
  <c r="AN88" i="53" s="1"/>
  <c r="AL85" i="52"/>
  <c r="AC86" i="52"/>
  <c r="AO84" i="52" a="1"/>
  <c r="AO84" i="52" s="1"/>
  <c r="AM84" i="52" a="1"/>
  <c r="AM84" i="52" s="1"/>
  <c r="AN84" i="52" a="1"/>
  <c r="AN84" i="52" s="1"/>
  <c r="AL87" i="51"/>
  <c r="AC88" i="51"/>
  <c r="AO86" i="51" a="1"/>
  <c r="AO86" i="51" s="1"/>
  <c r="AN86" i="51" a="1"/>
  <c r="AN86" i="51" s="1"/>
  <c r="AM86" i="51" a="1"/>
  <c r="AM86" i="51" s="1"/>
  <c r="AC86" i="50"/>
  <c r="AL85" i="50"/>
  <c r="AO84" i="50" a="1"/>
  <c r="AO84" i="50" s="1"/>
  <c r="AL88" i="49"/>
  <c r="AD88" i="49"/>
  <c r="AE88" i="49" s="1"/>
  <c r="AF88" i="49" s="1"/>
  <c r="AG88" i="49" s="1"/>
  <c r="AH88" i="49" s="1"/>
  <c r="AO87" i="49" a="1"/>
  <c r="AO87" i="49" s="1"/>
  <c r="AN87" i="49" a="1"/>
  <c r="AN87" i="49" s="1"/>
  <c r="AM87" i="49" a="1"/>
  <c r="AM87" i="49" s="1"/>
  <c r="AO86" i="48" a="1"/>
  <c r="AO86" i="48" s="1"/>
  <c r="AI86" i="48"/>
  <c r="AN86" i="48" a="1"/>
  <c r="AN86" i="48" s="1"/>
  <c r="AL87" i="47"/>
  <c r="AC88" i="47"/>
  <c r="AM86" i="47" a="1"/>
  <c r="AM86" i="47" s="1"/>
  <c r="AO86" i="47" a="1"/>
  <c r="AO86" i="47" s="1"/>
  <c r="AI88" i="46"/>
  <c r="AO88" i="46" s="1" a="1"/>
  <c r="AO88" i="46" s="1"/>
  <c r="AI86" i="45"/>
  <c r="AI84" i="44"/>
  <c r="AI88" i="43"/>
  <c r="AN88" i="43" a="1"/>
  <c r="AN88" i="43" s="1"/>
  <c r="AO88" i="43" a="1"/>
  <c r="AO88" i="43" s="1"/>
  <c r="AI88" i="42"/>
  <c r="AN88" i="42" a="1"/>
  <c r="AN88" i="42" s="1"/>
  <c r="AI90" i="41"/>
  <c r="AN90" i="41" s="1" a="1"/>
  <c r="AN90" i="41" s="1"/>
  <c r="AI88" i="40"/>
  <c r="AO86" i="57" l="1" a="1"/>
  <c r="AO86" i="57" s="1"/>
  <c r="AI86" i="57"/>
  <c r="AN86" i="57" a="1"/>
  <c r="AN86" i="57" s="1"/>
  <c r="AN88" i="56" a="1"/>
  <c r="AN88" i="56" s="1"/>
  <c r="AI88" i="56"/>
  <c r="AN87" i="55" a="1"/>
  <c r="AN87" i="55" s="1"/>
  <c r="AM87" i="55" a="1"/>
  <c r="AM87" i="55" s="1"/>
  <c r="AO87" i="55" a="1"/>
  <c r="AO87" i="55" s="1"/>
  <c r="AD88" i="55"/>
  <c r="AE88" i="55" s="1"/>
  <c r="AF88" i="55" s="1"/>
  <c r="AG88" i="55" s="1"/>
  <c r="AH88" i="55" s="1"/>
  <c r="AL88" i="55"/>
  <c r="AL89" i="54"/>
  <c r="AC90" i="54"/>
  <c r="AM88" i="54" a="1"/>
  <c r="AM88" i="54" s="1"/>
  <c r="AO88" i="54" a="1"/>
  <c r="AO88" i="54" s="1"/>
  <c r="AL89" i="53"/>
  <c r="AC90" i="53"/>
  <c r="AO88" i="53" a="1"/>
  <c r="AO88" i="53" s="1"/>
  <c r="AD86" i="52"/>
  <c r="AE86" i="52" s="1"/>
  <c r="AF86" i="52" s="1"/>
  <c r="AG86" i="52" s="1"/>
  <c r="AH86" i="52" s="1"/>
  <c r="AL86" i="52"/>
  <c r="AM85" i="52" a="1"/>
  <c r="AM85" i="52" s="1"/>
  <c r="AO85" i="52" a="1"/>
  <c r="AO85" i="52" s="1"/>
  <c r="AN85" i="52" a="1"/>
  <c r="AN85" i="52" s="1"/>
  <c r="AD88" i="51"/>
  <c r="AE88" i="51" s="1"/>
  <c r="AF88" i="51" s="1"/>
  <c r="AG88" i="51" s="1"/>
  <c r="AH88" i="51" s="1"/>
  <c r="AL88" i="51"/>
  <c r="AO87" i="51" a="1"/>
  <c r="AO87" i="51" s="1"/>
  <c r="AN87" i="51" a="1"/>
  <c r="AN87" i="51" s="1"/>
  <c r="AM87" i="51" a="1"/>
  <c r="AM87" i="51" s="1"/>
  <c r="AM85" i="50" a="1"/>
  <c r="AM85" i="50" s="1"/>
  <c r="AO85" i="50" a="1"/>
  <c r="AO85" i="50" s="1"/>
  <c r="AN85" i="50" a="1"/>
  <c r="AN85" i="50" s="1"/>
  <c r="AL86" i="50"/>
  <c r="AD86" i="50"/>
  <c r="AE86" i="50" s="1"/>
  <c r="AF86" i="50" s="1"/>
  <c r="AG86" i="50" s="1"/>
  <c r="AH86" i="50" s="1"/>
  <c r="AI88" i="49"/>
  <c r="AO88" i="49" a="1"/>
  <c r="AO88" i="49" s="1"/>
  <c r="AL87" i="48"/>
  <c r="AC88" i="48"/>
  <c r="AM86" i="48" a="1"/>
  <c r="AM86" i="48" s="1"/>
  <c r="AL88" i="47"/>
  <c r="AD88" i="47"/>
  <c r="AE88" i="47" s="1"/>
  <c r="AF88" i="47" s="1"/>
  <c r="AG88" i="47" s="1"/>
  <c r="AH88" i="47" s="1"/>
  <c r="AN87" i="47" a="1"/>
  <c r="AN87" i="47" s="1"/>
  <c r="AM87" i="47" a="1"/>
  <c r="AM87" i="47" s="1"/>
  <c r="AO87" i="47" a="1"/>
  <c r="AO87" i="47" s="1"/>
  <c r="AC90" i="46"/>
  <c r="AL89" i="46"/>
  <c r="AM88" i="46" a="1"/>
  <c r="AM88" i="46" s="1"/>
  <c r="AN88" i="46" a="1"/>
  <c r="AN88" i="46" s="1"/>
  <c r="AL87" i="45"/>
  <c r="AC88" i="45"/>
  <c r="AM86" i="45" a="1"/>
  <c r="AM86" i="45" s="1"/>
  <c r="AO86" i="45" a="1"/>
  <c r="AO86" i="45" s="1"/>
  <c r="AN86" i="45" a="1"/>
  <c r="AN86" i="45" s="1"/>
  <c r="AL85" i="44"/>
  <c r="AC86" i="44"/>
  <c r="AM84" i="44" a="1"/>
  <c r="AM84" i="44" s="1"/>
  <c r="AN84" i="44" a="1"/>
  <c r="AN84" i="44" s="1"/>
  <c r="AO84" i="44" a="1"/>
  <c r="AO84" i="44" s="1"/>
  <c r="AC90" i="43"/>
  <c r="AL89" i="43"/>
  <c r="AM88" i="43" a="1"/>
  <c r="AM88" i="43" s="1"/>
  <c r="AL89" i="42"/>
  <c r="AC90" i="42"/>
  <c r="AM88" i="42" a="1"/>
  <c r="AM88" i="42" s="1"/>
  <c r="AO88" i="42" a="1"/>
  <c r="AO88" i="42" s="1"/>
  <c r="AC92" i="41"/>
  <c r="AL91" i="41"/>
  <c r="AO90" i="41" a="1"/>
  <c r="AO90" i="41" s="1"/>
  <c r="AM90" i="41" a="1"/>
  <c r="AM90" i="41" s="1"/>
  <c r="AC90" i="40"/>
  <c r="AL89" i="40"/>
  <c r="AO88" i="40" a="1"/>
  <c r="AO88" i="40" s="1"/>
  <c r="AN88" i="40" a="1"/>
  <c r="AN88" i="40" s="1"/>
  <c r="AM88" i="40" a="1"/>
  <c r="AM88" i="40" s="1"/>
  <c r="AL87" i="57" l="1"/>
  <c r="AC88" i="57"/>
  <c r="AM86" i="57" a="1"/>
  <c r="AM86" i="57" s="1"/>
  <c r="AC90" i="56"/>
  <c r="AL89" i="56"/>
  <c r="AO88" i="56" a="1"/>
  <c r="AO88" i="56" s="1"/>
  <c r="AM88" i="56" a="1"/>
  <c r="AM88" i="56" s="1"/>
  <c r="AI88" i="55"/>
  <c r="AN88" i="55" a="1"/>
  <c r="AN88" i="55" s="1"/>
  <c r="AD90" i="54"/>
  <c r="AE90" i="54" s="1"/>
  <c r="AF90" i="54" s="1"/>
  <c r="AG90" i="54" s="1"/>
  <c r="AH90" i="54" s="1"/>
  <c r="AL90" i="54"/>
  <c r="AM89" i="54" a="1"/>
  <c r="AM89" i="54" s="1"/>
  <c r="AO89" i="54" a="1"/>
  <c r="AO89" i="54" s="1"/>
  <c r="AN89" i="54" a="1"/>
  <c r="AN89" i="54" s="1"/>
  <c r="AD90" i="53"/>
  <c r="AE90" i="53" s="1"/>
  <c r="AF90" i="53" s="1"/>
  <c r="AG90" i="53" s="1"/>
  <c r="AH90" i="53" s="1"/>
  <c r="AL90" i="53"/>
  <c r="AO89" i="53" a="1"/>
  <c r="AO89" i="53" s="1"/>
  <c r="AN89" i="53" a="1"/>
  <c r="AN89" i="53" s="1"/>
  <c r="AM89" i="53" a="1"/>
  <c r="AM89" i="53" s="1"/>
  <c r="AI86" i="52"/>
  <c r="AM86" i="52" a="1"/>
  <c r="AM86" i="52" s="1"/>
  <c r="AI88" i="51"/>
  <c r="AN88" i="51" s="1" a="1"/>
  <c r="AN88" i="51" s="1"/>
  <c r="AI86" i="50"/>
  <c r="AN86" i="50" s="1" a="1"/>
  <c r="AN86" i="50" s="1"/>
  <c r="AC90" i="49"/>
  <c r="AL89" i="49"/>
  <c r="AN88" i="49" a="1"/>
  <c r="AN88" i="49" s="1"/>
  <c r="AM88" i="49" a="1"/>
  <c r="AM88" i="49" s="1"/>
  <c r="AL88" i="48"/>
  <c r="AD88" i="48"/>
  <c r="AE88" i="48" s="1"/>
  <c r="AF88" i="48" s="1"/>
  <c r="AG88" i="48" s="1"/>
  <c r="AH88" i="48" s="1"/>
  <c r="AO87" i="48" a="1"/>
  <c r="AO87" i="48" s="1"/>
  <c r="AN87" i="48" a="1"/>
  <c r="AN87" i="48" s="1"/>
  <c r="AM87" i="48" a="1"/>
  <c r="AM87" i="48" s="1"/>
  <c r="AI88" i="47"/>
  <c r="AN88" i="47" a="1"/>
  <c r="AN88" i="47" s="1"/>
  <c r="AO88" i="47" a="1"/>
  <c r="AO88" i="47" s="1"/>
  <c r="AN89" i="46" a="1"/>
  <c r="AN89" i="46" s="1"/>
  <c r="AM89" i="46" a="1"/>
  <c r="AM89" i="46" s="1"/>
  <c r="AO89" i="46" a="1"/>
  <c r="AO89" i="46" s="1"/>
  <c r="AD90" i="46"/>
  <c r="AE90" i="46" s="1"/>
  <c r="AF90" i="46" s="1"/>
  <c r="AG90" i="46" s="1"/>
  <c r="AH90" i="46" s="1"/>
  <c r="AL90" i="46"/>
  <c r="AL88" i="45"/>
  <c r="AD88" i="45"/>
  <c r="AE88" i="45" s="1"/>
  <c r="AF88" i="45" s="1"/>
  <c r="AG88" i="45" s="1"/>
  <c r="AH88" i="45" s="1"/>
  <c r="AO87" i="45" a="1"/>
  <c r="AO87" i="45" s="1"/>
  <c r="AM87" i="45" a="1"/>
  <c r="AM87" i="45" s="1"/>
  <c r="AN87" i="45" a="1"/>
  <c r="AN87" i="45" s="1"/>
  <c r="AL86" i="44"/>
  <c r="AD86" i="44"/>
  <c r="AE86" i="44" s="1"/>
  <c r="AF86" i="44" s="1"/>
  <c r="AG86" i="44" s="1"/>
  <c r="AH86" i="44" s="1"/>
  <c r="AO85" i="44" a="1"/>
  <c r="AO85" i="44" s="1"/>
  <c r="AN85" i="44" a="1"/>
  <c r="AN85" i="44" s="1"/>
  <c r="AM85" i="44" a="1"/>
  <c r="AM85" i="44" s="1"/>
  <c r="AO89" i="43" a="1"/>
  <c r="AO89" i="43" s="1"/>
  <c r="AN89" i="43" a="1"/>
  <c r="AN89" i="43" s="1"/>
  <c r="AM89" i="43" a="1"/>
  <c r="AM89" i="43" s="1"/>
  <c r="AL90" i="43"/>
  <c r="AD90" i="43"/>
  <c r="AE90" i="43" s="1"/>
  <c r="AF90" i="43" s="1"/>
  <c r="AG90" i="43" s="1"/>
  <c r="AH90" i="43" s="1"/>
  <c r="AL90" i="42"/>
  <c r="AD90" i="42"/>
  <c r="AE90" i="42" s="1"/>
  <c r="AF90" i="42" s="1"/>
  <c r="AG90" i="42" s="1"/>
  <c r="AH90" i="42" s="1"/>
  <c r="AN89" i="42" a="1"/>
  <c r="AN89" i="42" s="1"/>
  <c r="AM89" i="42" a="1"/>
  <c r="AM89" i="42" s="1"/>
  <c r="AO89" i="42" a="1"/>
  <c r="AO89" i="42" s="1"/>
  <c r="AO91" i="41" a="1"/>
  <c r="AO91" i="41" s="1"/>
  <c r="AN91" i="41" a="1"/>
  <c r="AN91" i="41" s="1"/>
  <c r="AM91" i="41" a="1"/>
  <c r="AM91" i="41" s="1"/>
  <c r="AD92" i="41"/>
  <c r="AE92" i="41" s="1"/>
  <c r="AF92" i="41" s="1"/>
  <c r="AG92" i="41" s="1"/>
  <c r="AH92" i="41" s="1"/>
  <c r="AL92" i="41"/>
  <c r="AN89" i="40" a="1"/>
  <c r="AN89" i="40" s="1"/>
  <c r="AO89" i="40" a="1"/>
  <c r="AO89" i="40" s="1"/>
  <c r="AM89" i="40" a="1"/>
  <c r="AM89" i="40" s="1"/>
  <c r="AD90" i="40"/>
  <c r="AE90" i="40" s="1"/>
  <c r="AF90" i="40" s="1"/>
  <c r="AG90" i="40" s="1"/>
  <c r="AH90" i="40" s="1"/>
  <c r="AL90" i="40"/>
  <c r="AD88" i="57" l="1"/>
  <c r="AE88" i="57" s="1"/>
  <c r="AF88" i="57" s="1"/>
  <c r="AG88" i="57" s="1"/>
  <c r="AH88" i="57" s="1"/>
  <c r="AL88" i="57"/>
  <c r="AO87" i="57" a="1"/>
  <c r="AO87" i="57" s="1"/>
  <c r="AN87" i="57" a="1"/>
  <c r="AN87" i="57" s="1"/>
  <c r="AM87" i="57" a="1"/>
  <c r="AM87" i="57" s="1"/>
  <c r="AN89" i="56" a="1"/>
  <c r="AN89" i="56" s="1"/>
  <c r="AM89" i="56" a="1"/>
  <c r="AM89" i="56" s="1"/>
  <c r="AO89" i="56" a="1"/>
  <c r="AO89" i="56" s="1"/>
  <c r="AL90" i="56"/>
  <c r="AD90" i="56"/>
  <c r="AE90" i="56" s="1"/>
  <c r="AF90" i="56" s="1"/>
  <c r="AG90" i="56" s="1"/>
  <c r="AH90" i="56" s="1"/>
  <c r="AC90" i="55"/>
  <c r="AL89" i="55"/>
  <c r="AO88" i="55" a="1"/>
  <c r="AO88" i="55" s="1"/>
  <c r="AM88" i="55" a="1"/>
  <c r="AM88" i="55" s="1"/>
  <c r="AM90" i="54" a="1"/>
  <c r="AM90" i="54" s="1"/>
  <c r="AN90" i="54" a="1"/>
  <c r="AN90" i="54" s="1"/>
  <c r="AI90" i="54"/>
  <c r="AM90" i="53" a="1"/>
  <c r="AM90" i="53" s="1"/>
  <c r="AN90" i="53" a="1"/>
  <c r="AN90" i="53" s="1"/>
  <c r="AI90" i="53"/>
  <c r="AO90" i="53" a="1"/>
  <c r="AO90" i="53" s="1"/>
  <c r="AC88" i="52"/>
  <c r="AL87" i="52"/>
  <c r="AN86" i="52" a="1"/>
  <c r="AN86" i="52" s="1"/>
  <c r="AO86" i="52" a="1"/>
  <c r="AO86" i="52" s="1"/>
  <c r="AC90" i="51"/>
  <c r="AL89" i="51"/>
  <c r="AO88" i="51" a="1"/>
  <c r="AO88" i="51" s="1"/>
  <c r="AM88" i="51" a="1"/>
  <c r="AM88" i="51" s="1"/>
  <c r="AL87" i="50"/>
  <c r="AC88" i="50"/>
  <c r="AO86" i="50" a="1"/>
  <c r="AO86" i="50" s="1"/>
  <c r="AM86" i="50" a="1"/>
  <c r="AM86" i="50" s="1"/>
  <c r="AM89" i="49" a="1"/>
  <c r="AM89" i="49" s="1"/>
  <c r="AO89" i="49" a="1"/>
  <c r="AO89" i="49" s="1"/>
  <c r="AN89" i="49" a="1"/>
  <c r="AN89" i="49" s="1"/>
  <c r="AL90" i="49"/>
  <c r="AD90" i="49"/>
  <c r="AE90" i="49" s="1"/>
  <c r="AF90" i="49" s="1"/>
  <c r="AG90" i="49" s="1"/>
  <c r="AH90" i="49" s="1"/>
  <c r="AI88" i="48"/>
  <c r="AN88" i="48" s="1" a="1"/>
  <c r="AN88" i="48" s="1"/>
  <c r="AC90" i="47"/>
  <c r="AL89" i="47"/>
  <c r="AM88" i="47" a="1"/>
  <c r="AM88" i="47" s="1"/>
  <c r="AI90" i="46"/>
  <c r="AN90" i="46" a="1"/>
  <c r="AN90" i="46" s="1"/>
  <c r="AI88" i="45"/>
  <c r="AO88" i="45" a="1"/>
  <c r="AO88" i="45" s="1"/>
  <c r="AI86" i="44"/>
  <c r="AI90" i="43"/>
  <c r="AN90" i="43" a="1"/>
  <c r="AN90" i="43" s="1"/>
  <c r="AI90" i="42"/>
  <c r="AO90" i="42" a="1"/>
  <c r="AO90" i="42" s="1"/>
  <c r="AI92" i="41"/>
  <c r="AI90" i="40"/>
  <c r="AM88" i="57" l="1" a="1"/>
  <c r="AM88" i="57" s="1"/>
  <c r="AI88" i="57"/>
  <c r="AN88" i="57" a="1"/>
  <c r="AN88" i="57" s="1"/>
  <c r="AI90" i="56"/>
  <c r="AM89" i="55" a="1"/>
  <c r="AM89" i="55" s="1"/>
  <c r="AN89" i="55" a="1"/>
  <c r="AN89" i="55" s="1"/>
  <c r="AO89" i="55" a="1"/>
  <c r="AO89" i="55" s="1"/>
  <c r="AD90" i="55"/>
  <c r="AE90" i="55" s="1"/>
  <c r="AF90" i="55" s="1"/>
  <c r="AG90" i="55" s="1"/>
  <c r="AH90" i="55" s="1"/>
  <c r="AL90" i="55"/>
  <c r="AL91" i="54"/>
  <c r="AC92" i="54"/>
  <c r="AO90" i="54" a="1"/>
  <c r="AO90" i="54" s="1"/>
  <c r="AC92" i="53"/>
  <c r="AL91" i="53"/>
  <c r="AN87" i="52" a="1"/>
  <c r="AN87" i="52" s="1"/>
  <c r="AO87" i="52" a="1"/>
  <c r="AO87" i="52" s="1"/>
  <c r="AM87" i="52" a="1"/>
  <c r="AM87" i="52" s="1"/>
  <c r="AL88" i="52"/>
  <c r="AD88" i="52"/>
  <c r="AE88" i="52" s="1"/>
  <c r="AF88" i="52" s="1"/>
  <c r="AG88" i="52" s="1"/>
  <c r="AH88" i="52" s="1"/>
  <c r="AM89" i="51" a="1"/>
  <c r="AM89" i="51" s="1"/>
  <c r="AO89" i="51" a="1"/>
  <c r="AO89" i="51" s="1"/>
  <c r="AN89" i="51" a="1"/>
  <c r="AN89" i="51" s="1"/>
  <c r="AL90" i="51"/>
  <c r="AD90" i="51"/>
  <c r="AE90" i="51" s="1"/>
  <c r="AF90" i="51" s="1"/>
  <c r="AG90" i="51" s="1"/>
  <c r="AH90" i="51" s="1"/>
  <c r="AN87" i="50" a="1"/>
  <c r="AN87" i="50" s="1"/>
  <c r="AO87" i="50" a="1"/>
  <c r="AO87" i="50" s="1"/>
  <c r="AM87" i="50" a="1"/>
  <c r="AM87" i="50" s="1"/>
  <c r="AD88" i="50"/>
  <c r="AE88" i="50" s="1"/>
  <c r="AF88" i="50" s="1"/>
  <c r="AG88" i="50" s="1"/>
  <c r="AH88" i="50" s="1"/>
  <c r="AL88" i="50"/>
  <c r="AI90" i="49"/>
  <c r="AO90" i="49" a="1"/>
  <c r="AO90" i="49" s="1"/>
  <c r="AL89" i="48"/>
  <c r="AC90" i="48"/>
  <c r="AO88" i="48" a="1"/>
  <c r="AO88" i="48" s="1"/>
  <c r="AM88" i="48" a="1"/>
  <c r="AM88" i="48" s="1"/>
  <c r="AM89" i="47" a="1"/>
  <c r="AM89" i="47" s="1"/>
  <c r="AN89" i="47" a="1"/>
  <c r="AN89" i="47" s="1"/>
  <c r="AO89" i="47" a="1"/>
  <c r="AO89" i="47" s="1"/>
  <c r="AD90" i="47"/>
  <c r="AE90" i="47" s="1"/>
  <c r="AF90" i="47" s="1"/>
  <c r="AG90" i="47" s="1"/>
  <c r="AH90" i="47" s="1"/>
  <c r="AL90" i="47"/>
  <c r="AL91" i="46"/>
  <c r="AC92" i="46"/>
  <c r="AM90" i="46" a="1"/>
  <c r="AM90" i="46" s="1"/>
  <c r="AO90" i="46" a="1"/>
  <c r="AO90" i="46" s="1"/>
  <c r="AC90" i="45"/>
  <c r="AL89" i="45"/>
  <c r="AN88" i="45" a="1"/>
  <c r="AN88" i="45" s="1"/>
  <c r="AM88" i="45" a="1"/>
  <c r="AM88" i="45" s="1"/>
  <c r="AL87" i="44"/>
  <c r="AC88" i="44"/>
  <c r="AN86" i="44" a="1"/>
  <c r="AN86" i="44" s="1"/>
  <c r="AO86" i="44" a="1"/>
  <c r="AO86" i="44" s="1"/>
  <c r="AM86" i="44" a="1"/>
  <c r="AM86" i="44" s="1"/>
  <c r="AL91" i="43"/>
  <c r="AC92" i="43"/>
  <c r="AO90" i="43" a="1"/>
  <c r="AO90" i="43" s="1"/>
  <c r="AM90" i="43" a="1"/>
  <c r="AM90" i="43" s="1"/>
  <c r="AC92" i="42"/>
  <c r="AL91" i="42"/>
  <c r="AN90" i="42" a="1"/>
  <c r="AN90" i="42" s="1"/>
  <c r="AM90" i="42" a="1"/>
  <c r="AM90" i="42" s="1"/>
  <c r="AC96" i="41"/>
  <c r="AL93" i="41"/>
  <c r="AC94" i="41"/>
  <c r="AM92" i="41" a="1"/>
  <c r="AM92" i="41" s="1"/>
  <c r="AO92" i="41" a="1"/>
  <c r="AO92" i="41" s="1"/>
  <c r="AN92" i="41" a="1"/>
  <c r="AN92" i="41" s="1"/>
  <c r="AC92" i="40"/>
  <c r="AL91" i="40"/>
  <c r="AO90" i="40" a="1"/>
  <c r="AO90" i="40" s="1"/>
  <c r="AM90" i="40" a="1"/>
  <c r="AM90" i="40" s="1"/>
  <c r="AN90" i="40" a="1"/>
  <c r="AN90" i="40" s="1"/>
  <c r="AL89" i="57" l="1"/>
  <c r="AC90" i="57"/>
  <c r="AO88" i="57" a="1"/>
  <c r="AO88" i="57" s="1"/>
  <c r="AC92" i="56"/>
  <c r="AL91" i="56"/>
  <c r="AN90" i="56" a="1"/>
  <c r="AN90" i="56" s="1"/>
  <c r="AM90" i="56" a="1"/>
  <c r="AM90" i="56" s="1"/>
  <c r="AO90" i="56" a="1"/>
  <c r="AO90" i="56" s="1"/>
  <c r="AM90" i="55" a="1"/>
  <c r="AM90" i="55" s="1"/>
  <c r="AI90" i="55"/>
  <c r="AL92" i="54"/>
  <c r="AD92" i="54"/>
  <c r="AE92" i="54" s="1"/>
  <c r="AF92" i="54" s="1"/>
  <c r="AG92" i="54" s="1"/>
  <c r="AH92" i="54" s="1"/>
  <c r="AN91" i="54" a="1"/>
  <c r="AN91" i="54" s="1"/>
  <c r="AO91" i="54" a="1"/>
  <c r="AO91" i="54" s="1"/>
  <c r="AM91" i="54" a="1"/>
  <c r="AM91" i="54" s="1"/>
  <c r="AO91" i="53" a="1"/>
  <c r="AO91" i="53" s="1"/>
  <c r="AN91" i="53" a="1"/>
  <c r="AN91" i="53" s="1"/>
  <c r="AM91" i="53" a="1"/>
  <c r="AM91" i="53" s="1"/>
  <c r="AD92" i="53"/>
  <c r="AE92" i="53" s="1"/>
  <c r="AF92" i="53" s="1"/>
  <c r="AG92" i="53" s="1"/>
  <c r="AH92" i="53" s="1"/>
  <c r="AL92" i="53"/>
  <c r="AI88" i="52"/>
  <c r="AN88" i="52" a="1"/>
  <c r="AN88" i="52" s="1"/>
  <c r="AO88" i="52" a="1"/>
  <c r="AO88" i="52" s="1"/>
  <c r="AI90" i="51"/>
  <c r="AN90" i="51" a="1"/>
  <c r="AN90" i="51" s="1"/>
  <c r="AM90" i="51" a="1"/>
  <c r="AM90" i="51" s="1"/>
  <c r="AI88" i="50"/>
  <c r="AL91" i="49"/>
  <c r="AC92" i="49"/>
  <c r="AN90" i="49" a="1"/>
  <c r="AN90" i="49" s="1"/>
  <c r="AM90" i="49" a="1"/>
  <c r="AM90" i="49" s="1"/>
  <c r="AD90" i="48"/>
  <c r="AE90" i="48" s="1"/>
  <c r="AF90" i="48" s="1"/>
  <c r="AG90" i="48" s="1"/>
  <c r="AH90" i="48" s="1"/>
  <c r="AL90" i="48"/>
  <c r="AO89" i="48" a="1"/>
  <c r="AO89" i="48" s="1"/>
  <c r="AN89" i="48" a="1"/>
  <c r="AN89" i="48" s="1"/>
  <c r="AM89" i="48" a="1"/>
  <c r="AM89" i="48" s="1"/>
  <c r="AI90" i="47"/>
  <c r="AL92" i="46"/>
  <c r="AD92" i="46"/>
  <c r="AE92" i="46" s="1"/>
  <c r="AF92" i="46" s="1"/>
  <c r="AG92" i="46" s="1"/>
  <c r="AH92" i="46" s="1"/>
  <c r="AO91" i="46" a="1"/>
  <c r="AO91" i="46" s="1"/>
  <c r="AN91" i="46" a="1"/>
  <c r="AN91" i="46" s="1"/>
  <c r="AM91" i="46" a="1"/>
  <c r="AM91" i="46" s="1"/>
  <c r="AN89" i="45" a="1"/>
  <c r="AN89" i="45" s="1"/>
  <c r="AM89" i="45" a="1"/>
  <c r="AM89" i="45" s="1"/>
  <c r="AO89" i="45" a="1"/>
  <c r="AO89" i="45" s="1"/>
  <c r="AL90" i="45"/>
  <c r="AD90" i="45"/>
  <c r="AE90" i="45" s="1"/>
  <c r="AF90" i="45" s="1"/>
  <c r="AG90" i="45" s="1"/>
  <c r="AH90" i="45" s="1"/>
  <c r="AL88" i="44"/>
  <c r="AD88" i="44"/>
  <c r="AE88" i="44" s="1"/>
  <c r="AF88" i="44" s="1"/>
  <c r="AG88" i="44" s="1"/>
  <c r="AH88" i="44" s="1"/>
  <c r="AO87" i="44" a="1"/>
  <c r="AO87" i="44" s="1"/>
  <c r="AN87" i="44" a="1"/>
  <c r="AN87" i="44" s="1"/>
  <c r="AM87" i="44" a="1"/>
  <c r="AM87" i="44" s="1"/>
  <c r="AL92" i="43"/>
  <c r="AD92" i="43"/>
  <c r="AE92" i="43" s="1"/>
  <c r="AF92" i="43" s="1"/>
  <c r="AG92" i="43" s="1"/>
  <c r="AH92" i="43" s="1"/>
  <c r="AN91" i="43" a="1"/>
  <c r="AN91" i="43" s="1"/>
  <c r="AM91" i="43" a="1"/>
  <c r="AM91" i="43" s="1"/>
  <c r="AO91" i="43" a="1"/>
  <c r="AO91" i="43" s="1"/>
  <c r="AN91" i="42" a="1"/>
  <c r="AN91" i="42" s="1"/>
  <c r="AO91" i="42" a="1"/>
  <c r="AO91" i="42" s="1"/>
  <c r="AM91" i="42" a="1"/>
  <c r="AM91" i="42" s="1"/>
  <c r="AD92" i="42"/>
  <c r="AE92" i="42" s="1"/>
  <c r="AF92" i="42" s="1"/>
  <c r="AG92" i="42" s="1"/>
  <c r="AH92" i="42" s="1"/>
  <c r="AL92" i="42"/>
  <c r="AL94" i="41"/>
  <c r="AD94" i="41"/>
  <c r="AE94" i="41" s="1"/>
  <c r="AF94" i="41" s="1"/>
  <c r="AG94" i="41" s="1"/>
  <c r="AH94" i="41" s="1"/>
  <c r="AO93" i="41" a="1"/>
  <c r="AO93" i="41" s="1"/>
  <c r="AM93" i="41" a="1"/>
  <c r="AM93" i="41" s="1"/>
  <c r="AN93" i="41" a="1"/>
  <c r="AN93" i="41" s="1"/>
  <c r="AL96" i="41"/>
  <c r="AD96" i="41"/>
  <c r="AE96" i="41" s="1"/>
  <c r="AF96" i="41" s="1"/>
  <c r="AG96" i="41" s="1"/>
  <c r="AH96" i="41" s="1"/>
  <c r="AM91" i="40" a="1"/>
  <c r="AM91" i="40" s="1"/>
  <c r="AO91" i="40" a="1"/>
  <c r="AO91" i="40" s="1"/>
  <c r="AN91" i="40" a="1"/>
  <c r="AN91" i="40" s="1"/>
  <c r="AL92" i="40"/>
  <c r="AD92" i="40"/>
  <c r="AE92" i="40" s="1"/>
  <c r="AF92" i="40" s="1"/>
  <c r="AG92" i="40" s="1"/>
  <c r="AH92" i="40" s="1"/>
  <c r="AD90" i="57" l="1"/>
  <c r="AE90" i="57" s="1"/>
  <c r="AF90" i="57" s="1"/>
  <c r="AG90" i="57" s="1"/>
  <c r="AH90" i="57" s="1"/>
  <c r="AL90" i="57"/>
  <c r="AM89" i="57" a="1"/>
  <c r="AM89" i="57" s="1"/>
  <c r="AO89" i="57" a="1"/>
  <c r="AO89" i="57" s="1"/>
  <c r="AN89" i="57" a="1"/>
  <c r="AN89" i="57" s="1"/>
  <c r="AM91" i="56" a="1"/>
  <c r="AM91" i="56" s="1"/>
  <c r="AO91" i="56" a="1"/>
  <c r="AO91" i="56" s="1"/>
  <c r="AN91" i="56" a="1"/>
  <c r="AN91" i="56" s="1"/>
  <c r="AL92" i="56"/>
  <c r="AD92" i="56"/>
  <c r="AE92" i="56" s="1"/>
  <c r="AF92" i="56" s="1"/>
  <c r="AG92" i="56" s="1"/>
  <c r="AH92" i="56" s="1"/>
  <c r="AC92" i="55"/>
  <c r="AL91" i="55"/>
  <c r="AO90" i="55" a="1"/>
  <c r="AO90" i="55" s="1"/>
  <c r="AN90" i="55" a="1"/>
  <c r="AN90" i="55" s="1"/>
  <c r="AI92" i="54"/>
  <c r="AN92" i="54" s="1" a="1"/>
  <c r="AN92" i="54" s="1"/>
  <c r="AI92" i="53"/>
  <c r="AN92" i="53" s="1" a="1"/>
  <c r="AN92" i="53" s="1"/>
  <c r="AC90" i="52"/>
  <c r="AL89" i="52"/>
  <c r="AM88" i="52" a="1"/>
  <c r="AM88" i="52" s="1"/>
  <c r="AL91" i="51"/>
  <c r="AC92" i="51"/>
  <c r="AO90" i="51" a="1"/>
  <c r="AO90" i="51" s="1"/>
  <c r="AC90" i="50"/>
  <c r="AL89" i="50"/>
  <c r="AM88" i="50" a="1"/>
  <c r="AM88" i="50" s="1"/>
  <c r="AN88" i="50" a="1"/>
  <c r="AN88" i="50" s="1"/>
  <c r="AO88" i="50" a="1"/>
  <c r="AO88" i="50" s="1"/>
  <c r="AD92" i="49"/>
  <c r="AE92" i="49" s="1"/>
  <c r="AF92" i="49" s="1"/>
  <c r="AG92" i="49" s="1"/>
  <c r="AH92" i="49" s="1"/>
  <c r="AL92" i="49"/>
  <c r="AO91" i="49" a="1"/>
  <c r="AO91" i="49" s="1"/>
  <c r="AN91" i="49" a="1"/>
  <c r="AN91" i="49" s="1"/>
  <c r="AM91" i="49" a="1"/>
  <c r="AM91" i="49" s="1"/>
  <c r="AI90" i="48"/>
  <c r="AO90" i="48" s="1" a="1"/>
  <c r="AO90" i="48" s="1"/>
  <c r="AC92" i="47"/>
  <c r="AL91" i="47"/>
  <c r="AM90" i="47" a="1"/>
  <c r="AM90" i="47" s="1"/>
  <c r="AN90" i="47" a="1"/>
  <c r="AN90" i="47" s="1"/>
  <c r="AO90" i="47" a="1"/>
  <c r="AO90" i="47" s="1"/>
  <c r="AN92" i="46" a="1"/>
  <c r="AN92" i="46" s="1"/>
  <c r="AI92" i="46"/>
  <c r="AI90" i="45"/>
  <c r="AN90" i="45" a="1"/>
  <c r="AN90" i="45" s="1"/>
  <c r="AO90" i="45" a="1"/>
  <c r="AO90" i="45" s="1"/>
  <c r="AI88" i="44"/>
  <c r="AN88" i="44" a="1"/>
  <c r="AN88" i="44" s="1"/>
  <c r="AO88" i="44" a="1"/>
  <c r="AO88" i="44" s="1"/>
  <c r="AI92" i="43"/>
  <c r="AO92" i="43" a="1"/>
  <c r="AO92" i="43" s="1"/>
  <c r="AI92" i="42"/>
  <c r="AO92" i="42" a="1"/>
  <c r="AO92" i="42" s="1"/>
  <c r="AI96" i="41"/>
  <c r="AN96" i="41" s="1" a="1"/>
  <c r="AN96" i="41" s="1"/>
  <c r="AI94" i="41"/>
  <c r="AO96" i="41" a="1"/>
  <c r="AO96" i="41" s="1"/>
  <c r="AI92" i="40"/>
  <c r="AM92" i="40" s="1" a="1"/>
  <c r="AM92" i="40" s="1"/>
  <c r="AM90" i="57" l="1" a="1"/>
  <c r="AM90" i="57" s="1"/>
  <c r="AI90" i="57"/>
  <c r="AN90" i="57" a="1"/>
  <c r="AN90" i="57" s="1"/>
  <c r="AI92" i="56"/>
  <c r="AM91" i="55" a="1"/>
  <c r="AM91" i="55" s="1"/>
  <c r="AN91" i="55" a="1"/>
  <c r="AN91" i="55" s="1"/>
  <c r="AO91" i="55" a="1"/>
  <c r="AO91" i="55" s="1"/>
  <c r="AD92" i="55"/>
  <c r="AE92" i="55" s="1"/>
  <c r="AF92" i="55" s="1"/>
  <c r="AG92" i="55" s="1"/>
  <c r="AH92" i="55" s="1"/>
  <c r="AL92" i="55"/>
  <c r="AC96" i="54"/>
  <c r="AL93" i="54"/>
  <c r="AC94" i="54"/>
  <c r="AM92" i="54" a="1"/>
  <c r="AM92" i="54" s="1"/>
  <c r="AO92" i="54" a="1"/>
  <c r="AO92" i="54" s="1"/>
  <c r="AC94" i="53"/>
  <c r="AL93" i="53"/>
  <c r="AC96" i="53"/>
  <c r="AM92" i="53" a="1"/>
  <c r="AM92" i="53" s="1"/>
  <c r="AO92" i="53" a="1"/>
  <c r="AO92" i="53" s="1"/>
  <c r="AO89" i="52" a="1"/>
  <c r="AO89" i="52" s="1"/>
  <c r="AN89" i="52" a="1"/>
  <c r="AN89" i="52" s="1"/>
  <c r="AM89" i="52" a="1"/>
  <c r="AM89" i="52" s="1"/>
  <c r="AD90" i="52"/>
  <c r="AE90" i="52" s="1"/>
  <c r="AF90" i="52" s="1"/>
  <c r="AG90" i="52" s="1"/>
  <c r="AH90" i="52" s="1"/>
  <c r="AL90" i="52"/>
  <c r="AL92" i="51"/>
  <c r="AD92" i="51"/>
  <c r="AE92" i="51" s="1"/>
  <c r="AF92" i="51" s="1"/>
  <c r="AG92" i="51" s="1"/>
  <c r="AH92" i="51" s="1"/>
  <c r="AN91" i="51" a="1"/>
  <c r="AN91" i="51" s="1"/>
  <c r="AM91" i="51" a="1"/>
  <c r="AM91" i="51" s="1"/>
  <c r="AO91" i="51" a="1"/>
  <c r="AO91" i="51" s="1"/>
  <c r="AD90" i="50"/>
  <c r="AE90" i="50" s="1"/>
  <c r="AF90" i="50" s="1"/>
  <c r="AG90" i="50" s="1"/>
  <c r="AH90" i="50" s="1"/>
  <c r="AL90" i="50"/>
  <c r="AN89" i="50" a="1"/>
  <c r="AN89" i="50" s="1"/>
  <c r="AO89" i="50" a="1"/>
  <c r="AO89" i="50" s="1"/>
  <c r="AM89" i="50" a="1"/>
  <c r="AM89" i="50" s="1"/>
  <c r="AO92" i="49" a="1"/>
  <c r="AO92" i="49" s="1"/>
  <c r="AI92" i="49"/>
  <c r="AN92" i="49" a="1"/>
  <c r="AN92" i="49" s="1"/>
  <c r="AC92" i="48"/>
  <c r="AL91" i="48"/>
  <c r="AN90" i="48" a="1"/>
  <c r="AN90" i="48" s="1"/>
  <c r="AM90" i="48" a="1"/>
  <c r="AM90" i="48" s="1"/>
  <c r="AO91" i="47" a="1"/>
  <c r="AO91" i="47" s="1"/>
  <c r="AN91" i="47" a="1"/>
  <c r="AN91" i="47" s="1"/>
  <c r="AM91" i="47" a="1"/>
  <c r="AM91" i="47" s="1"/>
  <c r="AD92" i="47"/>
  <c r="AE92" i="47" s="1"/>
  <c r="AF92" i="47" s="1"/>
  <c r="AG92" i="47" s="1"/>
  <c r="AH92" i="47" s="1"/>
  <c r="AL92" i="47"/>
  <c r="AC96" i="46"/>
  <c r="AL93" i="46"/>
  <c r="AC94" i="46"/>
  <c r="AO92" i="46" a="1"/>
  <c r="AO92" i="46" s="1"/>
  <c r="AM92" i="46" a="1"/>
  <c r="AM92" i="46" s="1"/>
  <c r="AL91" i="45"/>
  <c r="AC92" i="45"/>
  <c r="AM90" i="45" a="1"/>
  <c r="AM90" i="45" s="1"/>
  <c r="AC90" i="44"/>
  <c r="AL89" i="44"/>
  <c r="AM88" i="44" a="1"/>
  <c r="AM88" i="44" s="1"/>
  <c r="AC96" i="43"/>
  <c r="AL93" i="43"/>
  <c r="AC94" i="43"/>
  <c r="AN92" i="43" a="1"/>
  <c r="AN92" i="43" s="1"/>
  <c r="AM92" i="43" a="1"/>
  <c r="AM92" i="43" s="1"/>
  <c r="AC96" i="42"/>
  <c r="AL93" i="42"/>
  <c r="AC94" i="42"/>
  <c r="AM92" i="42" a="1"/>
  <c r="AM92" i="42" s="1"/>
  <c r="AN92" i="42" a="1"/>
  <c r="AN92" i="42" s="1"/>
  <c r="AL95" i="41"/>
  <c r="AM94" i="41" a="1"/>
  <c r="AM94" i="41" s="1"/>
  <c r="AO94" i="41" a="1"/>
  <c r="AO94" i="41" s="1"/>
  <c r="AN94" i="41" a="1"/>
  <c r="AN94" i="41" s="1"/>
  <c r="AC98" i="41"/>
  <c r="AL97" i="41"/>
  <c r="AM96" i="41" a="1"/>
  <c r="AM96" i="41" s="1"/>
  <c r="AN92" i="40" a="1"/>
  <c r="AN92" i="40" s="1"/>
  <c r="AC94" i="40"/>
  <c r="AC96" i="40"/>
  <c r="AL93" i="40"/>
  <c r="AO92" i="40" a="1"/>
  <c r="AO92" i="40" s="1"/>
  <c r="AC92" i="57" l="1"/>
  <c r="AL91" i="57"/>
  <c r="AO90" i="57" a="1"/>
  <c r="AO90" i="57" s="1"/>
  <c r="AL93" i="56"/>
  <c r="AC94" i="56"/>
  <c r="AC96" i="56"/>
  <c r="AM92" i="56" a="1"/>
  <c r="AM92" i="56" s="1"/>
  <c r="AN92" i="56" a="1"/>
  <c r="AN92" i="56" s="1"/>
  <c r="AO92" i="56" a="1"/>
  <c r="AO92" i="56" s="1"/>
  <c r="AI92" i="55"/>
  <c r="AO92" i="55" a="1"/>
  <c r="AO92" i="55" s="1"/>
  <c r="AL94" i="54"/>
  <c r="AD94" i="54"/>
  <c r="AE94" i="54" s="1"/>
  <c r="AF94" i="54" s="1"/>
  <c r="AG94" i="54" s="1"/>
  <c r="AH94" i="54" s="1"/>
  <c r="AO93" i="54" a="1"/>
  <c r="AO93" i="54" s="1"/>
  <c r="AM93" i="54" a="1"/>
  <c r="AM93" i="54" s="1"/>
  <c r="AN93" i="54" a="1"/>
  <c r="AN93" i="54" s="1"/>
  <c r="AD96" i="54"/>
  <c r="AE96" i="54" s="1"/>
  <c r="AF96" i="54" s="1"/>
  <c r="AG96" i="54" s="1"/>
  <c r="AH96" i="54" s="1"/>
  <c r="AL96" i="54"/>
  <c r="AL96" i="53"/>
  <c r="AD96" i="53"/>
  <c r="AE96" i="53" s="1"/>
  <c r="AF96" i="53" s="1"/>
  <c r="AG96" i="53" s="1"/>
  <c r="AH96" i="53" s="1"/>
  <c r="AO93" i="53" a="1"/>
  <c r="AO93" i="53" s="1"/>
  <c r="AN93" i="53" a="1"/>
  <c r="AN93" i="53" s="1"/>
  <c r="AM93" i="53" a="1"/>
  <c r="AM93" i="53" s="1"/>
  <c r="AL94" i="53"/>
  <c r="AD94" i="53"/>
  <c r="AE94" i="53" s="1"/>
  <c r="AF94" i="53" s="1"/>
  <c r="AG94" i="53" s="1"/>
  <c r="AH94" i="53" s="1"/>
  <c r="AN90" i="52" a="1"/>
  <c r="AN90" i="52" s="1"/>
  <c r="AI90" i="52"/>
  <c r="AI92" i="51"/>
  <c r="AN92" i="51" a="1"/>
  <c r="AN92" i="51" s="1"/>
  <c r="AI90" i="50"/>
  <c r="AC94" i="49"/>
  <c r="AL93" i="49"/>
  <c r="AC96" i="49"/>
  <c r="AM92" i="49" a="1"/>
  <c r="AM92" i="49" s="1"/>
  <c r="AO91" i="48" a="1"/>
  <c r="AO91" i="48" s="1"/>
  <c r="AN91" i="48" a="1"/>
  <c r="AN91" i="48" s="1"/>
  <c r="AM91" i="48" a="1"/>
  <c r="AM91" i="48" s="1"/>
  <c r="AD92" i="48"/>
  <c r="AE92" i="48" s="1"/>
  <c r="AF92" i="48" s="1"/>
  <c r="AG92" i="48" s="1"/>
  <c r="AH92" i="48" s="1"/>
  <c r="AL92" i="48"/>
  <c r="AI92" i="47"/>
  <c r="AN92" i="47" s="1" a="1"/>
  <c r="AN92" i="47" s="1"/>
  <c r="AD94" i="46"/>
  <c r="AE94" i="46" s="1"/>
  <c r="AF94" i="46" s="1"/>
  <c r="AG94" i="46" s="1"/>
  <c r="AH94" i="46" s="1"/>
  <c r="AL94" i="46"/>
  <c r="AO93" i="46" a="1"/>
  <c r="AO93" i="46" s="1"/>
  <c r="AN93" i="46" a="1"/>
  <c r="AN93" i="46" s="1"/>
  <c r="AM93" i="46" a="1"/>
  <c r="AM93" i="46" s="1"/>
  <c r="AD96" i="46"/>
  <c r="AE96" i="46" s="1"/>
  <c r="AF96" i="46" s="1"/>
  <c r="AG96" i="46" s="1"/>
  <c r="AH96" i="46" s="1"/>
  <c r="AL96" i="46"/>
  <c r="AD92" i="45"/>
  <c r="AE92" i="45" s="1"/>
  <c r="AF92" i="45" s="1"/>
  <c r="AG92" i="45" s="1"/>
  <c r="AH92" i="45" s="1"/>
  <c r="AL92" i="45"/>
  <c r="AM91" i="45" a="1"/>
  <c r="AM91" i="45" s="1"/>
  <c r="AO91" i="45" a="1"/>
  <c r="AO91" i="45" s="1"/>
  <c r="AN91" i="45" a="1"/>
  <c r="AN91" i="45" s="1"/>
  <c r="AO89" i="44" a="1"/>
  <c r="AO89" i="44" s="1"/>
  <c r="AN89" i="44" a="1"/>
  <c r="AN89" i="44" s="1"/>
  <c r="AM89" i="44" a="1"/>
  <c r="AM89" i="44" s="1"/>
  <c r="AL90" i="44"/>
  <c r="AD90" i="44"/>
  <c r="AE90" i="44" s="1"/>
  <c r="AF90" i="44" s="1"/>
  <c r="AG90" i="44" s="1"/>
  <c r="AH90" i="44" s="1"/>
  <c r="AL94" i="43"/>
  <c r="AD94" i="43"/>
  <c r="AE94" i="43" s="1"/>
  <c r="AF94" i="43" s="1"/>
  <c r="AG94" i="43" s="1"/>
  <c r="AH94" i="43" s="1"/>
  <c r="AO93" i="43" a="1"/>
  <c r="AO93" i="43" s="1"/>
  <c r="AN93" i="43" a="1"/>
  <c r="AN93" i="43" s="1"/>
  <c r="AM93" i="43" a="1"/>
  <c r="AM93" i="43" s="1"/>
  <c r="AD96" i="43"/>
  <c r="AE96" i="43" s="1"/>
  <c r="AF96" i="43" s="1"/>
  <c r="AG96" i="43" s="1"/>
  <c r="AH96" i="43" s="1"/>
  <c r="AL96" i="43"/>
  <c r="AL94" i="42"/>
  <c r="AD94" i="42"/>
  <c r="AE94" i="42" s="1"/>
  <c r="AF94" i="42" s="1"/>
  <c r="AG94" i="42" s="1"/>
  <c r="AH94" i="42" s="1"/>
  <c r="AM93" i="42" a="1"/>
  <c r="AM93" i="42" s="1"/>
  <c r="AN93" i="42" a="1"/>
  <c r="AN93" i="42" s="1"/>
  <c r="AO93" i="42" a="1"/>
  <c r="AO93" i="42" s="1"/>
  <c r="AL96" i="42"/>
  <c r="AD96" i="42"/>
  <c r="AE96" i="42" s="1"/>
  <c r="AF96" i="42" s="1"/>
  <c r="AG96" i="42" s="1"/>
  <c r="AH96" i="42" s="1"/>
  <c r="AO97" i="41" a="1"/>
  <c r="AO97" i="41" s="1"/>
  <c r="AM97" i="41" a="1"/>
  <c r="AM97" i="41" s="1"/>
  <c r="AN97" i="41" a="1"/>
  <c r="AN97" i="41" s="1"/>
  <c r="AD98" i="41"/>
  <c r="AE98" i="41" s="1"/>
  <c r="AF98" i="41" s="1"/>
  <c r="AG98" i="41" s="1"/>
  <c r="AH98" i="41" s="1"/>
  <c r="AL98" i="41"/>
  <c r="AN95" i="41" a="1"/>
  <c r="AN95" i="41" s="1"/>
  <c r="AM95" i="41" a="1"/>
  <c r="AM95" i="41" s="1"/>
  <c r="AO95" i="41" a="1"/>
  <c r="AO95" i="41" s="1"/>
  <c r="AM93" i="40" a="1"/>
  <c r="AM93" i="40" s="1"/>
  <c r="AN93" i="40" a="1"/>
  <c r="AN93" i="40" s="1"/>
  <c r="AO93" i="40" a="1"/>
  <c r="AO93" i="40" s="1"/>
  <c r="AD96" i="40"/>
  <c r="AE96" i="40" s="1"/>
  <c r="AF96" i="40" s="1"/>
  <c r="AG96" i="40" s="1"/>
  <c r="AH96" i="40" s="1"/>
  <c r="AL96" i="40"/>
  <c r="AD94" i="40"/>
  <c r="AE94" i="40" s="1"/>
  <c r="AF94" i="40" s="1"/>
  <c r="AG94" i="40" s="1"/>
  <c r="AH94" i="40" s="1"/>
  <c r="AL94" i="40"/>
  <c r="AN91" i="57" l="1" a="1"/>
  <c r="AN91" i="57" s="1"/>
  <c r="AM91" i="57" a="1"/>
  <c r="AM91" i="57" s="1"/>
  <c r="AO91" i="57" a="1"/>
  <c r="AO91" i="57" s="1"/>
  <c r="AL92" i="57"/>
  <c r="AD92" i="57"/>
  <c r="AE92" i="57" s="1"/>
  <c r="AF92" i="57" s="1"/>
  <c r="AG92" i="57" s="1"/>
  <c r="AH92" i="57" s="1"/>
  <c r="AL96" i="56"/>
  <c r="AD96" i="56"/>
  <c r="AE96" i="56" s="1"/>
  <c r="AF96" i="56" s="1"/>
  <c r="AG96" i="56" s="1"/>
  <c r="AH96" i="56" s="1"/>
  <c r="AD94" i="56"/>
  <c r="AE94" i="56" s="1"/>
  <c r="AF94" i="56" s="1"/>
  <c r="AG94" i="56" s="1"/>
  <c r="AH94" i="56" s="1"/>
  <c r="AL94" i="56"/>
  <c r="AO93" i="56" a="1"/>
  <c r="AO93" i="56" s="1"/>
  <c r="AN93" i="56" a="1"/>
  <c r="AN93" i="56" s="1"/>
  <c r="AM93" i="56" a="1"/>
  <c r="AM93" i="56" s="1"/>
  <c r="AC96" i="55"/>
  <c r="AC94" i="55"/>
  <c r="AL93" i="55"/>
  <c r="AM92" i="55" a="1"/>
  <c r="AM92" i="55" s="1"/>
  <c r="AN92" i="55" a="1"/>
  <c r="AN92" i="55" s="1"/>
  <c r="AI96" i="54"/>
  <c r="AI94" i="54"/>
  <c r="AN94" i="54" a="1"/>
  <c r="AN94" i="54" s="1"/>
  <c r="AM94" i="54" a="1"/>
  <c r="AM94" i="54" s="1"/>
  <c r="AI94" i="53"/>
  <c r="AL95" i="53" s="1"/>
  <c r="AN96" i="53" a="1"/>
  <c r="AN96" i="53" s="1"/>
  <c r="AI96" i="53"/>
  <c r="AM96" i="53" a="1"/>
  <c r="AM96" i="53" s="1"/>
  <c r="AC92" i="52"/>
  <c r="AL91" i="52"/>
  <c r="AM90" i="52" a="1"/>
  <c r="AM90" i="52" s="1"/>
  <c r="AO90" i="52" a="1"/>
  <c r="AO90" i="52" s="1"/>
  <c r="AC96" i="51"/>
  <c r="AC94" i="51"/>
  <c r="AL93" i="51"/>
  <c r="AO92" i="51" a="1"/>
  <c r="AO92" i="51" s="1"/>
  <c r="AM92" i="51" a="1"/>
  <c r="AM92" i="51" s="1"/>
  <c r="AC92" i="50"/>
  <c r="AL91" i="50"/>
  <c r="AO90" i="50" a="1"/>
  <c r="AO90" i="50" s="1"/>
  <c r="AN90" i="50" a="1"/>
  <c r="AN90" i="50" s="1"/>
  <c r="AM90" i="50" a="1"/>
  <c r="AM90" i="50" s="1"/>
  <c r="AL96" i="49"/>
  <c r="AD96" i="49"/>
  <c r="AE96" i="49" s="1"/>
  <c r="AF96" i="49" s="1"/>
  <c r="AG96" i="49" s="1"/>
  <c r="AH96" i="49" s="1"/>
  <c r="AN93" i="49" a="1"/>
  <c r="AN93" i="49" s="1"/>
  <c r="AO93" i="49" a="1"/>
  <c r="AO93" i="49" s="1"/>
  <c r="AM93" i="49" a="1"/>
  <c r="AM93" i="49" s="1"/>
  <c r="AD94" i="49"/>
  <c r="AE94" i="49" s="1"/>
  <c r="AF94" i="49" s="1"/>
  <c r="AG94" i="49" s="1"/>
  <c r="AH94" i="49" s="1"/>
  <c r="AL94" i="49"/>
  <c r="AI92" i="48"/>
  <c r="AN92" i="48" a="1"/>
  <c r="AN92" i="48" s="1"/>
  <c r="AC96" i="47"/>
  <c r="AL93" i="47"/>
  <c r="AC94" i="47"/>
  <c r="AM92" i="47" a="1"/>
  <c r="AM92" i="47" s="1"/>
  <c r="AO92" i="47" a="1"/>
  <c r="AO92" i="47" s="1"/>
  <c r="AI96" i="46"/>
  <c r="AI94" i="46"/>
  <c r="AM94" i="46" s="1" a="1"/>
  <c r="AM94" i="46" s="1"/>
  <c r="AN94" i="46" a="1"/>
  <c r="AN94" i="46" s="1"/>
  <c r="AI92" i="45"/>
  <c r="AN92" i="45" a="1"/>
  <c r="AN92" i="45" s="1"/>
  <c r="AI90" i="44"/>
  <c r="AO90" i="44" s="1" a="1"/>
  <c r="AO90" i="44" s="1"/>
  <c r="AI96" i="43"/>
  <c r="AM96" i="43" s="1" a="1"/>
  <c r="AM96" i="43" s="1"/>
  <c r="AI94" i="43"/>
  <c r="AI96" i="42"/>
  <c r="AN94" i="42" a="1"/>
  <c r="AN94" i="42" s="1"/>
  <c r="AI94" i="42"/>
  <c r="AL95" i="42" s="1"/>
  <c r="AM94" i="42" a="1"/>
  <c r="AM94" i="42" s="1"/>
  <c r="AO94" i="42" a="1"/>
  <c r="AO94" i="42" s="1"/>
  <c r="AI98" i="41"/>
  <c r="AI94" i="40"/>
  <c r="AL95" i="40" s="1"/>
  <c r="AI96" i="40"/>
  <c r="AN96" i="40" s="1" a="1"/>
  <c r="AN96" i="40" s="1"/>
  <c r="AI92" i="57" l="1"/>
  <c r="AN92" i="57" s="1" a="1"/>
  <c r="AN92" i="57" s="1"/>
  <c r="AO92" i="57" a="1"/>
  <c r="AO92" i="57" s="1"/>
  <c r="AI94" i="56"/>
  <c r="AL95" i="56" s="1"/>
  <c r="AI96" i="56"/>
  <c r="AN96" i="56" s="1" a="1"/>
  <c r="AN96" i="56" s="1"/>
  <c r="AM96" i="56" a="1"/>
  <c r="AM96" i="56" s="1"/>
  <c r="AO93" i="55" a="1"/>
  <c r="AO93" i="55" s="1"/>
  <c r="AM93" i="55" a="1"/>
  <c r="AM93" i="55" s="1"/>
  <c r="AN93" i="55" a="1"/>
  <c r="AN93" i="55" s="1"/>
  <c r="AL94" i="55"/>
  <c r="AD94" i="55"/>
  <c r="AE94" i="55" s="1"/>
  <c r="AF94" i="55" s="1"/>
  <c r="AG94" i="55" s="1"/>
  <c r="AH94" i="55" s="1"/>
  <c r="AD96" i="55"/>
  <c r="AE96" i="55" s="1"/>
  <c r="AF96" i="55" s="1"/>
  <c r="AG96" i="55" s="1"/>
  <c r="AH96" i="55" s="1"/>
  <c r="AL96" i="55"/>
  <c r="AL95" i="54"/>
  <c r="AO94" i="54" a="1"/>
  <c r="AO94" i="54" s="1"/>
  <c r="AC98" i="54"/>
  <c r="AL97" i="54"/>
  <c r="AN96" i="54" a="1"/>
  <c r="AN96" i="54" s="1"/>
  <c r="AO96" i="54" a="1"/>
  <c r="AO96" i="54" s="1"/>
  <c r="AM96" i="54" a="1"/>
  <c r="AM96" i="54" s="1"/>
  <c r="AL97" i="53"/>
  <c r="AC98" i="53"/>
  <c r="AN94" i="53" a="1"/>
  <c r="AN94" i="53" s="1"/>
  <c r="AM94" i="53" a="1"/>
  <c r="AM94" i="53" s="1"/>
  <c r="AO96" i="53" a="1"/>
  <c r="AO96" i="53" s="1"/>
  <c r="AO95" i="53" a="1"/>
  <c r="AO95" i="53" s="1"/>
  <c r="AN95" i="53" a="1"/>
  <c r="AN95" i="53" s="1"/>
  <c r="AM95" i="53" a="1"/>
  <c r="AM95" i="53" s="1"/>
  <c r="AO94" i="53" a="1"/>
  <c r="AO94" i="53" s="1"/>
  <c r="AN91" i="52" a="1"/>
  <c r="AN91" i="52" s="1"/>
  <c r="AM91" i="52" a="1"/>
  <c r="AM91" i="52" s="1"/>
  <c r="AO91" i="52" a="1"/>
  <c r="AO91" i="52" s="1"/>
  <c r="AD92" i="52"/>
  <c r="AE92" i="52" s="1"/>
  <c r="AF92" i="52" s="1"/>
  <c r="AG92" i="52" s="1"/>
  <c r="AH92" i="52" s="1"/>
  <c r="AL92" i="52"/>
  <c r="AO93" i="51" a="1"/>
  <c r="AO93" i="51" s="1"/>
  <c r="AN93" i="51" a="1"/>
  <c r="AN93" i="51" s="1"/>
  <c r="AM93" i="51" a="1"/>
  <c r="AM93" i="51" s="1"/>
  <c r="AL94" i="51"/>
  <c r="AD94" i="51"/>
  <c r="AE94" i="51" s="1"/>
  <c r="AF94" i="51" s="1"/>
  <c r="AG94" i="51" s="1"/>
  <c r="AH94" i="51" s="1"/>
  <c r="AL96" i="51"/>
  <c r="AD96" i="51"/>
  <c r="AE96" i="51" s="1"/>
  <c r="AF96" i="51" s="1"/>
  <c r="AG96" i="51" s="1"/>
  <c r="AH96" i="51" s="1"/>
  <c r="AM91" i="50" a="1"/>
  <c r="AM91" i="50" s="1"/>
  <c r="AO91" i="50" a="1"/>
  <c r="AO91" i="50" s="1"/>
  <c r="AN91" i="50" a="1"/>
  <c r="AN91" i="50" s="1"/>
  <c r="AL92" i="50"/>
  <c r="AD92" i="50"/>
  <c r="AE92" i="50" s="1"/>
  <c r="AF92" i="50" s="1"/>
  <c r="AG92" i="50" s="1"/>
  <c r="AH92" i="50" s="1"/>
  <c r="AI94" i="49"/>
  <c r="AL95" i="49" s="1"/>
  <c r="AN94" i="49" a="1"/>
  <c r="AN94" i="49" s="1"/>
  <c r="AO94" i="49" a="1"/>
  <c r="AO94" i="49" s="1"/>
  <c r="AI96" i="49"/>
  <c r="AC94" i="48"/>
  <c r="AL93" i="48"/>
  <c r="AC96" i="48"/>
  <c r="AM92" i="48" a="1"/>
  <c r="AM92" i="48" s="1"/>
  <c r="AO92" i="48" a="1"/>
  <c r="AO92" i="48" s="1"/>
  <c r="AD94" i="47"/>
  <c r="AE94" i="47" s="1"/>
  <c r="AF94" i="47" s="1"/>
  <c r="AG94" i="47" s="1"/>
  <c r="AH94" i="47" s="1"/>
  <c r="AL94" i="47"/>
  <c r="AO93" i="47" a="1"/>
  <c r="AO93" i="47" s="1"/>
  <c r="AN93" i="47" a="1"/>
  <c r="AN93" i="47" s="1"/>
  <c r="AM93" i="47" a="1"/>
  <c r="AM93" i="47" s="1"/>
  <c r="AL96" i="47"/>
  <c r="AD96" i="47"/>
  <c r="AE96" i="47" s="1"/>
  <c r="AF96" i="47" s="1"/>
  <c r="AG96" i="47" s="1"/>
  <c r="AH96" i="47" s="1"/>
  <c r="AL97" i="46"/>
  <c r="AC98" i="46"/>
  <c r="AM96" i="46" a="1"/>
  <c r="AM96" i="46" s="1"/>
  <c r="AN96" i="46" a="1"/>
  <c r="AN96" i="46" s="1"/>
  <c r="AL95" i="46"/>
  <c r="AO94" i="46" a="1"/>
  <c r="AO94" i="46" s="1"/>
  <c r="AO96" i="46" a="1"/>
  <c r="AO96" i="46" s="1"/>
  <c r="AL93" i="45"/>
  <c r="AC96" i="45"/>
  <c r="AC94" i="45"/>
  <c r="AM92" i="45" a="1"/>
  <c r="AM92" i="45" s="1"/>
  <c r="AO92" i="45" a="1"/>
  <c r="AO92" i="45" s="1"/>
  <c r="AC92" i="44"/>
  <c r="AL91" i="44"/>
  <c r="AN90" i="44" a="1"/>
  <c r="AN90" i="44" s="1"/>
  <c r="AM90" i="44" a="1"/>
  <c r="AM90" i="44" s="1"/>
  <c r="AL95" i="43"/>
  <c r="AO94" i="43" a="1"/>
  <c r="AO94" i="43" s="1"/>
  <c r="AN94" i="43" a="1"/>
  <c r="AN94" i="43" s="1"/>
  <c r="AL97" i="43"/>
  <c r="AC98" i="43"/>
  <c r="AN96" i="43" a="1"/>
  <c r="AN96" i="43" s="1"/>
  <c r="AM94" i="43" a="1"/>
  <c r="AM94" i="43" s="1"/>
  <c r="AO96" i="43" a="1"/>
  <c r="AO96" i="43" s="1"/>
  <c r="AM95" i="42" a="1"/>
  <c r="AM95" i="42" s="1"/>
  <c r="AN95" i="42" a="1"/>
  <c r="AN95" i="42" s="1"/>
  <c r="AO95" i="42" a="1"/>
  <c r="AO95" i="42" s="1"/>
  <c r="AL97" i="42"/>
  <c r="AC98" i="42"/>
  <c r="AO96" i="42" a="1"/>
  <c r="AO96" i="42" s="1"/>
  <c r="AN96" i="42" a="1"/>
  <c r="AN96" i="42" s="1"/>
  <c r="AM96" i="42" a="1"/>
  <c r="AM96" i="42" s="1"/>
  <c r="AL99" i="41"/>
  <c r="M109" i="41"/>
  <c r="AN98" i="41" a="1"/>
  <c r="AN98" i="41" s="1"/>
  <c r="AO98" i="41" a="1"/>
  <c r="AO98" i="41" s="1"/>
  <c r="AM98" i="41" a="1"/>
  <c r="AM98" i="41" s="1"/>
  <c r="AO94" i="40" a="1"/>
  <c r="AO94" i="40" s="1"/>
  <c r="AN94" i="40" a="1"/>
  <c r="AN94" i="40" s="1"/>
  <c r="AO95" i="40" a="1"/>
  <c r="AO95" i="40" s="1"/>
  <c r="AN95" i="40" a="1"/>
  <c r="AN95" i="40" s="1"/>
  <c r="AM95" i="40" a="1"/>
  <c r="AM95" i="40" s="1"/>
  <c r="AM94" i="40" a="1"/>
  <c r="AM94" i="40" s="1"/>
  <c r="AL97" i="40"/>
  <c r="AC98" i="40"/>
  <c r="AM96" i="40" a="1"/>
  <c r="AM96" i="40" s="1"/>
  <c r="AO96" i="40" a="1"/>
  <c r="AO96" i="40" s="1"/>
  <c r="AC96" i="57" l="1"/>
  <c r="AC94" i="57"/>
  <c r="AL93" i="57"/>
  <c r="AM92" i="57" a="1"/>
  <c r="AM92" i="57" s="1"/>
  <c r="AL97" i="56"/>
  <c r="AC98" i="56"/>
  <c r="AO96" i="56" a="1"/>
  <c r="AO96" i="56" s="1"/>
  <c r="AN94" i="56" a="1"/>
  <c r="AN94" i="56" s="1"/>
  <c r="AM95" i="56" a="1"/>
  <c r="AM95" i="56" s="1"/>
  <c r="AO95" i="56" a="1"/>
  <c r="AO95" i="56" s="1"/>
  <c r="AN95" i="56" a="1"/>
  <c r="AN95" i="56" s="1"/>
  <c r="AO94" i="56" a="1"/>
  <c r="AO94" i="56" s="1"/>
  <c r="AM94" i="56" a="1"/>
  <c r="AM94" i="56" s="1"/>
  <c r="AI94" i="55"/>
  <c r="AO94" i="55" a="1"/>
  <c r="AO94" i="55" s="1"/>
  <c r="AI96" i="55"/>
  <c r="AO96" i="55" a="1"/>
  <c r="AO96" i="55" s="1"/>
  <c r="AM97" i="54" a="1"/>
  <c r="AM97" i="54" s="1"/>
  <c r="AN97" i="54" a="1"/>
  <c r="AN97" i="54" s="1"/>
  <c r="AO97" i="54" a="1"/>
  <c r="AO97" i="54" s="1"/>
  <c r="AD98" i="54"/>
  <c r="AE98" i="54" s="1"/>
  <c r="AF98" i="54" s="1"/>
  <c r="AG98" i="54" s="1"/>
  <c r="AH98" i="54" s="1"/>
  <c r="AL98" i="54"/>
  <c r="AN95" i="54" a="1"/>
  <c r="AN95" i="54" s="1"/>
  <c r="AM95" i="54" a="1"/>
  <c r="AM95" i="54" s="1"/>
  <c r="AO95" i="54" a="1"/>
  <c r="AO95" i="54" s="1"/>
  <c r="AL98" i="53"/>
  <c r="AD98" i="53"/>
  <c r="AE98" i="53" s="1"/>
  <c r="AF98" i="53" s="1"/>
  <c r="AG98" i="53" s="1"/>
  <c r="AH98" i="53" s="1"/>
  <c r="AO97" i="53" a="1"/>
  <c r="AO97" i="53" s="1"/>
  <c r="AN97" i="53" a="1"/>
  <c r="AN97" i="53" s="1"/>
  <c r="AM97" i="53" a="1"/>
  <c r="AM97" i="53" s="1"/>
  <c r="AI92" i="52"/>
  <c r="AI94" i="51"/>
  <c r="AL95" i="51" s="1"/>
  <c r="AN94" i="51" a="1"/>
  <c r="AN94" i="51" s="1"/>
  <c r="AM94" i="51" a="1"/>
  <c r="AM94" i="51" s="1"/>
  <c r="AO94" i="51" a="1"/>
  <c r="AO94" i="51" s="1"/>
  <c r="AI96" i="51"/>
  <c r="AN96" i="51" s="1" a="1"/>
  <c r="AN96" i="51" s="1"/>
  <c r="AI92" i="50"/>
  <c r="AC98" i="49"/>
  <c r="AL97" i="49"/>
  <c r="AM96" i="49" a="1"/>
  <c r="AM96" i="49" s="1"/>
  <c r="AO96" i="49" a="1"/>
  <c r="AO96" i="49" s="1"/>
  <c r="AN96" i="49" a="1"/>
  <c r="AN96" i="49" s="1"/>
  <c r="AN95" i="49" a="1"/>
  <c r="AN95" i="49" s="1"/>
  <c r="AM95" i="49" a="1"/>
  <c r="AM95" i="49" s="1"/>
  <c r="AO95" i="49" a="1"/>
  <c r="AO95" i="49" s="1"/>
  <c r="AM94" i="49" a="1"/>
  <c r="AM94" i="49" s="1"/>
  <c r="AO93" i="48" a="1"/>
  <c r="AO93" i="48" s="1"/>
  <c r="AN93" i="48" a="1"/>
  <c r="AN93" i="48" s="1"/>
  <c r="AM93" i="48" a="1"/>
  <c r="AM93" i="48" s="1"/>
  <c r="AL96" i="48"/>
  <c r="AD96" i="48"/>
  <c r="AE96" i="48" s="1"/>
  <c r="AF96" i="48" s="1"/>
  <c r="AG96" i="48" s="1"/>
  <c r="AH96" i="48" s="1"/>
  <c r="AL94" i="48"/>
  <c r="AD94" i="48"/>
  <c r="AE94" i="48" s="1"/>
  <c r="AF94" i="48" s="1"/>
  <c r="AG94" i="48" s="1"/>
  <c r="AH94" i="48" s="1"/>
  <c r="AI96" i="47"/>
  <c r="AO96" i="47" a="1"/>
  <c r="AO96" i="47" s="1"/>
  <c r="AN94" i="47" a="1"/>
  <c r="AN94" i="47" s="1"/>
  <c r="AI94" i="47"/>
  <c r="AN95" i="46" a="1"/>
  <c r="AN95" i="46" s="1"/>
  <c r="AM95" i="46" a="1"/>
  <c r="AM95" i="46" s="1"/>
  <c r="AO95" i="46" a="1"/>
  <c r="AO95" i="46" s="1"/>
  <c r="AL98" i="46"/>
  <c r="AD98" i="46"/>
  <c r="AE98" i="46" s="1"/>
  <c r="AF98" i="46" s="1"/>
  <c r="AG98" i="46" s="1"/>
  <c r="AH98" i="46" s="1"/>
  <c r="AM97" i="46" a="1"/>
  <c r="AM97" i="46" s="1"/>
  <c r="AN97" i="46" a="1"/>
  <c r="AN97" i="46" s="1"/>
  <c r="AO97" i="46" a="1"/>
  <c r="AO97" i="46" s="1"/>
  <c r="AL94" i="45"/>
  <c r="AD94" i="45"/>
  <c r="AE94" i="45" s="1"/>
  <c r="AF94" i="45" s="1"/>
  <c r="AG94" i="45" s="1"/>
  <c r="AH94" i="45" s="1"/>
  <c r="AL96" i="45"/>
  <c r="AD96" i="45"/>
  <c r="AE96" i="45" s="1"/>
  <c r="AF96" i="45" s="1"/>
  <c r="AG96" i="45" s="1"/>
  <c r="AH96" i="45" s="1"/>
  <c r="AO93" i="45" a="1"/>
  <c r="AO93" i="45" s="1"/>
  <c r="AN93" i="45" a="1"/>
  <c r="AN93" i="45" s="1"/>
  <c r="AM93" i="45" a="1"/>
  <c r="AM93" i="45" s="1"/>
  <c r="AO91" i="44" a="1"/>
  <c r="AO91" i="44" s="1"/>
  <c r="AM91" i="44" a="1"/>
  <c r="AM91" i="44" s="1"/>
  <c r="AN91" i="44" a="1"/>
  <c r="AN91" i="44" s="1"/>
  <c r="AD92" i="44"/>
  <c r="AE92" i="44" s="1"/>
  <c r="AF92" i="44" s="1"/>
  <c r="AG92" i="44" s="1"/>
  <c r="AH92" i="44" s="1"/>
  <c r="AL92" i="44"/>
  <c r="AD98" i="43"/>
  <c r="AE98" i="43" s="1"/>
  <c r="AF98" i="43" s="1"/>
  <c r="AG98" i="43" s="1"/>
  <c r="AH98" i="43" s="1"/>
  <c r="AL98" i="43"/>
  <c r="AO97" i="43" a="1"/>
  <c r="AO97" i="43" s="1"/>
  <c r="AN97" i="43" a="1"/>
  <c r="AN97" i="43" s="1"/>
  <c r="AM97" i="43" a="1"/>
  <c r="AM97" i="43" s="1"/>
  <c r="AO95" i="43" a="1"/>
  <c r="AO95" i="43" s="1"/>
  <c r="AN95" i="43" a="1"/>
  <c r="AN95" i="43" s="1"/>
  <c r="AM95" i="43" a="1"/>
  <c r="AM95" i="43" s="1"/>
  <c r="AL98" i="42"/>
  <c r="AD98" i="42"/>
  <c r="AE98" i="42" s="1"/>
  <c r="AF98" i="42" s="1"/>
  <c r="AG98" i="42" s="1"/>
  <c r="AH98" i="42" s="1"/>
  <c r="AO97" i="42" a="1"/>
  <c r="AO97" i="42" s="1"/>
  <c r="AM97" i="42" a="1"/>
  <c r="AM97" i="42" s="1"/>
  <c r="AN97" i="42" a="1"/>
  <c r="AN97" i="42" s="1"/>
  <c r="V109" i="41"/>
  <c r="N109" i="41"/>
  <c r="M107" i="41"/>
  <c r="AM99" i="41" a="1"/>
  <c r="AM99" i="41" s="1"/>
  <c r="AO99" i="41" a="1"/>
  <c r="AO99" i="41" s="1"/>
  <c r="AN99" i="41" a="1"/>
  <c r="AN99" i="41" s="1"/>
  <c r="AM97" i="40" a="1"/>
  <c r="AM97" i="40" s="1"/>
  <c r="AN97" i="40" a="1"/>
  <c r="AN97" i="40" s="1"/>
  <c r="AO97" i="40" a="1"/>
  <c r="AO97" i="40" s="1"/>
  <c r="AL98" i="40"/>
  <c r="AD98" i="40"/>
  <c r="AE98" i="40" s="1"/>
  <c r="AF98" i="40" s="1"/>
  <c r="AG98" i="40" s="1"/>
  <c r="AH98" i="40" s="1"/>
  <c r="AO93" i="57" l="1" a="1"/>
  <c r="AO93" i="57" s="1"/>
  <c r="AN93" i="57" a="1"/>
  <c r="AN93" i="57" s="1"/>
  <c r="AM93" i="57" a="1"/>
  <c r="AM93" i="57" s="1"/>
  <c r="AL94" i="57"/>
  <c r="AD94" i="57"/>
  <c r="AE94" i="57" s="1"/>
  <c r="AF94" i="57" s="1"/>
  <c r="AG94" i="57" s="1"/>
  <c r="AH94" i="57" s="1"/>
  <c r="AL96" i="57"/>
  <c r="AD96" i="57"/>
  <c r="AE96" i="57" s="1"/>
  <c r="AF96" i="57" s="1"/>
  <c r="AG96" i="57" s="1"/>
  <c r="AH96" i="57" s="1"/>
  <c r="AL98" i="56"/>
  <c r="AD98" i="56"/>
  <c r="AE98" i="56" s="1"/>
  <c r="AF98" i="56" s="1"/>
  <c r="AG98" i="56" s="1"/>
  <c r="AH98" i="56" s="1"/>
  <c r="AM97" i="56" a="1"/>
  <c r="AM97" i="56" s="1"/>
  <c r="AN97" i="56" a="1"/>
  <c r="AN97" i="56" s="1"/>
  <c r="AO97" i="56" a="1"/>
  <c r="AO97" i="56" s="1"/>
  <c r="AL97" i="55"/>
  <c r="AC98" i="55"/>
  <c r="AN96" i="55" a="1"/>
  <c r="AN96" i="55" s="1"/>
  <c r="AL95" i="55"/>
  <c r="AM94" i="55" a="1"/>
  <c r="AM94" i="55" s="1"/>
  <c r="AN94" i="55" a="1"/>
  <c r="AN94" i="55" s="1"/>
  <c r="AM96" i="55" a="1"/>
  <c r="AM96" i="55" s="1"/>
  <c r="AI98" i="54"/>
  <c r="AI98" i="53"/>
  <c r="AM98" i="53" s="1" a="1"/>
  <c r="AM98" i="53" s="1"/>
  <c r="AN98" i="53" a="1"/>
  <c r="AN98" i="53" s="1"/>
  <c r="AC96" i="52"/>
  <c r="AL93" i="52"/>
  <c r="AC94" i="52"/>
  <c r="AN92" i="52" a="1"/>
  <c r="AN92" i="52" s="1"/>
  <c r="AM92" i="52" a="1"/>
  <c r="AM92" i="52" s="1"/>
  <c r="AO92" i="52" a="1"/>
  <c r="AO92" i="52" s="1"/>
  <c r="AL97" i="51"/>
  <c r="AC98" i="51"/>
  <c r="AO95" i="51" a="1"/>
  <c r="AO95" i="51" s="1"/>
  <c r="AN95" i="51" a="1"/>
  <c r="AN95" i="51" s="1"/>
  <c r="AM95" i="51" a="1"/>
  <c r="AM95" i="51" s="1"/>
  <c r="AM96" i="51" a="1"/>
  <c r="AM96" i="51" s="1"/>
  <c r="AO96" i="51" a="1"/>
  <c r="AO96" i="51" s="1"/>
  <c r="AC96" i="50"/>
  <c r="AC94" i="50"/>
  <c r="AL93" i="50"/>
  <c r="AO92" i="50" a="1"/>
  <c r="AO92" i="50" s="1"/>
  <c r="AN92" i="50" a="1"/>
  <c r="AN92" i="50" s="1"/>
  <c r="AM92" i="50" a="1"/>
  <c r="AM92" i="50" s="1"/>
  <c r="AM97" i="49" a="1"/>
  <c r="AM97" i="49" s="1"/>
  <c r="AN97" i="49" a="1"/>
  <c r="AN97" i="49" s="1"/>
  <c r="AO97" i="49" a="1"/>
  <c r="AO97" i="49" s="1"/>
  <c r="AL98" i="49"/>
  <c r="AD98" i="49"/>
  <c r="AE98" i="49" s="1"/>
  <c r="AF98" i="49" s="1"/>
  <c r="AG98" i="49" s="1"/>
  <c r="AH98" i="49" s="1"/>
  <c r="AI96" i="48"/>
  <c r="AM94" i="48" a="1"/>
  <c r="AM94" i="48" s="1"/>
  <c r="AN94" i="48" a="1"/>
  <c r="AN94" i="48" s="1"/>
  <c r="AI94" i="48"/>
  <c r="AL95" i="48" s="1"/>
  <c r="AL95" i="47"/>
  <c r="AM94" i="47" a="1"/>
  <c r="AM94" i="47" s="1"/>
  <c r="AL97" i="47"/>
  <c r="AC98" i="47"/>
  <c r="AN96" i="47" a="1"/>
  <c r="AN96" i="47" s="1"/>
  <c r="AO94" i="47" a="1"/>
  <c r="AO94" i="47" s="1"/>
  <c r="AM96" i="47" a="1"/>
  <c r="AM96" i="47" s="1"/>
  <c r="AI98" i="46"/>
  <c r="AN98" i="46" s="1" a="1"/>
  <c r="AN98" i="46" s="1"/>
  <c r="AI96" i="45"/>
  <c r="AN96" i="45" s="1" a="1"/>
  <c r="AN96" i="45" s="1"/>
  <c r="AI94" i="45"/>
  <c r="AL95" i="45" s="1"/>
  <c r="AM94" i="45" a="1"/>
  <c r="AM94" i="45" s="1"/>
  <c r="AM96" i="45" a="1"/>
  <c r="AM96" i="45" s="1"/>
  <c r="AI92" i="44"/>
  <c r="AM92" i="44" a="1"/>
  <c r="AM92" i="44" s="1"/>
  <c r="AI98" i="43"/>
  <c r="AI98" i="42"/>
  <c r="AN98" i="42" a="1"/>
  <c r="AN98" i="42" s="1"/>
  <c r="AO98" i="42" a="1"/>
  <c r="AO98" i="42" s="1"/>
  <c r="G23" i="41"/>
  <c r="G22" i="41"/>
  <c r="G26" i="41"/>
  <c r="G25" i="41"/>
  <c r="G24" i="41"/>
  <c r="F25" i="41"/>
  <c r="F26" i="41"/>
  <c r="F22" i="41"/>
  <c r="F23" i="41"/>
  <c r="F24" i="41"/>
  <c r="O109" i="41"/>
  <c r="H23" i="41"/>
  <c r="H25" i="41"/>
  <c r="H26" i="41"/>
  <c r="H22" i="41"/>
  <c r="H24" i="41"/>
  <c r="AI98" i="40"/>
  <c r="AO98" i="40" s="1" a="1"/>
  <c r="AO98" i="40" s="1"/>
  <c r="AI96" i="57" l="1"/>
  <c r="AI94" i="57"/>
  <c r="AN94" i="57" s="1" a="1"/>
  <c r="AN94" i="57" s="1"/>
  <c r="AO96" i="57" a="1"/>
  <c r="AO96" i="57" s="1"/>
  <c r="AI98" i="56"/>
  <c r="AN98" i="56" a="1"/>
  <c r="AN98" i="56" s="1"/>
  <c r="AM98" i="56" a="1"/>
  <c r="AM98" i="56" s="1"/>
  <c r="AO95" i="55" a="1"/>
  <c r="AO95" i="55" s="1"/>
  <c r="AN95" i="55" a="1"/>
  <c r="AN95" i="55" s="1"/>
  <c r="AM95" i="55" a="1"/>
  <c r="AM95" i="55" s="1"/>
  <c r="AD98" i="55"/>
  <c r="AE98" i="55" s="1"/>
  <c r="AF98" i="55" s="1"/>
  <c r="AG98" i="55" s="1"/>
  <c r="AH98" i="55" s="1"/>
  <c r="AL98" i="55"/>
  <c r="AO97" i="55" a="1"/>
  <c r="AO97" i="55" s="1"/>
  <c r="AN97" i="55" a="1"/>
  <c r="AN97" i="55" s="1"/>
  <c r="AM97" i="55" a="1"/>
  <c r="AM97" i="55" s="1"/>
  <c r="M109" i="54"/>
  <c r="AL99" i="54"/>
  <c r="AM98" i="54" a="1"/>
  <c r="AM98" i="54" s="1"/>
  <c r="AN98" i="54" a="1"/>
  <c r="AN98" i="54" s="1"/>
  <c r="AO98" i="54" a="1"/>
  <c r="AO98" i="54" s="1"/>
  <c r="M109" i="53"/>
  <c r="AL99" i="53"/>
  <c r="AO98" i="53" a="1"/>
  <c r="AO98" i="53" s="1"/>
  <c r="AL94" i="52"/>
  <c r="AD94" i="52"/>
  <c r="AE94" i="52" s="1"/>
  <c r="AF94" i="52" s="1"/>
  <c r="AG94" i="52" s="1"/>
  <c r="AH94" i="52" s="1"/>
  <c r="AM93" i="52" a="1"/>
  <c r="AM93" i="52" s="1"/>
  <c r="AO93" i="52" a="1"/>
  <c r="AO93" i="52" s="1"/>
  <c r="AN93" i="52" a="1"/>
  <c r="AN93" i="52" s="1"/>
  <c r="AD96" i="52"/>
  <c r="AE96" i="52" s="1"/>
  <c r="AF96" i="52" s="1"/>
  <c r="AG96" i="52" s="1"/>
  <c r="AH96" i="52" s="1"/>
  <c r="AL96" i="52"/>
  <c r="AD98" i="51"/>
  <c r="AE98" i="51" s="1"/>
  <c r="AF98" i="51" s="1"/>
  <c r="AG98" i="51" s="1"/>
  <c r="AH98" i="51" s="1"/>
  <c r="AL98" i="51"/>
  <c r="AM97" i="51" a="1"/>
  <c r="AM97" i="51" s="1"/>
  <c r="AN97" i="51" a="1"/>
  <c r="AN97" i="51" s="1"/>
  <c r="AO97" i="51" a="1"/>
  <c r="AO97" i="51" s="1"/>
  <c r="AO93" i="50" a="1"/>
  <c r="AO93" i="50" s="1"/>
  <c r="AN93" i="50" a="1"/>
  <c r="AN93" i="50" s="1"/>
  <c r="AM93" i="50" a="1"/>
  <c r="AM93" i="50" s="1"/>
  <c r="AL94" i="50"/>
  <c r="AD94" i="50"/>
  <c r="AE94" i="50" s="1"/>
  <c r="AF94" i="50" s="1"/>
  <c r="AG94" i="50" s="1"/>
  <c r="AH94" i="50" s="1"/>
  <c r="AL96" i="50"/>
  <c r="AD96" i="50"/>
  <c r="AE96" i="50" s="1"/>
  <c r="AF96" i="50" s="1"/>
  <c r="AG96" i="50" s="1"/>
  <c r="AH96" i="50" s="1"/>
  <c r="AI98" i="49"/>
  <c r="AO95" i="48" a="1"/>
  <c r="AO95" i="48" s="1"/>
  <c r="AN95" i="48" a="1"/>
  <c r="AN95" i="48" s="1"/>
  <c r="AM95" i="48" a="1"/>
  <c r="AM95" i="48" s="1"/>
  <c r="AL97" i="48"/>
  <c r="AC98" i="48"/>
  <c r="AM96" i="48" a="1"/>
  <c r="AM96" i="48" s="1"/>
  <c r="AO96" i="48" a="1"/>
  <c r="AO96" i="48" s="1"/>
  <c r="AN96" i="48" a="1"/>
  <c r="AN96" i="48" s="1"/>
  <c r="AO94" i="48" a="1"/>
  <c r="AO94" i="48" s="1"/>
  <c r="AL98" i="47"/>
  <c r="AD98" i="47"/>
  <c r="AE98" i="47" s="1"/>
  <c r="AF98" i="47" s="1"/>
  <c r="AG98" i="47" s="1"/>
  <c r="AH98" i="47" s="1"/>
  <c r="AO97" i="47" a="1"/>
  <c r="AO97" i="47" s="1"/>
  <c r="AN97" i="47" a="1"/>
  <c r="AN97" i="47" s="1"/>
  <c r="AM97" i="47" a="1"/>
  <c r="AM97" i="47" s="1"/>
  <c r="AO95" i="47" a="1"/>
  <c r="AO95" i="47" s="1"/>
  <c r="AN95" i="47" a="1"/>
  <c r="AN95" i="47" s="1"/>
  <c r="AM95" i="47" a="1"/>
  <c r="AM95" i="47" s="1"/>
  <c r="AL99" i="46"/>
  <c r="M109" i="46"/>
  <c r="AO98" i="46" a="1"/>
  <c r="AO98" i="46" s="1"/>
  <c r="AM98" i="46" a="1"/>
  <c r="AM98" i="46" s="1"/>
  <c r="AN94" i="45" a="1"/>
  <c r="AN94" i="45" s="1"/>
  <c r="AC98" i="45"/>
  <c r="AL97" i="45"/>
  <c r="AO94" i="45" a="1"/>
  <c r="AO94" i="45" s="1"/>
  <c r="AM95" i="45" a="1"/>
  <c r="AM95" i="45" s="1"/>
  <c r="AN95" i="45" a="1"/>
  <c r="AN95" i="45" s="1"/>
  <c r="AO95" i="45" a="1"/>
  <c r="AO95" i="45" s="1"/>
  <c r="AO96" i="45" a="1"/>
  <c r="AO96" i="45" s="1"/>
  <c r="AC94" i="44"/>
  <c r="AC96" i="44"/>
  <c r="AL93" i="44"/>
  <c r="AN92" i="44" a="1"/>
  <c r="AN92" i="44" s="1"/>
  <c r="AO92" i="44" a="1"/>
  <c r="AO92" i="44" s="1"/>
  <c r="AL99" i="43"/>
  <c r="M109" i="43"/>
  <c r="AM98" i="43" a="1"/>
  <c r="AM98" i="43" s="1"/>
  <c r="AO98" i="43" a="1"/>
  <c r="AO98" i="43" s="1"/>
  <c r="AN98" i="43" a="1"/>
  <c r="AN98" i="43" s="1"/>
  <c r="AL99" i="42"/>
  <c r="M109" i="42"/>
  <c r="AM98" i="42" a="1"/>
  <c r="AM98" i="42" s="1"/>
  <c r="P109" i="41"/>
  <c r="M109" i="40"/>
  <c r="AL99" i="40"/>
  <c r="AN98" i="40" a="1"/>
  <c r="AN98" i="40" s="1"/>
  <c r="AM98" i="40" a="1"/>
  <c r="AM98" i="40" s="1"/>
  <c r="AL95" i="57" l="1"/>
  <c r="AO94" i="57" a="1"/>
  <c r="AO94" i="57" s="1"/>
  <c r="AM94" i="57" a="1"/>
  <c r="AM94" i="57" s="1"/>
  <c r="AC98" i="57"/>
  <c r="AL97" i="57"/>
  <c r="AN96" i="57" a="1"/>
  <c r="AN96" i="57" s="1"/>
  <c r="AM96" i="57" a="1"/>
  <c r="AM96" i="57" s="1"/>
  <c r="M109" i="56"/>
  <c r="AL99" i="56"/>
  <c r="AO98" i="56" a="1"/>
  <c r="AO98" i="56" s="1"/>
  <c r="AI98" i="55"/>
  <c r="AN99" i="54" a="1"/>
  <c r="AN99" i="54" s="1"/>
  <c r="AM99" i="54" a="1"/>
  <c r="AM99" i="54" s="1"/>
  <c r="AO99" i="54" a="1"/>
  <c r="AO99" i="54" s="1"/>
  <c r="M107" i="54"/>
  <c r="V109" i="54"/>
  <c r="N109" i="54"/>
  <c r="AN99" i="53" a="1"/>
  <c r="AN99" i="53" s="1"/>
  <c r="AO99" i="53" a="1"/>
  <c r="AO99" i="53" s="1"/>
  <c r="AM99" i="53" a="1"/>
  <c r="AM99" i="53" s="1"/>
  <c r="M107" i="53"/>
  <c r="V109" i="53"/>
  <c r="N109" i="53"/>
  <c r="AI96" i="52"/>
  <c r="AI94" i="52"/>
  <c r="AL95" i="52" s="1"/>
  <c r="AM94" i="52" a="1"/>
  <c r="AM94" i="52" s="1"/>
  <c r="AO94" i="52" a="1"/>
  <c r="AO94" i="52" s="1"/>
  <c r="AI98" i="51"/>
  <c r="AM96" i="50" a="1"/>
  <c r="AM96" i="50" s="1"/>
  <c r="AI96" i="50"/>
  <c r="AN96" i="50" a="1"/>
  <c r="AN96" i="50" s="1"/>
  <c r="AO96" i="50" a="1"/>
  <c r="AO96" i="50" s="1"/>
  <c r="AI94" i="50"/>
  <c r="AN94" i="50" s="1" a="1"/>
  <c r="AN94" i="50" s="1"/>
  <c r="AL99" i="49"/>
  <c r="M109" i="49"/>
  <c r="AM98" i="49" a="1"/>
  <c r="AM98" i="49" s="1"/>
  <c r="AO98" i="49" a="1"/>
  <c r="AO98" i="49" s="1"/>
  <c r="AN98" i="49" a="1"/>
  <c r="AN98" i="49" s="1"/>
  <c r="AL98" i="48"/>
  <c r="AD98" i="48"/>
  <c r="AE98" i="48" s="1"/>
  <c r="AF98" i="48" s="1"/>
  <c r="AG98" i="48" s="1"/>
  <c r="AH98" i="48" s="1"/>
  <c r="AO97" i="48" a="1"/>
  <c r="AO97" i="48" s="1"/>
  <c r="AN97" i="48" a="1"/>
  <c r="AN97" i="48" s="1"/>
  <c r="AM97" i="48" a="1"/>
  <c r="AM97" i="48" s="1"/>
  <c r="AM98" i="47" a="1"/>
  <c r="AM98" i="47" s="1"/>
  <c r="AI98" i="47"/>
  <c r="V109" i="46"/>
  <c r="N109" i="46"/>
  <c r="M107" i="46"/>
  <c r="AN99" i="46" a="1"/>
  <c r="AN99" i="46" s="1"/>
  <c r="AM99" i="46" a="1"/>
  <c r="AM99" i="46" s="1"/>
  <c r="AO99" i="46" a="1"/>
  <c r="AO99" i="46" s="1"/>
  <c r="AM97" i="45" a="1"/>
  <c r="AM97" i="45" s="1"/>
  <c r="AN97" i="45" a="1"/>
  <c r="AN97" i="45" s="1"/>
  <c r="AO97" i="45" a="1"/>
  <c r="AO97" i="45" s="1"/>
  <c r="AD98" i="45"/>
  <c r="AE98" i="45" s="1"/>
  <c r="AF98" i="45" s="1"/>
  <c r="AG98" i="45" s="1"/>
  <c r="AH98" i="45" s="1"/>
  <c r="AL98" i="45"/>
  <c r="AO93" i="44" a="1"/>
  <c r="AO93" i="44" s="1"/>
  <c r="AN93" i="44" a="1"/>
  <c r="AN93" i="44" s="1"/>
  <c r="AM93" i="44" a="1"/>
  <c r="AM93" i="44" s="1"/>
  <c r="AL96" i="44"/>
  <c r="AD96" i="44"/>
  <c r="AE96" i="44" s="1"/>
  <c r="AF96" i="44" s="1"/>
  <c r="AG96" i="44" s="1"/>
  <c r="AH96" i="44" s="1"/>
  <c r="AL94" i="44"/>
  <c r="AD94" i="44"/>
  <c r="AE94" i="44" s="1"/>
  <c r="AF94" i="44" s="1"/>
  <c r="AG94" i="44" s="1"/>
  <c r="AH94" i="44" s="1"/>
  <c r="N109" i="43"/>
  <c r="M107" i="43"/>
  <c r="V109" i="43"/>
  <c r="AM99" i="43" a="1"/>
  <c r="AM99" i="43" s="1"/>
  <c r="AN99" i="43" a="1"/>
  <c r="AN99" i="43" s="1"/>
  <c r="AO99" i="43" a="1"/>
  <c r="AO99" i="43" s="1"/>
  <c r="M107" i="42"/>
  <c r="V109" i="42"/>
  <c r="N109" i="42"/>
  <c r="AN99" i="42" a="1"/>
  <c r="AN99" i="42" s="1"/>
  <c r="AO99" i="42" a="1"/>
  <c r="AO99" i="42" s="1"/>
  <c r="AM99" i="42" a="1"/>
  <c r="AM99" i="42" s="1"/>
  <c r="Q109" i="41"/>
  <c r="AO99" i="40" a="1"/>
  <c r="AO99" i="40" s="1"/>
  <c r="AN99" i="40" a="1"/>
  <c r="AN99" i="40" s="1"/>
  <c r="AM99" i="40" a="1"/>
  <c r="AM99" i="40" s="1"/>
  <c r="V109" i="40"/>
  <c r="N109" i="40"/>
  <c r="M107" i="40"/>
  <c r="AO97" i="57" l="1" a="1"/>
  <c r="AO97" i="57" s="1"/>
  <c r="AN97" i="57" a="1"/>
  <c r="AN97" i="57" s="1"/>
  <c r="AM97" i="57" a="1"/>
  <c r="AM97" i="57" s="1"/>
  <c r="AD98" i="57"/>
  <c r="AE98" i="57" s="1"/>
  <c r="AF98" i="57" s="1"/>
  <c r="AG98" i="57" s="1"/>
  <c r="AH98" i="57" s="1"/>
  <c r="AL98" i="57"/>
  <c r="AN95" i="57" a="1"/>
  <c r="AN95" i="57" s="1"/>
  <c r="AM95" i="57" a="1"/>
  <c r="AM95" i="57" s="1"/>
  <c r="AO95" i="57" a="1"/>
  <c r="AO95" i="57" s="1"/>
  <c r="AN99" i="56" a="1"/>
  <c r="AN99" i="56" s="1"/>
  <c r="AO99" i="56" a="1"/>
  <c r="AO99" i="56" s="1"/>
  <c r="AM99" i="56" a="1"/>
  <c r="AM99" i="56" s="1"/>
  <c r="M107" i="56"/>
  <c r="V109" i="56"/>
  <c r="N109" i="56"/>
  <c r="M109" i="55"/>
  <c r="AL99" i="55"/>
  <c r="AM98" i="55" a="1"/>
  <c r="AM98" i="55" s="1"/>
  <c r="AN98" i="55" a="1"/>
  <c r="AN98" i="55" s="1"/>
  <c r="AO98" i="55" a="1"/>
  <c r="AO98" i="55" s="1"/>
  <c r="O109" i="54"/>
  <c r="H23" i="54"/>
  <c r="H25" i="54"/>
  <c r="H22" i="54"/>
  <c r="H26" i="54"/>
  <c r="H24" i="54"/>
  <c r="F25" i="54"/>
  <c r="F22" i="54"/>
  <c r="F26" i="54"/>
  <c r="F23" i="54"/>
  <c r="F24" i="54"/>
  <c r="G23" i="54"/>
  <c r="G25" i="54"/>
  <c r="G22" i="54"/>
  <c r="G26" i="54"/>
  <c r="G24" i="54"/>
  <c r="O109" i="53"/>
  <c r="P109" i="53" s="1"/>
  <c r="Q109" i="53" s="1"/>
  <c r="R109" i="53" s="1"/>
  <c r="F22" i="53"/>
  <c r="F23" i="53"/>
  <c r="F26" i="53"/>
  <c r="F25" i="53"/>
  <c r="F24" i="53"/>
  <c r="H25" i="53"/>
  <c r="H23" i="53"/>
  <c r="H22" i="53"/>
  <c r="H26" i="53"/>
  <c r="H24" i="53"/>
  <c r="G23" i="53"/>
  <c r="G22" i="53"/>
  <c r="G25" i="53"/>
  <c r="G26" i="53"/>
  <c r="G24" i="53"/>
  <c r="AN94" i="52" a="1"/>
  <c r="AN94" i="52" s="1"/>
  <c r="AO95" i="52" a="1"/>
  <c r="AO95" i="52" s="1"/>
  <c r="AN95" i="52" a="1"/>
  <c r="AN95" i="52" s="1"/>
  <c r="AM95" i="52" a="1"/>
  <c r="AM95" i="52" s="1"/>
  <c r="AC98" i="52"/>
  <c r="AL97" i="52"/>
  <c r="AM96" i="52" a="1"/>
  <c r="AM96" i="52" s="1"/>
  <c r="AN96" i="52" a="1"/>
  <c r="AN96" i="52" s="1"/>
  <c r="AO96" i="52" a="1"/>
  <c r="AO96" i="52" s="1"/>
  <c r="AL99" i="51"/>
  <c r="M109" i="51"/>
  <c r="AO98" i="51" a="1"/>
  <c r="AO98" i="51" s="1"/>
  <c r="AM98" i="51" a="1"/>
  <c r="AM98" i="51" s="1"/>
  <c r="AN98" i="51" a="1"/>
  <c r="AN98" i="51" s="1"/>
  <c r="AL95" i="50"/>
  <c r="AO94" i="50" a="1"/>
  <c r="AO94" i="50" s="1"/>
  <c r="AM94" i="50" a="1"/>
  <c r="AM94" i="50" s="1"/>
  <c r="AC98" i="50"/>
  <c r="AL97" i="50"/>
  <c r="V109" i="49"/>
  <c r="M107" i="49"/>
  <c r="N109" i="49"/>
  <c r="AM99" i="49" a="1"/>
  <c r="AM99" i="49" s="1"/>
  <c r="AN99" i="49" a="1"/>
  <c r="AN99" i="49" s="1"/>
  <c r="AO99" i="49" a="1"/>
  <c r="AO99" i="49" s="1"/>
  <c r="AI98" i="48"/>
  <c r="AN98" i="48" a="1"/>
  <c r="AN98" i="48" s="1"/>
  <c r="AM98" i="48" a="1"/>
  <c r="AM98" i="48" s="1"/>
  <c r="AO98" i="48" a="1"/>
  <c r="AO98" i="48" s="1"/>
  <c r="AL99" i="47"/>
  <c r="M109" i="47"/>
  <c r="AO98" i="47" a="1"/>
  <c r="AO98" i="47" s="1"/>
  <c r="AN98" i="47" a="1"/>
  <c r="AN98" i="47" s="1"/>
  <c r="H23" i="46"/>
  <c r="H26" i="46"/>
  <c r="H25" i="46"/>
  <c r="H22" i="46"/>
  <c r="H24" i="46"/>
  <c r="F22" i="46"/>
  <c r="F24" i="46"/>
  <c r="F26" i="46"/>
  <c r="F23" i="46"/>
  <c r="F25" i="46"/>
  <c r="O109" i="46"/>
  <c r="G23" i="46"/>
  <c r="G26" i="46"/>
  <c r="G25" i="46"/>
  <c r="G22" i="46"/>
  <c r="G24" i="46"/>
  <c r="AI98" i="45"/>
  <c r="AN98" i="45" a="1"/>
  <c r="AN98" i="45" s="1"/>
  <c r="AI96" i="44"/>
  <c r="AN96" i="44" a="1"/>
  <c r="AN96" i="44" s="1"/>
  <c r="AO96" i="44" a="1"/>
  <c r="AO96" i="44" s="1"/>
  <c r="AI94" i="44"/>
  <c r="AL95" i="44" s="1"/>
  <c r="G23" i="43"/>
  <c r="G26" i="43"/>
  <c r="G22" i="43"/>
  <c r="G25" i="43"/>
  <c r="G24" i="43"/>
  <c r="H25" i="43"/>
  <c r="H23" i="43"/>
  <c r="H26" i="43"/>
  <c r="H22" i="43"/>
  <c r="H24" i="43"/>
  <c r="F22" i="43"/>
  <c r="F26" i="43"/>
  <c r="F25" i="43"/>
  <c r="F23" i="43"/>
  <c r="F24" i="43"/>
  <c r="O109" i="43"/>
  <c r="H23" i="42"/>
  <c r="H26" i="42"/>
  <c r="H25" i="42"/>
  <c r="H22" i="42"/>
  <c r="H24" i="42"/>
  <c r="G23" i="42"/>
  <c r="G24" i="42"/>
  <c r="G26" i="42"/>
  <c r="G22" i="42"/>
  <c r="G25" i="42"/>
  <c r="O109" i="42"/>
  <c r="P109" i="42" s="1"/>
  <c r="Q109" i="42" s="1"/>
  <c r="R109" i="42" s="1"/>
  <c r="F22" i="42"/>
  <c r="F25" i="42"/>
  <c r="F23" i="42"/>
  <c r="F26" i="42"/>
  <c r="F24" i="42"/>
  <c r="R109" i="41"/>
  <c r="O109" i="40"/>
  <c r="F22" i="40"/>
  <c r="F25" i="40"/>
  <c r="F26" i="40"/>
  <c r="F23" i="40"/>
  <c r="F24" i="40"/>
  <c r="G23" i="40"/>
  <c r="G26" i="40"/>
  <c r="G22" i="40"/>
  <c r="G25" i="40"/>
  <c r="G24" i="40"/>
  <c r="H23" i="40"/>
  <c r="H26" i="40"/>
  <c r="H22" i="40"/>
  <c r="H25" i="40"/>
  <c r="H24" i="40"/>
  <c r="AI98" i="57" l="1"/>
  <c r="AN98" i="57" a="1"/>
  <c r="AN98" i="57" s="1"/>
  <c r="O109" i="56"/>
  <c r="P109" i="56" s="1"/>
  <c r="Q109" i="56" s="1"/>
  <c r="R109" i="56" s="1"/>
  <c r="F22" i="56"/>
  <c r="F25" i="56"/>
  <c r="F23" i="56"/>
  <c r="F26" i="56"/>
  <c r="F24" i="56"/>
  <c r="H23" i="56"/>
  <c r="H22" i="56"/>
  <c r="H26" i="56"/>
  <c r="H24" i="56"/>
  <c r="H25" i="56"/>
  <c r="G23" i="56"/>
  <c r="G22" i="56"/>
  <c r="G24" i="56"/>
  <c r="G25" i="56"/>
  <c r="G26" i="56"/>
  <c r="AN99" i="55" a="1"/>
  <c r="AN99" i="55" s="1"/>
  <c r="AO99" i="55" a="1"/>
  <c r="AO99" i="55" s="1"/>
  <c r="AM99" i="55" a="1"/>
  <c r="AM99" i="55" s="1"/>
  <c r="N109" i="55"/>
  <c r="M107" i="55"/>
  <c r="V109" i="55"/>
  <c r="P109" i="54"/>
  <c r="X109" i="53" a="1"/>
  <c r="X109" i="53" s="1"/>
  <c r="S109" i="53"/>
  <c r="Y109" i="53" a="1"/>
  <c r="Y109" i="53" s="1"/>
  <c r="AM97" i="52" a="1"/>
  <c r="AM97" i="52" s="1"/>
  <c r="AN97" i="52" a="1"/>
  <c r="AN97" i="52" s="1"/>
  <c r="AO97" i="52" a="1"/>
  <c r="AO97" i="52" s="1"/>
  <c r="AL98" i="52"/>
  <c r="AD98" i="52"/>
  <c r="AE98" i="52" s="1"/>
  <c r="AF98" i="52" s="1"/>
  <c r="AG98" i="52" s="1"/>
  <c r="AH98" i="52" s="1"/>
  <c r="N109" i="51"/>
  <c r="M107" i="51"/>
  <c r="V109" i="51"/>
  <c r="AM99" i="51" a="1"/>
  <c r="AM99" i="51" s="1"/>
  <c r="AN99" i="51" a="1"/>
  <c r="AN99" i="51" s="1"/>
  <c r="AO99" i="51" a="1"/>
  <c r="AO99" i="51" s="1"/>
  <c r="AL98" i="50"/>
  <c r="AD98" i="50"/>
  <c r="AE98" i="50" s="1"/>
  <c r="AF98" i="50" s="1"/>
  <c r="AG98" i="50" s="1"/>
  <c r="AH98" i="50" s="1"/>
  <c r="AM97" i="50" a="1"/>
  <c r="AM97" i="50" s="1"/>
  <c r="AO97" i="50" a="1"/>
  <c r="AO97" i="50" s="1"/>
  <c r="AN97" i="50" a="1"/>
  <c r="AN97" i="50" s="1"/>
  <c r="AN95" i="50" a="1"/>
  <c r="AN95" i="50" s="1"/>
  <c r="AM95" i="50" a="1"/>
  <c r="AM95" i="50" s="1"/>
  <c r="AO95" i="50" a="1"/>
  <c r="AO95" i="50" s="1"/>
  <c r="G23" i="49"/>
  <c r="G25" i="49"/>
  <c r="G26" i="49"/>
  <c r="G22" i="49"/>
  <c r="G24" i="49"/>
  <c r="F23" i="49"/>
  <c r="F26" i="49"/>
  <c r="F22" i="49"/>
  <c r="F25" i="49"/>
  <c r="F24" i="49"/>
  <c r="O109" i="49"/>
  <c r="P109" i="49" s="1"/>
  <c r="Q109" i="49" s="1"/>
  <c r="R109" i="49" s="1"/>
  <c r="H23" i="49"/>
  <c r="H26" i="49"/>
  <c r="H22" i="49"/>
  <c r="H25" i="49"/>
  <c r="H24" i="49"/>
  <c r="M109" i="48"/>
  <c r="AL99" i="48"/>
  <c r="N109" i="47"/>
  <c r="M107" i="47"/>
  <c r="V109" i="47"/>
  <c r="AN99" i="47" a="1"/>
  <c r="AN99" i="47" s="1"/>
  <c r="AM99" i="47" a="1"/>
  <c r="AM99" i="47" s="1"/>
  <c r="AO99" i="47" a="1"/>
  <c r="AO99" i="47" s="1"/>
  <c r="P109" i="46"/>
  <c r="Q109" i="46" s="1"/>
  <c r="R109" i="46" s="1"/>
  <c r="M109" i="45"/>
  <c r="AL99" i="45"/>
  <c r="AM98" i="45" a="1"/>
  <c r="AM98" i="45" s="1"/>
  <c r="AO98" i="45" a="1"/>
  <c r="AO98" i="45" s="1"/>
  <c r="AO95" i="44" a="1"/>
  <c r="AO95" i="44" s="1"/>
  <c r="AN95" i="44" a="1"/>
  <c r="AN95" i="44" s="1"/>
  <c r="AM95" i="44" a="1"/>
  <c r="AM95" i="44" s="1"/>
  <c r="AN94" i="44" a="1"/>
  <c r="AN94" i="44" s="1"/>
  <c r="AL97" i="44"/>
  <c r="AC98" i="44"/>
  <c r="AM94" i="44" a="1"/>
  <c r="AM94" i="44" s="1"/>
  <c r="AM96" i="44" a="1"/>
  <c r="AM96" i="44" s="1"/>
  <c r="AO94" i="44" a="1"/>
  <c r="AO94" i="44" s="1"/>
  <c r="P109" i="43"/>
  <c r="S109" i="42"/>
  <c r="S109" i="41"/>
  <c r="Y109" i="41" s="1" a="1"/>
  <c r="Y109" i="41" s="1"/>
  <c r="X109" i="41" a="1"/>
  <c r="X109" i="41" s="1"/>
  <c r="I26" i="40"/>
  <c r="I24" i="40"/>
  <c r="I25" i="40"/>
  <c r="I22" i="40"/>
  <c r="I23" i="40"/>
  <c r="P109" i="40"/>
  <c r="M109" i="57" l="1"/>
  <c r="AL99" i="57"/>
  <c r="AM98" i="57" a="1"/>
  <c r="AM98" i="57" s="1"/>
  <c r="AO98" i="57" a="1"/>
  <c r="AO98" i="57" s="1"/>
  <c r="X109" i="56" a="1"/>
  <c r="X109" i="56" s="1"/>
  <c r="S109" i="56"/>
  <c r="O109" i="55"/>
  <c r="F26" i="55"/>
  <c r="F23" i="55"/>
  <c r="F25" i="55"/>
  <c r="F24" i="55"/>
  <c r="F22" i="55"/>
  <c r="H23" i="55"/>
  <c r="H22" i="55"/>
  <c r="H25" i="55"/>
  <c r="H26" i="55"/>
  <c r="H24" i="55"/>
  <c r="G23" i="55"/>
  <c r="G26" i="55"/>
  <c r="G25" i="55"/>
  <c r="G22" i="55"/>
  <c r="G24" i="55"/>
  <c r="Q109" i="54"/>
  <c r="V110" i="53"/>
  <c r="M111" i="53"/>
  <c r="W109" i="53" a="1"/>
  <c r="W109" i="53" s="1"/>
  <c r="AN98" i="52" a="1"/>
  <c r="AN98" i="52" s="1"/>
  <c r="AI98" i="52"/>
  <c r="AM98" i="52" a="1"/>
  <c r="AM98" i="52" s="1"/>
  <c r="H22" i="51"/>
  <c r="H23" i="51"/>
  <c r="H25" i="51"/>
  <c r="H26" i="51"/>
  <c r="H24" i="51"/>
  <c r="G23" i="51"/>
  <c r="G22" i="51"/>
  <c r="G25" i="51"/>
  <c r="G26" i="51"/>
  <c r="G24" i="51"/>
  <c r="F25" i="51"/>
  <c r="F26" i="51"/>
  <c r="F23" i="51"/>
  <c r="F22" i="51"/>
  <c r="F24" i="51"/>
  <c r="O109" i="51"/>
  <c r="AI98" i="50"/>
  <c r="AM98" i="50" a="1"/>
  <c r="AM98" i="50" s="1"/>
  <c r="S109" i="49"/>
  <c r="X109" i="49" a="1"/>
  <c r="X109" i="49" s="1"/>
  <c r="Y109" i="49" a="1"/>
  <c r="Y109" i="49" s="1"/>
  <c r="AN99" i="48" a="1"/>
  <c r="AN99" i="48" s="1"/>
  <c r="AO99" i="48" a="1"/>
  <c r="AO99" i="48" s="1"/>
  <c r="AM99" i="48" a="1"/>
  <c r="AM99" i="48" s="1"/>
  <c r="M107" i="48"/>
  <c r="V109" i="48"/>
  <c r="N109" i="48"/>
  <c r="H26" i="47"/>
  <c r="H22" i="47"/>
  <c r="H23" i="47"/>
  <c r="H25" i="47"/>
  <c r="H24" i="47"/>
  <c r="F26" i="47"/>
  <c r="F23" i="47"/>
  <c r="F25" i="47"/>
  <c r="F22" i="47"/>
  <c r="F24" i="47"/>
  <c r="G23" i="47"/>
  <c r="G26" i="47"/>
  <c r="G22" i="47"/>
  <c r="G25" i="47"/>
  <c r="G24" i="47"/>
  <c r="O109" i="47"/>
  <c r="P109" i="47" s="1"/>
  <c r="Q109" i="47" s="1"/>
  <c r="R109" i="47" s="1"/>
  <c r="S109" i="46"/>
  <c r="AN99" i="45" a="1"/>
  <c r="AN99" i="45" s="1"/>
  <c r="AO99" i="45" a="1"/>
  <c r="AO99" i="45" s="1"/>
  <c r="AM99" i="45" a="1"/>
  <c r="AM99" i="45" s="1"/>
  <c r="V109" i="45"/>
  <c r="M107" i="45"/>
  <c r="N109" i="45"/>
  <c r="AD98" i="44"/>
  <c r="AE98" i="44" s="1"/>
  <c r="AF98" i="44" s="1"/>
  <c r="AG98" i="44" s="1"/>
  <c r="AH98" i="44" s="1"/>
  <c r="AL98" i="44"/>
  <c r="AM97" i="44" a="1"/>
  <c r="AM97" i="44" s="1"/>
  <c r="AO97" i="44" a="1"/>
  <c r="AO97" i="44" s="1"/>
  <c r="AN97" i="44" a="1"/>
  <c r="AN97" i="44" s="1"/>
  <c r="Q109" i="43"/>
  <c r="V110" i="42"/>
  <c r="M111" i="42"/>
  <c r="Y109" i="42" a="1"/>
  <c r="Y109" i="42" s="1"/>
  <c r="W109" i="42" a="1"/>
  <c r="W109" i="42" s="1"/>
  <c r="X109" i="42" a="1"/>
  <c r="X109" i="42" s="1"/>
  <c r="V110" i="41"/>
  <c r="M111" i="41"/>
  <c r="W109" i="41" a="1"/>
  <c r="W109" i="41" s="1"/>
  <c r="Q109" i="40"/>
  <c r="R109" i="40" s="1"/>
  <c r="AN99" i="57" l="1" a="1"/>
  <c r="AN99" i="57" s="1"/>
  <c r="AM99" i="57" a="1"/>
  <c r="AM99" i="57" s="1"/>
  <c r="AO99" i="57" a="1"/>
  <c r="AO99" i="57" s="1"/>
  <c r="M107" i="57"/>
  <c r="V109" i="57"/>
  <c r="N109" i="57"/>
  <c r="V110" i="56"/>
  <c r="M111" i="56"/>
  <c r="Y109" i="56" a="1"/>
  <c r="Y109" i="56" s="1"/>
  <c r="W109" i="56" a="1"/>
  <c r="W109" i="56" s="1"/>
  <c r="P109" i="55"/>
  <c r="R109" i="54"/>
  <c r="N111" i="53"/>
  <c r="V111" i="53"/>
  <c r="W110" i="53" a="1"/>
  <c r="W110" i="53" s="1"/>
  <c r="Y110" i="53" a="1"/>
  <c r="Y110" i="53" s="1"/>
  <c r="X110" i="53" a="1"/>
  <c r="X110" i="53" s="1"/>
  <c r="AL99" i="52"/>
  <c r="M109" i="52"/>
  <c r="AO98" i="52" a="1"/>
  <c r="AO98" i="52" s="1"/>
  <c r="P109" i="51"/>
  <c r="AL99" i="50"/>
  <c r="M109" i="50"/>
  <c r="AN98" i="50" a="1"/>
  <c r="AN98" i="50" s="1"/>
  <c r="AO98" i="50" a="1"/>
  <c r="AO98" i="50" s="1"/>
  <c r="V110" i="49"/>
  <c r="M111" i="49"/>
  <c r="W109" i="49" a="1"/>
  <c r="W109" i="49" s="1"/>
  <c r="O109" i="48"/>
  <c r="P109" i="48" s="1"/>
  <c r="Q109" i="48" s="1"/>
  <c r="R109" i="48" s="1"/>
  <c r="F23" i="48"/>
  <c r="F24" i="48"/>
  <c r="F26" i="48"/>
  <c r="F25" i="48"/>
  <c r="F22" i="48"/>
  <c r="H23" i="48"/>
  <c r="H22" i="48"/>
  <c r="H26" i="48"/>
  <c r="H25" i="48"/>
  <c r="H24" i="48"/>
  <c r="G23" i="48"/>
  <c r="G26" i="48"/>
  <c r="G25" i="48"/>
  <c r="G22" i="48"/>
  <c r="G24" i="48"/>
  <c r="S109" i="47"/>
  <c r="M111" i="46"/>
  <c r="V110" i="46"/>
  <c r="Y109" i="46" a="1"/>
  <c r="Y109" i="46" s="1"/>
  <c r="W109" i="46" a="1"/>
  <c r="W109" i="46" s="1"/>
  <c r="X109" i="46" a="1"/>
  <c r="X109" i="46" s="1"/>
  <c r="O109" i="45"/>
  <c r="F24" i="45"/>
  <c r="F23" i="45"/>
  <c r="F22" i="45"/>
  <c r="F25" i="45"/>
  <c r="F26" i="45"/>
  <c r="H23" i="45"/>
  <c r="H22" i="45"/>
  <c r="H25" i="45"/>
  <c r="H26" i="45"/>
  <c r="H24" i="45"/>
  <c r="G25" i="45"/>
  <c r="G23" i="45"/>
  <c r="G26" i="45"/>
  <c r="G22" i="45"/>
  <c r="G24" i="45"/>
  <c r="AI98" i="44"/>
  <c r="R109" i="43"/>
  <c r="N111" i="42"/>
  <c r="V111" i="42"/>
  <c r="Y110" i="42" a="1"/>
  <c r="Y110" i="42" s="1"/>
  <c r="W110" i="42" a="1"/>
  <c r="W110" i="42" s="1"/>
  <c r="X110" i="42" a="1"/>
  <c r="X110" i="42" s="1"/>
  <c r="N111" i="41"/>
  <c r="O111" i="41" s="1"/>
  <c r="P111" i="41" s="1"/>
  <c r="Q111" i="41" s="1"/>
  <c r="R111" i="41" s="1"/>
  <c r="V111" i="41"/>
  <c r="X110" i="41" a="1"/>
  <c r="X110" i="41" s="1"/>
  <c r="W110" i="41" a="1"/>
  <c r="W110" i="41" s="1"/>
  <c r="Y110" i="41" a="1"/>
  <c r="Y110" i="41" s="1"/>
  <c r="S109" i="40"/>
  <c r="X109" i="40" s="1" a="1"/>
  <c r="X109" i="40" s="1"/>
  <c r="O109" i="57" l="1"/>
  <c r="P109" i="57" s="1"/>
  <c r="Q109" i="57" s="1"/>
  <c r="R109" i="57" s="1"/>
  <c r="H23" i="57"/>
  <c r="H25" i="57"/>
  <c r="H22" i="57"/>
  <c r="H26" i="57"/>
  <c r="H24" i="57"/>
  <c r="F22" i="57"/>
  <c r="F23" i="57"/>
  <c r="F25" i="57"/>
  <c r="F26" i="57"/>
  <c r="F24" i="57"/>
  <c r="G25" i="57"/>
  <c r="G23" i="57"/>
  <c r="G22" i="57"/>
  <c r="G26" i="57"/>
  <c r="G24" i="57"/>
  <c r="V111" i="56"/>
  <c r="N111" i="56"/>
  <c r="Y110" i="56" a="1"/>
  <c r="Y110" i="56" s="1"/>
  <c r="X110" i="56" a="1"/>
  <c r="X110" i="56" s="1"/>
  <c r="W110" i="56" a="1"/>
  <c r="W110" i="56" s="1"/>
  <c r="Q109" i="55"/>
  <c r="R109" i="55" s="1"/>
  <c r="X109" i="54" a="1"/>
  <c r="X109" i="54" s="1"/>
  <c r="S109" i="54"/>
  <c r="Y109" i="54" a="1"/>
  <c r="Y109" i="54" s="1"/>
  <c r="O111" i="53"/>
  <c r="P111" i="53" s="1"/>
  <c r="Q111" i="53" s="1"/>
  <c r="R111" i="53" s="1"/>
  <c r="V109" i="52"/>
  <c r="M107" i="52"/>
  <c r="N109" i="52"/>
  <c r="AO99" i="52" a="1"/>
  <c r="AO99" i="52" s="1"/>
  <c r="AM99" i="52" a="1"/>
  <c r="AM99" i="52" s="1"/>
  <c r="AN99" i="52" a="1"/>
  <c r="AN99" i="52" s="1"/>
  <c r="Q109" i="51"/>
  <c r="N109" i="50"/>
  <c r="V109" i="50"/>
  <c r="M107" i="50"/>
  <c r="AM99" i="50" a="1"/>
  <c r="AM99" i="50" s="1"/>
  <c r="AN99" i="50" a="1"/>
  <c r="AN99" i="50" s="1"/>
  <c r="AO99" i="50" a="1"/>
  <c r="AO99" i="50" s="1"/>
  <c r="V111" i="49"/>
  <c r="N111" i="49"/>
  <c r="O111" i="49" s="1"/>
  <c r="P111" i="49" s="1"/>
  <c r="Q111" i="49" s="1"/>
  <c r="R111" i="49" s="1"/>
  <c r="Y110" i="49" a="1"/>
  <c r="Y110" i="49" s="1"/>
  <c r="X110" i="49" a="1"/>
  <c r="X110" i="49" s="1"/>
  <c r="W110" i="49" a="1"/>
  <c r="W110" i="49" s="1"/>
  <c r="S109" i="48"/>
  <c r="V110" i="47"/>
  <c r="M111" i="47"/>
  <c r="X109" i="47" a="1"/>
  <c r="X109" i="47" s="1"/>
  <c r="W109" i="47" a="1"/>
  <c r="W109" i="47" s="1"/>
  <c r="Y109" i="47" a="1"/>
  <c r="Y109" i="47" s="1"/>
  <c r="Y110" i="46" a="1"/>
  <c r="Y110" i="46" s="1"/>
  <c r="X110" i="46" a="1"/>
  <c r="X110" i="46" s="1"/>
  <c r="W110" i="46" a="1"/>
  <c r="W110" i="46" s="1"/>
  <c r="V111" i="46"/>
  <c r="N111" i="46"/>
  <c r="O111" i="46" s="1"/>
  <c r="P111" i="46" s="1"/>
  <c r="Q111" i="46" s="1"/>
  <c r="R111" i="46" s="1"/>
  <c r="P109" i="45"/>
  <c r="AL99" i="44"/>
  <c r="M109" i="44"/>
  <c r="AM98" i="44" a="1"/>
  <c r="AM98" i="44" s="1"/>
  <c r="AN98" i="44" a="1"/>
  <c r="AN98" i="44" s="1"/>
  <c r="AO98" i="44" a="1"/>
  <c r="AO98" i="44" s="1"/>
  <c r="S109" i="43"/>
  <c r="X109" i="43" a="1"/>
  <c r="X109" i="43" s="1"/>
  <c r="Y109" i="43" a="1"/>
  <c r="Y109" i="43" s="1"/>
  <c r="O111" i="42"/>
  <c r="S111" i="41"/>
  <c r="Y109" i="40" a="1"/>
  <c r="Y109" i="40" s="1"/>
  <c r="W109" i="40" a="1"/>
  <c r="W109" i="40" s="1"/>
  <c r="M111" i="40"/>
  <c r="V110" i="40"/>
  <c r="S109" i="57" l="1"/>
  <c r="X109" i="57" s="1" a="1"/>
  <c r="X109" i="57" s="1"/>
  <c r="O111" i="56"/>
  <c r="S109" i="55"/>
  <c r="Y109" i="55" s="1" a="1"/>
  <c r="Y109" i="55" s="1"/>
  <c r="W109" i="55" a="1"/>
  <c r="W109" i="55" s="1"/>
  <c r="M111" i="54"/>
  <c r="V110" i="54"/>
  <c r="W109" i="54" a="1"/>
  <c r="W109" i="54" s="1"/>
  <c r="S111" i="53"/>
  <c r="X111" i="53" a="1"/>
  <c r="X111" i="53" s="1"/>
  <c r="Y111" i="53" a="1"/>
  <c r="Y111" i="53" s="1"/>
  <c r="W111" i="53" a="1"/>
  <c r="W111" i="53" s="1"/>
  <c r="G26" i="52"/>
  <c r="G23" i="52"/>
  <c r="G25" i="52"/>
  <c r="G22" i="52"/>
  <c r="G24" i="52"/>
  <c r="F26" i="52"/>
  <c r="F25" i="52"/>
  <c r="F23" i="52"/>
  <c r="F22" i="52"/>
  <c r="F24" i="52"/>
  <c r="H23" i="52"/>
  <c r="H22" i="52"/>
  <c r="H25" i="52"/>
  <c r="H26" i="52"/>
  <c r="H24" i="52"/>
  <c r="O109" i="52"/>
  <c r="P109" i="52" s="1"/>
  <c r="Q109" i="52" s="1"/>
  <c r="R109" i="52" s="1"/>
  <c r="R109" i="51"/>
  <c r="H23" i="50"/>
  <c r="H25" i="50"/>
  <c r="H26" i="50"/>
  <c r="H22" i="50"/>
  <c r="H24" i="50"/>
  <c r="G23" i="50"/>
  <c r="G25" i="50"/>
  <c r="G22" i="50"/>
  <c r="G26" i="50"/>
  <c r="G24" i="50"/>
  <c r="O109" i="50"/>
  <c r="F25" i="50"/>
  <c r="F26" i="50"/>
  <c r="F22" i="50"/>
  <c r="F23" i="50"/>
  <c r="F24" i="50"/>
  <c r="W111" i="49" a="1"/>
  <c r="W111" i="49" s="1"/>
  <c r="S111" i="49"/>
  <c r="X111" i="49" a="1"/>
  <c r="X111" i="49" s="1"/>
  <c r="V110" i="48"/>
  <c r="M111" i="48"/>
  <c r="Y109" i="48" a="1"/>
  <c r="Y109" i="48" s="1"/>
  <c r="W109" i="48" a="1"/>
  <c r="W109" i="48" s="1"/>
  <c r="X109" i="48" a="1"/>
  <c r="X109" i="48" s="1"/>
  <c r="N111" i="47"/>
  <c r="V111" i="47"/>
  <c r="Y110" i="47" a="1"/>
  <c r="Y110" i="47" s="1"/>
  <c r="X110" i="47" a="1"/>
  <c r="X110" i="47" s="1"/>
  <c r="W110" i="47" a="1"/>
  <c r="W110" i="47" s="1"/>
  <c r="S111" i="46"/>
  <c r="X111" i="46" a="1"/>
  <c r="X111" i="46" s="1"/>
  <c r="Q109" i="45"/>
  <c r="N109" i="44"/>
  <c r="V109" i="44"/>
  <c r="M107" i="44"/>
  <c r="AM99" i="44" a="1"/>
  <c r="AM99" i="44" s="1"/>
  <c r="AO99" i="44" a="1"/>
  <c r="AO99" i="44" s="1"/>
  <c r="AN99" i="44" a="1"/>
  <c r="AN99" i="44" s="1"/>
  <c r="M111" i="43"/>
  <c r="V110" i="43"/>
  <c r="W109" i="43" a="1"/>
  <c r="W109" i="43" s="1"/>
  <c r="P111" i="42"/>
  <c r="M113" i="41"/>
  <c r="V112" i="41"/>
  <c r="W111" i="41" a="1"/>
  <c r="W111" i="41" s="1"/>
  <c r="X111" i="41" a="1"/>
  <c r="X111" i="41" s="1"/>
  <c r="Y111" i="41" a="1"/>
  <c r="Y111" i="41" s="1"/>
  <c r="Y110" i="40" a="1"/>
  <c r="Y110" i="40" s="1"/>
  <c r="X110" i="40" a="1"/>
  <c r="X110" i="40" s="1"/>
  <c r="W110" i="40" a="1"/>
  <c r="W110" i="40" s="1"/>
  <c r="V111" i="40"/>
  <c r="N111" i="40"/>
  <c r="V110" i="57" l="1"/>
  <c r="M111" i="57"/>
  <c r="Y109" i="57" a="1"/>
  <c r="Y109" i="57" s="1"/>
  <c r="W109" i="57" a="1"/>
  <c r="W109" i="57" s="1"/>
  <c r="P111" i="56"/>
  <c r="M111" i="55"/>
  <c r="V110" i="55"/>
  <c r="X109" i="55" a="1"/>
  <c r="X109" i="55" s="1"/>
  <c r="X110" i="54" a="1"/>
  <c r="X110" i="54" s="1"/>
  <c r="Y110" i="54" a="1"/>
  <c r="Y110" i="54" s="1"/>
  <c r="W110" i="54" a="1"/>
  <c r="W110" i="54" s="1"/>
  <c r="N111" i="54"/>
  <c r="O111" i="54" s="1"/>
  <c r="P111" i="54" s="1"/>
  <c r="Q111" i="54" s="1"/>
  <c r="R111" i="54" s="1"/>
  <c r="V111" i="54"/>
  <c r="V112" i="53"/>
  <c r="M113" i="53"/>
  <c r="S109" i="52"/>
  <c r="X109" i="52" a="1"/>
  <c r="X109" i="52" s="1"/>
  <c r="Y109" i="52" a="1"/>
  <c r="Y109" i="52" s="1"/>
  <c r="S109" i="51"/>
  <c r="X109" i="51" s="1" a="1"/>
  <c r="X109" i="51" s="1"/>
  <c r="Y109" i="51" a="1"/>
  <c r="Y109" i="51" s="1"/>
  <c r="P109" i="50"/>
  <c r="M113" i="49"/>
  <c r="V112" i="49"/>
  <c r="Y111" i="49" a="1"/>
  <c r="Y111" i="49" s="1"/>
  <c r="N111" i="48"/>
  <c r="V111" i="48"/>
  <c r="W110" i="48" a="1"/>
  <c r="W110" i="48" s="1"/>
  <c r="Y110" i="48" a="1"/>
  <c r="Y110" i="48" s="1"/>
  <c r="X110" i="48" a="1"/>
  <c r="X110" i="48" s="1"/>
  <c r="O111" i="47"/>
  <c r="M113" i="46"/>
  <c r="V112" i="46"/>
  <c r="Y111" i="46" a="1"/>
  <c r="Y111" i="46" s="1"/>
  <c r="W111" i="46" a="1"/>
  <c r="W111" i="46" s="1"/>
  <c r="R109" i="45"/>
  <c r="G22" i="44"/>
  <c r="G23" i="44"/>
  <c r="G26" i="44"/>
  <c r="G25" i="44"/>
  <c r="G24" i="44"/>
  <c r="H25" i="44"/>
  <c r="H22" i="44"/>
  <c r="H23" i="44"/>
  <c r="H26" i="44"/>
  <c r="H24" i="44"/>
  <c r="F26" i="44"/>
  <c r="F23" i="44"/>
  <c r="F25" i="44"/>
  <c r="F22" i="44"/>
  <c r="F24" i="44"/>
  <c r="O109" i="44"/>
  <c r="Y110" i="43" a="1"/>
  <c r="Y110" i="43" s="1"/>
  <c r="X110" i="43" a="1"/>
  <c r="X110" i="43" s="1"/>
  <c r="W110" i="43" a="1"/>
  <c r="W110" i="43" s="1"/>
  <c r="N111" i="43"/>
  <c r="O111" i="43" s="1"/>
  <c r="P111" i="43" s="1"/>
  <c r="Q111" i="43" s="1"/>
  <c r="R111" i="43" s="1"/>
  <c r="V111" i="43"/>
  <c r="Q111" i="42"/>
  <c r="Y112" i="41" a="1"/>
  <c r="Y112" i="41" s="1"/>
  <c r="W112" i="41" a="1"/>
  <c r="W112" i="41" s="1"/>
  <c r="X112" i="41" a="1"/>
  <c r="X112" i="41" s="1"/>
  <c r="V113" i="41"/>
  <c r="N113" i="41"/>
  <c r="O113" i="41" s="1"/>
  <c r="P113" i="41" s="1"/>
  <c r="Q113" i="41" s="1"/>
  <c r="R113" i="41" s="1"/>
  <c r="O111" i="40"/>
  <c r="P111" i="40" s="1"/>
  <c r="Q111" i="40" s="1"/>
  <c r="R111" i="40" s="1"/>
  <c r="N111" i="57" l="1"/>
  <c r="V111" i="57"/>
  <c r="W110" i="57" a="1"/>
  <c r="W110" i="57" s="1"/>
  <c r="X110" i="57" a="1"/>
  <c r="X110" i="57" s="1"/>
  <c r="Y110" i="57" a="1"/>
  <c r="Y110" i="57" s="1"/>
  <c r="Q111" i="56"/>
  <c r="N111" i="55"/>
  <c r="O111" i="55" s="1"/>
  <c r="P111" i="55" s="1"/>
  <c r="Q111" i="55" s="1"/>
  <c r="R111" i="55" s="1"/>
  <c r="V111" i="55"/>
  <c r="W110" i="55" a="1"/>
  <c r="W110" i="55" s="1"/>
  <c r="Y110" i="55" a="1"/>
  <c r="Y110" i="55" s="1"/>
  <c r="X110" i="55" a="1"/>
  <c r="X110" i="55" s="1"/>
  <c r="Y111" i="54" a="1"/>
  <c r="Y111" i="54" s="1"/>
  <c r="X111" i="54" a="1"/>
  <c r="X111" i="54" s="1"/>
  <c r="S111" i="54"/>
  <c r="W112" i="53" a="1"/>
  <c r="W112" i="53" s="1"/>
  <c r="Y112" i="53" a="1"/>
  <c r="Y112" i="53" s="1"/>
  <c r="X112" i="53" a="1"/>
  <c r="X112" i="53" s="1"/>
  <c r="N113" i="53"/>
  <c r="O113" i="53" s="1"/>
  <c r="P113" i="53" s="1"/>
  <c r="Q113" i="53" s="1"/>
  <c r="R113" i="53" s="1"/>
  <c r="V113" i="53"/>
  <c r="V110" i="52"/>
  <c r="M111" i="52"/>
  <c r="W109" i="52" a="1"/>
  <c r="W109" i="52" s="1"/>
  <c r="V110" i="51"/>
  <c r="M111" i="51"/>
  <c r="W109" i="51" a="1"/>
  <c r="W109" i="51" s="1"/>
  <c r="Q109" i="50"/>
  <c r="N113" i="49"/>
  <c r="O113" i="49" s="1"/>
  <c r="P113" i="49" s="1"/>
  <c r="Q113" i="49" s="1"/>
  <c r="R113" i="49" s="1"/>
  <c r="V113" i="49"/>
  <c r="X112" i="49" a="1"/>
  <c r="X112" i="49" s="1"/>
  <c r="Y112" i="49" a="1"/>
  <c r="Y112" i="49" s="1"/>
  <c r="W112" i="49" a="1"/>
  <c r="W112" i="49" s="1"/>
  <c r="O111" i="48"/>
  <c r="P111" i="47"/>
  <c r="Y112" i="46" a="1"/>
  <c r="Y112" i="46" s="1"/>
  <c r="X112" i="46" a="1"/>
  <c r="X112" i="46" s="1"/>
  <c r="W112" i="46" a="1"/>
  <c r="W112" i="46" s="1"/>
  <c r="N113" i="46"/>
  <c r="O113" i="46" s="1"/>
  <c r="P113" i="46" s="1"/>
  <c r="Q113" i="46" s="1"/>
  <c r="R113" i="46" s="1"/>
  <c r="V113" i="46"/>
  <c r="S109" i="45"/>
  <c r="X109" i="45" a="1"/>
  <c r="X109" i="45" s="1"/>
  <c r="W109" i="45" a="1"/>
  <c r="W109" i="45" s="1"/>
  <c r="P109" i="44"/>
  <c r="S111" i="43"/>
  <c r="X111" i="43" a="1"/>
  <c r="X111" i="43" s="1"/>
  <c r="R111" i="42"/>
  <c r="S113" i="41"/>
  <c r="X113" i="41" s="1" a="1"/>
  <c r="X113" i="41" s="1"/>
  <c r="S111" i="40"/>
  <c r="X111" i="40" s="1" a="1"/>
  <c r="X111" i="40" s="1"/>
  <c r="O111" i="57" l="1"/>
  <c r="R111" i="56"/>
  <c r="S111" i="55"/>
  <c r="Y111" i="55" s="1" a="1"/>
  <c r="Y111" i="55" s="1"/>
  <c r="X111" i="55" a="1"/>
  <c r="X111" i="55" s="1"/>
  <c r="M113" i="54"/>
  <c r="V112" i="54"/>
  <c r="W111" i="54" a="1"/>
  <c r="W111" i="54" s="1"/>
  <c r="S113" i="53"/>
  <c r="N111" i="52"/>
  <c r="V111" i="52"/>
  <c r="X110" i="52" a="1"/>
  <c r="X110" i="52" s="1"/>
  <c r="Y110" i="52" a="1"/>
  <c r="Y110" i="52" s="1"/>
  <c r="W110" i="52" a="1"/>
  <c r="W110" i="52" s="1"/>
  <c r="V111" i="51"/>
  <c r="N111" i="51"/>
  <c r="O111" i="51" s="1"/>
  <c r="P111" i="51" s="1"/>
  <c r="Q111" i="51" s="1"/>
  <c r="R111" i="51" s="1"/>
  <c r="Y110" i="51" a="1"/>
  <c r="Y110" i="51" s="1"/>
  <c r="X110" i="51" a="1"/>
  <c r="X110" i="51" s="1"/>
  <c r="W110" i="51" a="1"/>
  <c r="W110" i="51" s="1"/>
  <c r="R109" i="50"/>
  <c r="X113" i="49" a="1"/>
  <c r="X113" i="49" s="1"/>
  <c r="S113" i="49"/>
  <c r="P111" i="48"/>
  <c r="Q111" i="47"/>
  <c r="Y113" i="46" a="1"/>
  <c r="Y113" i="46" s="1"/>
  <c r="S113" i="46"/>
  <c r="V110" i="45"/>
  <c r="M111" i="45"/>
  <c r="Y109" i="45" a="1"/>
  <c r="Y109" i="45" s="1"/>
  <c r="Q109" i="44"/>
  <c r="V112" i="43"/>
  <c r="M113" i="43"/>
  <c r="Y111" i="43" a="1"/>
  <c r="Y111" i="43" s="1"/>
  <c r="W111" i="43" a="1"/>
  <c r="W111" i="43" s="1"/>
  <c r="S111" i="42"/>
  <c r="X111" i="42" a="1"/>
  <c r="X111" i="42" s="1"/>
  <c r="V114" i="41"/>
  <c r="M115" i="41"/>
  <c r="W113" i="41" a="1"/>
  <c r="W113" i="41" s="1"/>
  <c r="Y113" i="41" a="1"/>
  <c r="Y113" i="41" s="1"/>
  <c r="V112" i="40"/>
  <c r="M113" i="40"/>
  <c r="W111" i="40" a="1"/>
  <c r="W111" i="40" s="1"/>
  <c r="Y111" i="40" a="1"/>
  <c r="Y111" i="40" s="1"/>
  <c r="P111" i="57" l="1"/>
  <c r="Q111" i="57" s="1"/>
  <c r="R111" i="57" s="1"/>
  <c r="S111" i="56"/>
  <c r="X111" i="56" a="1"/>
  <c r="X111" i="56" s="1"/>
  <c r="M113" i="55"/>
  <c r="V112" i="55"/>
  <c r="W111" i="55" a="1"/>
  <c r="W111" i="55" s="1"/>
  <c r="W112" i="54" a="1"/>
  <c r="W112" i="54" s="1"/>
  <c r="Y112" i="54" a="1"/>
  <c r="Y112" i="54" s="1"/>
  <c r="X112" i="54" a="1"/>
  <c r="X112" i="54" s="1"/>
  <c r="V113" i="54"/>
  <c r="N113" i="54"/>
  <c r="O113" i="54" s="1"/>
  <c r="P113" i="54" s="1"/>
  <c r="Q113" i="54" s="1"/>
  <c r="R113" i="54" s="1"/>
  <c r="V114" i="53"/>
  <c r="M115" i="53"/>
  <c r="Y113" i="53" a="1"/>
  <c r="Y113" i="53" s="1"/>
  <c r="W113" i="53" a="1"/>
  <c r="W113" i="53" s="1"/>
  <c r="X113" i="53" a="1"/>
  <c r="X113" i="53" s="1"/>
  <c r="O111" i="52"/>
  <c r="S111" i="51"/>
  <c r="S109" i="50"/>
  <c r="M115" i="49"/>
  <c r="V114" i="49"/>
  <c r="W113" i="49" a="1"/>
  <c r="W113" i="49" s="1"/>
  <c r="Y113" i="49" a="1"/>
  <c r="Y113" i="49" s="1"/>
  <c r="Q111" i="48"/>
  <c r="R111" i="48" s="1"/>
  <c r="R111" i="47"/>
  <c r="V114" i="46"/>
  <c r="M115" i="46"/>
  <c r="X113" i="46" a="1"/>
  <c r="X113" i="46" s="1"/>
  <c r="W113" i="46" a="1"/>
  <c r="W113" i="46" s="1"/>
  <c r="Y110" i="45" a="1"/>
  <c r="Y110" i="45" s="1"/>
  <c r="X110" i="45" a="1"/>
  <c r="X110" i="45" s="1"/>
  <c r="W110" i="45" a="1"/>
  <c r="W110" i="45" s="1"/>
  <c r="V111" i="45"/>
  <c r="N111" i="45"/>
  <c r="O111" i="45" s="1"/>
  <c r="P111" i="45" s="1"/>
  <c r="Q111" i="45" s="1"/>
  <c r="R111" i="45" s="1"/>
  <c r="R109" i="44"/>
  <c r="V113" i="43"/>
  <c r="N113" i="43"/>
  <c r="O113" i="43" s="1"/>
  <c r="P113" i="43" s="1"/>
  <c r="Q113" i="43" s="1"/>
  <c r="R113" i="43" s="1"/>
  <c r="X112" i="43" a="1"/>
  <c r="X112" i="43" s="1"/>
  <c r="Y112" i="43" a="1"/>
  <c r="Y112" i="43" s="1"/>
  <c r="W112" i="43" a="1"/>
  <c r="W112" i="43" s="1"/>
  <c r="M113" i="42"/>
  <c r="V112" i="42"/>
  <c r="Y111" i="42" a="1"/>
  <c r="Y111" i="42" s="1"/>
  <c r="W111" i="42" a="1"/>
  <c r="W111" i="42" s="1"/>
  <c r="N115" i="41"/>
  <c r="O115" i="41" s="1"/>
  <c r="P115" i="41" s="1"/>
  <c r="Q115" i="41" s="1"/>
  <c r="R115" i="41" s="1"/>
  <c r="V115" i="41"/>
  <c r="W114" i="41" a="1"/>
  <c r="W114" i="41" s="1"/>
  <c r="Y114" i="41" a="1"/>
  <c r="Y114" i="41" s="1"/>
  <c r="X114" i="41" a="1"/>
  <c r="X114" i="41" s="1"/>
  <c r="N113" i="40"/>
  <c r="O113" i="40" s="1"/>
  <c r="P113" i="40" s="1"/>
  <c r="Q113" i="40" s="1"/>
  <c r="R113" i="40" s="1"/>
  <c r="V113" i="40"/>
  <c r="Y112" i="40" a="1"/>
  <c r="Y112" i="40" s="1"/>
  <c r="X112" i="40" a="1"/>
  <c r="X112" i="40" s="1"/>
  <c r="W112" i="40" a="1"/>
  <c r="W112" i="40" s="1"/>
  <c r="Y111" i="57" l="1" a="1"/>
  <c r="Y111" i="57" s="1"/>
  <c r="S111" i="57"/>
  <c r="V112" i="56"/>
  <c r="M113" i="56"/>
  <c r="Y111" i="56" a="1"/>
  <c r="Y111" i="56" s="1"/>
  <c r="W111" i="56" a="1"/>
  <c r="W111" i="56" s="1"/>
  <c r="Y112" i="55" a="1"/>
  <c r="Y112" i="55" s="1"/>
  <c r="X112" i="55" a="1"/>
  <c r="X112" i="55" s="1"/>
  <c r="W112" i="55" a="1"/>
  <c r="W112" i="55" s="1"/>
  <c r="V113" i="55"/>
  <c r="N113" i="55"/>
  <c r="O113" i="55" s="1"/>
  <c r="P113" i="55" s="1"/>
  <c r="Q113" i="55" s="1"/>
  <c r="R113" i="55" s="1"/>
  <c r="W113" i="54" a="1"/>
  <c r="W113" i="54" s="1"/>
  <c r="X113" i="54" a="1"/>
  <c r="X113" i="54" s="1"/>
  <c r="S113" i="54"/>
  <c r="N115" i="53"/>
  <c r="O115" i="53" s="1"/>
  <c r="P115" i="53" s="1"/>
  <c r="Q115" i="53" s="1"/>
  <c r="R115" i="53" s="1"/>
  <c r="V115" i="53"/>
  <c r="X114" i="53" a="1"/>
  <c r="X114" i="53" s="1"/>
  <c r="Y114" i="53" a="1"/>
  <c r="Y114" i="53" s="1"/>
  <c r="W114" i="53" a="1"/>
  <c r="W114" i="53" s="1"/>
  <c r="P111" i="52"/>
  <c r="V112" i="51"/>
  <c r="M113" i="51"/>
  <c r="W111" i="51" a="1"/>
  <c r="W111" i="51" s="1"/>
  <c r="X111" i="51" a="1"/>
  <c r="X111" i="51" s="1"/>
  <c r="Y111" i="51" a="1"/>
  <c r="Y111" i="51" s="1"/>
  <c r="M111" i="50"/>
  <c r="V110" i="50"/>
  <c r="Y109" i="50" a="1"/>
  <c r="Y109" i="50" s="1"/>
  <c r="X109" i="50" a="1"/>
  <c r="X109" i="50" s="1"/>
  <c r="W109" i="50" a="1"/>
  <c r="W109" i="50" s="1"/>
  <c r="Y114" i="49" a="1"/>
  <c r="Y114" i="49" s="1"/>
  <c r="X114" i="49" a="1"/>
  <c r="X114" i="49" s="1"/>
  <c r="W114" i="49" a="1"/>
  <c r="W114" i="49" s="1"/>
  <c r="N115" i="49"/>
  <c r="O115" i="49" s="1"/>
  <c r="P115" i="49" s="1"/>
  <c r="Q115" i="49" s="1"/>
  <c r="R115" i="49" s="1"/>
  <c r="V115" i="49"/>
  <c r="S111" i="48"/>
  <c r="X111" i="48" a="1"/>
  <c r="X111" i="48" s="1"/>
  <c r="W111" i="48" a="1"/>
  <c r="W111" i="48" s="1"/>
  <c r="Y111" i="48" a="1"/>
  <c r="Y111" i="48" s="1"/>
  <c r="S111" i="47"/>
  <c r="N115" i="46"/>
  <c r="O115" i="46" s="1"/>
  <c r="P115" i="46" s="1"/>
  <c r="Q115" i="46" s="1"/>
  <c r="R115" i="46" s="1"/>
  <c r="V115" i="46"/>
  <c r="W114" i="46" a="1"/>
  <c r="W114" i="46" s="1"/>
  <c r="X114" i="46" a="1"/>
  <c r="X114" i="46" s="1"/>
  <c r="Y114" i="46" a="1"/>
  <c r="Y114" i="46" s="1"/>
  <c r="S111" i="45"/>
  <c r="X111" i="45" s="1" a="1"/>
  <c r="X111" i="45" s="1"/>
  <c r="S109" i="44"/>
  <c r="X109" i="44" a="1"/>
  <c r="X109" i="44" s="1"/>
  <c r="S113" i="43"/>
  <c r="W113" i="43" a="1"/>
  <c r="W113" i="43" s="1"/>
  <c r="Y112" i="42" a="1"/>
  <c r="Y112" i="42" s="1"/>
  <c r="W112" i="42" a="1"/>
  <c r="W112" i="42" s="1"/>
  <c r="X112" i="42" a="1"/>
  <c r="X112" i="42" s="1"/>
  <c r="N113" i="42"/>
  <c r="O113" i="42" s="1"/>
  <c r="P113" i="42" s="1"/>
  <c r="Q113" i="42" s="1"/>
  <c r="R113" i="42" s="1"/>
  <c r="V113" i="42"/>
  <c r="S115" i="41"/>
  <c r="X115" i="41" s="1" a="1"/>
  <c r="X115" i="41" s="1"/>
  <c r="S113" i="40"/>
  <c r="W113" i="40" s="1" a="1"/>
  <c r="W113" i="40" s="1"/>
  <c r="M113" i="57" l="1"/>
  <c r="V112" i="57"/>
  <c r="X111" i="57" a="1"/>
  <c r="X111" i="57" s="1"/>
  <c r="W111" i="57" a="1"/>
  <c r="W111" i="57" s="1"/>
  <c r="V113" i="56"/>
  <c r="N113" i="56"/>
  <c r="O113" i="56" s="1"/>
  <c r="P113" i="56" s="1"/>
  <c r="Q113" i="56" s="1"/>
  <c r="R113" i="56" s="1"/>
  <c r="W112" i="56" a="1"/>
  <c r="W112" i="56" s="1"/>
  <c r="Y112" i="56" a="1"/>
  <c r="Y112" i="56" s="1"/>
  <c r="X112" i="56" a="1"/>
  <c r="X112" i="56" s="1"/>
  <c r="W113" i="55" a="1"/>
  <c r="W113" i="55" s="1"/>
  <c r="S113" i="55"/>
  <c r="X113" i="55" a="1"/>
  <c r="X113" i="55" s="1"/>
  <c r="M115" i="54"/>
  <c r="V114" i="54"/>
  <c r="Y113" i="54" a="1"/>
  <c r="Y113" i="54" s="1"/>
  <c r="Y115" i="53" a="1"/>
  <c r="Y115" i="53" s="1"/>
  <c r="S115" i="53"/>
  <c r="X115" i="53" a="1"/>
  <c r="X115" i="53" s="1"/>
  <c r="Q111" i="52"/>
  <c r="V113" i="51"/>
  <c r="N113" i="51"/>
  <c r="O113" i="51" s="1"/>
  <c r="P113" i="51" s="1"/>
  <c r="Q113" i="51" s="1"/>
  <c r="R113" i="51" s="1"/>
  <c r="W112" i="51" a="1"/>
  <c r="W112" i="51" s="1"/>
  <c r="Y112" i="51" a="1"/>
  <c r="Y112" i="51" s="1"/>
  <c r="X112" i="51" a="1"/>
  <c r="X112" i="51" s="1"/>
  <c r="X110" i="50" a="1"/>
  <c r="X110" i="50" s="1"/>
  <c r="W110" i="50" a="1"/>
  <c r="W110" i="50" s="1"/>
  <c r="Y110" i="50" a="1"/>
  <c r="Y110" i="50" s="1"/>
  <c r="V111" i="50"/>
  <c r="N111" i="50"/>
  <c r="O111" i="50" s="1"/>
  <c r="P111" i="50" s="1"/>
  <c r="Q111" i="50" s="1"/>
  <c r="R111" i="50" s="1"/>
  <c r="S115" i="49"/>
  <c r="X115" i="49" a="1"/>
  <c r="X115" i="49" s="1"/>
  <c r="V112" i="48"/>
  <c r="M113" i="48"/>
  <c r="M113" i="47"/>
  <c r="V112" i="47"/>
  <c r="Y111" i="47" a="1"/>
  <c r="Y111" i="47" s="1"/>
  <c r="W111" i="47" a="1"/>
  <c r="W111" i="47" s="1"/>
  <c r="X111" i="47" a="1"/>
  <c r="X111" i="47" s="1"/>
  <c r="S115" i="46"/>
  <c r="X115" i="46" s="1" a="1"/>
  <c r="X115" i="46" s="1"/>
  <c r="V112" i="45"/>
  <c r="M113" i="45"/>
  <c r="Y111" i="45" a="1"/>
  <c r="Y111" i="45" s="1"/>
  <c r="W111" i="45" a="1"/>
  <c r="W111" i="45" s="1"/>
  <c r="M111" i="44"/>
  <c r="V110" i="44"/>
  <c r="Y109" i="44" a="1"/>
  <c r="Y109" i="44" s="1"/>
  <c r="W109" i="44" a="1"/>
  <c r="W109" i="44" s="1"/>
  <c r="V114" i="43"/>
  <c r="M115" i="43"/>
  <c r="X113" i="43" a="1"/>
  <c r="X113" i="43" s="1"/>
  <c r="Y113" i="43" a="1"/>
  <c r="Y113" i="43" s="1"/>
  <c r="W113" i="42" a="1"/>
  <c r="W113" i="42" s="1"/>
  <c r="S113" i="42"/>
  <c r="Y115" i="41" a="1"/>
  <c r="Y115" i="41" s="1"/>
  <c r="V116" i="41"/>
  <c r="M117" i="41"/>
  <c r="W115" i="41" a="1"/>
  <c r="W115" i="41" s="1"/>
  <c r="X113" i="40" a="1"/>
  <c r="X113" i="40" s="1"/>
  <c r="M115" i="40"/>
  <c r="V114" i="40"/>
  <c r="Y113" i="40" a="1"/>
  <c r="Y113" i="40" s="1"/>
  <c r="Y112" i="57" l="1" a="1"/>
  <c r="Y112" i="57" s="1"/>
  <c r="X112" i="57" a="1"/>
  <c r="X112" i="57" s="1"/>
  <c r="W112" i="57" a="1"/>
  <c r="W112" i="57" s="1"/>
  <c r="V113" i="57"/>
  <c r="N113" i="57"/>
  <c r="O113" i="57" s="1"/>
  <c r="P113" i="57" s="1"/>
  <c r="Q113" i="57" s="1"/>
  <c r="R113" i="57" s="1"/>
  <c r="S113" i="56"/>
  <c r="M115" i="55"/>
  <c r="V114" i="55"/>
  <c r="Y113" i="55" a="1"/>
  <c r="Y113" i="55" s="1"/>
  <c r="W114" i="54" a="1"/>
  <c r="W114" i="54" s="1"/>
  <c r="Y114" i="54" a="1"/>
  <c r="Y114" i="54" s="1"/>
  <c r="X114" i="54" a="1"/>
  <c r="X114" i="54" s="1"/>
  <c r="V115" i="54"/>
  <c r="N115" i="54"/>
  <c r="O115" i="54" s="1"/>
  <c r="P115" i="54" s="1"/>
  <c r="Q115" i="54" s="1"/>
  <c r="R115" i="54" s="1"/>
  <c r="V116" i="53"/>
  <c r="M117" i="53"/>
  <c r="W115" i="53" a="1"/>
  <c r="W115" i="53" s="1"/>
  <c r="R111" i="52"/>
  <c r="X113" i="51" a="1"/>
  <c r="X113" i="51" s="1"/>
  <c r="S113" i="51"/>
  <c r="S111" i="50"/>
  <c r="V116" i="49"/>
  <c r="M117" i="49"/>
  <c r="W115" i="49" a="1"/>
  <c r="W115" i="49" s="1"/>
  <c r="Y115" i="49" a="1"/>
  <c r="Y115" i="49" s="1"/>
  <c r="W112" i="48" a="1"/>
  <c r="W112" i="48" s="1"/>
  <c r="Y112" i="48" a="1"/>
  <c r="Y112" i="48" s="1"/>
  <c r="X112" i="48" a="1"/>
  <c r="X112" i="48" s="1"/>
  <c r="N113" i="48"/>
  <c r="O113" i="48" s="1"/>
  <c r="P113" i="48" s="1"/>
  <c r="Q113" i="48" s="1"/>
  <c r="R113" i="48" s="1"/>
  <c r="V113" i="48"/>
  <c r="Y112" i="47" a="1"/>
  <c r="Y112" i="47" s="1"/>
  <c r="W112" i="47" a="1"/>
  <c r="W112" i="47" s="1"/>
  <c r="X112" i="47" a="1"/>
  <c r="X112" i="47" s="1"/>
  <c r="N113" i="47"/>
  <c r="O113" i="47" s="1"/>
  <c r="P113" i="47" s="1"/>
  <c r="Q113" i="47" s="1"/>
  <c r="R113" i="47" s="1"/>
  <c r="V113" i="47"/>
  <c r="M117" i="46"/>
  <c r="V116" i="46"/>
  <c r="W115" i="46" a="1"/>
  <c r="W115" i="46" s="1"/>
  <c r="Y115" i="46" a="1"/>
  <c r="Y115" i="46" s="1"/>
  <c r="V113" i="45"/>
  <c r="N113" i="45"/>
  <c r="O113" i="45" s="1"/>
  <c r="P113" i="45" s="1"/>
  <c r="Q113" i="45" s="1"/>
  <c r="R113" i="45" s="1"/>
  <c r="Y112" i="45" a="1"/>
  <c r="Y112" i="45" s="1"/>
  <c r="X112" i="45" a="1"/>
  <c r="X112" i="45" s="1"/>
  <c r="W112" i="45" a="1"/>
  <c r="W112" i="45" s="1"/>
  <c r="X110" i="44" a="1"/>
  <c r="X110" i="44" s="1"/>
  <c r="W110" i="44" a="1"/>
  <c r="W110" i="44" s="1"/>
  <c r="Y110" i="44" a="1"/>
  <c r="Y110" i="44" s="1"/>
  <c r="V111" i="44"/>
  <c r="N111" i="44"/>
  <c r="O111" i="44" s="1"/>
  <c r="P111" i="44" s="1"/>
  <c r="Q111" i="44" s="1"/>
  <c r="R111" i="44" s="1"/>
  <c r="V115" i="43"/>
  <c r="N115" i="43"/>
  <c r="O115" i="43" s="1"/>
  <c r="P115" i="43" s="1"/>
  <c r="Q115" i="43" s="1"/>
  <c r="R115" i="43" s="1"/>
  <c r="W114" i="43" a="1"/>
  <c r="W114" i="43" s="1"/>
  <c r="Y114" i="43" a="1"/>
  <c r="Y114" i="43" s="1"/>
  <c r="X114" i="43" a="1"/>
  <c r="X114" i="43" s="1"/>
  <c r="M115" i="42"/>
  <c r="V114" i="42"/>
  <c r="X113" i="42" a="1"/>
  <c r="X113" i="42" s="1"/>
  <c r="Y113" i="42" a="1"/>
  <c r="Y113" i="42" s="1"/>
  <c r="V117" i="41"/>
  <c r="N117" i="41"/>
  <c r="O117" i="41" s="1"/>
  <c r="P117" i="41" s="1"/>
  <c r="Q117" i="41" s="1"/>
  <c r="R117" i="41" s="1"/>
  <c r="W116" i="41" a="1"/>
  <c r="W116" i="41" s="1"/>
  <c r="Y116" i="41" a="1"/>
  <c r="Y116" i="41" s="1"/>
  <c r="X116" i="41" a="1"/>
  <c r="X116" i="41" s="1"/>
  <c r="Y114" i="40" a="1"/>
  <c r="Y114" i="40" s="1"/>
  <c r="W114" i="40" a="1"/>
  <c r="W114" i="40" s="1"/>
  <c r="X114" i="40" a="1"/>
  <c r="X114" i="40" s="1"/>
  <c r="N115" i="40"/>
  <c r="O115" i="40" s="1"/>
  <c r="P115" i="40" s="1"/>
  <c r="Q115" i="40" s="1"/>
  <c r="R115" i="40" s="1"/>
  <c r="V115" i="40"/>
  <c r="S113" i="57" l="1"/>
  <c r="Y113" i="57" a="1"/>
  <c r="Y113" i="57" s="1"/>
  <c r="W113" i="57" a="1"/>
  <c r="W113" i="57" s="1"/>
  <c r="V114" i="56"/>
  <c r="M115" i="56"/>
  <c r="W113" i="56" a="1"/>
  <c r="W113" i="56" s="1"/>
  <c r="X113" i="56" a="1"/>
  <c r="X113" i="56" s="1"/>
  <c r="Y113" i="56" a="1"/>
  <c r="Y113" i="56" s="1"/>
  <c r="V115" i="55"/>
  <c r="N115" i="55"/>
  <c r="O115" i="55" s="1"/>
  <c r="P115" i="55" s="1"/>
  <c r="Q115" i="55" s="1"/>
  <c r="R115" i="55" s="1"/>
  <c r="X114" i="55" a="1"/>
  <c r="X114" i="55" s="1"/>
  <c r="Y114" i="55" a="1"/>
  <c r="Y114" i="55" s="1"/>
  <c r="W114" i="55" a="1"/>
  <c r="W114" i="55" s="1"/>
  <c r="S115" i="54"/>
  <c r="X115" i="54" s="1" a="1"/>
  <c r="X115" i="54" s="1"/>
  <c r="Y115" i="54" a="1"/>
  <c r="Y115" i="54" s="1"/>
  <c r="Y116" i="53" a="1"/>
  <c r="Y116" i="53" s="1"/>
  <c r="X116" i="53" a="1"/>
  <c r="X116" i="53" s="1"/>
  <c r="W116" i="53" a="1"/>
  <c r="W116" i="53" s="1"/>
  <c r="N117" i="53"/>
  <c r="O117" i="53" s="1"/>
  <c r="P117" i="53" s="1"/>
  <c r="Q117" i="53" s="1"/>
  <c r="R117" i="53" s="1"/>
  <c r="V117" i="53"/>
  <c r="S111" i="52"/>
  <c r="X111" i="52" s="1" a="1"/>
  <c r="X111" i="52" s="1"/>
  <c r="M115" i="51"/>
  <c r="V114" i="51"/>
  <c r="Y113" i="51" a="1"/>
  <c r="Y113" i="51" s="1"/>
  <c r="W113" i="51" a="1"/>
  <c r="W113" i="51" s="1"/>
  <c r="M113" i="50"/>
  <c r="V112" i="50"/>
  <c r="Y111" i="50" a="1"/>
  <c r="Y111" i="50" s="1"/>
  <c r="W111" i="50" a="1"/>
  <c r="W111" i="50" s="1"/>
  <c r="X111" i="50" a="1"/>
  <c r="X111" i="50" s="1"/>
  <c r="N117" i="49"/>
  <c r="O117" i="49" s="1"/>
  <c r="P117" i="49" s="1"/>
  <c r="Q117" i="49" s="1"/>
  <c r="R117" i="49" s="1"/>
  <c r="V117" i="49"/>
  <c r="Y116" i="49" a="1"/>
  <c r="Y116" i="49" s="1"/>
  <c r="W116" i="49" a="1"/>
  <c r="W116" i="49" s="1"/>
  <c r="X116" i="49" a="1"/>
  <c r="X116" i="49" s="1"/>
  <c r="S113" i="48"/>
  <c r="W113" i="48" a="1"/>
  <c r="W113" i="48" s="1"/>
  <c r="S113" i="47"/>
  <c r="X113" i="47" a="1"/>
  <c r="X113" i="47" s="1"/>
  <c r="Y116" i="46" a="1"/>
  <c r="Y116" i="46" s="1"/>
  <c r="X116" i="46" a="1"/>
  <c r="X116" i="46" s="1"/>
  <c r="W116" i="46" a="1"/>
  <c r="W116" i="46" s="1"/>
  <c r="V117" i="46"/>
  <c r="N117" i="46"/>
  <c r="O117" i="46" s="1"/>
  <c r="P117" i="46" s="1"/>
  <c r="Q117" i="46" s="1"/>
  <c r="R117" i="46" s="1"/>
  <c r="W113" i="45" a="1"/>
  <c r="W113" i="45" s="1"/>
  <c r="X113" i="45" a="1"/>
  <c r="X113" i="45" s="1"/>
  <c r="S113" i="45"/>
  <c r="X111" i="44" a="1"/>
  <c r="X111" i="44" s="1"/>
  <c r="S111" i="44"/>
  <c r="S115" i="43"/>
  <c r="W115" i="43" a="1"/>
  <c r="W115" i="43" s="1"/>
  <c r="Y115" i="43" a="1"/>
  <c r="Y115" i="43" s="1"/>
  <c r="X114" i="42" a="1"/>
  <c r="X114" i="42" s="1"/>
  <c r="Y114" i="42" a="1"/>
  <c r="Y114" i="42" s="1"/>
  <c r="W114" i="42" a="1"/>
  <c r="W114" i="42" s="1"/>
  <c r="V115" i="42"/>
  <c r="N115" i="42"/>
  <c r="O115" i="42" s="1"/>
  <c r="P115" i="42" s="1"/>
  <c r="Q115" i="42" s="1"/>
  <c r="R115" i="42" s="1"/>
  <c r="S117" i="41"/>
  <c r="Y117" i="41" s="1" a="1"/>
  <c r="Y117" i="41" s="1"/>
  <c r="S115" i="40"/>
  <c r="M115" i="57" l="1"/>
  <c r="V114" i="57"/>
  <c r="X113" i="57" a="1"/>
  <c r="X113" i="57" s="1"/>
  <c r="V115" i="56"/>
  <c r="N115" i="56"/>
  <c r="O115" i="56" s="1"/>
  <c r="P115" i="56" s="1"/>
  <c r="Q115" i="56" s="1"/>
  <c r="R115" i="56" s="1"/>
  <c r="W114" i="56" a="1"/>
  <c r="W114" i="56" s="1"/>
  <c r="X114" i="56" a="1"/>
  <c r="X114" i="56" s="1"/>
  <c r="Y114" i="56" a="1"/>
  <c r="Y114" i="56" s="1"/>
  <c r="S115" i="55"/>
  <c r="Y115" i="55" a="1"/>
  <c r="Y115" i="55" s="1"/>
  <c r="V116" i="54"/>
  <c r="M117" i="54"/>
  <c r="W115" i="54" a="1"/>
  <c r="W115" i="54" s="1"/>
  <c r="S117" i="53"/>
  <c r="M113" i="52"/>
  <c r="V112" i="52"/>
  <c r="Y111" i="52" a="1"/>
  <c r="Y111" i="52" s="1"/>
  <c r="W111" i="52" a="1"/>
  <c r="W111" i="52" s="1"/>
  <c r="X114" i="51" a="1"/>
  <c r="X114" i="51" s="1"/>
  <c r="W114" i="51" a="1"/>
  <c r="W114" i="51" s="1"/>
  <c r="Y114" i="51" a="1"/>
  <c r="Y114" i="51" s="1"/>
  <c r="N115" i="51"/>
  <c r="O115" i="51" s="1"/>
  <c r="P115" i="51" s="1"/>
  <c r="Q115" i="51" s="1"/>
  <c r="R115" i="51" s="1"/>
  <c r="V115" i="51"/>
  <c r="V113" i="50"/>
  <c r="N113" i="50"/>
  <c r="O113" i="50" s="1"/>
  <c r="P113" i="50" s="1"/>
  <c r="Q113" i="50" s="1"/>
  <c r="R113" i="50" s="1"/>
  <c r="W112" i="50" a="1"/>
  <c r="W112" i="50" s="1"/>
  <c r="X112" i="50" a="1"/>
  <c r="X112" i="50" s="1"/>
  <c r="Y112" i="50" a="1"/>
  <c r="Y112" i="50" s="1"/>
  <c r="S117" i="49"/>
  <c r="V114" i="48"/>
  <c r="M115" i="48"/>
  <c r="X113" i="48" a="1"/>
  <c r="X113" i="48" s="1"/>
  <c r="Y113" i="48" a="1"/>
  <c r="Y113" i="48" s="1"/>
  <c r="V114" i="47"/>
  <c r="M115" i="47"/>
  <c r="Y113" i="47" a="1"/>
  <c r="Y113" i="47" s="1"/>
  <c r="W113" i="47" a="1"/>
  <c r="W113" i="47" s="1"/>
  <c r="S117" i="46"/>
  <c r="X117" i="46" a="1"/>
  <c r="X117" i="46" s="1"/>
  <c r="Y117" i="46" a="1"/>
  <c r="Y117" i="46" s="1"/>
  <c r="M115" i="45"/>
  <c r="V114" i="45"/>
  <c r="Y113" i="45" a="1"/>
  <c r="Y113" i="45" s="1"/>
  <c r="M113" i="44"/>
  <c r="V112" i="44"/>
  <c r="Y111" i="44" a="1"/>
  <c r="Y111" i="44" s="1"/>
  <c r="W111" i="44" a="1"/>
  <c r="W111" i="44" s="1"/>
  <c r="M117" i="43"/>
  <c r="V116" i="43"/>
  <c r="X115" i="43" a="1"/>
  <c r="X115" i="43" s="1"/>
  <c r="S115" i="42"/>
  <c r="X115" i="42" s="1" a="1"/>
  <c r="X115" i="42" s="1"/>
  <c r="V118" i="41"/>
  <c r="M119" i="41"/>
  <c r="X117" i="41" a="1"/>
  <c r="X117" i="41" s="1"/>
  <c r="W117" i="41" a="1"/>
  <c r="W117" i="41" s="1"/>
  <c r="M117" i="40"/>
  <c r="V116" i="40"/>
  <c r="W115" i="40" a="1"/>
  <c r="W115" i="40" s="1"/>
  <c r="X115" i="40" a="1"/>
  <c r="X115" i="40" s="1"/>
  <c r="Y115" i="40" a="1"/>
  <c r="Y115" i="40" s="1"/>
  <c r="Y114" i="57" l="1" a="1"/>
  <c r="Y114" i="57" s="1"/>
  <c r="W114" i="57" a="1"/>
  <c r="W114" i="57" s="1"/>
  <c r="X114" i="57" a="1"/>
  <c r="X114" i="57" s="1"/>
  <c r="V115" i="57"/>
  <c r="N115" i="57"/>
  <c r="O115" i="57" s="1"/>
  <c r="P115" i="57" s="1"/>
  <c r="Q115" i="57" s="1"/>
  <c r="R115" i="57" s="1"/>
  <c r="Y115" i="56" a="1"/>
  <c r="Y115" i="56" s="1"/>
  <c r="X115" i="56" a="1"/>
  <c r="X115" i="56" s="1"/>
  <c r="S115" i="56"/>
  <c r="V116" i="55"/>
  <c r="M117" i="55"/>
  <c r="X115" i="55" a="1"/>
  <c r="X115" i="55" s="1"/>
  <c r="W115" i="55" a="1"/>
  <c r="W115" i="55" s="1"/>
  <c r="V117" i="54"/>
  <c r="N117" i="54"/>
  <c r="O117" i="54" s="1"/>
  <c r="P117" i="54" s="1"/>
  <c r="Q117" i="54" s="1"/>
  <c r="R117" i="54" s="1"/>
  <c r="W116" i="54" a="1"/>
  <c r="W116" i="54" s="1"/>
  <c r="Y116" i="54" a="1"/>
  <c r="Y116" i="54" s="1"/>
  <c r="X116" i="54" a="1"/>
  <c r="X116" i="54" s="1"/>
  <c r="M119" i="53"/>
  <c r="V118" i="53"/>
  <c r="Y117" i="53" a="1"/>
  <c r="Y117" i="53" s="1"/>
  <c r="X117" i="53" a="1"/>
  <c r="X117" i="53" s="1"/>
  <c r="W117" i="53" a="1"/>
  <c r="W117" i="53" s="1"/>
  <c r="Y112" i="52" a="1"/>
  <c r="Y112" i="52" s="1"/>
  <c r="X112" i="52" a="1"/>
  <c r="X112" i="52" s="1"/>
  <c r="W112" i="52" a="1"/>
  <c r="W112" i="52" s="1"/>
  <c r="N113" i="52"/>
  <c r="O113" i="52" s="1"/>
  <c r="P113" i="52" s="1"/>
  <c r="Q113" i="52" s="1"/>
  <c r="R113" i="52" s="1"/>
  <c r="V113" i="52"/>
  <c r="S115" i="51"/>
  <c r="Y115" i="51" a="1"/>
  <c r="Y115" i="51" s="1"/>
  <c r="S113" i="50"/>
  <c r="X113" i="50" a="1"/>
  <c r="X113" i="50" s="1"/>
  <c r="M119" i="49"/>
  <c r="V118" i="49"/>
  <c r="W117" i="49" a="1"/>
  <c r="W117" i="49" s="1"/>
  <c r="X117" i="49" a="1"/>
  <c r="X117" i="49" s="1"/>
  <c r="Y117" i="49" a="1"/>
  <c r="Y117" i="49" s="1"/>
  <c r="N115" i="48"/>
  <c r="O115" i="48" s="1"/>
  <c r="P115" i="48" s="1"/>
  <c r="Q115" i="48" s="1"/>
  <c r="R115" i="48" s="1"/>
  <c r="V115" i="48"/>
  <c r="X114" i="48" a="1"/>
  <c r="X114" i="48" s="1"/>
  <c r="Y114" i="48" a="1"/>
  <c r="Y114" i="48" s="1"/>
  <c r="W114" i="48" a="1"/>
  <c r="W114" i="48" s="1"/>
  <c r="V115" i="47"/>
  <c r="N115" i="47"/>
  <c r="O115" i="47" s="1"/>
  <c r="P115" i="47" s="1"/>
  <c r="Q115" i="47" s="1"/>
  <c r="R115" i="47" s="1"/>
  <c r="X114" i="47" a="1"/>
  <c r="X114" i="47" s="1"/>
  <c r="Y114" i="47" a="1"/>
  <c r="Y114" i="47" s="1"/>
  <c r="W114" i="47" a="1"/>
  <c r="W114" i="47" s="1"/>
  <c r="M119" i="46"/>
  <c r="V118" i="46"/>
  <c r="W117" i="46" a="1"/>
  <c r="W117" i="46" s="1"/>
  <c r="W114" i="45" a="1"/>
  <c r="W114" i="45" s="1"/>
  <c r="X114" i="45" a="1"/>
  <c r="X114" i="45" s="1"/>
  <c r="Y114" i="45" a="1"/>
  <c r="Y114" i="45" s="1"/>
  <c r="N115" i="45"/>
  <c r="O115" i="45" s="1"/>
  <c r="P115" i="45" s="1"/>
  <c r="Q115" i="45" s="1"/>
  <c r="R115" i="45" s="1"/>
  <c r="V115" i="45"/>
  <c r="Y112" i="44" a="1"/>
  <c r="Y112" i="44" s="1"/>
  <c r="X112" i="44" a="1"/>
  <c r="X112" i="44" s="1"/>
  <c r="W112" i="44" a="1"/>
  <c r="W112" i="44" s="1"/>
  <c r="N113" i="44"/>
  <c r="O113" i="44" s="1"/>
  <c r="P113" i="44" s="1"/>
  <c r="Q113" i="44" s="1"/>
  <c r="R113" i="44" s="1"/>
  <c r="V113" i="44"/>
  <c r="X116" i="43" a="1"/>
  <c r="X116" i="43" s="1"/>
  <c r="W116" i="43" a="1"/>
  <c r="W116" i="43" s="1"/>
  <c r="Y116" i="43" a="1"/>
  <c r="Y116" i="43" s="1"/>
  <c r="N117" i="43"/>
  <c r="O117" i="43" s="1"/>
  <c r="P117" i="43" s="1"/>
  <c r="Q117" i="43" s="1"/>
  <c r="R117" i="43" s="1"/>
  <c r="V117" i="43"/>
  <c r="Y115" i="42" a="1"/>
  <c r="Y115" i="42" s="1"/>
  <c r="V116" i="42"/>
  <c r="M117" i="42"/>
  <c r="W115" i="42" a="1"/>
  <c r="W115" i="42" s="1"/>
  <c r="N119" i="41"/>
  <c r="O119" i="41" s="1"/>
  <c r="P119" i="41" s="1"/>
  <c r="Q119" i="41" s="1"/>
  <c r="R119" i="41" s="1"/>
  <c r="V119" i="41"/>
  <c r="X118" i="41" a="1"/>
  <c r="X118" i="41" s="1"/>
  <c r="W118" i="41" a="1"/>
  <c r="W118" i="41" s="1"/>
  <c r="Y118" i="41" a="1"/>
  <c r="Y118" i="41" s="1"/>
  <c r="N117" i="40"/>
  <c r="O117" i="40" s="1"/>
  <c r="P117" i="40" s="1"/>
  <c r="Q117" i="40" s="1"/>
  <c r="R117" i="40" s="1"/>
  <c r="V117" i="40"/>
  <c r="X116" i="40" a="1"/>
  <c r="X116" i="40" s="1"/>
  <c r="Y116" i="40" a="1"/>
  <c r="Y116" i="40" s="1"/>
  <c r="W116" i="40" a="1"/>
  <c r="W116" i="40" s="1"/>
  <c r="S115" i="57" l="1"/>
  <c r="M117" i="56"/>
  <c r="V116" i="56"/>
  <c r="W115" i="56" a="1"/>
  <c r="W115" i="56" s="1"/>
  <c r="V117" i="55"/>
  <c r="N117" i="55"/>
  <c r="O117" i="55" s="1"/>
  <c r="P117" i="55" s="1"/>
  <c r="Q117" i="55" s="1"/>
  <c r="R117" i="55" s="1"/>
  <c r="W116" i="55" a="1"/>
  <c r="W116" i="55" s="1"/>
  <c r="X116" i="55" a="1"/>
  <c r="X116" i="55" s="1"/>
  <c r="Y116" i="55" a="1"/>
  <c r="Y116" i="55" s="1"/>
  <c r="S117" i="54"/>
  <c r="W117" i="54" s="1" a="1"/>
  <c r="W117" i="54" s="1"/>
  <c r="N119" i="53"/>
  <c r="O119" i="53" s="1"/>
  <c r="P119" i="53" s="1"/>
  <c r="Q119" i="53" s="1"/>
  <c r="R119" i="53" s="1"/>
  <c r="V119" i="53"/>
  <c r="Y118" i="53" a="1"/>
  <c r="Y118" i="53" s="1"/>
  <c r="X118" i="53" a="1"/>
  <c r="X118" i="53" s="1"/>
  <c r="W118" i="53" a="1"/>
  <c r="W118" i="53" s="1"/>
  <c r="X113" i="52" a="1"/>
  <c r="X113" i="52" s="1"/>
  <c r="S113" i="52"/>
  <c r="V116" i="51"/>
  <c r="M117" i="51"/>
  <c r="W115" i="51" a="1"/>
  <c r="W115" i="51" s="1"/>
  <c r="X115" i="51" a="1"/>
  <c r="X115" i="51" s="1"/>
  <c r="V114" i="50"/>
  <c r="M115" i="50"/>
  <c r="W113" i="50" a="1"/>
  <c r="W113" i="50" s="1"/>
  <c r="Y113" i="50" a="1"/>
  <c r="Y113" i="50" s="1"/>
  <c r="Y118" i="49" a="1"/>
  <c r="Y118" i="49" s="1"/>
  <c r="X118" i="49" a="1"/>
  <c r="X118" i="49" s="1"/>
  <c r="W118" i="49" a="1"/>
  <c r="W118" i="49" s="1"/>
  <c r="N119" i="49"/>
  <c r="O119" i="49" s="1"/>
  <c r="P119" i="49" s="1"/>
  <c r="Q119" i="49" s="1"/>
  <c r="R119" i="49" s="1"/>
  <c r="V119" i="49"/>
  <c r="S115" i="48"/>
  <c r="X115" i="48" s="1" a="1"/>
  <c r="X115" i="48" s="1"/>
  <c r="S115" i="47"/>
  <c r="X115" i="47" a="1"/>
  <c r="X115" i="47" s="1"/>
  <c r="X118" i="46" a="1"/>
  <c r="X118" i="46" s="1"/>
  <c r="W118" i="46" a="1"/>
  <c r="W118" i="46" s="1"/>
  <c r="Y118" i="46" a="1"/>
  <c r="Y118" i="46" s="1"/>
  <c r="N119" i="46"/>
  <c r="O119" i="46" s="1"/>
  <c r="P119" i="46" s="1"/>
  <c r="Q119" i="46" s="1"/>
  <c r="R119" i="46" s="1"/>
  <c r="V119" i="46"/>
  <c r="S115" i="45"/>
  <c r="S113" i="44"/>
  <c r="S117" i="43"/>
  <c r="X117" i="43" a="1"/>
  <c r="X117" i="43" s="1"/>
  <c r="V117" i="42"/>
  <c r="N117" i="42"/>
  <c r="O117" i="42" s="1"/>
  <c r="P117" i="42" s="1"/>
  <c r="Q117" i="42" s="1"/>
  <c r="R117" i="42" s="1"/>
  <c r="W116" i="42" a="1"/>
  <c r="W116" i="42" s="1"/>
  <c r="X116" i="42" a="1"/>
  <c r="X116" i="42" s="1"/>
  <c r="Y116" i="42" a="1"/>
  <c r="Y116" i="42" s="1"/>
  <c r="S119" i="41"/>
  <c r="X119" i="41" s="1" a="1"/>
  <c r="X119" i="41" s="1"/>
  <c r="S117" i="40"/>
  <c r="X117" i="40" s="1" a="1"/>
  <c r="X117" i="40" s="1"/>
  <c r="V116" i="57" l="1"/>
  <c r="M117" i="57"/>
  <c r="X115" i="57" a="1"/>
  <c r="X115" i="57" s="1"/>
  <c r="W115" i="57" a="1"/>
  <c r="W115" i="57" s="1"/>
  <c r="Y115" i="57" a="1"/>
  <c r="Y115" i="57" s="1"/>
  <c r="X116" i="56" a="1"/>
  <c r="X116" i="56" s="1"/>
  <c r="Y116" i="56" a="1"/>
  <c r="Y116" i="56" s="1"/>
  <c r="W116" i="56" a="1"/>
  <c r="W116" i="56" s="1"/>
  <c r="N117" i="56"/>
  <c r="O117" i="56" s="1"/>
  <c r="P117" i="56" s="1"/>
  <c r="Q117" i="56" s="1"/>
  <c r="R117" i="56" s="1"/>
  <c r="V117" i="56"/>
  <c r="S117" i="55"/>
  <c r="X117" i="55" s="1" a="1"/>
  <c r="X117" i="55" s="1"/>
  <c r="W117" i="55" a="1"/>
  <c r="W117" i="55" s="1"/>
  <c r="V118" i="54"/>
  <c r="M119" i="54"/>
  <c r="X117" i="54" a="1"/>
  <c r="X117" i="54" s="1"/>
  <c r="Y117" i="54" a="1"/>
  <c r="Y117" i="54" s="1"/>
  <c r="S119" i="53"/>
  <c r="M115" i="52"/>
  <c r="V114" i="52"/>
  <c r="Y113" i="52" a="1"/>
  <c r="Y113" i="52" s="1"/>
  <c r="W113" i="52" a="1"/>
  <c r="W113" i="52" s="1"/>
  <c r="V117" i="51"/>
  <c r="N117" i="51"/>
  <c r="O117" i="51" s="1"/>
  <c r="P117" i="51" s="1"/>
  <c r="Q117" i="51" s="1"/>
  <c r="R117" i="51" s="1"/>
  <c r="Y116" i="51" a="1"/>
  <c r="Y116" i="51" s="1"/>
  <c r="X116" i="51" a="1"/>
  <c r="X116" i="51" s="1"/>
  <c r="W116" i="51" a="1"/>
  <c r="W116" i="51" s="1"/>
  <c r="N115" i="50"/>
  <c r="O115" i="50" s="1"/>
  <c r="P115" i="50" s="1"/>
  <c r="Q115" i="50" s="1"/>
  <c r="R115" i="50" s="1"/>
  <c r="V115" i="50"/>
  <c r="Y114" i="50" a="1"/>
  <c r="Y114" i="50" s="1"/>
  <c r="W114" i="50" a="1"/>
  <c r="W114" i="50" s="1"/>
  <c r="X114" i="50" a="1"/>
  <c r="X114" i="50" s="1"/>
  <c r="S119" i="49"/>
  <c r="W115" i="48" a="1"/>
  <c r="W115" i="48" s="1"/>
  <c r="V116" i="48"/>
  <c r="M117" i="48"/>
  <c r="Y115" i="48" a="1"/>
  <c r="Y115" i="48" s="1"/>
  <c r="V116" i="47"/>
  <c r="M117" i="47"/>
  <c r="Y115" i="47" a="1"/>
  <c r="Y115" i="47" s="1"/>
  <c r="W115" i="47" a="1"/>
  <c r="W115" i="47" s="1"/>
  <c r="S119" i="46"/>
  <c r="Y119" i="46" a="1"/>
  <c r="Y119" i="46" s="1"/>
  <c r="M117" i="45"/>
  <c r="V116" i="45"/>
  <c r="W115" i="45" a="1"/>
  <c r="W115" i="45" s="1"/>
  <c r="X115" i="45" a="1"/>
  <c r="X115" i="45" s="1"/>
  <c r="Y115" i="45" a="1"/>
  <c r="Y115" i="45" s="1"/>
  <c r="V114" i="44"/>
  <c r="M115" i="44"/>
  <c r="X113" i="44" a="1"/>
  <c r="X113" i="44" s="1"/>
  <c r="Y113" i="44" a="1"/>
  <c r="Y113" i="44" s="1"/>
  <c r="W113" i="44" a="1"/>
  <c r="W113" i="44" s="1"/>
  <c r="M119" i="43"/>
  <c r="V118" i="43"/>
  <c r="Y117" i="43" a="1"/>
  <c r="Y117" i="43" s="1"/>
  <c r="W117" i="43" a="1"/>
  <c r="W117" i="43" s="1"/>
  <c r="S117" i="42"/>
  <c r="Y117" i="42" a="1"/>
  <c r="Y117" i="42" s="1"/>
  <c r="V120" i="41"/>
  <c r="M121" i="41"/>
  <c r="Y119" i="41" a="1"/>
  <c r="Y119" i="41" s="1"/>
  <c r="W119" i="41" a="1"/>
  <c r="W119" i="41" s="1"/>
  <c r="M119" i="40"/>
  <c r="V118" i="40"/>
  <c r="W117" i="40" a="1"/>
  <c r="W117" i="40" s="1"/>
  <c r="Y117" i="40" a="1"/>
  <c r="Y117" i="40" s="1"/>
  <c r="N117" i="57" l="1"/>
  <c r="O117" i="57" s="1"/>
  <c r="P117" i="57" s="1"/>
  <c r="Q117" i="57" s="1"/>
  <c r="R117" i="57" s="1"/>
  <c r="V117" i="57"/>
  <c r="W116" i="57" a="1"/>
  <c r="W116" i="57" s="1"/>
  <c r="X116" i="57" a="1"/>
  <c r="X116" i="57" s="1"/>
  <c r="Y116" i="57" a="1"/>
  <c r="Y116" i="57" s="1"/>
  <c r="X117" i="56" a="1"/>
  <c r="X117" i="56" s="1"/>
  <c r="S117" i="56"/>
  <c r="V118" i="55"/>
  <c r="M119" i="55"/>
  <c r="Y117" i="55" a="1"/>
  <c r="Y117" i="55" s="1"/>
  <c r="N119" i="54"/>
  <c r="O119" i="54" s="1"/>
  <c r="P119" i="54" s="1"/>
  <c r="Q119" i="54" s="1"/>
  <c r="R119" i="54" s="1"/>
  <c r="V119" i="54"/>
  <c r="W118" i="54" a="1"/>
  <c r="W118" i="54" s="1"/>
  <c r="Y118" i="54" a="1"/>
  <c r="Y118" i="54" s="1"/>
  <c r="X118" i="54" a="1"/>
  <c r="X118" i="54" s="1"/>
  <c r="V120" i="53"/>
  <c r="M121" i="53"/>
  <c r="X119" i="53" a="1"/>
  <c r="X119" i="53" s="1"/>
  <c r="W119" i="53" a="1"/>
  <c r="W119" i="53" s="1"/>
  <c r="Y119" i="53" a="1"/>
  <c r="Y119" i="53" s="1"/>
  <c r="Y114" i="52" a="1"/>
  <c r="Y114" i="52" s="1"/>
  <c r="X114" i="52" a="1"/>
  <c r="X114" i="52" s="1"/>
  <c r="W114" i="52" a="1"/>
  <c r="W114" i="52" s="1"/>
  <c r="V115" i="52"/>
  <c r="N115" i="52"/>
  <c r="O115" i="52" s="1"/>
  <c r="P115" i="52" s="1"/>
  <c r="Q115" i="52" s="1"/>
  <c r="R115" i="52" s="1"/>
  <c r="S117" i="51"/>
  <c r="Y117" i="51" a="1"/>
  <c r="Y117" i="51" s="1"/>
  <c r="Y115" i="50" a="1"/>
  <c r="Y115" i="50" s="1"/>
  <c r="S115" i="50"/>
  <c r="V120" i="49"/>
  <c r="M121" i="49"/>
  <c r="W119" i="49" a="1"/>
  <c r="W119" i="49" s="1"/>
  <c r="Y119" i="49" a="1"/>
  <c r="Y119" i="49" s="1"/>
  <c r="X119" i="49" a="1"/>
  <c r="X119" i="49" s="1"/>
  <c r="N117" i="48"/>
  <c r="O117" i="48" s="1"/>
  <c r="P117" i="48" s="1"/>
  <c r="Q117" i="48" s="1"/>
  <c r="R117" i="48" s="1"/>
  <c r="V117" i="48"/>
  <c r="Y116" i="48" a="1"/>
  <c r="Y116" i="48" s="1"/>
  <c r="X116" i="48" a="1"/>
  <c r="X116" i="48" s="1"/>
  <c r="W116" i="48" a="1"/>
  <c r="W116" i="48" s="1"/>
  <c r="V117" i="47"/>
  <c r="N117" i="47"/>
  <c r="O117" i="47" s="1"/>
  <c r="P117" i="47" s="1"/>
  <c r="Q117" i="47" s="1"/>
  <c r="R117" i="47" s="1"/>
  <c r="W116" i="47" a="1"/>
  <c r="W116" i="47" s="1"/>
  <c r="Y116" i="47" a="1"/>
  <c r="Y116" i="47" s="1"/>
  <c r="X116" i="47" a="1"/>
  <c r="X116" i="47" s="1"/>
  <c r="M121" i="46"/>
  <c r="V120" i="46"/>
  <c r="W119" i="46" a="1"/>
  <c r="W119" i="46" s="1"/>
  <c r="X119" i="46" a="1"/>
  <c r="X119" i="46" s="1"/>
  <c r="X116" i="45" a="1"/>
  <c r="X116" i="45" s="1"/>
  <c r="W116" i="45" a="1"/>
  <c r="W116" i="45" s="1"/>
  <c r="Y116" i="45" a="1"/>
  <c r="Y116" i="45" s="1"/>
  <c r="N117" i="45"/>
  <c r="O117" i="45" s="1"/>
  <c r="P117" i="45" s="1"/>
  <c r="Q117" i="45" s="1"/>
  <c r="R117" i="45" s="1"/>
  <c r="V117" i="45"/>
  <c r="V115" i="44"/>
  <c r="N115" i="44"/>
  <c r="O115" i="44" s="1"/>
  <c r="P115" i="44" s="1"/>
  <c r="Q115" i="44" s="1"/>
  <c r="R115" i="44" s="1"/>
  <c r="W114" i="44" a="1"/>
  <c r="W114" i="44" s="1"/>
  <c r="X114" i="44" a="1"/>
  <c r="X114" i="44" s="1"/>
  <c r="Y114" i="44" a="1"/>
  <c r="Y114" i="44" s="1"/>
  <c r="Y118" i="43" a="1"/>
  <c r="Y118" i="43" s="1"/>
  <c r="X118" i="43" a="1"/>
  <c r="X118" i="43" s="1"/>
  <c r="W118" i="43" a="1"/>
  <c r="W118" i="43" s="1"/>
  <c r="V119" i="43"/>
  <c r="N119" i="43"/>
  <c r="O119" i="43" s="1"/>
  <c r="P119" i="43" s="1"/>
  <c r="Q119" i="43" s="1"/>
  <c r="R119" i="43" s="1"/>
  <c r="M119" i="42"/>
  <c r="V118" i="42"/>
  <c r="W117" i="42" a="1"/>
  <c r="W117" i="42" s="1"/>
  <c r="X117" i="42" a="1"/>
  <c r="X117" i="42" s="1"/>
  <c r="Y120" i="41" a="1"/>
  <c r="Y120" i="41" s="1"/>
  <c r="X120" i="41" a="1"/>
  <c r="X120" i="41" s="1"/>
  <c r="W120" i="41" a="1"/>
  <c r="W120" i="41" s="1"/>
  <c r="N121" i="41"/>
  <c r="O121" i="41" s="1"/>
  <c r="P121" i="41" s="1"/>
  <c r="Q121" i="41" s="1"/>
  <c r="R121" i="41" s="1"/>
  <c r="V121" i="41"/>
  <c r="W118" i="40" a="1"/>
  <c r="W118" i="40" s="1"/>
  <c r="Y118" i="40" a="1"/>
  <c r="Y118" i="40" s="1"/>
  <c r="X118" i="40" a="1"/>
  <c r="X118" i="40" s="1"/>
  <c r="V119" i="40"/>
  <c r="N119" i="40"/>
  <c r="O119" i="40" s="1"/>
  <c r="P119" i="40" s="1"/>
  <c r="Q119" i="40" s="1"/>
  <c r="R119" i="40" s="1"/>
  <c r="S117" i="57" l="1"/>
  <c r="M119" i="56"/>
  <c r="V118" i="56"/>
  <c r="W117" i="56" a="1"/>
  <c r="W117" i="56" s="1"/>
  <c r="Y117" i="56" a="1"/>
  <c r="Y117" i="56" s="1"/>
  <c r="N119" i="55"/>
  <c r="O119" i="55" s="1"/>
  <c r="P119" i="55" s="1"/>
  <c r="Q119" i="55" s="1"/>
  <c r="R119" i="55" s="1"/>
  <c r="V119" i="55"/>
  <c r="X118" i="55" a="1"/>
  <c r="X118" i="55" s="1"/>
  <c r="Y118" i="55" a="1"/>
  <c r="Y118" i="55" s="1"/>
  <c r="W118" i="55" a="1"/>
  <c r="W118" i="55" s="1"/>
  <c r="S119" i="54"/>
  <c r="X119" i="54" s="1" a="1"/>
  <c r="X119" i="54" s="1"/>
  <c r="V121" i="53"/>
  <c r="N121" i="53"/>
  <c r="O121" i="53" s="1"/>
  <c r="P121" i="53" s="1"/>
  <c r="Q121" i="53" s="1"/>
  <c r="R121" i="53" s="1"/>
  <c r="Y120" i="53" a="1"/>
  <c r="Y120" i="53" s="1"/>
  <c r="X120" i="53" a="1"/>
  <c r="X120" i="53" s="1"/>
  <c r="W120" i="53" a="1"/>
  <c r="W120" i="53" s="1"/>
  <c r="X115" i="52" a="1"/>
  <c r="X115" i="52" s="1"/>
  <c r="S115" i="52"/>
  <c r="M119" i="51"/>
  <c r="V118" i="51"/>
  <c r="X117" i="51" a="1"/>
  <c r="X117" i="51" s="1"/>
  <c r="W117" i="51" a="1"/>
  <c r="W117" i="51" s="1"/>
  <c r="V116" i="50"/>
  <c r="M117" i="50"/>
  <c r="X115" i="50" a="1"/>
  <c r="X115" i="50" s="1"/>
  <c r="W115" i="50" a="1"/>
  <c r="W115" i="50" s="1"/>
  <c r="N121" i="49"/>
  <c r="O121" i="49" s="1"/>
  <c r="P121" i="49" s="1"/>
  <c r="Q121" i="49" s="1"/>
  <c r="R121" i="49" s="1"/>
  <c r="V121" i="49"/>
  <c r="W120" i="49" a="1"/>
  <c r="W120" i="49" s="1"/>
  <c r="X120" i="49" a="1"/>
  <c r="X120" i="49" s="1"/>
  <c r="Y120" i="49" a="1"/>
  <c r="Y120" i="49" s="1"/>
  <c r="S117" i="48"/>
  <c r="X117" i="48" a="1"/>
  <c r="X117" i="48" s="1"/>
  <c r="S117" i="47"/>
  <c r="X117" i="47" a="1"/>
  <c r="X117" i="47" s="1"/>
  <c r="Y117" i="47" a="1"/>
  <c r="Y117" i="47" s="1"/>
  <c r="W117" i="47" a="1"/>
  <c r="W117" i="47" s="1"/>
  <c r="W120" i="46" a="1"/>
  <c r="W120" i="46" s="1"/>
  <c r="X120" i="46" a="1"/>
  <c r="X120" i="46" s="1"/>
  <c r="Y120" i="46" a="1"/>
  <c r="Y120" i="46" s="1"/>
  <c r="V121" i="46"/>
  <c r="N121" i="46"/>
  <c r="O121" i="46" s="1"/>
  <c r="P121" i="46" s="1"/>
  <c r="Q121" i="46" s="1"/>
  <c r="R121" i="46" s="1"/>
  <c r="S117" i="45"/>
  <c r="S115" i="44"/>
  <c r="S119" i="43"/>
  <c r="W119" i="43" a="1"/>
  <c r="W119" i="43" s="1"/>
  <c r="Y118" i="42" a="1"/>
  <c r="Y118" i="42" s="1"/>
  <c r="X118" i="42" a="1"/>
  <c r="X118" i="42" s="1"/>
  <c r="W118" i="42" a="1"/>
  <c r="W118" i="42" s="1"/>
  <c r="N119" i="42"/>
  <c r="O119" i="42" s="1"/>
  <c r="P119" i="42" s="1"/>
  <c r="Q119" i="42" s="1"/>
  <c r="R119" i="42" s="1"/>
  <c r="V119" i="42"/>
  <c r="S121" i="41"/>
  <c r="S119" i="40"/>
  <c r="X119" i="40" s="1" a="1"/>
  <c r="X119" i="40" s="1"/>
  <c r="V118" i="57" l="1"/>
  <c r="M119" i="57"/>
  <c r="W117" i="57" a="1"/>
  <c r="W117" i="57" s="1"/>
  <c r="X117" i="57" a="1"/>
  <c r="X117" i="57" s="1"/>
  <c r="Y117" i="57" a="1"/>
  <c r="Y117" i="57" s="1"/>
  <c r="X118" i="56" a="1"/>
  <c r="X118" i="56" s="1"/>
  <c r="Y118" i="56" a="1"/>
  <c r="Y118" i="56" s="1"/>
  <c r="W118" i="56" a="1"/>
  <c r="W118" i="56" s="1"/>
  <c r="N119" i="56"/>
  <c r="O119" i="56" s="1"/>
  <c r="P119" i="56" s="1"/>
  <c r="Q119" i="56" s="1"/>
  <c r="R119" i="56" s="1"/>
  <c r="V119" i="56"/>
  <c r="S119" i="55"/>
  <c r="X119" i="55" a="1"/>
  <c r="X119" i="55" s="1"/>
  <c r="M121" i="54"/>
  <c r="V120" i="54"/>
  <c r="Y119" i="54" a="1"/>
  <c r="Y119" i="54" s="1"/>
  <c r="W119" i="54" a="1"/>
  <c r="W119" i="54" s="1"/>
  <c r="W121" i="53" a="1"/>
  <c r="W121" i="53" s="1"/>
  <c r="S121" i="53"/>
  <c r="M117" i="52"/>
  <c r="V116" i="52"/>
  <c r="Y115" i="52" a="1"/>
  <c r="Y115" i="52" s="1"/>
  <c r="W115" i="52" a="1"/>
  <c r="W115" i="52" s="1"/>
  <c r="Y118" i="51" a="1"/>
  <c r="Y118" i="51" s="1"/>
  <c r="X118" i="51" a="1"/>
  <c r="X118" i="51" s="1"/>
  <c r="W118" i="51" a="1"/>
  <c r="W118" i="51" s="1"/>
  <c r="N119" i="51"/>
  <c r="O119" i="51" s="1"/>
  <c r="P119" i="51" s="1"/>
  <c r="Q119" i="51" s="1"/>
  <c r="R119" i="51" s="1"/>
  <c r="V119" i="51"/>
  <c r="N117" i="50"/>
  <c r="O117" i="50" s="1"/>
  <c r="P117" i="50" s="1"/>
  <c r="Q117" i="50" s="1"/>
  <c r="R117" i="50" s="1"/>
  <c r="V117" i="50"/>
  <c r="W116" i="50" a="1"/>
  <c r="W116" i="50" s="1"/>
  <c r="X116" i="50" a="1"/>
  <c r="X116" i="50" s="1"/>
  <c r="Y116" i="50" a="1"/>
  <c r="Y116" i="50" s="1"/>
  <c r="Y121" i="49" a="1"/>
  <c r="Y121" i="49" s="1"/>
  <c r="S121" i="49"/>
  <c r="X121" i="49" a="1"/>
  <c r="X121" i="49" s="1"/>
  <c r="M119" i="48"/>
  <c r="V118" i="48"/>
  <c r="W117" i="48" a="1"/>
  <c r="W117" i="48" s="1"/>
  <c r="Y117" i="48" a="1"/>
  <c r="Y117" i="48" s="1"/>
  <c r="M119" i="47"/>
  <c r="V118" i="47"/>
  <c r="S121" i="46"/>
  <c r="V118" i="45"/>
  <c r="M119" i="45"/>
  <c r="W117" i="45" a="1"/>
  <c r="W117" i="45" s="1"/>
  <c r="Y117" i="45" a="1"/>
  <c r="Y117" i="45" s="1"/>
  <c r="X117" i="45" a="1"/>
  <c r="X117" i="45" s="1"/>
  <c r="M117" i="44"/>
  <c r="V116" i="44"/>
  <c r="Y115" i="44" a="1"/>
  <c r="Y115" i="44" s="1"/>
  <c r="X115" i="44" a="1"/>
  <c r="X115" i="44" s="1"/>
  <c r="W115" i="44" a="1"/>
  <c r="W115" i="44" s="1"/>
  <c r="V120" i="43"/>
  <c r="M121" i="43"/>
  <c r="X119" i="43" a="1"/>
  <c r="X119" i="43" s="1"/>
  <c r="Y119" i="43" a="1"/>
  <c r="Y119" i="43" s="1"/>
  <c r="S119" i="42"/>
  <c r="X119" i="42" a="1"/>
  <c r="X119" i="42" s="1"/>
  <c r="M123" i="41"/>
  <c r="V122" i="41"/>
  <c r="W121" i="41" a="1"/>
  <c r="W121" i="41" s="1"/>
  <c r="X121" i="41" a="1"/>
  <c r="X121" i="41" s="1"/>
  <c r="Y121" i="41" a="1"/>
  <c r="Y121" i="41" s="1"/>
  <c r="W119" i="40" a="1"/>
  <c r="W119" i="40" s="1"/>
  <c r="M121" i="40"/>
  <c r="V120" i="40"/>
  <c r="Y119" i="40" a="1"/>
  <c r="Y119" i="40" s="1"/>
  <c r="W118" i="57" l="1" a="1"/>
  <c r="W118" i="57" s="1"/>
  <c r="Y118" i="57" a="1"/>
  <c r="Y118" i="57" s="1"/>
  <c r="X118" i="57" a="1"/>
  <c r="X118" i="57" s="1"/>
  <c r="V119" i="57"/>
  <c r="N119" i="57"/>
  <c r="O119" i="57" s="1"/>
  <c r="P119" i="57" s="1"/>
  <c r="Q119" i="57" s="1"/>
  <c r="R119" i="57" s="1"/>
  <c r="S119" i="56"/>
  <c r="V120" i="55"/>
  <c r="M121" i="55"/>
  <c r="W119" i="55" a="1"/>
  <c r="W119" i="55" s="1"/>
  <c r="Y119" i="55" a="1"/>
  <c r="Y119" i="55" s="1"/>
  <c r="Y120" i="54" a="1"/>
  <c r="Y120" i="54" s="1"/>
  <c r="X120" i="54" a="1"/>
  <c r="X120" i="54" s="1"/>
  <c r="W120" i="54" a="1"/>
  <c r="W120" i="54" s="1"/>
  <c r="N121" i="54"/>
  <c r="O121" i="54" s="1"/>
  <c r="P121" i="54" s="1"/>
  <c r="Q121" i="54" s="1"/>
  <c r="R121" i="54" s="1"/>
  <c r="V121" i="54"/>
  <c r="M123" i="53"/>
  <c r="V122" i="53"/>
  <c r="Y121" i="53" a="1"/>
  <c r="Y121" i="53" s="1"/>
  <c r="X121" i="53" a="1"/>
  <c r="X121" i="53" s="1"/>
  <c r="Y116" i="52" a="1"/>
  <c r="Y116" i="52" s="1"/>
  <c r="X116" i="52" a="1"/>
  <c r="X116" i="52" s="1"/>
  <c r="W116" i="52" a="1"/>
  <c r="W116" i="52" s="1"/>
  <c r="N117" i="52"/>
  <c r="O117" i="52" s="1"/>
  <c r="P117" i="52" s="1"/>
  <c r="Q117" i="52" s="1"/>
  <c r="R117" i="52" s="1"/>
  <c r="V117" i="52"/>
  <c r="S119" i="51"/>
  <c r="W119" i="51" a="1"/>
  <c r="W119" i="51" s="1"/>
  <c r="S117" i="50"/>
  <c r="V122" i="49"/>
  <c r="M123" i="49"/>
  <c r="W121" i="49" a="1"/>
  <c r="W121" i="49" s="1"/>
  <c r="Y118" i="48" a="1"/>
  <c r="Y118" i="48" s="1"/>
  <c r="X118" i="48" a="1"/>
  <c r="X118" i="48" s="1"/>
  <c r="W118" i="48" a="1"/>
  <c r="W118" i="48" s="1"/>
  <c r="N119" i="48"/>
  <c r="O119" i="48" s="1"/>
  <c r="P119" i="48" s="1"/>
  <c r="Q119" i="48" s="1"/>
  <c r="R119" i="48" s="1"/>
  <c r="V119" i="48"/>
  <c r="X118" i="47" a="1"/>
  <c r="X118" i="47" s="1"/>
  <c r="W118" i="47" a="1"/>
  <c r="W118" i="47" s="1"/>
  <c r="Y118" i="47" a="1"/>
  <c r="Y118" i="47" s="1"/>
  <c r="N119" i="47"/>
  <c r="O119" i="47" s="1"/>
  <c r="P119" i="47" s="1"/>
  <c r="Q119" i="47" s="1"/>
  <c r="R119" i="47" s="1"/>
  <c r="V119" i="47"/>
  <c r="M123" i="46"/>
  <c r="V122" i="46"/>
  <c r="Y121" i="46" a="1"/>
  <c r="Y121" i="46" s="1"/>
  <c r="W121" i="46" a="1"/>
  <c r="W121" i="46" s="1"/>
  <c r="X121" i="46" a="1"/>
  <c r="X121" i="46" s="1"/>
  <c r="N119" i="45"/>
  <c r="O119" i="45" s="1"/>
  <c r="P119" i="45" s="1"/>
  <c r="Q119" i="45" s="1"/>
  <c r="R119" i="45" s="1"/>
  <c r="V119" i="45"/>
  <c r="Y118" i="45" a="1"/>
  <c r="Y118" i="45" s="1"/>
  <c r="X118" i="45" a="1"/>
  <c r="X118" i="45" s="1"/>
  <c r="W118" i="45" a="1"/>
  <c r="W118" i="45" s="1"/>
  <c r="W116" i="44" a="1"/>
  <c r="W116" i="44" s="1"/>
  <c r="X116" i="44" a="1"/>
  <c r="X116" i="44" s="1"/>
  <c r="Y116" i="44" a="1"/>
  <c r="Y116" i="44" s="1"/>
  <c r="N117" i="44"/>
  <c r="O117" i="44" s="1"/>
  <c r="P117" i="44" s="1"/>
  <c r="Q117" i="44" s="1"/>
  <c r="R117" i="44" s="1"/>
  <c r="V117" i="44"/>
  <c r="N121" i="43"/>
  <c r="O121" i="43" s="1"/>
  <c r="P121" i="43" s="1"/>
  <c r="Q121" i="43" s="1"/>
  <c r="R121" i="43" s="1"/>
  <c r="V121" i="43"/>
  <c r="Y120" i="43" a="1"/>
  <c r="Y120" i="43" s="1"/>
  <c r="W120" i="43" a="1"/>
  <c r="W120" i="43" s="1"/>
  <c r="X120" i="43" a="1"/>
  <c r="X120" i="43" s="1"/>
  <c r="V120" i="42"/>
  <c r="M121" i="42"/>
  <c r="W119" i="42" a="1"/>
  <c r="W119" i="42" s="1"/>
  <c r="Y119" i="42" a="1"/>
  <c r="Y119" i="42" s="1"/>
  <c r="Y122" i="41" a="1"/>
  <c r="Y122" i="41" s="1"/>
  <c r="X122" i="41" a="1"/>
  <c r="X122" i="41" s="1"/>
  <c r="W122" i="41" a="1"/>
  <c r="W122" i="41" s="1"/>
  <c r="N123" i="41"/>
  <c r="O123" i="41" s="1"/>
  <c r="P123" i="41" s="1"/>
  <c r="Q123" i="41" s="1"/>
  <c r="R123" i="41" s="1"/>
  <c r="V123" i="41"/>
  <c r="Y120" i="40" a="1"/>
  <c r="Y120" i="40" s="1"/>
  <c r="X120" i="40" a="1"/>
  <c r="X120" i="40" s="1"/>
  <c r="W120" i="40" a="1"/>
  <c r="W120" i="40" s="1"/>
  <c r="V121" i="40"/>
  <c r="N121" i="40"/>
  <c r="O121" i="40" s="1"/>
  <c r="P121" i="40" s="1"/>
  <c r="Q121" i="40" s="1"/>
  <c r="R121" i="40" s="1"/>
  <c r="X119" i="57" l="1" a="1"/>
  <c r="X119" i="57" s="1"/>
  <c r="S119" i="57"/>
  <c r="Y119" i="57" a="1"/>
  <c r="Y119" i="57" s="1"/>
  <c r="M121" i="56"/>
  <c r="V120" i="56"/>
  <c r="W119" i="56" a="1"/>
  <c r="W119" i="56" s="1"/>
  <c r="X119" i="56" a="1"/>
  <c r="X119" i="56" s="1"/>
  <c r="Y119" i="56" a="1"/>
  <c r="Y119" i="56" s="1"/>
  <c r="N121" i="55"/>
  <c r="O121" i="55" s="1"/>
  <c r="P121" i="55" s="1"/>
  <c r="Q121" i="55" s="1"/>
  <c r="R121" i="55" s="1"/>
  <c r="V121" i="55"/>
  <c r="X120" i="55" a="1"/>
  <c r="X120" i="55" s="1"/>
  <c r="Y120" i="55" a="1"/>
  <c r="Y120" i="55" s="1"/>
  <c r="W120" i="55" a="1"/>
  <c r="W120" i="55" s="1"/>
  <c r="S121" i="54"/>
  <c r="N123" i="53"/>
  <c r="O123" i="53" s="1"/>
  <c r="P123" i="53" s="1"/>
  <c r="Q123" i="53" s="1"/>
  <c r="R123" i="53" s="1"/>
  <c r="V123" i="53"/>
  <c r="X122" i="53" a="1"/>
  <c r="X122" i="53" s="1"/>
  <c r="W122" i="53" a="1"/>
  <c r="W122" i="53" s="1"/>
  <c r="Y122" i="53" a="1"/>
  <c r="Y122" i="53" s="1"/>
  <c r="S117" i="52"/>
  <c r="V120" i="51"/>
  <c r="M121" i="51"/>
  <c r="Y119" i="51" a="1"/>
  <c r="Y119" i="51" s="1"/>
  <c r="X119" i="51" a="1"/>
  <c r="X119" i="51" s="1"/>
  <c r="M119" i="50"/>
  <c r="V118" i="50"/>
  <c r="W117" i="50" a="1"/>
  <c r="W117" i="50" s="1"/>
  <c r="X117" i="50" a="1"/>
  <c r="X117" i="50" s="1"/>
  <c r="Y117" i="50" a="1"/>
  <c r="Y117" i="50" s="1"/>
  <c r="V123" i="49"/>
  <c r="N123" i="49"/>
  <c r="O123" i="49" s="1"/>
  <c r="P123" i="49" s="1"/>
  <c r="Q123" i="49" s="1"/>
  <c r="R123" i="49" s="1"/>
  <c r="X122" i="49" a="1"/>
  <c r="X122" i="49" s="1"/>
  <c r="W122" i="49" a="1"/>
  <c r="W122" i="49" s="1"/>
  <c r="Y122" i="49" a="1"/>
  <c r="Y122" i="49" s="1"/>
  <c r="X119" i="48" a="1"/>
  <c r="X119" i="48" s="1"/>
  <c r="S119" i="48"/>
  <c r="S119" i="47"/>
  <c r="X119" i="47" a="1"/>
  <c r="X119" i="47" s="1"/>
  <c r="Y122" i="46" a="1"/>
  <c r="Y122" i="46" s="1"/>
  <c r="W122" i="46" a="1"/>
  <c r="W122" i="46" s="1"/>
  <c r="X122" i="46" a="1"/>
  <c r="X122" i="46" s="1"/>
  <c r="N123" i="46"/>
  <c r="O123" i="46" s="1"/>
  <c r="P123" i="46" s="1"/>
  <c r="Q123" i="46" s="1"/>
  <c r="R123" i="46" s="1"/>
  <c r="V123" i="46"/>
  <c r="S119" i="45"/>
  <c r="S117" i="44"/>
  <c r="S121" i="43"/>
  <c r="X121" i="43" a="1"/>
  <c r="X121" i="43" s="1"/>
  <c r="V121" i="42"/>
  <c r="N121" i="42"/>
  <c r="O121" i="42" s="1"/>
  <c r="P121" i="42" s="1"/>
  <c r="Q121" i="42" s="1"/>
  <c r="R121" i="42" s="1"/>
  <c r="Y120" i="42" a="1"/>
  <c r="Y120" i="42" s="1"/>
  <c r="X120" i="42" a="1"/>
  <c r="X120" i="42" s="1"/>
  <c r="W120" i="42" a="1"/>
  <c r="W120" i="42" s="1"/>
  <c r="S123" i="41"/>
  <c r="S121" i="40"/>
  <c r="X121" i="40" s="1" a="1"/>
  <c r="X121" i="40" s="1"/>
  <c r="V120" i="57" l="1"/>
  <c r="M121" i="57"/>
  <c r="W119" i="57" a="1"/>
  <c r="W119" i="57" s="1"/>
  <c r="W120" i="56" a="1"/>
  <c r="W120" i="56" s="1"/>
  <c r="Y120" i="56" a="1"/>
  <c r="Y120" i="56" s="1"/>
  <c r="X120" i="56" a="1"/>
  <c r="X120" i="56" s="1"/>
  <c r="N121" i="56"/>
  <c r="O121" i="56" s="1"/>
  <c r="P121" i="56" s="1"/>
  <c r="Q121" i="56" s="1"/>
  <c r="R121" i="56" s="1"/>
  <c r="V121" i="56"/>
  <c r="S121" i="55"/>
  <c r="V122" i="54"/>
  <c r="M123" i="54"/>
  <c r="W121" i="54" a="1"/>
  <c r="W121" i="54" s="1"/>
  <c r="X121" i="54" a="1"/>
  <c r="X121" i="54" s="1"/>
  <c r="Y121" i="54" a="1"/>
  <c r="Y121" i="54" s="1"/>
  <c r="X123" i="53" a="1"/>
  <c r="X123" i="53" s="1"/>
  <c r="S123" i="53"/>
  <c r="M119" i="52"/>
  <c r="V118" i="52"/>
  <c r="W117" i="52" a="1"/>
  <c r="W117" i="52" s="1"/>
  <c r="X117" i="52" a="1"/>
  <c r="X117" i="52" s="1"/>
  <c r="Y117" i="52" a="1"/>
  <c r="Y117" i="52" s="1"/>
  <c r="V121" i="51"/>
  <c r="N121" i="51"/>
  <c r="O121" i="51" s="1"/>
  <c r="P121" i="51" s="1"/>
  <c r="Q121" i="51" s="1"/>
  <c r="R121" i="51" s="1"/>
  <c r="Y120" i="51" a="1"/>
  <c r="Y120" i="51" s="1"/>
  <c r="X120" i="51" a="1"/>
  <c r="X120" i="51" s="1"/>
  <c r="W120" i="51" a="1"/>
  <c r="W120" i="51" s="1"/>
  <c r="N119" i="50"/>
  <c r="O119" i="50" s="1"/>
  <c r="P119" i="50" s="1"/>
  <c r="Q119" i="50" s="1"/>
  <c r="R119" i="50" s="1"/>
  <c r="V119" i="50"/>
  <c r="Y118" i="50" a="1"/>
  <c r="Y118" i="50" s="1"/>
  <c r="W118" i="50" a="1"/>
  <c r="W118" i="50" s="1"/>
  <c r="X118" i="50" a="1"/>
  <c r="X118" i="50" s="1"/>
  <c r="S123" i="49"/>
  <c r="V120" i="48"/>
  <c r="M121" i="48"/>
  <c r="Y119" i="48" a="1"/>
  <c r="Y119" i="48" s="1"/>
  <c r="W119" i="48" a="1"/>
  <c r="W119" i="48" s="1"/>
  <c r="V120" i="47"/>
  <c r="M121" i="47"/>
  <c r="W119" i="47" a="1"/>
  <c r="W119" i="47" s="1"/>
  <c r="Y119" i="47" a="1"/>
  <c r="Y119" i="47" s="1"/>
  <c r="S123" i="46"/>
  <c r="V120" i="45"/>
  <c r="M121" i="45"/>
  <c r="Y119" i="45" a="1"/>
  <c r="Y119" i="45" s="1"/>
  <c r="W119" i="45" a="1"/>
  <c r="W119" i="45" s="1"/>
  <c r="X119" i="45" a="1"/>
  <c r="X119" i="45" s="1"/>
  <c r="M119" i="44"/>
  <c r="V118" i="44"/>
  <c r="Y117" i="44" a="1"/>
  <c r="Y117" i="44" s="1"/>
  <c r="W117" i="44" a="1"/>
  <c r="W117" i="44" s="1"/>
  <c r="X117" i="44" a="1"/>
  <c r="X117" i="44" s="1"/>
  <c r="M123" i="43"/>
  <c r="V122" i="43"/>
  <c r="W121" i="43" a="1"/>
  <c r="W121" i="43" s="1"/>
  <c r="Y121" i="43" a="1"/>
  <c r="Y121" i="43" s="1"/>
  <c r="S121" i="42"/>
  <c r="X121" i="42" a="1"/>
  <c r="X121" i="42" s="1"/>
  <c r="W121" i="42" a="1"/>
  <c r="W121" i="42" s="1"/>
  <c r="Y121" i="42" a="1"/>
  <c r="Y121" i="42" s="1"/>
  <c r="M125" i="41"/>
  <c r="V124" i="41"/>
  <c r="Y123" i="41" a="1"/>
  <c r="Y123" i="41" s="1"/>
  <c r="W123" i="41" a="1"/>
  <c r="W123" i="41" s="1"/>
  <c r="X123" i="41" a="1"/>
  <c r="X123" i="41" s="1"/>
  <c r="V122" i="40"/>
  <c r="M123" i="40"/>
  <c r="W121" i="40" a="1"/>
  <c r="W121" i="40" s="1"/>
  <c r="Y121" i="40" a="1"/>
  <c r="Y121" i="40" s="1"/>
  <c r="V121" i="57" l="1"/>
  <c r="N121" i="57"/>
  <c r="O121" i="57" s="1"/>
  <c r="P121" i="57" s="1"/>
  <c r="Q121" i="57" s="1"/>
  <c r="R121" i="57" s="1"/>
  <c r="X120" i="57" a="1"/>
  <c r="X120" i="57" s="1"/>
  <c r="W120" i="57" a="1"/>
  <c r="W120" i="57" s="1"/>
  <c r="Y120" i="57" a="1"/>
  <c r="Y120" i="57" s="1"/>
  <c r="S121" i="56"/>
  <c r="M123" i="55"/>
  <c r="V122" i="55"/>
  <c r="W121" i="55" a="1"/>
  <c r="W121" i="55" s="1"/>
  <c r="X121" i="55" a="1"/>
  <c r="X121" i="55" s="1"/>
  <c r="Y121" i="55" a="1"/>
  <c r="Y121" i="55" s="1"/>
  <c r="N123" i="54"/>
  <c r="O123" i="54" s="1"/>
  <c r="P123" i="54" s="1"/>
  <c r="Q123" i="54" s="1"/>
  <c r="R123" i="54" s="1"/>
  <c r="V123" i="54"/>
  <c r="X122" i="54" a="1"/>
  <c r="X122" i="54" s="1"/>
  <c r="Y122" i="54" a="1"/>
  <c r="Y122" i="54" s="1"/>
  <c r="W122" i="54" a="1"/>
  <c r="W122" i="54" s="1"/>
  <c r="M125" i="53"/>
  <c r="V124" i="53"/>
  <c r="W123" i="53" a="1"/>
  <c r="W123" i="53" s="1"/>
  <c r="Y123" i="53" a="1"/>
  <c r="Y123" i="53" s="1"/>
  <c r="X118" i="52" a="1"/>
  <c r="X118" i="52" s="1"/>
  <c r="W118" i="52" a="1"/>
  <c r="W118" i="52" s="1"/>
  <c r="Y118" i="52" a="1"/>
  <c r="Y118" i="52" s="1"/>
  <c r="V119" i="52"/>
  <c r="N119" i="52"/>
  <c r="O119" i="52" s="1"/>
  <c r="P119" i="52" s="1"/>
  <c r="Q119" i="52" s="1"/>
  <c r="R119" i="52" s="1"/>
  <c r="S121" i="51"/>
  <c r="X121" i="51" a="1"/>
  <c r="X121" i="51" s="1"/>
  <c r="Y121" i="51" a="1"/>
  <c r="Y121" i="51" s="1"/>
  <c r="S119" i="50"/>
  <c r="X119" i="50" s="1" a="1"/>
  <c r="X119" i="50" s="1"/>
  <c r="V124" i="49"/>
  <c r="M125" i="49"/>
  <c r="Y123" i="49" a="1"/>
  <c r="Y123" i="49" s="1"/>
  <c r="W123" i="49" a="1"/>
  <c r="W123" i="49" s="1"/>
  <c r="X123" i="49" a="1"/>
  <c r="X123" i="49" s="1"/>
  <c r="V121" i="48"/>
  <c r="N121" i="48"/>
  <c r="O121" i="48" s="1"/>
  <c r="P121" i="48" s="1"/>
  <c r="Q121" i="48" s="1"/>
  <c r="R121" i="48" s="1"/>
  <c r="Y120" i="48" a="1"/>
  <c r="Y120" i="48" s="1"/>
  <c r="X120" i="48" a="1"/>
  <c r="X120" i="48" s="1"/>
  <c r="W120" i="48" a="1"/>
  <c r="W120" i="48" s="1"/>
  <c r="V121" i="47"/>
  <c r="N121" i="47"/>
  <c r="O121" i="47" s="1"/>
  <c r="P121" i="47" s="1"/>
  <c r="Q121" i="47" s="1"/>
  <c r="R121" i="47" s="1"/>
  <c r="W120" i="47" a="1"/>
  <c r="W120" i="47" s="1"/>
  <c r="Y120" i="47" a="1"/>
  <c r="Y120" i="47" s="1"/>
  <c r="X120" i="47" a="1"/>
  <c r="X120" i="47" s="1"/>
  <c r="M125" i="46"/>
  <c r="V124" i="46"/>
  <c r="W123" i="46" a="1"/>
  <c r="W123" i="46" s="1"/>
  <c r="Y123" i="46" a="1"/>
  <c r="Y123" i="46" s="1"/>
  <c r="X123" i="46" a="1"/>
  <c r="X123" i="46" s="1"/>
  <c r="V121" i="45"/>
  <c r="N121" i="45"/>
  <c r="O121" i="45" s="1"/>
  <c r="P121" i="45" s="1"/>
  <c r="Q121" i="45" s="1"/>
  <c r="R121" i="45" s="1"/>
  <c r="Y120" i="45" a="1"/>
  <c r="Y120" i="45" s="1"/>
  <c r="W120" i="45" a="1"/>
  <c r="W120" i="45" s="1"/>
  <c r="X120" i="45" a="1"/>
  <c r="X120" i="45" s="1"/>
  <c r="X118" i="44" a="1"/>
  <c r="X118" i="44" s="1"/>
  <c r="Y118" i="44" a="1"/>
  <c r="Y118" i="44" s="1"/>
  <c r="W118" i="44" a="1"/>
  <c r="W118" i="44" s="1"/>
  <c r="N119" i="44"/>
  <c r="O119" i="44" s="1"/>
  <c r="P119" i="44" s="1"/>
  <c r="Q119" i="44" s="1"/>
  <c r="R119" i="44" s="1"/>
  <c r="V119" i="44"/>
  <c r="Y122" i="43" a="1"/>
  <c r="Y122" i="43" s="1"/>
  <c r="X122" i="43" a="1"/>
  <c r="X122" i="43" s="1"/>
  <c r="W122" i="43" a="1"/>
  <c r="W122" i="43" s="1"/>
  <c r="V123" i="43"/>
  <c r="N123" i="43"/>
  <c r="O123" i="43" s="1"/>
  <c r="P123" i="43" s="1"/>
  <c r="Q123" i="43" s="1"/>
  <c r="R123" i="43" s="1"/>
  <c r="M123" i="42"/>
  <c r="V122" i="42"/>
  <c r="Y124" i="41" a="1"/>
  <c r="Y124" i="41" s="1"/>
  <c r="X124" i="41" a="1"/>
  <c r="X124" i="41" s="1"/>
  <c r="W124" i="41" a="1"/>
  <c r="W124" i="41" s="1"/>
  <c r="N125" i="41"/>
  <c r="O125" i="41" s="1"/>
  <c r="P125" i="41" s="1"/>
  <c r="Q125" i="41" s="1"/>
  <c r="R125" i="41" s="1"/>
  <c r="V125" i="41"/>
  <c r="N123" i="40"/>
  <c r="O123" i="40" s="1"/>
  <c r="P123" i="40" s="1"/>
  <c r="Q123" i="40" s="1"/>
  <c r="R123" i="40" s="1"/>
  <c r="V123" i="40"/>
  <c r="Y122" i="40" a="1"/>
  <c r="Y122" i="40" s="1"/>
  <c r="X122" i="40" a="1"/>
  <c r="X122" i="40" s="1"/>
  <c r="W122" i="40" a="1"/>
  <c r="W122" i="40" s="1"/>
  <c r="S121" i="57" l="1"/>
  <c r="V122" i="56"/>
  <c r="M123" i="56"/>
  <c r="Y121" i="56" a="1"/>
  <c r="Y121" i="56" s="1"/>
  <c r="W121" i="56" a="1"/>
  <c r="W121" i="56" s="1"/>
  <c r="X121" i="56" a="1"/>
  <c r="X121" i="56" s="1"/>
  <c r="Y122" i="55" a="1"/>
  <c r="Y122" i="55" s="1"/>
  <c r="X122" i="55" a="1"/>
  <c r="X122" i="55" s="1"/>
  <c r="W122" i="55" a="1"/>
  <c r="W122" i="55" s="1"/>
  <c r="N123" i="55"/>
  <c r="O123" i="55" s="1"/>
  <c r="P123" i="55" s="1"/>
  <c r="Q123" i="55" s="1"/>
  <c r="R123" i="55" s="1"/>
  <c r="V123" i="55"/>
  <c r="W123" i="54" a="1"/>
  <c r="W123" i="54" s="1"/>
  <c r="Y123" i="54" a="1"/>
  <c r="Y123" i="54" s="1"/>
  <c r="S123" i="54"/>
  <c r="X123" i="54" a="1"/>
  <c r="X123" i="54" s="1"/>
  <c r="W124" i="53" a="1"/>
  <c r="W124" i="53" s="1"/>
  <c r="Y124" i="53" a="1"/>
  <c r="Y124" i="53" s="1"/>
  <c r="X124" i="53" a="1"/>
  <c r="X124" i="53" s="1"/>
  <c r="N125" i="53"/>
  <c r="O125" i="53" s="1"/>
  <c r="P125" i="53" s="1"/>
  <c r="Q125" i="53" s="1"/>
  <c r="R125" i="53" s="1"/>
  <c r="V125" i="53"/>
  <c r="S119" i="52"/>
  <c r="X119" i="52" a="1"/>
  <c r="X119" i="52" s="1"/>
  <c r="M123" i="51"/>
  <c r="V122" i="51"/>
  <c r="W121" i="51" a="1"/>
  <c r="W121" i="51" s="1"/>
  <c r="M121" i="50"/>
  <c r="V120" i="50"/>
  <c r="W119" i="50" a="1"/>
  <c r="W119" i="50" s="1"/>
  <c r="Y119" i="50" a="1"/>
  <c r="Y119" i="50" s="1"/>
  <c r="V125" i="49"/>
  <c r="N125" i="49"/>
  <c r="O125" i="49" s="1"/>
  <c r="P125" i="49" s="1"/>
  <c r="Q125" i="49" s="1"/>
  <c r="R125" i="49" s="1"/>
  <c r="W124" i="49" a="1"/>
  <c r="W124" i="49" s="1"/>
  <c r="Y124" i="49" a="1"/>
  <c r="Y124" i="49" s="1"/>
  <c r="X124" i="49" a="1"/>
  <c r="X124" i="49" s="1"/>
  <c r="Y121" i="48" a="1"/>
  <c r="Y121" i="48" s="1"/>
  <c r="S121" i="48"/>
  <c r="X121" i="48" a="1"/>
  <c r="X121" i="48" s="1"/>
  <c r="S121" i="47"/>
  <c r="X121" i="47" s="1" a="1"/>
  <c r="X121" i="47" s="1"/>
  <c r="Y124" i="46" a="1"/>
  <c r="Y124" i="46" s="1"/>
  <c r="X124" i="46" a="1"/>
  <c r="X124" i="46" s="1"/>
  <c r="W124" i="46" a="1"/>
  <c r="W124" i="46" s="1"/>
  <c r="N125" i="46"/>
  <c r="O125" i="46" s="1"/>
  <c r="P125" i="46" s="1"/>
  <c r="Q125" i="46" s="1"/>
  <c r="R125" i="46" s="1"/>
  <c r="V125" i="46"/>
  <c r="S121" i="45"/>
  <c r="W121" i="45" a="1"/>
  <c r="W121" i="45" s="1"/>
  <c r="S119" i="44"/>
  <c r="S123" i="43"/>
  <c r="X123" i="43" a="1"/>
  <c r="X123" i="43" s="1"/>
  <c r="W123" i="43" a="1"/>
  <c r="W123" i="43" s="1"/>
  <c r="X122" i="42" a="1"/>
  <c r="X122" i="42" s="1"/>
  <c r="W122" i="42" a="1"/>
  <c r="W122" i="42" s="1"/>
  <c r="Y122" i="42" a="1"/>
  <c r="Y122" i="42" s="1"/>
  <c r="N123" i="42"/>
  <c r="O123" i="42" s="1"/>
  <c r="P123" i="42" s="1"/>
  <c r="Q123" i="42" s="1"/>
  <c r="R123" i="42" s="1"/>
  <c r="V123" i="42"/>
  <c r="S125" i="41"/>
  <c r="X125" i="41" s="1" a="1"/>
  <c r="X125" i="41" s="1"/>
  <c r="S123" i="40"/>
  <c r="M123" i="57" l="1"/>
  <c r="V122" i="57"/>
  <c r="W121" i="57" a="1"/>
  <c r="W121" i="57" s="1"/>
  <c r="Y121" i="57" a="1"/>
  <c r="Y121" i="57" s="1"/>
  <c r="X121" i="57" a="1"/>
  <c r="X121" i="57" s="1"/>
  <c r="V123" i="56"/>
  <c r="N123" i="56"/>
  <c r="O123" i="56" s="1"/>
  <c r="P123" i="56" s="1"/>
  <c r="Q123" i="56" s="1"/>
  <c r="R123" i="56" s="1"/>
  <c r="Y122" i="56" a="1"/>
  <c r="Y122" i="56" s="1"/>
  <c r="X122" i="56" a="1"/>
  <c r="X122" i="56" s="1"/>
  <c r="W122" i="56" a="1"/>
  <c r="W122" i="56" s="1"/>
  <c r="S123" i="55"/>
  <c r="V124" i="54"/>
  <c r="M125" i="54"/>
  <c r="S125" i="53"/>
  <c r="V120" i="52"/>
  <c r="M121" i="52"/>
  <c r="W119" i="52" a="1"/>
  <c r="W119" i="52" s="1"/>
  <c r="Y119" i="52" a="1"/>
  <c r="Y119" i="52" s="1"/>
  <c r="X122" i="51" a="1"/>
  <c r="X122" i="51" s="1"/>
  <c r="W122" i="51" a="1"/>
  <c r="W122" i="51" s="1"/>
  <c r="Y122" i="51" a="1"/>
  <c r="Y122" i="51" s="1"/>
  <c r="V123" i="51"/>
  <c r="N123" i="51"/>
  <c r="O123" i="51" s="1"/>
  <c r="P123" i="51" s="1"/>
  <c r="Q123" i="51" s="1"/>
  <c r="R123" i="51" s="1"/>
  <c r="Y120" i="50" a="1"/>
  <c r="Y120" i="50" s="1"/>
  <c r="W120" i="50" a="1"/>
  <c r="W120" i="50" s="1"/>
  <c r="X120" i="50" a="1"/>
  <c r="X120" i="50" s="1"/>
  <c r="N121" i="50"/>
  <c r="O121" i="50" s="1"/>
  <c r="P121" i="50" s="1"/>
  <c r="Q121" i="50" s="1"/>
  <c r="R121" i="50" s="1"/>
  <c r="V121" i="50"/>
  <c r="X125" i="49" a="1"/>
  <c r="X125" i="49" s="1"/>
  <c r="S125" i="49"/>
  <c r="M123" i="48"/>
  <c r="V122" i="48"/>
  <c r="W121" i="48" a="1"/>
  <c r="W121" i="48" s="1"/>
  <c r="V122" i="47"/>
  <c r="M123" i="47"/>
  <c r="W121" i="47" a="1"/>
  <c r="W121" i="47" s="1"/>
  <c r="Y121" i="47" a="1"/>
  <c r="Y121" i="47" s="1"/>
  <c r="S125" i="46"/>
  <c r="X125" i="46" s="1" a="1"/>
  <c r="X125" i="46" s="1"/>
  <c r="V122" i="45"/>
  <c r="M123" i="45"/>
  <c r="Y121" i="45" a="1"/>
  <c r="Y121" i="45" s="1"/>
  <c r="X121" i="45" a="1"/>
  <c r="X121" i="45" s="1"/>
  <c r="M121" i="44"/>
  <c r="V120" i="44"/>
  <c r="W119" i="44" a="1"/>
  <c r="W119" i="44" s="1"/>
  <c r="Y119" i="44" a="1"/>
  <c r="Y119" i="44" s="1"/>
  <c r="X119" i="44" a="1"/>
  <c r="X119" i="44" s="1"/>
  <c r="V124" i="43"/>
  <c r="M125" i="43"/>
  <c r="Y123" i="43" a="1"/>
  <c r="Y123" i="43" s="1"/>
  <c r="S123" i="42"/>
  <c r="Y123" i="42" a="1"/>
  <c r="Y123" i="42" s="1"/>
  <c r="M127" i="41"/>
  <c r="V126" i="41"/>
  <c r="Y125" i="41" a="1"/>
  <c r="Y125" i="41" s="1"/>
  <c r="W125" i="41" a="1"/>
  <c r="W125" i="41" s="1"/>
  <c r="M125" i="40"/>
  <c r="V124" i="40"/>
  <c r="X123" i="40" a="1"/>
  <c r="X123" i="40" s="1"/>
  <c r="W123" i="40" a="1"/>
  <c r="W123" i="40" s="1"/>
  <c r="Y123" i="40" a="1"/>
  <c r="Y123" i="40" s="1"/>
  <c r="X122" i="57" l="1" a="1"/>
  <c r="X122" i="57" s="1"/>
  <c r="W122" i="57" a="1"/>
  <c r="W122" i="57" s="1"/>
  <c r="Y122" i="57" a="1"/>
  <c r="Y122" i="57" s="1"/>
  <c r="N123" i="57"/>
  <c r="O123" i="57" s="1"/>
  <c r="P123" i="57" s="1"/>
  <c r="Q123" i="57" s="1"/>
  <c r="R123" i="57" s="1"/>
  <c r="V123" i="57"/>
  <c r="S123" i="56"/>
  <c r="W123" i="56" s="1" a="1"/>
  <c r="W123" i="56" s="1"/>
  <c r="M125" i="55"/>
  <c r="V124" i="55"/>
  <c r="W123" i="55" a="1"/>
  <c r="W123" i="55" s="1"/>
  <c r="Y123" i="55" a="1"/>
  <c r="Y123" i="55" s="1"/>
  <c r="X123" i="55" a="1"/>
  <c r="X123" i="55" s="1"/>
  <c r="V125" i="54"/>
  <c r="N125" i="54"/>
  <c r="O125" i="54" s="1"/>
  <c r="P125" i="54" s="1"/>
  <c r="Q125" i="54" s="1"/>
  <c r="R125" i="54" s="1"/>
  <c r="W124" i="54" a="1"/>
  <c r="W124" i="54" s="1"/>
  <c r="Y124" i="54" a="1"/>
  <c r="Y124" i="54" s="1"/>
  <c r="X124" i="54" a="1"/>
  <c r="X124" i="54" s="1"/>
  <c r="V126" i="53"/>
  <c r="M127" i="53"/>
  <c r="W125" i="53" a="1"/>
  <c r="W125" i="53" s="1"/>
  <c r="Y125" i="53" a="1"/>
  <c r="Y125" i="53" s="1"/>
  <c r="X125" i="53" a="1"/>
  <c r="X125" i="53" s="1"/>
  <c r="V121" i="52"/>
  <c r="N121" i="52"/>
  <c r="O121" i="52" s="1"/>
  <c r="P121" i="52" s="1"/>
  <c r="Q121" i="52" s="1"/>
  <c r="R121" i="52" s="1"/>
  <c r="W120" i="52" a="1"/>
  <c r="W120" i="52" s="1"/>
  <c r="Y120" i="52" a="1"/>
  <c r="Y120" i="52" s="1"/>
  <c r="X120" i="52" a="1"/>
  <c r="X120" i="52" s="1"/>
  <c r="S123" i="51"/>
  <c r="W123" i="51" a="1"/>
  <c r="W123" i="51" s="1"/>
  <c r="S121" i="50"/>
  <c r="X121" i="50" a="1"/>
  <c r="X121" i="50" s="1"/>
  <c r="M127" i="49"/>
  <c r="V126" i="49"/>
  <c r="Y125" i="49" a="1"/>
  <c r="Y125" i="49" s="1"/>
  <c r="W125" i="49" a="1"/>
  <c r="W125" i="49" s="1"/>
  <c r="X122" i="48" a="1"/>
  <c r="X122" i="48" s="1"/>
  <c r="W122" i="48" a="1"/>
  <c r="W122" i="48" s="1"/>
  <c r="Y122" i="48" a="1"/>
  <c r="Y122" i="48" s="1"/>
  <c r="N123" i="48"/>
  <c r="O123" i="48" s="1"/>
  <c r="P123" i="48" s="1"/>
  <c r="Q123" i="48" s="1"/>
  <c r="R123" i="48" s="1"/>
  <c r="V123" i="48"/>
  <c r="N123" i="47"/>
  <c r="O123" i="47" s="1"/>
  <c r="P123" i="47" s="1"/>
  <c r="Q123" i="47" s="1"/>
  <c r="R123" i="47" s="1"/>
  <c r="V123" i="47"/>
  <c r="Y122" i="47" a="1"/>
  <c r="Y122" i="47" s="1"/>
  <c r="W122" i="47" a="1"/>
  <c r="W122" i="47" s="1"/>
  <c r="X122" i="47" a="1"/>
  <c r="X122" i="47" s="1"/>
  <c r="M127" i="46"/>
  <c r="V126" i="46"/>
  <c r="W125" i="46" a="1"/>
  <c r="W125" i="46" s="1"/>
  <c r="Y125" i="46" a="1"/>
  <c r="Y125" i="46" s="1"/>
  <c r="V123" i="45"/>
  <c r="N123" i="45"/>
  <c r="O123" i="45" s="1"/>
  <c r="P123" i="45" s="1"/>
  <c r="Q123" i="45" s="1"/>
  <c r="R123" i="45" s="1"/>
  <c r="Y122" i="45" a="1"/>
  <c r="Y122" i="45" s="1"/>
  <c r="W122" i="45" a="1"/>
  <c r="W122" i="45" s="1"/>
  <c r="X122" i="45" a="1"/>
  <c r="X122" i="45" s="1"/>
  <c r="W120" i="44" a="1"/>
  <c r="W120" i="44" s="1"/>
  <c r="Y120" i="44" a="1"/>
  <c r="Y120" i="44" s="1"/>
  <c r="X120" i="44" a="1"/>
  <c r="X120" i="44" s="1"/>
  <c r="N121" i="44"/>
  <c r="O121" i="44" s="1"/>
  <c r="P121" i="44" s="1"/>
  <c r="Q121" i="44" s="1"/>
  <c r="R121" i="44" s="1"/>
  <c r="V121" i="44"/>
  <c r="N125" i="43"/>
  <c r="O125" i="43" s="1"/>
  <c r="P125" i="43" s="1"/>
  <c r="Q125" i="43" s="1"/>
  <c r="R125" i="43" s="1"/>
  <c r="V125" i="43"/>
  <c r="X124" i="43" a="1"/>
  <c r="X124" i="43" s="1"/>
  <c r="Y124" i="43" a="1"/>
  <c r="Y124" i="43" s="1"/>
  <c r="W124" i="43" a="1"/>
  <c r="W124" i="43" s="1"/>
  <c r="M125" i="42"/>
  <c r="V124" i="42"/>
  <c r="W123" i="42" a="1"/>
  <c r="W123" i="42" s="1"/>
  <c r="X123" i="42" a="1"/>
  <c r="X123" i="42" s="1"/>
  <c r="N127" i="41"/>
  <c r="O127" i="41" s="1"/>
  <c r="P127" i="41" s="1"/>
  <c r="Q127" i="41" s="1"/>
  <c r="R127" i="41" s="1"/>
  <c r="V127" i="41"/>
  <c r="Y126" i="41" a="1"/>
  <c r="Y126" i="41" s="1"/>
  <c r="X126" i="41" a="1"/>
  <c r="X126" i="41" s="1"/>
  <c r="W126" i="41" a="1"/>
  <c r="W126" i="41" s="1"/>
  <c r="X124" i="40" a="1"/>
  <c r="X124" i="40" s="1"/>
  <c r="W124" i="40" a="1"/>
  <c r="W124" i="40" s="1"/>
  <c r="Y124" i="40" a="1"/>
  <c r="Y124" i="40" s="1"/>
  <c r="V125" i="40"/>
  <c r="N125" i="40"/>
  <c r="O125" i="40" s="1"/>
  <c r="P125" i="40" s="1"/>
  <c r="Q125" i="40" s="1"/>
  <c r="R125" i="40" s="1"/>
  <c r="S123" i="57" l="1"/>
  <c r="X123" i="57" a="1"/>
  <c r="X123" i="57" s="1"/>
  <c r="V124" i="56"/>
  <c r="M125" i="56"/>
  <c r="Y123" i="56" a="1"/>
  <c r="Y123" i="56" s="1"/>
  <c r="X123" i="56" a="1"/>
  <c r="X123" i="56" s="1"/>
  <c r="Y124" i="55" a="1"/>
  <c r="Y124" i="55" s="1"/>
  <c r="W124" i="55" a="1"/>
  <c r="W124" i="55" s="1"/>
  <c r="X124" i="55" a="1"/>
  <c r="X124" i="55" s="1"/>
  <c r="N125" i="55"/>
  <c r="O125" i="55" s="1"/>
  <c r="P125" i="55" s="1"/>
  <c r="Q125" i="55" s="1"/>
  <c r="R125" i="55" s="1"/>
  <c r="V125" i="55"/>
  <c r="S125" i="54"/>
  <c r="W125" i="54" a="1"/>
  <c r="W125" i="54" s="1"/>
  <c r="V127" i="53"/>
  <c r="N127" i="53"/>
  <c r="O127" i="53" s="1"/>
  <c r="P127" i="53" s="1"/>
  <c r="Q127" i="53" s="1"/>
  <c r="R127" i="53" s="1"/>
  <c r="X126" i="53" a="1"/>
  <c r="X126" i="53" s="1"/>
  <c r="W126" i="53" a="1"/>
  <c r="W126" i="53" s="1"/>
  <c r="Y126" i="53" a="1"/>
  <c r="Y126" i="53" s="1"/>
  <c r="S121" i="52"/>
  <c r="X121" i="52" a="1"/>
  <c r="X121" i="52" s="1"/>
  <c r="W121" i="52" a="1"/>
  <c r="W121" i="52" s="1"/>
  <c r="Y121" i="52" a="1"/>
  <c r="Y121" i="52" s="1"/>
  <c r="V124" i="51"/>
  <c r="M125" i="51"/>
  <c r="X123" i="51" a="1"/>
  <c r="X123" i="51" s="1"/>
  <c r="Y123" i="51" a="1"/>
  <c r="Y123" i="51" s="1"/>
  <c r="V122" i="50"/>
  <c r="M123" i="50"/>
  <c r="W121" i="50" a="1"/>
  <c r="W121" i="50" s="1"/>
  <c r="Y121" i="50" a="1"/>
  <c r="Y121" i="50" s="1"/>
  <c r="X126" i="49" a="1"/>
  <c r="X126" i="49" s="1"/>
  <c r="W126" i="49" a="1"/>
  <c r="W126" i="49" s="1"/>
  <c r="Y126" i="49" a="1"/>
  <c r="Y126" i="49" s="1"/>
  <c r="N127" i="49"/>
  <c r="O127" i="49" s="1"/>
  <c r="P127" i="49" s="1"/>
  <c r="Q127" i="49" s="1"/>
  <c r="R127" i="49" s="1"/>
  <c r="V127" i="49"/>
  <c r="Y123" i="48" a="1"/>
  <c r="Y123" i="48" s="1"/>
  <c r="X123" i="48" a="1"/>
  <c r="X123" i="48" s="1"/>
  <c r="S123" i="48"/>
  <c r="S123" i="47"/>
  <c r="X126" i="46" a="1"/>
  <c r="X126" i="46" s="1"/>
  <c r="Y126" i="46" a="1"/>
  <c r="Y126" i="46" s="1"/>
  <c r="W126" i="46" a="1"/>
  <c r="W126" i="46" s="1"/>
  <c r="N127" i="46"/>
  <c r="O127" i="46" s="1"/>
  <c r="P127" i="46" s="1"/>
  <c r="Q127" i="46" s="1"/>
  <c r="R127" i="46" s="1"/>
  <c r="V127" i="46"/>
  <c r="S123" i="45"/>
  <c r="X123" i="45" a="1"/>
  <c r="X123" i="45" s="1"/>
  <c r="W123" i="45" a="1"/>
  <c r="W123" i="45" s="1"/>
  <c r="S121" i="44"/>
  <c r="Y121" i="44" a="1"/>
  <c r="Y121" i="44" s="1"/>
  <c r="S125" i="43"/>
  <c r="Y124" i="42" a="1"/>
  <c r="Y124" i="42" s="1"/>
  <c r="X124" i="42" a="1"/>
  <c r="X124" i="42" s="1"/>
  <c r="W124" i="42" a="1"/>
  <c r="W124" i="42" s="1"/>
  <c r="V125" i="42"/>
  <c r="N125" i="42"/>
  <c r="O125" i="42" s="1"/>
  <c r="P125" i="42" s="1"/>
  <c r="Q125" i="42" s="1"/>
  <c r="R125" i="42" s="1"/>
  <c r="S127" i="41"/>
  <c r="Y127" i="41" s="1" a="1"/>
  <c r="Y127" i="41" s="1"/>
  <c r="S125" i="40"/>
  <c r="X125" i="40" s="1" a="1"/>
  <c r="X125" i="40" s="1"/>
  <c r="V124" i="57" l="1"/>
  <c r="M125" i="57"/>
  <c r="W123" i="57" a="1"/>
  <c r="W123" i="57" s="1"/>
  <c r="Y123" i="57" a="1"/>
  <c r="Y123" i="57" s="1"/>
  <c r="N125" i="56"/>
  <c r="O125" i="56" s="1"/>
  <c r="P125" i="56" s="1"/>
  <c r="Q125" i="56" s="1"/>
  <c r="R125" i="56" s="1"/>
  <c r="V125" i="56"/>
  <c r="X124" i="56" a="1"/>
  <c r="X124" i="56" s="1"/>
  <c r="W124" i="56" a="1"/>
  <c r="W124" i="56" s="1"/>
  <c r="Y124" i="56" a="1"/>
  <c r="Y124" i="56" s="1"/>
  <c r="S125" i="55"/>
  <c r="X125" i="55" a="1"/>
  <c r="X125" i="55" s="1"/>
  <c r="M127" i="54"/>
  <c r="V126" i="54"/>
  <c r="X125" i="54" a="1"/>
  <c r="X125" i="54" s="1"/>
  <c r="Y125" i="54" a="1"/>
  <c r="Y125" i="54" s="1"/>
  <c r="Y127" i="53" a="1"/>
  <c r="Y127" i="53" s="1"/>
  <c r="S127" i="53"/>
  <c r="V122" i="52"/>
  <c r="M123" i="52"/>
  <c r="V125" i="51"/>
  <c r="N125" i="51"/>
  <c r="O125" i="51" s="1"/>
  <c r="P125" i="51" s="1"/>
  <c r="Q125" i="51" s="1"/>
  <c r="R125" i="51" s="1"/>
  <c r="Y124" i="51" a="1"/>
  <c r="Y124" i="51" s="1"/>
  <c r="X124" i="51" a="1"/>
  <c r="X124" i="51" s="1"/>
  <c r="W124" i="51" a="1"/>
  <c r="W124" i="51" s="1"/>
  <c r="N123" i="50"/>
  <c r="O123" i="50" s="1"/>
  <c r="P123" i="50" s="1"/>
  <c r="Q123" i="50" s="1"/>
  <c r="R123" i="50" s="1"/>
  <c r="V123" i="50"/>
  <c r="X122" i="50" a="1"/>
  <c r="X122" i="50" s="1"/>
  <c r="W122" i="50" a="1"/>
  <c r="W122" i="50" s="1"/>
  <c r="Y122" i="50" a="1"/>
  <c r="Y122" i="50" s="1"/>
  <c r="S127" i="49"/>
  <c r="M125" i="48"/>
  <c r="V124" i="48"/>
  <c r="W123" i="48" a="1"/>
  <c r="W123" i="48" s="1"/>
  <c r="M125" i="47"/>
  <c r="V124" i="47"/>
  <c r="Y123" i="47" a="1"/>
  <c r="Y123" i="47" s="1"/>
  <c r="W123" i="47" a="1"/>
  <c r="W123" i="47" s="1"/>
  <c r="X123" i="47" a="1"/>
  <c r="X123" i="47" s="1"/>
  <c r="S127" i="46"/>
  <c r="X127" i="46" a="1"/>
  <c r="X127" i="46" s="1"/>
  <c r="V124" i="45"/>
  <c r="M125" i="45"/>
  <c r="Y123" i="45" a="1"/>
  <c r="Y123" i="45" s="1"/>
  <c r="M123" i="44"/>
  <c r="V122" i="44"/>
  <c r="W121" i="44" a="1"/>
  <c r="W121" i="44" s="1"/>
  <c r="X121" i="44" a="1"/>
  <c r="X121" i="44" s="1"/>
  <c r="M127" i="43"/>
  <c r="V126" i="43"/>
  <c r="Y125" i="43" a="1"/>
  <c r="Y125" i="43" s="1"/>
  <c r="W125" i="43" a="1"/>
  <c r="W125" i="43" s="1"/>
  <c r="X125" i="43" a="1"/>
  <c r="X125" i="43" s="1"/>
  <c r="S125" i="42"/>
  <c r="Y125" i="42" a="1"/>
  <c r="Y125" i="42" s="1"/>
  <c r="V128" i="41"/>
  <c r="M129" i="41"/>
  <c r="X127" i="41" a="1"/>
  <c r="X127" i="41" s="1"/>
  <c r="W127" i="41" a="1"/>
  <c r="W127" i="41" s="1"/>
  <c r="M127" i="40"/>
  <c r="V126" i="40"/>
  <c r="W125" i="40" a="1"/>
  <c r="W125" i="40" s="1"/>
  <c r="Y125" i="40" a="1"/>
  <c r="Y125" i="40" s="1"/>
  <c r="V125" i="57" l="1"/>
  <c r="N125" i="57"/>
  <c r="O125" i="57" s="1"/>
  <c r="P125" i="57" s="1"/>
  <c r="Q125" i="57" s="1"/>
  <c r="R125" i="57" s="1"/>
  <c r="Y124" i="57" a="1"/>
  <c r="Y124" i="57" s="1"/>
  <c r="W124" i="57" a="1"/>
  <c r="W124" i="57" s="1"/>
  <c r="X124" i="57" a="1"/>
  <c r="X124" i="57" s="1"/>
  <c r="S125" i="56"/>
  <c r="X125" i="56" a="1"/>
  <c r="X125" i="56" s="1"/>
  <c r="M127" i="55"/>
  <c r="V126" i="55"/>
  <c r="W125" i="55" a="1"/>
  <c r="W125" i="55" s="1"/>
  <c r="Y125" i="55" a="1"/>
  <c r="Y125" i="55" s="1"/>
  <c r="Y126" i="54" a="1"/>
  <c r="Y126" i="54" s="1"/>
  <c r="X126" i="54" a="1"/>
  <c r="X126" i="54" s="1"/>
  <c r="W126" i="54" a="1"/>
  <c r="W126" i="54" s="1"/>
  <c r="N127" i="54"/>
  <c r="O127" i="54" s="1"/>
  <c r="P127" i="54" s="1"/>
  <c r="Q127" i="54" s="1"/>
  <c r="R127" i="54" s="1"/>
  <c r="V127" i="54"/>
  <c r="V128" i="53"/>
  <c r="M129" i="53"/>
  <c r="X127" i="53" a="1"/>
  <c r="X127" i="53" s="1"/>
  <c r="W127" i="53" a="1"/>
  <c r="W127" i="53" s="1"/>
  <c r="N123" i="52"/>
  <c r="O123" i="52" s="1"/>
  <c r="P123" i="52" s="1"/>
  <c r="Q123" i="52" s="1"/>
  <c r="R123" i="52" s="1"/>
  <c r="V123" i="52"/>
  <c r="Y122" i="52" a="1"/>
  <c r="Y122" i="52" s="1"/>
  <c r="W122" i="52" a="1"/>
  <c r="W122" i="52" s="1"/>
  <c r="X122" i="52" a="1"/>
  <c r="X122" i="52" s="1"/>
  <c r="S125" i="51"/>
  <c r="X125" i="51" a="1"/>
  <c r="X125" i="51" s="1"/>
  <c r="Y123" i="50" a="1"/>
  <c r="Y123" i="50" s="1"/>
  <c r="X123" i="50" a="1"/>
  <c r="X123" i="50" s="1"/>
  <c r="S123" i="50"/>
  <c r="V128" i="49"/>
  <c r="M129" i="49"/>
  <c r="Y127" i="49" a="1"/>
  <c r="Y127" i="49" s="1"/>
  <c r="X127" i="49" a="1"/>
  <c r="X127" i="49" s="1"/>
  <c r="W127" i="49" a="1"/>
  <c r="W127" i="49" s="1"/>
  <c r="W124" i="48" a="1"/>
  <c r="W124" i="48" s="1"/>
  <c r="Y124" i="48" a="1"/>
  <c r="Y124" i="48" s="1"/>
  <c r="X124" i="48" a="1"/>
  <c r="X124" i="48" s="1"/>
  <c r="N125" i="48"/>
  <c r="O125" i="48" s="1"/>
  <c r="P125" i="48" s="1"/>
  <c r="Q125" i="48" s="1"/>
  <c r="R125" i="48" s="1"/>
  <c r="V125" i="48"/>
  <c r="Y124" i="47" a="1"/>
  <c r="Y124" i="47" s="1"/>
  <c r="X124" i="47" a="1"/>
  <c r="X124" i="47" s="1"/>
  <c r="W124" i="47" a="1"/>
  <c r="W124" i="47" s="1"/>
  <c r="N125" i="47"/>
  <c r="O125" i="47" s="1"/>
  <c r="P125" i="47" s="1"/>
  <c r="Q125" i="47" s="1"/>
  <c r="R125" i="47" s="1"/>
  <c r="V125" i="47"/>
  <c r="M129" i="46"/>
  <c r="V128" i="46"/>
  <c r="W127" i="46" a="1"/>
  <c r="W127" i="46" s="1"/>
  <c r="Y127" i="46" a="1"/>
  <c r="Y127" i="46" s="1"/>
  <c r="N125" i="45"/>
  <c r="O125" i="45" s="1"/>
  <c r="P125" i="45" s="1"/>
  <c r="Q125" i="45" s="1"/>
  <c r="R125" i="45" s="1"/>
  <c r="V125" i="45"/>
  <c r="W124" i="45" a="1"/>
  <c r="W124" i="45" s="1"/>
  <c r="X124" i="45" a="1"/>
  <c r="X124" i="45" s="1"/>
  <c r="Y124" i="45" a="1"/>
  <c r="Y124" i="45" s="1"/>
  <c r="X122" i="44" a="1"/>
  <c r="X122" i="44" s="1"/>
  <c r="Y122" i="44" a="1"/>
  <c r="Y122" i="44" s="1"/>
  <c r="W122" i="44" a="1"/>
  <c r="W122" i="44" s="1"/>
  <c r="V123" i="44"/>
  <c r="N123" i="44"/>
  <c r="O123" i="44" s="1"/>
  <c r="P123" i="44" s="1"/>
  <c r="Q123" i="44" s="1"/>
  <c r="R123" i="44" s="1"/>
  <c r="W126" i="43" a="1"/>
  <c r="W126" i="43" s="1"/>
  <c r="Y126" i="43" a="1"/>
  <c r="Y126" i="43" s="1"/>
  <c r="X126" i="43" a="1"/>
  <c r="X126" i="43" s="1"/>
  <c r="V127" i="43"/>
  <c r="N127" i="43"/>
  <c r="O127" i="43" s="1"/>
  <c r="P127" i="43" s="1"/>
  <c r="Q127" i="43" s="1"/>
  <c r="R127" i="43" s="1"/>
  <c r="M127" i="42"/>
  <c r="V126" i="42"/>
  <c r="X125" i="42" a="1"/>
  <c r="X125" i="42" s="1"/>
  <c r="W125" i="42" a="1"/>
  <c r="W125" i="42" s="1"/>
  <c r="V129" i="41"/>
  <c r="N129" i="41"/>
  <c r="O129" i="41" s="1"/>
  <c r="P129" i="41" s="1"/>
  <c r="Q129" i="41" s="1"/>
  <c r="R129" i="41" s="1"/>
  <c r="W128" i="41" a="1"/>
  <c r="W128" i="41" s="1"/>
  <c r="X128" i="41" a="1"/>
  <c r="X128" i="41" s="1"/>
  <c r="Y128" i="41" a="1"/>
  <c r="Y128" i="41" s="1"/>
  <c r="Y126" i="40" a="1"/>
  <c r="Y126" i="40" s="1"/>
  <c r="W126" i="40" a="1"/>
  <c r="W126" i="40" s="1"/>
  <c r="X126" i="40" a="1"/>
  <c r="X126" i="40" s="1"/>
  <c r="N127" i="40"/>
  <c r="O127" i="40" s="1"/>
  <c r="P127" i="40" s="1"/>
  <c r="Q127" i="40" s="1"/>
  <c r="R127" i="40" s="1"/>
  <c r="V127" i="40"/>
  <c r="X125" i="57" l="1" a="1"/>
  <c r="X125" i="57" s="1"/>
  <c r="S125" i="57"/>
  <c r="V126" i="56"/>
  <c r="M127" i="56"/>
  <c r="W125" i="56" a="1"/>
  <c r="W125" i="56" s="1"/>
  <c r="Y125" i="56" a="1"/>
  <c r="Y125" i="56" s="1"/>
  <c r="X126" i="55" a="1"/>
  <c r="X126" i="55" s="1"/>
  <c r="W126" i="55" a="1"/>
  <c r="W126" i="55" s="1"/>
  <c r="Y126" i="55" a="1"/>
  <c r="Y126" i="55" s="1"/>
  <c r="N127" i="55"/>
  <c r="O127" i="55" s="1"/>
  <c r="P127" i="55" s="1"/>
  <c r="Q127" i="55" s="1"/>
  <c r="R127" i="55" s="1"/>
  <c r="V127" i="55"/>
  <c r="S127" i="54"/>
  <c r="X127" i="54" a="1"/>
  <c r="X127" i="54" s="1"/>
  <c r="V129" i="53"/>
  <c r="N129" i="53"/>
  <c r="O129" i="53" s="1"/>
  <c r="P129" i="53" s="1"/>
  <c r="Q129" i="53" s="1"/>
  <c r="R129" i="53" s="1"/>
  <c r="X128" i="53" a="1"/>
  <c r="X128" i="53" s="1"/>
  <c r="Y128" i="53" a="1"/>
  <c r="Y128" i="53" s="1"/>
  <c r="W128" i="53" a="1"/>
  <c r="W128" i="53" s="1"/>
  <c r="S123" i="52"/>
  <c r="X123" i="52" a="1"/>
  <c r="X123" i="52" s="1"/>
  <c r="V126" i="51"/>
  <c r="M127" i="51"/>
  <c r="Y125" i="51" a="1"/>
  <c r="Y125" i="51" s="1"/>
  <c r="W125" i="51" a="1"/>
  <c r="W125" i="51" s="1"/>
  <c r="V124" i="50"/>
  <c r="M125" i="50"/>
  <c r="W123" i="50" a="1"/>
  <c r="W123" i="50" s="1"/>
  <c r="N129" i="49"/>
  <c r="O129" i="49" s="1"/>
  <c r="P129" i="49" s="1"/>
  <c r="Q129" i="49" s="1"/>
  <c r="R129" i="49" s="1"/>
  <c r="V129" i="49"/>
  <c r="X128" i="49" a="1"/>
  <c r="X128" i="49" s="1"/>
  <c r="W128" i="49" a="1"/>
  <c r="W128" i="49" s="1"/>
  <c r="Y128" i="49" a="1"/>
  <c r="Y128" i="49" s="1"/>
  <c r="S125" i="48"/>
  <c r="S125" i="47"/>
  <c r="X125" i="47" a="1"/>
  <c r="X125" i="47" s="1"/>
  <c r="Y128" i="46" a="1"/>
  <c r="Y128" i="46" s="1"/>
  <c r="X128" i="46" a="1"/>
  <c r="X128" i="46" s="1"/>
  <c r="W128" i="46" a="1"/>
  <c r="W128" i="46" s="1"/>
  <c r="V129" i="46"/>
  <c r="N129" i="46"/>
  <c r="O129" i="46" s="1"/>
  <c r="P129" i="46" s="1"/>
  <c r="Q129" i="46" s="1"/>
  <c r="R129" i="46" s="1"/>
  <c r="W125" i="45" a="1"/>
  <c r="W125" i="45" s="1"/>
  <c r="S125" i="45"/>
  <c r="X125" i="45" a="1"/>
  <c r="X125" i="45" s="1"/>
  <c r="S123" i="44"/>
  <c r="Y123" i="44" a="1"/>
  <c r="Y123" i="44" s="1"/>
  <c r="S127" i="43"/>
  <c r="X126" i="42" a="1"/>
  <c r="X126" i="42" s="1"/>
  <c r="Y126" i="42" a="1"/>
  <c r="Y126" i="42" s="1"/>
  <c r="W126" i="42" a="1"/>
  <c r="W126" i="42" s="1"/>
  <c r="N127" i="42"/>
  <c r="O127" i="42" s="1"/>
  <c r="P127" i="42" s="1"/>
  <c r="Q127" i="42" s="1"/>
  <c r="R127" i="42" s="1"/>
  <c r="V127" i="42"/>
  <c r="S129" i="41"/>
  <c r="X129" i="41" s="1" a="1"/>
  <c r="X129" i="41" s="1"/>
  <c r="S127" i="40"/>
  <c r="M127" i="57" l="1"/>
  <c r="V126" i="57"/>
  <c r="Y125" i="57" a="1"/>
  <c r="Y125" i="57" s="1"/>
  <c r="W125" i="57" a="1"/>
  <c r="W125" i="57" s="1"/>
  <c r="V127" i="56"/>
  <c r="N127" i="56"/>
  <c r="O127" i="56" s="1"/>
  <c r="P127" i="56" s="1"/>
  <c r="Q127" i="56" s="1"/>
  <c r="R127" i="56" s="1"/>
  <c r="W126" i="56" a="1"/>
  <c r="W126" i="56" s="1"/>
  <c r="Y126" i="56" a="1"/>
  <c r="Y126" i="56" s="1"/>
  <c r="X126" i="56" a="1"/>
  <c r="X126" i="56" s="1"/>
  <c r="S127" i="55"/>
  <c r="X127" i="55" a="1"/>
  <c r="X127" i="55" s="1"/>
  <c r="W127" i="55" a="1"/>
  <c r="W127" i="55" s="1"/>
  <c r="M129" i="54"/>
  <c r="V128" i="54"/>
  <c r="W127" i="54" a="1"/>
  <c r="W127" i="54" s="1"/>
  <c r="Y127" i="54" a="1"/>
  <c r="Y127" i="54" s="1"/>
  <c r="Y129" i="53" a="1"/>
  <c r="Y129" i="53" s="1"/>
  <c r="X129" i="53" a="1"/>
  <c r="X129" i="53" s="1"/>
  <c r="S129" i="53"/>
  <c r="V124" i="52"/>
  <c r="M125" i="52"/>
  <c r="Y123" i="52" a="1"/>
  <c r="Y123" i="52" s="1"/>
  <c r="W123" i="52" a="1"/>
  <c r="W123" i="52" s="1"/>
  <c r="N127" i="51"/>
  <c r="O127" i="51" s="1"/>
  <c r="P127" i="51" s="1"/>
  <c r="Q127" i="51" s="1"/>
  <c r="R127" i="51" s="1"/>
  <c r="V127" i="51"/>
  <c r="X126" i="51" a="1"/>
  <c r="X126" i="51" s="1"/>
  <c r="W126" i="51" a="1"/>
  <c r="W126" i="51" s="1"/>
  <c r="Y126" i="51" a="1"/>
  <c r="Y126" i="51" s="1"/>
  <c r="V125" i="50"/>
  <c r="N125" i="50"/>
  <c r="O125" i="50" s="1"/>
  <c r="P125" i="50" s="1"/>
  <c r="Q125" i="50" s="1"/>
  <c r="R125" i="50" s="1"/>
  <c r="W124" i="50" a="1"/>
  <c r="W124" i="50" s="1"/>
  <c r="X124" i="50" a="1"/>
  <c r="X124" i="50" s="1"/>
  <c r="Y124" i="50" a="1"/>
  <c r="Y124" i="50" s="1"/>
  <c r="S129" i="49"/>
  <c r="X129" i="49" a="1"/>
  <c r="X129" i="49" s="1"/>
  <c r="V126" i="48"/>
  <c r="M127" i="48"/>
  <c r="X125" i="48" a="1"/>
  <c r="X125" i="48" s="1"/>
  <c r="W125" i="48" a="1"/>
  <c r="W125" i="48" s="1"/>
  <c r="Y125" i="48" a="1"/>
  <c r="Y125" i="48" s="1"/>
  <c r="V126" i="47"/>
  <c r="M127" i="47"/>
  <c r="W125" i="47" a="1"/>
  <c r="W125" i="47" s="1"/>
  <c r="Y125" i="47" a="1"/>
  <c r="Y125" i="47" s="1"/>
  <c r="S129" i="46"/>
  <c r="X129" i="46" a="1"/>
  <c r="X129" i="46" s="1"/>
  <c r="W129" i="46" a="1"/>
  <c r="W129" i="46" s="1"/>
  <c r="V126" i="45"/>
  <c r="M127" i="45"/>
  <c r="Y125" i="45" a="1"/>
  <c r="Y125" i="45" s="1"/>
  <c r="V124" i="44"/>
  <c r="M125" i="44"/>
  <c r="X123" i="44" a="1"/>
  <c r="X123" i="44" s="1"/>
  <c r="W123" i="44" a="1"/>
  <c r="W123" i="44" s="1"/>
  <c r="M129" i="43"/>
  <c r="V128" i="43"/>
  <c r="Y127" i="43" a="1"/>
  <c r="Y127" i="43" s="1"/>
  <c r="W127" i="43" a="1"/>
  <c r="W127" i="43" s="1"/>
  <c r="X127" i="43" a="1"/>
  <c r="X127" i="43" s="1"/>
  <c r="S127" i="42"/>
  <c r="V130" i="41"/>
  <c r="M131" i="41"/>
  <c r="Y129" i="41" a="1"/>
  <c r="Y129" i="41" s="1"/>
  <c r="W129" i="41" a="1"/>
  <c r="W129" i="41" s="1"/>
  <c r="M129" i="40"/>
  <c r="V128" i="40"/>
  <c r="Y127" i="40" a="1"/>
  <c r="Y127" i="40" s="1"/>
  <c r="W127" i="40" a="1"/>
  <c r="W127" i="40" s="1"/>
  <c r="X127" i="40" a="1"/>
  <c r="X127" i="40" s="1"/>
  <c r="X126" i="57" l="1" a="1"/>
  <c r="X126" i="57" s="1"/>
  <c r="Y126" i="57" a="1"/>
  <c r="Y126" i="57" s="1"/>
  <c r="W126" i="57" a="1"/>
  <c r="W126" i="57" s="1"/>
  <c r="V127" i="57"/>
  <c r="N127" i="57"/>
  <c r="O127" i="57" s="1"/>
  <c r="P127" i="57" s="1"/>
  <c r="Q127" i="57" s="1"/>
  <c r="R127" i="57" s="1"/>
  <c r="S127" i="56"/>
  <c r="X127" i="56" a="1"/>
  <c r="X127" i="56" s="1"/>
  <c r="M129" i="55"/>
  <c r="V128" i="55"/>
  <c r="Y127" i="55" a="1"/>
  <c r="Y127" i="55" s="1"/>
  <c r="X128" i="54" a="1"/>
  <c r="X128" i="54" s="1"/>
  <c r="W128" i="54" a="1"/>
  <c r="W128" i="54" s="1"/>
  <c r="Y128" i="54" a="1"/>
  <c r="Y128" i="54" s="1"/>
  <c r="V129" i="54"/>
  <c r="N129" i="54"/>
  <c r="O129" i="54" s="1"/>
  <c r="P129" i="54" s="1"/>
  <c r="Q129" i="54" s="1"/>
  <c r="R129" i="54" s="1"/>
  <c r="M131" i="53"/>
  <c r="V130" i="53"/>
  <c r="W129" i="53" a="1"/>
  <c r="W129" i="53" s="1"/>
  <c r="V125" i="52"/>
  <c r="N125" i="52"/>
  <c r="O125" i="52" s="1"/>
  <c r="P125" i="52" s="1"/>
  <c r="Q125" i="52" s="1"/>
  <c r="R125" i="52" s="1"/>
  <c r="W124" i="52" a="1"/>
  <c r="W124" i="52" s="1"/>
  <c r="Y124" i="52" a="1"/>
  <c r="Y124" i="52" s="1"/>
  <c r="X124" i="52" a="1"/>
  <c r="X124" i="52" s="1"/>
  <c r="S127" i="51"/>
  <c r="S125" i="50"/>
  <c r="M131" i="49"/>
  <c r="V130" i="49"/>
  <c r="W129" i="49" a="1"/>
  <c r="W129" i="49" s="1"/>
  <c r="Y129" i="49" a="1"/>
  <c r="Y129" i="49" s="1"/>
  <c r="V127" i="48"/>
  <c r="N127" i="48"/>
  <c r="O127" i="48" s="1"/>
  <c r="P127" i="48" s="1"/>
  <c r="Q127" i="48" s="1"/>
  <c r="R127" i="48" s="1"/>
  <c r="X126" i="48" a="1"/>
  <c r="X126" i="48" s="1"/>
  <c r="W126" i="48" a="1"/>
  <c r="W126" i="48" s="1"/>
  <c r="Y126" i="48" a="1"/>
  <c r="Y126" i="48" s="1"/>
  <c r="V127" i="47"/>
  <c r="N127" i="47"/>
  <c r="O127" i="47" s="1"/>
  <c r="P127" i="47" s="1"/>
  <c r="Q127" i="47" s="1"/>
  <c r="R127" i="47" s="1"/>
  <c r="X126" i="47" a="1"/>
  <c r="X126" i="47" s="1"/>
  <c r="W126" i="47" a="1"/>
  <c r="W126" i="47" s="1"/>
  <c r="Y126" i="47" a="1"/>
  <c r="Y126" i="47" s="1"/>
  <c r="V130" i="46"/>
  <c r="M131" i="46"/>
  <c r="Y129" i="46" a="1"/>
  <c r="Y129" i="46" s="1"/>
  <c r="V127" i="45"/>
  <c r="N127" i="45"/>
  <c r="O127" i="45" s="1"/>
  <c r="P127" i="45" s="1"/>
  <c r="Q127" i="45" s="1"/>
  <c r="R127" i="45" s="1"/>
  <c r="Y126" i="45" a="1"/>
  <c r="Y126" i="45" s="1"/>
  <c r="X126" i="45" a="1"/>
  <c r="X126" i="45" s="1"/>
  <c r="W126" i="45" a="1"/>
  <c r="W126" i="45" s="1"/>
  <c r="V125" i="44"/>
  <c r="N125" i="44"/>
  <c r="O125" i="44" s="1"/>
  <c r="P125" i="44" s="1"/>
  <c r="Q125" i="44" s="1"/>
  <c r="R125" i="44" s="1"/>
  <c r="X124" i="44" a="1"/>
  <c r="X124" i="44" s="1"/>
  <c r="W124" i="44" a="1"/>
  <c r="W124" i="44" s="1"/>
  <c r="Y124" i="44" a="1"/>
  <c r="Y124" i="44" s="1"/>
  <c r="W128" i="43" a="1"/>
  <c r="W128" i="43" s="1"/>
  <c r="Y128" i="43" a="1"/>
  <c r="Y128" i="43" s="1"/>
  <c r="X128" i="43" a="1"/>
  <c r="X128" i="43" s="1"/>
  <c r="N129" i="43"/>
  <c r="O129" i="43" s="1"/>
  <c r="P129" i="43" s="1"/>
  <c r="Q129" i="43" s="1"/>
  <c r="R129" i="43" s="1"/>
  <c r="V129" i="43"/>
  <c r="M129" i="42"/>
  <c r="V128" i="42"/>
  <c r="X127" i="42" a="1"/>
  <c r="X127" i="42" s="1"/>
  <c r="W127" i="42" a="1"/>
  <c r="W127" i="42" s="1"/>
  <c r="Y127" i="42" a="1"/>
  <c r="Y127" i="42" s="1"/>
  <c r="V131" i="41"/>
  <c r="N131" i="41"/>
  <c r="O131" i="41" s="1"/>
  <c r="P131" i="41" s="1"/>
  <c r="Q131" i="41" s="1"/>
  <c r="R131" i="41" s="1"/>
  <c r="Y130" i="41" a="1"/>
  <c r="Y130" i="41" s="1"/>
  <c r="W130" i="41" a="1"/>
  <c r="W130" i="41" s="1"/>
  <c r="X130" i="41" a="1"/>
  <c r="X130" i="41" s="1"/>
  <c r="Y128" i="40" a="1"/>
  <c r="Y128" i="40" s="1"/>
  <c r="X128" i="40" a="1"/>
  <c r="X128" i="40" s="1"/>
  <c r="W128" i="40" a="1"/>
  <c r="W128" i="40" s="1"/>
  <c r="V129" i="40"/>
  <c r="N129" i="40"/>
  <c r="O129" i="40" s="1"/>
  <c r="P129" i="40" s="1"/>
  <c r="Q129" i="40" s="1"/>
  <c r="R129" i="40" s="1"/>
  <c r="W127" i="57" l="1" a="1"/>
  <c r="W127" i="57" s="1"/>
  <c r="S127" i="57"/>
  <c r="X127" i="57" a="1"/>
  <c r="X127" i="57" s="1"/>
  <c r="M129" i="56"/>
  <c r="V128" i="56"/>
  <c r="Y127" i="56" a="1"/>
  <c r="Y127" i="56" s="1"/>
  <c r="W127" i="56" a="1"/>
  <c r="W127" i="56" s="1"/>
  <c r="W128" i="55" a="1"/>
  <c r="W128" i="55" s="1"/>
  <c r="Y128" i="55" a="1"/>
  <c r="Y128" i="55" s="1"/>
  <c r="X128" i="55" a="1"/>
  <c r="X128" i="55" s="1"/>
  <c r="V129" i="55"/>
  <c r="N129" i="55"/>
  <c r="O129" i="55" s="1"/>
  <c r="P129" i="55" s="1"/>
  <c r="Q129" i="55" s="1"/>
  <c r="R129" i="55" s="1"/>
  <c r="S129" i="54"/>
  <c r="X129" i="54" s="1" a="1"/>
  <c r="X129" i="54" s="1"/>
  <c r="W129" i="54" a="1"/>
  <c r="W129" i="54" s="1"/>
  <c r="X130" i="53" a="1"/>
  <c r="X130" i="53" s="1"/>
  <c r="Y130" i="53" a="1"/>
  <c r="Y130" i="53" s="1"/>
  <c r="W130" i="53" a="1"/>
  <c r="W130" i="53" s="1"/>
  <c r="V131" i="53"/>
  <c r="N131" i="53"/>
  <c r="O131" i="53" s="1"/>
  <c r="P131" i="53" s="1"/>
  <c r="Q131" i="53" s="1"/>
  <c r="R131" i="53" s="1"/>
  <c r="S125" i="52"/>
  <c r="X125" i="52" a="1"/>
  <c r="X125" i="52" s="1"/>
  <c r="Y125" i="52" a="1"/>
  <c r="Y125" i="52" s="1"/>
  <c r="W125" i="52" a="1"/>
  <c r="W125" i="52" s="1"/>
  <c r="M129" i="51"/>
  <c r="V128" i="51"/>
  <c r="W127" i="51" a="1"/>
  <c r="W127" i="51" s="1"/>
  <c r="X127" i="51" a="1"/>
  <c r="X127" i="51" s="1"/>
  <c r="Y127" i="51" a="1"/>
  <c r="Y127" i="51" s="1"/>
  <c r="V126" i="50"/>
  <c r="M127" i="50"/>
  <c r="Y125" i="50" a="1"/>
  <c r="Y125" i="50" s="1"/>
  <c r="X125" i="50" a="1"/>
  <c r="X125" i="50" s="1"/>
  <c r="W125" i="50" a="1"/>
  <c r="W125" i="50" s="1"/>
  <c r="W130" i="49" a="1"/>
  <c r="W130" i="49" s="1"/>
  <c r="Y130" i="49" a="1"/>
  <c r="Y130" i="49" s="1"/>
  <c r="X130" i="49" a="1"/>
  <c r="X130" i="49" s="1"/>
  <c r="N131" i="49"/>
  <c r="O131" i="49" s="1"/>
  <c r="P131" i="49" s="1"/>
  <c r="Q131" i="49" s="1"/>
  <c r="R131" i="49" s="1"/>
  <c r="V131" i="49"/>
  <c r="S127" i="48"/>
  <c r="S127" i="47"/>
  <c r="W127" i="47" s="1" a="1"/>
  <c r="W127" i="47" s="1"/>
  <c r="X127" i="47" a="1"/>
  <c r="X127" i="47" s="1"/>
  <c r="V131" i="46"/>
  <c r="N131" i="46"/>
  <c r="O131" i="46" s="1"/>
  <c r="P131" i="46" s="1"/>
  <c r="Q131" i="46" s="1"/>
  <c r="R131" i="46" s="1"/>
  <c r="X130" i="46" a="1"/>
  <c r="X130" i="46" s="1"/>
  <c r="Y130" i="46" a="1"/>
  <c r="Y130" i="46" s="1"/>
  <c r="W130" i="46" a="1"/>
  <c r="W130" i="46" s="1"/>
  <c r="S127" i="45"/>
  <c r="X127" i="45" s="1" a="1"/>
  <c r="X127" i="45" s="1"/>
  <c r="S125" i="44"/>
  <c r="X125" i="44" a="1"/>
  <c r="X125" i="44" s="1"/>
  <c r="S129" i="43"/>
  <c r="X129" i="43" a="1"/>
  <c r="X129" i="43" s="1"/>
  <c r="Y129" i="43" a="1"/>
  <c r="Y129" i="43" s="1"/>
  <c r="X128" i="42" a="1"/>
  <c r="X128" i="42" s="1"/>
  <c r="Y128" i="42" a="1"/>
  <c r="Y128" i="42" s="1"/>
  <c r="W128" i="42" a="1"/>
  <c r="W128" i="42" s="1"/>
  <c r="N129" i="42"/>
  <c r="O129" i="42" s="1"/>
  <c r="P129" i="42" s="1"/>
  <c r="Q129" i="42" s="1"/>
  <c r="R129" i="42" s="1"/>
  <c r="V129" i="42"/>
  <c r="S131" i="41"/>
  <c r="Y131" i="41" s="1" a="1"/>
  <c r="Y131" i="41" s="1"/>
  <c r="S129" i="40"/>
  <c r="V128" i="57" l="1"/>
  <c r="M129" i="57"/>
  <c r="Y127" i="57" a="1"/>
  <c r="Y127" i="57" s="1"/>
  <c r="Y128" i="56" a="1"/>
  <c r="Y128" i="56" s="1"/>
  <c r="X128" i="56" a="1"/>
  <c r="X128" i="56" s="1"/>
  <c r="W128" i="56" a="1"/>
  <c r="W128" i="56" s="1"/>
  <c r="V129" i="56"/>
  <c r="N129" i="56"/>
  <c r="O129" i="56" s="1"/>
  <c r="P129" i="56" s="1"/>
  <c r="Q129" i="56" s="1"/>
  <c r="R129" i="56" s="1"/>
  <c r="S129" i="55"/>
  <c r="X129" i="55" a="1"/>
  <c r="X129" i="55" s="1"/>
  <c r="M131" i="54"/>
  <c r="V130" i="54"/>
  <c r="Y129" i="54" a="1"/>
  <c r="Y129" i="54" s="1"/>
  <c r="W131" i="53" a="1"/>
  <c r="W131" i="53" s="1"/>
  <c r="X131" i="53" a="1"/>
  <c r="X131" i="53" s="1"/>
  <c r="S131" i="53"/>
  <c r="Y131" i="53" a="1"/>
  <c r="Y131" i="53" s="1"/>
  <c r="M127" i="52"/>
  <c r="V126" i="52"/>
  <c r="Y128" i="51" a="1"/>
  <c r="Y128" i="51" s="1"/>
  <c r="X128" i="51" a="1"/>
  <c r="X128" i="51" s="1"/>
  <c r="W128" i="51" a="1"/>
  <c r="W128" i="51" s="1"/>
  <c r="N129" i="51"/>
  <c r="O129" i="51" s="1"/>
  <c r="P129" i="51" s="1"/>
  <c r="Q129" i="51" s="1"/>
  <c r="R129" i="51" s="1"/>
  <c r="V129" i="51"/>
  <c r="N127" i="50"/>
  <c r="O127" i="50" s="1"/>
  <c r="P127" i="50" s="1"/>
  <c r="Q127" i="50" s="1"/>
  <c r="R127" i="50" s="1"/>
  <c r="V127" i="50"/>
  <c r="Y126" i="50" a="1"/>
  <c r="Y126" i="50" s="1"/>
  <c r="W126" i="50" a="1"/>
  <c r="W126" i="50" s="1"/>
  <c r="X126" i="50" a="1"/>
  <c r="X126" i="50" s="1"/>
  <c r="S131" i="49"/>
  <c r="V128" i="48"/>
  <c r="M129" i="48"/>
  <c r="W127" i="48" a="1"/>
  <c r="W127" i="48" s="1"/>
  <c r="Y127" i="48" a="1"/>
  <c r="Y127" i="48" s="1"/>
  <c r="X127" i="48" a="1"/>
  <c r="X127" i="48" s="1"/>
  <c r="M129" i="47"/>
  <c r="V128" i="47"/>
  <c r="Y127" i="47" a="1"/>
  <c r="Y127" i="47" s="1"/>
  <c r="S131" i="46"/>
  <c r="Y131" i="46" a="1"/>
  <c r="Y131" i="46" s="1"/>
  <c r="V128" i="45"/>
  <c r="M129" i="45"/>
  <c r="Y127" i="45" a="1"/>
  <c r="Y127" i="45" s="1"/>
  <c r="W127" i="45" a="1"/>
  <c r="W127" i="45" s="1"/>
  <c r="V126" i="44"/>
  <c r="M127" i="44"/>
  <c r="Y125" i="44" a="1"/>
  <c r="Y125" i="44" s="1"/>
  <c r="W125" i="44" a="1"/>
  <c r="W125" i="44" s="1"/>
  <c r="V130" i="43"/>
  <c r="M131" i="43"/>
  <c r="W129" i="43" a="1"/>
  <c r="W129" i="43" s="1"/>
  <c r="S129" i="42"/>
  <c r="X131" i="41" a="1"/>
  <c r="X131" i="41" s="1"/>
  <c r="V132" i="41"/>
  <c r="M133" i="41"/>
  <c r="W131" i="41" a="1"/>
  <c r="W131" i="41" s="1"/>
  <c r="M131" i="40"/>
  <c r="V130" i="40"/>
  <c r="X129" i="40" a="1"/>
  <c r="X129" i="40" s="1"/>
  <c r="W129" i="40" a="1"/>
  <c r="W129" i="40" s="1"/>
  <c r="Y129" i="40" a="1"/>
  <c r="Y129" i="40" s="1"/>
  <c r="N129" i="57" l="1"/>
  <c r="O129" i="57" s="1"/>
  <c r="P129" i="57" s="1"/>
  <c r="Q129" i="57" s="1"/>
  <c r="R129" i="57" s="1"/>
  <c r="V129" i="57"/>
  <c r="X128" i="57" a="1"/>
  <c r="X128" i="57" s="1"/>
  <c r="W128" i="57" a="1"/>
  <c r="W128" i="57" s="1"/>
  <c r="Y128" i="57" a="1"/>
  <c r="Y128" i="57" s="1"/>
  <c r="S129" i="56"/>
  <c r="V130" i="55"/>
  <c r="M131" i="55"/>
  <c r="W129" i="55" a="1"/>
  <c r="W129" i="55" s="1"/>
  <c r="Y129" i="55" a="1"/>
  <c r="Y129" i="55" s="1"/>
  <c r="Y130" i="54" a="1"/>
  <c r="Y130" i="54" s="1"/>
  <c r="X130" i="54" a="1"/>
  <c r="X130" i="54" s="1"/>
  <c r="W130" i="54" a="1"/>
  <c r="W130" i="54" s="1"/>
  <c r="V131" i="54"/>
  <c r="N131" i="54"/>
  <c r="O131" i="54" s="1"/>
  <c r="P131" i="54" s="1"/>
  <c r="Q131" i="54" s="1"/>
  <c r="R131" i="54" s="1"/>
  <c r="M133" i="53"/>
  <c r="V132" i="53"/>
  <c r="Y126" i="52" a="1"/>
  <c r="Y126" i="52" s="1"/>
  <c r="X126" i="52" a="1"/>
  <c r="X126" i="52" s="1"/>
  <c r="W126" i="52" a="1"/>
  <c r="W126" i="52" s="1"/>
  <c r="N127" i="52"/>
  <c r="O127" i="52" s="1"/>
  <c r="P127" i="52" s="1"/>
  <c r="Q127" i="52" s="1"/>
  <c r="R127" i="52" s="1"/>
  <c r="V127" i="52"/>
  <c r="S129" i="51"/>
  <c r="S127" i="50"/>
  <c r="X127" i="50" s="1" a="1"/>
  <c r="X127" i="50" s="1"/>
  <c r="V132" i="49"/>
  <c r="M133" i="49"/>
  <c r="W131" i="49" a="1"/>
  <c r="W131" i="49" s="1"/>
  <c r="X131" i="49" a="1"/>
  <c r="X131" i="49" s="1"/>
  <c r="Y131" i="49" a="1"/>
  <c r="Y131" i="49" s="1"/>
  <c r="X128" i="48" a="1"/>
  <c r="X128" i="48" s="1"/>
  <c r="Y128" i="48" a="1"/>
  <c r="Y128" i="48" s="1"/>
  <c r="W128" i="48" a="1"/>
  <c r="W128" i="48" s="1"/>
  <c r="V129" i="48"/>
  <c r="N129" i="48"/>
  <c r="O129" i="48" s="1"/>
  <c r="P129" i="48" s="1"/>
  <c r="Q129" i="48" s="1"/>
  <c r="R129" i="48" s="1"/>
  <c r="W128" i="47" a="1"/>
  <c r="W128" i="47" s="1"/>
  <c r="Y128" i="47" a="1"/>
  <c r="Y128" i="47" s="1"/>
  <c r="X128" i="47" a="1"/>
  <c r="X128" i="47" s="1"/>
  <c r="V129" i="47"/>
  <c r="N129" i="47"/>
  <c r="O129" i="47" s="1"/>
  <c r="P129" i="47" s="1"/>
  <c r="Q129" i="47" s="1"/>
  <c r="R129" i="47" s="1"/>
  <c r="M133" i="46"/>
  <c r="V132" i="46"/>
  <c r="X131" i="46" a="1"/>
  <c r="X131" i="46" s="1"/>
  <c r="W131" i="46" a="1"/>
  <c r="W131" i="46" s="1"/>
  <c r="N129" i="45"/>
  <c r="O129" i="45" s="1"/>
  <c r="P129" i="45" s="1"/>
  <c r="Q129" i="45" s="1"/>
  <c r="R129" i="45" s="1"/>
  <c r="V129" i="45"/>
  <c r="W128" i="45" a="1"/>
  <c r="W128" i="45" s="1"/>
  <c r="Y128" i="45" a="1"/>
  <c r="Y128" i="45" s="1"/>
  <c r="X128" i="45" a="1"/>
  <c r="X128" i="45" s="1"/>
  <c r="V127" i="44"/>
  <c r="N127" i="44"/>
  <c r="O127" i="44" s="1"/>
  <c r="P127" i="44" s="1"/>
  <c r="Q127" i="44" s="1"/>
  <c r="R127" i="44" s="1"/>
  <c r="W126" i="44" a="1"/>
  <c r="W126" i="44" s="1"/>
  <c r="Y126" i="44" a="1"/>
  <c r="Y126" i="44" s="1"/>
  <c r="X126" i="44" a="1"/>
  <c r="X126" i="44" s="1"/>
  <c r="N131" i="43"/>
  <c r="O131" i="43" s="1"/>
  <c r="P131" i="43" s="1"/>
  <c r="Q131" i="43" s="1"/>
  <c r="R131" i="43" s="1"/>
  <c r="V131" i="43"/>
  <c r="Y130" i="43" a="1"/>
  <c r="Y130" i="43" s="1"/>
  <c r="X130" i="43" a="1"/>
  <c r="X130" i="43" s="1"/>
  <c r="W130" i="43" a="1"/>
  <c r="W130" i="43" s="1"/>
  <c r="M131" i="42"/>
  <c r="V130" i="42"/>
  <c r="X129" i="42" a="1"/>
  <c r="X129" i="42" s="1"/>
  <c r="W129" i="42" a="1"/>
  <c r="W129" i="42" s="1"/>
  <c r="Y129" i="42" a="1"/>
  <c r="Y129" i="42" s="1"/>
  <c r="X132" i="41" a="1"/>
  <c r="X132" i="41" s="1"/>
  <c r="W132" i="41" a="1"/>
  <c r="W132" i="41" s="1"/>
  <c r="Y132" i="41" a="1"/>
  <c r="Y132" i="41" s="1"/>
  <c r="N133" i="41"/>
  <c r="O133" i="41" s="1"/>
  <c r="P133" i="41" s="1"/>
  <c r="Q133" i="41" s="1"/>
  <c r="R133" i="41" s="1"/>
  <c r="V133" i="41"/>
  <c r="X130" i="40" a="1"/>
  <c r="X130" i="40" s="1"/>
  <c r="W130" i="40" a="1"/>
  <c r="W130" i="40" s="1"/>
  <c r="Y130" i="40" a="1"/>
  <c r="Y130" i="40" s="1"/>
  <c r="N131" i="40"/>
  <c r="O131" i="40" s="1"/>
  <c r="P131" i="40" s="1"/>
  <c r="Q131" i="40" s="1"/>
  <c r="R131" i="40" s="1"/>
  <c r="V131" i="40"/>
  <c r="S129" i="57" l="1"/>
  <c r="X129" i="57" a="1"/>
  <c r="X129" i="57" s="1"/>
  <c r="Y129" i="57" a="1"/>
  <c r="Y129" i="57" s="1"/>
  <c r="V130" i="56"/>
  <c r="M131" i="56"/>
  <c r="W129" i="56" a="1"/>
  <c r="W129" i="56" s="1"/>
  <c r="Y129" i="56" a="1"/>
  <c r="Y129" i="56" s="1"/>
  <c r="X129" i="56" a="1"/>
  <c r="X129" i="56" s="1"/>
  <c r="V131" i="55"/>
  <c r="N131" i="55"/>
  <c r="O131" i="55" s="1"/>
  <c r="P131" i="55" s="1"/>
  <c r="Q131" i="55" s="1"/>
  <c r="R131" i="55" s="1"/>
  <c r="X130" i="55" a="1"/>
  <c r="X130" i="55" s="1"/>
  <c r="W130" i="55" a="1"/>
  <c r="W130" i="55" s="1"/>
  <c r="Y130" i="55" a="1"/>
  <c r="Y130" i="55" s="1"/>
  <c r="S131" i="54"/>
  <c r="X131" i="54" a="1"/>
  <c r="X131" i="54" s="1"/>
  <c r="Y132" i="53" a="1"/>
  <c r="Y132" i="53" s="1"/>
  <c r="X132" i="53" a="1"/>
  <c r="X132" i="53" s="1"/>
  <c r="W132" i="53" a="1"/>
  <c r="W132" i="53" s="1"/>
  <c r="N133" i="53"/>
  <c r="O133" i="53" s="1"/>
  <c r="P133" i="53" s="1"/>
  <c r="Q133" i="53" s="1"/>
  <c r="R133" i="53" s="1"/>
  <c r="V133" i="53"/>
  <c r="S127" i="52"/>
  <c r="M131" i="51"/>
  <c r="V130" i="51"/>
  <c r="Y129" i="51" a="1"/>
  <c r="Y129" i="51" s="1"/>
  <c r="W129" i="51" a="1"/>
  <c r="W129" i="51" s="1"/>
  <c r="X129" i="51" a="1"/>
  <c r="X129" i="51" s="1"/>
  <c r="V128" i="50"/>
  <c r="M129" i="50"/>
  <c r="W127" i="50" a="1"/>
  <c r="W127" i="50" s="1"/>
  <c r="Y127" i="50" a="1"/>
  <c r="Y127" i="50" s="1"/>
  <c r="V133" i="49"/>
  <c r="N133" i="49"/>
  <c r="O133" i="49" s="1"/>
  <c r="P133" i="49" s="1"/>
  <c r="Q133" i="49" s="1"/>
  <c r="R133" i="49" s="1"/>
  <c r="Y132" i="49" a="1"/>
  <c r="Y132" i="49" s="1"/>
  <c r="X132" i="49" a="1"/>
  <c r="X132" i="49" s="1"/>
  <c r="W132" i="49" a="1"/>
  <c r="W132" i="49" s="1"/>
  <c r="S129" i="48"/>
  <c r="S129" i="47"/>
  <c r="W132" i="46" a="1"/>
  <c r="W132" i="46" s="1"/>
  <c r="Y132" i="46" a="1"/>
  <c r="Y132" i="46" s="1"/>
  <c r="X132" i="46" a="1"/>
  <c r="X132" i="46" s="1"/>
  <c r="V133" i="46"/>
  <c r="N133" i="46"/>
  <c r="O133" i="46" s="1"/>
  <c r="P133" i="46" s="1"/>
  <c r="Q133" i="46" s="1"/>
  <c r="R133" i="46" s="1"/>
  <c r="S129" i="45"/>
  <c r="X129" i="45" s="1" a="1"/>
  <c r="X129" i="45" s="1"/>
  <c r="S127" i="44"/>
  <c r="X127" i="44" a="1"/>
  <c r="X127" i="44" s="1"/>
  <c r="Y127" i="44" a="1"/>
  <c r="Y127" i="44" s="1"/>
  <c r="S131" i="43"/>
  <c r="X131" i="43" a="1"/>
  <c r="X131" i="43" s="1"/>
  <c r="Y130" i="42" a="1"/>
  <c r="Y130" i="42" s="1"/>
  <c r="X130" i="42" a="1"/>
  <c r="X130" i="42" s="1"/>
  <c r="W130" i="42" a="1"/>
  <c r="W130" i="42" s="1"/>
  <c r="N131" i="42"/>
  <c r="O131" i="42" s="1"/>
  <c r="P131" i="42" s="1"/>
  <c r="Q131" i="42" s="1"/>
  <c r="R131" i="42" s="1"/>
  <c r="V131" i="42"/>
  <c r="S133" i="41"/>
  <c r="W133" i="41" s="1" a="1"/>
  <c r="W133" i="41" s="1"/>
  <c r="S131" i="40"/>
  <c r="X131" i="40" s="1" a="1"/>
  <c r="X131" i="40" s="1"/>
  <c r="M131" i="57" l="1"/>
  <c r="V130" i="57"/>
  <c r="W129" i="57" a="1"/>
  <c r="W129" i="57" s="1"/>
  <c r="N131" i="56"/>
  <c r="O131" i="56" s="1"/>
  <c r="P131" i="56" s="1"/>
  <c r="Q131" i="56" s="1"/>
  <c r="R131" i="56" s="1"/>
  <c r="V131" i="56"/>
  <c r="X130" i="56" a="1"/>
  <c r="X130" i="56" s="1"/>
  <c r="W130" i="56" a="1"/>
  <c r="W130" i="56" s="1"/>
  <c r="Y130" i="56" a="1"/>
  <c r="Y130" i="56" s="1"/>
  <c r="S131" i="55"/>
  <c r="X131" i="55" s="1" a="1"/>
  <c r="X131" i="55" s="1"/>
  <c r="Y131" i="55" a="1"/>
  <c r="Y131" i="55" s="1"/>
  <c r="W131" i="55" a="1"/>
  <c r="W131" i="55" s="1"/>
  <c r="M133" i="54"/>
  <c r="V132" i="54"/>
  <c r="W131" i="54" a="1"/>
  <c r="W131" i="54" s="1"/>
  <c r="Y131" i="54" a="1"/>
  <c r="Y131" i="54" s="1"/>
  <c r="Y133" i="53" a="1"/>
  <c r="Y133" i="53" s="1"/>
  <c r="X133" i="53" a="1"/>
  <c r="X133" i="53" s="1"/>
  <c r="S133" i="53"/>
  <c r="M129" i="52"/>
  <c r="V128" i="52"/>
  <c r="W127" i="52" a="1"/>
  <c r="W127" i="52" s="1"/>
  <c r="Y127" i="52" a="1"/>
  <c r="Y127" i="52" s="1"/>
  <c r="X127" i="52" a="1"/>
  <c r="X127" i="52" s="1"/>
  <c r="Y130" i="51" a="1"/>
  <c r="Y130" i="51" s="1"/>
  <c r="X130" i="51" a="1"/>
  <c r="X130" i="51" s="1"/>
  <c r="W130" i="51" a="1"/>
  <c r="W130" i="51" s="1"/>
  <c r="V131" i="51"/>
  <c r="N131" i="51"/>
  <c r="O131" i="51" s="1"/>
  <c r="P131" i="51" s="1"/>
  <c r="Q131" i="51" s="1"/>
  <c r="R131" i="51" s="1"/>
  <c r="V129" i="50"/>
  <c r="N129" i="50"/>
  <c r="O129" i="50" s="1"/>
  <c r="P129" i="50" s="1"/>
  <c r="Q129" i="50" s="1"/>
  <c r="R129" i="50" s="1"/>
  <c r="W128" i="50" a="1"/>
  <c r="W128" i="50" s="1"/>
  <c r="Y128" i="50" a="1"/>
  <c r="Y128" i="50" s="1"/>
  <c r="X128" i="50" a="1"/>
  <c r="X128" i="50" s="1"/>
  <c r="S133" i="49"/>
  <c r="X133" i="49" a="1"/>
  <c r="X133" i="49" s="1"/>
  <c r="Y133" i="49" a="1"/>
  <c r="Y133" i="49" s="1"/>
  <c r="M131" i="48"/>
  <c r="V130" i="48"/>
  <c r="Y129" i="48" a="1"/>
  <c r="Y129" i="48" s="1"/>
  <c r="X129" i="48" a="1"/>
  <c r="X129" i="48" s="1"/>
  <c r="W129" i="48" a="1"/>
  <c r="W129" i="48" s="1"/>
  <c r="V130" i="47"/>
  <c r="M131" i="47"/>
  <c r="Y129" i="47" a="1"/>
  <c r="Y129" i="47" s="1"/>
  <c r="W129" i="47" a="1"/>
  <c r="W129" i="47" s="1"/>
  <c r="X129" i="47" a="1"/>
  <c r="X129" i="47" s="1"/>
  <c r="S133" i="46"/>
  <c r="M131" i="45"/>
  <c r="V130" i="45"/>
  <c r="W129" i="45" a="1"/>
  <c r="W129" i="45" s="1"/>
  <c r="Y129" i="45" a="1"/>
  <c r="Y129" i="45" s="1"/>
  <c r="V128" i="44"/>
  <c r="M129" i="44"/>
  <c r="W127" i="44" a="1"/>
  <c r="W127" i="44" s="1"/>
  <c r="M133" i="43"/>
  <c r="V132" i="43"/>
  <c r="W131" i="43" a="1"/>
  <c r="W131" i="43" s="1"/>
  <c r="Y131" i="43" a="1"/>
  <c r="Y131" i="43" s="1"/>
  <c r="S131" i="42"/>
  <c r="W131" i="42" a="1"/>
  <c r="W131" i="42" s="1"/>
  <c r="X133" i="41" a="1"/>
  <c r="X133" i="41" s="1"/>
  <c r="V134" i="41"/>
  <c r="M135" i="41"/>
  <c r="Y133" i="41" a="1"/>
  <c r="Y133" i="41" s="1"/>
  <c r="Y131" i="40" a="1"/>
  <c r="Y131" i="40" s="1"/>
  <c r="V132" i="40"/>
  <c r="M133" i="40"/>
  <c r="W131" i="40" a="1"/>
  <c r="W131" i="40" s="1"/>
  <c r="Y130" i="57" l="1" a="1"/>
  <c r="Y130" i="57" s="1"/>
  <c r="X130" i="57" a="1"/>
  <c r="X130" i="57" s="1"/>
  <c r="W130" i="57" a="1"/>
  <c r="W130" i="57" s="1"/>
  <c r="V131" i="57"/>
  <c r="N131" i="57"/>
  <c r="O131" i="57" s="1"/>
  <c r="P131" i="57" s="1"/>
  <c r="Q131" i="57" s="1"/>
  <c r="R131" i="57" s="1"/>
  <c r="S131" i="56"/>
  <c r="Y131" i="56" a="1"/>
  <c r="Y131" i="56" s="1"/>
  <c r="V132" i="55"/>
  <c r="M133" i="55"/>
  <c r="Y132" i="54" a="1"/>
  <c r="Y132" i="54" s="1"/>
  <c r="W132" i="54" a="1"/>
  <c r="W132" i="54" s="1"/>
  <c r="X132" i="54" a="1"/>
  <c r="X132" i="54" s="1"/>
  <c r="N133" i="54"/>
  <c r="O133" i="54" s="1"/>
  <c r="P133" i="54" s="1"/>
  <c r="Q133" i="54" s="1"/>
  <c r="R133" i="54" s="1"/>
  <c r="V133" i="54"/>
  <c r="M135" i="53"/>
  <c r="V134" i="53"/>
  <c r="W133" i="53" a="1"/>
  <c r="W133" i="53" s="1"/>
  <c r="Y128" i="52" a="1"/>
  <c r="Y128" i="52" s="1"/>
  <c r="X128" i="52" a="1"/>
  <c r="X128" i="52" s="1"/>
  <c r="W128" i="52" a="1"/>
  <c r="W128" i="52" s="1"/>
  <c r="V129" i="52"/>
  <c r="N129" i="52"/>
  <c r="O129" i="52" s="1"/>
  <c r="P129" i="52" s="1"/>
  <c r="Q129" i="52" s="1"/>
  <c r="R129" i="52" s="1"/>
  <c r="S131" i="51"/>
  <c r="Y131" i="51" a="1"/>
  <c r="Y131" i="51" s="1"/>
  <c r="S129" i="50"/>
  <c r="X129" i="50" s="1" a="1"/>
  <c r="X129" i="50" s="1"/>
  <c r="Y129" i="50" a="1"/>
  <c r="Y129" i="50" s="1"/>
  <c r="V134" i="49"/>
  <c r="M135" i="49"/>
  <c r="W133" i="49" a="1"/>
  <c r="W133" i="49" s="1"/>
  <c r="X130" i="48" a="1"/>
  <c r="X130" i="48" s="1"/>
  <c r="Y130" i="48" a="1"/>
  <c r="Y130" i="48" s="1"/>
  <c r="W130" i="48" a="1"/>
  <c r="W130" i="48" s="1"/>
  <c r="V131" i="48"/>
  <c r="N131" i="48"/>
  <c r="O131" i="48" s="1"/>
  <c r="P131" i="48" s="1"/>
  <c r="Q131" i="48" s="1"/>
  <c r="R131" i="48" s="1"/>
  <c r="V131" i="47"/>
  <c r="N131" i="47"/>
  <c r="O131" i="47" s="1"/>
  <c r="P131" i="47" s="1"/>
  <c r="Q131" i="47" s="1"/>
  <c r="R131" i="47" s="1"/>
  <c r="X130" i="47" a="1"/>
  <c r="X130" i="47" s="1"/>
  <c r="Y130" i="47" a="1"/>
  <c r="Y130" i="47" s="1"/>
  <c r="W130" i="47" a="1"/>
  <c r="W130" i="47" s="1"/>
  <c r="V134" i="46"/>
  <c r="M135" i="46"/>
  <c r="X133" i="46" a="1"/>
  <c r="X133" i="46" s="1"/>
  <c r="Y133" i="46" a="1"/>
  <c r="Y133" i="46" s="1"/>
  <c r="W133" i="46" a="1"/>
  <c r="W133" i="46" s="1"/>
  <c r="X130" i="45" a="1"/>
  <c r="X130" i="45" s="1"/>
  <c r="W130" i="45" a="1"/>
  <c r="W130" i="45" s="1"/>
  <c r="Y130" i="45" a="1"/>
  <c r="Y130" i="45" s="1"/>
  <c r="N131" i="45"/>
  <c r="O131" i="45" s="1"/>
  <c r="P131" i="45" s="1"/>
  <c r="Q131" i="45" s="1"/>
  <c r="R131" i="45" s="1"/>
  <c r="V131" i="45"/>
  <c r="V129" i="44"/>
  <c r="N129" i="44"/>
  <c r="O129" i="44" s="1"/>
  <c r="P129" i="44" s="1"/>
  <c r="Q129" i="44" s="1"/>
  <c r="R129" i="44" s="1"/>
  <c r="W128" i="44" a="1"/>
  <c r="W128" i="44" s="1"/>
  <c r="Y128" i="44" a="1"/>
  <c r="Y128" i="44" s="1"/>
  <c r="X128" i="44" a="1"/>
  <c r="X128" i="44" s="1"/>
  <c r="W132" i="43" a="1"/>
  <c r="W132" i="43" s="1"/>
  <c r="Y132" i="43" a="1"/>
  <c r="Y132" i="43" s="1"/>
  <c r="X132" i="43" a="1"/>
  <c r="X132" i="43" s="1"/>
  <c r="N133" i="43"/>
  <c r="O133" i="43" s="1"/>
  <c r="P133" i="43" s="1"/>
  <c r="Q133" i="43" s="1"/>
  <c r="R133" i="43" s="1"/>
  <c r="V133" i="43"/>
  <c r="V132" i="42"/>
  <c r="M133" i="42"/>
  <c r="Y131" i="42" a="1"/>
  <c r="Y131" i="42" s="1"/>
  <c r="X131" i="42" a="1"/>
  <c r="X131" i="42" s="1"/>
  <c r="N135" i="41"/>
  <c r="O135" i="41" s="1"/>
  <c r="P135" i="41" s="1"/>
  <c r="Q135" i="41" s="1"/>
  <c r="R135" i="41" s="1"/>
  <c r="V135" i="41"/>
  <c r="Y134" i="41" a="1"/>
  <c r="Y134" i="41" s="1"/>
  <c r="W134" i="41" a="1"/>
  <c r="W134" i="41" s="1"/>
  <c r="X134" i="41" a="1"/>
  <c r="X134" i="41" s="1"/>
  <c r="V133" i="40"/>
  <c r="N133" i="40"/>
  <c r="O133" i="40" s="1"/>
  <c r="P133" i="40" s="1"/>
  <c r="Q133" i="40" s="1"/>
  <c r="R133" i="40" s="1"/>
  <c r="X132" i="40" a="1"/>
  <c r="X132" i="40" s="1"/>
  <c r="W132" i="40" a="1"/>
  <c r="W132" i="40" s="1"/>
  <c r="Y132" i="40" a="1"/>
  <c r="Y132" i="40" s="1"/>
  <c r="S131" i="57" l="1"/>
  <c r="X131" i="57" a="1"/>
  <c r="X131" i="57" s="1"/>
  <c r="M133" i="56"/>
  <c r="V132" i="56"/>
  <c r="W131" i="56" a="1"/>
  <c r="W131" i="56" s="1"/>
  <c r="X131" i="56" a="1"/>
  <c r="X131" i="56" s="1"/>
  <c r="V133" i="55"/>
  <c r="N133" i="55"/>
  <c r="O133" i="55" s="1"/>
  <c r="P133" i="55" s="1"/>
  <c r="Q133" i="55" s="1"/>
  <c r="R133" i="55" s="1"/>
  <c r="X132" i="55" a="1"/>
  <c r="X132" i="55" s="1"/>
  <c r="W132" i="55" a="1"/>
  <c r="W132" i="55" s="1"/>
  <c r="Y132" i="55" a="1"/>
  <c r="Y132" i="55" s="1"/>
  <c r="S133" i="54"/>
  <c r="W134" i="53" a="1"/>
  <c r="W134" i="53" s="1"/>
  <c r="Y134" i="53" a="1"/>
  <c r="Y134" i="53" s="1"/>
  <c r="X134" i="53" a="1"/>
  <c r="X134" i="53" s="1"/>
  <c r="N135" i="53"/>
  <c r="O135" i="53" s="1"/>
  <c r="P135" i="53" s="1"/>
  <c r="Q135" i="53" s="1"/>
  <c r="R135" i="53" s="1"/>
  <c r="V135" i="53"/>
  <c r="S129" i="52"/>
  <c r="V132" i="51"/>
  <c r="M133" i="51"/>
  <c r="X131" i="51" a="1"/>
  <c r="X131" i="51" s="1"/>
  <c r="W131" i="51" a="1"/>
  <c r="W131" i="51" s="1"/>
  <c r="W129" i="50" a="1"/>
  <c r="W129" i="50" s="1"/>
  <c r="V130" i="50"/>
  <c r="M131" i="50"/>
  <c r="V135" i="49"/>
  <c r="N135" i="49"/>
  <c r="O135" i="49" s="1"/>
  <c r="P135" i="49" s="1"/>
  <c r="Q135" i="49" s="1"/>
  <c r="R135" i="49" s="1"/>
  <c r="W134" i="49" a="1"/>
  <c r="W134" i="49" s="1"/>
  <c r="Y134" i="49" a="1"/>
  <c r="Y134" i="49" s="1"/>
  <c r="X134" i="49" a="1"/>
  <c r="X134" i="49" s="1"/>
  <c r="W131" i="48" a="1"/>
  <c r="W131" i="48" s="1"/>
  <c r="S131" i="48"/>
  <c r="S131" i="47"/>
  <c r="X131" i="47" a="1"/>
  <c r="X131" i="47" s="1"/>
  <c r="Y131" i="47" a="1"/>
  <c r="Y131" i="47" s="1"/>
  <c r="V135" i="46"/>
  <c r="N135" i="46"/>
  <c r="O135" i="46" s="1"/>
  <c r="P135" i="46" s="1"/>
  <c r="Q135" i="46" s="1"/>
  <c r="R135" i="46" s="1"/>
  <c r="W134" i="46" a="1"/>
  <c r="W134" i="46" s="1"/>
  <c r="Y134" i="46" a="1"/>
  <c r="Y134" i="46" s="1"/>
  <c r="X134" i="46" a="1"/>
  <c r="X134" i="46" s="1"/>
  <c r="S131" i="45"/>
  <c r="S129" i="44"/>
  <c r="Y129" i="44" s="1" a="1"/>
  <c r="Y129" i="44" s="1"/>
  <c r="S133" i="43"/>
  <c r="V133" i="42"/>
  <c r="N133" i="42"/>
  <c r="O133" i="42" s="1"/>
  <c r="P133" i="42" s="1"/>
  <c r="Q133" i="42" s="1"/>
  <c r="R133" i="42" s="1"/>
  <c r="Y132" i="42" a="1"/>
  <c r="Y132" i="42" s="1"/>
  <c r="W132" i="42" a="1"/>
  <c r="W132" i="42" s="1"/>
  <c r="X132" i="42" a="1"/>
  <c r="X132" i="42" s="1"/>
  <c r="S135" i="41"/>
  <c r="S133" i="40"/>
  <c r="Y133" i="40" s="1" a="1"/>
  <c r="Y133" i="40" s="1"/>
  <c r="M133" i="57" l="1"/>
  <c r="V132" i="57"/>
  <c r="W131" i="57" a="1"/>
  <c r="W131" i="57" s="1"/>
  <c r="Y131" i="57" a="1"/>
  <c r="Y131" i="57" s="1"/>
  <c r="W132" i="56" a="1"/>
  <c r="W132" i="56" s="1"/>
  <c r="X132" i="56" a="1"/>
  <c r="X132" i="56" s="1"/>
  <c r="Y132" i="56" a="1"/>
  <c r="Y132" i="56" s="1"/>
  <c r="V133" i="56"/>
  <c r="N133" i="56"/>
  <c r="O133" i="56" s="1"/>
  <c r="P133" i="56" s="1"/>
  <c r="Q133" i="56" s="1"/>
  <c r="R133" i="56" s="1"/>
  <c r="S133" i="55"/>
  <c r="W133" i="55" a="1"/>
  <c r="W133" i="55" s="1"/>
  <c r="M135" i="54"/>
  <c r="V134" i="54"/>
  <c r="W133" i="54" a="1"/>
  <c r="W133" i="54" s="1"/>
  <c r="Y133" i="54" a="1"/>
  <c r="Y133" i="54" s="1"/>
  <c r="X133" i="54" a="1"/>
  <c r="X133" i="54" s="1"/>
  <c r="S135" i="53"/>
  <c r="X135" i="53" s="1" a="1"/>
  <c r="X135" i="53" s="1"/>
  <c r="M131" i="52"/>
  <c r="V130" i="52"/>
  <c r="Y129" i="52" a="1"/>
  <c r="Y129" i="52" s="1"/>
  <c r="X129" i="52" a="1"/>
  <c r="X129" i="52" s="1"/>
  <c r="W129" i="52" a="1"/>
  <c r="W129" i="52" s="1"/>
  <c r="V133" i="51"/>
  <c r="N133" i="51"/>
  <c r="O133" i="51" s="1"/>
  <c r="P133" i="51" s="1"/>
  <c r="Q133" i="51" s="1"/>
  <c r="R133" i="51" s="1"/>
  <c r="W132" i="51" a="1"/>
  <c r="W132" i="51" s="1"/>
  <c r="Y132" i="51" a="1"/>
  <c r="Y132" i="51" s="1"/>
  <c r="X132" i="51" a="1"/>
  <c r="X132" i="51" s="1"/>
  <c r="V131" i="50"/>
  <c r="N131" i="50"/>
  <c r="O131" i="50" s="1"/>
  <c r="P131" i="50" s="1"/>
  <c r="Q131" i="50" s="1"/>
  <c r="R131" i="50" s="1"/>
  <c r="W130" i="50" a="1"/>
  <c r="W130" i="50" s="1"/>
  <c r="Y130" i="50" a="1"/>
  <c r="Y130" i="50" s="1"/>
  <c r="X130" i="50" a="1"/>
  <c r="X130" i="50" s="1"/>
  <c r="S135" i="49"/>
  <c r="X135" i="49" a="1"/>
  <c r="X135" i="49" s="1"/>
  <c r="M133" i="48"/>
  <c r="V132" i="48"/>
  <c r="X131" i="48" a="1"/>
  <c r="X131" i="48" s="1"/>
  <c r="Y131" i="48" a="1"/>
  <c r="Y131" i="48" s="1"/>
  <c r="V132" i="47"/>
  <c r="M133" i="47"/>
  <c r="W131" i="47" a="1"/>
  <c r="W131" i="47" s="1"/>
  <c r="S135" i="46"/>
  <c r="X135" i="46" a="1"/>
  <c r="X135" i="46" s="1"/>
  <c r="V132" i="45"/>
  <c r="M133" i="45"/>
  <c r="Y131" i="45" a="1"/>
  <c r="Y131" i="45" s="1"/>
  <c r="W131" i="45" a="1"/>
  <c r="W131" i="45" s="1"/>
  <c r="X131" i="45" a="1"/>
  <c r="X131" i="45" s="1"/>
  <c r="V130" i="44"/>
  <c r="M131" i="44"/>
  <c r="X129" i="44" a="1"/>
  <c r="X129" i="44" s="1"/>
  <c r="W129" i="44" a="1"/>
  <c r="W129" i="44" s="1"/>
  <c r="M135" i="43"/>
  <c r="V134" i="43"/>
  <c r="Y133" i="43" a="1"/>
  <c r="Y133" i="43" s="1"/>
  <c r="W133" i="43" a="1"/>
  <c r="W133" i="43" s="1"/>
  <c r="X133" i="43" a="1"/>
  <c r="X133" i="43" s="1"/>
  <c r="S133" i="42"/>
  <c r="X133" i="42" a="1"/>
  <c r="X133" i="42" s="1"/>
  <c r="V136" i="41"/>
  <c r="M137" i="41"/>
  <c r="W135" i="41" a="1"/>
  <c r="W135" i="41" s="1"/>
  <c r="X135" i="41" a="1"/>
  <c r="X135" i="41" s="1"/>
  <c r="Y135" i="41" a="1"/>
  <c r="Y135" i="41" s="1"/>
  <c r="M135" i="40"/>
  <c r="V134" i="40"/>
  <c r="X133" i="40" a="1"/>
  <c r="X133" i="40" s="1"/>
  <c r="W133" i="40" a="1"/>
  <c r="W133" i="40" s="1"/>
  <c r="W132" i="57" l="1" a="1"/>
  <c r="W132" i="57" s="1"/>
  <c r="X132" i="57" a="1"/>
  <c r="X132" i="57" s="1"/>
  <c r="Y132" i="57" a="1"/>
  <c r="Y132" i="57" s="1"/>
  <c r="V133" i="57"/>
  <c r="N133" i="57"/>
  <c r="O133" i="57" s="1"/>
  <c r="P133" i="57" s="1"/>
  <c r="Q133" i="57" s="1"/>
  <c r="R133" i="57" s="1"/>
  <c r="S133" i="56"/>
  <c r="V134" i="55"/>
  <c r="M135" i="55"/>
  <c r="X133" i="55" a="1"/>
  <c r="X133" i="55" s="1"/>
  <c r="Y133" i="55" a="1"/>
  <c r="Y133" i="55" s="1"/>
  <c r="X134" i="54" a="1"/>
  <c r="X134" i="54" s="1"/>
  <c r="Y134" i="54" a="1"/>
  <c r="Y134" i="54" s="1"/>
  <c r="W134" i="54" a="1"/>
  <c r="W134" i="54" s="1"/>
  <c r="N135" i="54"/>
  <c r="O135" i="54" s="1"/>
  <c r="P135" i="54" s="1"/>
  <c r="Q135" i="54" s="1"/>
  <c r="R135" i="54" s="1"/>
  <c r="V135" i="54"/>
  <c r="M137" i="53"/>
  <c r="V136" i="53"/>
  <c r="W135" i="53" a="1"/>
  <c r="W135" i="53" s="1"/>
  <c r="Y135" i="53" a="1"/>
  <c r="Y135" i="53" s="1"/>
  <c r="X130" i="52" a="1"/>
  <c r="X130" i="52" s="1"/>
  <c r="W130" i="52" a="1"/>
  <c r="W130" i="52" s="1"/>
  <c r="Y130" i="52" a="1"/>
  <c r="Y130" i="52" s="1"/>
  <c r="V131" i="52"/>
  <c r="N131" i="52"/>
  <c r="O131" i="52" s="1"/>
  <c r="P131" i="52" s="1"/>
  <c r="Q131" i="52" s="1"/>
  <c r="R131" i="52" s="1"/>
  <c r="S133" i="51"/>
  <c r="S131" i="50"/>
  <c r="M137" i="49"/>
  <c r="V136" i="49"/>
  <c r="W135" i="49" a="1"/>
  <c r="W135" i="49" s="1"/>
  <c r="Y135" i="49" a="1"/>
  <c r="Y135" i="49" s="1"/>
  <c r="Y132" i="48" a="1"/>
  <c r="Y132" i="48" s="1"/>
  <c r="X132" i="48" a="1"/>
  <c r="X132" i="48" s="1"/>
  <c r="W132" i="48" a="1"/>
  <c r="W132" i="48" s="1"/>
  <c r="N133" i="48"/>
  <c r="O133" i="48" s="1"/>
  <c r="P133" i="48" s="1"/>
  <c r="Q133" i="48" s="1"/>
  <c r="R133" i="48" s="1"/>
  <c r="V133" i="48"/>
  <c r="V133" i="47"/>
  <c r="N133" i="47"/>
  <c r="O133" i="47" s="1"/>
  <c r="P133" i="47" s="1"/>
  <c r="Q133" i="47" s="1"/>
  <c r="R133" i="47" s="1"/>
  <c r="X132" i="47" a="1"/>
  <c r="X132" i="47" s="1"/>
  <c r="W132" i="47" a="1"/>
  <c r="W132" i="47" s="1"/>
  <c r="Y132" i="47" a="1"/>
  <c r="Y132" i="47" s="1"/>
  <c r="V136" i="46"/>
  <c r="M137" i="46"/>
  <c r="Y135" i="46" a="1"/>
  <c r="Y135" i="46" s="1"/>
  <c r="W135" i="46" a="1"/>
  <c r="W135" i="46" s="1"/>
  <c r="V133" i="45"/>
  <c r="N133" i="45"/>
  <c r="O133" i="45" s="1"/>
  <c r="P133" i="45" s="1"/>
  <c r="Q133" i="45" s="1"/>
  <c r="R133" i="45" s="1"/>
  <c r="W132" i="45" a="1"/>
  <c r="W132" i="45" s="1"/>
  <c r="Y132" i="45" a="1"/>
  <c r="Y132" i="45" s="1"/>
  <c r="X132" i="45" a="1"/>
  <c r="X132" i="45" s="1"/>
  <c r="V131" i="44"/>
  <c r="N131" i="44"/>
  <c r="O131" i="44" s="1"/>
  <c r="P131" i="44" s="1"/>
  <c r="Q131" i="44" s="1"/>
  <c r="R131" i="44" s="1"/>
  <c r="W130" i="44" a="1"/>
  <c r="W130" i="44" s="1"/>
  <c r="Y130" i="44" a="1"/>
  <c r="Y130" i="44" s="1"/>
  <c r="X130" i="44" a="1"/>
  <c r="X130" i="44" s="1"/>
  <c r="W134" i="43" a="1"/>
  <c r="W134" i="43" s="1"/>
  <c r="X134" i="43" a="1"/>
  <c r="X134" i="43" s="1"/>
  <c r="Y134" i="43" a="1"/>
  <c r="Y134" i="43" s="1"/>
  <c r="V135" i="43"/>
  <c r="N135" i="43"/>
  <c r="O135" i="43" s="1"/>
  <c r="P135" i="43" s="1"/>
  <c r="Q135" i="43" s="1"/>
  <c r="R135" i="43" s="1"/>
  <c r="V134" i="42"/>
  <c r="M135" i="42"/>
  <c r="Y133" i="42" a="1"/>
  <c r="Y133" i="42" s="1"/>
  <c r="W133" i="42" a="1"/>
  <c r="W133" i="42" s="1"/>
  <c r="N137" i="41"/>
  <c r="O137" i="41" s="1"/>
  <c r="P137" i="41" s="1"/>
  <c r="Q137" i="41" s="1"/>
  <c r="R137" i="41" s="1"/>
  <c r="V137" i="41"/>
  <c r="X136" i="41" a="1"/>
  <c r="X136" i="41" s="1"/>
  <c r="W136" i="41" a="1"/>
  <c r="W136" i="41" s="1"/>
  <c r="Y136" i="41" a="1"/>
  <c r="Y136" i="41" s="1"/>
  <c r="X134" i="40" a="1"/>
  <c r="X134" i="40" s="1"/>
  <c r="W134" i="40" a="1"/>
  <c r="W134" i="40" s="1"/>
  <c r="Y134" i="40" a="1"/>
  <c r="Y134" i="40" s="1"/>
  <c r="V135" i="40"/>
  <c r="N135" i="40"/>
  <c r="O135" i="40" s="1"/>
  <c r="P135" i="40" s="1"/>
  <c r="Q135" i="40" s="1"/>
  <c r="R135" i="40" s="1"/>
  <c r="S133" i="57" l="1"/>
  <c r="X133" i="57" a="1"/>
  <c r="X133" i="57" s="1"/>
  <c r="W133" i="57" a="1"/>
  <c r="W133" i="57" s="1"/>
  <c r="M135" i="56"/>
  <c r="V134" i="56"/>
  <c r="Y133" i="56" a="1"/>
  <c r="Y133" i="56" s="1"/>
  <c r="X133" i="56" a="1"/>
  <c r="X133" i="56" s="1"/>
  <c r="W133" i="56" a="1"/>
  <c r="W133" i="56" s="1"/>
  <c r="N135" i="55"/>
  <c r="O135" i="55" s="1"/>
  <c r="P135" i="55" s="1"/>
  <c r="Q135" i="55" s="1"/>
  <c r="R135" i="55" s="1"/>
  <c r="V135" i="55"/>
  <c r="X134" i="55" a="1"/>
  <c r="X134" i="55" s="1"/>
  <c r="Y134" i="55" a="1"/>
  <c r="Y134" i="55" s="1"/>
  <c r="W134" i="55" a="1"/>
  <c r="W134" i="55" s="1"/>
  <c r="S135" i="54"/>
  <c r="X136" i="53" a="1"/>
  <c r="X136" i="53" s="1"/>
  <c r="W136" i="53" a="1"/>
  <c r="W136" i="53" s="1"/>
  <c r="Y136" i="53" a="1"/>
  <c r="Y136" i="53" s="1"/>
  <c r="N137" i="53"/>
  <c r="O137" i="53" s="1"/>
  <c r="P137" i="53" s="1"/>
  <c r="Q137" i="53" s="1"/>
  <c r="R137" i="53" s="1"/>
  <c r="V137" i="53"/>
  <c r="S131" i="52"/>
  <c r="X131" i="52" a="1"/>
  <c r="X131" i="52" s="1"/>
  <c r="M135" i="51"/>
  <c r="V134" i="51"/>
  <c r="Y133" i="51" a="1"/>
  <c r="Y133" i="51" s="1"/>
  <c r="W133" i="51" a="1"/>
  <c r="W133" i="51" s="1"/>
  <c r="X133" i="51" a="1"/>
  <c r="X133" i="51" s="1"/>
  <c r="M133" i="50"/>
  <c r="V132" i="50"/>
  <c r="Y131" i="50" a="1"/>
  <c r="Y131" i="50" s="1"/>
  <c r="W131" i="50" a="1"/>
  <c r="W131" i="50" s="1"/>
  <c r="X131" i="50" a="1"/>
  <c r="X131" i="50" s="1"/>
  <c r="Y136" i="49" a="1"/>
  <c r="Y136" i="49" s="1"/>
  <c r="X136" i="49" a="1"/>
  <c r="X136" i="49" s="1"/>
  <c r="W136" i="49" a="1"/>
  <c r="W136" i="49" s="1"/>
  <c r="V137" i="49"/>
  <c r="N137" i="49"/>
  <c r="O137" i="49" s="1"/>
  <c r="P137" i="49" s="1"/>
  <c r="Q137" i="49" s="1"/>
  <c r="R137" i="49" s="1"/>
  <c r="X133" i="48" a="1"/>
  <c r="X133" i="48" s="1"/>
  <c r="S133" i="48"/>
  <c r="X133" i="47" a="1"/>
  <c r="X133" i="47" s="1"/>
  <c r="S133" i="47"/>
  <c r="W133" i="47" a="1"/>
  <c r="W133" i="47" s="1"/>
  <c r="W136" i="46" a="1"/>
  <c r="W136" i="46" s="1"/>
  <c r="Y136" i="46" a="1"/>
  <c r="Y136" i="46" s="1"/>
  <c r="X136" i="46" a="1"/>
  <c r="X136" i="46" s="1"/>
  <c r="V137" i="46"/>
  <c r="N137" i="46"/>
  <c r="O137" i="46" s="1"/>
  <c r="P137" i="46" s="1"/>
  <c r="Q137" i="46" s="1"/>
  <c r="R137" i="46" s="1"/>
  <c r="S133" i="45"/>
  <c r="X133" i="45" a="1"/>
  <c r="X133" i="45" s="1"/>
  <c r="Y133" i="45" a="1"/>
  <c r="Y133" i="45" s="1"/>
  <c r="S131" i="44"/>
  <c r="Y131" i="44" a="1"/>
  <c r="Y131" i="44" s="1"/>
  <c r="S135" i="43"/>
  <c r="N135" i="42"/>
  <c r="O135" i="42" s="1"/>
  <c r="P135" i="42" s="1"/>
  <c r="Q135" i="42" s="1"/>
  <c r="R135" i="42" s="1"/>
  <c r="V135" i="42"/>
  <c r="Y134" i="42" a="1"/>
  <c r="Y134" i="42" s="1"/>
  <c r="X134" i="42" a="1"/>
  <c r="X134" i="42" s="1"/>
  <c r="W134" i="42" a="1"/>
  <c r="W134" i="42" s="1"/>
  <c r="S137" i="41"/>
  <c r="S135" i="40"/>
  <c r="Y135" i="40" s="1" a="1"/>
  <c r="Y135" i="40" s="1"/>
  <c r="V134" i="57" l="1"/>
  <c r="M135" i="57"/>
  <c r="Y133" i="57" a="1"/>
  <c r="Y133" i="57" s="1"/>
  <c r="X134" i="56" a="1"/>
  <c r="X134" i="56" s="1"/>
  <c r="W134" i="56" a="1"/>
  <c r="W134" i="56" s="1"/>
  <c r="Y134" i="56" a="1"/>
  <c r="Y134" i="56" s="1"/>
  <c r="V135" i="56"/>
  <c r="N135" i="56"/>
  <c r="O135" i="56" s="1"/>
  <c r="P135" i="56" s="1"/>
  <c r="Q135" i="56" s="1"/>
  <c r="R135" i="56" s="1"/>
  <c r="S135" i="55"/>
  <c r="X135" i="55" a="1"/>
  <c r="X135" i="55" s="1"/>
  <c r="W135" i="55" a="1"/>
  <c r="W135" i="55" s="1"/>
  <c r="M137" i="54"/>
  <c r="V136" i="54"/>
  <c r="W135" i="54" a="1"/>
  <c r="W135" i="54" s="1"/>
  <c r="X135" i="54" a="1"/>
  <c r="X135" i="54" s="1"/>
  <c r="Y135" i="54" a="1"/>
  <c r="Y135" i="54" s="1"/>
  <c r="S137" i="53"/>
  <c r="M133" i="52"/>
  <c r="V132" i="52"/>
  <c r="W131" i="52" a="1"/>
  <c r="W131" i="52" s="1"/>
  <c r="Y131" i="52" a="1"/>
  <c r="Y131" i="52" s="1"/>
  <c r="X134" i="51" a="1"/>
  <c r="X134" i="51" s="1"/>
  <c r="W134" i="51" a="1"/>
  <c r="W134" i="51" s="1"/>
  <c r="Y134" i="51" a="1"/>
  <c r="Y134" i="51" s="1"/>
  <c r="V135" i="51"/>
  <c r="N135" i="51"/>
  <c r="O135" i="51" s="1"/>
  <c r="P135" i="51" s="1"/>
  <c r="Q135" i="51" s="1"/>
  <c r="R135" i="51" s="1"/>
  <c r="W132" i="50" a="1"/>
  <c r="W132" i="50" s="1"/>
  <c r="X132" i="50" a="1"/>
  <c r="X132" i="50" s="1"/>
  <c r="Y132" i="50" a="1"/>
  <c r="Y132" i="50" s="1"/>
  <c r="V133" i="50"/>
  <c r="N133" i="50"/>
  <c r="O133" i="50" s="1"/>
  <c r="P133" i="50" s="1"/>
  <c r="Q133" i="50" s="1"/>
  <c r="R133" i="50" s="1"/>
  <c r="S137" i="49"/>
  <c r="X137" i="49" a="1"/>
  <c r="X137" i="49" s="1"/>
  <c r="M135" i="48"/>
  <c r="V134" i="48"/>
  <c r="W133" i="48" a="1"/>
  <c r="W133" i="48" s="1"/>
  <c r="Y133" i="48" a="1"/>
  <c r="Y133" i="48" s="1"/>
  <c r="M135" i="47"/>
  <c r="V134" i="47"/>
  <c r="Y133" i="47" a="1"/>
  <c r="Y133" i="47" s="1"/>
  <c r="X137" i="46" a="1"/>
  <c r="X137" i="46" s="1"/>
  <c r="S137" i="46"/>
  <c r="V134" i="45"/>
  <c r="M135" i="45"/>
  <c r="W133" i="45" a="1"/>
  <c r="W133" i="45" s="1"/>
  <c r="V132" i="44"/>
  <c r="M133" i="44"/>
  <c r="X131" i="44" a="1"/>
  <c r="X131" i="44" s="1"/>
  <c r="W131" i="44" a="1"/>
  <c r="W131" i="44" s="1"/>
  <c r="V136" i="43"/>
  <c r="M137" i="43"/>
  <c r="X135" i="43" a="1"/>
  <c r="X135" i="43" s="1"/>
  <c r="Y135" i="43" a="1"/>
  <c r="Y135" i="43" s="1"/>
  <c r="W135" i="43" a="1"/>
  <c r="W135" i="43" s="1"/>
  <c r="S135" i="42"/>
  <c r="M139" i="41"/>
  <c r="V138" i="41"/>
  <c r="X137" i="41" a="1"/>
  <c r="X137" i="41" s="1"/>
  <c r="W137" i="41" a="1"/>
  <c r="W137" i="41" s="1"/>
  <c r="Y137" i="41" a="1"/>
  <c r="Y137" i="41" s="1"/>
  <c r="W135" i="40" a="1"/>
  <c r="W135" i="40" s="1"/>
  <c r="X135" i="40" a="1"/>
  <c r="X135" i="40" s="1"/>
  <c r="V136" i="40"/>
  <c r="M137" i="40"/>
  <c r="N135" i="57" l="1"/>
  <c r="O135" i="57" s="1"/>
  <c r="P135" i="57" s="1"/>
  <c r="Q135" i="57" s="1"/>
  <c r="R135" i="57" s="1"/>
  <c r="V135" i="57"/>
  <c r="Y134" i="57" a="1"/>
  <c r="Y134" i="57" s="1"/>
  <c r="W134" i="57" a="1"/>
  <c r="W134" i="57" s="1"/>
  <c r="X134" i="57" a="1"/>
  <c r="X134" i="57" s="1"/>
  <c r="S135" i="56"/>
  <c r="X135" i="56" a="1"/>
  <c r="X135" i="56" s="1"/>
  <c r="Y135" i="56" a="1"/>
  <c r="Y135" i="56" s="1"/>
  <c r="M137" i="55"/>
  <c r="V136" i="55"/>
  <c r="Y135" i="55" a="1"/>
  <c r="Y135" i="55" s="1"/>
  <c r="W136" i="54" a="1"/>
  <c r="W136" i="54" s="1"/>
  <c r="Y136" i="54" a="1"/>
  <c r="Y136" i="54" s="1"/>
  <c r="X136" i="54" a="1"/>
  <c r="X136" i="54" s="1"/>
  <c r="V137" i="54"/>
  <c r="N137" i="54"/>
  <c r="O137" i="54" s="1"/>
  <c r="P137" i="54" s="1"/>
  <c r="Q137" i="54" s="1"/>
  <c r="R137" i="54" s="1"/>
  <c r="M139" i="53"/>
  <c r="V138" i="53"/>
  <c r="W137" i="53" a="1"/>
  <c r="W137" i="53" s="1"/>
  <c r="X137" i="53" a="1"/>
  <c r="X137" i="53" s="1"/>
  <c r="Y137" i="53" a="1"/>
  <c r="Y137" i="53" s="1"/>
  <c r="W132" i="52" a="1"/>
  <c r="W132" i="52" s="1"/>
  <c r="Y132" i="52" a="1"/>
  <c r="Y132" i="52" s="1"/>
  <c r="X132" i="52" a="1"/>
  <c r="X132" i="52" s="1"/>
  <c r="V133" i="52"/>
  <c r="N133" i="52"/>
  <c r="O133" i="52" s="1"/>
  <c r="P133" i="52" s="1"/>
  <c r="Q133" i="52" s="1"/>
  <c r="R133" i="52" s="1"/>
  <c r="S135" i="51"/>
  <c r="X135" i="51" a="1"/>
  <c r="X135" i="51" s="1"/>
  <c r="Y135" i="51" a="1"/>
  <c r="Y135" i="51" s="1"/>
  <c r="S133" i="50"/>
  <c r="X133" i="50" a="1"/>
  <c r="X133" i="50" s="1"/>
  <c r="V138" i="49"/>
  <c r="M139" i="49"/>
  <c r="W137" i="49" a="1"/>
  <c r="W137" i="49" s="1"/>
  <c r="Y137" i="49" a="1"/>
  <c r="Y137" i="49" s="1"/>
  <c r="N135" i="48"/>
  <c r="O135" i="48" s="1"/>
  <c r="P135" i="48" s="1"/>
  <c r="Q135" i="48" s="1"/>
  <c r="R135" i="48" s="1"/>
  <c r="V135" i="48"/>
  <c r="W134" i="48" a="1"/>
  <c r="W134" i="48" s="1"/>
  <c r="Y134" i="48" a="1"/>
  <c r="Y134" i="48" s="1"/>
  <c r="X134" i="48" a="1"/>
  <c r="X134" i="48" s="1"/>
  <c r="X134" i="47" a="1"/>
  <c r="X134" i="47" s="1"/>
  <c r="W134" i="47" a="1"/>
  <c r="W134" i="47" s="1"/>
  <c r="Y134" i="47" a="1"/>
  <c r="Y134" i="47" s="1"/>
  <c r="N135" i="47"/>
  <c r="O135" i="47" s="1"/>
  <c r="P135" i="47" s="1"/>
  <c r="Q135" i="47" s="1"/>
  <c r="R135" i="47" s="1"/>
  <c r="V135" i="47"/>
  <c r="M139" i="46"/>
  <c r="V138" i="46"/>
  <c r="Y137" i="46" a="1"/>
  <c r="Y137" i="46" s="1"/>
  <c r="W137" i="46" a="1"/>
  <c r="W137" i="46" s="1"/>
  <c r="V135" i="45"/>
  <c r="N135" i="45"/>
  <c r="O135" i="45" s="1"/>
  <c r="P135" i="45" s="1"/>
  <c r="Q135" i="45" s="1"/>
  <c r="R135" i="45" s="1"/>
  <c r="W134" i="45" a="1"/>
  <c r="W134" i="45" s="1"/>
  <c r="Y134" i="45" a="1"/>
  <c r="Y134" i="45" s="1"/>
  <c r="X134" i="45" a="1"/>
  <c r="X134" i="45" s="1"/>
  <c r="N133" i="44"/>
  <c r="O133" i="44" s="1"/>
  <c r="P133" i="44" s="1"/>
  <c r="Q133" i="44" s="1"/>
  <c r="R133" i="44" s="1"/>
  <c r="V133" i="44"/>
  <c r="X132" i="44" a="1"/>
  <c r="X132" i="44" s="1"/>
  <c r="W132" i="44" a="1"/>
  <c r="W132" i="44" s="1"/>
  <c r="Y132" i="44" a="1"/>
  <c r="Y132" i="44" s="1"/>
  <c r="V137" i="43"/>
  <c r="N137" i="43"/>
  <c r="O137" i="43" s="1"/>
  <c r="P137" i="43" s="1"/>
  <c r="Q137" i="43" s="1"/>
  <c r="R137" i="43" s="1"/>
  <c r="W136" i="43" a="1"/>
  <c r="W136" i="43" s="1"/>
  <c r="Y136" i="43" a="1"/>
  <c r="Y136" i="43" s="1"/>
  <c r="X136" i="43" a="1"/>
  <c r="X136" i="43" s="1"/>
  <c r="M137" i="42"/>
  <c r="V136" i="42"/>
  <c r="Y135" i="42" a="1"/>
  <c r="Y135" i="42" s="1"/>
  <c r="X135" i="42" a="1"/>
  <c r="X135" i="42" s="1"/>
  <c r="W135" i="42" a="1"/>
  <c r="W135" i="42" s="1"/>
  <c r="Y138" i="41" a="1"/>
  <c r="Y138" i="41" s="1"/>
  <c r="X138" i="41" a="1"/>
  <c r="X138" i="41" s="1"/>
  <c r="W138" i="41" a="1"/>
  <c r="W138" i="41" s="1"/>
  <c r="N139" i="41"/>
  <c r="O139" i="41" s="1"/>
  <c r="P139" i="41" s="1"/>
  <c r="Q139" i="41" s="1"/>
  <c r="R139" i="41" s="1"/>
  <c r="V139" i="41"/>
  <c r="N137" i="40"/>
  <c r="O137" i="40" s="1"/>
  <c r="P137" i="40" s="1"/>
  <c r="Q137" i="40" s="1"/>
  <c r="R137" i="40" s="1"/>
  <c r="V137" i="40"/>
  <c r="W136" i="40" a="1"/>
  <c r="W136" i="40" s="1"/>
  <c r="Y136" i="40" a="1"/>
  <c r="Y136" i="40" s="1"/>
  <c r="X136" i="40" a="1"/>
  <c r="X136" i="40" s="1"/>
  <c r="X135" i="57" l="1" a="1"/>
  <c r="X135" i="57" s="1"/>
  <c r="S135" i="57"/>
  <c r="Y135" i="57" a="1"/>
  <c r="Y135" i="57" s="1"/>
  <c r="V136" i="56"/>
  <c r="M137" i="56"/>
  <c r="W135" i="56" a="1"/>
  <c r="W135" i="56" s="1"/>
  <c r="Y136" i="55" a="1"/>
  <c r="Y136" i="55" s="1"/>
  <c r="W136" i="55" a="1"/>
  <c r="W136" i="55" s="1"/>
  <c r="X136" i="55" a="1"/>
  <c r="X136" i="55" s="1"/>
  <c r="V137" i="55"/>
  <c r="N137" i="55"/>
  <c r="O137" i="55" s="1"/>
  <c r="P137" i="55" s="1"/>
  <c r="Q137" i="55" s="1"/>
  <c r="R137" i="55" s="1"/>
  <c r="S137" i="54"/>
  <c r="Y138" i="53" a="1"/>
  <c r="Y138" i="53" s="1"/>
  <c r="X138" i="53" a="1"/>
  <c r="X138" i="53" s="1"/>
  <c r="W138" i="53" a="1"/>
  <c r="W138" i="53" s="1"/>
  <c r="V139" i="53"/>
  <c r="N139" i="53"/>
  <c r="O139" i="53" s="1"/>
  <c r="P139" i="53" s="1"/>
  <c r="Q139" i="53" s="1"/>
  <c r="R139" i="53" s="1"/>
  <c r="S133" i="52"/>
  <c r="X133" i="52" a="1"/>
  <c r="X133" i="52" s="1"/>
  <c r="V136" i="51"/>
  <c r="M137" i="51"/>
  <c r="W135" i="51" a="1"/>
  <c r="W135" i="51" s="1"/>
  <c r="V134" i="50"/>
  <c r="M135" i="50"/>
  <c r="Y133" i="50" a="1"/>
  <c r="Y133" i="50" s="1"/>
  <c r="W133" i="50" a="1"/>
  <c r="W133" i="50" s="1"/>
  <c r="V139" i="49"/>
  <c r="N139" i="49"/>
  <c r="O139" i="49" s="1"/>
  <c r="P139" i="49" s="1"/>
  <c r="Q139" i="49" s="1"/>
  <c r="R139" i="49" s="1"/>
  <c r="W138" i="49" a="1"/>
  <c r="W138" i="49" s="1"/>
  <c r="X138" i="49" a="1"/>
  <c r="X138" i="49" s="1"/>
  <c r="Y138" i="49" a="1"/>
  <c r="Y138" i="49" s="1"/>
  <c r="S135" i="48"/>
  <c r="Y135" i="48" s="1" a="1"/>
  <c r="Y135" i="48" s="1"/>
  <c r="S135" i="47"/>
  <c r="X135" i="47" a="1"/>
  <c r="X135" i="47" s="1"/>
  <c r="Y138" i="46" a="1"/>
  <c r="Y138" i="46" s="1"/>
  <c r="X138" i="46" a="1"/>
  <c r="X138" i="46" s="1"/>
  <c r="W138" i="46" a="1"/>
  <c r="W138" i="46" s="1"/>
  <c r="N139" i="46"/>
  <c r="O139" i="46" s="1"/>
  <c r="P139" i="46" s="1"/>
  <c r="Q139" i="46" s="1"/>
  <c r="R139" i="46" s="1"/>
  <c r="V139" i="46"/>
  <c r="S135" i="45"/>
  <c r="S133" i="44"/>
  <c r="Y133" i="44" s="1" a="1"/>
  <c r="Y133" i="44" s="1"/>
  <c r="S137" i="43"/>
  <c r="X137" i="43" a="1"/>
  <c r="X137" i="43" s="1"/>
  <c r="Y136" i="42" a="1"/>
  <c r="Y136" i="42" s="1"/>
  <c r="X136" i="42" a="1"/>
  <c r="X136" i="42" s="1"/>
  <c r="W136" i="42" a="1"/>
  <c r="W136" i="42" s="1"/>
  <c r="N137" i="42"/>
  <c r="O137" i="42" s="1"/>
  <c r="P137" i="42" s="1"/>
  <c r="Q137" i="42" s="1"/>
  <c r="R137" i="42" s="1"/>
  <c r="V137" i="42"/>
  <c r="S139" i="41"/>
  <c r="S137" i="40"/>
  <c r="X137" i="40" s="1" a="1"/>
  <c r="X137" i="40" s="1"/>
  <c r="M137" i="57" l="1"/>
  <c r="V136" i="57"/>
  <c r="W135" i="57" a="1"/>
  <c r="W135" i="57" s="1"/>
  <c r="N137" i="56"/>
  <c r="O137" i="56" s="1"/>
  <c r="P137" i="56" s="1"/>
  <c r="Q137" i="56" s="1"/>
  <c r="R137" i="56" s="1"/>
  <c r="V137" i="56"/>
  <c r="W136" i="56" a="1"/>
  <c r="W136" i="56" s="1"/>
  <c r="X136" i="56" a="1"/>
  <c r="X136" i="56" s="1"/>
  <c r="Y136" i="56" a="1"/>
  <c r="Y136" i="56" s="1"/>
  <c r="S137" i="55"/>
  <c r="W137" i="55" a="1"/>
  <c r="W137" i="55" s="1"/>
  <c r="Y137" i="55" a="1"/>
  <c r="Y137" i="55" s="1"/>
  <c r="M139" i="54"/>
  <c r="V138" i="54"/>
  <c r="W137" i="54" a="1"/>
  <c r="W137" i="54" s="1"/>
  <c r="Y137" i="54" a="1"/>
  <c r="Y137" i="54" s="1"/>
  <c r="X137" i="54" a="1"/>
  <c r="X137" i="54" s="1"/>
  <c r="S139" i="53"/>
  <c r="X139" i="53" a="1"/>
  <c r="X139" i="53" s="1"/>
  <c r="V134" i="52"/>
  <c r="M135" i="52"/>
  <c r="W133" i="52" a="1"/>
  <c r="W133" i="52" s="1"/>
  <c r="Y133" i="52" a="1"/>
  <c r="Y133" i="52" s="1"/>
  <c r="V137" i="51"/>
  <c r="N137" i="51"/>
  <c r="O137" i="51" s="1"/>
  <c r="P137" i="51" s="1"/>
  <c r="Q137" i="51" s="1"/>
  <c r="R137" i="51" s="1"/>
  <c r="W136" i="51" a="1"/>
  <c r="W136" i="51" s="1"/>
  <c r="Y136" i="51" a="1"/>
  <c r="Y136" i="51" s="1"/>
  <c r="X136" i="51" a="1"/>
  <c r="X136" i="51" s="1"/>
  <c r="V135" i="50"/>
  <c r="N135" i="50"/>
  <c r="O135" i="50" s="1"/>
  <c r="P135" i="50" s="1"/>
  <c r="Q135" i="50" s="1"/>
  <c r="R135" i="50" s="1"/>
  <c r="W134" i="50" a="1"/>
  <c r="W134" i="50" s="1"/>
  <c r="X134" i="50" a="1"/>
  <c r="X134" i="50" s="1"/>
  <c r="Y134" i="50" a="1"/>
  <c r="Y134" i="50" s="1"/>
  <c r="S139" i="49"/>
  <c r="X139" i="49" a="1"/>
  <c r="X139" i="49" s="1"/>
  <c r="M137" i="48"/>
  <c r="V136" i="48"/>
  <c r="X135" i="48" a="1"/>
  <c r="X135" i="48" s="1"/>
  <c r="W135" i="48" a="1"/>
  <c r="W135" i="48" s="1"/>
  <c r="M137" i="47"/>
  <c r="V136" i="47"/>
  <c r="W135" i="47" a="1"/>
  <c r="W135" i="47" s="1"/>
  <c r="Y135" i="47" a="1"/>
  <c r="Y135" i="47" s="1"/>
  <c r="S139" i="46"/>
  <c r="X139" i="46" a="1"/>
  <c r="X139" i="46" s="1"/>
  <c r="M137" i="45"/>
  <c r="V136" i="45"/>
  <c r="X135" i="45" a="1"/>
  <c r="X135" i="45" s="1"/>
  <c r="W135" i="45" a="1"/>
  <c r="W135" i="45" s="1"/>
  <c r="Y135" i="45" a="1"/>
  <c r="Y135" i="45" s="1"/>
  <c r="M135" i="44"/>
  <c r="V134" i="44"/>
  <c r="X133" i="44" a="1"/>
  <c r="X133" i="44" s="1"/>
  <c r="W133" i="44" a="1"/>
  <c r="W133" i="44" s="1"/>
  <c r="M139" i="43"/>
  <c r="V138" i="43"/>
  <c r="Y137" i="43" a="1"/>
  <c r="Y137" i="43" s="1"/>
  <c r="W137" i="43" a="1"/>
  <c r="W137" i="43" s="1"/>
  <c r="S137" i="42"/>
  <c r="X137" i="42" a="1"/>
  <c r="X137" i="42" s="1"/>
  <c r="V140" i="41"/>
  <c r="M141" i="41"/>
  <c r="X139" i="41" a="1"/>
  <c r="X139" i="41" s="1"/>
  <c r="W139" i="41" a="1"/>
  <c r="W139" i="41" s="1"/>
  <c r="Y139" i="41" a="1"/>
  <c r="Y139" i="41" s="1"/>
  <c r="W137" i="40" a="1"/>
  <c r="W137" i="40" s="1"/>
  <c r="M139" i="40"/>
  <c r="V138" i="40"/>
  <c r="Y137" i="40" a="1"/>
  <c r="Y137" i="40" s="1"/>
  <c r="Y136" i="57" l="1" a="1"/>
  <c r="Y136" i="57" s="1"/>
  <c r="X136" i="57" a="1"/>
  <c r="X136" i="57" s="1"/>
  <c r="W136" i="57" a="1"/>
  <c r="W136" i="57" s="1"/>
  <c r="N137" i="57"/>
  <c r="O137" i="57" s="1"/>
  <c r="P137" i="57" s="1"/>
  <c r="Q137" i="57" s="1"/>
  <c r="R137" i="57" s="1"/>
  <c r="V137" i="57"/>
  <c r="S137" i="56"/>
  <c r="V138" i="55"/>
  <c r="M139" i="55"/>
  <c r="X137" i="55" a="1"/>
  <c r="X137" i="55" s="1"/>
  <c r="Y138" i="54" a="1"/>
  <c r="Y138" i="54" s="1"/>
  <c r="X138" i="54" a="1"/>
  <c r="X138" i="54" s="1"/>
  <c r="W138" i="54" a="1"/>
  <c r="W138" i="54" s="1"/>
  <c r="V139" i="54"/>
  <c r="N139" i="54"/>
  <c r="O139" i="54" s="1"/>
  <c r="P139" i="54" s="1"/>
  <c r="Q139" i="54" s="1"/>
  <c r="R139" i="54" s="1"/>
  <c r="V140" i="53"/>
  <c r="M141" i="53"/>
  <c r="Y139" i="53" a="1"/>
  <c r="Y139" i="53" s="1"/>
  <c r="W139" i="53" a="1"/>
  <c r="W139" i="53" s="1"/>
  <c r="N135" i="52"/>
  <c r="O135" i="52" s="1"/>
  <c r="P135" i="52" s="1"/>
  <c r="Q135" i="52" s="1"/>
  <c r="R135" i="52" s="1"/>
  <c r="V135" i="52"/>
  <c r="X134" i="52" a="1"/>
  <c r="X134" i="52" s="1"/>
  <c r="Y134" i="52" a="1"/>
  <c r="Y134" i="52" s="1"/>
  <c r="W134" i="52" a="1"/>
  <c r="W134" i="52" s="1"/>
  <c r="S137" i="51"/>
  <c r="X137" i="51" s="1" a="1"/>
  <c r="X137" i="51" s="1"/>
  <c r="S135" i="50"/>
  <c r="V140" i="49"/>
  <c r="M141" i="49"/>
  <c r="Y139" i="49" a="1"/>
  <c r="Y139" i="49" s="1"/>
  <c r="W139" i="49" a="1"/>
  <c r="W139" i="49" s="1"/>
  <c r="X136" i="48" a="1"/>
  <c r="X136" i="48" s="1"/>
  <c r="W136" i="48" a="1"/>
  <c r="W136" i="48" s="1"/>
  <c r="Y136" i="48" a="1"/>
  <c r="Y136" i="48" s="1"/>
  <c r="N137" i="48"/>
  <c r="O137" i="48" s="1"/>
  <c r="P137" i="48" s="1"/>
  <c r="Q137" i="48" s="1"/>
  <c r="R137" i="48" s="1"/>
  <c r="V137" i="48"/>
  <c r="Y136" i="47" a="1"/>
  <c r="Y136" i="47" s="1"/>
  <c r="W136" i="47" a="1"/>
  <c r="W136" i="47" s="1"/>
  <c r="X136" i="47" a="1"/>
  <c r="X136" i="47" s="1"/>
  <c r="N137" i="47"/>
  <c r="O137" i="47" s="1"/>
  <c r="P137" i="47" s="1"/>
  <c r="Q137" i="47" s="1"/>
  <c r="R137" i="47" s="1"/>
  <c r="V137" i="47"/>
  <c r="V140" i="46"/>
  <c r="M141" i="46"/>
  <c r="W139" i="46" a="1"/>
  <c r="W139" i="46" s="1"/>
  <c r="Y139" i="46" a="1"/>
  <c r="Y139" i="46" s="1"/>
  <c r="X136" i="45" a="1"/>
  <c r="X136" i="45" s="1"/>
  <c r="Y136" i="45" a="1"/>
  <c r="Y136" i="45" s="1"/>
  <c r="W136" i="45" a="1"/>
  <c r="W136" i="45" s="1"/>
  <c r="V137" i="45"/>
  <c r="N137" i="45"/>
  <c r="O137" i="45" s="1"/>
  <c r="P137" i="45" s="1"/>
  <c r="Q137" i="45" s="1"/>
  <c r="R137" i="45" s="1"/>
  <c r="X134" i="44" a="1"/>
  <c r="X134" i="44" s="1"/>
  <c r="Y134" i="44" a="1"/>
  <c r="Y134" i="44" s="1"/>
  <c r="W134" i="44" a="1"/>
  <c r="W134" i="44" s="1"/>
  <c r="N135" i="44"/>
  <c r="O135" i="44" s="1"/>
  <c r="P135" i="44" s="1"/>
  <c r="Q135" i="44" s="1"/>
  <c r="R135" i="44" s="1"/>
  <c r="V135" i="44"/>
  <c r="W138" i="43" a="1"/>
  <c r="W138" i="43" s="1"/>
  <c r="X138" i="43" a="1"/>
  <c r="X138" i="43" s="1"/>
  <c r="Y138" i="43" a="1"/>
  <c r="Y138" i="43" s="1"/>
  <c r="N139" i="43"/>
  <c r="O139" i="43" s="1"/>
  <c r="P139" i="43" s="1"/>
  <c r="Q139" i="43" s="1"/>
  <c r="R139" i="43" s="1"/>
  <c r="V139" i="43"/>
  <c r="M139" i="42"/>
  <c r="V138" i="42"/>
  <c r="Y137" i="42" a="1"/>
  <c r="Y137" i="42" s="1"/>
  <c r="W137" i="42" a="1"/>
  <c r="W137" i="42" s="1"/>
  <c r="V141" i="41"/>
  <c r="N141" i="41"/>
  <c r="O141" i="41" s="1"/>
  <c r="P141" i="41" s="1"/>
  <c r="Q141" i="41" s="1"/>
  <c r="R141" i="41" s="1"/>
  <c r="X140" i="41" a="1"/>
  <c r="X140" i="41" s="1"/>
  <c r="W140" i="41" a="1"/>
  <c r="W140" i="41" s="1"/>
  <c r="Y140" i="41" a="1"/>
  <c r="Y140" i="41" s="1"/>
  <c r="Y138" i="40" a="1"/>
  <c r="Y138" i="40" s="1"/>
  <c r="X138" i="40" a="1"/>
  <c r="X138" i="40" s="1"/>
  <c r="W138" i="40" a="1"/>
  <c r="W138" i="40" s="1"/>
  <c r="N139" i="40"/>
  <c r="O139" i="40" s="1"/>
  <c r="P139" i="40" s="1"/>
  <c r="Q139" i="40" s="1"/>
  <c r="R139" i="40" s="1"/>
  <c r="V139" i="40"/>
  <c r="S137" i="57" l="1"/>
  <c r="V138" i="56"/>
  <c r="M139" i="56"/>
  <c r="Y137" i="56" a="1"/>
  <c r="Y137" i="56" s="1"/>
  <c r="W137" i="56" a="1"/>
  <c r="W137" i="56" s="1"/>
  <c r="X137" i="56" a="1"/>
  <c r="X137" i="56" s="1"/>
  <c r="N139" i="55"/>
  <c r="O139" i="55" s="1"/>
  <c r="P139" i="55" s="1"/>
  <c r="Q139" i="55" s="1"/>
  <c r="R139" i="55" s="1"/>
  <c r="V139" i="55"/>
  <c r="X138" i="55" a="1"/>
  <c r="X138" i="55" s="1"/>
  <c r="Y138" i="55" a="1"/>
  <c r="Y138" i="55" s="1"/>
  <c r="W138" i="55" a="1"/>
  <c r="W138" i="55" s="1"/>
  <c r="S139" i="54"/>
  <c r="X139" i="54" s="1" a="1"/>
  <c r="X139" i="54" s="1"/>
  <c r="V141" i="53"/>
  <c r="N141" i="53"/>
  <c r="O141" i="53" s="1"/>
  <c r="P141" i="53" s="1"/>
  <c r="Q141" i="53" s="1"/>
  <c r="R141" i="53" s="1"/>
  <c r="W140" i="53" a="1"/>
  <c r="W140" i="53" s="1"/>
  <c r="Y140" i="53" a="1"/>
  <c r="Y140" i="53" s="1"/>
  <c r="X140" i="53" a="1"/>
  <c r="X140" i="53" s="1"/>
  <c r="S135" i="52"/>
  <c r="X135" i="52" a="1"/>
  <c r="X135" i="52" s="1"/>
  <c r="W135" i="52" a="1"/>
  <c r="W135" i="52" s="1"/>
  <c r="M139" i="51"/>
  <c r="V138" i="51"/>
  <c r="W137" i="51" a="1"/>
  <c r="W137" i="51" s="1"/>
  <c r="Y137" i="51" a="1"/>
  <c r="Y137" i="51" s="1"/>
  <c r="V136" i="50"/>
  <c r="M137" i="50"/>
  <c r="X135" i="50" a="1"/>
  <c r="X135" i="50" s="1"/>
  <c r="Y135" i="50" a="1"/>
  <c r="Y135" i="50" s="1"/>
  <c r="W135" i="50" a="1"/>
  <c r="W135" i="50" s="1"/>
  <c r="N141" i="49"/>
  <c r="O141" i="49" s="1"/>
  <c r="P141" i="49" s="1"/>
  <c r="Q141" i="49" s="1"/>
  <c r="R141" i="49" s="1"/>
  <c r="V141" i="49"/>
  <c r="W140" i="49" a="1"/>
  <c r="W140" i="49" s="1"/>
  <c r="X140" i="49" a="1"/>
  <c r="X140" i="49" s="1"/>
  <c r="Y140" i="49" a="1"/>
  <c r="Y140" i="49" s="1"/>
  <c r="X137" i="48" a="1"/>
  <c r="X137" i="48" s="1"/>
  <c r="S137" i="48"/>
  <c r="W137" i="47" a="1"/>
  <c r="W137" i="47" s="1"/>
  <c r="S137" i="47"/>
  <c r="N141" i="46"/>
  <c r="O141" i="46" s="1"/>
  <c r="P141" i="46" s="1"/>
  <c r="Q141" i="46" s="1"/>
  <c r="R141" i="46" s="1"/>
  <c r="V141" i="46"/>
  <c r="X140" i="46" a="1"/>
  <c r="X140" i="46" s="1"/>
  <c r="Y140" i="46" a="1"/>
  <c r="Y140" i="46" s="1"/>
  <c r="W140" i="46" a="1"/>
  <c r="W140" i="46" s="1"/>
  <c r="S137" i="45"/>
  <c r="X137" i="45" s="1" a="1"/>
  <c r="X137" i="45" s="1"/>
  <c r="W137" i="45" a="1"/>
  <c r="W137" i="45" s="1"/>
  <c r="S135" i="44"/>
  <c r="S139" i="43"/>
  <c r="Y138" i="42" a="1"/>
  <c r="Y138" i="42" s="1"/>
  <c r="X138" i="42" a="1"/>
  <c r="X138" i="42" s="1"/>
  <c r="W138" i="42" a="1"/>
  <c r="W138" i="42" s="1"/>
  <c r="N139" i="42"/>
  <c r="O139" i="42" s="1"/>
  <c r="P139" i="42" s="1"/>
  <c r="Q139" i="42" s="1"/>
  <c r="R139" i="42" s="1"/>
  <c r="V139" i="42"/>
  <c r="S141" i="41"/>
  <c r="S139" i="40"/>
  <c r="X139" i="40" s="1" a="1"/>
  <c r="X139" i="40" s="1"/>
  <c r="V138" i="57" l="1"/>
  <c r="M139" i="57"/>
  <c r="X137" i="57" a="1"/>
  <c r="X137" i="57" s="1"/>
  <c r="W137" i="57" a="1"/>
  <c r="W137" i="57" s="1"/>
  <c r="Y137" i="57" a="1"/>
  <c r="Y137" i="57" s="1"/>
  <c r="V139" i="56"/>
  <c r="N139" i="56"/>
  <c r="O139" i="56" s="1"/>
  <c r="P139" i="56" s="1"/>
  <c r="Q139" i="56" s="1"/>
  <c r="R139" i="56" s="1"/>
  <c r="Y138" i="56" a="1"/>
  <c r="Y138" i="56" s="1"/>
  <c r="X138" i="56" a="1"/>
  <c r="X138" i="56" s="1"/>
  <c r="W138" i="56" a="1"/>
  <c r="W138" i="56" s="1"/>
  <c r="S139" i="55"/>
  <c r="X139" i="55" a="1"/>
  <c r="X139" i="55" s="1"/>
  <c r="W139" i="55" a="1"/>
  <c r="W139" i="55" s="1"/>
  <c r="V140" i="54"/>
  <c r="M141" i="54"/>
  <c r="W139" i="54" a="1"/>
  <c r="W139" i="54" s="1"/>
  <c r="Y139" i="54" a="1"/>
  <c r="Y139" i="54" s="1"/>
  <c r="X141" i="53" a="1"/>
  <c r="X141" i="53" s="1"/>
  <c r="S141" i="53"/>
  <c r="W141" i="53" a="1"/>
  <c r="W141" i="53" s="1"/>
  <c r="V136" i="52"/>
  <c r="M137" i="52"/>
  <c r="Y135" i="52" a="1"/>
  <c r="Y135" i="52" s="1"/>
  <c r="X138" i="51" a="1"/>
  <c r="X138" i="51" s="1"/>
  <c r="W138" i="51" a="1"/>
  <c r="W138" i="51" s="1"/>
  <c r="Y138" i="51" a="1"/>
  <c r="Y138" i="51" s="1"/>
  <c r="N139" i="51"/>
  <c r="O139" i="51" s="1"/>
  <c r="P139" i="51" s="1"/>
  <c r="Q139" i="51" s="1"/>
  <c r="R139" i="51" s="1"/>
  <c r="V139" i="51"/>
  <c r="N137" i="50"/>
  <c r="O137" i="50" s="1"/>
  <c r="P137" i="50" s="1"/>
  <c r="Q137" i="50" s="1"/>
  <c r="R137" i="50" s="1"/>
  <c r="V137" i="50"/>
  <c r="Y136" i="50" a="1"/>
  <c r="Y136" i="50" s="1"/>
  <c r="X136" i="50" a="1"/>
  <c r="X136" i="50" s="1"/>
  <c r="W136" i="50" a="1"/>
  <c r="W136" i="50" s="1"/>
  <c r="X141" i="49" a="1"/>
  <c r="X141" i="49" s="1"/>
  <c r="S141" i="49"/>
  <c r="M139" i="48"/>
  <c r="V138" i="48"/>
  <c r="W137" i="48" a="1"/>
  <c r="W137" i="48" s="1"/>
  <c r="Y137" i="48" a="1"/>
  <c r="Y137" i="48" s="1"/>
  <c r="V138" i="47"/>
  <c r="M139" i="47"/>
  <c r="X137" i="47" a="1"/>
  <c r="X137" i="47" s="1"/>
  <c r="Y137" i="47" a="1"/>
  <c r="Y137" i="47" s="1"/>
  <c r="S141" i="46"/>
  <c r="X141" i="46" a="1"/>
  <c r="X141" i="46" s="1"/>
  <c r="M139" i="45"/>
  <c r="V138" i="45"/>
  <c r="Y137" i="45" a="1"/>
  <c r="Y137" i="45" s="1"/>
  <c r="M137" i="44"/>
  <c r="V136" i="44"/>
  <c r="W135" i="44" a="1"/>
  <c r="W135" i="44" s="1"/>
  <c r="X135" i="44" a="1"/>
  <c r="X135" i="44" s="1"/>
  <c r="Y135" i="44" a="1"/>
  <c r="Y135" i="44" s="1"/>
  <c r="V140" i="43"/>
  <c r="M141" i="43"/>
  <c r="Y139" i="43" a="1"/>
  <c r="Y139" i="43" s="1"/>
  <c r="W139" i="43" a="1"/>
  <c r="W139" i="43" s="1"/>
  <c r="X139" i="43" a="1"/>
  <c r="X139" i="43" s="1"/>
  <c r="S139" i="42"/>
  <c r="M143" i="41"/>
  <c r="V142" i="41"/>
  <c r="W141" i="41" a="1"/>
  <c r="W141" i="41" s="1"/>
  <c r="X141" i="41" a="1"/>
  <c r="X141" i="41" s="1"/>
  <c r="Y141" i="41" a="1"/>
  <c r="Y141" i="41" s="1"/>
  <c r="W139" i="40" a="1"/>
  <c r="W139" i="40" s="1"/>
  <c r="V140" i="40"/>
  <c r="M141" i="40"/>
  <c r="Y139" i="40" a="1"/>
  <c r="Y139" i="40" s="1"/>
  <c r="N139" i="57" l="1"/>
  <c r="O139" i="57" s="1"/>
  <c r="P139" i="57" s="1"/>
  <c r="Q139" i="57" s="1"/>
  <c r="R139" i="57" s="1"/>
  <c r="V139" i="57"/>
  <c r="Y138" i="57" a="1"/>
  <c r="Y138" i="57" s="1"/>
  <c r="X138" i="57" a="1"/>
  <c r="X138" i="57" s="1"/>
  <c r="W138" i="57" a="1"/>
  <c r="W138" i="57" s="1"/>
  <c r="Y139" i="56" a="1"/>
  <c r="Y139" i="56" s="1"/>
  <c r="S139" i="56"/>
  <c r="X139" i="56" a="1"/>
  <c r="X139" i="56" s="1"/>
  <c r="V140" i="55"/>
  <c r="M141" i="55"/>
  <c r="Y139" i="55" a="1"/>
  <c r="Y139" i="55" s="1"/>
  <c r="V141" i="54"/>
  <c r="N141" i="54"/>
  <c r="O141" i="54" s="1"/>
  <c r="P141" i="54" s="1"/>
  <c r="Q141" i="54" s="1"/>
  <c r="R141" i="54" s="1"/>
  <c r="X140" i="54" a="1"/>
  <c r="X140" i="54" s="1"/>
  <c r="Y140" i="54" a="1"/>
  <c r="Y140" i="54" s="1"/>
  <c r="W140" i="54" a="1"/>
  <c r="W140" i="54" s="1"/>
  <c r="M143" i="53"/>
  <c r="V142" i="53"/>
  <c r="Y141" i="53" a="1"/>
  <c r="Y141" i="53" s="1"/>
  <c r="N137" i="52"/>
  <c r="O137" i="52" s="1"/>
  <c r="P137" i="52" s="1"/>
  <c r="Q137" i="52" s="1"/>
  <c r="R137" i="52" s="1"/>
  <c r="V137" i="52"/>
  <c r="Y136" i="52" a="1"/>
  <c r="Y136" i="52" s="1"/>
  <c r="X136" i="52" a="1"/>
  <c r="X136" i="52" s="1"/>
  <c r="W136" i="52" a="1"/>
  <c r="W136" i="52" s="1"/>
  <c r="S139" i="51"/>
  <c r="S137" i="50"/>
  <c r="X137" i="50" a="1"/>
  <c r="X137" i="50" s="1"/>
  <c r="M143" i="49"/>
  <c r="V142" i="49"/>
  <c r="W141" i="49" a="1"/>
  <c r="W141" i="49" s="1"/>
  <c r="Y141" i="49" a="1"/>
  <c r="Y141" i="49" s="1"/>
  <c r="Y138" i="48" a="1"/>
  <c r="Y138" i="48" s="1"/>
  <c r="X138" i="48" a="1"/>
  <c r="X138" i="48" s="1"/>
  <c r="W138" i="48" a="1"/>
  <c r="W138" i="48" s="1"/>
  <c r="V139" i="48"/>
  <c r="N139" i="48"/>
  <c r="O139" i="48" s="1"/>
  <c r="P139" i="48" s="1"/>
  <c r="Q139" i="48" s="1"/>
  <c r="R139" i="48" s="1"/>
  <c r="V139" i="47"/>
  <c r="N139" i="47"/>
  <c r="O139" i="47" s="1"/>
  <c r="P139" i="47" s="1"/>
  <c r="Q139" i="47" s="1"/>
  <c r="R139" i="47" s="1"/>
  <c r="X138" i="47" a="1"/>
  <c r="X138" i="47" s="1"/>
  <c r="Y138" i="47" a="1"/>
  <c r="Y138" i="47" s="1"/>
  <c r="W138" i="47" a="1"/>
  <c r="W138" i="47" s="1"/>
  <c r="V142" i="46"/>
  <c r="M143" i="46"/>
  <c r="W141" i="46" a="1"/>
  <c r="W141" i="46" s="1"/>
  <c r="Y141" i="46" a="1"/>
  <c r="Y141" i="46" s="1"/>
  <c r="W138" i="45" a="1"/>
  <c r="W138" i="45" s="1"/>
  <c r="X138" i="45" a="1"/>
  <c r="X138" i="45" s="1"/>
  <c r="Y138" i="45" a="1"/>
  <c r="Y138" i="45" s="1"/>
  <c r="V139" i="45"/>
  <c r="N139" i="45"/>
  <c r="O139" i="45" s="1"/>
  <c r="P139" i="45" s="1"/>
  <c r="Q139" i="45" s="1"/>
  <c r="R139" i="45" s="1"/>
  <c r="Y136" i="44" a="1"/>
  <c r="Y136" i="44" s="1"/>
  <c r="X136" i="44" a="1"/>
  <c r="X136" i="44" s="1"/>
  <c r="W136" i="44" a="1"/>
  <c r="W136" i="44" s="1"/>
  <c r="N137" i="44"/>
  <c r="O137" i="44" s="1"/>
  <c r="P137" i="44" s="1"/>
  <c r="Q137" i="44" s="1"/>
  <c r="R137" i="44" s="1"/>
  <c r="V137" i="44"/>
  <c r="V141" i="43"/>
  <c r="N141" i="43"/>
  <c r="O141" i="43" s="1"/>
  <c r="P141" i="43" s="1"/>
  <c r="Q141" i="43" s="1"/>
  <c r="R141" i="43" s="1"/>
  <c r="W140" i="43" a="1"/>
  <c r="W140" i="43" s="1"/>
  <c r="Y140" i="43" a="1"/>
  <c r="Y140" i="43" s="1"/>
  <c r="X140" i="43" a="1"/>
  <c r="X140" i="43" s="1"/>
  <c r="V140" i="42"/>
  <c r="M141" i="42"/>
  <c r="Y139" i="42" a="1"/>
  <c r="Y139" i="42" s="1"/>
  <c r="W139" i="42" a="1"/>
  <c r="W139" i="42" s="1"/>
  <c r="X139" i="42" a="1"/>
  <c r="X139" i="42" s="1"/>
  <c r="W142" i="41" a="1"/>
  <c r="W142" i="41" s="1"/>
  <c r="Y142" i="41" a="1"/>
  <c r="Y142" i="41" s="1"/>
  <c r="X142" i="41" a="1"/>
  <c r="X142" i="41" s="1"/>
  <c r="V143" i="41"/>
  <c r="N143" i="41"/>
  <c r="O143" i="41" s="1"/>
  <c r="P143" i="41" s="1"/>
  <c r="Q143" i="41" s="1"/>
  <c r="R143" i="41" s="1"/>
  <c r="V141" i="40"/>
  <c r="N141" i="40"/>
  <c r="O141" i="40" s="1"/>
  <c r="P141" i="40" s="1"/>
  <c r="Q141" i="40" s="1"/>
  <c r="R141" i="40" s="1"/>
  <c r="W140" i="40" a="1"/>
  <c r="W140" i="40" s="1"/>
  <c r="X140" i="40" a="1"/>
  <c r="X140" i="40" s="1"/>
  <c r="Y140" i="40" a="1"/>
  <c r="Y140" i="40" s="1"/>
  <c r="S139" i="57" l="1"/>
  <c r="M141" i="56"/>
  <c r="V140" i="56"/>
  <c r="W139" i="56" a="1"/>
  <c r="W139" i="56" s="1"/>
  <c r="V141" i="55"/>
  <c r="N141" i="55"/>
  <c r="O141" i="55" s="1"/>
  <c r="P141" i="55" s="1"/>
  <c r="Q141" i="55" s="1"/>
  <c r="R141" i="55" s="1"/>
  <c r="W140" i="55" a="1"/>
  <c r="W140" i="55" s="1"/>
  <c r="Y140" i="55" a="1"/>
  <c r="Y140" i="55" s="1"/>
  <c r="X140" i="55" a="1"/>
  <c r="X140" i="55" s="1"/>
  <c r="S141" i="54"/>
  <c r="Y141" i="54" a="1"/>
  <c r="Y141" i="54" s="1"/>
  <c r="W141" i="54" a="1"/>
  <c r="W141" i="54" s="1"/>
  <c r="Y142" i="53" a="1"/>
  <c r="Y142" i="53" s="1"/>
  <c r="X142" i="53" a="1"/>
  <c r="X142" i="53" s="1"/>
  <c r="W142" i="53" a="1"/>
  <c r="W142" i="53" s="1"/>
  <c r="V143" i="53"/>
  <c r="N143" i="53"/>
  <c r="O143" i="53" s="1"/>
  <c r="P143" i="53" s="1"/>
  <c r="Q143" i="53" s="1"/>
  <c r="R143" i="53" s="1"/>
  <c r="S137" i="52"/>
  <c r="X137" i="52" a="1"/>
  <c r="X137" i="52" s="1"/>
  <c r="M141" i="51"/>
  <c r="V140" i="51"/>
  <c r="W139" i="51" a="1"/>
  <c r="W139" i="51" s="1"/>
  <c r="X139" i="51" a="1"/>
  <c r="X139" i="51" s="1"/>
  <c r="Y139" i="51" a="1"/>
  <c r="Y139" i="51" s="1"/>
  <c r="M139" i="50"/>
  <c r="V138" i="50"/>
  <c r="Y137" i="50" a="1"/>
  <c r="Y137" i="50" s="1"/>
  <c r="W137" i="50" a="1"/>
  <c r="W137" i="50" s="1"/>
  <c r="Y142" i="49" a="1"/>
  <c r="Y142" i="49" s="1"/>
  <c r="W142" i="49" a="1"/>
  <c r="W142" i="49" s="1"/>
  <c r="X142" i="49" a="1"/>
  <c r="X142" i="49" s="1"/>
  <c r="V143" i="49"/>
  <c r="N143" i="49"/>
  <c r="O143" i="49" s="1"/>
  <c r="P143" i="49" s="1"/>
  <c r="Q143" i="49" s="1"/>
  <c r="R143" i="49" s="1"/>
  <c r="W139" i="48" a="1"/>
  <c r="W139" i="48" s="1"/>
  <c r="S139" i="48"/>
  <c r="X139" i="48" a="1"/>
  <c r="X139" i="48" s="1"/>
  <c r="S139" i="47"/>
  <c r="W142" i="46" a="1"/>
  <c r="W142" i="46" s="1"/>
  <c r="Y142" i="46" a="1"/>
  <c r="Y142" i="46" s="1"/>
  <c r="X142" i="46" a="1"/>
  <c r="X142" i="46" s="1"/>
  <c r="V143" i="46"/>
  <c r="N143" i="46"/>
  <c r="O143" i="46" s="1"/>
  <c r="P143" i="46" s="1"/>
  <c r="Q143" i="46" s="1"/>
  <c r="R143" i="46" s="1"/>
  <c r="S139" i="45"/>
  <c r="X139" i="45" a="1"/>
  <c r="X139" i="45" s="1"/>
  <c r="W139" i="45" a="1"/>
  <c r="W139" i="45" s="1"/>
  <c r="S137" i="44"/>
  <c r="S141" i="43"/>
  <c r="X141" i="43" a="1"/>
  <c r="X141" i="43" s="1"/>
  <c r="W141" i="43" a="1"/>
  <c r="W141" i="43" s="1"/>
  <c r="V141" i="42"/>
  <c r="N141" i="42"/>
  <c r="O141" i="42" s="1"/>
  <c r="P141" i="42" s="1"/>
  <c r="Q141" i="42" s="1"/>
  <c r="R141" i="42" s="1"/>
  <c r="X140" i="42" a="1"/>
  <c r="X140" i="42" s="1"/>
  <c r="Y140" i="42" a="1"/>
  <c r="Y140" i="42" s="1"/>
  <c r="W140" i="42" a="1"/>
  <c r="W140" i="42" s="1"/>
  <c r="S143" i="41"/>
  <c r="Y143" i="41" s="1" a="1"/>
  <c r="Y143" i="41" s="1"/>
  <c r="S141" i="40"/>
  <c r="V140" i="57" l="1"/>
  <c r="M141" i="57"/>
  <c r="X139" i="57" a="1"/>
  <c r="X139" i="57" s="1"/>
  <c r="Y139" i="57" a="1"/>
  <c r="Y139" i="57" s="1"/>
  <c r="W139" i="57" a="1"/>
  <c r="W139" i="57" s="1"/>
  <c r="Y140" i="56" a="1"/>
  <c r="Y140" i="56" s="1"/>
  <c r="X140" i="56" a="1"/>
  <c r="X140" i="56" s="1"/>
  <c r="W140" i="56" a="1"/>
  <c r="W140" i="56" s="1"/>
  <c r="N141" i="56"/>
  <c r="O141" i="56" s="1"/>
  <c r="P141" i="56" s="1"/>
  <c r="Q141" i="56" s="1"/>
  <c r="R141" i="56" s="1"/>
  <c r="V141" i="56"/>
  <c r="S141" i="55"/>
  <c r="X141" i="55" a="1"/>
  <c r="X141" i="55" s="1"/>
  <c r="W141" i="55" a="1"/>
  <c r="W141" i="55" s="1"/>
  <c r="M143" i="54"/>
  <c r="V142" i="54"/>
  <c r="X141" i="54" a="1"/>
  <c r="X141" i="54" s="1"/>
  <c r="S143" i="53"/>
  <c r="X143" i="53" a="1"/>
  <c r="X143" i="53" s="1"/>
  <c r="Y143" i="53" a="1"/>
  <c r="Y143" i="53" s="1"/>
  <c r="M139" i="52"/>
  <c r="V138" i="52"/>
  <c r="W137" i="52" a="1"/>
  <c r="W137" i="52" s="1"/>
  <c r="Y137" i="52" a="1"/>
  <c r="Y137" i="52" s="1"/>
  <c r="Y140" i="51" a="1"/>
  <c r="Y140" i="51" s="1"/>
  <c r="X140" i="51" a="1"/>
  <c r="X140" i="51" s="1"/>
  <c r="W140" i="51" a="1"/>
  <c r="W140" i="51" s="1"/>
  <c r="V141" i="51"/>
  <c r="N141" i="51"/>
  <c r="O141" i="51" s="1"/>
  <c r="P141" i="51" s="1"/>
  <c r="Q141" i="51" s="1"/>
  <c r="R141" i="51" s="1"/>
  <c r="X138" i="50" a="1"/>
  <c r="X138" i="50" s="1"/>
  <c r="W138" i="50" a="1"/>
  <c r="W138" i="50" s="1"/>
  <c r="Y138" i="50" a="1"/>
  <c r="Y138" i="50" s="1"/>
  <c r="V139" i="50"/>
  <c r="N139" i="50"/>
  <c r="O139" i="50" s="1"/>
  <c r="P139" i="50" s="1"/>
  <c r="Q139" i="50" s="1"/>
  <c r="R139" i="50" s="1"/>
  <c r="S143" i="49"/>
  <c r="V140" i="48"/>
  <c r="M141" i="48"/>
  <c r="Y139" i="48" a="1"/>
  <c r="Y139" i="48" s="1"/>
  <c r="M141" i="47"/>
  <c r="V140" i="47"/>
  <c r="X139" i="47" a="1"/>
  <c r="X139" i="47" s="1"/>
  <c r="Y139" i="47" a="1"/>
  <c r="Y139" i="47" s="1"/>
  <c r="W139" i="47" a="1"/>
  <c r="W139" i="47" s="1"/>
  <c r="S143" i="46"/>
  <c r="V140" i="45"/>
  <c r="M141" i="45"/>
  <c r="Y139" i="45" a="1"/>
  <c r="Y139" i="45" s="1"/>
  <c r="V138" i="44"/>
  <c r="M139" i="44"/>
  <c r="Y137" i="44" a="1"/>
  <c r="Y137" i="44" s="1"/>
  <c r="W137" i="44" a="1"/>
  <c r="W137" i="44" s="1"/>
  <c r="X137" i="44" a="1"/>
  <c r="X137" i="44" s="1"/>
  <c r="V142" i="43"/>
  <c r="M143" i="43"/>
  <c r="Y141" i="43" a="1"/>
  <c r="Y141" i="43" s="1"/>
  <c r="S141" i="42"/>
  <c r="W141" i="42" a="1"/>
  <c r="W141" i="42" s="1"/>
  <c r="X143" i="41" a="1"/>
  <c r="X143" i="41" s="1"/>
  <c r="V144" i="41"/>
  <c r="M145" i="41"/>
  <c r="W143" i="41" a="1"/>
  <c r="W143" i="41" s="1"/>
  <c r="M143" i="40"/>
  <c r="V142" i="40"/>
  <c r="W141" i="40" a="1"/>
  <c r="W141" i="40" s="1"/>
  <c r="Y141" i="40" a="1"/>
  <c r="Y141" i="40" s="1"/>
  <c r="X141" i="40" a="1"/>
  <c r="X141" i="40" s="1"/>
  <c r="V141" i="57" l="1"/>
  <c r="N141" i="57"/>
  <c r="O141" i="57" s="1"/>
  <c r="P141" i="57" s="1"/>
  <c r="Q141" i="57" s="1"/>
  <c r="R141" i="57" s="1"/>
  <c r="W140" i="57" a="1"/>
  <c r="W140" i="57" s="1"/>
  <c r="Y140" i="57" a="1"/>
  <c r="Y140" i="57" s="1"/>
  <c r="X140" i="57" a="1"/>
  <c r="X140" i="57" s="1"/>
  <c r="S141" i="56"/>
  <c r="M143" i="55"/>
  <c r="V142" i="55"/>
  <c r="Y141" i="55" a="1"/>
  <c r="Y141" i="55" s="1"/>
  <c r="Y142" i="54" a="1"/>
  <c r="Y142" i="54" s="1"/>
  <c r="X142" i="54" a="1"/>
  <c r="X142" i="54" s="1"/>
  <c r="W142" i="54" a="1"/>
  <c r="W142" i="54" s="1"/>
  <c r="V143" i="54"/>
  <c r="N143" i="54"/>
  <c r="O143" i="54" s="1"/>
  <c r="P143" i="54" s="1"/>
  <c r="Q143" i="54" s="1"/>
  <c r="R143" i="54" s="1"/>
  <c r="V144" i="53"/>
  <c r="M145" i="53"/>
  <c r="W143" i="53" a="1"/>
  <c r="W143" i="53" s="1"/>
  <c r="X138" i="52" a="1"/>
  <c r="X138" i="52" s="1"/>
  <c r="Y138" i="52" a="1"/>
  <c r="Y138" i="52" s="1"/>
  <c r="W138" i="52" a="1"/>
  <c r="W138" i="52" s="1"/>
  <c r="N139" i="52"/>
  <c r="O139" i="52" s="1"/>
  <c r="P139" i="52" s="1"/>
  <c r="Q139" i="52" s="1"/>
  <c r="R139" i="52" s="1"/>
  <c r="V139" i="52"/>
  <c r="S141" i="51"/>
  <c r="S139" i="50"/>
  <c r="V144" i="49"/>
  <c r="M145" i="49"/>
  <c r="X143" i="49" a="1"/>
  <c r="X143" i="49" s="1"/>
  <c r="Y143" i="49" a="1"/>
  <c r="Y143" i="49" s="1"/>
  <c r="W143" i="49" a="1"/>
  <c r="W143" i="49" s="1"/>
  <c r="V141" i="48"/>
  <c r="N141" i="48"/>
  <c r="O141" i="48" s="1"/>
  <c r="P141" i="48" s="1"/>
  <c r="Q141" i="48" s="1"/>
  <c r="R141" i="48" s="1"/>
  <c r="W140" i="48" a="1"/>
  <c r="W140" i="48" s="1"/>
  <c r="Y140" i="48" a="1"/>
  <c r="Y140" i="48" s="1"/>
  <c r="X140" i="48" a="1"/>
  <c r="X140" i="48" s="1"/>
  <c r="W140" i="47" a="1"/>
  <c r="W140" i="47" s="1"/>
  <c r="Y140" i="47" a="1"/>
  <c r="Y140" i="47" s="1"/>
  <c r="X140" i="47" a="1"/>
  <c r="X140" i="47" s="1"/>
  <c r="V141" i="47"/>
  <c r="N141" i="47"/>
  <c r="O141" i="47" s="1"/>
  <c r="P141" i="47" s="1"/>
  <c r="Q141" i="47" s="1"/>
  <c r="R141" i="47" s="1"/>
  <c r="V144" i="46"/>
  <c r="M145" i="46"/>
  <c r="X143" i="46" a="1"/>
  <c r="X143" i="46" s="1"/>
  <c r="Y143" i="46" a="1"/>
  <c r="Y143" i="46" s="1"/>
  <c r="W143" i="46" a="1"/>
  <c r="W143" i="46" s="1"/>
  <c r="N141" i="45"/>
  <c r="O141" i="45" s="1"/>
  <c r="P141" i="45" s="1"/>
  <c r="Q141" i="45" s="1"/>
  <c r="R141" i="45" s="1"/>
  <c r="V141" i="45"/>
  <c r="Y140" i="45" a="1"/>
  <c r="Y140" i="45" s="1"/>
  <c r="X140" i="45" a="1"/>
  <c r="X140" i="45" s="1"/>
  <c r="W140" i="45" a="1"/>
  <c r="W140" i="45" s="1"/>
  <c r="V139" i="44"/>
  <c r="N139" i="44"/>
  <c r="O139" i="44" s="1"/>
  <c r="P139" i="44" s="1"/>
  <c r="Q139" i="44" s="1"/>
  <c r="R139" i="44" s="1"/>
  <c r="Y138" i="44" a="1"/>
  <c r="Y138" i="44" s="1"/>
  <c r="X138" i="44" a="1"/>
  <c r="X138" i="44" s="1"/>
  <c r="W138" i="44" a="1"/>
  <c r="W138" i="44" s="1"/>
  <c r="N143" i="43"/>
  <c r="O143" i="43" s="1"/>
  <c r="P143" i="43" s="1"/>
  <c r="Q143" i="43" s="1"/>
  <c r="R143" i="43" s="1"/>
  <c r="V143" i="43"/>
  <c r="X142" i="43" a="1"/>
  <c r="X142" i="43" s="1"/>
  <c r="W142" i="43" a="1"/>
  <c r="W142" i="43" s="1"/>
  <c r="Y142" i="43" a="1"/>
  <c r="Y142" i="43" s="1"/>
  <c r="V142" i="42"/>
  <c r="M143" i="42"/>
  <c r="X141" i="42" a="1"/>
  <c r="X141" i="42" s="1"/>
  <c r="Y141" i="42" a="1"/>
  <c r="Y141" i="42" s="1"/>
  <c r="N145" i="41"/>
  <c r="O145" i="41" s="1"/>
  <c r="P145" i="41" s="1"/>
  <c r="Q145" i="41" s="1"/>
  <c r="R145" i="41" s="1"/>
  <c r="V145" i="41"/>
  <c r="X144" i="41" a="1"/>
  <c r="X144" i="41" s="1"/>
  <c r="Y144" i="41" a="1"/>
  <c r="Y144" i="41" s="1"/>
  <c r="W144" i="41" a="1"/>
  <c r="W144" i="41" s="1"/>
  <c r="Y142" i="40" a="1"/>
  <c r="Y142" i="40" s="1"/>
  <c r="X142" i="40" a="1"/>
  <c r="X142" i="40" s="1"/>
  <c r="W142" i="40" a="1"/>
  <c r="W142" i="40" s="1"/>
  <c r="N143" i="40"/>
  <c r="O143" i="40" s="1"/>
  <c r="P143" i="40" s="1"/>
  <c r="Q143" i="40" s="1"/>
  <c r="R143" i="40" s="1"/>
  <c r="V143" i="40"/>
  <c r="S141" i="57" l="1"/>
  <c r="X141" i="57" s="1" a="1"/>
  <c r="X141" i="57" s="1"/>
  <c r="Y141" i="57" a="1"/>
  <c r="Y141" i="57" s="1"/>
  <c r="M143" i="56"/>
  <c r="V142" i="56"/>
  <c r="Y141" i="56" a="1"/>
  <c r="Y141" i="56" s="1"/>
  <c r="X141" i="56" a="1"/>
  <c r="X141" i="56" s="1"/>
  <c r="W141" i="56" a="1"/>
  <c r="W141" i="56" s="1"/>
  <c r="X142" i="55" a="1"/>
  <c r="X142" i="55" s="1"/>
  <c r="Y142" i="55" a="1"/>
  <c r="Y142" i="55" s="1"/>
  <c r="W142" i="55" a="1"/>
  <c r="W142" i="55" s="1"/>
  <c r="V143" i="55"/>
  <c r="N143" i="55"/>
  <c r="O143" i="55" s="1"/>
  <c r="P143" i="55" s="1"/>
  <c r="Q143" i="55" s="1"/>
  <c r="R143" i="55" s="1"/>
  <c r="S143" i="54"/>
  <c r="W143" i="54" s="1" a="1"/>
  <c r="W143" i="54" s="1"/>
  <c r="V145" i="53"/>
  <c r="N145" i="53"/>
  <c r="O145" i="53" s="1"/>
  <c r="P145" i="53" s="1"/>
  <c r="Q145" i="53" s="1"/>
  <c r="R145" i="53" s="1"/>
  <c r="W144" i="53" a="1"/>
  <c r="W144" i="53" s="1"/>
  <c r="X144" i="53" a="1"/>
  <c r="X144" i="53" s="1"/>
  <c r="Y144" i="53" a="1"/>
  <c r="Y144" i="53" s="1"/>
  <c r="S139" i="52"/>
  <c r="X139" i="52" a="1"/>
  <c r="X139" i="52" s="1"/>
  <c r="M143" i="51"/>
  <c r="V142" i="51"/>
  <c r="W141" i="51" a="1"/>
  <c r="W141" i="51" s="1"/>
  <c r="Y141" i="51" a="1"/>
  <c r="Y141" i="51" s="1"/>
  <c r="X141" i="51" a="1"/>
  <c r="X141" i="51" s="1"/>
  <c r="M141" i="50"/>
  <c r="V140" i="50"/>
  <c r="W139" i="50" a="1"/>
  <c r="W139" i="50" s="1"/>
  <c r="Y139" i="50" a="1"/>
  <c r="Y139" i="50" s="1"/>
  <c r="X139" i="50" a="1"/>
  <c r="X139" i="50" s="1"/>
  <c r="N145" i="49"/>
  <c r="O145" i="49" s="1"/>
  <c r="P145" i="49" s="1"/>
  <c r="Q145" i="49" s="1"/>
  <c r="R145" i="49" s="1"/>
  <c r="V145" i="49"/>
  <c r="X144" i="49" a="1"/>
  <c r="X144" i="49" s="1"/>
  <c r="W144" i="49" a="1"/>
  <c r="W144" i="49" s="1"/>
  <c r="Y144" i="49" a="1"/>
  <c r="Y144" i="49" s="1"/>
  <c r="X141" i="48" a="1"/>
  <c r="X141" i="48" s="1"/>
  <c r="S141" i="48"/>
  <c r="S141" i="47"/>
  <c r="N145" i="46"/>
  <c r="O145" i="46" s="1"/>
  <c r="P145" i="46" s="1"/>
  <c r="Q145" i="46" s="1"/>
  <c r="R145" i="46" s="1"/>
  <c r="V145" i="46"/>
  <c r="Y144" i="46" a="1"/>
  <c r="Y144" i="46" s="1"/>
  <c r="W144" i="46" a="1"/>
  <c r="W144" i="46" s="1"/>
  <c r="X144" i="46" a="1"/>
  <c r="X144" i="46" s="1"/>
  <c r="X141" i="45" a="1"/>
  <c r="X141" i="45" s="1"/>
  <c r="S141" i="45"/>
  <c r="Y141" i="45" a="1"/>
  <c r="Y141" i="45" s="1"/>
  <c r="S139" i="44"/>
  <c r="X139" i="44" a="1"/>
  <c r="X139" i="44" s="1"/>
  <c r="S143" i="43"/>
  <c r="V143" i="42"/>
  <c r="N143" i="42"/>
  <c r="O143" i="42" s="1"/>
  <c r="P143" i="42" s="1"/>
  <c r="Q143" i="42" s="1"/>
  <c r="R143" i="42" s="1"/>
  <c r="X142" i="42" a="1"/>
  <c r="X142" i="42" s="1"/>
  <c r="Y142" i="42" a="1"/>
  <c r="Y142" i="42" s="1"/>
  <c r="W142" i="42" a="1"/>
  <c r="W142" i="42" s="1"/>
  <c r="S145" i="41"/>
  <c r="W145" i="41" s="1" a="1"/>
  <c r="W145" i="41" s="1"/>
  <c r="X145" i="41" a="1"/>
  <c r="X145" i="41" s="1"/>
  <c r="S143" i="40"/>
  <c r="Y143" i="40" s="1" a="1"/>
  <c r="Y143" i="40" s="1"/>
  <c r="V142" i="57" l="1"/>
  <c r="M143" i="57"/>
  <c r="W141" i="57" a="1"/>
  <c r="W141" i="57" s="1"/>
  <c r="X142" i="56" a="1"/>
  <c r="X142" i="56" s="1"/>
  <c r="W142" i="56" a="1"/>
  <c r="W142" i="56" s="1"/>
  <c r="Y142" i="56" a="1"/>
  <c r="Y142" i="56" s="1"/>
  <c r="V143" i="56"/>
  <c r="N143" i="56"/>
  <c r="O143" i="56" s="1"/>
  <c r="P143" i="56" s="1"/>
  <c r="Q143" i="56" s="1"/>
  <c r="R143" i="56" s="1"/>
  <c r="S143" i="55"/>
  <c r="X143" i="55" a="1"/>
  <c r="X143" i="55" s="1"/>
  <c r="W143" i="55" a="1"/>
  <c r="W143" i="55" s="1"/>
  <c r="V144" i="54"/>
  <c r="M145" i="54"/>
  <c r="Y143" i="54" a="1"/>
  <c r="Y143" i="54" s="1"/>
  <c r="X143" i="54" a="1"/>
  <c r="X143" i="54" s="1"/>
  <c r="S145" i="53"/>
  <c r="X145" i="53" a="1"/>
  <c r="X145" i="53" s="1"/>
  <c r="Y145" i="53" a="1"/>
  <c r="Y145" i="53" s="1"/>
  <c r="W145" i="53" a="1"/>
  <c r="W145" i="53" s="1"/>
  <c r="V140" i="52"/>
  <c r="M141" i="52"/>
  <c r="Y139" i="52" a="1"/>
  <c r="Y139" i="52" s="1"/>
  <c r="W139" i="52" a="1"/>
  <c r="W139" i="52" s="1"/>
  <c r="X142" i="51" a="1"/>
  <c r="X142" i="51" s="1"/>
  <c r="W142" i="51" a="1"/>
  <c r="W142" i="51" s="1"/>
  <c r="Y142" i="51" a="1"/>
  <c r="Y142" i="51" s="1"/>
  <c r="N143" i="51"/>
  <c r="O143" i="51" s="1"/>
  <c r="P143" i="51" s="1"/>
  <c r="Q143" i="51" s="1"/>
  <c r="R143" i="51" s="1"/>
  <c r="V143" i="51"/>
  <c r="X140" i="50" a="1"/>
  <c r="X140" i="50" s="1"/>
  <c r="W140" i="50" a="1"/>
  <c r="W140" i="50" s="1"/>
  <c r="Y140" i="50" a="1"/>
  <c r="Y140" i="50" s="1"/>
  <c r="N141" i="50"/>
  <c r="O141" i="50" s="1"/>
  <c r="P141" i="50" s="1"/>
  <c r="Q141" i="50" s="1"/>
  <c r="R141" i="50" s="1"/>
  <c r="V141" i="50"/>
  <c r="S145" i="49"/>
  <c r="Y145" i="49" s="1" a="1"/>
  <c r="Y145" i="49" s="1"/>
  <c r="M143" i="48"/>
  <c r="V142" i="48"/>
  <c r="W141" i="48" a="1"/>
  <c r="W141" i="48" s="1"/>
  <c r="Y141" i="48" a="1"/>
  <c r="Y141" i="48" s="1"/>
  <c r="M143" i="47"/>
  <c r="V142" i="47"/>
  <c r="Y141" i="47" a="1"/>
  <c r="Y141" i="47" s="1"/>
  <c r="X141" i="47" a="1"/>
  <c r="X141" i="47" s="1"/>
  <c r="W141" i="47" a="1"/>
  <c r="W141" i="47" s="1"/>
  <c r="W145" i="46" a="1"/>
  <c r="W145" i="46" s="1"/>
  <c r="S145" i="46"/>
  <c r="X145" i="46" s="1" a="1"/>
  <c r="X145" i="46" s="1"/>
  <c r="M143" i="45"/>
  <c r="V142" i="45"/>
  <c r="W141" i="45" a="1"/>
  <c r="W141" i="45" s="1"/>
  <c r="M141" i="44"/>
  <c r="V140" i="44"/>
  <c r="Y139" i="44" a="1"/>
  <c r="Y139" i="44" s="1"/>
  <c r="W139" i="44" a="1"/>
  <c r="W139" i="44" s="1"/>
  <c r="V144" i="43"/>
  <c r="M145" i="43"/>
  <c r="X143" i="43" a="1"/>
  <c r="X143" i="43" s="1"/>
  <c r="W143" i="43" a="1"/>
  <c r="W143" i="43" s="1"/>
  <c r="Y143" i="43" a="1"/>
  <c r="Y143" i="43" s="1"/>
  <c r="S143" i="42"/>
  <c r="Y143" i="42" s="1" a="1"/>
  <c r="Y143" i="42" s="1"/>
  <c r="V146" i="41"/>
  <c r="M147" i="41"/>
  <c r="Y145" i="41" a="1"/>
  <c r="Y145" i="41" s="1"/>
  <c r="X143" i="40" a="1"/>
  <c r="X143" i="40" s="1"/>
  <c r="V144" i="40"/>
  <c r="M145" i="40"/>
  <c r="W143" i="40" a="1"/>
  <c r="W143" i="40" s="1"/>
  <c r="V143" i="57" l="1"/>
  <c r="N143" i="57"/>
  <c r="O143" i="57" s="1"/>
  <c r="P143" i="57" s="1"/>
  <c r="Q143" i="57" s="1"/>
  <c r="R143" i="57" s="1"/>
  <c r="X142" i="57" a="1"/>
  <c r="X142" i="57" s="1"/>
  <c r="Y142" i="57" a="1"/>
  <c r="Y142" i="57" s="1"/>
  <c r="W142" i="57" a="1"/>
  <c r="W142" i="57" s="1"/>
  <c r="S143" i="56"/>
  <c r="V144" i="55"/>
  <c r="M145" i="55"/>
  <c r="Y143" i="55" a="1"/>
  <c r="Y143" i="55" s="1"/>
  <c r="N145" i="54"/>
  <c r="O145" i="54" s="1"/>
  <c r="P145" i="54" s="1"/>
  <c r="Q145" i="54" s="1"/>
  <c r="R145" i="54" s="1"/>
  <c r="V145" i="54"/>
  <c r="X144" i="54" a="1"/>
  <c r="X144" i="54" s="1"/>
  <c r="Y144" i="54" a="1"/>
  <c r="Y144" i="54" s="1"/>
  <c r="W144" i="54" a="1"/>
  <c r="W144" i="54" s="1"/>
  <c r="M147" i="53"/>
  <c r="V146" i="53"/>
  <c r="V141" i="52"/>
  <c r="N141" i="52"/>
  <c r="O141" i="52" s="1"/>
  <c r="P141" i="52" s="1"/>
  <c r="Q141" i="52" s="1"/>
  <c r="R141" i="52" s="1"/>
  <c r="W140" i="52" a="1"/>
  <c r="W140" i="52" s="1"/>
  <c r="X140" i="52" a="1"/>
  <c r="X140" i="52" s="1"/>
  <c r="Y140" i="52" a="1"/>
  <c r="Y140" i="52" s="1"/>
  <c r="S143" i="51"/>
  <c r="Y143" i="51" s="1" a="1"/>
  <c r="Y143" i="51" s="1"/>
  <c r="S141" i="50"/>
  <c r="X141" i="50" a="1"/>
  <c r="X141" i="50" s="1"/>
  <c r="V146" i="49"/>
  <c r="M147" i="49"/>
  <c r="X145" i="49" a="1"/>
  <c r="X145" i="49" s="1"/>
  <c r="W145" i="49" a="1"/>
  <c r="W145" i="49" s="1"/>
  <c r="Y142" i="48" a="1"/>
  <c r="Y142" i="48" s="1"/>
  <c r="X142" i="48" a="1"/>
  <c r="X142" i="48" s="1"/>
  <c r="W142" i="48" a="1"/>
  <c r="W142" i="48" s="1"/>
  <c r="V143" i="48"/>
  <c r="N143" i="48"/>
  <c r="O143" i="48" s="1"/>
  <c r="P143" i="48" s="1"/>
  <c r="Q143" i="48" s="1"/>
  <c r="R143" i="48" s="1"/>
  <c r="X142" i="47" a="1"/>
  <c r="X142" i="47" s="1"/>
  <c r="W142" i="47" a="1"/>
  <c r="W142" i="47" s="1"/>
  <c r="Y142" i="47" a="1"/>
  <c r="Y142" i="47" s="1"/>
  <c r="V143" i="47"/>
  <c r="N143" i="47"/>
  <c r="O143" i="47" s="1"/>
  <c r="P143" i="47" s="1"/>
  <c r="Q143" i="47" s="1"/>
  <c r="R143" i="47" s="1"/>
  <c r="V146" i="46"/>
  <c r="M147" i="46"/>
  <c r="Y145" i="46" a="1"/>
  <c r="Y145" i="46" s="1"/>
  <c r="Y142" i="45" a="1"/>
  <c r="Y142" i="45" s="1"/>
  <c r="X142" i="45" a="1"/>
  <c r="X142" i="45" s="1"/>
  <c r="W142" i="45" a="1"/>
  <c r="W142" i="45" s="1"/>
  <c r="N143" i="45"/>
  <c r="O143" i="45" s="1"/>
  <c r="P143" i="45" s="1"/>
  <c r="Q143" i="45" s="1"/>
  <c r="R143" i="45" s="1"/>
  <c r="V143" i="45"/>
  <c r="X140" i="44" a="1"/>
  <c r="X140" i="44" s="1"/>
  <c r="W140" i="44" a="1"/>
  <c r="W140" i="44" s="1"/>
  <c r="Y140" i="44" a="1"/>
  <c r="Y140" i="44" s="1"/>
  <c r="N141" i="44"/>
  <c r="O141" i="44" s="1"/>
  <c r="P141" i="44" s="1"/>
  <c r="Q141" i="44" s="1"/>
  <c r="R141" i="44" s="1"/>
  <c r="V141" i="44"/>
  <c r="V145" i="43"/>
  <c r="N145" i="43"/>
  <c r="O145" i="43" s="1"/>
  <c r="P145" i="43" s="1"/>
  <c r="Q145" i="43" s="1"/>
  <c r="R145" i="43" s="1"/>
  <c r="Y144" i="43" a="1"/>
  <c r="Y144" i="43" s="1"/>
  <c r="X144" i="43" a="1"/>
  <c r="X144" i="43" s="1"/>
  <c r="W144" i="43" a="1"/>
  <c r="W144" i="43" s="1"/>
  <c r="M145" i="42"/>
  <c r="V144" i="42"/>
  <c r="X143" i="42" a="1"/>
  <c r="X143" i="42" s="1"/>
  <c r="W143" i="42" a="1"/>
  <c r="W143" i="42" s="1"/>
  <c r="V147" i="41"/>
  <c r="N147" i="41"/>
  <c r="O147" i="41" s="1"/>
  <c r="P147" i="41" s="1"/>
  <c r="Q147" i="41" s="1"/>
  <c r="R147" i="41" s="1"/>
  <c r="X146" i="41" a="1"/>
  <c r="X146" i="41" s="1"/>
  <c r="W146" i="41" a="1"/>
  <c r="W146" i="41" s="1"/>
  <c r="Y146" i="41" a="1"/>
  <c r="Y146" i="41" s="1"/>
  <c r="V145" i="40"/>
  <c r="N145" i="40"/>
  <c r="O145" i="40" s="1"/>
  <c r="P145" i="40" s="1"/>
  <c r="Q145" i="40" s="1"/>
  <c r="R145" i="40" s="1"/>
  <c r="Y144" i="40" a="1"/>
  <c r="Y144" i="40" s="1"/>
  <c r="X144" i="40" a="1"/>
  <c r="X144" i="40" s="1"/>
  <c r="W144" i="40" a="1"/>
  <c r="W144" i="40" s="1"/>
  <c r="Y143" i="57" l="1" a="1"/>
  <c r="Y143" i="57" s="1"/>
  <c r="S143" i="57"/>
  <c r="X143" i="57" s="1" a="1"/>
  <c r="X143" i="57" s="1"/>
  <c r="W143" i="57" a="1"/>
  <c r="W143" i="57" s="1"/>
  <c r="M145" i="56"/>
  <c r="V144" i="56"/>
  <c r="W143" i="56" a="1"/>
  <c r="W143" i="56" s="1"/>
  <c r="Y143" i="56" a="1"/>
  <c r="Y143" i="56" s="1"/>
  <c r="X143" i="56" a="1"/>
  <c r="X143" i="56" s="1"/>
  <c r="V145" i="55"/>
  <c r="N145" i="55"/>
  <c r="O145" i="55" s="1"/>
  <c r="P145" i="55" s="1"/>
  <c r="Q145" i="55" s="1"/>
  <c r="R145" i="55" s="1"/>
  <c r="Y144" i="55" a="1"/>
  <c r="Y144" i="55" s="1"/>
  <c r="X144" i="55" a="1"/>
  <c r="X144" i="55" s="1"/>
  <c r="W144" i="55" a="1"/>
  <c r="W144" i="55" s="1"/>
  <c r="S145" i="54"/>
  <c r="X145" i="54" a="1"/>
  <c r="X145" i="54" s="1"/>
  <c r="Y146" i="53" a="1"/>
  <c r="Y146" i="53" s="1"/>
  <c r="X146" i="53" a="1"/>
  <c r="X146" i="53" s="1"/>
  <c r="W146" i="53" a="1"/>
  <c r="W146" i="53" s="1"/>
  <c r="V147" i="53"/>
  <c r="N147" i="53"/>
  <c r="O147" i="53" s="1"/>
  <c r="P147" i="53" s="1"/>
  <c r="Q147" i="53" s="1"/>
  <c r="R147" i="53" s="1"/>
  <c r="S141" i="52"/>
  <c r="X141" i="52" a="1"/>
  <c r="X141" i="52" s="1"/>
  <c r="V144" i="51"/>
  <c r="M145" i="51"/>
  <c r="X143" i="51" a="1"/>
  <c r="X143" i="51" s="1"/>
  <c r="W143" i="51" a="1"/>
  <c r="W143" i="51" s="1"/>
  <c r="V142" i="50"/>
  <c r="M143" i="50"/>
  <c r="Y141" i="50" a="1"/>
  <c r="Y141" i="50" s="1"/>
  <c r="W141" i="50" a="1"/>
  <c r="W141" i="50" s="1"/>
  <c r="V147" i="49"/>
  <c r="N147" i="49"/>
  <c r="O147" i="49" s="1"/>
  <c r="P147" i="49" s="1"/>
  <c r="Q147" i="49" s="1"/>
  <c r="R147" i="49" s="1"/>
  <c r="W146" i="49" a="1"/>
  <c r="W146" i="49" s="1"/>
  <c r="Y146" i="49" a="1"/>
  <c r="Y146" i="49" s="1"/>
  <c r="X146" i="49" a="1"/>
  <c r="X146" i="49" s="1"/>
  <c r="S143" i="48"/>
  <c r="Y143" i="48" s="1" a="1"/>
  <c r="Y143" i="48" s="1"/>
  <c r="X143" i="48" a="1"/>
  <c r="X143" i="48" s="1"/>
  <c r="S143" i="47"/>
  <c r="X143" i="47" a="1"/>
  <c r="X143" i="47" s="1"/>
  <c r="N147" i="46"/>
  <c r="O147" i="46" s="1"/>
  <c r="P147" i="46" s="1"/>
  <c r="Q147" i="46" s="1"/>
  <c r="R147" i="46" s="1"/>
  <c r="V147" i="46"/>
  <c r="W146" i="46" a="1"/>
  <c r="W146" i="46" s="1"/>
  <c r="X146" i="46" a="1"/>
  <c r="X146" i="46" s="1"/>
  <c r="Y146" i="46" a="1"/>
  <c r="Y146" i="46" s="1"/>
  <c r="S143" i="45"/>
  <c r="W143" i="45" s="1" a="1"/>
  <c r="W143" i="45" s="1"/>
  <c r="S141" i="44"/>
  <c r="S145" i="43"/>
  <c r="Y145" i="43" a="1"/>
  <c r="Y145" i="43" s="1"/>
  <c r="X144" i="42" a="1"/>
  <c r="X144" i="42" s="1"/>
  <c r="W144" i="42" a="1"/>
  <c r="W144" i="42" s="1"/>
  <c r="Y144" i="42" a="1"/>
  <c r="Y144" i="42" s="1"/>
  <c r="N145" i="42"/>
  <c r="O145" i="42" s="1"/>
  <c r="P145" i="42" s="1"/>
  <c r="Q145" i="42" s="1"/>
  <c r="R145" i="42" s="1"/>
  <c r="V145" i="42"/>
  <c r="Y147" i="41" a="1"/>
  <c r="Y147" i="41" s="1"/>
  <c r="S147" i="41"/>
  <c r="X147" i="41" a="1"/>
  <c r="X147" i="41" s="1"/>
  <c r="S145" i="40"/>
  <c r="X145" i="40" s="1" a="1"/>
  <c r="X145" i="40" s="1"/>
  <c r="V144" i="57" l="1"/>
  <c r="M145" i="57"/>
  <c r="W144" i="56" a="1"/>
  <c r="W144" i="56" s="1"/>
  <c r="Y144" i="56" a="1"/>
  <c r="Y144" i="56" s="1"/>
  <c r="X144" i="56" a="1"/>
  <c r="X144" i="56" s="1"/>
  <c r="V145" i="56"/>
  <c r="N145" i="56"/>
  <c r="O145" i="56" s="1"/>
  <c r="P145" i="56" s="1"/>
  <c r="Q145" i="56" s="1"/>
  <c r="R145" i="56" s="1"/>
  <c r="S145" i="55"/>
  <c r="W145" i="55" a="1"/>
  <c r="W145" i="55" s="1"/>
  <c r="Y145" i="55" a="1"/>
  <c r="Y145" i="55" s="1"/>
  <c r="M147" i="54"/>
  <c r="V146" i="54"/>
  <c r="W145" i="54" a="1"/>
  <c r="W145" i="54" s="1"/>
  <c r="Y145" i="54" a="1"/>
  <c r="Y145" i="54" s="1"/>
  <c r="X147" i="53" a="1"/>
  <c r="X147" i="53" s="1"/>
  <c r="S147" i="53"/>
  <c r="Y147" i="53" s="1" a="1"/>
  <c r="Y147" i="53" s="1"/>
  <c r="V142" i="52"/>
  <c r="M143" i="52"/>
  <c r="W141" i="52" a="1"/>
  <c r="W141" i="52" s="1"/>
  <c r="Y141" i="52" a="1"/>
  <c r="Y141" i="52" s="1"/>
  <c r="V145" i="51"/>
  <c r="N145" i="51"/>
  <c r="O145" i="51" s="1"/>
  <c r="P145" i="51" s="1"/>
  <c r="Q145" i="51" s="1"/>
  <c r="R145" i="51" s="1"/>
  <c r="Y144" i="51" a="1"/>
  <c r="Y144" i="51" s="1"/>
  <c r="X144" i="51" a="1"/>
  <c r="X144" i="51" s="1"/>
  <c r="W144" i="51" a="1"/>
  <c r="W144" i="51" s="1"/>
  <c r="N143" i="50"/>
  <c r="O143" i="50" s="1"/>
  <c r="P143" i="50" s="1"/>
  <c r="Q143" i="50" s="1"/>
  <c r="R143" i="50" s="1"/>
  <c r="V143" i="50"/>
  <c r="X142" i="50" a="1"/>
  <c r="X142" i="50" s="1"/>
  <c r="Y142" i="50" a="1"/>
  <c r="Y142" i="50" s="1"/>
  <c r="W142" i="50" a="1"/>
  <c r="W142" i="50" s="1"/>
  <c r="S147" i="49"/>
  <c r="W147" i="49" a="1"/>
  <c r="W147" i="49" s="1"/>
  <c r="Y147" i="49" a="1"/>
  <c r="Y147" i="49" s="1"/>
  <c r="V144" i="48"/>
  <c r="M145" i="48"/>
  <c r="W143" i="48" a="1"/>
  <c r="W143" i="48" s="1"/>
  <c r="V144" i="47"/>
  <c r="M145" i="47"/>
  <c r="W143" i="47" a="1"/>
  <c r="W143" i="47" s="1"/>
  <c r="Y143" i="47" a="1"/>
  <c r="Y143" i="47" s="1"/>
  <c r="S147" i="46"/>
  <c r="X147" i="46" a="1"/>
  <c r="X147" i="46" s="1"/>
  <c r="X143" i="45" a="1"/>
  <c r="X143" i="45" s="1"/>
  <c r="M145" i="45"/>
  <c r="V144" i="45"/>
  <c r="Y143" i="45" a="1"/>
  <c r="Y143" i="45" s="1"/>
  <c r="M143" i="44"/>
  <c r="V142" i="44"/>
  <c r="W141" i="44" a="1"/>
  <c r="W141" i="44" s="1"/>
  <c r="X141" i="44" a="1"/>
  <c r="X141" i="44" s="1"/>
  <c r="Y141" i="44" a="1"/>
  <c r="Y141" i="44" s="1"/>
  <c r="V146" i="43"/>
  <c r="M147" i="43"/>
  <c r="X145" i="43" a="1"/>
  <c r="X145" i="43" s="1"/>
  <c r="W145" i="43" a="1"/>
  <c r="W145" i="43" s="1"/>
  <c r="S145" i="42"/>
  <c r="V148" i="41"/>
  <c r="M149" i="41"/>
  <c r="W147" i="41" a="1"/>
  <c r="W147" i="41" s="1"/>
  <c r="Y145" i="40" a="1"/>
  <c r="Y145" i="40" s="1"/>
  <c r="V146" i="40"/>
  <c r="M147" i="40"/>
  <c r="W145" i="40" a="1"/>
  <c r="W145" i="40" s="1"/>
  <c r="V145" i="57" l="1"/>
  <c r="N145" i="57"/>
  <c r="O145" i="57" s="1"/>
  <c r="P145" i="57" s="1"/>
  <c r="Q145" i="57" s="1"/>
  <c r="R145" i="57" s="1"/>
  <c r="W144" i="57" a="1"/>
  <c r="W144" i="57" s="1"/>
  <c r="Y144" i="57" a="1"/>
  <c r="Y144" i="57" s="1"/>
  <c r="X144" i="57" a="1"/>
  <c r="X144" i="57" s="1"/>
  <c r="S145" i="56"/>
  <c r="V146" i="55"/>
  <c r="M147" i="55"/>
  <c r="X145" i="55" a="1"/>
  <c r="X145" i="55" s="1"/>
  <c r="W146" i="54" a="1"/>
  <c r="W146" i="54" s="1"/>
  <c r="Y146" i="54" a="1"/>
  <c r="Y146" i="54" s="1"/>
  <c r="X146" i="54" a="1"/>
  <c r="X146" i="54" s="1"/>
  <c r="V147" i="54"/>
  <c r="N147" i="54"/>
  <c r="O147" i="54" s="1"/>
  <c r="P147" i="54" s="1"/>
  <c r="Q147" i="54" s="1"/>
  <c r="R147" i="54" s="1"/>
  <c r="M149" i="53"/>
  <c r="V148" i="53"/>
  <c r="W147" i="53" a="1"/>
  <c r="W147" i="53" s="1"/>
  <c r="V143" i="52"/>
  <c r="N143" i="52"/>
  <c r="O143" i="52" s="1"/>
  <c r="P143" i="52" s="1"/>
  <c r="Q143" i="52" s="1"/>
  <c r="R143" i="52" s="1"/>
  <c r="X142" i="52" a="1"/>
  <c r="X142" i="52" s="1"/>
  <c r="W142" i="52" a="1"/>
  <c r="W142" i="52" s="1"/>
  <c r="Y142" i="52" a="1"/>
  <c r="Y142" i="52" s="1"/>
  <c r="S145" i="51"/>
  <c r="W145" i="51" a="1"/>
  <c r="W145" i="51" s="1"/>
  <c r="Y145" i="51" a="1"/>
  <c r="Y145" i="51" s="1"/>
  <c r="S143" i="50"/>
  <c r="M149" i="49"/>
  <c r="V148" i="49"/>
  <c r="X147" i="49" a="1"/>
  <c r="X147" i="49" s="1"/>
  <c r="V145" i="48"/>
  <c r="N145" i="48"/>
  <c r="O145" i="48" s="1"/>
  <c r="P145" i="48" s="1"/>
  <c r="Q145" i="48" s="1"/>
  <c r="R145" i="48" s="1"/>
  <c r="W144" i="48" a="1"/>
  <c r="W144" i="48" s="1"/>
  <c r="X144" i="48" a="1"/>
  <c r="X144" i="48" s="1"/>
  <c r="Y144" i="48" a="1"/>
  <c r="Y144" i="48" s="1"/>
  <c r="V145" i="47"/>
  <c r="N145" i="47"/>
  <c r="O145" i="47" s="1"/>
  <c r="P145" i="47" s="1"/>
  <c r="Q145" i="47" s="1"/>
  <c r="R145" i="47" s="1"/>
  <c r="X144" i="47" a="1"/>
  <c r="X144" i="47" s="1"/>
  <c r="W144" i="47" a="1"/>
  <c r="W144" i="47" s="1"/>
  <c r="Y144" i="47" a="1"/>
  <c r="Y144" i="47" s="1"/>
  <c r="M149" i="46"/>
  <c r="V148" i="46"/>
  <c r="W147" i="46" a="1"/>
  <c r="W147" i="46" s="1"/>
  <c r="Y147" i="46" a="1"/>
  <c r="Y147" i="46" s="1"/>
  <c r="Y144" i="45" a="1"/>
  <c r="Y144" i="45" s="1"/>
  <c r="W144" i="45" a="1"/>
  <c r="W144" i="45" s="1"/>
  <c r="X144" i="45" a="1"/>
  <c r="X144" i="45" s="1"/>
  <c r="V145" i="45"/>
  <c r="N145" i="45"/>
  <c r="O145" i="45" s="1"/>
  <c r="P145" i="45" s="1"/>
  <c r="Q145" i="45" s="1"/>
  <c r="R145" i="45" s="1"/>
  <c r="Y142" i="44" a="1"/>
  <c r="Y142" i="44" s="1"/>
  <c r="X142" i="44" a="1"/>
  <c r="X142" i="44" s="1"/>
  <c r="W142" i="44" a="1"/>
  <c r="W142" i="44" s="1"/>
  <c r="N143" i="44"/>
  <c r="O143" i="44" s="1"/>
  <c r="P143" i="44" s="1"/>
  <c r="Q143" i="44" s="1"/>
  <c r="R143" i="44" s="1"/>
  <c r="V143" i="44"/>
  <c r="V147" i="43"/>
  <c r="N147" i="43"/>
  <c r="O147" i="43" s="1"/>
  <c r="P147" i="43" s="1"/>
  <c r="Q147" i="43" s="1"/>
  <c r="R147" i="43" s="1"/>
  <c r="X146" i="43" a="1"/>
  <c r="X146" i="43" s="1"/>
  <c r="W146" i="43" a="1"/>
  <c r="W146" i="43" s="1"/>
  <c r="Y146" i="43" a="1"/>
  <c r="Y146" i="43" s="1"/>
  <c r="V146" i="42"/>
  <c r="M147" i="42"/>
  <c r="Y145" i="42" a="1"/>
  <c r="Y145" i="42" s="1"/>
  <c r="W145" i="42" a="1"/>
  <c r="W145" i="42" s="1"/>
  <c r="X145" i="42" a="1"/>
  <c r="X145" i="42" s="1"/>
  <c r="N149" i="41"/>
  <c r="O149" i="41" s="1"/>
  <c r="P149" i="41" s="1"/>
  <c r="Q149" i="41" s="1"/>
  <c r="R149" i="41" s="1"/>
  <c r="V149" i="41"/>
  <c r="Y148" i="41" a="1"/>
  <c r="Y148" i="41" s="1"/>
  <c r="X148" i="41" a="1"/>
  <c r="X148" i="41" s="1"/>
  <c r="W148" i="41" a="1"/>
  <c r="W148" i="41" s="1"/>
  <c r="V147" i="40"/>
  <c r="N147" i="40"/>
  <c r="O147" i="40" s="1"/>
  <c r="P147" i="40" s="1"/>
  <c r="Q147" i="40" s="1"/>
  <c r="R147" i="40" s="1"/>
  <c r="Y146" i="40" a="1"/>
  <c r="Y146" i="40" s="1"/>
  <c r="X146" i="40" a="1"/>
  <c r="X146" i="40" s="1"/>
  <c r="W146" i="40" a="1"/>
  <c r="W146" i="40" s="1"/>
  <c r="S145" i="57" l="1"/>
  <c r="X145" i="57" a="1"/>
  <c r="X145" i="57" s="1"/>
  <c r="Y145" i="57" a="1"/>
  <c r="Y145" i="57" s="1"/>
  <c r="V146" i="56"/>
  <c r="M147" i="56"/>
  <c r="X145" i="56" a="1"/>
  <c r="X145" i="56" s="1"/>
  <c r="Y145" i="56" a="1"/>
  <c r="Y145" i="56" s="1"/>
  <c r="W145" i="56" a="1"/>
  <c r="W145" i="56" s="1"/>
  <c r="N147" i="55"/>
  <c r="O147" i="55" s="1"/>
  <c r="P147" i="55" s="1"/>
  <c r="Q147" i="55" s="1"/>
  <c r="R147" i="55" s="1"/>
  <c r="V147" i="55"/>
  <c r="W146" i="55" a="1"/>
  <c r="W146" i="55" s="1"/>
  <c r="Y146" i="55" a="1"/>
  <c r="Y146" i="55" s="1"/>
  <c r="X146" i="55" a="1"/>
  <c r="X146" i="55" s="1"/>
  <c r="S147" i="54"/>
  <c r="X147" i="54" s="1" a="1"/>
  <c r="X147" i="54" s="1"/>
  <c r="W147" i="54" a="1"/>
  <c r="W147" i="54" s="1"/>
  <c r="Y147" i="54" a="1"/>
  <c r="Y147" i="54" s="1"/>
  <c r="Y148" i="53" a="1"/>
  <c r="Y148" i="53" s="1"/>
  <c r="X148" i="53" a="1"/>
  <c r="X148" i="53" s="1"/>
  <c r="W148" i="53" a="1"/>
  <c r="W148" i="53" s="1"/>
  <c r="V149" i="53"/>
  <c r="N149" i="53"/>
  <c r="O149" i="53" s="1"/>
  <c r="P149" i="53" s="1"/>
  <c r="Q149" i="53" s="1"/>
  <c r="R149" i="53" s="1"/>
  <c r="S143" i="52"/>
  <c r="X143" i="52" a="1"/>
  <c r="X143" i="52" s="1"/>
  <c r="M147" i="51"/>
  <c r="V146" i="51"/>
  <c r="X145" i="51" a="1"/>
  <c r="X145" i="51" s="1"/>
  <c r="V144" i="50"/>
  <c r="M145" i="50"/>
  <c r="W143" i="50" a="1"/>
  <c r="W143" i="50" s="1"/>
  <c r="Y143" i="50" a="1"/>
  <c r="Y143" i="50" s="1"/>
  <c r="X143" i="50" a="1"/>
  <c r="X143" i="50" s="1"/>
  <c r="Y148" i="49" a="1"/>
  <c r="Y148" i="49" s="1"/>
  <c r="X148" i="49" a="1"/>
  <c r="X148" i="49" s="1"/>
  <c r="W148" i="49" a="1"/>
  <c r="W148" i="49" s="1"/>
  <c r="V149" i="49"/>
  <c r="N149" i="49"/>
  <c r="O149" i="49" s="1"/>
  <c r="P149" i="49" s="1"/>
  <c r="Q149" i="49" s="1"/>
  <c r="R149" i="49" s="1"/>
  <c r="S145" i="48"/>
  <c r="X145" i="48" s="1" a="1"/>
  <c r="X145" i="48" s="1"/>
  <c r="X145" i="47" a="1"/>
  <c r="X145" i="47" s="1"/>
  <c r="S145" i="47"/>
  <c r="W145" i="47" a="1"/>
  <c r="W145" i="47" s="1"/>
  <c r="Y145" i="47" a="1"/>
  <c r="Y145" i="47" s="1"/>
  <c r="Y148" i="46" a="1"/>
  <c r="Y148" i="46" s="1"/>
  <c r="W148" i="46" a="1"/>
  <c r="W148" i="46" s="1"/>
  <c r="X148" i="46" a="1"/>
  <c r="X148" i="46" s="1"/>
  <c r="V149" i="46"/>
  <c r="N149" i="46"/>
  <c r="O149" i="46" s="1"/>
  <c r="P149" i="46" s="1"/>
  <c r="Q149" i="46" s="1"/>
  <c r="R149" i="46" s="1"/>
  <c r="S145" i="45"/>
  <c r="S143" i="44"/>
  <c r="S147" i="43"/>
  <c r="Y147" i="43" a="1"/>
  <c r="Y147" i="43" s="1"/>
  <c r="N147" i="42"/>
  <c r="O147" i="42" s="1"/>
  <c r="P147" i="42" s="1"/>
  <c r="Q147" i="42" s="1"/>
  <c r="R147" i="42" s="1"/>
  <c r="V147" i="42"/>
  <c r="W146" i="42" a="1"/>
  <c r="W146" i="42" s="1"/>
  <c r="X146" i="42" a="1"/>
  <c r="X146" i="42" s="1"/>
  <c r="Y146" i="42" a="1"/>
  <c r="Y146" i="42" s="1"/>
  <c r="W149" i="41" a="1"/>
  <c r="W149" i="41" s="1"/>
  <c r="S149" i="41"/>
  <c r="X149" i="41" a="1"/>
  <c r="X149" i="41" s="1"/>
  <c r="S147" i="40"/>
  <c r="X147" i="40" s="1" a="1"/>
  <c r="X147" i="40" s="1"/>
  <c r="M147" i="57" l="1"/>
  <c r="V146" i="57"/>
  <c r="W145" i="57" a="1"/>
  <c r="W145" i="57" s="1"/>
  <c r="V147" i="56"/>
  <c r="N147" i="56"/>
  <c r="O147" i="56" s="1"/>
  <c r="P147" i="56" s="1"/>
  <c r="Q147" i="56" s="1"/>
  <c r="R147" i="56" s="1"/>
  <c r="Y146" i="56" a="1"/>
  <c r="Y146" i="56" s="1"/>
  <c r="X146" i="56" a="1"/>
  <c r="X146" i="56" s="1"/>
  <c r="W146" i="56" a="1"/>
  <c r="W146" i="56" s="1"/>
  <c r="S147" i="55"/>
  <c r="Y147" i="55" a="1"/>
  <c r="Y147" i="55" s="1"/>
  <c r="M149" i="54"/>
  <c r="V148" i="54"/>
  <c r="S149" i="53"/>
  <c r="X149" i="53" s="1" a="1"/>
  <c r="X149" i="53" s="1"/>
  <c r="M145" i="52"/>
  <c r="V144" i="52"/>
  <c r="Y143" i="52" a="1"/>
  <c r="Y143" i="52" s="1"/>
  <c r="W143" i="52" a="1"/>
  <c r="W143" i="52" s="1"/>
  <c r="X146" i="51" a="1"/>
  <c r="X146" i="51" s="1"/>
  <c r="W146" i="51" a="1"/>
  <c r="W146" i="51" s="1"/>
  <c r="Y146" i="51" a="1"/>
  <c r="Y146" i="51" s="1"/>
  <c r="N147" i="51"/>
  <c r="O147" i="51" s="1"/>
  <c r="P147" i="51" s="1"/>
  <c r="Q147" i="51" s="1"/>
  <c r="R147" i="51" s="1"/>
  <c r="V147" i="51"/>
  <c r="V145" i="50"/>
  <c r="N145" i="50"/>
  <c r="O145" i="50" s="1"/>
  <c r="P145" i="50" s="1"/>
  <c r="Q145" i="50" s="1"/>
  <c r="R145" i="50" s="1"/>
  <c r="W144" i="50" a="1"/>
  <c r="W144" i="50" s="1"/>
  <c r="Y144" i="50" a="1"/>
  <c r="Y144" i="50" s="1"/>
  <c r="X144" i="50" a="1"/>
  <c r="X144" i="50" s="1"/>
  <c r="S149" i="49"/>
  <c r="Y149" i="49" a="1"/>
  <c r="Y149" i="49" s="1"/>
  <c r="Y145" i="48" a="1"/>
  <c r="Y145" i="48" s="1"/>
  <c r="M147" i="48"/>
  <c r="V146" i="48"/>
  <c r="W145" i="48" a="1"/>
  <c r="W145" i="48" s="1"/>
  <c r="V146" i="47"/>
  <c r="M147" i="47"/>
  <c r="S149" i="46"/>
  <c r="V146" i="45"/>
  <c r="M147" i="45"/>
  <c r="Y145" i="45" a="1"/>
  <c r="Y145" i="45" s="1"/>
  <c r="X145" i="45" a="1"/>
  <c r="X145" i="45" s="1"/>
  <c r="W145" i="45" a="1"/>
  <c r="W145" i="45" s="1"/>
  <c r="M145" i="44"/>
  <c r="V144" i="44"/>
  <c r="W143" i="44" a="1"/>
  <c r="W143" i="44" s="1"/>
  <c r="Y143" i="44" a="1"/>
  <c r="Y143" i="44" s="1"/>
  <c r="X143" i="44" a="1"/>
  <c r="X143" i="44" s="1"/>
  <c r="V148" i="43"/>
  <c r="M149" i="43"/>
  <c r="X147" i="43" a="1"/>
  <c r="X147" i="43" s="1"/>
  <c r="W147" i="43" a="1"/>
  <c r="W147" i="43" s="1"/>
  <c r="X147" i="42" a="1"/>
  <c r="X147" i="42" s="1"/>
  <c r="S147" i="42"/>
  <c r="V150" i="41"/>
  <c r="AC109" i="41"/>
  <c r="Y149" i="41" a="1"/>
  <c r="Y149" i="41" s="1"/>
  <c r="M149" i="40"/>
  <c r="V148" i="40"/>
  <c r="Y147" i="40" a="1"/>
  <c r="Y147" i="40" s="1"/>
  <c r="W147" i="40" a="1"/>
  <c r="W147" i="40" s="1"/>
  <c r="Y146" i="57" l="1" a="1"/>
  <c r="Y146" i="57" s="1"/>
  <c r="W146" i="57" a="1"/>
  <c r="W146" i="57" s="1"/>
  <c r="X146" i="57" a="1"/>
  <c r="X146" i="57" s="1"/>
  <c r="V147" i="57"/>
  <c r="N147" i="57"/>
  <c r="O147" i="57" s="1"/>
  <c r="P147" i="57" s="1"/>
  <c r="Q147" i="57" s="1"/>
  <c r="R147" i="57" s="1"/>
  <c r="S147" i="56"/>
  <c r="X147" i="56" a="1"/>
  <c r="X147" i="56" s="1"/>
  <c r="Y147" i="56" a="1"/>
  <c r="Y147" i="56" s="1"/>
  <c r="M149" i="55"/>
  <c r="V148" i="55"/>
  <c r="W147" i="55" a="1"/>
  <c r="W147" i="55" s="1"/>
  <c r="X147" i="55" a="1"/>
  <c r="X147" i="55" s="1"/>
  <c r="Y148" i="54" a="1"/>
  <c r="Y148" i="54" s="1"/>
  <c r="X148" i="54" a="1"/>
  <c r="X148" i="54" s="1"/>
  <c r="W148" i="54" a="1"/>
  <c r="W148" i="54" s="1"/>
  <c r="V149" i="54"/>
  <c r="N149" i="54"/>
  <c r="O149" i="54" s="1"/>
  <c r="P149" i="54" s="1"/>
  <c r="Q149" i="54" s="1"/>
  <c r="R149" i="54" s="1"/>
  <c r="AC109" i="53"/>
  <c r="V150" i="53"/>
  <c r="Y149" i="53" a="1"/>
  <c r="Y149" i="53" s="1"/>
  <c r="W149" i="53" a="1"/>
  <c r="W149" i="53" s="1"/>
  <c r="X144" i="52" a="1"/>
  <c r="X144" i="52" s="1"/>
  <c r="W144" i="52" a="1"/>
  <c r="W144" i="52" s="1"/>
  <c r="Y144" i="52" a="1"/>
  <c r="Y144" i="52" s="1"/>
  <c r="V145" i="52"/>
  <c r="N145" i="52"/>
  <c r="O145" i="52" s="1"/>
  <c r="P145" i="52" s="1"/>
  <c r="Q145" i="52" s="1"/>
  <c r="R145" i="52" s="1"/>
  <c r="S147" i="51"/>
  <c r="S145" i="50"/>
  <c r="X145" i="50" a="1"/>
  <c r="X145" i="50" s="1"/>
  <c r="AC109" i="49"/>
  <c r="V150" i="49"/>
  <c r="X149" i="49" a="1"/>
  <c r="X149" i="49" s="1"/>
  <c r="W149" i="49" a="1"/>
  <c r="W149" i="49" s="1"/>
  <c r="Y146" i="48" a="1"/>
  <c r="Y146" i="48" s="1"/>
  <c r="X146" i="48" a="1"/>
  <c r="X146" i="48" s="1"/>
  <c r="W146" i="48" a="1"/>
  <c r="W146" i="48" s="1"/>
  <c r="V147" i="48"/>
  <c r="N147" i="48"/>
  <c r="O147" i="48" s="1"/>
  <c r="P147" i="48" s="1"/>
  <c r="Q147" i="48" s="1"/>
  <c r="R147" i="48" s="1"/>
  <c r="N147" i="47"/>
  <c r="O147" i="47" s="1"/>
  <c r="P147" i="47" s="1"/>
  <c r="Q147" i="47" s="1"/>
  <c r="R147" i="47" s="1"/>
  <c r="V147" i="47"/>
  <c r="W146" i="47" a="1"/>
  <c r="W146" i="47" s="1"/>
  <c r="Y146" i="47" a="1"/>
  <c r="Y146" i="47" s="1"/>
  <c r="X146" i="47" a="1"/>
  <c r="X146" i="47" s="1"/>
  <c r="AC109" i="46"/>
  <c r="V150" i="46"/>
  <c r="W149" i="46" a="1"/>
  <c r="W149" i="46" s="1"/>
  <c r="X149" i="46" a="1"/>
  <c r="X149" i="46" s="1"/>
  <c r="Y149" i="46" a="1"/>
  <c r="Y149" i="46" s="1"/>
  <c r="N147" i="45"/>
  <c r="O147" i="45" s="1"/>
  <c r="P147" i="45" s="1"/>
  <c r="Q147" i="45" s="1"/>
  <c r="R147" i="45" s="1"/>
  <c r="V147" i="45"/>
  <c r="X146" i="45" a="1"/>
  <c r="X146" i="45" s="1"/>
  <c r="W146" i="45" a="1"/>
  <c r="W146" i="45" s="1"/>
  <c r="Y146" i="45" a="1"/>
  <c r="Y146" i="45" s="1"/>
  <c r="X144" i="44" a="1"/>
  <c r="X144" i="44" s="1"/>
  <c r="W144" i="44" a="1"/>
  <c r="W144" i="44" s="1"/>
  <c r="Y144" i="44" a="1"/>
  <c r="Y144" i="44" s="1"/>
  <c r="N145" i="44"/>
  <c r="O145" i="44" s="1"/>
  <c r="P145" i="44" s="1"/>
  <c r="Q145" i="44" s="1"/>
  <c r="R145" i="44" s="1"/>
  <c r="V145" i="44"/>
  <c r="V149" i="43"/>
  <c r="N149" i="43"/>
  <c r="O149" i="43" s="1"/>
  <c r="P149" i="43" s="1"/>
  <c r="Q149" i="43" s="1"/>
  <c r="R149" i="43" s="1"/>
  <c r="Y148" i="43" a="1"/>
  <c r="Y148" i="43" s="1"/>
  <c r="X148" i="43" a="1"/>
  <c r="X148" i="43" s="1"/>
  <c r="W148" i="43" a="1"/>
  <c r="W148" i="43" s="1"/>
  <c r="M149" i="42"/>
  <c r="V148" i="42"/>
  <c r="Y147" i="42" a="1"/>
  <c r="Y147" i="42" s="1"/>
  <c r="W147" i="42" a="1"/>
  <c r="W147" i="42" s="1"/>
  <c r="AL109" i="41"/>
  <c r="AD109" i="41"/>
  <c r="AC107" i="41"/>
  <c r="Y150" i="41" a="1"/>
  <c r="Y150" i="41" s="1"/>
  <c r="X150" i="41" a="1"/>
  <c r="X150" i="41" s="1"/>
  <c r="W150" i="41" a="1"/>
  <c r="W150" i="41" s="1"/>
  <c r="X148" i="40" a="1"/>
  <c r="X148" i="40" s="1"/>
  <c r="W148" i="40" a="1"/>
  <c r="W148" i="40" s="1"/>
  <c r="Y148" i="40" a="1"/>
  <c r="Y148" i="40" s="1"/>
  <c r="V149" i="40"/>
  <c r="N149" i="40"/>
  <c r="O149" i="40" s="1"/>
  <c r="P149" i="40" s="1"/>
  <c r="Q149" i="40" s="1"/>
  <c r="R149" i="40" s="1"/>
  <c r="S147" i="57" l="1"/>
  <c r="Y147" i="57" a="1"/>
  <c r="Y147" i="57" s="1"/>
  <c r="M149" i="56"/>
  <c r="V148" i="56"/>
  <c r="W147" i="56" a="1"/>
  <c r="W147" i="56" s="1"/>
  <c r="W148" i="55" a="1"/>
  <c r="W148" i="55" s="1"/>
  <c r="Y148" i="55" a="1"/>
  <c r="Y148" i="55" s="1"/>
  <c r="X148" i="55" a="1"/>
  <c r="X148" i="55" s="1"/>
  <c r="N149" i="55"/>
  <c r="O149" i="55" s="1"/>
  <c r="P149" i="55" s="1"/>
  <c r="Q149" i="55" s="1"/>
  <c r="R149" i="55" s="1"/>
  <c r="V149" i="55"/>
  <c r="S149" i="54"/>
  <c r="Y149" i="54" a="1"/>
  <c r="Y149" i="54" s="1"/>
  <c r="X150" i="53" a="1"/>
  <c r="X150" i="53" s="1"/>
  <c r="Y150" i="53" a="1"/>
  <c r="Y150" i="53" s="1"/>
  <c r="W150" i="53" a="1"/>
  <c r="W150" i="53" s="1"/>
  <c r="AC107" i="53"/>
  <c r="AD109" i="53"/>
  <c r="AL109" i="53"/>
  <c r="S145" i="52"/>
  <c r="M149" i="51"/>
  <c r="V148" i="51"/>
  <c r="Y147" i="51" a="1"/>
  <c r="Y147" i="51" s="1"/>
  <c r="W147" i="51" a="1"/>
  <c r="W147" i="51" s="1"/>
  <c r="X147" i="51" a="1"/>
  <c r="X147" i="51" s="1"/>
  <c r="V146" i="50"/>
  <c r="M147" i="50"/>
  <c r="Y145" i="50" a="1"/>
  <c r="Y145" i="50" s="1"/>
  <c r="W145" i="50" a="1"/>
  <c r="W145" i="50" s="1"/>
  <c r="X150" i="49" a="1"/>
  <c r="X150" i="49" s="1"/>
  <c r="W150" i="49" a="1"/>
  <c r="W150" i="49" s="1"/>
  <c r="Y150" i="49" a="1"/>
  <c r="Y150" i="49" s="1"/>
  <c r="AL109" i="49"/>
  <c r="AC107" i="49"/>
  <c r="AD109" i="49"/>
  <c r="S147" i="48"/>
  <c r="Y147" i="48" a="1"/>
  <c r="Y147" i="48" s="1"/>
  <c r="S147" i="47"/>
  <c r="X150" i="46" a="1"/>
  <c r="X150" i="46" s="1"/>
  <c r="Y150" i="46" a="1"/>
  <c r="Y150" i="46" s="1"/>
  <c r="W150" i="46" a="1"/>
  <c r="W150" i="46" s="1"/>
  <c r="AC107" i="46"/>
  <c r="AL109" i="46"/>
  <c r="AD109" i="46"/>
  <c r="X147" i="45" a="1"/>
  <c r="X147" i="45" s="1"/>
  <c r="S147" i="45"/>
  <c r="S145" i="44"/>
  <c r="X145" i="44" a="1"/>
  <c r="X145" i="44" s="1"/>
  <c r="S149" i="43"/>
  <c r="X149" i="43" a="1"/>
  <c r="X149" i="43" s="1"/>
  <c r="Y149" i="43" a="1"/>
  <c r="Y149" i="43" s="1"/>
  <c r="Y148" i="42" a="1"/>
  <c r="Y148" i="42" s="1"/>
  <c r="X148" i="42" a="1"/>
  <c r="X148" i="42" s="1"/>
  <c r="W148" i="42" a="1"/>
  <c r="W148" i="42" s="1"/>
  <c r="N149" i="42"/>
  <c r="O149" i="42" s="1"/>
  <c r="P149" i="42" s="1"/>
  <c r="Q149" i="42" s="1"/>
  <c r="R149" i="42" s="1"/>
  <c r="V149" i="42"/>
  <c r="F28" i="41"/>
  <c r="F30" i="41"/>
  <c r="F27" i="41"/>
  <c r="F31" i="41"/>
  <c r="F29" i="41"/>
  <c r="H27" i="41"/>
  <c r="H28" i="41"/>
  <c r="H30" i="41"/>
  <c r="H29" i="41"/>
  <c r="H31" i="41"/>
  <c r="G27" i="41"/>
  <c r="G28" i="41"/>
  <c r="G31" i="41"/>
  <c r="G29" i="41"/>
  <c r="G30" i="41"/>
  <c r="AE109" i="41"/>
  <c r="S149" i="40"/>
  <c r="X149" i="40" s="1" a="1"/>
  <c r="X149" i="40" s="1"/>
  <c r="M149" i="57" l="1"/>
  <c r="V148" i="57"/>
  <c r="X147" i="57" a="1"/>
  <c r="X147" i="57" s="1"/>
  <c r="W147" i="57" a="1"/>
  <c r="W147" i="57" s="1"/>
  <c r="Y148" i="56" a="1"/>
  <c r="Y148" i="56" s="1"/>
  <c r="X148" i="56" a="1"/>
  <c r="X148" i="56" s="1"/>
  <c r="W148" i="56" a="1"/>
  <c r="W148" i="56" s="1"/>
  <c r="N149" i="56"/>
  <c r="O149" i="56" s="1"/>
  <c r="P149" i="56" s="1"/>
  <c r="Q149" i="56" s="1"/>
  <c r="R149" i="56" s="1"/>
  <c r="V149" i="56"/>
  <c r="S149" i="55"/>
  <c r="X149" i="55" a="1"/>
  <c r="X149" i="55" s="1"/>
  <c r="Y149" i="55" a="1"/>
  <c r="Y149" i="55" s="1"/>
  <c r="V150" i="54"/>
  <c r="AC109" i="54"/>
  <c r="X149" i="54" a="1"/>
  <c r="X149" i="54" s="1"/>
  <c r="W149" i="54" a="1"/>
  <c r="W149" i="54" s="1"/>
  <c r="AE109" i="53"/>
  <c r="AF109" i="53" s="1"/>
  <c r="AG109" i="53" s="1"/>
  <c r="AH109" i="53" s="1"/>
  <c r="F30" i="53"/>
  <c r="F27" i="53"/>
  <c r="F31" i="53"/>
  <c r="F29" i="53"/>
  <c r="F28" i="53"/>
  <c r="H27" i="53"/>
  <c r="H31" i="53"/>
  <c r="H30" i="53"/>
  <c r="H29" i="53"/>
  <c r="H28" i="53"/>
  <c r="G27" i="53"/>
  <c r="G30" i="53"/>
  <c r="G31" i="53"/>
  <c r="G28" i="53"/>
  <c r="G29" i="53"/>
  <c r="M147" i="52"/>
  <c r="V146" i="52"/>
  <c r="X145" i="52" a="1"/>
  <c r="X145" i="52" s="1"/>
  <c r="W145" i="52" a="1"/>
  <c r="W145" i="52" s="1"/>
  <c r="Y145" i="52" a="1"/>
  <c r="Y145" i="52" s="1"/>
  <c r="W148" i="51" a="1"/>
  <c r="W148" i="51" s="1"/>
  <c r="Y148" i="51" a="1"/>
  <c r="Y148" i="51" s="1"/>
  <c r="X148" i="51" a="1"/>
  <c r="X148" i="51" s="1"/>
  <c r="N149" i="51"/>
  <c r="O149" i="51" s="1"/>
  <c r="P149" i="51" s="1"/>
  <c r="Q149" i="51" s="1"/>
  <c r="R149" i="51" s="1"/>
  <c r="V149" i="51"/>
  <c r="V147" i="50"/>
  <c r="N147" i="50"/>
  <c r="O147" i="50" s="1"/>
  <c r="P147" i="50" s="1"/>
  <c r="Q147" i="50" s="1"/>
  <c r="R147" i="50" s="1"/>
  <c r="Y146" i="50" a="1"/>
  <c r="Y146" i="50" s="1"/>
  <c r="X146" i="50" a="1"/>
  <c r="X146" i="50" s="1"/>
  <c r="W146" i="50" a="1"/>
  <c r="W146" i="50" s="1"/>
  <c r="AE109" i="49"/>
  <c r="H27" i="49"/>
  <c r="H31" i="49"/>
  <c r="H30" i="49"/>
  <c r="H28" i="49"/>
  <c r="H29" i="49"/>
  <c r="F27" i="49"/>
  <c r="F28" i="49"/>
  <c r="F31" i="49"/>
  <c r="F30" i="49"/>
  <c r="F29" i="49"/>
  <c r="G27" i="49"/>
  <c r="G30" i="49"/>
  <c r="G28" i="49"/>
  <c r="G31" i="49"/>
  <c r="G29" i="49"/>
  <c r="M149" i="48"/>
  <c r="V148" i="48"/>
  <c r="X147" i="48" a="1"/>
  <c r="X147" i="48" s="1"/>
  <c r="W147" i="48" a="1"/>
  <c r="W147" i="48" s="1"/>
  <c r="M149" i="47"/>
  <c r="V148" i="47"/>
  <c r="W147" i="47" a="1"/>
  <c r="W147" i="47" s="1"/>
  <c r="X147" i="47" a="1"/>
  <c r="X147" i="47" s="1"/>
  <c r="Y147" i="47" a="1"/>
  <c r="Y147" i="47" s="1"/>
  <c r="AE109" i="46"/>
  <c r="AF109" i="46" s="1"/>
  <c r="AG109" i="46" s="1"/>
  <c r="AH109" i="46" s="1"/>
  <c r="F28" i="46"/>
  <c r="F30" i="46"/>
  <c r="F31" i="46"/>
  <c r="F27" i="46"/>
  <c r="F29" i="46"/>
  <c r="H28" i="46"/>
  <c r="H30" i="46"/>
  <c r="H27" i="46"/>
  <c r="H31" i="46"/>
  <c r="H29" i="46"/>
  <c r="G27" i="46"/>
  <c r="G30" i="46"/>
  <c r="G31" i="46"/>
  <c r="G28" i="46"/>
  <c r="G29" i="46"/>
  <c r="M149" i="45"/>
  <c r="V148" i="45"/>
  <c r="Y147" i="45" a="1"/>
  <c r="Y147" i="45" s="1"/>
  <c r="W147" i="45" a="1"/>
  <c r="W147" i="45" s="1"/>
  <c r="V146" i="44"/>
  <c r="M147" i="44"/>
  <c r="W145" i="44" a="1"/>
  <c r="W145" i="44" s="1"/>
  <c r="Y145" i="44" a="1"/>
  <c r="Y145" i="44" s="1"/>
  <c r="V150" i="43"/>
  <c r="AC109" i="43"/>
  <c r="W149" i="43" a="1"/>
  <c r="W149" i="43" s="1"/>
  <c r="S149" i="42"/>
  <c r="W149" i="42" a="1"/>
  <c r="W149" i="42" s="1"/>
  <c r="AF109" i="41"/>
  <c r="V150" i="40"/>
  <c r="AC109" i="40"/>
  <c r="Y149" i="40" a="1"/>
  <c r="Y149" i="40" s="1"/>
  <c r="W149" i="40" a="1"/>
  <c r="W149" i="40" s="1"/>
  <c r="W148" i="57" l="1" a="1"/>
  <c r="W148" i="57" s="1"/>
  <c r="Y148" i="57" a="1"/>
  <c r="Y148" i="57" s="1"/>
  <c r="X148" i="57" a="1"/>
  <c r="X148" i="57" s="1"/>
  <c r="N149" i="57"/>
  <c r="O149" i="57" s="1"/>
  <c r="P149" i="57" s="1"/>
  <c r="Q149" i="57" s="1"/>
  <c r="R149" i="57" s="1"/>
  <c r="V149" i="57"/>
  <c r="S149" i="56"/>
  <c r="Y149" i="56" a="1"/>
  <c r="Y149" i="56" s="1"/>
  <c r="AC109" i="55"/>
  <c r="V150" i="55"/>
  <c r="W149" i="55" a="1"/>
  <c r="W149" i="55" s="1"/>
  <c r="AC107" i="54"/>
  <c r="AL109" i="54"/>
  <c r="AD109" i="54"/>
  <c r="X150" i="54" a="1"/>
  <c r="X150" i="54" s="1"/>
  <c r="W150" i="54" a="1"/>
  <c r="W150" i="54" s="1"/>
  <c r="Y150" i="54" a="1"/>
  <c r="Y150" i="54" s="1"/>
  <c r="AI109" i="53"/>
  <c r="Y146" i="52" a="1"/>
  <c r="Y146" i="52" s="1"/>
  <c r="W146" i="52" a="1"/>
  <c r="W146" i="52" s="1"/>
  <c r="X146" i="52" a="1"/>
  <c r="X146" i="52" s="1"/>
  <c r="V147" i="52"/>
  <c r="N147" i="52"/>
  <c r="O147" i="52" s="1"/>
  <c r="P147" i="52" s="1"/>
  <c r="Q147" i="52" s="1"/>
  <c r="R147" i="52" s="1"/>
  <c r="S149" i="51"/>
  <c r="S147" i="50"/>
  <c r="X147" i="50" a="1"/>
  <c r="X147" i="50" s="1"/>
  <c r="Y147" i="50" a="1"/>
  <c r="Y147" i="50" s="1"/>
  <c r="AF109" i="49"/>
  <c r="Y148" i="48" a="1"/>
  <c r="Y148" i="48" s="1"/>
  <c r="X148" i="48" a="1"/>
  <c r="X148" i="48" s="1"/>
  <c r="W148" i="48" a="1"/>
  <c r="W148" i="48" s="1"/>
  <c r="V149" i="48"/>
  <c r="N149" i="48"/>
  <c r="O149" i="48" s="1"/>
  <c r="P149" i="48" s="1"/>
  <c r="Q149" i="48" s="1"/>
  <c r="R149" i="48" s="1"/>
  <c r="Y148" i="47" a="1"/>
  <c r="Y148" i="47" s="1"/>
  <c r="X148" i="47" a="1"/>
  <c r="X148" i="47" s="1"/>
  <c r="W148" i="47" a="1"/>
  <c r="W148" i="47" s="1"/>
  <c r="N149" i="47"/>
  <c r="O149" i="47" s="1"/>
  <c r="P149" i="47" s="1"/>
  <c r="Q149" i="47" s="1"/>
  <c r="R149" i="47" s="1"/>
  <c r="V149" i="47"/>
  <c r="AI109" i="46"/>
  <c r="AM109" i="46" a="1"/>
  <c r="AM109" i="46" s="1"/>
  <c r="Y148" i="45" a="1"/>
  <c r="Y148" i="45" s="1"/>
  <c r="X148" i="45" a="1"/>
  <c r="X148" i="45" s="1"/>
  <c r="W148" i="45" a="1"/>
  <c r="W148" i="45" s="1"/>
  <c r="V149" i="45"/>
  <c r="N149" i="45"/>
  <c r="O149" i="45" s="1"/>
  <c r="P149" i="45" s="1"/>
  <c r="Q149" i="45" s="1"/>
  <c r="R149" i="45" s="1"/>
  <c r="V147" i="44"/>
  <c r="N147" i="44"/>
  <c r="O147" i="44" s="1"/>
  <c r="P147" i="44" s="1"/>
  <c r="Q147" i="44" s="1"/>
  <c r="R147" i="44" s="1"/>
  <c r="Y146" i="44" a="1"/>
  <c r="Y146" i="44" s="1"/>
  <c r="X146" i="44" a="1"/>
  <c r="X146" i="44" s="1"/>
  <c r="W146" i="44" a="1"/>
  <c r="W146" i="44" s="1"/>
  <c r="AC107" i="43"/>
  <c r="AL109" i="43"/>
  <c r="AD109" i="43"/>
  <c r="X150" i="43" a="1"/>
  <c r="X150" i="43" s="1"/>
  <c r="W150" i="43" a="1"/>
  <c r="W150" i="43" s="1"/>
  <c r="Y150" i="43" a="1"/>
  <c r="Y150" i="43" s="1"/>
  <c r="AC109" i="42"/>
  <c r="V150" i="42"/>
  <c r="X149" i="42" a="1"/>
  <c r="X149" i="42" s="1"/>
  <c r="Y149" i="42" a="1"/>
  <c r="Y149" i="42" s="1"/>
  <c r="AG109" i="41"/>
  <c r="AD109" i="40"/>
  <c r="AC107" i="40"/>
  <c r="AL109" i="40"/>
  <c r="W150" i="40" a="1"/>
  <c r="W150" i="40" s="1"/>
  <c r="X150" i="40" a="1"/>
  <c r="X150" i="40" s="1"/>
  <c r="Y150" i="40" a="1"/>
  <c r="Y150" i="40" s="1"/>
  <c r="S149" i="57" l="1"/>
  <c r="X149" i="57" a="1"/>
  <c r="X149" i="57" s="1"/>
  <c r="AC109" i="56"/>
  <c r="V150" i="56"/>
  <c r="X149" i="56" a="1"/>
  <c r="X149" i="56" s="1"/>
  <c r="W149" i="56" a="1"/>
  <c r="W149" i="56" s="1"/>
  <c r="X150" i="55" a="1"/>
  <c r="X150" i="55" s="1"/>
  <c r="W150" i="55" a="1"/>
  <c r="W150" i="55" s="1"/>
  <c r="Y150" i="55" a="1"/>
  <c r="Y150" i="55" s="1"/>
  <c r="AD109" i="55"/>
  <c r="AC107" i="55"/>
  <c r="AL109" i="55"/>
  <c r="H27" i="54"/>
  <c r="H28" i="54"/>
  <c r="H31" i="54"/>
  <c r="H30" i="54"/>
  <c r="H29" i="54"/>
  <c r="F31" i="54"/>
  <c r="F28" i="54"/>
  <c r="F30" i="54"/>
  <c r="F27" i="54"/>
  <c r="F29" i="54"/>
  <c r="G27" i="54"/>
  <c r="G28" i="54"/>
  <c r="G31" i="54"/>
  <c r="G30" i="54"/>
  <c r="G29" i="54"/>
  <c r="AE109" i="54"/>
  <c r="AC111" i="53"/>
  <c r="AL110" i="53"/>
  <c r="AO109" i="53" a="1"/>
  <c r="AO109" i="53" s="1"/>
  <c r="AM109" i="53" a="1"/>
  <c r="AM109" i="53" s="1"/>
  <c r="AN109" i="53" a="1"/>
  <c r="AN109" i="53" s="1"/>
  <c r="S147" i="52"/>
  <c r="X147" i="52" a="1"/>
  <c r="X147" i="52" s="1"/>
  <c r="V150" i="51"/>
  <c r="AC109" i="51"/>
  <c r="W149" i="51" a="1"/>
  <c r="W149" i="51" s="1"/>
  <c r="X149" i="51" a="1"/>
  <c r="X149" i="51" s="1"/>
  <c r="Y149" i="51" a="1"/>
  <c r="Y149" i="51" s="1"/>
  <c r="M149" i="50"/>
  <c r="V148" i="50"/>
  <c r="W147" i="50" a="1"/>
  <c r="W147" i="50" s="1"/>
  <c r="AG109" i="49"/>
  <c r="AH109" i="49" s="1"/>
  <c r="S149" i="48"/>
  <c r="X149" i="48" a="1"/>
  <c r="X149" i="48" s="1"/>
  <c r="S149" i="47"/>
  <c r="X149" i="47" a="1"/>
  <c r="X149" i="47" s="1"/>
  <c r="AC111" i="46"/>
  <c r="AL110" i="46"/>
  <c r="AO109" i="46" a="1"/>
  <c r="AO109" i="46" s="1"/>
  <c r="AN109" i="46" a="1"/>
  <c r="AN109" i="46" s="1"/>
  <c r="S149" i="45"/>
  <c r="W149" i="45" a="1"/>
  <c r="W149" i="45" s="1"/>
  <c r="Y149" i="45" a="1"/>
  <c r="Y149" i="45" s="1"/>
  <c r="S147" i="44"/>
  <c r="X147" i="44" s="1" a="1"/>
  <c r="X147" i="44" s="1"/>
  <c r="H27" i="43"/>
  <c r="H30" i="43"/>
  <c r="H28" i="43"/>
  <c r="H31" i="43"/>
  <c r="H29" i="43"/>
  <c r="F31" i="43"/>
  <c r="F30" i="43"/>
  <c r="F27" i="43"/>
  <c r="F29" i="43"/>
  <c r="F28" i="43"/>
  <c r="G27" i="43"/>
  <c r="G30" i="43"/>
  <c r="G31" i="43"/>
  <c r="G28" i="43"/>
  <c r="G29" i="43"/>
  <c r="AE109" i="43"/>
  <c r="AF109" i="43" s="1"/>
  <c r="AG109" i="43" s="1"/>
  <c r="AH109" i="43" s="1"/>
  <c r="X150" i="42" a="1"/>
  <c r="X150" i="42" s="1"/>
  <c r="Y150" i="42" a="1"/>
  <c r="Y150" i="42" s="1"/>
  <c r="W150" i="42" a="1"/>
  <c r="W150" i="42" s="1"/>
  <c r="AD109" i="42"/>
  <c r="AL109" i="42"/>
  <c r="AC107" i="42"/>
  <c r="AH109" i="41"/>
  <c r="H27" i="40"/>
  <c r="H28" i="40"/>
  <c r="H30" i="40"/>
  <c r="H31" i="40"/>
  <c r="H29" i="40"/>
  <c r="F31" i="40"/>
  <c r="F28" i="40"/>
  <c r="I28" i="40" s="1"/>
  <c r="F30" i="40"/>
  <c r="F27" i="40"/>
  <c r="I27" i="40" s="1"/>
  <c r="F29" i="40"/>
  <c r="G27" i="40"/>
  <c r="G31" i="40"/>
  <c r="G28" i="40"/>
  <c r="G30" i="40"/>
  <c r="G29" i="40"/>
  <c r="AE109" i="40"/>
  <c r="AF109" i="40" s="1"/>
  <c r="AG109" i="40" s="1"/>
  <c r="AH109" i="40" s="1"/>
  <c r="V150" i="57" l="1"/>
  <c r="AC109" i="57"/>
  <c r="W149" i="57" a="1"/>
  <c r="W149" i="57" s="1"/>
  <c r="Y149" i="57" a="1"/>
  <c r="Y149" i="57" s="1"/>
  <c r="X150" i="56" a="1"/>
  <c r="X150" i="56" s="1"/>
  <c r="Y150" i="56" a="1"/>
  <c r="Y150" i="56" s="1"/>
  <c r="W150" i="56" a="1"/>
  <c r="W150" i="56" s="1"/>
  <c r="AL109" i="56"/>
  <c r="AC107" i="56"/>
  <c r="AD109" i="56"/>
  <c r="AE109" i="55"/>
  <c r="AF109" i="55" s="1"/>
  <c r="AG109" i="55" s="1"/>
  <c r="AH109" i="55" s="1"/>
  <c r="H27" i="55"/>
  <c r="H31" i="55"/>
  <c r="H30" i="55"/>
  <c r="H28" i="55"/>
  <c r="H29" i="55"/>
  <c r="F31" i="55"/>
  <c r="F28" i="55"/>
  <c r="F30" i="55"/>
  <c r="F27" i="55"/>
  <c r="F29" i="55"/>
  <c r="G31" i="55"/>
  <c r="G27" i="55"/>
  <c r="G28" i="55"/>
  <c r="G30" i="55"/>
  <c r="G29" i="55"/>
  <c r="AF109" i="54"/>
  <c r="AG109" i="54" s="1"/>
  <c r="AH109" i="54" s="1"/>
  <c r="AM110" i="53" a="1"/>
  <c r="AM110" i="53" s="1"/>
  <c r="AO110" i="53" a="1"/>
  <c r="AO110" i="53" s="1"/>
  <c r="AN110" i="53" a="1"/>
  <c r="AN110" i="53" s="1"/>
  <c r="AD111" i="53"/>
  <c r="AL111" i="53"/>
  <c r="M149" i="52"/>
  <c r="V148" i="52"/>
  <c r="W147" i="52" a="1"/>
  <c r="W147" i="52" s="1"/>
  <c r="Y147" i="52" a="1"/>
  <c r="Y147" i="52" s="1"/>
  <c r="AD109" i="51"/>
  <c r="AC107" i="51"/>
  <c r="AL109" i="51"/>
  <c r="W150" i="51" a="1"/>
  <c r="W150" i="51" s="1"/>
  <c r="X150" i="51" a="1"/>
  <c r="X150" i="51" s="1"/>
  <c r="Y150" i="51" a="1"/>
  <c r="Y150" i="51" s="1"/>
  <c r="X148" i="50" a="1"/>
  <c r="X148" i="50" s="1"/>
  <c r="Y148" i="50" a="1"/>
  <c r="Y148" i="50" s="1"/>
  <c r="W148" i="50" a="1"/>
  <c r="W148" i="50" s="1"/>
  <c r="V149" i="50"/>
  <c r="N149" i="50"/>
  <c r="O149" i="50" s="1"/>
  <c r="P149" i="50" s="1"/>
  <c r="Q149" i="50" s="1"/>
  <c r="R149" i="50" s="1"/>
  <c r="AI109" i="49"/>
  <c r="AN109" i="49" s="1" a="1"/>
  <c r="AN109" i="49" s="1"/>
  <c r="AO109" i="49" a="1"/>
  <c r="AO109" i="49" s="1"/>
  <c r="AC109" i="48"/>
  <c r="V150" i="48"/>
  <c r="Y149" i="48" a="1"/>
  <c r="Y149" i="48" s="1"/>
  <c r="W149" i="48" a="1"/>
  <c r="W149" i="48" s="1"/>
  <c r="V150" i="47"/>
  <c r="AC109" i="47"/>
  <c r="Y149" i="47" a="1"/>
  <c r="Y149" i="47" s="1"/>
  <c r="W149" i="47" a="1"/>
  <c r="W149" i="47" s="1"/>
  <c r="AM110" i="46" a="1"/>
  <c r="AM110" i="46" s="1"/>
  <c r="AO110" i="46" a="1"/>
  <c r="AO110" i="46" s="1"/>
  <c r="AN110" i="46" a="1"/>
  <c r="AN110" i="46" s="1"/>
  <c r="AD111" i="46"/>
  <c r="AL111" i="46"/>
  <c r="AC109" i="45"/>
  <c r="V150" i="45"/>
  <c r="X149" i="45" a="1"/>
  <c r="X149" i="45" s="1"/>
  <c r="Y147" i="44" a="1"/>
  <c r="Y147" i="44" s="1"/>
  <c r="W147" i="44" a="1"/>
  <c r="W147" i="44" s="1"/>
  <c r="V148" i="44"/>
  <c r="M149" i="44"/>
  <c r="AI109" i="43"/>
  <c r="AE109" i="42"/>
  <c r="AF109" i="42" s="1"/>
  <c r="AG109" i="42" s="1"/>
  <c r="AH109" i="42" s="1"/>
  <c r="F28" i="42"/>
  <c r="F27" i="42"/>
  <c r="F31" i="42"/>
  <c r="F30" i="42"/>
  <c r="F29" i="42"/>
  <c r="H27" i="42"/>
  <c r="H30" i="42"/>
  <c r="H28" i="42"/>
  <c r="H31" i="42"/>
  <c r="H29" i="42"/>
  <c r="G27" i="42"/>
  <c r="G30" i="42"/>
  <c r="G31" i="42"/>
  <c r="G28" i="42"/>
  <c r="G29" i="42"/>
  <c r="AI109" i="41"/>
  <c r="AO109" i="41" s="1" a="1"/>
  <c r="AO109" i="41" s="1"/>
  <c r="AN109" i="41" a="1"/>
  <c r="AN109" i="41" s="1"/>
  <c r="I31" i="40"/>
  <c r="I29" i="40"/>
  <c r="I30" i="40"/>
  <c r="AI109" i="40"/>
  <c r="AN109" i="40" s="1" a="1"/>
  <c r="AN109" i="40" s="1"/>
  <c r="AD109" i="57" l="1"/>
  <c r="AL109" i="57"/>
  <c r="AC107" i="57"/>
  <c r="W150" i="57" a="1"/>
  <c r="W150" i="57" s="1"/>
  <c r="Y150" i="57" a="1"/>
  <c r="Y150" i="57" s="1"/>
  <c r="X150" i="57" a="1"/>
  <c r="X150" i="57" s="1"/>
  <c r="AE109" i="56"/>
  <c r="AF109" i="56" s="1"/>
  <c r="AG109" i="56" s="1"/>
  <c r="AH109" i="56" s="1"/>
  <c r="F30" i="56"/>
  <c r="F27" i="56"/>
  <c r="F31" i="56"/>
  <c r="F29" i="56"/>
  <c r="F28" i="56"/>
  <c r="H31" i="56"/>
  <c r="H27" i="56"/>
  <c r="H28" i="56"/>
  <c r="H30" i="56"/>
  <c r="H29" i="56"/>
  <c r="G27" i="56"/>
  <c r="G30" i="56"/>
  <c r="G31" i="56"/>
  <c r="G28" i="56"/>
  <c r="G29" i="56"/>
  <c r="AN109" i="55" a="1"/>
  <c r="AN109" i="55" s="1"/>
  <c r="AI109" i="55"/>
  <c r="AM109" i="55" a="1"/>
  <c r="AM109" i="55" s="1"/>
  <c r="AO109" i="55" a="1"/>
  <c r="AO109" i="55" s="1"/>
  <c r="AI109" i="54"/>
  <c r="AE111" i="53"/>
  <c r="X148" i="52" a="1"/>
  <c r="X148" i="52" s="1"/>
  <c r="Y148" i="52" a="1"/>
  <c r="Y148" i="52" s="1"/>
  <c r="W148" i="52" a="1"/>
  <c r="W148" i="52" s="1"/>
  <c r="N149" i="52"/>
  <c r="O149" i="52" s="1"/>
  <c r="P149" i="52" s="1"/>
  <c r="Q149" i="52" s="1"/>
  <c r="R149" i="52" s="1"/>
  <c r="V149" i="52"/>
  <c r="H27" i="51"/>
  <c r="H28" i="51"/>
  <c r="H30" i="51"/>
  <c r="H31" i="51"/>
  <c r="H29" i="51"/>
  <c r="G27" i="51"/>
  <c r="G30" i="51"/>
  <c r="G31" i="51"/>
  <c r="G28" i="51"/>
  <c r="G29" i="51"/>
  <c r="F31" i="51"/>
  <c r="F28" i="51"/>
  <c r="F27" i="51"/>
  <c r="F30" i="51"/>
  <c r="F29" i="51"/>
  <c r="AE109" i="51"/>
  <c r="S149" i="50"/>
  <c r="AC111" i="49"/>
  <c r="AL110" i="49"/>
  <c r="AM109" i="49" a="1"/>
  <c r="AM109" i="49" s="1"/>
  <c r="X150" i="48" a="1"/>
  <c r="X150" i="48" s="1"/>
  <c r="Y150" i="48" a="1"/>
  <c r="Y150" i="48" s="1"/>
  <c r="W150" i="48" a="1"/>
  <c r="W150" i="48" s="1"/>
  <c r="AC107" i="48"/>
  <c r="AD109" i="48"/>
  <c r="AL109" i="48"/>
  <c r="AD109" i="47"/>
  <c r="AL109" i="47"/>
  <c r="AC107" i="47"/>
  <c r="X150" i="47" a="1"/>
  <c r="X150" i="47" s="1"/>
  <c r="W150" i="47" a="1"/>
  <c r="W150" i="47" s="1"/>
  <c r="Y150" i="47" a="1"/>
  <c r="Y150" i="47" s="1"/>
  <c r="AE111" i="46"/>
  <c r="AF111" i="46" s="1"/>
  <c r="AG111" i="46" s="1"/>
  <c r="AH111" i="46" s="1"/>
  <c r="X150" i="45" a="1"/>
  <c r="X150" i="45" s="1"/>
  <c r="W150" i="45" a="1"/>
  <c r="W150" i="45" s="1"/>
  <c r="Y150" i="45" a="1"/>
  <c r="Y150" i="45" s="1"/>
  <c r="AL109" i="45"/>
  <c r="AD109" i="45"/>
  <c r="AC107" i="45"/>
  <c r="N149" i="44"/>
  <c r="O149" i="44" s="1"/>
  <c r="P149" i="44" s="1"/>
  <c r="Q149" i="44" s="1"/>
  <c r="R149" i="44" s="1"/>
  <c r="V149" i="44"/>
  <c r="Y148" i="44" a="1"/>
  <c r="Y148" i="44" s="1"/>
  <c r="W148" i="44" a="1"/>
  <c r="W148" i="44" s="1"/>
  <c r="X148" i="44" a="1"/>
  <c r="X148" i="44" s="1"/>
  <c r="AL110" i="43"/>
  <c r="AC111" i="43"/>
  <c r="AO109" i="43" a="1"/>
  <c r="AO109" i="43" s="1"/>
  <c r="AM109" i="43" a="1"/>
  <c r="AM109" i="43" s="1"/>
  <c r="AN109" i="43" a="1"/>
  <c r="AN109" i="43" s="1"/>
  <c r="AI109" i="42"/>
  <c r="AM109" i="42" s="1" a="1"/>
  <c r="AM109" i="42" s="1"/>
  <c r="AO109" i="42" a="1"/>
  <c r="AO109" i="42" s="1"/>
  <c r="AL110" i="41"/>
  <c r="AC111" i="41"/>
  <c r="AM109" i="41" a="1"/>
  <c r="AM109" i="41" s="1"/>
  <c r="AM109" i="40" a="1"/>
  <c r="AM109" i="40" s="1"/>
  <c r="AO109" i="40" a="1"/>
  <c r="AO109" i="40" s="1"/>
  <c r="AL110" i="40"/>
  <c r="AC111" i="40"/>
  <c r="G27" i="57" l="1"/>
  <c r="G30" i="57"/>
  <c r="G31" i="57"/>
  <c r="G28" i="57"/>
  <c r="G29" i="57"/>
  <c r="H31" i="57"/>
  <c r="H27" i="57"/>
  <c r="H28" i="57"/>
  <c r="H30" i="57"/>
  <c r="H29" i="57"/>
  <c r="F31" i="57"/>
  <c r="F27" i="57"/>
  <c r="F28" i="57"/>
  <c r="F30" i="57"/>
  <c r="F29" i="57"/>
  <c r="AE109" i="57"/>
  <c r="AI109" i="56"/>
  <c r="AM109" i="56" a="1"/>
  <c r="AM109" i="56" s="1"/>
  <c r="AC111" i="55"/>
  <c r="AL110" i="55"/>
  <c r="AC111" i="54"/>
  <c r="AL110" i="54"/>
  <c r="AN109" i="54" a="1"/>
  <c r="AN109" i="54" s="1"/>
  <c r="AM109" i="54" a="1"/>
  <c r="AM109" i="54" s="1"/>
  <c r="AO109" i="54" a="1"/>
  <c r="AO109" i="54" s="1"/>
  <c r="AF111" i="53"/>
  <c r="S149" i="52"/>
  <c r="X149" i="52" a="1"/>
  <c r="X149" i="52" s="1"/>
  <c r="AF109" i="51"/>
  <c r="V150" i="50"/>
  <c r="AC109" i="50"/>
  <c r="W149" i="50" a="1"/>
  <c r="W149" i="50" s="1"/>
  <c r="Y149" i="50" a="1"/>
  <c r="Y149" i="50" s="1"/>
  <c r="X149" i="50" a="1"/>
  <c r="X149" i="50" s="1"/>
  <c r="AO110" i="49" a="1"/>
  <c r="AO110" i="49" s="1"/>
  <c r="AN110" i="49" a="1"/>
  <c r="AN110" i="49" s="1"/>
  <c r="AM110" i="49" a="1"/>
  <c r="AM110" i="49" s="1"/>
  <c r="AL111" i="49"/>
  <c r="AD111" i="49"/>
  <c r="F29" i="48"/>
  <c r="F27" i="48"/>
  <c r="F31" i="48"/>
  <c r="F30" i="48"/>
  <c r="F28" i="48"/>
  <c r="AE109" i="48"/>
  <c r="H30" i="48"/>
  <c r="H28" i="48"/>
  <c r="H27" i="48"/>
  <c r="H31" i="48"/>
  <c r="H29" i="48"/>
  <c r="G27" i="48"/>
  <c r="G28" i="48"/>
  <c r="G30" i="48"/>
  <c r="G29" i="48"/>
  <c r="G31" i="48"/>
  <c r="H27" i="47"/>
  <c r="H28" i="47"/>
  <c r="H30" i="47"/>
  <c r="H31" i="47"/>
  <c r="H29" i="47"/>
  <c r="G27" i="47"/>
  <c r="G30" i="47"/>
  <c r="G31" i="47"/>
  <c r="G28" i="47"/>
  <c r="G29" i="47"/>
  <c r="F28" i="47"/>
  <c r="F30" i="47"/>
  <c r="F31" i="47"/>
  <c r="F27" i="47"/>
  <c r="F29" i="47"/>
  <c r="AE109" i="47"/>
  <c r="AN111" i="46" a="1"/>
  <c r="AN111" i="46" s="1"/>
  <c r="AI111" i="46"/>
  <c r="AO111" i="46" a="1"/>
  <c r="AO111" i="46" s="1"/>
  <c r="AE109" i="45"/>
  <c r="AF109" i="45" s="1"/>
  <c r="AG109" i="45" s="1"/>
  <c r="AH109" i="45" s="1"/>
  <c r="H29" i="45"/>
  <c r="H31" i="45"/>
  <c r="H27" i="45"/>
  <c r="H30" i="45"/>
  <c r="H28" i="45"/>
  <c r="F30" i="45"/>
  <c r="F27" i="45"/>
  <c r="F28" i="45"/>
  <c r="F31" i="45"/>
  <c r="F29" i="45"/>
  <c r="G27" i="45"/>
  <c r="G30" i="45"/>
  <c r="G28" i="45"/>
  <c r="G31" i="45"/>
  <c r="G29" i="45"/>
  <c r="S149" i="44"/>
  <c r="X149" i="44" a="1"/>
  <c r="X149" i="44" s="1"/>
  <c r="AD111" i="43"/>
  <c r="AE111" i="43" s="1"/>
  <c r="AF111" i="43" s="1"/>
  <c r="AG111" i="43" s="1"/>
  <c r="AH111" i="43" s="1"/>
  <c r="AL111" i="43"/>
  <c r="AO110" i="43" a="1"/>
  <c r="AO110" i="43" s="1"/>
  <c r="AM110" i="43" a="1"/>
  <c r="AM110" i="43" s="1"/>
  <c r="AN110" i="43" a="1"/>
  <c r="AN110" i="43" s="1"/>
  <c r="AC111" i="42"/>
  <c r="AL110" i="42"/>
  <c r="AN109" i="42" a="1"/>
  <c r="AN109" i="42" s="1"/>
  <c r="AN110" i="41" a="1"/>
  <c r="AN110" i="41" s="1"/>
  <c r="AM110" i="41" a="1"/>
  <c r="AM110" i="41" s="1"/>
  <c r="AO110" i="41" a="1"/>
  <c r="AO110" i="41" s="1"/>
  <c r="AD111" i="41"/>
  <c r="AE111" i="41" s="1"/>
  <c r="AF111" i="41" s="1"/>
  <c r="AG111" i="41" s="1"/>
  <c r="AH111" i="41" s="1"/>
  <c r="AL111" i="41"/>
  <c r="AD111" i="40"/>
  <c r="AE111" i="40" s="1"/>
  <c r="AF111" i="40" s="1"/>
  <c r="AG111" i="40" s="1"/>
  <c r="AH111" i="40" s="1"/>
  <c r="AL111" i="40"/>
  <c r="AM110" i="40" a="1"/>
  <c r="AM110" i="40" s="1"/>
  <c r="AO110" i="40" a="1"/>
  <c r="AO110" i="40" s="1"/>
  <c r="AN110" i="40" a="1"/>
  <c r="AN110" i="40" s="1"/>
  <c r="AF109" i="57" l="1"/>
  <c r="AL110" i="56"/>
  <c r="AC111" i="56"/>
  <c r="AO109" i="56" a="1"/>
  <c r="AO109" i="56" s="1"/>
  <c r="AN109" i="56" a="1"/>
  <c r="AN109" i="56" s="1"/>
  <c r="AO110" i="55" a="1"/>
  <c r="AO110" i="55" s="1"/>
  <c r="AN110" i="55" a="1"/>
  <c r="AN110" i="55" s="1"/>
  <c r="AM110" i="55" a="1"/>
  <c r="AM110" i="55" s="1"/>
  <c r="AD111" i="55"/>
  <c r="AL111" i="55"/>
  <c r="AO110" i="54" a="1"/>
  <c r="AO110" i="54" s="1"/>
  <c r="AM110" i="54" a="1"/>
  <c r="AM110" i="54" s="1"/>
  <c r="AN110" i="54" a="1"/>
  <c r="AN110" i="54" s="1"/>
  <c r="AD111" i="54"/>
  <c r="AE111" i="54" s="1"/>
  <c r="AF111" i="54" s="1"/>
  <c r="AG111" i="54" s="1"/>
  <c r="AH111" i="54" s="1"/>
  <c r="AL111" i="54"/>
  <c r="AG111" i="53"/>
  <c r="V150" i="52"/>
  <c r="AC109" i="52"/>
  <c r="W149" i="52" a="1"/>
  <c r="W149" i="52" s="1"/>
  <c r="Y149" i="52" a="1"/>
  <c r="Y149" i="52" s="1"/>
  <c r="AG109" i="51"/>
  <c r="AD109" i="50"/>
  <c r="AC107" i="50"/>
  <c r="AL109" i="50"/>
  <c r="W150" i="50" a="1"/>
  <c r="W150" i="50" s="1"/>
  <c r="X150" i="50" a="1"/>
  <c r="X150" i="50" s="1"/>
  <c r="Y150" i="50" a="1"/>
  <c r="Y150" i="50" s="1"/>
  <c r="AE111" i="49"/>
  <c r="AF109" i="48"/>
  <c r="AF109" i="47"/>
  <c r="AC113" i="46"/>
  <c r="AL112" i="46"/>
  <c r="AM111" i="46" a="1"/>
  <c r="AM111" i="46" s="1"/>
  <c r="AI109" i="45"/>
  <c r="AN109" i="45" a="1"/>
  <c r="AN109" i="45" s="1"/>
  <c r="AM109" i="45" a="1"/>
  <c r="AM109" i="45" s="1"/>
  <c r="AO109" i="45" a="1"/>
  <c r="AO109" i="45" s="1"/>
  <c r="V150" i="44"/>
  <c r="AC109" i="44"/>
  <c r="W149" i="44" a="1"/>
  <c r="W149" i="44" s="1"/>
  <c r="Y149" i="44" a="1"/>
  <c r="Y149" i="44" s="1"/>
  <c r="AI111" i="43"/>
  <c r="AN111" i="43" a="1"/>
  <c r="AN111" i="43" s="1"/>
  <c r="AO110" i="42" a="1"/>
  <c r="AO110" i="42" s="1"/>
  <c r="AN110" i="42" a="1"/>
  <c r="AN110" i="42" s="1"/>
  <c r="AM110" i="42" a="1"/>
  <c r="AM110" i="42" s="1"/>
  <c r="AD111" i="42"/>
  <c r="AL111" i="42"/>
  <c r="AO111" i="41" a="1"/>
  <c r="AO111" i="41" s="1"/>
  <c r="AI111" i="41"/>
  <c r="AM111" i="41" a="1"/>
  <c r="AM111" i="41" s="1"/>
  <c r="AI111" i="40"/>
  <c r="AN111" i="40" s="1" a="1"/>
  <c r="AN111" i="40" s="1"/>
  <c r="AG109" i="57" l="1"/>
  <c r="AL111" i="56"/>
  <c r="AD111" i="56"/>
  <c r="AM110" i="56" a="1"/>
  <c r="AM110" i="56" s="1"/>
  <c r="AO110" i="56" a="1"/>
  <c r="AO110" i="56" s="1"/>
  <c r="AN110" i="56" a="1"/>
  <c r="AN110" i="56" s="1"/>
  <c r="AE111" i="55"/>
  <c r="AF111" i="55" s="1"/>
  <c r="AG111" i="55" s="1"/>
  <c r="AH111" i="55" s="1"/>
  <c r="AI111" i="54"/>
  <c r="AO111" i="54" a="1"/>
  <c r="AO111" i="54" s="1"/>
  <c r="AM111" i="54" a="1"/>
  <c r="AM111" i="54" s="1"/>
  <c r="AH111" i="53"/>
  <c r="AL109" i="52"/>
  <c r="AC107" i="52"/>
  <c r="AD109" i="52"/>
  <c r="W150" i="52" a="1"/>
  <c r="W150" i="52" s="1"/>
  <c r="X150" i="52" a="1"/>
  <c r="X150" i="52" s="1"/>
  <c r="Y150" i="52" a="1"/>
  <c r="Y150" i="52" s="1"/>
  <c r="AH109" i="51"/>
  <c r="H27" i="50"/>
  <c r="H31" i="50"/>
  <c r="H30" i="50"/>
  <c r="H28" i="50"/>
  <c r="H29" i="50"/>
  <c r="F28" i="50"/>
  <c r="F31" i="50"/>
  <c r="F27" i="50"/>
  <c r="F30" i="50"/>
  <c r="F29" i="50"/>
  <c r="G27" i="50"/>
  <c r="G31" i="50"/>
  <c r="G30" i="50"/>
  <c r="G28" i="50"/>
  <c r="G29" i="50"/>
  <c r="AE109" i="50"/>
  <c r="AF111" i="49"/>
  <c r="AG111" i="49" s="1"/>
  <c r="AH111" i="49" s="1"/>
  <c r="AG109" i="48"/>
  <c r="AG109" i="47"/>
  <c r="AM112" i="46" a="1"/>
  <c r="AM112" i="46" s="1"/>
  <c r="AN112" i="46" a="1"/>
  <c r="AN112" i="46" s="1"/>
  <c r="AO112" i="46" a="1"/>
  <c r="AO112" i="46" s="1"/>
  <c r="AD113" i="46"/>
  <c r="AE113" i="46" s="1"/>
  <c r="AF113" i="46" s="1"/>
  <c r="AG113" i="46" s="1"/>
  <c r="AH113" i="46" s="1"/>
  <c r="AL113" i="46"/>
  <c r="AC111" i="45"/>
  <c r="AL110" i="45"/>
  <c r="AD109" i="44"/>
  <c r="AL109" i="44"/>
  <c r="AC107" i="44"/>
  <c r="Y150" i="44" a="1"/>
  <c r="Y150" i="44" s="1"/>
  <c r="X150" i="44" a="1"/>
  <c r="X150" i="44" s="1"/>
  <c r="W150" i="44" a="1"/>
  <c r="W150" i="44" s="1"/>
  <c r="AL112" i="43"/>
  <c r="AC113" i="43"/>
  <c r="AO111" i="43" a="1"/>
  <c r="AO111" i="43" s="1"/>
  <c r="AM111" i="43" a="1"/>
  <c r="AM111" i="43" s="1"/>
  <c r="AE111" i="42"/>
  <c r="AF111" i="42" s="1"/>
  <c r="AG111" i="42" s="1"/>
  <c r="AH111" i="42" s="1"/>
  <c r="AC113" i="41"/>
  <c r="AL112" i="41"/>
  <c r="AN111" i="41" a="1"/>
  <c r="AN111" i="41" s="1"/>
  <c r="AO111" i="40" a="1"/>
  <c r="AO111" i="40" s="1"/>
  <c r="AC113" i="40"/>
  <c r="AL112" i="40"/>
  <c r="AM111" i="40" a="1"/>
  <c r="AM111" i="40" s="1"/>
  <c r="AH109" i="57" l="1"/>
  <c r="AE111" i="56"/>
  <c r="AF111" i="56" s="1"/>
  <c r="AG111" i="56" s="1"/>
  <c r="AH111" i="56" s="1"/>
  <c r="AI111" i="55"/>
  <c r="AM111" i="55" a="1"/>
  <c r="AM111" i="55" s="1"/>
  <c r="AC113" i="54"/>
  <c r="AL112" i="54"/>
  <c r="AN111" i="54" a="1"/>
  <c r="AN111" i="54" s="1"/>
  <c r="AI111" i="53"/>
  <c r="H27" i="52"/>
  <c r="H31" i="52"/>
  <c r="H28" i="52"/>
  <c r="H29" i="52"/>
  <c r="H30" i="52"/>
  <c r="G27" i="52"/>
  <c r="G28" i="52"/>
  <c r="G30" i="52"/>
  <c r="G31" i="52"/>
  <c r="G29" i="52"/>
  <c r="F27" i="52"/>
  <c r="F30" i="52"/>
  <c r="F28" i="52"/>
  <c r="F31" i="52"/>
  <c r="F29" i="52"/>
  <c r="AE109" i="52"/>
  <c r="AF109" i="52" s="1"/>
  <c r="AG109" i="52" s="1"/>
  <c r="AH109" i="52" s="1"/>
  <c r="AI109" i="51"/>
  <c r="AF109" i="50"/>
  <c r="AI111" i="49"/>
  <c r="AN111" i="49" a="1"/>
  <c r="AN111" i="49" s="1"/>
  <c r="AH109" i="48"/>
  <c r="AH109" i="47"/>
  <c r="AN113" i="46" a="1"/>
  <c r="AN113" i="46" s="1"/>
  <c r="AI113" i="46"/>
  <c r="AO113" i="46" a="1"/>
  <c r="AO113" i="46" s="1"/>
  <c r="AN110" i="45" a="1"/>
  <c r="AN110" i="45" s="1"/>
  <c r="AM110" i="45" a="1"/>
  <c r="AM110" i="45" s="1"/>
  <c r="AO110" i="45" a="1"/>
  <c r="AO110" i="45" s="1"/>
  <c r="AD111" i="45"/>
  <c r="AL111" i="45"/>
  <c r="F31" i="44"/>
  <c r="F30" i="44"/>
  <c r="F27" i="44"/>
  <c r="F28" i="44"/>
  <c r="F29" i="44"/>
  <c r="G27" i="44"/>
  <c r="G30" i="44"/>
  <c r="G31" i="44"/>
  <c r="G28" i="44"/>
  <c r="G29" i="44"/>
  <c r="H30" i="44"/>
  <c r="H28" i="44"/>
  <c r="H31" i="44"/>
  <c r="H27" i="44"/>
  <c r="H29" i="44"/>
  <c r="AE109" i="44"/>
  <c r="AL113" i="43"/>
  <c r="AD113" i="43"/>
  <c r="AE113" i="43" s="1"/>
  <c r="AF113" i="43" s="1"/>
  <c r="AG113" i="43" s="1"/>
  <c r="AH113" i="43" s="1"/>
  <c r="AO112" i="43" a="1"/>
  <c r="AO112" i="43" s="1"/>
  <c r="AN112" i="43" a="1"/>
  <c r="AN112" i="43" s="1"/>
  <c r="AM112" i="43" a="1"/>
  <c r="AM112" i="43" s="1"/>
  <c r="AI111" i="42"/>
  <c r="AO111" i="42" a="1"/>
  <c r="AO111" i="42" s="1"/>
  <c r="AL113" i="41"/>
  <c r="AD113" i="41"/>
  <c r="AE113" i="41" s="1"/>
  <c r="AF113" i="41" s="1"/>
  <c r="AG113" i="41" s="1"/>
  <c r="AH113" i="41" s="1"/>
  <c r="AN112" i="41" a="1"/>
  <c r="AN112" i="41" s="1"/>
  <c r="AM112" i="41" a="1"/>
  <c r="AM112" i="41" s="1"/>
  <c r="AO112" i="41" a="1"/>
  <c r="AO112" i="41" s="1"/>
  <c r="AN112" i="40" a="1"/>
  <c r="AN112" i="40" s="1"/>
  <c r="AO112" i="40" a="1"/>
  <c r="AO112" i="40" s="1"/>
  <c r="AM112" i="40" a="1"/>
  <c r="AM112" i="40" s="1"/>
  <c r="AD113" i="40"/>
  <c r="AE113" i="40" s="1"/>
  <c r="AF113" i="40" s="1"/>
  <c r="AG113" i="40" s="1"/>
  <c r="AH113" i="40" s="1"/>
  <c r="AL113" i="40"/>
  <c r="AI109" i="57" l="1"/>
  <c r="AI111" i="56"/>
  <c r="AN111" i="56" a="1"/>
  <c r="AN111" i="56" s="1"/>
  <c r="AM111" i="56" a="1"/>
  <c r="AM111" i="56" s="1"/>
  <c r="AL112" i="55"/>
  <c r="AC113" i="55"/>
  <c r="AO111" i="55" a="1"/>
  <c r="AO111" i="55" s="1"/>
  <c r="AN111" i="55" a="1"/>
  <c r="AN111" i="55" s="1"/>
  <c r="AN112" i="54" a="1"/>
  <c r="AN112" i="54" s="1"/>
  <c r="AM112" i="54" a="1"/>
  <c r="AM112" i="54" s="1"/>
  <c r="AO112" i="54" a="1"/>
  <c r="AO112" i="54" s="1"/>
  <c r="AD113" i="54"/>
  <c r="AE113" i="54" s="1"/>
  <c r="AF113" i="54" s="1"/>
  <c r="AG113" i="54" s="1"/>
  <c r="AH113" i="54" s="1"/>
  <c r="AL113" i="54"/>
  <c r="AC113" i="53"/>
  <c r="AL112" i="53"/>
  <c r="AM111" i="53" a="1"/>
  <c r="AM111" i="53" s="1"/>
  <c r="AO111" i="53" a="1"/>
  <c r="AO111" i="53" s="1"/>
  <c r="AN111" i="53" a="1"/>
  <c r="AN111" i="53" s="1"/>
  <c r="AI109" i="52"/>
  <c r="AN109" i="52" a="1"/>
  <c r="AN109" i="52" s="1"/>
  <c r="AO109" i="52" a="1"/>
  <c r="AO109" i="52" s="1"/>
  <c r="AM109" i="52" a="1"/>
  <c r="AM109" i="52" s="1"/>
  <c r="AC111" i="51"/>
  <c r="AL110" i="51"/>
  <c r="AO109" i="51" a="1"/>
  <c r="AO109" i="51" s="1"/>
  <c r="AM109" i="51" a="1"/>
  <c r="AM109" i="51" s="1"/>
  <c r="AN109" i="51" a="1"/>
  <c r="AN109" i="51" s="1"/>
  <c r="AG109" i="50"/>
  <c r="AH109" i="50" s="1"/>
  <c r="AL112" i="49"/>
  <c r="AC113" i="49"/>
  <c r="AO111" i="49" a="1"/>
  <c r="AO111" i="49" s="1"/>
  <c r="AM111" i="49" a="1"/>
  <c r="AM111" i="49" s="1"/>
  <c r="AI109" i="48"/>
  <c r="AI109" i="47"/>
  <c r="AO109" i="47" a="1"/>
  <c r="AO109" i="47" s="1"/>
  <c r="AL114" i="46"/>
  <c r="AC115" i="46"/>
  <c r="AM113" i="46" a="1"/>
  <c r="AM113" i="46" s="1"/>
  <c r="AE111" i="45"/>
  <c r="AF111" i="45" s="1"/>
  <c r="AG111" i="45" s="1"/>
  <c r="AH111" i="45" s="1"/>
  <c r="AF109" i="44"/>
  <c r="AI113" i="43"/>
  <c r="AN113" i="43" a="1"/>
  <c r="AN113" i="43" s="1"/>
  <c r="AL112" i="42"/>
  <c r="AC113" i="42"/>
  <c r="AN111" i="42" a="1"/>
  <c r="AN111" i="42" s="1"/>
  <c r="AM111" i="42" a="1"/>
  <c r="AM111" i="42" s="1"/>
  <c r="AI113" i="41"/>
  <c r="AM113" i="41" s="1" a="1"/>
  <c r="AM113" i="41" s="1"/>
  <c r="AI113" i="40"/>
  <c r="AN113" i="40" s="1" a="1"/>
  <c r="AN113" i="40" s="1"/>
  <c r="AL110" i="57" l="1"/>
  <c r="AC111" i="57"/>
  <c r="AM109" i="57" a="1"/>
  <c r="AM109" i="57" s="1"/>
  <c r="AO109" i="57" a="1"/>
  <c r="AO109" i="57" s="1"/>
  <c r="AN109" i="57" a="1"/>
  <c r="AN109" i="57" s="1"/>
  <c r="AC113" i="56"/>
  <c r="AL112" i="56"/>
  <c r="AO111" i="56" a="1"/>
  <c r="AO111" i="56" s="1"/>
  <c r="AM112" i="55" a="1"/>
  <c r="AM112" i="55" s="1"/>
  <c r="AO112" i="55" a="1"/>
  <c r="AO112" i="55" s="1"/>
  <c r="AN112" i="55" a="1"/>
  <c r="AN112" i="55" s="1"/>
  <c r="AL113" i="55"/>
  <c r="AD113" i="55"/>
  <c r="AE113" i="55" s="1"/>
  <c r="AF113" i="55" s="1"/>
  <c r="AG113" i="55" s="1"/>
  <c r="AH113" i="55" s="1"/>
  <c r="AN113" i="54" a="1"/>
  <c r="AN113" i="54" s="1"/>
  <c r="AI113" i="54"/>
  <c r="AN112" i="53" a="1"/>
  <c r="AN112" i="53" s="1"/>
  <c r="AO112" i="53" a="1"/>
  <c r="AO112" i="53" s="1"/>
  <c r="AM112" i="53" a="1"/>
  <c r="AM112" i="53" s="1"/>
  <c r="AL113" i="53"/>
  <c r="AD113" i="53"/>
  <c r="AE113" i="53" s="1"/>
  <c r="AF113" i="53" s="1"/>
  <c r="AG113" i="53" s="1"/>
  <c r="AH113" i="53" s="1"/>
  <c r="AL110" i="52"/>
  <c r="AC111" i="52"/>
  <c r="AO110" i="51" a="1"/>
  <c r="AO110" i="51" s="1"/>
  <c r="AN110" i="51" a="1"/>
  <c r="AN110" i="51" s="1"/>
  <c r="AM110" i="51" a="1"/>
  <c r="AM110" i="51" s="1"/>
  <c r="AL111" i="51"/>
  <c r="AD111" i="51"/>
  <c r="AE111" i="51" s="1"/>
  <c r="AF111" i="51" s="1"/>
  <c r="AG111" i="51" s="1"/>
  <c r="AH111" i="51" s="1"/>
  <c r="AI109" i="50"/>
  <c r="AM109" i="50" s="1" a="1"/>
  <c r="AM109" i="50" s="1"/>
  <c r="AN109" i="50" a="1"/>
  <c r="AN109" i="50" s="1"/>
  <c r="AO109" i="50" a="1"/>
  <c r="AO109" i="50" s="1"/>
  <c r="AL113" i="49"/>
  <c r="AD113" i="49"/>
  <c r="AE113" i="49" s="1"/>
  <c r="AF113" i="49" s="1"/>
  <c r="AG113" i="49" s="1"/>
  <c r="AH113" i="49" s="1"/>
  <c r="AO112" i="49" a="1"/>
  <c r="AO112" i="49" s="1"/>
  <c r="AN112" i="49" a="1"/>
  <c r="AN112" i="49" s="1"/>
  <c r="AM112" i="49" a="1"/>
  <c r="AM112" i="49" s="1"/>
  <c r="AC111" i="48"/>
  <c r="AL110" i="48"/>
  <c r="AO109" i="48" a="1"/>
  <c r="AO109" i="48" s="1"/>
  <c r="AM109" i="48" a="1"/>
  <c r="AM109" i="48" s="1"/>
  <c r="AN109" i="48" a="1"/>
  <c r="AN109" i="48" s="1"/>
  <c r="AC111" i="47"/>
  <c r="AL110" i="47"/>
  <c r="AM109" i="47" a="1"/>
  <c r="AM109" i="47" s="1"/>
  <c r="AN109" i="47" a="1"/>
  <c r="AN109" i="47" s="1"/>
  <c r="AL115" i="46"/>
  <c r="AD115" i="46"/>
  <c r="AE115" i="46" s="1"/>
  <c r="AF115" i="46" s="1"/>
  <c r="AG115" i="46" s="1"/>
  <c r="AH115" i="46" s="1"/>
  <c r="AM114" i="46" a="1"/>
  <c r="AM114" i="46" s="1"/>
  <c r="AO114" i="46" a="1"/>
  <c r="AO114" i="46" s="1"/>
  <c r="AN114" i="46" a="1"/>
  <c r="AN114" i="46" s="1"/>
  <c r="AI111" i="45"/>
  <c r="AN111" i="45" a="1"/>
  <c r="AN111" i="45" s="1"/>
  <c r="AM111" i="45" a="1"/>
  <c r="AM111" i="45" s="1"/>
  <c r="AG109" i="44"/>
  <c r="AC115" i="43"/>
  <c r="AL114" i="43"/>
  <c r="AO113" i="43" a="1"/>
  <c r="AO113" i="43" s="1"/>
  <c r="AM113" i="43" a="1"/>
  <c r="AM113" i="43" s="1"/>
  <c r="AL113" i="42"/>
  <c r="AD113" i="42"/>
  <c r="AE113" i="42" s="1"/>
  <c r="AF113" i="42" s="1"/>
  <c r="AG113" i="42" s="1"/>
  <c r="AH113" i="42" s="1"/>
  <c r="AO112" i="42" a="1"/>
  <c r="AO112" i="42" s="1"/>
  <c r="AN112" i="42" a="1"/>
  <c r="AN112" i="42" s="1"/>
  <c r="AM112" i="42" a="1"/>
  <c r="AM112" i="42" s="1"/>
  <c r="AN113" i="41" a="1"/>
  <c r="AN113" i="41" s="1"/>
  <c r="AL114" i="41"/>
  <c r="AC115" i="41"/>
  <c r="AO113" i="41" a="1"/>
  <c r="AO113" i="41" s="1"/>
  <c r="AC115" i="40"/>
  <c r="AL114" i="40"/>
  <c r="AO113" i="40" a="1"/>
  <c r="AO113" i="40" s="1"/>
  <c r="AM113" i="40" a="1"/>
  <c r="AM113" i="40" s="1"/>
  <c r="AD111" i="57" l="1"/>
  <c r="AE111" i="57" s="1"/>
  <c r="AF111" i="57" s="1"/>
  <c r="AG111" i="57" s="1"/>
  <c r="AH111" i="57" s="1"/>
  <c r="AL111" i="57"/>
  <c r="AO110" i="57" a="1"/>
  <c r="AO110" i="57" s="1"/>
  <c r="AN110" i="57" a="1"/>
  <c r="AN110" i="57" s="1"/>
  <c r="AM110" i="57" a="1"/>
  <c r="AM110" i="57" s="1"/>
  <c r="AD113" i="56"/>
  <c r="AE113" i="56" s="1"/>
  <c r="AF113" i="56" s="1"/>
  <c r="AG113" i="56" s="1"/>
  <c r="AH113" i="56" s="1"/>
  <c r="AL113" i="56"/>
  <c r="AN112" i="56" a="1"/>
  <c r="AN112" i="56" s="1"/>
  <c r="AO112" i="56" a="1"/>
  <c r="AO112" i="56" s="1"/>
  <c r="AM112" i="56" a="1"/>
  <c r="AM112" i="56" s="1"/>
  <c r="AI113" i="55"/>
  <c r="AO113" i="55" a="1"/>
  <c r="AO113" i="55" s="1"/>
  <c r="AL114" i="54"/>
  <c r="AC115" i="54"/>
  <c r="AO113" i="54" a="1"/>
  <c r="AO113" i="54" s="1"/>
  <c r="AM113" i="54" a="1"/>
  <c r="AM113" i="54" s="1"/>
  <c r="AI113" i="53"/>
  <c r="AM113" i="53" s="1" a="1"/>
  <c r="AM113" i="53" s="1"/>
  <c r="AM110" i="52" a="1"/>
  <c r="AM110" i="52" s="1"/>
  <c r="AN110" i="52" a="1"/>
  <c r="AN110" i="52" s="1"/>
  <c r="AO110" i="52" a="1"/>
  <c r="AO110" i="52" s="1"/>
  <c r="AD111" i="52"/>
  <c r="AE111" i="52" s="1"/>
  <c r="AF111" i="52" s="1"/>
  <c r="AG111" i="52" s="1"/>
  <c r="AH111" i="52" s="1"/>
  <c r="AL111" i="52"/>
  <c r="AI111" i="51"/>
  <c r="AN111" i="51" a="1"/>
  <c r="AN111" i="51" s="1"/>
  <c r="AL110" i="50"/>
  <c r="AC111" i="50"/>
  <c r="AI113" i="49"/>
  <c r="AN113" i="49" a="1"/>
  <c r="AN113" i="49" s="1"/>
  <c r="AO113" i="49" a="1"/>
  <c r="AO113" i="49" s="1"/>
  <c r="AM110" i="48" a="1"/>
  <c r="AM110" i="48" s="1"/>
  <c r="AO110" i="48" a="1"/>
  <c r="AO110" i="48" s="1"/>
  <c r="AN110" i="48" a="1"/>
  <c r="AN110" i="48" s="1"/>
  <c r="AD111" i="48"/>
  <c r="AE111" i="48" s="1"/>
  <c r="AF111" i="48" s="1"/>
  <c r="AG111" i="48" s="1"/>
  <c r="AH111" i="48" s="1"/>
  <c r="AL111" i="48"/>
  <c r="AN110" i="47" a="1"/>
  <c r="AN110" i="47" s="1"/>
  <c r="AM110" i="47" a="1"/>
  <c r="AM110" i="47" s="1"/>
  <c r="AO110" i="47" a="1"/>
  <c r="AO110" i="47" s="1"/>
  <c r="AD111" i="47"/>
  <c r="AE111" i="47" s="1"/>
  <c r="AF111" i="47" s="1"/>
  <c r="AG111" i="47" s="1"/>
  <c r="AH111" i="47" s="1"/>
  <c r="AL111" i="47"/>
  <c r="AI115" i="46"/>
  <c r="AM115" i="46" s="1" a="1"/>
  <c r="AM115" i="46" s="1"/>
  <c r="AL112" i="45"/>
  <c r="AC113" i="45"/>
  <c r="AO111" i="45" a="1"/>
  <c r="AO111" i="45" s="1"/>
  <c r="AH109" i="44"/>
  <c r="AN114" i="43" a="1"/>
  <c r="AN114" i="43" s="1"/>
  <c r="AO114" i="43" a="1"/>
  <c r="AO114" i="43" s="1"/>
  <c r="AM114" i="43" a="1"/>
  <c r="AM114" i="43" s="1"/>
  <c r="AL115" i="43"/>
  <c r="AD115" i="43"/>
  <c r="AE115" i="43" s="1"/>
  <c r="AF115" i="43" s="1"/>
  <c r="AG115" i="43" s="1"/>
  <c r="AH115" i="43" s="1"/>
  <c r="AI113" i="42"/>
  <c r="AM114" i="41" a="1"/>
  <c r="AM114" i="41" s="1"/>
  <c r="AO114" i="41" a="1"/>
  <c r="AO114" i="41" s="1"/>
  <c r="AN114" i="41" a="1"/>
  <c r="AN114" i="41" s="1"/>
  <c r="AL115" i="41"/>
  <c r="AD115" i="41"/>
  <c r="AE115" i="41" s="1"/>
  <c r="AF115" i="41" s="1"/>
  <c r="AG115" i="41" s="1"/>
  <c r="AH115" i="41" s="1"/>
  <c r="AO114" i="40" a="1"/>
  <c r="AO114" i="40" s="1"/>
  <c r="AN114" i="40" a="1"/>
  <c r="AN114" i="40" s="1"/>
  <c r="AM114" i="40" a="1"/>
  <c r="AM114" i="40" s="1"/>
  <c r="AL115" i="40"/>
  <c r="AD115" i="40"/>
  <c r="AE115" i="40" s="1"/>
  <c r="AF115" i="40" s="1"/>
  <c r="AG115" i="40" s="1"/>
  <c r="AH115" i="40" s="1"/>
  <c r="AI111" i="57" l="1"/>
  <c r="AN111" i="57" s="1" a="1"/>
  <c r="AN111" i="57" s="1"/>
  <c r="AI113" i="56"/>
  <c r="AN113" i="56" a="1"/>
  <c r="AN113" i="56" s="1"/>
  <c r="AL114" i="55"/>
  <c r="AC115" i="55"/>
  <c r="AN113" i="55" a="1"/>
  <c r="AN113" i="55" s="1"/>
  <c r="AM113" i="55" a="1"/>
  <c r="AM113" i="55" s="1"/>
  <c r="AD115" i="54"/>
  <c r="AE115" i="54" s="1"/>
  <c r="AF115" i="54" s="1"/>
  <c r="AG115" i="54" s="1"/>
  <c r="AH115" i="54" s="1"/>
  <c r="AL115" i="54"/>
  <c r="AM114" i="54" a="1"/>
  <c r="AM114" i="54" s="1"/>
  <c r="AN114" i="54" a="1"/>
  <c r="AN114" i="54" s="1"/>
  <c r="AO114" i="54" a="1"/>
  <c r="AO114" i="54" s="1"/>
  <c r="AC115" i="53"/>
  <c r="AL114" i="53"/>
  <c r="AO113" i="53" a="1"/>
  <c r="AO113" i="53" s="1"/>
  <c r="AN113" i="53" a="1"/>
  <c r="AN113" i="53" s="1"/>
  <c r="AI111" i="52"/>
  <c r="AN111" i="52" a="1"/>
  <c r="AN111" i="52" s="1"/>
  <c r="AC113" i="51"/>
  <c r="AL112" i="51"/>
  <c r="AO111" i="51" a="1"/>
  <c r="AO111" i="51" s="1"/>
  <c r="AM111" i="51" a="1"/>
  <c r="AM111" i="51" s="1"/>
  <c r="AL111" i="50"/>
  <c r="AD111" i="50"/>
  <c r="AO110" i="50" a="1"/>
  <c r="AO110" i="50" s="1"/>
  <c r="AM110" i="50" a="1"/>
  <c r="AM110" i="50" s="1"/>
  <c r="AN110" i="50" a="1"/>
  <c r="AN110" i="50" s="1"/>
  <c r="AC115" i="49"/>
  <c r="AL114" i="49"/>
  <c r="AM113" i="49" a="1"/>
  <c r="AM113" i="49" s="1"/>
  <c r="AO111" i="48" a="1"/>
  <c r="AO111" i="48" s="1"/>
  <c r="AI111" i="48"/>
  <c r="AN111" i="48" s="1" a="1"/>
  <c r="AN111" i="48" s="1"/>
  <c r="AI111" i="47"/>
  <c r="AO111" i="47" s="1" a="1"/>
  <c r="AO111" i="47" s="1"/>
  <c r="AL116" i="46"/>
  <c r="AC117" i="46"/>
  <c r="AO115" i="46" a="1"/>
  <c r="AO115" i="46" s="1"/>
  <c r="AN115" i="46" a="1"/>
  <c r="AN115" i="46" s="1"/>
  <c r="AL113" i="45"/>
  <c r="AD113" i="45"/>
  <c r="AE113" i="45" s="1"/>
  <c r="AF113" i="45" s="1"/>
  <c r="AG113" i="45" s="1"/>
  <c r="AH113" i="45" s="1"/>
  <c r="AN112" i="45" a="1"/>
  <c r="AN112" i="45" s="1"/>
  <c r="AM112" i="45" a="1"/>
  <c r="AM112" i="45" s="1"/>
  <c r="AO112" i="45" a="1"/>
  <c r="AO112" i="45" s="1"/>
  <c r="AI109" i="44"/>
  <c r="AI115" i="43"/>
  <c r="AN115" i="43" a="1"/>
  <c r="AN115" i="43" s="1"/>
  <c r="AC115" i="42"/>
  <c r="AL114" i="42"/>
  <c r="AM113" i="42" a="1"/>
  <c r="AM113" i="42" s="1"/>
  <c r="AO113" i="42" a="1"/>
  <c r="AO113" i="42" s="1"/>
  <c r="AN113" i="42" a="1"/>
  <c r="AN113" i="42" s="1"/>
  <c r="AI115" i="41"/>
  <c r="AN115" i="41" s="1" a="1"/>
  <c r="AN115" i="41" s="1"/>
  <c r="AI115" i="40"/>
  <c r="AM115" i="40" s="1" a="1"/>
  <c r="AM115" i="40" s="1"/>
  <c r="AC113" i="57" l="1"/>
  <c r="AL112" i="57"/>
  <c r="AO111" i="57" a="1"/>
  <c r="AO111" i="57" s="1"/>
  <c r="AM111" i="57" a="1"/>
  <c r="AM111" i="57" s="1"/>
  <c r="AL114" i="56"/>
  <c r="AC115" i="56"/>
  <c r="AO113" i="56" a="1"/>
  <c r="AO113" i="56" s="1"/>
  <c r="AM113" i="56" a="1"/>
  <c r="AM113" i="56" s="1"/>
  <c r="AD115" i="55"/>
  <c r="AE115" i="55" s="1"/>
  <c r="AF115" i="55" s="1"/>
  <c r="AG115" i="55" s="1"/>
  <c r="AH115" i="55" s="1"/>
  <c r="AL115" i="55"/>
  <c r="AO114" i="55" a="1"/>
  <c r="AO114" i="55" s="1"/>
  <c r="AM114" i="55" a="1"/>
  <c r="AM114" i="55" s="1"/>
  <c r="AN114" i="55" a="1"/>
  <c r="AN114" i="55" s="1"/>
  <c r="AI115" i="54"/>
  <c r="AN115" i="54" a="1"/>
  <c r="AN115" i="54" s="1"/>
  <c r="AO114" i="53" a="1"/>
  <c r="AO114" i="53" s="1"/>
  <c r="AN114" i="53" a="1"/>
  <c r="AN114" i="53" s="1"/>
  <c r="AM114" i="53" a="1"/>
  <c r="AM114" i="53" s="1"/>
  <c r="AD115" i="53"/>
  <c r="AE115" i="53" s="1"/>
  <c r="AF115" i="53" s="1"/>
  <c r="AG115" i="53" s="1"/>
  <c r="AH115" i="53" s="1"/>
  <c r="AL115" i="53"/>
  <c r="AC113" i="52"/>
  <c r="AL112" i="52"/>
  <c r="AM111" i="52" a="1"/>
  <c r="AM111" i="52" s="1"/>
  <c r="AO111" i="52" a="1"/>
  <c r="AO111" i="52" s="1"/>
  <c r="AO112" i="51" a="1"/>
  <c r="AO112" i="51" s="1"/>
  <c r="AN112" i="51" a="1"/>
  <c r="AN112" i="51" s="1"/>
  <c r="AM112" i="51" a="1"/>
  <c r="AM112" i="51" s="1"/>
  <c r="AL113" i="51"/>
  <c r="AD113" i="51"/>
  <c r="AE113" i="51" s="1"/>
  <c r="AF113" i="51" s="1"/>
  <c r="AG113" i="51" s="1"/>
  <c r="AH113" i="51" s="1"/>
  <c r="AE111" i="50"/>
  <c r="AO114" i="49" a="1"/>
  <c r="AO114" i="49" s="1"/>
  <c r="AN114" i="49" a="1"/>
  <c r="AN114" i="49" s="1"/>
  <c r="AM114" i="49" a="1"/>
  <c r="AM114" i="49" s="1"/>
  <c r="AL115" i="49"/>
  <c r="AD115" i="49"/>
  <c r="AE115" i="49" s="1"/>
  <c r="AF115" i="49" s="1"/>
  <c r="AG115" i="49" s="1"/>
  <c r="AH115" i="49" s="1"/>
  <c r="AC113" i="48"/>
  <c r="AL112" i="48"/>
  <c r="AM111" i="48" a="1"/>
  <c r="AM111" i="48" s="1"/>
  <c r="AL112" i="47"/>
  <c r="AC113" i="47"/>
  <c r="AM111" i="47" a="1"/>
  <c r="AM111" i="47" s="1"/>
  <c r="AN111" i="47" a="1"/>
  <c r="AN111" i="47" s="1"/>
  <c r="AL117" i="46"/>
  <c r="AD117" i="46"/>
  <c r="AE117" i="46" s="1"/>
  <c r="AF117" i="46" s="1"/>
  <c r="AG117" i="46" s="1"/>
  <c r="AH117" i="46" s="1"/>
  <c r="AN116" i="46" a="1"/>
  <c r="AN116" i="46" s="1"/>
  <c r="AM116" i="46" a="1"/>
  <c r="AM116" i="46" s="1"/>
  <c r="AO116" i="46" a="1"/>
  <c r="AO116" i="46" s="1"/>
  <c r="AI113" i="45"/>
  <c r="AN113" i="45" a="1"/>
  <c r="AN113" i="45" s="1"/>
  <c r="AL110" i="44"/>
  <c r="AC111" i="44"/>
  <c r="AO109" i="44" a="1"/>
  <c r="AO109" i="44" s="1"/>
  <c r="AM109" i="44" a="1"/>
  <c r="AM109" i="44" s="1"/>
  <c r="AN109" i="44" a="1"/>
  <c r="AN109" i="44" s="1"/>
  <c r="AC117" i="43"/>
  <c r="AL116" i="43"/>
  <c r="AO115" i="43" a="1"/>
  <c r="AO115" i="43" s="1"/>
  <c r="AM115" i="43" a="1"/>
  <c r="AM115" i="43" s="1"/>
  <c r="AO114" i="42" a="1"/>
  <c r="AO114" i="42" s="1"/>
  <c r="AM114" i="42" a="1"/>
  <c r="AM114" i="42" s="1"/>
  <c r="AN114" i="42" a="1"/>
  <c r="AN114" i="42" s="1"/>
  <c r="AL115" i="42"/>
  <c r="AD115" i="42"/>
  <c r="AE115" i="42" s="1"/>
  <c r="AF115" i="42" s="1"/>
  <c r="AG115" i="42" s="1"/>
  <c r="AH115" i="42" s="1"/>
  <c r="AL116" i="41"/>
  <c r="AC117" i="41"/>
  <c r="AO115" i="41" a="1"/>
  <c r="AO115" i="41" s="1"/>
  <c r="AM115" i="41" a="1"/>
  <c r="AM115" i="41" s="1"/>
  <c r="AN115" i="40" a="1"/>
  <c r="AN115" i="40" s="1"/>
  <c r="AL116" i="40"/>
  <c r="AC117" i="40"/>
  <c r="AO115" i="40" a="1"/>
  <c r="AO115" i="40" s="1"/>
  <c r="AO112" i="57" l="1" a="1"/>
  <c r="AO112" i="57" s="1"/>
  <c r="AN112" i="57" a="1"/>
  <c r="AN112" i="57" s="1"/>
  <c r="AM112" i="57" a="1"/>
  <c r="AM112" i="57" s="1"/>
  <c r="AL113" i="57"/>
  <c r="AD113" i="57"/>
  <c r="AE113" i="57" s="1"/>
  <c r="AF113" i="57" s="1"/>
  <c r="AG113" i="57" s="1"/>
  <c r="AH113" i="57" s="1"/>
  <c r="AL115" i="56"/>
  <c r="AD115" i="56"/>
  <c r="AE115" i="56" s="1"/>
  <c r="AF115" i="56" s="1"/>
  <c r="AG115" i="56" s="1"/>
  <c r="AH115" i="56" s="1"/>
  <c r="AN114" i="56" a="1"/>
  <c r="AN114" i="56" s="1"/>
  <c r="AO114" i="56" a="1"/>
  <c r="AO114" i="56" s="1"/>
  <c r="AM114" i="56" a="1"/>
  <c r="AM114" i="56" s="1"/>
  <c r="AI115" i="55"/>
  <c r="AN115" i="55" a="1"/>
  <c r="AN115" i="55" s="1"/>
  <c r="AM115" i="55" a="1"/>
  <c r="AM115" i="55" s="1"/>
  <c r="AC117" i="54"/>
  <c r="AL116" i="54"/>
  <c r="AO115" i="54" a="1"/>
  <c r="AO115" i="54" s="1"/>
  <c r="AM115" i="54" a="1"/>
  <c r="AM115" i="54" s="1"/>
  <c r="AI115" i="53"/>
  <c r="AO115" i="53" s="1" a="1"/>
  <c r="AO115" i="53" s="1"/>
  <c r="AM112" i="52" a="1"/>
  <c r="AM112" i="52" s="1"/>
  <c r="AN112" i="52" a="1"/>
  <c r="AN112" i="52" s="1"/>
  <c r="AO112" i="52" a="1"/>
  <c r="AO112" i="52" s="1"/>
  <c r="AD113" i="52"/>
  <c r="AE113" i="52" s="1"/>
  <c r="AF113" i="52" s="1"/>
  <c r="AG113" i="52" s="1"/>
  <c r="AH113" i="52" s="1"/>
  <c r="AL113" i="52"/>
  <c r="AI113" i="51"/>
  <c r="AM113" i="51" s="1" a="1"/>
  <c r="AM113" i="51" s="1"/>
  <c r="AF111" i="50"/>
  <c r="AG111" i="50" s="1"/>
  <c r="AH111" i="50" s="1"/>
  <c r="AI115" i="49"/>
  <c r="AN115" i="49" a="1"/>
  <c r="AN115" i="49" s="1"/>
  <c r="AN112" i="48" a="1"/>
  <c r="AN112" i="48" s="1"/>
  <c r="AO112" i="48" a="1"/>
  <c r="AO112" i="48" s="1"/>
  <c r="AM112" i="48" a="1"/>
  <c r="AM112" i="48" s="1"/>
  <c r="AL113" i="48"/>
  <c r="AD113" i="48"/>
  <c r="AE113" i="48" s="1"/>
  <c r="AF113" i="48" s="1"/>
  <c r="AG113" i="48" s="1"/>
  <c r="AH113" i="48" s="1"/>
  <c r="AL113" i="47"/>
  <c r="AD113" i="47"/>
  <c r="AE113" i="47" s="1"/>
  <c r="AF113" i="47" s="1"/>
  <c r="AG113" i="47" s="1"/>
  <c r="AH113" i="47" s="1"/>
  <c r="AN112" i="47" a="1"/>
  <c r="AN112" i="47" s="1"/>
  <c r="AO112" i="47" a="1"/>
  <c r="AO112" i="47" s="1"/>
  <c r="AM112" i="47" a="1"/>
  <c r="AM112" i="47" s="1"/>
  <c r="AI117" i="46"/>
  <c r="AN117" i="46" a="1"/>
  <c r="AN117" i="46" s="1"/>
  <c r="AC115" i="45"/>
  <c r="AL114" i="45"/>
  <c r="AO113" i="45" a="1"/>
  <c r="AO113" i="45" s="1"/>
  <c r="AM113" i="45" a="1"/>
  <c r="AM113" i="45" s="1"/>
  <c r="AL111" i="44"/>
  <c r="AD111" i="44"/>
  <c r="AE111" i="44" s="1"/>
  <c r="AF111" i="44" s="1"/>
  <c r="AG111" i="44" s="1"/>
  <c r="AH111" i="44" s="1"/>
  <c r="AN110" i="44" a="1"/>
  <c r="AN110" i="44" s="1"/>
  <c r="AM110" i="44" a="1"/>
  <c r="AM110" i="44" s="1"/>
  <c r="AO110" i="44" a="1"/>
  <c r="AO110" i="44" s="1"/>
  <c r="AM116" i="43" a="1"/>
  <c r="AM116" i="43" s="1"/>
  <c r="AO116" i="43" a="1"/>
  <c r="AO116" i="43" s="1"/>
  <c r="AN116" i="43" a="1"/>
  <c r="AN116" i="43" s="1"/>
  <c r="AD117" i="43"/>
  <c r="AE117" i="43" s="1"/>
  <c r="AF117" i="43" s="1"/>
  <c r="AG117" i="43" s="1"/>
  <c r="AH117" i="43" s="1"/>
  <c r="AL117" i="43"/>
  <c r="AI115" i="42"/>
  <c r="AN115" i="42" a="1"/>
  <c r="AN115" i="42" s="1"/>
  <c r="AL117" i="41"/>
  <c r="AD117" i="41"/>
  <c r="AE117" i="41" s="1"/>
  <c r="AF117" i="41" s="1"/>
  <c r="AG117" i="41" s="1"/>
  <c r="AH117" i="41" s="1"/>
  <c r="AN116" i="41" a="1"/>
  <c r="AN116" i="41" s="1"/>
  <c r="AO116" i="41" a="1"/>
  <c r="AO116" i="41" s="1"/>
  <c r="AM116" i="41" a="1"/>
  <c r="AM116" i="41" s="1"/>
  <c r="AL117" i="40"/>
  <c r="AD117" i="40"/>
  <c r="AE117" i="40" s="1"/>
  <c r="AF117" i="40" s="1"/>
  <c r="AG117" i="40" s="1"/>
  <c r="AH117" i="40" s="1"/>
  <c r="AO116" i="40" a="1"/>
  <c r="AO116" i="40" s="1"/>
  <c r="AN116" i="40" a="1"/>
  <c r="AN116" i="40" s="1"/>
  <c r="AM116" i="40" a="1"/>
  <c r="AM116" i="40" s="1"/>
  <c r="AI113" i="57" l="1"/>
  <c r="AM113" i="57" a="1"/>
  <c r="AM113" i="57" s="1"/>
  <c r="AO113" i="57" a="1"/>
  <c r="AO113" i="57" s="1"/>
  <c r="AI115" i="56"/>
  <c r="AC117" i="55"/>
  <c r="AL116" i="55"/>
  <c r="AO115" i="55" a="1"/>
  <c r="AO115" i="55" s="1"/>
  <c r="AN116" i="54" a="1"/>
  <c r="AN116" i="54" s="1"/>
  <c r="AM116" i="54" a="1"/>
  <c r="AM116" i="54" s="1"/>
  <c r="AO116" i="54" a="1"/>
  <c r="AO116" i="54" s="1"/>
  <c r="AD117" i="54"/>
  <c r="AE117" i="54" s="1"/>
  <c r="AF117" i="54" s="1"/>
  <c r="AG117" i="54" s="1"/>
  <c r="AH117" i="54" s="1"/>
  <c r="AL117" i="54"/>
  <c r="AN115" i="53" a="1"/>
  <c r="AN115" i="53" s="1"/>
  <c r="AL116" i="53"/>
  <c r="AC117" i="53"/>
  <c r="AM115" i="53" a="1"/>
  <c r="AM115" i="53" s="1"/>
  <c r="AM113" i="52" a="1"/>
  <c r="AM113" i="52" s="1"/>
  <c r="AI113" i="52"/>
  <c r="AC115" i="51"/>
  <c r="AL114" i="51"/>
  <c r="AO113" i="51" a="1"/>
  <c r="AO113" i="51" s="1"/>
  <c r="AN113" i="51" a="1"/>
  <c r="AN113" i="51" s="1"/>
  <c r="AO111" i="50" a="1"/>
  <c r="AO111" i="50" s="1"/>
  <c r="AI111" i="50"/>
  <c r="AN111" i="50" a="1"/>
  <c r="AN111" i="50" s="1"/>
  <c r="AC117" i="49"/>
  <c r="AL116" i="49"/>
  <c r="AO115" i="49" a="1"/>
  <c r="AO115" i="49" s="1"/>
  <c r="AM115" i="49" a="1"/>
  <c r="AM115" i="49" s="1"/>
  <c r="AI113" i="48"/>
  <c r="AN113" i="48" s="1" a="1"/>
  <c r="AN113" i="48" s="1"/>
  <c r="AO113" i="47" a="1"/>
  <c r="AO113" i="47" s="1"/>
  <c r="AN113" i="47" a="1"/>
  <c r="AN113" i="47" s="1"/>
  <c r="AI113" i="47"/>
  <c r="AC119" i="46"/>
  <c r="AL118" i="46"/>
  <c r="AO117" i="46" a="1"/>
  <c r="AO117" i="46" s="1"/>
  <c r="AM117" i="46" a="1"/>
  <c r="AM117" i="46" s="1"/>
  <c r="AN114" i="45" a="1"/>
  <c r="AN114" i="45" s="1"/>
  <c r="AM114" i="45" a="1"/>
  <c r="AM114" i="45" s="1"/>
  <c r="AO114" i="45" a="1"/>
  <c r="AO114" i="45" s="1"/>
  <c r="AL115" i="45"/>
  <c r="AD115" i="45"/>
  <c r="AE115" i="45" s="1"/>
  <c r="AF115" i="45" s="1"/>
  <c r="AG115" i="45" s="1"/>
  <c r="AH115" i="45" s="1"/>
  <c r="AI111" i="44"/>
  <c r="AI117" i="43"/>
  <c r="AM117" i="43" a="1"/>
  <c r="AM117" i="43" s="1"/>
  <c r="AL116" i="42"/>
  <c r="AC117" i="42"/>
  <c r="AO115" i="42" a="1"/>
  <c r="AO115" i="42" s="1"/>
  <c r="AM115" i="42" a="1"/>
  <c r="AM115" i="42" s="1"/>
  <c r="AI117" i="41"/>
  <c r="AN117" i="41" s="1" a="1"/>
  <c r="AN117" i="41" s="1"/>
  <c r="AI117" i="40"/>
  <c r="AO117" i="40" s="1" a="1"/>
  <c r="AO117" i="40" s="1"/>
  <c r="AC115" i="57" l="1"/>
  <c r="AL114" i="57"/>
  <c r="AN113" i="57" a="1"/>
  <c r="AN113" i="57" s="1"/>
  <c r="AC117" i="56"/>
  <c r="AL116" i="56"/>
  <c r="AO115" i="56" a="1"/>
  <c r="AO115" i="56" s="1"/>
  <c r="AM115" i="56" a="1"/>
  <c r="AM115" i="56" s="1"/>
  <c r="AN115" i="56" a="1"/>
  <c r="AN115" i="56" s="1"/>
  <c r="AN116" i="55" a="1"/>
  <c r="AN116" i="55" s="1"/>
  <c r="AM116" i="55" a="1"/>
  <c r="AM116" i="55" s="1"/>
  <c r="AO116" i="55" a="1"/>
  <c r="AO116" i="55" s="1"/>
  <c r="AL117" i="55"/>
  <c r="AD117" i="55"/>
  <c r="AE117" i="55" s="1"/>
  <c r="AF117" i="55" s="1"/>
  <c r="AG117" i="55" s="1"/>
  <c r="AH117" i="55" s="1"/>
  <c r="AM117" i="54" a="1"/>
  <c r="AM117" i="54" s="1"/>
  <c r="AI117" i="54"/>
  <c r="AN117" i="54" a="1"/>
  <c r="AN117" i="54" s="1"/>
  <c r="AL117" i="53"/>
  <c r="AD117" i="53"/>
  <c r="AE117" i="53" s="1"/>
  <c r="AF117" i="53" s="1"/>
  <c r="AG117" i="53" s="1"/>
  <c r="AH117" i="53" s="1"/>
  <c r="AN116" i="53" a="1"/>
  <c r="AN116" i="53" s="1"/>
  <c r="AM116" i="53" a="1"/>
  <c r="AM116" i="53" s="1"/>
  <c r="AO116" i="53" a="1"/>
  <c r="AO116" i="53" s="1"/>
  <c r="AL114" i="52"/>
  <c r="AC115" i="52"/>
  <c r="AO113" i="52" a="1"/>
  <c r="AO113" i="52" s="1"/>
  <c r="AN113" i="52" a="1"/>
  <c r="AN113" i="52" s="1"/>
  <c r="AO114" i="51" a="1"/>
  <c r="AO114" i="51" s="1"/>
  <c r="AN114" i="51" a="1"/>
  <c r="AN114" i="51" s="1"/>
  <c r="AM114" i="51" a="1"/>
  <c r="AM114" i="51" s="1"/>
  <c r="AD115" i="51"/>
  <c r="AE115" i="51" s="1"/>
  <c r="AF115" i="51" s="1"/>
  <c r="AG115" i="51" s="1"/>
  <c r="AH115" i="51" s="1"/>
  <c r="AL115" i="51"/>
  <c r="AC113" i="50"/>
  <c r="AL112" i="50"/>
  <c r="AM111" i="50" a="1"/>
  <c r="AM111" i="50" s="1"/>
  <c r="AO116" i="49" a="1"/>
  <c r="AO116" i="49" s="1"/>
  <c r="AM116" i="49" a="1"/>
  <c r="AM116" i="49" s="1"/>
  <c r="AN116" i="49" a="1"/>
  <c r="AN116" i="49" s="1"/>
  <c r="AD117" i="49"/>
  <c r="AE117" i="49" s="1"/>
  <c r="AF117" i="49" s="1"/>
  <c r="AG117" i="49" s="1"/>
  <c r="AH117" i="49" s="1"/>
  <c r="AL117" i="49"/>
  <c r="AC115" i="48"/>
  <c r="AL114" i="48"/>
  <c r="AO113" i="48" a="1"/>
  <c r="AO113" i="48" s="1"/>
  <c r="AM113" i="48" a="1"/>
  <c r="AM113" i="48" s="1"/>
  <c r="AC115" i="47"/>
  <c r="AL114" i="47"/>
  <c r="AM113" i="47" a="1"/>
  <c r="AM113" i="47" s="1"/>
  <c r="AO118" i="46" a="1"/>
  <c r="AO118" i="46" s="1"/>
  <c r="AN118" i="46" a="1"/>
  <c r="AN118" i="46" s="1"/>
  <c r="AM118" i="46" a="1"/>
  <c r="AM118" i="46" s="1"/>
  <c r="AL119" i="46"/>
  <c r="AD119" i="46"/>
  <c r="AE119" i="46" s="1"/>
  <c r="AF119" i="46" s="1"/>
  <c r="AG119" i="46" s="1"/>
  <c r="AH119" i="46" s="1"/>
  <c r="AI115" i="45"/>
  <c r="AN115" i="45" a="1"/>
  <c r="AN115" i="45" s="1"/>
  <c r="AC113" i="44"/>
  <c r="AL112" i="44"/>
  <c r="AO111" i="44" a="1"/>
  <c r="AO111" i="44" s="1"/>
  <c r="AM111" i="44" a="1"/>
  <c r="AM111" i="44" s="1"/>
  <c r="AN111" i="44" a="1"/>
  <c r="AN111" i="44" s="1"/>
  <c r="AL118" i="43"/>
  <c r="AC119" i="43"/>
  <c r="AO117" i="43" a="1"/>
  <c r="AO117" i="43" s="1"/>
  <c r="AN117" i="43" a="1"/>
  <c r="AN117" i="43" s="1"/>
  <c r="AL117" i="42"/>
  <c r="AD117" i="42"/>
  <c r="AE117" i="42" s="1"/>
  <c r="AF117" i="42" s="1"/>
  <c r="AG117" i="42" s="1"/>
  <c r="AH117" i="42" s="1"/>
  <c r="AN116" i="42" a="1"/>
  <c r="AN116" i="42" s="1"/>
  <c r="AO116" i="42" a="1"/>
  <c r="AO116" i="42" s="1"/>
  <c r="AM116" i="42" a="1"/>
  <c r="AM116" i="42" s="1"/>
  <c r="AL118" i="41"/>
  <c r="AC119" i="41"/>
  <c r="AO117" i="41" a="1"/>
  <c r="AO117" i="41" s="1"/>
  <c r="AM117" i="41" a="1"/>
  <c r="AM117" i="41" s="1"/>
  <c r="AC119" i="40"/>
  <c r="AL118" i="40"/>
  <c r="AN117" i="40" a="1"/>
  <c r="AN117" i="40" s="1"/>
  <c r="AM117" i="40" a="1"/>
  <c r="AM117" i="40" s="1"/>
  <c r="AM114" i="57" l="1" a="1"/>
  <c r="AM114" i="57" s="1"/>
  <c r="AO114" i="57" a="1"/>
  <c r="AO114" i="57" s="1"/>
  <c r="AN114" i="57" a="1"/>
  <c r="AN114" i="57" s="1"/>
  <c r="AD115" i="57"/>
  <c r="AE115" i="57" s="1"/>
  <c r="AF115" i="57" s="1"/>
  <c r="AG115" i="57" s="1"/>
  <c r="AH115" i="57" s="1"/>
  <c r="AL115" i="57"/>
  <c r="AO116" i="56" a="1"/>
  <c r="AO116" i="56" s="1"/>
  <c r="AN116" i="56" a="1"/>
  <c r="AN116" i="56" s="1"/>
  <c r="AM116" i="56" a="1"/>
  <c r="AM116" i="56" s="1"/>
  <c r="AL117" i="56"/>
  <c r="AD117" i="56"/>
  <c r="AE117" i="56" s="1"/>
  <c r="AF117" i="56" s="1"/>
  <c r="AG117" i="56" s="1"/>
  <c r="AH117" i="56" s="1"/>
  <c r="AI117" i="55"/>
  <c r="AN117" i="55" a="1"/>
  <c r="AN117" i="55" s="1"/>
  <c r="AC119" i="54"/>
  <c r="AL118" i="54"/>
  <c r="AO117" i="54" a="1"/>
  <c r="AO117" i="54" s="1"/>
  <c r="AI117" i="53"/>
  <c r="AL115" i="52"/>
  <c r="AD115" i="52"/>
  <c r="AE115" i="52" s="1"/>
  <c r="AF115" i="52" s="1"/>
  <c r="AG115" i="52" s="1"/>
  <c r="AH115" i="52" s="1"/>
  <c r="AM114" i="52" a="1"/>
  <c r="AM114" i="52" s="1"/>
  <c r="AO114" i="52" a="1"/>
  <c r="AO114" i="52" s="1"/>
  <c r="AN114" i="52" a="1"/>
  <c r="AN114" i="52" s="1"/>
  <c r="AI115" i="51"/>
  <c r="AN112" i="50" a="1"/>
  <c r="AN112" i="50" s="1"/>
  <c r="AM112" i="50" a="1"/>
  <c r="AM112" i="50" s="1"/>
  <c r="AO112" i="50" a="1"/>
  <c r="AO112" i="50" s="1"/>
  <c r="AL113" i="50"/>
  <c r="AD113" i="50"/>
  <c r="AE113" i="50" s="1"/>
  <c r="AF113" i="50" s="1"/>
  <c r="AG113" i="50" s="1"/>
  <c r="AH113" i="50" s="1"/>
  <c r="AI117" i="49"/>
  <c r="AN117" i="49" a="1"/>
  <c r="AN117" i="49" s="1"/>
  <c r="AO117" i="49" a="1"/>
  <c r="AO117" i="49" s="1"/>
  <c r="AD115" i="48"/>
  <c r="AE115" i="48" s="1"/>
  <c r="AF115" i="48" s="1"/>
  <c r="AG115" i="48" s="1"/>
  <c r="AH115" i="48" s="1"/>
  <c r="AL115" i="48"/>
  <c r="AO114" i="48" a="1"/>
  <c r="AO114" i="48" s="1"/>
  <c r="AN114" i="48" a="1"/>
  <c r="AN114" i="48" s="1"/>
  <c r="AM114" i="48" a="1"/>
  <c r="AM114" i="48" s="1"/>
  <c r="AO114" i="47" a="1"/>
  <c r="AO114" i="47" s="1"/>
  <c r="AN114" i="47" a="1"/>
  <c r="AN114" i="47" s="1"/>
  <c r="AM114" i="47" a="1"/>
  <c r="AM114" i="47" s="1"/>
  <c r="AD115" i="47"/>
  <c r="AE115" i="47" s="1"/>
  <c r="AF115" i="47" s="1"/>
  <c r="AG115" i="47" s="1"/>
  <c r="AH115" i="47" s="1"/>
  <c r="AL115" i="47"/>
  <c r="AO119" i="46" a="1"/>
  <c r="AO119" i="46" s="1"/>
  <c r="AI119" i="46"/>
  <c r="AM119" i="46" a="1"/>
  <c r="AM119" i="46" s="1"/>
  <c r="AC117" i="45"/>
  <c r="AL116" i="45"/>
  <c r="AO115" i="45" a="1"/>
  <c r="AO115" i="45" s="1"/>
  <c r="AM115" i="45" a="1"/>
  <c r="AM115" i="45" s="1"/>
  <c r="AM112" i="44" a="1"/>
  <c r="AM112" i="44" s="1"/>
  <c r="AO112" i="44" a="1"/>
  <c r="AO112" i="44" s="1"/>
  <c r="AN112" i="44" a="1"/>
  <c r="AN112" i="44" s="1"/>
  <c r="AD113" i="44"/>
  <c r="AE113" i="44" s="1"/>
  <c r="AF113" i="44" s="1"/>
  <c r="AG113" i="44" s="1"/>
  <c r="AH113" i="44" s="1"/>
  <c r="AL113" i="44"/>
  <c r="AD119" i="43"/>
  <c r="AE119" i="43" s="1"/>
  <c r="AF119" i="43" s="1"/>
  <c r="AG119" i="43" s="1"/>
  <c r="AH119" i="43" s="1"/>
  <c r="AL119" i="43"/>
  <c r="AN118" i="43" a="1"/>
  <c r="AN118" i="43" s="1"/>
  <c r="AM118" i="43" a="1"/>
  <c r="AM118" i="43" s="1"/>
  <c r="AO118" i="43" a="1"/>
  <c r="AO118" i="43" s="1"/>
  <c r="AI117" i="42"/>
  <c r="AD119" i="41"/>
  <c r="AE119" i="41" s="1"/>
  <c r="AF119" i="41" s="1"/>
  <c r="AG119" i="41" s="1"/>
  <c r="AH119" i="41" s="1"/>
  <c r="AL119" i="41"/>
  <c r="AO118" i="41" a="1"/>
  <c r="AO118" i="41" s="1"/>
  <c r="AM118" i="41" a="1"/>
  <c r="AM118" i="41" s="1"/>
  <c r="AN118" i="41" a="1"/>
  <c r="AN118" i="41" s="1"/>
  <c r="AN118" i="40" a="1"/>
  <c r="AN118" i="40" s="1"/>
  <c r="AM118" i="40" a="1"/>
  <c r="AM118" i="40" s="1"/>
  <c r="AO118" i="40" a="1"/>
  <c r="AO118" i="40" s="1"/>
  <c r="AD119" i="40"/>
  <c r="AE119" i="40" s="1"/>
  <c r="AF119" i="40" s="1"/>
  <c r="AG119" i="40" s="1"/>
  <c r="AH119" i="40" s="1"/>
  <c r="AL119" i="40"/>
  <c r="AI115" i="57" l="1"/>
  <c r="AN115" i="57" a="1"/>
  <c r="AN115" i="57" s="1"/>
  <c r="AI117" i="56"/>
  <c r="AN117" i="56" a="1"/>
  <c r="AN117" i="56" s="1"/>
  <c r="AC119" i="55"/>
  <c r="AL118" i="55"/>
  <c r="AM117" i="55" a="1"/>
  <c r="AM117" i="55" s="1"/>
  <c r="AO117" i="55" a="1"/>
  <c r="AO117" i="55" s="1"/>
  <c r="AN118" i="54" a="1"/>
  <c r="AN118" i="54" s="1"/>
  <c r="AO118" i="54" a="1"/>
  <c r="AO118" i="54" s="1"/>
  <c r="AM118" i="54" a="1"/>
  <c r="AM118" i="54" s="1"/>
  <c r="AL119" i="54"/>
  <c r="AD119" i="54"/>
  <c r="AE119" i="54" s="1"/>
  <c r="AF119" i="54" s="1"/>
  <c r="AG119" i="54" s="1"/>
  <c r="AH119" i="54" s="1"/>
  <c r="AL118" i="53"/>
  <c r="AC119" i="53"/>
  <c r="AM117" i="53" a="1"/>
  <c r="AM117" i="53" s="1"/>
  <c r="AO117" i="53" a="1"/>
  <c r="AO117" i="53" s="1"/>
  <c r="AN117" i="53" a="1"/>
  <c r="AN117" i="53" s="1"/>
  <c r="AI115" i="52"/>
  <c r="AO115" i="52" a="1"/>
  <c r="AO115" i="52" s="1"/>
  <c r="AC117" i="51"/>
  <c r="AL116" i="51"/>
  <c r="AO115" i="51" a="1"/>
  <c r="AO115" i="51" s="1"/>
  <c r="AM115" i="51" a="1"/>
  <c r="AM115" i="51" s="1"/>
  <c r="AN115" i="51" a="1"/>
  <c r="AN115" i="51" s="1"/>
  <c r="AI113" i="50"/>
  <c r="AN113" i="50" s="1" a="1"/>
  <c r="AN113" i="50" s="1"/>
  <c r="AC119" i="49"/>
  <c r="AL118" i="49"/>
  <c r="AM117" i="49" a="1"/>
  <c r="AM117" i="49" s="1"/>
  <c r="AI115" i="48"/>
  <c r="AI115" i="47"/>
  <c r="AN115" i="47" a="1"/>
  <c r="AN115" i="47" s="1"/>
  <c r="AC121" i="46"/>
  <c r="AL120" i="46"/>
  <c r="AN119" i="46" a="1"/>
  <c r="AN119" i="46" s="1"/>
  <c r="AO116" i="45" a="1"/>
  <c r="AO116" i="45" s="1"/>
  <c r="AM116" i="45" a="1"/>
  <c r="AM116" i="45" s="1"/>
  <c r="AN116" i="45" a="1"/>
  <c r="AN116" i="45" s="1"/>
  <c r="AD117" i="45"/>
  <c r="AE117" i="45" s="1"/>
  <c r="AF117" i="45" s="1"/>
  <c r="AG117" i="45" s="1"/>
  <c r="AH117" i="45" s="1"/>
  <c r="AL117" i="45"/>
  <c r="AI113" i="44"/>
  <c r="AN113" i="44" a="1"/>
  <c r="AN113" i="44" s="1"/>
  <c r="AI119" i="43"/>
  <c r="AL118" i="42"/>
  <c r="AC119" i="42"/>
  <c r="AN117" i="42" a="1"/>
  <c r="AN117" i="42" s="1"/>
  <c r="AO117" i="42" a="1"/>
  <c r="AO117" i="42" s="1"/>
  <c r="AM117" i="42" a="1"/>
  <c r="AM117" i="42" s="1"/>
  <c r="AI119" i="41"/>
  <c r="AI119" i="40"/>
  <c r="AN119" i="40" s="1" a="1"/>
  <c r="AN119" i="40" s="1"/>
  <c r="AL116" i="57" l="1"/>
  <c r="AC117" i="57"/>
  <c r="AO115" i="57" a="1"/>
  <c r="AO115" i="57" s="1"/>
  <c r="AM115" i="57" a="1"/>
  <c r="AM115" i="57" s="1"/>
  <c r="AL118" i="56"/>
  <c r="AC119" i="56"/>
  <c r="AM117" i="56" a="1"/>
  <c r="AM117" i="56" s="1"/>
  <c r="AO117" i="56" a="1"/>
  <c r="AO117" i="56" s="1"/>
  <c r="AM118" i="55" a="1"/>
  <c r="AM118" i="55" s="1"/>
  <c r="AO118" i="55" a="1"/>
  <c r="AO118" i="55" s="1"/>
  <c r="AN118" i="55" a="1"/>
  <c r="AN118" i="55" s="1"/>
  <c r="AL119" i="55"/>
  <c r="AD119" i="55"/>
  <c r="AE119" i="55" s="1"/>
  <c r="AF119" i="55" s="1"/>
  <c r="AG119" i="55" s="1"/>
  <c r="AH119" i="55" s="1"/>
  <c r="AI119" i="54"/>
  <c r="AD119" i="53"/>
  <c r="AE119" i="53" s="1"/>
  <c r="AF119" i="53" s="1"/>
  <c r="AG119" i="53" s="1"/>
  <c r="AH119" i="53" s="1"/>
  <c r="AL119" i="53"/>
  <c r="AM118" i="53" a="1"/>
  <c r="AM118" i="53" s="1"/>
  <c r="AO118" i="53" a="1"/>
  <c r="AO118" i="53" s="1"/>
  <c r="AN118" i="53" a="1"/>
  <c r="AN118" i="53" s="1"/>
  <c r="AC117" i="52"/>
  <c r="AL116" i="52"/>
  <c r="AN115" i="52" a="1"/>
  <c r="AN115" i="52" s="1"/>
  <c r="AM115" i="52" a="1"/>
  <c r="AM115" i="52" s="1"/>
  <c r="AN116" i="51" a="1"/>
  <c r="AN116" i="51" s="1"/>
  <c r="AM116" i="51" a="1"/>
  <c r="AM116" i="51" s="1"/>
  <c r="AO116" i="51" a="1"/>
  <c r="AO116" i="51" s="1"/>
  <c r="AL117" i="51"/>
  <c r="AD117" i="51"/>
  <c r="AE117" i="51" s="1"/>
  <c r="AF117" i="51" s="1"/>
  <c r="AG117" i="51" s="1"/>
  <c r="AH117" i="51" s="1"/>
  <c r="AC115" i="50"/>
  <c r="AL114" i="50"/>
  <c r="AM113" i="50" a="1"/>
  <c r="AM113" i="50" s="1"/>
  <c r="AO113" i="50" a="1"/>
  <c r="AO113" i="50" s="1"/>
  <c r="AO118" i="49" a="1"/>
  <c r="AO118" i="49" s="1"/>
  <c r="AM118" i="49" a="1"/>
  <c r="AM118" i="49" s="1"/>
  <c r="AN118" i="49" a="1"/>
  <c r="AN118" i="49" s="1"/>
  <c r="AL119" i="49"/>
  <c r="AD119" i="49"/>
  <c r="AE119" i="49" s="1"/>
  <c r="AF119" i="49" s="1"/>
  <c r="AG119" i="49" s="1"/>
  <c r="AH119" i="49" s="1"/>
  <c r="AL116" i="48"/>
  <c r="AC117" i="48"/>
  <c r="AM115" i="48" a="1"/>
  <c r="AM115" i="48" s="1"/>
  <c r="AO115" i="48" a="1"/>
  <c r="AO115" i="48" s="1"/>
  <c r="AN115" i="48" a="1"/>
  <c r="AN115" i="48" s="1"/>
  <c r="AL116" i="47"/>
  <c r="AC117" i="47"/>
  <c r="AM115" i="47" a="1"/>
  <c r="AM115" i="47" s="1"/>
  <c r="AO115" i="47" a="1"/>
  <c r="AO115" i="47" s="1"/>
  <c r="AN120" i="46" a="1"/>
  <c r="AN120" i="46" s="1"/>
  <c r="AO120" i="46" a="1"/>
  <c r="AO120" i="46" s="1"/>
  <c r="AM120" i="46" a="1"/>
  <c r="AM120" i="46" s="1"/>
  <c r="AD121" i="46"/>
  <c r="AE121" i="46" s="1"/>
  <c r="AF121" i="46" s="1"/>
  <c r="AG121" i="46" s="1"/>
  <c r="AH121" i="46" s="1"/>
  <c r="AL121" i="46"/>
  <c r="AI117" i="45"/>
  <c r="AL114" i="44"/>
  <c r="AC115" i="44"/>
  <c r="AM113" i="44" a="1"/>
  <c r="AM113" i="44" s="1"/>
  <c r="AO113" i="44" a="1"/>
  <c r="AO113" i="44" s="1"/>
  <c r="AC121" i="43"/>
  <c r="AL120" i="43"/>
  <c r="AN119" i="43" a="1"/>
  <c r="AN119" i="43" s="1"/>
  <c r="AM119" i="43" a="1"/>
  <c r="AM119" i="43" s="1"/>
  <c r="AO119" i="43" a="1"/>
  <c r="AO119" i="43" s="1"/>
  <c r="AD119" i="42"/>
  <c r="AE119" i="42" s="1"/>
  <c r="AF119" i="42" s="1"/>
  <c r="AG119" i="42" s="1"/>
  <c r="AH119" i="42" s="1"/>
  <c r="AL119" i="42"/>
  <c r="AM118" i="42" a="1"/>
  <c r="AM118" i="42" s="1"/>
  <c r="AN118" i="42" a="1"/>
  <c r="AN118" i="42" s="1"/>
  <c r="AO118" i="42" a="1"/>
  <c r="AO118" i="42" s="1"/>
  <c r="AC121" i="41"/>
  <c r="AL120" i="41"/>
  <c r="AO119" i="41" a="1"/>
  <c r="AO119" i="41" s="1"/>
  <c r="AN119" i="41" a="1"/>
  <c r="AN119" i="41" s="1"/>
  <c r="AM119" i="41" a="1"/>
  <c r="AM119" i="41" s="1"/>
  <c r="AL120" i="40"/>
  <c r="AC121" i="40"/>
  <c r="AM119" i="40" a="1"/>
  <c r="AM119" i="40" s="1"/>
  <c r="AO119" i="40" a="1"/>
  <c r="AO119" i="40" s="1"/>
  <c r="AL117" i="57" l="1"/>
  <c r="AD117" i="57"/>
  <c r="AE117" i="57" s="1"/>
  <c r="AF117" i="57" s="1"/>
  <c r="AG117" i="57" s="1"/>
  <c r="AH117" i="57" s="1"/>
  <c r="AO116" i="57" a="1"/>
  <c r="AO116" i="57" s="1"/>
  <c r="AN116" i="57" a="1"/>
  <c r="AN116" i="57" s="1"/>
  <c r="AM116" i="57" a="1"/>
  <c r="AM116" i="57" s="1"/>
  <c r="AD119" i="56"/>
  <c r="AE119" i="56" s="1"/>
  <c r="AF119" i="56" s="1"/>
  <c r="AG119" i="56" s="1"/>
  <c r="AH119" i="56" s="1"/>
  <c r="AL119" i="56"/>
  <c r="AO118" i="56" a="1"/>
  <c r="AO118" i="56" s="1"/>
  <c r="AN118" i="56" a="1"/>
  <c r="AN118" i="56" s="1"/>
  <c r="AM118" i="56" a="1"/>
  <c r="AM118" i="56" s="1"/>
  <c r="AI119" i="55"/>
  <c r="AO119" i="55" a="1"/>
  <c r="AO119" i="55" s="1"/>
  <c r="AM119" i="55" a="1"/>
  <c r="AM119" i="55" s="1"/>
  <c r="AC121" i="54"/>
  <c r="AL120" i="54"/>
  <c r="AN119" i="54" a="1"/>
  <c r="AN119" i="54" s="1"/>
  <c r="AO119" i="54" a="1"/>
  <c r="AO119" i="54" s="1"/>
  <c r="AM119" i="54" a="1"/>
  <c r="AM119" i="54" s="1"/>
  <c r="AI119" i="53"/>
  <c r="AO116" i="52" a="1"/>
  <c r="AO116" i="52" s="1"/>
  <c r="AM116" i="52" a="1"/>
  <c r="AM116" i="52" s="1"/>
  <c r="AN116" i="52" a="1"/>
  <c r="AN116" i="52" s="1"/>
  <c r="AD117" i="52"/>
  <c r="AE117" i="52" s="1"/>
  <c r="AF117" i="52" s="1"/>
  <c r="AG117" i="52" s="1"/>
  <c r="AH117" i="52" s="1"/>
  <c r="AL117" i="52"/>
  <c r="AI117" i="51"/>
  <c r="AM117" i="51" a="1"/>
  <c r="AM117" i="51" s="1"/>
  <c r="AM114" i="50" a="1"/>
  <c r="AM114" i="50" s="1"/>
  <c r="AO114" i="50" a="1"/>
  <c r="AO114" i="50" s="1"/>
  <c r="AN114" i="50" a="1"/>
  <c r="AN114" i="50" s="1"/>
  <c r="AD115" i="50"/>
  <c r="AE115" i="50" s="1"/>
  <c r="AF115" i="50" s="1"/>
  <c r="AG115" i="50" s="1"/>
  <c r="AH115" i="50" s="1"/>
  <c r="AL115" i="50"/>
  <c r="AI119" i="49"/>
  <c r="AL117" i="48"/>
  <c r="AD117" i="48"/>
  <c r="AE117" i="48" s="1"/>
  <c r="AF117" i="48" s="1"/>
  <c r="AG117" i="48" s="1"/>
  <c r="AH117" i="48" s="1"/>
  <c r="AN116" i="48" a="1"/>
  <c r="AN116" i="48" s="1"/>
  <c r="AM116" i="48" a="1"/>
  <c r="AM116" i="48" s="1"/>
  <c r="AO116" i="48" a="1"/>
  <c r="AO116" i="48" s="1"/>
  <c r="AL117" i="47"/>
  <c r="AD117" i="47"/>
  <c r="AE117" i="47" s="1"/>
  <c r="AF117" i="47" s="1"/>
  <c r="AG117" i="47" s="1"/>
  <c r="AH117" i="47" s="1"/>
  <c r="AN116" i="47" a="1"/>
  <c r="AN116" i="47" s="1"/>
  <c r="AM116" i="47" a="1"/>
  <c r="AM116" i="47" s="1"/>
  <c r="AO116" i="47" a="1"/>
  <c r="AO116" i="47" s="1"/>
  <c r="AN121" i="46" a="1"/>
  <c r="AN121" i="46" s="1"/>
  <c r="AI121" i="46"/>
  <c r="AC119" i="45"/>
  <c r="AL118" i="45"/>
  <c r="AM117" i="45" a="1"/>
  <c r="AM117" i="45" s="1"/>
  <c r="AO117" i="45" a="1"/>
  <c r="AO117" i="45" s="1"/>
  <c r="AN117" i="45" a="1"/>
  <c r="AN117" i="45" s="1"/>
  <c r="AL115" i="44"/>
  <c r="AD115" i="44"/>
  <c r="AE115" i="44" s="1"/>
  <c r="AF115" i="44" s="1"/>
  <c r="AG115" i="44" s="1"/>
  <c r="AH115" i="44" s="1"/>
  <c r="AO114" i="44" a="1"/>
  <c r="AO114" i="44" s="1"/>
  <c r="AN114" i="44" a="1"/>
  <c r="AN114" i="44" s="1"/>
  <c r="AM114" i="44" a="1"/>
  <c r="AM114" i="44" s="1"/>
  <c r="AM120" i="43" a="1"/>
  <c r="AM120" i="43" s="1"/>
  <c r="AO120" i="43" a="1"/>
  <c r="AO120" i="43" s="1"/>
  <c r="AN120" i="43" a="1"/>
  <c r="AN120" i="43" s="1"/>
  <c r="AD121" i="43"/>
  <c r="AE121" i="43" s="1"/>
  <c r="AF121" i="43" s="1"/>
  <c r="AG121" i="43" s="1"/>
  <c r="AH121" i="43" s="1"/>
  <c r="AL121" i="43"/>
  <c r="AI119" i="42"/>
  <c r="AN120" i="41" a="1"/>
  <c r="AN120" i="41" s="1"/>
  <c r="AM120" i="41" a="1"/>
  <c r="AM120" i="41" s="1"/>
  <c r="AO120" i="41" a="1"/>
  <c r="AO120" i="41" s="1"/>
  <c r="AD121" i="41"/>
  <c r="AE121" i="41" s="1"/>
  <c r="AF121" i="41" s="1"/>
  <c r="AG121" i="41" s="1"/>
  <c r="AH121" i="41" s="1"/>
  <c r="AL121" i="41"/>
  <c r="AM120" i="40" a="1"/>
  <c r="AM120" i="40" s="1"/>
  <c r="AO120" i="40" a="1"/>
  <c r="AO120" i="40" s="1"/>
  <c r="AN120" i="40" a="1"/>
  <c r="AN120" i="40" s="1"/>
  <c r="AD121" i="40"/>
  <c r="AE121" i="40" s="1"/>
  <c r="AF121" i="40" s="1"/>
  <c r="AG121" i="40" s="1"/>
  <c r="AH121" i="40" s="1"/>
  <c r="AL121" i="40"/>
  <c r="AI117" i="57" l="1"/>
  <c r="AN117" i="57" a="1"/>
  <c r="AN117" i="57" s="1"/>
  <c r="AM117" i="57" a="1"/>
  <c r="AM117" i="57" s="1"/>
  <c r="AI119" i="56"/>
  <c r="AM119" i="56" a="1"/>
  <c r="AM119" i="56" s="1"/>
  <c r="AL120" i="55"/>
  <c r="AC121" i="55"/>
  <c r="AN119" i="55" a="1"/>
  <c r="AN119" i="55" s="1"/>
  <c r="AO120" i="54" a="1"/>
  <c r="AO120" i="54" s="1"/>
  <c r="AM120" i="54" a="1"/>
  <c r="AM120" i="54" s="1"/>
  <c r="AN120" i="54" a="1"/>
  <c r="AN120" i="54" s="1"/>
  <c r="AD121" i="54"/>
  <c r="AE121" i="54" s="1"/>
  <c r="AF121" i="54" s="1"/>
  <c r="AG121" i="54" s="1"/>
  <c r="AH121" i="54" s="1"/>
  <c r="AL121" i="54"/>
  <c r="AC121" i="53"/>
  <c r="AL120" i="53"/>
  <c r="AO119" i="53" a="1"/>
  <c r="AO119" i="53" s="1"/>
  <c r="AM119" i="53" a="1"/>
  <c r="AM119" i="53" s="1"/>
  <c r="AN119" i="53" a="1"/>
  <c r="AN119" i="53" s="1"/>
  <c r="AI117" i="52"/>
  <c r="AM117" i="52" a="1"/>
  <c r="AM117" i="52" s="1"/>
  <c r="AC119" i="51"/>
  <c r="AL118" i="51"/>
  <c r="AN117" i="51" a="1"/>
  <c r="AN117" i="51" s="1"/>
  <c r="AO117" i="51" a="1"/>
  <c r="AO117" i="51" s="1"/>
  <c r="AI115" i="50"/>
  <c r="AN115" i="50" s="1" a="1"/>
  <c r="AN115" i="50" s="1"/>
  <c r="AL120" i="49"/>
  <c r="AC121" i="49"/>
  <c r="AN119" i="49" a="1"/>
  <c r="AN119" i="49" s="1"/>
  <c r="AO119" i="49" a="1"/>
  <c r="AO119" i="49" s="1"/>
  <c r="AM119" i="49" a="1"/>
  <c r="AM119" i="49" s="1"/>
  <c r="AO117" i="48" a="1"/>
  <c r="AO117" i="48" s="1"/>
  <c r="AN117" i="48" a="1"/>
  <c r="AN117" i="48" s="1"/>
  <c r="AI117" i="48"/>
  <c r="AI117" i="47"/>
  <c r="AN117" i="47" a="1"/>
  <c r="AN117" i="47" s="1"/>
  <c r="AM117" i="47" a="1"/>
  <c r="AM117" i="47" s="1"/>
  <c r="AL122" i="46"/>
  <c r="AC123" i="46"/>
  <c r="AM121" i="46" a="1"/>
  <c r="AM121" i="46" s="1"/>
  <c r="AO121" i="46" a="1"/>
  <c r="AO121" i="46" s="1"/>
  <c r="AO118" i="45" a="1"/>
  <c r="AO118" i="45" s="1"/>
  <c r="AN118" i="45" a="1"/>
  <c r="AN118" i="45" s="1"/>
  <c r="AM118" i="45" a="1"/>
  <c r="AM118" i="45" s="1"/>
  <c r="AL119" i="45"/>
  <c r="AD119" i="45"/>
  <c r="AE119" i="45" s="1"/>
  <c r="AF119" i="45" s="1"/>
  <c r="AG119" i="45" s="1"/>
  <c r="AH119" i="45" s="1"/>
  <c r="AI115" i="44"/>
  <c r="AN115" i="44" a="1"/>
  <c r="AN115" i="44" s="1"/>
  <c r="AO115" i="44" a="1"/>
  <c r="AO115" i="44" s="1"/>
  <c r="AI121" i="43"/>
  <c r="AC121" i="42"/>
  <c r="AL120" i="42"/>
  <c r="AO119" i="42" a="1"/>
  <c r="AO119" i="42" s="1"/>
  <c r="AM119" i="42" a="1"/>
  <c r="AM119" i="42" s="1"/>
  <c r="AN119" i="42" a="1"/>
  <c r="AN119" i="42" s="1"/>
  <c r="AI121" i="41"/>
  <c r="AI121" i="40"/>
  <c r="AL118" i="57" l="1"/>
  <c r="AC119" i="57"/>
  <c r="AO117" i="57" a="1"/>
  <c r="AO117" i="57" s="1"/>
  <c r="AC121" i="56"/>
  <c r="AL120" i="56"/>
  <c r="AN119" i="56" a="1"/>
  <c r="AN119" i="56" s="1"/>
  <c r="AO119" i="56" a="1"/>
  <c r="AO119" i="56" s="1"/>
  <c r="AD121" i="55"/>
  <c r="AE121" i="55" s="1"/>
  <c r="AF121" i="55" s="1"/>
  <c r="AG121" i="55" s="1"/>
  <c r="AH121" i="55" s="1"/>
  <c r="AL121" i="55"/>
  <c r="AO120" i="55" a="1"/>
  <c r="AO120" i="55" s="1"/>
  <c r="AN120" i="55" a="1"/>
  <c r="AN120" i="55" s="1"/>
  <c r="AM120" i="55" a="1"/>
  <c r="AM120" i="55" s="1"/>
  <c r="AI121" i="54"/>
  <c r="AM120" i="53" a="1"/>
  <c r="AM120" i="53" s="1"/>
  <c r="AN120" i="53" a="1"/>
  <c r="AN120" i="53" s="1"/>
  <c r="AO120" i="53" a="1"/>
  <c r="AO120" i="53" s="1"/>
  <c r="AD121" i="53"/>
  <c r="AE121" i="53" s="1"/>
  <c r="AF121" i="53" s="1"/>
  <c r="AG121" i="53" s="1"/>
  <c r="AH121" i="53" s="1"/>
  <c r="AL121" i="53"/>
  <c r="AL118" i="52"/>
  <c r="AC119" i="52"/>
  <c r="AO117" i="52" a="1"/>
  <c r="AO117" i="52" s="1"/>
  <c r="AN117" i="52" a="1"/>
  <c r="AN117" i="52" s="1"/>
  <c r="AO118" i="51" a="1"/>
  <c r="AO118" i="51" s="1"/>
  <c r="AN118" i="51" a="1"/>
  <c r="AN118" i="51" s="1"/>
  <c r="AM118" i="51" a="1"/>
  <c r="AM118" i="51" s="1"/>
  <c r="AD119" i="51"/>
  <c r="AE119" i="51" s="1"/>
  <c r="AF119" i="51" s="1"/>
  <c r="AG119" i="51" s="1"/>
  <c r="AH119" i="51" s="1"/>
  <c r="AL119" i="51"/>
  <c r="AL116" i="50"/>
  <c r="AC117" i="50"/>
  <c r="AO115" i="50" a="1"/>
  <c r="AO115" i="50" s="1"/>
  <c r="AM115" i="50" a="1"/>
  <c r="AM115" i="50" s="1"/>
  <c r="AL121" i="49"/>
  <c r="AD121" i="49"/>
  <c r="AE121" i="49" s="1"/>
  <c r="AF121" i="49" s="1"/>
  <c r="AG121" i="49" s="1"/>
  <c r="AH121" i="49" s="1"/>
  <c r="AO120" i="49" a="1"/>
  <c r="AO120" i="49" s="1"/>
  <c r="AN120" i="49" a="1"/>
  <c r="AN120" i="49" s="1"/>
  <c r="AM120" i="49" a="1"/>
  <c r="AM120" i="49" s="1"/>
  <c r="AL118" i="48"/>
  <c r="AC119" i="48"/>
  <c r="AM117" i="48" a="1"/>
  <c r="AM117" i="48" s="1"/>
  <c r="AC119" i="47"/>
  <c r="AL118" i="47"/>
  <c r="AO117" i="47" a="1"/>
  <c r="AO117" i="47" s="1"/>
  <c r="AL123" i="46"/>
  <c r="AD123" i="46"/>
  <c r="AE123" i="46" s="1"/>
  <c r="AF123" i="46" s="1"/>
  <c r="AG123" i="46" s="1"/>
  <c r="AH123" i="46" s="1"/>
  <c r="AM122" i="46" a="1"/>
  <c r="AM122" i="46" s="1"/>
  <c r="AN122" i="46" a="1"/>
  <c r="AN122" i="46" s="1"/>
  <c r="AO122" i="46" a="1"/>
  <c r="AO122" i="46" s="1"/>
  <c r="AI119" i="45"/>
  <c r="AL116" i="44"/>
  <c r="AC117" i="44"/>
  <c r="AM115" i="44" a="1"/>
  <c r="AM115" i="44" s="1"/>
  <c r="AL122" i="43"/>
  <c r="AC123" i="43"/>
  <c r="AO121" i="43" a="1"/>
  <c r="AO121" i="43" s="1"/>
  <c r="AM121" i="43" a="1"/>
  <c r="AM121" i="43" s="1"/>
  <c r="AN121" i="43" a="1"/>
  <c r="AN121" i="43" s="1"/>
  <c r="AM120" i="42" a="1"/>
  <c r="AM120" i="42" s="1"/>
  <c r="AN120" i="42" a="1"/>
  <c r="AN120" i="42" s="1"/>
  <c r="AO120" i="42" a="1"/>
  <c r="AO120" i="42" s="1"/>
  <c r="AD121" i="42"/>
  <c r="AE121" i="42" s="1"/>
  <c r="AF121" i="42" s="1"/>
  <c r="AG121" i="42" s="1"/>
  <c r="AH121" i="42" s="1"/>
  <c r="AL121" i="42"/>
  <c r="AL122" i="41"/>
  <c r="AC123" i="41"/>
  <c r="AO121" i="41" a="1"/>
  <c r="AO121" i="41" s="1"/>
  <c r="AM121" i="41" a="1"/>
  <c r="AM121" i="41" s="1"/>
  <c r="AN121" i="41" a="1"/>
  <c r="AN121" i="41" s="1"/>
  <c r="AL122" i="40"/>
  <c r="AC123" i="40"/>
  <c r="AO121" i="40" a="1"/>
  <c r="AO121" i="40" s="1"/>
  <c r="AN121" i="40" a="1"/>
  <c r="AN121" i="40" s="1"/>
  <c r="AM121" i="40" a="1"/>
  <c r="AM121" i="40" s="1"/>
  <c r="AL119" i="57" l="1"/>
  <c r="AD119" i="57"/>
  <c r="AE119" i="57" s="1"/>
  <c r="AF119" i="57" s="1"/>
  <c r="AG119" i="57" s="1"/>
  <c r="AH119" i="57" s="1"/>
  <c r="AO118" i="57" a="1"/>
  <c r="AO118" i="57" s="1"/>
  <c r="AN118" i="57" a="1"/>
  <c r="AN118" i="57" s="1"/>
  <c r="AM118" i="57" a="1"/>
  <c r="AM118" i="57" s="1"/>
  <c r="AO120" i="56" a="1"/>
  <c r="AO120" i="56" s="1"/>
  <c r="AN120" i="56" a="1"/>
  <c r="AN120" i="56" s="1"/>
  <c r="AM120" i="56" a="1"/>
  <c r="AM120" i="56" s="1"/>
  <c r="AL121" i="56"/>
  <c r="AD121" i="56"/>
  <c r="AE121" i="56" s="1"/>
  <c r="AF121" i="56" s="1"/>
  <c r="AG121" i="56" s="1"/>
  <c r="AH121" i="56" s="1"/>
  <c r="AI121" i="55"/>
  <c r="AN121" i="55" a="1"/>
  <c r="AN121" i="55" s="1"/>
  <c r="AO121" i="55" a="1"/>
  <c r="AO121" i="55" s="1"/>
  <c r="AC123" i="54"/>
  <c r="AL122" i="54"/>
  <c r="AO121" i="54" a="1"/>
  <c r="AO121" i="54" s="1"/>
  <c r="AN121" i="54" a="1"/>
  <c r="AN121" i="54" s="1"/>
  <c r="AM121" i="54" a="1"/>
  <c r="AM121" i="54" s="1"/>
  <c r="AI121" i="53"/>
  <c r="AN121" i="53" a="1"/>
  <c r="AN121" i="53" s="1"/>
  <c r="AD119" i="52"/>
  <c r="AE119" i="52" s="1"/>
  <c r="AF119" i="52" s="1"/>
  <c r="AG119" i="52" s="1"/>
  <c r="AH119" i="52" s="1"/>
  <c r="AL119" i="52"/>
  <c r="AO118" i="52" a="1"/>
  <c r="AO118" i="52" s="1"/>
  <c r="AN118" i="52" a="1"/>
  <c r="AN118" i="52" s="1"/>
  <c r="AM118" i="52" a="1"/>
  <c r="AM118" i="52" s="1"/>
  <c r="AI119" i="51"/>
  <c r="AN119" i="51" a="1"/>
  <c r="AN119" i="51" s="1"/>
  <c r="AD117" i="50"/>
  <c r="AE117" i="50" s="1"/>
  <c r="AF117" i="50" s="1"/>
  <c r="AG117" i="50" s="1"/>
  <c r="AH117" i="50" s="1"/>
  <c r="AL117" i="50"/>
  <c r="AN116" i="50" a="1"/>
  <c r="AN116" i="50" s="1"/>
  <c r="AO116" i="50" a="1"/>
  <c r="AO116" i="50" s="1"/>
  <c r="AM116" i="50" a="1"/>
  <c r="AM116" i="50" s="1"/>
  <c r="AI121" i="49"/>
  <c r="AN121" i="49" a="1"/>
  <c r="AN121" i="49" s="1"/>
  <c r="AM121" i="49" a="1"/>
  <c r="AM121" i="49" s="1"/>
  <c r="AD119" i="48"/>
  <c r="AE119" i="48" s="1"/>
  <c r="AF119" i="48" s="1"/>
  <c r="AG119" i="48" s="1"/>
  <c r="AH119" i="48" s="1"/>
  <c r="AL119" i="48"/>
  <c r="AM118" i="48" a="1"/>
  <c r="AM118" i="48" s="1"/>
  <c r="AO118" i="48" a="1"/>
  <c r="AO118" i="48" s="1"/>
  <c r="AN118" i="48" a="1"/>
  <c r="AN118" i="48" s="1"/>
  <c r="AM118" i="47" a="1"/>
  <c r="AM118" i="47" s="1"/>
  <c r="AO118" i="47" a="1"/>
  <c r="AO118" i="47" s="1"/>
  <c r="AN118" i="47" a="1"/>
  <c r="AN118" i="47" s="1"/>
  <c r="AD119" i="47"/>
  <c r="AE119" i="47" s="1"/>
  <c r="AF119" i="47" s="1"/>
  <c r="AG119" i="47" s="1"/>
  <c r="AH119" i="47" s="1"/>
  <c r="AL119" i="47"/>
  <c r="AI123" i="46"/>
  <c r="AL120" i="45"/>
  <c r="AC121" i="45"/>
  <c r="AO119" i="45" a="1"/>
  <c r="AO119" i="45" s="1"/>
  <c r="AM119" i="45" a="1"/>
  <c r="AM119" i="45" s="1"/>
  <c r="AN119" i="45" a="1"/>
  <c r="AN119" i="45" s="1"/>
  <c r="AL117" i="44"/>
  <c r="AD117" i="44"/>
  <c r="AE117" i="44" s="1"/>
  <c r="AF117" i="44" s="1"/>
  <c r="AG117" i="44" s="1"/>
  <c r="AH117" i="44" s="1"/>
  <c r="AO116" i="44" a="1"/>
  <c r="AO116" i="44" s="1"/>
  <c r="AN116" i="44" a="1"/>
  <c r="AN116" i="44" s="1"/>
  <c r="AM116" i="44" a="1"/>
  <c r="AM116" i="44" s="1"/>
  <c r="AL123" i="43"/>
  <c r="AD123" i="43"/>
  <c r="AE123" i="43" s="1"/>
  <c r="AF123" i="43" s="1"/>
  <c r="AG123" i="43" s="1"/>
  <c r="AH123" i="43" s="1"/>
  <c r="AM122" i="43" a="1"/>
  <c r="AM122" i="43" s="1"/>
  <c r="AO122" i="43" a="1"/>
  <c r="AO122" i="43" s="1"/>
  <c r="AN122" i="43" a="1"/>
  <c r="AN122" i="43" s="1"/>
  <c r="AI121" i="42"/>
  <c r="AN121" i="42" a="1"/>
  <c r="AN121" i="42" s="1"/>
  <c r="AO121" i="42" a="1"/>
  <c r="AO121" i="42" s="1"/>
  <c r="AL123" i="41"/>
  <c r="AD123" i="41"/>
  <c r="AE123" i="41" s="1"/>
  <c r="AF123" i="41" s="1"/>
  <c r="AG123" i="41" s="1"/>
  <c r="AH123" i="41" s="1"/>
  <c r="AO122" i="41" a="1"/>
  <c r="AO122" i="41" s="1"/>
  <c r="AN122" i="41" a="1"/>
  <c r="AN122" i="41" s="1"/>
  <c r="AM122" i="41" a="1"/>
  <c r="AM122" i="41" s="1"/>
  <c r="AD123" i="40"/>
  <c r="AE123" i="40" s="1"/>
  <c r="AF123" i="40" s="1"/>
  <c r="AG123" i="40" s="1"/>
  <c r="AH123" i="40" s="1"/>
  <c r="AL123" i="40"/>
  <c r="AO122" i="40" a="1"/>
  <c r="AO122" i="40" s="1"/>
  <c r="AM122" i="40" a="1"/>
  <c r="AM122" i="40" s="1"/>
  <c r="AN122" i="40" a="1"/>
  <c r="AN122" i="40" s="1"/>
  <c r="AI119" i="57" l="1"/>
  <c r="AM119" i="57" a="1"/>
  <c r="AM119" i="57" s="1"/>
  <c r="AO119" i="57" a="1"/>
  <c r="AO119" i="57" s="1"/>
  <c r="AI121" i="56"/>
  <c r="AN121" i="56" a="1"/>
  <c r="AN121" i="56" s="1"/>
  <c r="AC123" i="55"/>
  <c r="AL122" i="55"/>
  <c r="AM121" i="55" a="1"/>
  <c r="AM121" i="55" s="1"/>
  <c r="AO122" i="54" a="1"/>
  <c r="AO122" i="54" s="1"/>
  <c r="AN122" i="54" a="1"/>
  <c r="AN122" i="54" s="1"/>
  <c r="AM122" i="54" a="1"/>
  <c r="AM122" i="54" s="1"/>
  <c r="AD123" i="54"/>
  <c r="AE123" i="54" s="1"/>
  <c r="AF123" i="54" s="1"/>
  <c r="AG123" i="54" s="1"/>
  <c r="AH123" i="54" s="1"/>
  <c r="AL123" i="54"/>
  <c r="AC123" i="53"/>
  <c r="AL122" i="53"/>
  <c r="AM121" i="53" a="1"/>
  <c r="AM121" i="53" s="1"/>
  <c r="AO121" i="53" a="1"/>
  <c r="AO121" i="53" s="1"/>
  <c r="AI119" i="52"/>
  <c r="AN119" i="52" a="1"/>
  <c r="AN119" i="52" s="1"/>
  <c r="AL120" i="51"/>
  <c r="AC121" i="51"/>
  <c r="AO119" i="51" a="1"/>
  <c r="AO119" i="51" s="1"/>
  <c r="AM119" i="51" a="1"/>
  <c r="AM119" i="51" s="1"/>
  <c r="AI117" i="50"/>
  <c r="AN117" i="50" a="1"/>
  <c r="AN117" i="50" s="1"/>
  <c r="AO117" i="50" a="1"/>
  <c r="AO117" i="50" s="1"/>
  <c r="AC123" i="49"/>
  <c r="AL122" i="49"/>
  <c r="AO121" i="49" a="1"/>
  <c r="AO121" i="49" s="1"/>
  <c r="AM119" i="48" a="1"/>
  <c r="AM119" i="48" s="1"/>
  <c r="AN119" i="48" a="1"/>
  <c r="AN119" i="48" s="1"/>
  <c r="AI119" i="48"/>
  <c r="AI119" i="47"/>
  <c r="AC125" i="46"/>
  <c r="AL124" i="46"/>
  <c r="AN123" i="46" a="1"/>
  <c r="AN123" i="46" s="1"/>
  <c r="AM123" i="46" a="1"/>
  <c r="AM123" i="46" s="1"/>
  <c r="AO123" i="46" a="1"/>
  <c r="AO123" i="46" s="1"/>
  <c r="AD121" i="45"/>
  <c r="AE121" i="45" s="1"/>
  <c r="AF121" i="45" s="1"/>
  <c r="AG121" i="45" s="1"/>
  <c r="AH121" i="45" s="1"/>
  <c r="AL121" i="45"/>
  <c r="AM120" i="45" a="1"/>
  <c r="AM120" i="45" s="1"/>
  <c r="AO120" i="45" a="1"/>
  <c r="AO120" i="45" s="1"/>
  <c r="AN120" i="45" a="1"/>
  <c r="AN120" i="45" s="1"/>
  <c r="AI117" i="44"/>
  <c r="AM117" i="44" a="1"/>
  <c r="AM117" i="44" s="1"/>
  <c r="AI123" i="43"/>
  <c r="AN123" i="43" a="1"/>
  <c r="AN123" i="43" s="1"/>
  <c r="AO123" i="43" a="1"/>
  <c r="AO123" i="43" s="1"/>
  <c r="AC123" i="42"/>
  <c r="AL122" i="42"/>
  <c r="AM121" i="42" a="1"/>
  <c r="AM121" i="42" s="1"/>
  <c r="AI123" i="41"/>
  <c r="AI123" i="40"/>
  <c r="AC121" i="57" l="1"/>
  <c r="AL120" i="57"/>
  <c r="AN119" i="57" a="1"/>
  <c r="AN119" i="57" s="1"/>
  <c r="AL122" i="56"/>
  <c r="AC123" i="56"/>
  <c r="AM121" i="56" a="1"/>
  <c r="AM121" i="56" s="1"/>
  <c r="AO121" i="56" a="1"/>
  <c r="AO121" i="56" s="1"/>
  <c r="AO122" i="55" a="1"/>
  <c r="AO122" i="55" s="1"/>
  <c r="AN122" i="55" a="1"/>
  <c r="AN122" i="55" s="1"/>
  <c r="AM122" i="55" a="1"/>
  <c r="AM122" i="55" s="1"/>
  <c r="AD123" i="55"/>
  <c r="AE123" i="55" s="1"/>
  <c r="AF123" i="55" s="1"/>
  <c r="AG123" i="55" s="1"/>
  <c r="AH123" i="55" s="1"/>
  <c r="AL123" i="55"/>
  <c r="AI123" i="54"/>
  <c r="AO122" i="53" a="1"/>
  <c r="AO122" i="53" s="1"/>
  <c r="AN122" i="53" a="1"/>
  <c r="AN122" i="53" s="1"/>
  <c r="AM122" i="53" a="1"/>
  <c r="AM122" i="53" s="1"/>
  <c r="AD123" i="53"/>
  <c r="AE123" i="53" s="1"/>
  <c r="AF123" i="53" s="1"/>
  <c r="AG123" i="53" s="1"/>
  <c r="AH123" i="53" s="1"/>
  <c r="AL123" i="53"/>
  <c r="AC121" i="52"/>
  <c r="AL120" i="52"/>
  <c r="AM119" i="52" a="1"/>
  <c r="AM119" i="52" s="1"/>
  <c r="AO119" i="52" a="1"/>
  <c r="AO119" i="52" s="1"/>
  <c r="AL121" i="51"/>
  <c r="AD121" i="51"/>
  <c r="AE121" i="51" s="1"/>
  <c r="AF121" i="51" s="1"/>
  <c r="AG121" i="51" s="1"/>
  <c r="AH121" i="51" s="1"/>
  <c r="AN120" i="51" a="1"/>
  <c r="AN120" i="51" s="1"/>
  <c r="AM120" i="51" a="1"/>
  <c r="AM120" i="51" s="1"/>
  <c r="AO120" i="51" a="1"/>
  <c r="AO120" i="51" s="1"/>
  <c r="AC119" i="50"/>
  <c r="AL118" i="50"/>
  <c r="AM117" i="50" a="1"/>
  <c r="AM117" i="50" s="1"/>
  <c r="AN122" i="49" a="1"/>
  <c r="AN122" i="49" s="1"/>
  <c r="AO122" i="49" a="1"/>
  <c r="AO122" i="49" s="1"/>
  <c r="AM122" i="49" a="1"/>
  <c r="AM122" i="49" s="1"/>
  <c r="AD123" i="49"/>
  <c r="AE123" i="49" s="1"/>
  <c r="AF123" i="49" s="1"/>
  <c r="AG123" i="49" s="1"/>
  <c r="AH123" i="49" s="1"/>
  <c r="AL123" i="49"/>
  <c r="AC121" i="48"/>
  <c r="AL120" i="48"/>
  <c r="AO119" i="48" a="1"/>
  <c r="AO119" i="48" s="1"/>
  <c r="AL120" i="47"/>
  <c r="AC121" i="47"/>
  <c r="AN119" i="47" a="1"/>
  <c r="AN119" i="47" s="1"/>
  <c r="AM119" i="47" a="1"/>
  <c r="AM119" i="47" s="1"/>
  <c r="AO119" i="47" a="1"/>
  <c r="AO119" i="47" s="1"/>
  <c r="AM124" i="46" a="1"/>
  <c r="AM124" i="46" s="1"/>
  <c r="AO124" i="46" a="1"/>
  <c r="AO124" i="46" s="1"/>
  <c r="AN124" i="46" a="1"/>
  <c r="AN124" i="46" s="1"/>
  <c r="AD125" i="46"/>
  <c r="AE125" i="46" s="1"/>
  <c r="AF125" i="46" s="1"/>
  <c r="AG125" i="46" s="1"/>
  <c r="AH125" i="46" s="1"/>
  <c r="AL125" i="46"/>
  <c r="AI121" i="45"/>
  <c r="AN121" i="45" a="1"/>
  <c r="AN121" i="45" s="1"/>
  <c r="AC119" i="44"/>
  <c r="AL118" i="44"/>
  <c r="AN117" i="44" a="1"/>
  <c r="AN117" i="44" s="1"/>
  <c r="AO117" i="44" a="1"/>
  <c r="AO117" i="44" s="1"/>
  <c r="AL124" i="43"/>
  <c r="AC125" i="43"/>
  <c r="AM123" i="43" a="1"/>
  <c r="AM123" i="43" s="1"/>
  <c r="AO122" i="42" a="1"/>
  <c r="AO122" i="42" s="1"/>
  <c r="AN122" i="42" a="1"/>
  <c r="AN122" i="42" s="1"/>
  <c r="AM122" i="42" a="1"/>
  <c r="AM122" i="42" s="1"/>
  <c r="AD123" i="42"/>
  <c r="AE123" i="42" s="1"/>
  <c r="AF123" i="42" s="1"/>
  <c r="AG123" i="42" s="1"/>
  <c r="AH123" i="42" s="1"/>
  <c r="AL123" i="42"/>
  <c r="AC125" i="41"/>
  <c r="AL124" i="41"/>
  <c r="AM123" i="41" a="1"/>
  <c r="AM123" i="41" s="1"/>
  <c r="AO123" i="41" a="1"/>
  <c r="AO123" i="41" s="1"/>
  <c r="AN123" i="41" a="1"/>
  <c r="AN123" i="41" s="1"/>
  <c r="AC125" i="40"/>
  <c r="AL124" i="40"/>
  <c r="AM123" i="40" a="1"/>
  <c r="AM123" i="40" s="1"/>
  <c r="AO123" i="40" a="1"/>
  <c r="AO123" i="40" s="1"/>
  <c r="AN123" i="40" a="1"/>
  <c r="AN123" i="40" s="1"/>
  <c r="AO120" i="57" l="1" a="1"/>
  <c r="AO120" i="57" s="1"/>
  <c r="AM120" i="57" a="1"/>
  <c r="AM120" i="57" s="1"/>
  <c r="AN120" i="57" a="1"/>
  <c r="AN120" i="57" s="1"/>
  <c r="AL121" i="57"/>
  <c r="AD121" i="57"/>
  <c r="AE121" i="57" s="1"/>
  <c r="AF121" i="57" s="1"/>
  <c r="AG121" i="57" s="1"/>
  <c r="AH121" i="57" s="1"/>
  <c r="AL123" i="56"/>
  <c r="AD123" i="56"/>
  <c r="AE123" i="56" s="1"/>
  <c r="AF123" i="56" s="1"/>
  <c r="AG123" i="56" s="1"/>
  <c r="AH123" i="56" s="1"/>
  <c r="AN122" i="56" a="1"/>
  <c r="AN122" i="56" s="1"/>
  <c r="AM122" i="56" a="1"/>
  <c r="AM122" i="56" s="1"/>
  <c r="AO122" i="56" a="1"/>
  <c r="AO122" i="56" s="1"/>
  <c r="AI123" i="55"/>
  <c r="AC125" i="54"/>
  <c r="AL124" i="54"/>
  <c r="AM123" i="54" a="1"/>
  <c r="AM123" i="54" s="1"/>
  <c r="AN123" i="54" a="1"/>
  <c r="AN123" i="54" s="1"/>
  <c r="AO123" i="54" a="1"/>
  <c r="AO123" i="54" s="1"/>
  <c r="AI123" i="53"/>
  <c r="AN120" i="52" a="1"/>
  <c r="AN120" i="52" s="1"/>
  <c r="AM120" i="52" a="1"/>
  <c r="AM120" i="52" s="1"/>
  <c r="AO120" i="52" a="1"/>
  <c r="AO120" i="52" s="1"/>
  <c r="AD121" i="52"/>
  <c r="AE121" i="52" s="1"/>
  <c r="AF121" i="52" s="1"/>
  <c r="AG121" i="52" s="1"/>
  <c r="AH121" i="52" s="1"/>
  <c r="AL121" i="52"/>
  <c r="AI121" i="51"/>
  <c r="AN121" i="51" a="1"/>
  <c r="AN121" i="51" s="1"/>
  <c r="AO118" i="50" a="1"/>
  <c r="AO118" i="50" s="1"/>
  <c r="AN118" i="50" a="1"/>
  <c r="AN118" i="50" s="1"/>
  <c r="AM118" i="50" a="1"/>
  <c r="AM118" i="50" s="1"/>
  <c r="AD119" i="50"/>
  <c r="AE119" i="50" s="1"/>
  <c r="AF119" i="50" s="1"/>
  <c r="AG119" i="50" s="1"/>
  <c r="AH119" i="50" s="1"/>
  <c r="AL119" i="50"/>
  <c r="AI123" i="49"/>
  <c r="AN123" i="49" a="1"/>
  <c r="AN123" i="49" s="1"/>
  <c r="AM120" i="48" a="1"/>
  <c r="AM120" i="48" s="1"/>
  <c r="AN120" i="48" a="1"/>
  <c r="AN120" i="48" s="1"/>
  <c r="AO120" i="48" a="1"/>
  <c r="AO120" i="48" s="1"/>
  <c r="AD121" i="48"/>
  <c r="AE121" i="48" s="1"/>
  <c r="AF121" i="48" s="1"/>
  <c r="AG121" i="48" s="1"/>
  <c r="AH121" i="48" s="1"/>
  <c r="AL121" i="48"/>
  <c r="AD121" i="47"/>
  <c r="AE121" i="47" s="1"/>
  <c r="AF121" i="47" s="1"/>
  <c r="AG121" i="47" s="1"/>
  <c r="AH121" i="47" s="1"/>
  <c r="AL121" i="47"/>
  <c r="AO120" i="47" a="1"/>
  <c r="AO120" i="47" s="1"/>
  <c r="AN120" i="47" a="1"/>
  <c r="AN120" i="47" s="1"/>
  <c r="AM120" i="47" a="1"/>
  <c r="AM120" i="47" s="1"/>
  <c r="AI125" i="46"/>
  <c r="AN125" i="46" a="1"/>
  <c r="AN125" i="46" s="1"/>
  <c r="AO125" i="46" a="1"/>
  <c r="AO125" i="46" s="1"/>
  <c r="AL122" i="45"/>
  <c r="AC123" i="45"/>
  <c r="AM121" i="45" a="1"/>
  <c r="AM121" i="45" s="1"/>
  <c r="AO121" i="45" a="1"/>
  <c r="AO121" i="45" s="1"/>
  <c r="AO118" i="44" a="1"/>
  <c r="AO118" i="44" s="1"/>
  <c r="AN118" i="44" a="1"/>
  <c r="AN118" i="44" s="1"/>
  <c r="AM118" i="44" a="1"/>
  <c r="AM118" i="44" s="1"/>
  <c r="AD119" i="44"/>
  <c r="AE119" i="44" s="1"/>
  <c r="AF119" i="44" s="1"/>
  <c r="AG119" i="44" s="1"/>
  <c r="AH119" i="44" s="1"/>
  <c r="AL119" i="44"/>
  <c r="AL125" i="43"/>
  <c r="AD125" i="43"/>
  <c r="AE125" i="43" s="1"/>
  <c r="AF125" i="43" s="1"/>
  <c r="AG125" i="43" s="1"/>
  <c r="AH125" i="43" s="1"/>
  <c r="AO124" i="43" a="1"/>
  <c r="AO124" i="43" s="1"/>
  <c r="AN124" i="43" a="1"/>
  <c r="AN124" i="43" s="1"/>
  <c r="AM124" i="43" a="1"/>
  <c r="AM124" i="43" s="1"/>
  <c r="AI123" i="42"/>
  <c r="AM124" i="41" a="1"/>
  <c r="AM124" i="41" s="1"/>
  <c r="AO124" i="41" a="1"/>
  <c r="AO124" i="41" s="1"/>
  <c r="AN124" i="41" a="1"/>
  <c r="AN124" i="41" s="1"/>
  <c r="AD125" i="41"/>
  <c r="AE125" i="41" s="1"/>
  <c r="AF125" i="41" s="1"/>
  <c r="AG125" i="41" s="1"/>
  <c r="AH125" i="41" s="1"/>
  <c r="AL125" i="41"/>
  <c r="AM124" i="40" a="1"/>
  <c r="AM124" i="40" s="1"/>
  <c r="AO124" i="40" a="1"/>
  <c r="AO124" i="40" s="1"/>
  <c r="AN124" i="40" a="1"/>
  <c r="AN124" i="40" s="1"/>
  <c r="AL125" i="40"/>
  <c r="AD125" i="40"/>
  <c r="AE125" i="40" s="1"/>
  <c r="AF125" i="40" s="1"/>
  <c r="AG125" i="40" s="1"/>
  <c r="AH125" i="40" s="1"/>
  <c r="AI121" i="57" l="1"/>
  <c r="AO121" i="57" a="1"/>
  <c r="AO121" i="57" s="1"/>
  <c r="AM121" i="57" a="1"/>
  <c r="AM121" i="57" s="1"/>
  <c r="AO123" i="56" a="1"/>
  <c r="AO123" i="56" s="1"/>
  <c r="AI123" i="56"/>
  <c r="AN123" i="56" a="1"/>
  <c r="AN123" i="56" s="1"/>
  <c r="AM123" i="56" a="1"/>
  <c r="AM123" i="56" s="1"/>
  <c r="AL124" i="55"/>
  <c r="AC125" i="55"/>
  <c r="AO123" i="55" a="1"/>
  <c r="AO123" i="55" s="1"/>
  <c r="AM123" i="55" a="1"/>
  <c r="AM123" i="55" s="1"/>
  <c r="AN123" i="55" a="1"/>
  <c r="AN123" i="55" s="1"/>
  <c r="AN124" i="54" a="1"/>
  <c r="AN124" i="54" s="1"/>
  <c r="AM124" i="54" a="1"/>
  <c r="AM124" i="54" s="1"/>
  <c r="AO124" i="54" a="1"/>
  <c r="AO124" i="54" s="1"/>
  <c r="AD125" i="54"/>
  <c r="AE125" i="54" s="1"/>
  <c r="AF125" i="54" s="1"/>
  <c r="AG125" i="54" s="1"/>
  <c r="AH125" i="54" s="1"/>
  <c r="AL125" i="54"/>
  <c r="AC125" i="53"/>
  <c r="AL124" i="53"/>
  <c r="AO123" i="53" a="1"/>
  <c r="AO123" i="53" s="1"/>
  <c r="AM123" i="53" a="1"/>
  <c r="AM123" i="53" s="1"/>
  <c r="AN123" i="53" a="1"/>
  <c r="AN123" i="53" s="1"/>
  <c r="AI121" i="52"/>
  <c r="AL122" i="51"/>
  <c r="AC123" i="51"/>
  <c r="AO121" i="51" a="1"/>
  <c r="AO121" i="51" s="1"/>
  <c r="AM121" i="51" a="1"/>
  <c r="AM121" i="51" s="1"/>
  <c r="AO119" i="50" a="1"/>
  <c r="AO119" i="50" s="1"/>
  <c r="AI119" i="50"/>
  <c r="AL124" i="49"/>
  <c r="AC125" i="49"/>
  <c r="AO123" i="49" a="1"/>
  <c r="AO123" i="49" s="1"/>
  <c r="AM123" i="49" a="1"/>
  <c r="AM123" i="49" s="1"/>
  <c r="AO121" i="48" a="1"/>
  <c r="AO121" i="48" s="1"/>
  <c r="AM121" i="48" a="1"/>
  <c r="AM121" i="48" s="1"/>
  <c r="AI121" i="48"/>
  <c r="AN121" i="48" a="1"/>
  <c r="AN121" i="48" s="1"/>
  <c r="AI121" i="47"/>
  <c r="AN121" i="47" a="1"/>
  <c r="AN121" i="47" s="1"/>
  <c r="AC127" i="46"/>
  <c r="AL126" i="46"/>
  <c r="AM125" i="46" a="1"/>
  <c r="AM125" i="46" s="1"/>
  <c r="AL123" i="45"/>
  <c r="AD123" i="45"/>
  <c r="AE123" i="45" s="1"/>
  <c r="AF123" i="45" s="1"/>
  <c r="AG123" i="45" s="1"/>
  <c r="AH123" i="45" s="1"/>
  <c r="AM122" i="45" a="1"/>
  <c r="AM122" i="45" s="1"/>
  <c r="AN122" i="45" a="1"/>
  <c r="AN122" i="45" s="1"/>
  <c r="AO122" i="45" a="1"/>
  <c r="AO122" i="45" s="1"/>
  <c r="AI119" i="44"/>
  <c r="AN119" i="44" a="1"/>
  <c r="AN119" i="44" s="1"/>
  <c r="AM119" i="44" a="1"/>
  <c r="AM119" i="44" s="1"/>
  <c r="AI125" i="43"/>
  <c r="AN125" i="43" a="1"/>
  <c r="AN125" i="43" s="1"/>
  <c r="AL124" i="42"/>
  <c r="AC125" i="42"/>
  <c r="AM123" i="42" a="1"/>
  <c r="AM123" i="42" s="1"/>
  <c r="AN123" i="42" a="1"/>
  <c r="AN123" i="42" s="1"/>
  <c r="AO123" i="42" a="1"/>
  <c r="AO123" i="42" s="1"/>
  <c r="AI125" i="41"/>
  <c r="AO125" i="41" s="1" a="1"/>
  <c r="AO125" i="41" s="1"/>
  <c r="AI125" i="40"/>
  <c r="AN125" i="40" s="1" a="1"/>
  <c r="AN125" i="40" s="1"/>
  <c r="AC123" i="57" l="1"/>
  <c r="AL122" i="57"/>
  <c r="AN121" i="57" a="1"/>
  <c r="AN121" i="57" s="1"/>
  <c r="AL124" i="56"/>
  <c r="AC125" i="56"/>
  <c r="AL125" i="55"/>
  <c r="AD125" i="55"/>
  <c r="AE125" i="55" s="1"/>
  <c r="AF125" i="55" s="1"/>
  <c r="AG125" i="55" s="1"/>
  <c r="AH125" i="55" s="1"/>
  <c r="AN124" i="55" a="1"/>
  <c r="AN124" i="55" s="1"/>
  <c r="AM124" i="55" a="1"/>
  <c r="AM124" i="55" s="1"/>
  <c r="AO124" i="55" a="1"/>
  <c r="AO124" i="55" s="1"/>
  <c r="AI125" i="54"/>
  <c r="AM124" i="53" a="1"/>
  <c r="AM124" i="53" s="1"/>
  <c r="AO124" i="53" a="1"/>
  <c r="AO124" i="53" s="1"/>
  <c r="AN124" i="53" a="1"/>
  <c r="AN124" i="53" s="1"/>
  <c r="AL125" i="53"/>
  <c r="AD125" i="53"/>
  <c r="AE125" i="53" s="1"/>
  <c r="AF125" i="53" s="1"/>
  <c r="AG125" i="53" s="1"/>
  <c r="AH125" i="53" s="1"/>
  <c r="AC123" i="52"/>
  <c r="AL122" i="52"/>
  <c r="AM121" i="52" a="1"/>
  <c r="AM121" i="52" s="1"/>
  <c r="AN121" i="52" a="1"/>
  <c r="AN121" i="52" s="1"/>
  <c r="AO121" i="52" a="1"/>
  <c r="AO121" i="52" s="1"/>
  <c r="AL123" i="51"/>
  <c r="AD123" i="51"/>
  <c r="AE123" i="51" s="1"/>
  <c r="AF123" i="51" s="1"/>
  <c r="AG123" i="51" s="1"/>
  <c r="AH123" i="51" s="1"/>
  <c r="AM122" i="51" a="1"/>
  <c r="AM122" i="51" s="1"/>
  <c r="AO122" i="51" a="1"/>
  <c r="AO122" i="51" s="1"/>
  <c r="AN122" i="51" a="1"/>
  <c r="AN122" i="51" s="1"/>
  <c r="AL120" i="50"/>
  <c r="AC121" i="50"/>
  <c r="AN119" i="50" a="1"/>
  <c r="AN119" i="50" s="1"/>
  <c r="AM119" i="50" a="1"/>
  <c r="AM119" i="50" s="1"/>
  <c r="AL125" i="49"/>
  <c r="AD125" i="49"/>
  <c r="AE125" i="49" s="1"/>
  <c r="AF125" i="49" s="1"/>
  <c r="AG125" i="49" s="1"/>
  <c r="AH125" i="49" s="1"/>
  <c r="AN124" i="49" a="1"/>
  <c r="AN124" i="49" s="1"/>
  <c r="AM124" i="49" a="1"/>
  <c r="AM124" i="49" s="1"/>
  <c r="AO124" i="49" a="1"/>
  <c r="AO124" i="49" s="1"/>
  <c r="AC123" i="48"/>
  <c r="AL122" i="48"/>
  <c r="AC123" i="47"/>
  <c r="AL122" i="47"/>
  <c r="AM121" i="47" a="1"/>
  <c r="AM121" i="47" s="1"/>
  <c r="AO121" i="47" a="1"/>
  <c r="AO121" i="47" s="1"/>
  <c r="AO126" i="46" a="1"/>
  <c r="AO126" i="46" s="1"/>
  <c r="AM126" i="46" a="1"/>
  <c r="AM126" i="46" s="1"/>
  <c r="AN126" i="46" a="1"/>
  <c r="AN126" i="46" s="1"/>
  <c r="AD127" i="46"/>
  <c r="AE127" i="46" s="1"/>
  <c r="AF127" i="46" s="1"/>
  <c r="AG127" i="46" s="1"/>
  <c r="AH127" i="46" s="1"/>
  <c r="AL127" i="46"/>
  <c r="AI123" i="45"/>
  <c r="AN123" i="45" a="1"/>
  <c r="AN123" i="45" s="1"/>
  <c r="AC121" i="44"/>
  <c r="AL120" i="44"/>
  <c r="AO119" i="44" a="1"/>
  <c r="AO119" i="44" s="1"/>
  <c r="AC127" i="43"/>
  <c r="AL126" i="43"/>
  <c r="AO125" i="43" a="1"/>
  <c r="AO125" i="43" s="1"/>
  <c r="AM125" i="43" a="1"/>
  <c r="AM125" i="43" s="1"/>
  <c r="AL125" i="42"/>
  <c r="AD125" i="42"/>
  <c r="AE125" i="42" s="1"/>
  <c r="AF125" i="42" s="1"/>
  <c r="AG125" i="42" s="1"/>
  <c r="AH125" i="42" s="1"/>
  <c r="AM124" i="42" a="1"/>
  <c r="AM124" i="42" s="1"/>
  <c r="AN124" i="42" a="1"/>
  <c r="AN124" i="42" s="1"/>
  <c r="AO124" i="42" a="1"/>
  <c r="AO124" i="42" s="1"/>
  <c r="AM125" i="41" a="1"/>
  <c r="AM125" i="41" s="1"/>
  <c r="AL126" i="41"/>
  <c r="AC127" i="41"/>
  <c r="AN125" i="41" a="1"/>
  <c r="AN125" i="41" s="1"/>
  <c r="AL126" i="40"/>
  <c r="AC127" i="40"/>
  <c r="AM125" i="40" a="1"/>
  <c r="AM125" i="40" s="1"/>
  <c r="AO125" i="40" a="1"/>
  <c r="AO125" i="40" s="1"/>
  <c r="AN122" i="57" l="1" a="1"/>
  <c r="AN122" i="57" s="1"/>
  <c r="AM122" i="57" a="1"/>
  <c r="AM122" i="57" s="1"/>
  <c r="AO122" i="57" a="1"/>
  <c r="AO122" i="57" s="1"/>
  <c r="AL123" i="57"/>
  <c r="AD123" i="57"/>
  <c r="AE123" i="57" s="1"/>
  <c r="AF123" i="57" s="1"/>
  <c r="AG123" i="57" s="1"/>
  <c r="AH123" i="57" s="1"/>
  <c r="AD125" i="56"/>
  <c r="AE125" i="56" s="1"/>
  <c r="AF125" i="56" s="1"/>
  <c r="AG125" i="56" s="1"/>
  <c r="AH125" i="56" s="1"/>
  <c r="AL125" i="56"/>
  <c r="AM124" i="56" a="1"/>
  <c r="AM124" i="56" s="1"/>
  <c r="AO124" i="56" a="1"/>
  <c r="AO124" i="56" s="1"/>
  <c r="AN124" i="56" a="1"/>
  <c r="AN124" i="56" s="1"/>
  <c r="AI125" i="55"/>
  <c r="AO125" i="55" a="1"/>
  <c r="AO125" i="55" s="1"/>
  <c r="AL126" i="54"/>
  <c r="AC127" i="54"/>
  <c r="AN125" i="54" a="1"/>
  <c r="AN125" i="54" s="1"/>
  <c r="AM125" i="54" a="1"/>
  <c r="AM125" i="54" s="1"/>
  <c r="AO125" i="54" a="1"/>
  <c r="AO125" i="54" s="1"/>
  <c r="AI125" i="53"/>
  <c r="AN125" i="53" a="1"/>
  <c r="AN125" i="53" s="1"/>
  <c r="AM122" i="52" a="1"/>
  <c r="AM122" i="52" s="1"/>
  <c r="AN122" i="52" a="1"/>
  <c r="AN122" i="52" s="1"/>
  <c r="AO122" i="52" a="1"/>
  <c r="AO122" i="52" s="1"/>
  <c r="AD123" i="52"/>
  <c r="AE123" i="52" s="1"/>
  <c r="AF123" i="52" s="1"/>
  <c r="AG123" i="52" s="1"/>
  <c r="AH123" i="52" s="1"/>
  <c r="AL123" i="52"/>
  <c r="AI123" i="51"/>
  <c r="AO123" i="51" s="1" a="1"/>
  <c r="AO123" i="51" s="1"/>
  <c r="AL121" i="50"/>
  <c r="AD121" i="50"/>
  <c r="AE121" i="50" s="1"/>
  <c r="AF121" i="50" s="1"/>
  <c r="AG121" i="50" s="1"/>
  <c r="AH121" i="50" s="1"/>
  <c r="AN120" i="50" a="1"/>
  <c r="AN120" i="50" s="1"/>
  <c r="AO120" i="50" a="1"/>
  <c r="AO120" i="50" s="1"/>
  <c r="AM120" i="50" a="1"/>
  <c r="AM120" i="50" s="1"/>
  <c r="AI125" i="49"/>
  <c r="AO122" i="48" a="1"/>
  <c r="AO122" i="48" s="1"/>
  <c r="AN122" i="48" a="1"/>
  <c r="AN122" i="48" s="1"/>
  <c r="AM122" i="48" a="1"/>
  <c r="AM122" i="48" s="1"/>
  <c r="AD123" i="48"/>
  <c r="AE123" i="48" s="1"/>
  <c r="AF123" i="48" s="1"/>
  <c r="AG123" i="48" s="1"/>
  <c r="AH123" i="48" s="1"/>
  <c r="AL123" i="48"/>
  <c r="AO122" i="47" a="1"/>
  <c r="AO122" i="47" s="1"/>
  <c r="AN122" i="47" a="1"/>
  <c r="AN122" i="47" s="1"/>
  <c r="AM122" i="47" a="1"/>
  <c r="AM122" i="47" s="1"/>
  <c r="AD123" i="47"/>
  <c r="AE123" i="47" s="1"/>
  <c r="AF123" i="47" s="1"/>
  <c r="AG123" i="47" s="1"/>
  <c r="AH123" i="47" s="1"/>
  <c r="AL123" i="47"/>
  <c r="AI127" i="46"/>
  <c r="AL124" i="45"/>
  <c r="AC125" i="45"/>
  <c r="AM123" i="45" a="1"/>
  <c r="AM123" i="45" s="1"/>
  <c r="AO123" i="45" a="1"/>
  <c r="AO123" i="45" s="1"/>
  <c r="AO120" i="44" a="1"/>
  <c r="AO120" i="44" s="1"/>
  <c r="AN120" i="44" a="1"/>
  <c r="AN120" i="44" s="1"/>
  <c r="AM120" i="44" a="1"/>
  <c r="AM120" i="44" s="1"/>
  <c r="AD121" i="44"/>
  <c r="AE121" i="44" s="1"/>
  <c r="AF121" i="44" s="1"/>
  <c r="AG121" i="44" s="1"/>
  <c r="AH121" i="44" s="1"/>
  <c r="AL121" i="44"/>
  <c r="AN126" i="43" a="1"/>
  <c r="AN126" i="43" s="1"/>
  <c r="AM126" i="43" a="1"/>
  <c r="AM126" i="43" s="1"/>
  <c r="AO126" i="43" a="1"/>
  <c r="AO126" i="43" s="1"/>
  <c r="AD127" i="43"/>
  <c r="AE127" i="43" s="1"/>
  <c r="AF127" i="43" s="1"/>
  <c r="AG127" i="43" s="1"/>
  <c r="AH127" i="43" s="1"/>
  <c r="AL127" i="43"/>
  <c r="AI125" i="42"/>
  <c r="AN125" i="42" a="1"/>
  <c r="AN125" i="42" s="1"/>
  <c r="AO125" i="42" a="1"/>
  <c r="AO125" i="42" s="1"/>
  <c r="AL127" i="41"/>
  <c r="AD127" i="41"/>
  <c r="AE127" i="41" s="1"/>
  <c r="AF127" i="41" s="1"/>
  <c r="AG127" i="41" s="1"/>
  <c r="AH127" i="41" s="1"/>
  <c r="AO126" i="41" a="1"/>
  <c r="AO126" i="41" s="1"/>
  <c r="AM126" i="41" a="1"/>
  <c r="AM126" i="41" s="1"/>
  <c r="AN126" i="41" a="1"/>
  <c r="AN126" i="41" s="1"/>
  <c r="AL127" i="40"/>
  <c r="AD127" i="40"/>
  <c r="AE127" i="40" s="1"/>
  <c r="AF127" i="40" s="1"/>
  <c r="AG127" i="40" s="1"/>
  <c r="AH127" i="40" s="1"/>
  <c r="AN126" i="40" a="1"/>
  <c r="AN126" i="40" s="1"/>
  <c r="AO126" i="40" a="1"/>
  <c r="AO126" i="40" s="1"/>
  <c r="AM126" i="40" a="1"/>
  <c r="AM126" i="40" s="1"/>
  <c r="AI123" i="57" l="1"/>
  <c r="AM123" i="57" a="1"/>
  <c r="AM123" i="57" s="1"/>
  <c r="AI125" i="56"/>
  <c r="AN125" i="56" a="1"/>
  <c r="AN125" i="56" s="1"/>
  <c r="AO125" i="56" a="1"/>
  <c r="AO125" i="56" s="1"/>
  <c r="AL126" i="55"/>
  <c r="AC127" i="55"/>
  <c r="AN125" i="55" a="1"/>
  <c r="AN125" i="55" s="1"/>
  <c r="AM125" i="55" a="1"/>
  <c r="AM125" i="55" s="1"/>
  <c r="AD127" i="54"/>
  <c r="AE127" i="54" s="1"/>
  <c r="AF127" i="54" s="1"/>
  <c r="AG127" i="54" s="1"/>
  <c r="AH127" i="54" s="1"/>
  <c r="AL127" i="54"/>
  <c r="AM126" i="54" a="1"/>
  <c r="AM126" i="54" s="1"/>
  <c r="AN126" i="54" a="1"/>
  <c r="AN126" i="54" s="1"/>
  <c r="AO126" i="54" a="1"/>
  <c r="AO126" i="54" s="1"/>
  <c r="AC127" i="53"/>
  <c r="AL126" i="53"/>
  <c r="AO125" i="53" a="1"/>
  <c r="AO125" i="53" s="1"/>
  <c r="AM125" i="53" a="1"/>
  <c r="AM125" i="53" s="1"/>
  <c r="AI123" i="52"/>
  <c r="AO123" i="52" a="1"/>
  <c r="AO123" i="52" s="1"/>
  <c r="AC125" i="51"/>
  <c r="AL124" i="51"/>
  <c r="AN123" i="51" a="1"/>
  <c r="AN123" i="51" s="1"/>
  <c r="AM123" i="51" a="1"/>
  <c r="AM123" i="51" s="1"/>
  <c r="AN121" i="50" a="1"/>
  <c r="AN121" i="50" s="1"/>
  <c r="AI121" i="50"/>
  <c r="AC127" i="49"/>
  <c r="AL126" i="49"/>
  <c r="AM125" i="49" a="1"/>
  <c r="AM125" i="49" s="1"/>
  <c r="AO125" i="49" a="1"/>
  <c r="AO125" i="49" s="1"/>
  <c r="AN125" i="49" a="1"/>
  <c r="AN125" i="49" s="1"/>
  <c r="AO123" i="48" a="1"/>
  <c r="AO123" i="48" s="1"/>
  <c r="AI123" i="48"/>
  <c r="AI123" i="47"/>
  <c r="AO123" i="47" a="1"/>
  <c r="AO123" i="47" s="1"/>
  <c r="AL128" i="46"/>
  <c r="AC129" i="46"/>
  <c r="AM127" i="46" a="1"/>
  <c r="AM127" i="46" s="1"/>
  <c r="AO127" i="46" a="1"/>
  <c r="AO127" i="46" s="1"/>
  <c r="AN127" i="46" a="1"/>
  <c r="AN127" i="46" s="1"/>
  <c r="AD125" i="45"/>
  <c r="AE125" i="45" s="1"/>
  <c r="AF125" i="45" s="1"/>
  <c r="AG125" i="45" s="1"/>
  <c r="AH125" i="45" s="1"/>
  <c r="AL125" i="45"/>
  <c r="AM124" i="45" a="1"/>
  <c r="AM124" i="45" s="1"/>
  <c r="AO124" i="45" a="1"/>
  <c r="AO124" i="45" s="1"/>
  <c r="AN124" i="45" a="1"/>
  <c r="AN124" i="45" s="1"/>
  <c r="AI121" i="44"/>
  <c r="AM121" i="44" a="1"/>
  <c r="AM121" i="44" s="1"/>
  <c r="AI127" i="43"/>
  <c r="AN127" i="43" a="1"/>
  <c r="AN127" i="43" s="1"/>
  <c r="AC127" i="42"/>
  <c r="AL126" i="42"/>
  <c r="AM125" i="42" a="1"/>
  <c r="AM125" i="42" s="1"/>
  <c r="AI127" i="41"/>
  <c r="AN127" i="41" s="1" a="1"/>
  <c r="AN127" i="41" s="1"/>
  <c r="AM127" i="41" a="1"/>
  <c r="AM127" i="41" s="1"/>
  <c r="AI127" i="40"/>
  <c r="AM127" i="40" s="1" a="1"/>
  <c r="AM127" i="40" s="1"/>
  <c r="AL124" i="57" l="1"/>
  <c r="AC125" i="57"/>
  <c r="AO123" i="57" a="1"/>
  <c r="AO123" i="57" s="1"/>
  <c r="AN123" i="57" a="1"/>
  <c r="AN123" i="57" s="1"/>
  <c r="AL126" i="56"/>
  <c r="AC127" i="56"/>
  <c r="AM125" i="56" a="1"/>
  <c r="AM125" i="56" s="1"/>
  <c r="AD127" i="55"/>
  <c r="AE127" i="55" s="1"/>
  <c r="AF127" i="55" s="1"/>
  <c r="AG127" i="55" s="1"/>
  <c r="AH127" i="55" s="1"/>
  <c r="AL127" i="55"/>
  <c r="AO126" i="55" a="1"/>
  <c r="AO126" i="55" s="1"/>
  <c r="AM126" i="55" a="1"/>
  <c r="AM126" i="55" s="1"/>
  <c r="AN126" i="55" a="1"/>
  <c r="AN126" i="55" s="1"/>
  <c r="AI127" i="54"/>
  <c r="AN127" i="54" a="1"/>
  <c r="AN127" i="54" s="1"/>
  <c r="AN126" i="53" a="1"/>
  <c r="AN126" i="53" s="1"/>
  <c r="AO126" i="53" a="1"/>
  <c r="AO126" i="53" s="1"/>
  <c r="AM126" i="53" a="1"/>
  <c r="AM126" i="53" s="1"/>
  <c r="AL127" i="53"/>
  <c r="AD127" i="53"/>
  <c r="AE127" i="53" s="1"/>
  <c r="AF127" i="53" s="1"/>
  <c r="AG127" i="53" s="1"/>
  <c r="AH127" i="53" s="1"/>
  <c r="AL124" i="52"/>
  <c r="AC125" i="52"/>
  <c r="AM123" i="52" a="1"/>
  <c r="AM123" i="52" s="1"/>
  <c r="AN123" i="52" a="1"/>
  <c r="AN123" i="52" s="1"/>
  <c r="AO124" i="51" a="1"/>
  <c r="AO124" i="51" s="1"/>
  <c r="AN124" i="51" a="1"/>
  <c r="AN124" i="51" s="1"/>
  <c r="AM124" i="51" a="1"/>
  <c r="AM124" i="51" s="1"/>
  <c r="AL125" i="51"/>
  <c r="AD125" i="51"/>
  <c r="AE125" i="51" s="1"/>
  <c r="AF125" i="51" s="1"/>
  <c r="AG125" i="51" s="1"/>
  <c r="AH125" i="51" s="1"/>
  <c r="AC123" i="50"/>
  <c r="AL122" i="50"/>
  <c r="AO121" i="50" a="1"/>
  <c r="AO121" i="50" s="1"/>
  <c r="AM121" i="50" a="1"/>
  <c r="AM121" i="50" s="1"/>
  <c r="AO126" i="49" a="1"/>
  <c r="AO126" i="49" s="1"/>
  <c r="AN126" i="49" a="1"/>
  <c r="AN126" i="49" s="1"/>
  <c r="AM126" i="49" a="1"/>
  <c r="AM126" i="49" s="1"/>
  <c r="AL127" i="49"/>
  <c r="AD127" i="49"/>
  <c r="AE127" i="49" s="1"/>
  <c r="AF127" i="49" s="1"/>
  <c r="AG127" i="49" s="1"/>
  <c r="AH127" i="49" s="1"/>
  <c r="AC125" i="48"/>
  <c r="AL124" i="48"/>
  <c r="AN123" i="48" a="1"/>
  <c r="AN123" i="48" s="1"/>
  <c r="AM123" i="48" a="1"/>
  <c r="AM123" i="48" s="1"/>
  <c r="AC125" i="47"/>
  <c r="AL124" i="47"/>
  <c r="AM123" i="47" a="1"/>
  <c r="AM123" i="47" s="1"/>
  <c r="AN123" i="47" a="1"/>
  <c r="AN123" i="47" s="1"/>
  <c r="AL129" i="46"/>
  <c r="AD129" i="46"/>
  <c r="AE129" i="46" s="1"/>
  <c r="AF129" i="46" s="1"/>
  <c r="AG129" i="46" s="1"/>
  <c r="AH129" i="46" s="1"/>
  <c r="AM128" i="46" a="1"/>
  <c r="AM128" i="46" s="1"/>
  <c r="AN128" i="46" a="1"/>
  <c r="AN128" i="46" s="1"/>
  <c r="AO128" i="46" a="1"/>
  <c r="AO128" i="46" s="1"/>
  <c r="AI125" i="45"/>
  <c r="AO125" i="45" a="1"/>
  <c r="AO125" i="45" s="1"/>
  <c r="AC123" i="44"/>
  <c r="AL122" i="44"/>
  <c r="AO121" i="44" a="1"/>
  <c r="AO121" i="44" s="1"/>
  <c r="AN121" i="44" a="1"/>
  <c r="AN121" i="44" s="1"/>
  <c r="AC129" i="43"/>
  <c r="AL128" i="43"/>
  <c r="AM127" i="43" a="1"/>
  <c r="AM127" i="43" s="1"/>
  <c r="AO127" i="43" a="1"/>
  <c r="AO127" i="43" s="1"/>
  <c r="AO126" i="42" a="1"/>
  <c r="AO126" i="42" s="1"/>
  <c r="AN126" i="42" a="1"/>
  <c r="AN126" i="42" s="1"/>
  <c r="AM126" i="42" a="1"/>
  <c r="AM126" i="42" s="1"/>
  <c r="AL127" i="42"/>
  <c r="AD127" i="42"/>
  <c r="AE127" i="42" s="1"/>
  <c r="AF127" i="42" s="1"/>
  <c r="AG127" i="42" s="1"/>
  <c r="AH127" i="42" s="1"/>
  <c r="AL128" i="41"/>
  <c r="AC129" i="41"/>
  <c r="AO127" i="41" a="1"/>
  <c r="AO127" i="41" s="1"/>
  <c r="AO127" i="40" a="1"/>
  <c r="AO127" i="40" s="1"/>
  <c r="AN127" i="40" a="1"/>
  <c r="AN127" i="40" s="1"/>
  <c r="AL128" i="40"/>
  <c r="AC129" i="40"/>
  <c r="AL125" i="57" l="1"/>
  <c r="AD125" i="57"/>
  <c r="AE125" i="57" s="1"/>
  <c r="AF125" i="57" s="1"/>
  <c r="AG125" i="57" s="1"/>
  <c r="AH125" i="57" s="1"/>
  <c r="AM124" i="57" a="1"/>
  <c r="AM124" i="57" s="1"/>
  <c r="AN124" i="57" a="1"/>
  <c r="AN124" i="57" s="1"/>
  <c r="AO124" i="57" a="1"/>
  <c r="AO124" i="57" s="1"/>
  <c r="AL127" i="56"/>
  <c r="AD127" i="56"/>
  <c r="AE127" i="56" s="1"/>
  <c r="AF127" i="56" s="1"/>
  <c r="AG127" i="56" s="1"/>
  <c r="AH127" i="56" s="1"/>
  <c r="AM126" i="56" a="1"/>
  <c r="AM126" i="56" s="1"/>
  <c r="AO126" i="56" a="1"/>
  <c r="AO126" i="56" s="1"/>
  <c r="AN126" i="56" a="1"/>
  <c r="AN126" i="56" s="1"/>
  <c r="AI127" i="55"/>
  <c r="AL128" i="54"/>
  <c r="AC129" i="54"/>
  <c r="AO127" i="54" a="1"/>
  <c r="AO127" i="54" s="1"/>
  <c r="AM127" i="54" a="1"/>
  <c r="AM127" i="54" s="1"/>
  <c r="AI127" i="53"/>
  <c r="AN127" i="53" s="1" a="1"/>
  <c r="AN127" i="53" s="1"/>
  <c r="AD125" i="52"/>
  <c r="AE125" i="52" s="1"/>
  <c r="AF125" i="52" s="1"/>
  <c r="AG125" i="52" s="1"/>
  <c r="AH125" i="52" s="1"/>
  <c r="AL125" i="52"/>
  <c r="AM124" i="52" a="1"/>
  <c r="AM124" i="52" s="1"/>
  <c r="AO124" i="52" a="1"/>
  <c r="AO124" i="52" s="1"/>
  <c r="AN124" i="52" a="1"/>
  <c r="AN124" i="52" s="1"/>
  <c r="AI125" i="51"/>
  <c r="AN125" i="51" a="1"/>
  <c r="AN125" i="51" s="1"/>
  <c r="AM125" i="51" a="1"/>
  <c r="AM125" i="51" s="1"/>
  <c r="AO125" i="51" a="1"/>
  <c r="AO125" i="51" s="1"/>
  <c r="AO122" i="50" a="1"/>
  <c r="AO122" i="50" s="1"/>
  <c r="AM122" i="50" a="1"/>
  <c r="AM122" i="50" s="1"/>
  <c r="AN122" i="50" a="1"/>
  <c r="AN122" i="50" s="1"/>
  <c r="AL123" i="50"/>
  <c r="AD123" i="50"/>
  <c r="AE123" i="50" s="1"/>
  <c r="AF123" i="50" s="1"/>
  <c r="AG123" i="50" s="1"/>
  <c r="AH123" i="50" s="1"/>
  <c r="AI127" i="49"/>
  <c r="AN127" i="49" a="1"/>
  <c r="AN127" i="49" s="1"/>
  <c r="AL125" i="48"/>
  <c r="AD125" i="48"/>
  <c r="AE125" i="48" s="1"/>
  <c r="AF125" i="48" s="1"/>
  <c r="AG125" i="48" s="1"/>
  <c r="AH125" i="48" s="1"/>
  <c r="AM124" i="48" a="1"/>
  <c r="AM124" i="48" s="1"/>
  <c r="AO124" i="48" a="1"/>
  <c r="AO124" i="48" s="1"/>
  <c r="AN124" i="48" a="1"/>
  <c r="AN124" i="48" s="1"/>
  <c r="AO124" i="47" a="1"/>
  <c r="AO124" i="47" s="1"/>
  <c r="AN124" i="47" a="1"/>
  <c r="AN124" i="47" s="1"/>
  <c r="AM124" i="47" a="1"/>
  <c r="AM124" i="47" s="1"/>
  <c r="AL125" i="47"/>
  <c r="AD125" i="47"/>
  <c r="AE125" i="47" s="1"/>
  <c r="AF125" i="47" s="1"/>
  <c r="AG125" i="47" s="1"/>
  <c r="AH125" i="47" s="1"/>
  <c r="AN129" i="46" a="1"/>
  <c r="AN129" i="46" s="1"/>
  <c r="AI129" i="46"/>
  <c r="AC127" i="45"/>
  <c r="AL126" i="45"/>
  <c r="AM125" i="45" a="1"/>
  <c r="AM125" i="45" s="1"/>
  <c r="AN125" i="45" a="1"/>
  <c r="AN125" i="45" s="1"/>
  <c r="AL123" i="44"/>
  <c r="AD123" i="44"/>
  <c r="AE123" i="44" s="1"/>
  <c r="AF123" i="44" s="1"/>
  <c r="AG123" i="44" s="1"/>
  <c r="AH123" i="44" s="1"/>
  <c r="AO122" i="44" a="1"/>
  <c r="AO122" i="44" s="1"/>
  <c r="AM122" i="44" a="1"/>
  <c r="AM122" i="44" s="1"/>
  <c r="AN122" i="44" a="1"/>
  <c r="AN122" i="44" s="1"/>
  <c r="AM128" i="43" a="1"/>
  <c r="AM128" i="43" s="1"/>
  <c r="AN128" i="43" a="1"/>
  <c r="AN128" i="43" s="1"/>
  <c r="AO128" i="43" a="1"/>
  <c r="AO128" i="43" s="1"/>
  <c r="AL129" i="43"/>
  <c r="AD129" i="43"/>
  <c r="AE129" i="43" s="1"/>
  <c r="AF129" i="43" s="1"/>
  <c r="AG129" i="43" s="1"/>
  <c r="AH129" i="43" s="1"/>
  <c r="AO127" i="42" a="1"/>
  <c r="AO127" i="42" s="1"/>
  <c r="AI127" i="42"/>
  <c r="AL129" i="41"/>
  <c r="AD129" i="41"/>
  <c r="AE129" i="41" s="1"/>
  <c r="AF129" i="41" s="1"/>
  <c r="AG129" i="41" s="1"/>
  <c r="AH129" i="41" s="1"/>
  <c r="AM128" i="41" a="1"/>
  <c r="AM128" i="41" s="1"/>
  <c r="AO128" i="41" a="1"/>
  <c r="AO128" i="41" s="1"/>
  <c r="AN128" i="41" a="1"/>
  <c r="AN128" i="41" s="1"/>
  <c r="AL129" i="40"/>
  <c r="AD129" i="40"/>
  <c r="AE129" i="40" s="1"/>
  <c r="AF129" i="40" s="1"/>
  <c r="AG129" i="40" s="1"/>
  <c r="AH129" i="40" s="1"/>
  <c r="AO128" i="40" a="1"/>
  <c r="AO128" i="40" s="1"/>
  <c r="AN128" i="40" a="1"/>
  <c r="AN128" i="40" s="1"/>
  <c r="AM128" i="40" a="1"/>
  <c r="AM128" i="40" s="1"/>
  <c r="AI125" i="57" l="1"/>
  <c r="AI127" i="56"/>
  <c r="AC129" i="55"/>
  <c r="AL128" i="55"/>
  <c r="AN127" i="55" a="1"/>
  <c r="AN127" i="55" s="1"/>
  <c r="AO127" i="55" a="1"/>
  <c r="AO127" i="55" s="1"/>
  <c r="AM127" i="55" a="1"/>
  <c r="AM127" i="55" s="1"/>
  <c r="AD129" i="54"/>
  <c r="AE129" i="54" s="1"/>
  <c r="AF129" i="54" s="1"/>
  <c r="AG129" i="54" s="1"/>
  <c r="AH129" i="54" s="1"/>
  <c r="AL129" i="54"/>
  <c r="AO128" i="54" a="1"/>
  <c r="AO128" i="54" s="1"/>
  <c r="AM128" i="54" a="1"/>
  <c r="AM128" i="54" s="1"/>
  <c r="AN128" i="54" a="1"/>
  <c r="AN128" i="54" s="1"/>
  <c r="AC129" i="53"/>
  <c r="AL128" i="53"/>
  <c r="AO127" i="53" a="1"/>
  <c r="AO127" i="53" s="1"/>
  <c r="AM127" i="53" a="1"/>
  <c r="AM127" i="53" s="1"/>
  <c r="AI125" i="52"/>
  <c r="AL126" i="51"/>
  <c r="AC127" i="51"/>
  <c r="AI123" i="50"/>
  <c r="AN123" i="50" a="1"/>
  <c r="AN123" i="50" s="1"/>
  <c r="AL128" i="49"/>
  <c r="AC129" i="49"/>
  <c r="AO127" i="49" a="1"/>
  <c r="AO127" i="49" s="1"/>
  <c r="AM127" i="49" a="1"/>
  <c r="AM127" i="49" s="1"/>
  <c r="AM125" i="48" a="1"/>
  <c r="AM125" i="48" s="1"/>
  <c r="AO125" i="48" a="1"/>
  <c r="AO125" i="48" s="1"/>
  <c r="AI125" i="48"/>
  <c r="AN125" i="48" a="1"/>
  <c r="AN125" i="48" s="1"/>
  <c r="AI125" i="47"/>
  <c r="AN125" i="47" a="1"/>
  <c r="AN125" i="47" s="1"/>
  <c r="AM125" i="47" a="1"/>
  <c r="AM125" i="47" s="1"/>
  <c r="AC131" i="46"/>
  <c r="AL130" i="46"/>
  <c r="AM129" i="46" a="1"/>
  <c r="AM129" i="46" s="1"/>
  <c r="AO129" i="46" a="1"/>
  <c r="AO129" i="46" s="1"/>
  <c r="AM126" i="45" a="1"/>
  <c r="AM126" i="45" s="1"/>
  <c r="AO126" i="45" a="1"/>
  <c r="AO126" i="45" s="1"/>
  <c r="AN126" i="45" a="1"/>
  <c r="AN126" i="45" s="1"/>
  <c r="AL127" i="45"/>
  <c r="AD127" i="45"/>
  <c r="AE127" i="45" s="1"/>
  <c r="AF127" i="45" s="1"/>
  <c r="AG127" i="45" s="1"/>
  <c r="AH127" i="45" s="1"/>
  <c r="AI123" i="44"/>
  <c r="AM123" i="44" s="1" a="1"/>
  <c r="AM123" i="44" s="1"/>
  <c r="AI129" i="43"/>
  <c r="AO129" i="43" a="1"/>
  <c r="AO129" i="43" s="1"/>
  <c r="AL128" i="42"/>
  <c r="AC129" i="42"/>
  <c r="AM127" i="42" a="1"/>
  <c r="AM127" i="42" s="1"/>
  <c r="AN127" i="42" a="1"/>
  <c r="AN127" i="42" s="1"/>
  <c r="AI129" i="41"/>
  <c r="AI129" i="40"/>
  <c r="AN129" i="40" s="1" a="1"/>
  <c r="AN129" i="40" s="1"/>
  <c r="AC127" i="57" l="1"/>
  <c r="AL126" i="57"/>
  <c r="AM125" i="57" a="1"/>
  <c r="AM125" i="57" s="1"/>
  <c r="AN125" i="57" a="1"/>
  <c r="AN125" i="57" s="1"/>
  <c r="AO125" i="57" a="1"/>
  <c r="AO125" i="57" s="1"/>
  <c r="AC129" i="56"/>
  <c r="AL128" i="56"/>
  <c r="AO127" i="56" a="1"/>
  <c r="AO127" i="56" s="1"/>
  <c r="AM127" i="56" a="1"/>
  <c r="AM127" i="56" s="1"/>
  <c r="AN127" i="56" a="1"/>
  <c r="AN127" i="56" s="1"/>
  <c r="AN128" i="55" a="1"/>
  <c r="AN128" i="55" s="1"/>
  <c r="AM128" i="55" a="1"/>
  <c r="AM128" i="55" s="1"/>
  <c r="AO128" i="55" a="1"/>
  <c r="AO128" i="55" s="1"/>
  <c r="AD129" i="55"/>
  <c r="AE129" i="55" s="1"/>
  <c r="AF129" i="55" s="1"/>
  <c r="AG129" i="55" s="1"/>
  <c r="AH129" i="55" s="1"/>
  <c r="AL129" i="55"/>
  <c r="AM129" i="54" a="1"/>
  <c r="AM129" i="54" s="1"/>
  <c r="AI129" i="54"/>
  <c r="AO128" i="53" a="1"/>
  <c r="AO128" i="53" s="1"/>
  <c r="AN128" i="53" a="1"/>
  <c r="AN128" i="53" s="1"/>
  <c r="AM128" i="53" a="1"/>
  <c r="AM128" i="53" s="1"/>
  <c r="AD129" i="53"/>
  <c r="AE129" i="53" s="1"/>
  <c r="AF129" i="53" s="1"/>
  <c r="AG129" i="53" s="1"/>
  <c r="AH129" i="53" s="1"/>
  <c r="AL129" i="53"/>
  <c r="AC127" i="52"/>
  <c r="AL126" i="52"/>
  <c r="AM125" i="52" a="1"/>
  <c r="AM125" i="52" s="1"/>
  <c r="AN125" i="52" a="1"/>
  <c r="AN125" i="52" s="1"/>
  <c r="AO125" i="52" a="1"/>
  <c r="AO125" i="52" s="1"/>
  <c r="AL127" i="51"/>
  <c r="AD127" i="51"/>
  <c r="AE127" i="51" s="1"/>
  <c r="AF127" i="51" s="1"/>
  <c r="AG127" i="51" s="1"/>
  <c r="AH127" i="51" s="1"/>
  <c r="AO126" i="51" a="1"/>
  <c r="AO126" i="51" s="1"/>
  <c r="AM126" i="51" a="1"/>
  <c r="AM126" i="51" s="1"/>
  <c r="AN126" i="51" a="1"/>
  <c r="AN126" i="51" s="1"/>
  <c r="AL124" i="50"/>
  <c r="AC125" i="50"/>
  <c r="AO123" i="50" a="1"/>
  <c r="AO123" i="50" s="1"/>
  <c r="AM123" i="50" a="1"/>
  <c r="AM123" i="50" s="1"/>
  <c r="AL129" i="49"/>
  <c r="AD129" i="49"/>
  <c r="AE129" i="49" s="1"/>
  <c r="AF129" i="49" s="1"/>
  <c r="AG129" i="49" s="1"/>
  <c r="AH129" i="49" s="1"/>
  <c r="AO128" i="49" a="1"/>
  <c r="AO128" i="49" s="1"/>
  <c r="AN128" i="49" a="1"/>
  <c r="AN128" i="49" s="1"/>
  <c r="AM128" i="49" a="1"/>
  <c r="AM128" i="49" s="1"/>
  <c r="AC127" i="48"/>
  <c r="AL126" i="48"/>
  <c r="AL126" i="47"/>
  <c r="AC127" i="47"/>
  <c r="AO125" i="47" a="1"/>
  <c r="AO125" i="47" s="1"/>
  <c r="AO130" i="46" a="1"/>
  <c r="AO130" i="46" s="1"/>
  <c r="AN130" i="46" a="1"/>
  <c r="AN130" i="46" s="1"/>
  <c r="AM130" i="46" a="1"/>
  <c r="AM130" i="46" s="1"/>
  <c r="AL131" i="46"/>
  <c r="AD131" i="46"/>
  <c r="AE131" i="46" s="1"/>
  <c r="AF131" i="46" s="1"/>
  <c r="AG131" i="46" s="1"/>
  <c r="AH131" i="46" s="1"/>
  <c r="AI127" i="45"/>
  <c r="AN127" i="45" a="1"/>
  <c r="AN127" i="45" s="1"/>
  <c r="AC125" i="44"/>
  <c r="AL124" i="44"/>
  <c r="AO123" i="44" a="1"/>
  <c r="AO123" i="44" s="1"/>
  <c r="AN123" i="44" a="1"/>
  <c r="AN123" i="44" s="1"/>
  <c r="AL130" i="43"/>
  <c r="AC131" i="43"/>
  <c r="AN129" i="43" a="1"/>
  <c r="AN129" i="43" s="1"/>
  <c r="AM129" i="43" a="1"/>
  <c r="AM129" i="43" s="1"/>
  <c r="AL129" i="42"/>
  <c r="AD129" i="42"/>
  <c r="AE129" i="42" s="1"/>
  <c r="AF129" i="42" s="1"/>
  <c r="AG129" i="42" s="1"/>
  <c r="AH129" i="42" s="1"/>
  <c r="AO128" i="42" a="1"/>
  <c r="AO128" i="42" s="1"/>
  <c r="AN128" i="42" a="1"/>
  <c r="AN128" i="42" s="1"/>
  <c r="AM128" i="42" a="1"/>
  <c r="AM128" i="42" s="1"/>
  <c r="AL130" i="41"/>
  <c r="AC131" i="41"/>
  <c r="AO129" i="41" a="1"/>
  <c r="AO129" i="41" s="1"/>
  <c r="AN129" i="41" a="1"/>
  <c r="AN129" i="41" s="1"/>
  <c r="AM129" i="41" a="1"/>
  <c r="AM129" i="41" s="1"/>
  <c r="AM129" i="40" a="1"/>
  <c r="AM129" i="40" s="1"/>
  <c r="AC131" i="40"/>
  <c r="AL130" i="40"/>
  <c r="AO129" i="40" a="1"/>
  <c r="AO129" i="40" s="1"/>
  <c r="AM126" i="57" l="1" a="1"/>
  <c r="AM126" i="57" s="1"/>
  <c r="AO126" i="57" a="1"/>
  <c r="AO126" i="57" s="1"/>
  <c r="AN126" i="57" a="1"/>
  <c r="AN126" i="57" s="1"/>
  <c r="AL127" i="57"/>
  <c r="AD127" i="57"/>
  <c r="AE127" i="57" s="1"/>
  <c r="AF127" i="57" s="1"/>
  <c r="AG127" i="57" s="1"/>
  <c r="AH127" i="57" s="1"/>
  <c r="AN128" i="56" a="1"/>
  <c r="AN128" i="56" s="1"/>
  <c r="AM128" i="56" a="1"/>
  <c r="AM128" i="56" s="1"/>
  <c r="AO128" i="56" a="1"/>
  <c r="AO128" i="56" s="1"/>
  <c r="AD129" i="56"/>
  <c r="AE129" i="56" s="1"/>
  <c r="AF129" i="56" s="1"/>
  <c r="AG129" i="56" s="1"/>
  <c r="AH129" i="56" s="1"/>
  <c r="AL129" i="56"/>
  <c r="AI129" i="55"/>
  <c r="AN129" i="55" a="1"/>
  <c r="AN129" i="55" s="1"/>
  <c r="AL130" i="54"/>
  <c r="AC131" i="54"/>
  <c r="AN129" i="54" a="1"/>
  <c r="AN129" i="54" s="1"/>
  <c r="AO129" i="54" a="1"/>
  <c r="AO129" i="54" s="1"/>
  <c r="AN129" i="53" a="1"/>
  <c r="AN129" i="53" s="1"/>
  <c r="AI129" i="53"/>
  <c r="AO126" i="52" a="1"/>
  <c r="AO126" i="52" s="1"/>
  <c r="AN126" i="52" a="1"/>
  <c r="AN126" i="52" s="1"/>
  <c r="AM126" i="52" a="1"/>
  <c r="AM126" i="52" s="1"/>
  <c r="AD127" i="52"/>
  <c r="AE127" i="52" s="1"/>
  <c r="AF127" i="52" s="1"/>
  <c r="AG127" i="52" s="1"/>
  <c r="AH127" i="52" s="1"/>
  <c r="AL127" i="52"/>
  <c r="AI127" i="51"/>
  <c r="AO127" i="51" a="1"/>
  <c r="AO127" i="51" s="1"/>
  <c r="AD125" i="50"/>
  <c r="AE125" i="50" s="1"/>
  <c r="AF125" i="50" s="1"/>
  <c r="AG125" i="50" s="1"/>
  <c r="AH125" i="50" s="1"/>
  <c r="AL125" i="50"/>
  <c r="AN124" i="50" a="1"/>
  <c r="AN124" i="50" s="1"/>
  <c r="AM124" i="50" a="1"/>
  <c r="AM124" i="50" s="1"/>
  <c r="AO124" i="50" a="1"/>
  <c r="AO124" i="50" s="1"/>
  <c r="AI129" i="49"/>
  <c r="AM129" i="49" a="1"/>
  <c r="AM129" i="49" s="1"/>
  <c r="AO129" i="49" a="1"/>
  <c r="AO129" i="49" s="1"/>
  <c r="AL127" i="48"/>
  <c r="AD127" i="48"/>
  <c r="AE127" i="48" s="1"/>
  <c r="AF127" i="48" s="1"/>
  <c r="AG127" i="48" s="1"/>
  <c r="AH127" i="48" s="1"/>
  <c r="AN126" i="48" a="1"/>
  <c r="AN126" i="48" s="1"/>
  <c r="AO126" i="48" a="1"/>
  <c r="AO126" i="48" s="1"/>
  <c r="AM126" i="48" a="1"/>
  <c r="AM126" i="48" s="1"/>
  <c r="AL127" i="47"/>
  <c r="AD127" i="47"/>
  <c r="AE127" i="47" s="1"/>
  <c r="AF127" i="47" s="1"/>
  <c r="AG127" i="47" s="1"/>
  <c r="AH127" i="47" s="1"/>
  <c r="AO126" i="47" a="1"/>
  <c r="AO126" i="47" s="1"/>
  <c r="AN126" i="47" a="1"/>
  <c r="AN126" i="47" s="1"/>
  <c r="AM126" i="47" a="1"/>
  <c r="AM126" i="47" s="1"/>
  <c r="AI131" i="46"/>
  <c r="AL128" i="45"/>
  <c r="AC129" i="45"/>
  <c r="AM127" i="45" a="1"/>
  <c r="AM127" i="45" s="1"/>
  <c r="AO127" i="45" a="1"/>
  <c r="AO127" i="45" s="1"/>
  <c r="AO124" i="44" a="1"/>
  <c r="AO124" i="44" s="1"/>
  <c r="AN124" i="44" a="1"/>
  <c r="AN124" i="44" s="1"/>
  <c r="AM124" i="44" a="1"/>
  <c r="AM124" i="44" s="1"/>
  <c r="AL125" i="44"/>
  <c r="AD125" i="44"/>
  <c r="AE125" i="44" s="1"/>
  <c r="AF125" i="44" s="1"/>
  <c r="AG125" i="44" s="1"/>
  <c r="AH125" i="44" s="1"/>
  <c r="AD131" i="43"/>
  <c r="AE131" i="43" s="1"/>
  <c r="AF131" i="43" s="1"/>
  <c r="AG131" i="43" s="1"/>
  <c r="AH131" i="43" s="1"/>
  <c r="AL131" i="43"/>
  <c r="AO130" i="43" a="1"/>
  <c r="AO130" i="43" s="1"/>
  <c r="AN130" i="43" a="1"/>
  <c r="AN130" i="43" s="1"/>
  <c r="AM130" i="43" a="1"/>
  <c r="AM130" i="43" s="1"/>
  <c r="AI129" i="42"/>
  <c r="AM129" i="42" a="1"/>
  <c r="AM129" i="42" s="1"/>
  <c r="AO129" i="42" a="1"/>
  <c r="AO129" i="42" s="1"/>
  <c r="AL131" i="41"/>
  <c r="AD131" i="41"/>
  <c r="AE131" i="41" s="1"/>
  <c r="AF131" i="41" s="1"/>
  <c r="AG131" i="41" s="1"/>
  <c r="AH131" i="41" s="1"/>
  <c r="AN130" i="41" a="1"/>
  <c r="AN130" i="41" s="1"/>
  <c r="AO130" i="41" a="1"/>
  <c r="AO130" i="41" s="1"/>
  <c r="AM130" i="41" a="1"/>
  <c r="AM130" i="41" s="1"/>
  <c r="AD131" i="40"/>
  <c r="AE131" i="40" s="1"/>
  <c r="AF131" i="40" s="1"/>
  <c r="AG131" i="40" s="1"/>
  <c r="AH131" i="40" s="1"/>
  <c r="AL131" i="40"/>
  <c r="AN130" i="40" a="1"/>
  <c r="AN130" i="40" s="1"/>
  <c r="AM130" i="40" a="1"/>
  <c r="AM130" i="40" s="1"/>
  <c r="AO130" i="40" a="1"/>
  <c r="AO130" i="40" s="1"/>
  <c r="AI127" i="57" l="1"/>
  <c r="AN127" i="57" a="1"/>
  <c r="AN127" i="57" s="1"/>
  <c r="AI129" i="56"/>
  <c r="AN129" i="56" s="1" a="1"/>
  <c r="AN129" i="56" s="1"/>
  <c r="AO129" i="56" a="1"/>
  <c r="AO129" i="56" s="1"/>
  <c r="AL130" i="55"/>
  <c r="AC131" i="55"/>
  <c r="AO129" i="55" a="1"/>
  <c r="AO129" i="55" s="1"/>
  <c r="AM129" i="55" a="1"/>
  <c r="AM129" i="55" s="1"/>
  <c r="AL131" i="54"/>
  <c r="AD131" i="54"/>
  <c r="AE131" i="54" s="1"/>
  <c r="AF131" i="54" s="1"/>
  <c r="AG131" i="54" s="1"/>
  <c r="AH131" i="54" s="1"/>
  <c r="AM130" i="54" a="1"/>
  <c r="AM130" i="54" s="1"/>
  <c r="AN130" i="54" a="1"/>
  <c r="AN130" i="54" s="1"/>
  <c r="AO130" i="54" a="1"/>
  <c r="AO130" i="54" s="1"/>
  <c r="AL130" i="53"/>
  <c r="AC131" i="53"/>
  <c r="AO129" i="53" a="1"/>
  <c r="AO129" i="53" s="1"/>
  <c r="AM129" i="53" a="1"/>
  <c r="AM129" i="53" s="1"/>
  <c r="AI127" i="52"/>
  <c r="AM127" i="52" a="1"/>
  <c r="AM127" i="52" s="1"/>
  <c r="AC129" i="51"/>
  <c r="AL128" i="51"/>
  <c r="AN127" i="51" a="1"/>
  <c r="AN127" i="51" s="1"/>
  <c r="AM127" i="51" a="1"/>
  <c r="AM127" i="51" s="1"/>
  <c r="AI125" i="50"/>
  <c r="AN125" i="50" s="1" a="1"/>
  <c r="AN125" i="50" s="1"/>
  <c r="AM125" i="50" a="1"/>
  <c r="AM125" i="50" s="1"/>
  <c r="AC131" i="49"/>
  <c r="AL130" i="49"/>
  <c r="AN129" i="49" a="1"/>
  <c r="AN129" i="49" s="1"/>
  <c r="AI127" i="48"/>
  <c r="AI127" i="47"/>
  <c r="AO127" i="47" a="1"/>
  <c r="AO127" i="47" s="1"/>
  <c r="AL132" i="46"/>
  <c r="AC133" i="46"/>
  <c r="AN131" i="46" a="1"/>
  <c r="AN131" i="46" s="1"/>
  <c r="AM131" i="46" a="1"/>
  <c r="AM131" i="46" s="1"/>
  <c r="AO131" i="46" a="1"/>
  <c r="AO131" i="46" s="1"/>
  <c r="AL129" i="45"/>
  <c r="AD129" i="45"/>
  <c r="AE129" i="45" s="1"/>
  <c r="AF129" i="45" s="1"/>
  <c r="AG129" i="45" s="1"/>
  <c r="AH129" i="45" s="1"/>
  <c r="AN128" i="45" a="1"/>
  <c r="AN128" i="45" s="1"/>
  <c r="AO128" i="45" a="1"/>
  <c r="AO128" i="45" s="1"/>
  <c r="AM128" i="45" a="1"/>
  <c r="AM128" i="45" s="1"/>
  <c r="AI125" i="44"/>
  <c r="AN125" i="44" a="1"/>
  <c r="AN125" i="44" s="1"/>
  <c r="AO125" i="44" a="1"/>
  <c r="AO125" i="44" s="1"/>
  <c r="AI131" i="43"/>
  <c r="AN131" i="43" a="1"/>
  <c r="AN131" i="43" s="1"/>
  <c r="AC131" i="42"/>
  <c r="AL130" i="42"/>
  <c r="AN129" i="42" a="1"/>
  <c r="AN129" i="42" s="1"/>
  <c r="AI131" i="41"/>
  <c r="AN131" i="41" a="1"/>
  <c r="AN131" i="41" s="1"/>
  <c r="AI131" i="40"/>
  <c r="AN131" i="40" s="1" a="1"/>
  <c r="AN131" i="40" s="1"/>
  <c r="AC129" i="57" l="1"/>
  <c r="AL128" i="57"/>
  <c r="AO127" i="57" a="1"/>
  <c r="AO127" i="57" s="1"/>
  <c r="AM127" i="57" a="1"/>
  <c r="AM127" i="57" s="1"/>
  <c r="AL130" i="56"/>
  <c r="AC131" i="56"/>
  <c r="AM129" i="56" a="1"/>
  <c r="AM129" i="56" s="1"/>
  <c r="AL131" i="55"/>
  <c r="AD131" i="55"/>
  <c r="AE131" i="55" s="1"/>
  <c r="AF131" i="55" s="1"/>
  <c r="AG131" i="55" s="1"/>
  <c r="AH131" i="55" s="1"/>
  <c r="AM130" i="55" a="1"/>
  <c r="AM130" i="55" s="1"/>
  <c r="AN130" i="55" a="1"/>
  <c r="AN130" i="55" s="1"/>
  <c r="AO130" i="55" a="1"/>
  <c r="AO130" i="55" s="1"/>
  <c r="AN131" i="54" a="1"/>
  <c r="AN131" i="54" s="1"/>
  <c r="AI131" i="54"/>
  <c r="AL131" i="53"/>
  <c r="AD131" i="53"/>
  <c r="AE131" i="53" s="1"/>
  <c r="AF131" i="53" s="1"/>
  <c r="AG131" i="53" s="1"/>
  <c r="AH131" i="53" s="1"/>
  <c r="AM130" i="53" a="1"/>
  <c r="AM130" i="53" s="1"/>
  <c r="AN130" i="53" a="1"/>
  <c r="AN130" i="53" s="1"/>
  <c r="AO130" i="53" a="1"/>
  <c r="AO130" i="53" s="1"/>
  <c r="AL128" i="52"/>
  <c r="AC129" i="52"/>
  <c r="AN127" i="52" a="1"/>
  <c r="AN127" i="52" s="1"/>
  <c r="AO127" i="52" a="1"/>
  <c r="AO127" i="52" s="1"/>
  <c r="AM128" i="51" a="1"/>
  <c r="AM128" i="51" s="1"/>
  <c r="AN128" i="51" a="1"/>
  <c r="AN128" i="51" s="1"/>
  <c r="AO128" i="51" a="1"/>
  <c r="AO128" i="51" s="1"/>
  <c r="AL129" i="51"/>
  <c r="AD129" i="51"/>
  <c r="AE129" i="51" s="1"/>
  <c r="AF129" i="51" s="1"/>
  <c r="AG129" i="51" s="1"/>
  <c r="AH129" i="51" s="1"/>
  <c r="AC127" i="50"/>
  <c r="AL126" i="50"/>
  <c r="AO125" i="50" a="1"/>
  <c r="AO125" i="50" s="1"/>
  <c r="AO130" i="49" a="1"/>
  <c r="AO130" i="49" s="1"/>
  <c r="AN130" i="49" a="1"/>
  <c r="AN130" i="49" s="1"/>
  <c r="AM130" i="49" a="1"/>
  <c r="AM130" i="49" s="1"/>
  <c r="AL131" i="49"/>
  <c r="AD131" i="49"/>
  <c r="AE131" i="49" s="1"/>
  <c r="AF131" i="49" s="1"/>
  <c r="AG131" i="49" s="1"/>
  <c r="AH131" i="49" s="1"/>
  <c r="AC129" i="48"/>
  <c r="AL128" i="48"/>
  <c r="AM127" i="48" a="1"/>
  <c r="AM127" i="48" s="1"/>
  <c r="AO127" i="48" a="1"/>
  <c r="AO127" i="48" s="1"/>
  <c r="AN127" i="48" a="1"/>
  <c r="AN127" i="48" s="1"/>
  <c r="AC129" i="47"/>
  <c r="AL128" i="47"/>
  <c r="AN127" i="47" a="1"/>
  <c r="AN127" i="47" s="1"/>
  <c r="AM127" i="47" a="1"/>
  <c r="AM127" i="47" s="1"/>
  <c r="AD133" i="46"/>
  <c r="AE133" i="46" s="1"/>
  <c r="AF133" i="46" s="1"/>
  <c r="AG133" i="46" s="1"/>
  <c r="AH133" i="46" s="1"/>
  <c r="AL133" i="46"/>
  <c r="AN132" i="46" a="1"/>
  <c r="AN132" i="46" s="1"/>
  <c r="AM132" i="46" a="1"/>
  <c r="AM132" i="46" s="1"/>
  <c r="AO132" i="46" a="1"/>
  <c r="AO132" i="46" s="1"/>
  <c r="AI129" i="45"/>
  <c r="AM129" i="45" a="1"/>
  <c r="AM129" i="45" s="1"/>
  <c r="AL126" i="44"/>
  <c r="AC127" i="44"/>
  <c r="AM125" i="44" a="1"/>
  <c r="AM125" i="44" s="1"/>
  <c r="AC133" i="43"/>
  <c r="AL132" i="43"/>
  <c r="AM131" i="43" a="1"/>
  <c r="AM131" i="43" s="1"/>
  <c r="AO131" i="43" a="1"/>
  <c r="AO131" i="43" s="1"/>
  <c r="AM130" i="42" a="1"/>
  <c r="AM130" i="42" s="1"/>
  <c r="AO130" i="42" a="1"/>
  <c r="AO130" i="42" s="1"/>
  <c r="AN130" i="42" a="1"/>
  <c r="AN130" i="42" s="1"/>
  <c r="AL131" i="42"/>
  <c r="AD131" i="42"/>
  <c r="AE131" i="42" s="1"/>
  <c r="AF131" i="42" s="1"/>
  <c r="AG131" i="42" s="1"/>
  <c r="AH131" i="42" s="1"/>
  <c r="AC133" i="41"/>
  <c r="AL132" i="41"/>
  <c r="AM131" i="41" a="1"/>
  <c r="AM131" i="41" s="1"/>
  <c r="AO131" i="41" a="1"/>
  <c r="AO131" i="41" s="1"/>
  <c r="AO131" i="40" a="1"/>
  <c r="AO131" i="40" s="1"/>
  <c r="AC133" i="40"/>
  <c r="AL132" i="40"/>
  <c r="AM131" i="40" a="1"/>
  <c r="AM131" i="40" s="1"/>
  <c r="AM128" i="57" l="1" a="1"/>
  <c r="AM128" i="57" s="1"/>
  <c r="AO128" i="57" a="1"/>
  <c r="AO128" i="57" s="1"/>
  <c r="AN128" i="57" a="1"/>
  <c r="AN128" i="57" s="1"/>
  <c r="AL129" i="57"/>
  <c r="AD129" i="57"/>
  <c r="AE129" i="57" s="1"/>
  <c r="AF129" i="57" s="1"/>
  <c r="AG129" i="57" s="1"/>
  <c r="AH129" i="57" s="1"/>
  <c r="AL131" i="56"/>
  <c r="AD131" i="56"/>
  <c r="AE131" i="56" s="1"/>
  <c r="AF131" i="56" s="1"/>
  <c r="AG131" i="56" s="1"/>
  <c r="AH131" i="56" s="1"/>
  <c r="AO130" i="56" a="1"/>
  <c r="AO130" i="56" s="1"/>
  <c r="AN130" i="56" a="1"/>
  <c r="AN130" i="56" s="1"/>
  <c r="AM130" i="56" a="1"/>
  <c r="AM130" i="56" s="1"/>
  <c r="AI131" i="55"/>
  <c r="AN131" i="55" s="1" a="1"/>
  <c r="AN131" i="55" s="1"/>
  <c r="AL132" i="54"/>
  <c r="AC133" i="54"/>
  <c r="AO131" i="54" a="1"/>
  <c r="AO131" i="54" s="1"/>
  <c r="AM131" i="54" a="1"/>
  <c r="AM131" i="54" s="1"/>
  <c r="AI131" i="53"/>
  <c r="AN131" i="53" a="1"/>
  <c r="AN131" i="53" s="1"/>
  <c r="AM131" i="53" a="1"/>
  <c r="AM131" i="53" s="1"/>
  <c r="AO131" i="53" a="1"/>
  <c r="AO131" i="53" s="1"/>
  <c r="AD129" i="52"/>
  <c r="AE129" i="52" s="1"/>
  <c r="AF129" i="52" s="1"/>
  <c r="AG129" i="52" s="1"/>
  <c r="AH129" i="52" s="1"/>
  <c r="AL129" i="52"/>
  <c r="AO128" i="52" a="1"/>
  <c r="AO128" i="52" s="1"/>
  <c r="AM128" i="52" a="1"/>
  <c r="AM128" i="52" s="1"/>
  <c r="AN128" i="52" a="1"/>
  <c r="AN128" i="52" s="1"/>
  <c r="AI129" i="51"/>
  <c r="AM126" i="50" a="1"/>
  <c r="AM126" i="50" s="1"/>
  <c r="AO126" i="50" a="1"/>
  <c r="AO126" i="50" s="1"/>
  <c r="AN126" i="50" a="1"/>
  <c r="AN126" i="50" s="1"/>
  <c r="AD127" i="50"/>
  <c r="AE127" i="50" s="1"/>
  <c r="AF127" i="50" s="1"/>
  <c r="AG127" i="50" s="1"/>
  <c r="AH127" i="50" s="1"/>
  <c r="AL127" i="50"/>
  <c r="AI131" i="49"/>
  <c r="AN131" i="49" a="1"/>
  <c r="AN131" i="49" s="1"/>
  <c r="AO131" i="49" a="1"/>
  <c r="AO131" i="49" s="1"/>
  <c r="AO128" i="48" a="1"/>
  <c r="AO128" i="48" s="1"/>
  <c r="AN128" i="48" a="1"/>
  <c r="AN128" i="48" s="1"/>
  <c r="AM128" i="48" a="1"/>
  <c r="AM128" i="48" s="1"/>
  <c r="AD129" i="48"/>
  <c r="AE129" i="48" s="1"/>
  <c r="AF129" i="48" s="1"/>
  <c r="AG129" i="48" s="1"/>
  <c r="AH129" i="48" s="1"/>
  <c r="AL129" i="48"/>
  <c r="AN128" i="47" a="1"/>
  <c r="AN128" i="47" s="1"/>
  <c r="AM128" i="47" a="1"/>
  <c r="AM128" i="47" s="1"/>
  <c r="AO128" i="47" a="1"/>
  <c r="AO128" i="47" s="1"/>
  <c r="AD129" i="47"/>
  <c r="AE129" i="47" s="1"/>
  <c r="AF129" i="47" s="1"/>
  <c r="AG129" i="47" s="1"/>
  <c r="AH129" i="47" s="1"/>
  <c r="AL129" i="47"/>
  <c r="AI133" i="46"/>
  <c r="AN133" i="46" s="1" a="1"/>
  <c r="AN133" i="46" s="1"/>
  <c r="AC131" i="45"/>
  <c r="AL130" i="45"/>
  <c r="AN129" i="45" a="1"/>
  <c r="AN129" i="45" s="1"/>
  <c r="AO129" i="45" a="1"/>
  <c r="AO129" i="45" s="1"/>
  <c r="AD127" i="44"/>
  <c r="AE127" i="44" s="1"/>
  <c r="AF127" i="44" s="1"/>
  <c r="AG127" i="44" s="1"/>
  <c r="AH127" i="44" s="1"/>
  <c r="AL127" i="44"/>
  <c r="AN126" i="44" a="1"/>
  <c r="AN126" i="44" s="1"/>
  <c r="AM126" i="44" a="1"/>
  <c r="AM126" i="44" s="1"/>
  <c r="AO126" i="44" a="1"/>
  <c r="AO126" i="44" s="1"/>
  <c r="AM132" i="43" a="1"/>
  <c r="AM132" i="43" s="1"/>
  <c r="AO132" i="43" a="1"/>
  <c r="AO132" i="43" s="1"/>
  <c r="AN132" i="43" a="1"/>
  <c r="AN132" i="43" s="1"/>
  <c r="AL133" i="43"/>
  <c r="AD133" i="43"/>
  <c r="AE133" i="43" s="1"/>
  <c r="AF133" i="43" s="1"/>
  <c r="AG133" i="43" s="1"/>
  <c r="AH133" i="43" s="1"/>
  <c r="AI131" i="42"/>
  <c r="AN131" i="42" a="1"/>
  <c r="AN131" i="42" s="1"/>
  <c r="AO132" i="41" a="1"/>
  <c r="AO132" i="41" s="1"/>
  <c r="AM132" i="41" a="1"/>
  <c r="AM132" i="41" s="1"/>
  <c r="AN132" i="41" a="1"/>
  <c r="AN132" i="41" s="1"/>
  <c r="AD133" i="41"/>
  <c r="AE133" i="41" s="1"/>
  <c r="AF133" i="41" s="1"/>
  <c r="AG133" i="41" s="1"/>
  <c r="AH133" i="41" s="1"/>
  <c r="AL133" i="41"/>
  <c r="AO132" i="40" a="1"/>
  <c r="AO132" i="40" s="1"/>
  <c r="AM132" i="40" a="1"/>
  <c r="AM132" i="40" s="1"/>
  <c r="AN132" i="40" a="1"/>
  <c r="AN132" i="40" s="1"/>
  <c r="AD133" i="40"/>
  <c r="AE133" i="40" s="1"/>
  <c r="AF133" i="40" s="1"/>
  <c r="AG133" i="40" s="1"/>
  <c r="AH133" i="40" s="1"/>
  <c r="AL133" i="40"/>
  <c r="AI129" i="57" l="1"/>
  <c r="AI131" i="56"/>
  <c r="AN131" i="56" s="1" a="1"/>
  <c r="AN131" i="56" s="1"/>
  <c r="AL132" i="55"/>
  <c r="AC133" i="55"/>
  <c r="AO131" i="55" a="1"/>
  <c r="AO131" i="55" s="1"/>
  <c r="AM131" i="55" a="1"/>
  <c r="AM131" i="55" s="1"/>
  <c r="AL133" i="54"/>
  <c r="AD133" i="54"/>
  <c r="AE133" i="54" s="1"/>
  <c r="AF133" i="54" s="1"/>
  <c r="AG133" i="54" s="1"/>
  <c r="AH133" i="54" s="1"/>
  <c r="AN132" i="54" a="1"/>
  <c r="AN132" i="54" s="1"/>
  <c r="AO132" i="54" a="1"/>
  <c r="AO132" i="54" s="1"/>
  <c r="AM132" i="54" a="1"/>
  <c r="AM132" i="54" s="1"/>
  <c r="AC133" i="53"/>
  <c r="AL132" i="53"/>
  <c r="AI129" i="52"/>
  <c r="AN129" i="52" a="1"/>
  <c r="AN129" i="52" s="1"/>
  <c r="AO129" i="52" a="1"/>
  <c r="AO129" i="52" s="1"/>
  <c r="AC131" i="51"/>
  <c r="AL130" i="51"/>
  <c r="AN129" i="51" a="1"/>
  <c r="AN129" i="51" s="1"/>
  <c r="AO129" i="51" a="1"/>
  <c r="AO129" i="51" s="1"/>
  <c r="AM129" i="51" a="1"/>
  <c r="AM129" i="51" s="1"/>
  <c r="AI127" i="50"/>
  <c r="AO127" i="50" a="1"/>
  <c r="AO127" i="50" s="1"/>
  <c r="AC133" i="49"/>
  <c r="AL132" i="49"/>
  <c r="AM131" i="49" a="1"/>
  <c r="AM131" i="49" s="1"/>
  <c r="AO129" i="48" a="1"/>
  <c r="AO129" i="48" s="1"/>
  <c r="AI129" i="48"/>
  <c r="AI129" i="47"/>
  <c r="AN129" i="47" a="1"/>
  <c r="AN129" i="47" s="1"/>
  <c r="AL134" i="46"/>
  <c r="AC135" i="46"/>
  <c r="AO133" i="46" a="1"/>
  <c r="AO133" i="46" s="1"/>
  <c r="AM133" i="46" a="1"/>
  <c r="AM133" i="46" s="1"/>
  <c r="AO130" i="45" a="1"/>
  <c r="AO130" i="45" s="1"/>
  <c r="AN130" i="45" a="1"/>
  <c r="AN130" i="45" s="1"/>
  <c r="AM130" i="45" a="1"/>
  <c r="AM130" i="45" s="1"/>
  <c r="AL131" i="45"/>
  <c r="AD131" i="45"/>
  <c r="AE131" i="45" s="1"/>
  <c r="AF131" i="45" s="1"/>
  <c r="AG131" i="45" s="1"/>
  <c r="AH131" i="45" s="1"/>
  <c r="AI127" i="44"/>
  <c r="AN127" i="44" a="1"/>
  <c r="AN127" i="44" s="1"/>
  <c r="AI133" i="43"/>
  <c r="AN133" i="43" a="1"/>
  <c r="AN133" i="43" s="1"/>
  <c r="AM133" i="43" a="1"/>
  <c r="AM133" i="43" s="1"/>
  <c r="AC133" i="42"/>
  <c r="AL132" i="42"/>
  <c r="AO131" i="42" a="1"/>
  <c r="AO131" i="42" s="1"/>
  <c r="AM131" i="42" a="1"/>
  <c r="AM131" i="42" s="1"/>
  <c r="AI133" i="41"/>
  <c r="AI133" i="40"/>
  <c r="AL130" i="57" l="1"/>
  <c r="AC131" i="57"/>
  <c r="AN129" i="57" a="1"/>
  <c r="AN129" i="57" s="1"/>
  <c r="AO129" i="57" a="1"/>
  <c r="AO129" i="57" s="1"/>
  <c r="AM129" i="57" a="1"/>
  <c r="AM129" i="57" s="1"/>
  <c r="AC133" i="56"/>
  <c r="AL132" i="56"/>
  <c r="AO131" i="56" a="1"/>
  <c r="AO131" i="56" s="1"/>
  <c r="AM131" i="56" a="1"/>
  <c r="AM131" i="56" s="1"/>
  <c r="AD133" i="55"/>
  <c r="AE133" i="55" s="1"/>
  <c r="AF133" i="55" s="1"/>
  <c r="AG133" i="55" s="1"/>
  <c r="AH133" i="55" s="1"/>
  <c r="AL133" i="55"/>
  <c r="AO132" i="55" a="1"/>
  <c r="AO132" i="55" s="1"/>
  <c r="AM132" i="55" a="1"/>
  <c r="AM132" i="55" s="1"/>
  <c r="AN132" i="55" a="1"/>
  <c r="AN132" i="55" s="1"/>
  <c r="AI133" i="54"/>
  <c r="AN133" i="54" a="1"/>
  <c r="AN133" i="54" s="1"/>
  <c r="AM133" i="54" a="1"/>
  <c r="AM133" i="54" s="1"/>
  <c r="AO132" i="53" a="1"/>
  <c r="AO132" i="53" s="1"/>
  <c r="AN132" i="53" a="1"/>
  <c r="AN132" i="53" s="1"/>
  <c r="AM132" i="53" a="1"/>
  <c r="AM132" i="53" s="1"/>
  <c r="AD133" i="53"/>
  <c r="AE133" i="53" s="1"/>
  <c r="AF133" i="53" s="1"/>
  <c r="AG133" i="53" s="1"/>
  <c r="AH133" i="53" s="1"/>
  <c r="AL133" i="53"/>
  <c r="AC131" i="52"/>
  <c r="AL130" i="52"/>
  <c r="AM129" i="52" a="1"/>
  <c r="AM129" i="52" s="1"/>
  <c r="AM130" i="51" a="1"/>
  <c r="AM130" i="51" s="1"/>
  <c r="AN130" i="51" a="1"/>
  <c r="AN130" i="51" s="1"/>
  <c r="AO130" i="51" a="1"/>
  <c r="AO130" i="51" s="1"/>
  <c r="AD131" i="51"/>
  <c r="AE131" i="51" s="1"/>
  <c r="AF131" i="51" s="1"/>
  <c r="AG131" i="51" s="1"/>
  <c r="AH131" i="51" s="1"/>
  <c r="AL131" i="51"/>
  <c r="AL128" i="50"/>
  <c r="AC129" i="50"/>
  <c r="AM127" i="50" a="1"/>
  <c r="AM127" i="50" s="1"/>
  <c r="AN127" i="50" a="1"/>
  <c r="AN127" i="50" s="1"/>
  <c r="AN132" i="49" a="1"/>
  <c r="AN132" i="49" s="1"/>
  <c r="AM132" i="49" a="1"/>
  <c r="AM132" i="49" s="1"/>
  <c r="AO132" i="49" a="1"/>
  <c r="AO132" i="49" s="1"/>
  <c r="AL133" i="49"/>
  <c r="AD133" i="49"/>
  <c r="AE133" i="49" s="1"/>
  <c r="AF133" i="49" s="1"/>
  <c r="AG133" i="49" s="1"/>
  <c r="AH133" i="49" s="1"/>
  <c r="AL130" i="48"/>
  <c r="AC131" i="48"/>
  <c r="AN129" i="48" a="1"/>
  <c r="AN129" i="48" s="1"/>
  <c r="AM129" i="48" a="1"/>
  <c r="AM129" i="48" s="1"/>
  <c r="AL130" i="47"/>
  <c r="AC131" i="47"/>
  <c r="AO129" i="47" a="1"/>
  <c r="AO129" i="47" s="1"/>
  <c r="AM129" i="47" a="1"/>
  <c r="AM129" i="47" s="1"/>
  <c r="AD135" i="46"/>
  <c r="AE135" i="46" s="1"/>
  <c r="AF135" i="46" s="1"/>
  <c r="AG135" i="46" s="1"/>
  <c r="AH135" i="46" s="1"/>
  <c r="AL135" i="46"/>
  <c r="AN134" i="46" a="1"/>
  <c r="AN134" i="46" s="1"/>
  <c r="AO134" i="46" a="1"/>
  <c r="AO134" i="46" s="1"/>
  <c r="AM134" i="46" a="1"/>
  <c r="AM134" i="46" s="1"/>
  <c r="AI131" i="45"/>
  <c r="AN131" i="45" a="1"/>
  <c r="AN131" i="45" s="1"/>
  <c r="AL128" i="44"/>
  <c r="AC129" i="44"/>
  <c r="AO127" i="44" a="1"/>
  <c r="AO127" i="44" s="1"/>
  <c r="AM127" i="44" a="1"/>
  <c r="AM127" i="44" s="1"/>
  <c r="AL134" i="43"/>
  <c r="AC135" i="43"/>
  <c r="AO133" i="43" a="1"/>
  <c r="AO133" i="43" s="1"/>
  <c r="AM132" i="42" a="1"/>
  <c r="AM132" i="42" s="1"/>
  <c r="AO132" i="42" a="1"/>
  <c r="AO132" i="42" s="1"/>
  <c r="AN132" i="42" a="1"/>
  <c r="AN132" i="42" s="1"/>
  <c r="AL133" i="42"/>
  <c r="AD133" i="42"/>
  <c r="AE133" i="42" s="1"/>
  <c r="AF133" i="42" s="1"/>
  <c r="AG133" i="42" s="1"/>
  <c r="AH133" i="42" s="1"/>
  <c r="AL134" i="41"/>
  <c r="AC135" i="41"/>
  <c r="AM133" i="41" a="1"/>
  <c r="AM133" i="41" s="1"/>
  <c r="AN133" i="41" a="1"/>
  <c r="AN133" i="41" s="1"/>
  <c r="AO133" i="41" a="1"/>
  <c r="AO133" i="41" s="1"/>
  <c r="AL134" i="40"/>
  <c r="AC135" i="40"/>
  <c r="AN133" i="40" a="1"/>
  <c r="AN133" i="40" s="1"/>
  <c r="AO133" i="40" a="1"/>
  <c r="AO133" i="40" s="1"/>
  <c r="AM133" i="40" a="1"/>
  <c r="AM133" i="40" s="1"/>
  <c r="AD131" i="57" l="1"/>
  <c r="AE131" i="57" s="1"/>
  <c r="AF131" i="57" s="1"/>
  <c r="AG131" i="57" s="1"/>
  <c r="AH131" i="57" s="1"/>
  <c r="AL131" i="57"/>
  <c r="AN130" i="57" a="1"/>
  <c r="AN130" i="57" s="1"/>
  <c r="AM130" i="57" a="1"/>
  <c r="AM130" i="57" s="1"/>
  <c r="AO130" i="57" a="1"/>
  <c r="AO130" i="57" s="1"/>
  <c r="AN132" i="56" a="1"/>
  <c r="AN132" i="56" s="1"/>
  <c r="AO132" i="56" a="1"/>
  <c r="AO132" i="56" s="1"/>
  <c r="AM132" i="56" a="1"/>
  <c r="AM132" i="56" s="1"/>
  <c r="AD133" i="56"/>
  <c r="AE133" i="56" s="1"/>
  <c r="AF133" i="56" s="1"/>
  <c r="AG133" i="56" s="1"/>
  <c r="AH133" i="56" s="1"/>
  <c r="AL133" i="56"/>
  <c r="AI133" i="55"/>
  <c r="AL134" i="54"/>
  <c r="AC135" i="54"/>
  <c r="AO133" i="54" a="1"/>
  <c r="AO133" i="54" s="1"/>
  <c r="AN133" i="53" a="1"/>
  <c r="AN133" i="53" s="1"/>
  <c r="AI133" i="53"/>
  <c r="AO130" i="52" a="1"/>
  <c r="AO130" i="52" s="1"/>
  <c r="AN130" i="52" a="1"/>
  <c r="AN130" i="52" s="1"/>
  <c r="AM130" i="52" a="1"/>
  <c r="AM130" i="52" s="1"/>
  <c r="AL131" i="52"/>
  <c r="AD131" i="52"/>
  <c r="AE131" i="52" s="1"/>
  <c r="AF131" i="52" s="1"/>
  <c r="AG131" i="52" s="1"/>
  <c r="AH131" i="52" s="1"/>
  <c r="AI131" i="51"/>
  <c r="AN131" i="51" a="1"/>
  <c r="AN131" i="51" s="1"/>
  <c r="AD129" i="50"/>
  <c r="AE129" i="50" s="1"/>
  <c r="AF129" i="50" s="1"/>
  <c r="AG129" i="50" s="1"/>
  <c r="AH129" i="50" s="1"/>
  <c r="AL129" i="50"/>
  <c r="AO128" i="50" a="1"/>
  <c r="AO128" i="50" s="1"/>
  <c r="AN128" i="50" a="1"/>
  <c r="AN128" i="50" s="1"/>
  <c r="AM128" i="50" a="1"/>
  <c r="AM128" i="50" s="1"/>
  <c r="AI133" i="49"/>
  <c r="AN133" i="49" a="1"/>
  <c r="AN133" i="49" s="1"/>
  <c r="AO133" i="49" a="1"/>
  <c r="AO133" i="49" s="1"/>
  <c r="AL131" i="48"/>
  <c r="AD131" i="48"/>
  <c r="AE131" i="48" s="1"/>
  <c r="AF131" i="48" s="1"/>
  <c r="AG131" i="48" s="1"/>
  <c r="AH131" i="48" s="1"/>
  <c r="AM130" i="48" a="1"/>
  <c r="AM130" i="48" s="1"/>
  <c r="AN130" i="48" a="1"/>
  <c r="AN130" i="48" s="1"/>
  <c r="AO130" i="48" a="1"/>
  <c r="AO130" i="48" s="1"/>
  <c r="AL131" i="47"/>
  <c r="AD131" i="47"/>
  <c r="AE131" i="47" s="1"/>
  <c r="AF131" i="47" s="1"/>
  <c r="AG131" i="47" s="1"/>
  <c r="AH131" i="47" s="1"/>
  <c r="AM130" i="47" a="1"/>
  <c r="AM130" i="47" s="1"/>
  <c r="AN130" i="47" a="1"/>
  <c r="AN130" i="47" s="1"/>
  <c r="AO130" i="47" a="1"/>
  <c r="AO130" i="47" s="1"/>
  <c r="AI135" i="46"/>
  <c r="AN135" i="46" a="1"/>
  <c r="AN135" i="46" s="1"/>
  <c r="AO135" i="46" a="1"/>
  <c r="AO135" i="46" s="1"/>
  <c r="AL132" i="45"/>
  <c r="AC133" i="45"/>
  <c r="AM131" i="45" a="1"/>
  <c r="AM131" i="45" s="1"/>
  <c r="AO131" i="45" a="1"/>
  <c r="AO131" i="45" s="1"/>
  <c r="AL129" i="44"/>
  <c r="AD129" i="44"/>
  <c r="AE129" i="44" s="1"/>
  <c r="AF129" i="44" s="1"/>
  <c r="AG129" i="44" s="1"/>
  <c r="AH129" i="44" s="1"/>
  <c r="AN128" i="44" a="1"/>
  <c r="AN128" i="44" s="1"/>
  <c r="AM128" i="44" a="1"/>
  <c r="AM128" i="44" s="1"/>
  <c r="AO128" i="44" a="1"/>
  <c r="AO128" i="44" s="1"/>
  <c r="AL135" i="43"/>
  <c r="AD135" i="43"/>
  <c r="AE135" i="43" s="1"/>
  <c r="AF135" i="43" s="1"/>
  <c r="AG135" i="43" s="1"/>
  <c r="AH135" i="43" s="1"/>
  <c r="AM134" i="43" a="1"/>
  <c r="AM134" i="43" s="1"/>
  <c r="AO134" i="43" a="1"/>
  <c r="AO134" i="43" s="1"/>
  <c r="AN134" i="43" a="1"/>
  <c r="AN134" i="43" s="1"/>
  <c r="AI133" i="42"/>
  <c r="AN133" i="42" a="1"/>
  <c r="AN133" i="42" s="1"/>
  <c r="AM133" i="42" a="1"/>
  <c r="AM133" i="42" s="1"/>
  <c r="AD135" i="41"/>
  <c r="AE135" i="41" s="1"/>
  <c r="AF135" i="41" s="1"/>
  <c r="AG135" i="41" s="1"/>
  <c r="AH135" i="41" s="1"/>
  <c r="AL135" i="41"/>
  <c r="AO134" i="41" a="1"/>
  <c r="AO134" i="41" s="1"/>
  <c r="AN134" i="41" a="1"/>
  <c r="AN134" i="41" s="1"/>
  <c r="AM134" i="41" a="1"/>
  <c r="AM134" i="41" s="1"/>
  <c r="AL135" i="40"/>
  <c r="AD135" i="40"/>
  <c r="AE135" i="40" s="1"/>
  <c r="AF135" i="40" s="1"/>
  <c r="AG135" i="40" s="1"/>
  <c r="AH135" i="40" s="1"/>
  <c r="AM134" i="40" a="1"/>
  <c r="AM134" i="40" s="1"/>
  <c r="AN134" i="40" a="1"/>
  <c r="AN134" i="40" s="1"/>
  <c r="AO134" i="40" a="1"/>
  <c r="AO134" i="40" s="1"/>
  <c r="AI131" i="57" l="1"/>
  <c r="AN131" i="57" a="1"/>
  <c r="AN131" i="57" s="1"/>
  <c r="AI133" i="56"/>
  <c r="AN133" i="56" a="1"/>
  <c r="AN133" i="56" s="1"/>
  <c r="AL134" i="55"/>
  <c r="AC135" i="55"/>
  <c r="AM133" i="55" a="1"/>
  <c r="AM133" i="55" s="1"/>
  <c r="AN133" i="55" a="1"/>
  <c r="AN133" i="55" s="1"/>
  <c r="AO133" i="55" a="1"/>
  <c r="AO133" i="55" s="1"/>
  <c r="AD135" i="54"/>
  <c r="AE135" i="54" s="1"/>
  <c r="AF135" i="54" s="1"/>
  <c r="AG135" i="54" s="1"/>
  <c r="AH135" i="54" s="1"/>
  <c r="AL135" i="54"/>
  <c r="AO134" i="54" a="1"/>
  <c r="AO134" i="54" s="1"/>
  <c r="AN134" i="54" a="1"/>
  <c r="AN134" i="54" s="1"/>
  <c r="AM134" i="54" a="1"/>
  <c r="AM134" i="54" s="1"/>
  <c r="AL134" i="53"/>
  <c r="AC135" i="53"/>
  <c r="AM133" i="53" a="1"/>
  <c r="AM133" i="53" s="1"/>
  <c r="AO133" i="53" a="1"/>
  <c r="AO133" i="53" s="1"/>
  <c r="AI131" i="52"/>
  <c r="AN131" i="52" a="1"/>
  <c r="AN131" i="52" s="1"/>
  <c r="AM131" i="52" a="1"/>
  <c r="AM131" i="52" s="1"/>
  <c r="AO131" i="52" a="1"/>
  <c r="AO131" i="52" s="1"/>
  <c r="AL132" i="51"/>
  <c r="AC133" i="51"/>
  <c r="AO131" i="51" a="1"/>
  <c r="AO131" i="51" s="1"/>
  <c r="AM131" i="51" a="1"/>
  <c r="AM131" i="51" s="1"/>
  <c r="AI129" i="50"/>
  <c r="AN129" i="50" a="1"/>
  <c r="AN129" i="50" s="1"/>
  <c r="AL134" i="49"/>
  <c r="AC135" i="49"/>
  <c r="AM133" i="49" a="1"/>
  <c r="AM133" i="49" s="1"/>
  <c r="AI131" i="48"/>
  <c r="AM131" i="48" s="1" a="1"/>
  <c r="AM131" i="48" s="1"/>
  <c r="AN131" i="48" a="1"/>
  <c r="AN131" i="48" s="1"/>
  <c r="AO131" i="48" a="1"/>
  <c r="AO131" i="48" s="1"/>
  <c r="AI131" i="47"/>
  <c r="AN131" i="47" a="1"/>
  <c r="AN131" i="47" s="1"/>
  <c r="AM131" i="47" a="1"/>
  <c r="AM131" i="47" s="1"/>
  <c r="AL136" i="46"/>
  <c r="AC137" i="46"/>
  <c r="AM135" i="46" a="1"/>
  <c r="AM135" i="46" s="1"/>
  <c r="AL133" i="45"/>
  <c r="AD133" i="45"/>
  <c r="AE133" i="45" s="1"/>
  <c r="AF133" i="45" s="1"/>
  <c r="AG133" i="45" s="1"/>
  <c r="AH133" i="45" s="1"/>
  <c r="AO132" i="45" a="1"/>
  <c r="AO132" i="45" s="1"/>
  <c r="AN132" i="45" a="1"/>
  <c r="AN132" i="45" s="1"/>
  <c r="AM132" i="45" a="1"/>
  <c r="AM132" i="45" s="1"/>
  <c r="AI129" i="44"/>
  <c r="AN129" i="44" a="1"/>
  <c r="AN129" i="44" s="1"/>
  <c r="AM129" i="44" a="1"/>
  <c r="AM129" i="44" s="1"/>
  <c r="AI135" i="43"/>
  <c r="AN135" i="43" a="1"/>
  <c r="AN135" i="43" s="1"/>
  <c r="AM135" i="43" a="1"/>
  <c r="AM135" i="43" s="1"/>
  <c r="AL134" i="42"/>
  <c r="AC135" i="42"/>
  <c r="AO133" i="42" a="1"/>
  <c r="AO133" i="42" s="1"/>
  <c r="AI135" i="41"/>
  <c r="AN135" i="41" a="1"/>
  <c r="AN135" i="41" s="1"/>
  <c r="AI135" i="40"/>
  <c r="AM135" i="40" s="1" a="1"/>
  <c r="AM135" i="40" s="1"/>
  <c r="AC133" i="57" l="1"/>
  <c r="AL132" i="57"/>
  <c r="AO131" i="57" a="1"/>
  <c r="AO131" i="57" s="1"/>
  <c r="AM131" i="57" a="1"/>
  <c r="AM131" i="57" s="1"/>
  <c r="AL134" i="56"/>
  <c r="AC135" i="56"/>
  <c r="AM133" i="56" a="1"/>
  <c r="AM133" i="56" s="1"/>
  <c r="AO133" i="56" a="1"/>
  <c r="AO133" i="56" s="1"/>
  <c r="AL135" i="55"/>
  <c r="AD135" i="55"/>
  <c r="AE135" i="55" s="1"/>
  <c r="AF135" i="55" s="1"/>
  <c r="AG135" i="55" s="1"/>
  <c r="AH135" i="55" s="1"/>
  <c r="AN134" i="55" a="1"/>
  <c r="AN134" i="55" s="1"/>
  <c r="AO134" i="55" a="1"/>
  <c r="AO134" i="55" s="1"/>
  <c r="AM134" i="55" a="1"/>
  <c r="AM134" i="55" s="1"/>
  <c r="AI135" i="54"/>
  <c r="AM135" i="54" s="1" a="1"/>
  <c r="AM135" i="54" s="1"/>
  <c r="AD135" i="53"/>
  <c r="AE135" i="53" s="1"/>
  <c r="AF135" i="53" s="1"/>
  <c r="AG135" i="53" s="1"/>
  <c r="AH135" i="53" s="1"/>
  <c r="AL135" i="53"/>
  <c r="AM134" i="53" a="1"/>
  <c r="AM134" i="53" s="1"/>
  <c r="AO134" i="53" a="1"/>
  <c r="AO134" i="53" s="1"/>
  <c r="AN134" i="53" a="1"/>
  <c r="AN134" i="53" s="1"/>
  <c r="AL132" i="52"/>
  <c r="AC133" i="52"/>
  <c r="AL133" i="51"/>
  <c r="AD133" i="51"/>
  <c r="AE133" i="51" s="1"/>
  <c r="AF133" i="51" s="1"/>
  <c r="AG133" i="51" s="1"/>
  <c r="AH133" i="51" s="1"/>
  <c r="AO132" i="51" a="1"/>
  <c r="AO132" i="51" s="1"/>
  <c r="AM132" i="51" a="1"/>
  <c r="AM132" i="51" s="1"/>
  <c r="AN132" i="51" a="1"/>
  <c r="AN132" i="51" s="1"/>
  <c r="AC131" i="50"/>
  <c r="AL130" i="50"/>
  <c r="AO129" i="50" a="1"/>
  <c r="AO129" i="50" s="1"/>
  <c r="AM129" i="50" a="1"/>
  <c r="AM129" i="50" s="1"/>
  <c r="AL135" i="49"/>
  <c r="AD135" i="49"/>
  <c r="AE135" i="49" s="1"/>
  <c r="AF135" i="49" s="1"/>
  <c r="AG135" i="49" s="1"/>
  <c r="AH135" i="49" s="1"/>
  <c r="AM134" i="49" a="1"/>
  <c r="AM134" i="49" s="1"/>
  <c r="AO134" i="49" a="1"/>
  <c r="AO134" i="49" s="1"/>
  <c r="AN134" i="49" a="1"/>
  <c r="AN134" i="49" s="1"/>
  <c r="AC133" i="48"/>
  <c r="AL132" i="48"/>
  <c r="AC133" i="47"/>
  <c r="AL132" i="47"/>
  <c r="AO131" i="47" a="1"/>
  <c r="AO131" i="47" s="1"/>
  <c r="AL137" i="46"/>
  <c r="AD137" i="46"/>
  <c r="AE137" i="46" s="1"/>
  <c r="AF137" i="46" s="1"/>
  <c r="AG137" i="46" s="1"/>
  <c r="AH137" i="46" s="1"/>
  <c r="AO136" i="46" a="1"/>
  <c r="AO136" i="46" s="1"/>
  <c r="AM136" i="46" a="1"/>
  <c r="AM136" i="46" s="1"/>
  <c r="AN136" i="46" a="1"/>
  <c r="AN136" i="46" s="1"/>
  <c r="AO133" i="45" a="1"/>
  <c r="AO133" i="45" s="1"/>
  <c r="AI133" i="45"/>
  <c r="AN133" i="45" a="1"/>
  <c r="AN133" i="45" s="1"/>
  <c r="AM133" i="45" a="1"/>
  <c r="AM133" i="45" s="1"/>
  <c r="AL130" i="44"/>
  <c r="AC131" i="44"/>
  <c r="AO129" i="44" a="1"/>
  <c r="AO129" i="44" s="1"/>
  <c r="AL136" i="43"/>
  <c r="AC137" i="43"/>
  <c r="AO135" i="43" a="1"/>
  <c r="AO135" i="43" s="1"/>
  <c r="AD135" i="42"/>
  <c r="AE135" i="42" s="1"/>
  <c r="AF135" i="42" s="1"/>
  <c r="AG135" i="42" s="1"/>
  <c r="AH135" i="42" s="1"/>
  <c r="AL135" i="42"/>
  <c r="AN134" i="42" a="1"/>
  <c r="AN134" i="42" s="1"/>
  <c r="AM134" i="42" a="1"/>
  <c r="AM134" i="42" s="1"/>
  <c r="AO134" i="42" a="1"/>
  <c r="AO134" i="42" s="1"/>
  <c r="AC137" i="41"/>
  <c r="AL136" i="41"/>
  <c r="AO135" i="41" a="1"/>
  <c r="AO135" i="41" s="1"/>
  <c r="AM135" i="41" a="1"/>
  <c r="AM135" i="41" s="1"/>
  <c r="AC137" i="40"/>
  <c r="AL136" i="40"/>
  <c r="AN135" i="40" a="1"/>
  <c r="AN135" i="40" s="1"/>
  <c r="AO135" i="40" a="1"/>
  <c r="AO135" i="40" s="1"/>
  <c r="AN132" i="57" l="1" a="1"/>
  <c r="AN132" i="57" s="1"/>
  <c r="AM132" i="57" a="1"/>
  <c r="AM132" i="57" s="1"/>
  <c r="AO132" i="57" a="1"/>
  <c r="AO132" i="57" s="1"/>
  <c r="AL133" i="57"/>
  <c r="AD133" i="57"/>
  <c r="AE133" i="57" s="1"/>
  <c r="AF133" i="57" s="1"/>
  <c r="AG133" i="57" s="1"/>
  <c r="AH133" i="57" s="1"/>
  <c r="AL135" i="56"/>
  <c r="AD135" i="56"/>
  <c r="AE135" i="56" s="1"/>
  <c r="AF135" i="56" s="1"/>
  <c r="AG135" i="56" s="1"/>
  <c r="AH135" i="56" s="1"/>
  <c r="AM134" i="56" a="1"/>
  <c r="AM134" i="56" s="1"/>
  <c r="AN134" i="56" a="1"/>
  <c r="AN134" i="56" s="1"/>
  <c r="AO134" i="56" a="1"/>
  <c r="AO134" i="56" s="1"/>
  <c r="AI135" i="55"/>
  <c r="AM135" i="55" a="1"/>
  <c r="AM135" i="55" s="1"/>
  <c r="AC137" i="54"/>
  <c r="AL136" i="54"/>
  <c r="AO135" i="54" a="1"/>
  <c r="AO135" i="54" s="1"/>
  <c r="AN135" i="54" a="1"/>
  <c r="AN135" i="54" s="1"/>
  <c r="AI135" i="53"/>
  <c r="AN135" i="53" a="1"/>
  <c r="AN135" i="53" s="1"/>
  <c r="AD133" i="52"/>
  <c r="AE133" i="52" s="1"/>
  <c r="AF133" i="52" s="1"/>
  <c r="AG133" i="52" s="1"/>
  <c r="AH133" i="52" s="1"/>
  <c r="AL133" i="52"/>
  <c r="AN132" i="52" a="1"/>
  <c r="AN132" i="52" s="1"/>
  <c r="AM132" i="52" a="1"/>
  <c r="AM132" i="52" s="1"/>
  <c r="AO132" i="52" a="1"/>
  <c r="AO132" i="52" s="1"/>
  <c r="AI133" i="51"/>
  <c r="AO130" i="50" a="1"/>
  <c r="AO130" i="50" s="1"/>
  <c r="AN130" i="50" a="1"/>
  <c r="AN130" i="50" s="1"/>
  <c r="AM130" i="50" a="1"/>
  <c r="AM130" i="50" s="1"/>
  <c r="AL131" i="50"/>
  <c r="AD131" i="50"/>
  <c r="AE131" i="50" s="1"/>
  <c r="AF131" i="50" s="1"/>
  <c r="AG131" i="50" s="1"/>
  <c r="AH131" i="50" s="1"/>
  <c r="AI135" i="49"/>
  <c r="AM135" i="49" s="1" a="1"/>
  <c r="AM135" i="49" s="1"/>
  <c r="AO132" i="48" a="1"/>
  <c r="AO132" i="48" s="1"/>
  <c r="AN132" i="48" a="1"/>
  <c r="AN132" i="48" s="1"/>
  <c r="AM132" i="48" a="1"/>
  <c r="AM132" i="48" s="1"/>
  <c r="AD133" i="48"/>
  <c r="AE133" i="48" s="1"/>
  <c r="AF133" i="48" s="1"/>
  <c r="AG133" i="48" s="1"/>
  <c r="AH133" i="48" s="1"/>
  <c r="AL133" i="48"/>
  <c r="AO132" i="47" a="1"/>
  <c r="AO132" i="47" s="1"/>
  <c r="AN132" i="47" a="1"/>
  <c r="AN132" i="47" s="1"/>
  <c r="AM132" i="47" a="1"/>
  <c r="AM132" i="47" s="1"/>
  <c r="AD133" i="47"/>
  <c r="AE133" i="47" s="1"/>
  <c r="AF133" i="47" s="1"/>
  <c r="AG133" i="47" s="1"/>
  <c r="AH133" i="47" s="1"/>
  <c r="AL133" i="47"/>
  <c r="AI137" i="46"/>
  <c r="AO137" i="46" a="1"/>
  <c r="AO137" i="46" s="1"/>
  <c r="AL134" i="45"/>
  <c r="AC135" i="45"/>
  <c r="AL131" i="44"/>
  <c r="AD131" i="44"/>
  <c r="AE131" i="44" s="1"/>
  <c r="AF131" i="44" s="1"/>
  <c r="AG131" i="44" s="1"/>
  <c r="AH131" i="44" s="1"/>
  <c r="AN130" i="44" a="1"/>
  <c r="AN130" i="44" s="1"/>
  <c r="AM130" i="44" a="1"/>
  <c r="AM130" i="44" s="1"/>
  <c r="AO130" i="44" a="1"/>
  <c r="AO130" i="44" s="1"/>
  <c r="AL137" i="43"/>
  <c r="AD137" i="43"/>
  <c r="AE137" i="43" s="1"/>
  <c r="AF137" i="43" s="1"/>
  <c r="AG137" i="43" s="1"/>
  <c r="AH137" i="43" s="1"/>
  <c r="AO136" i="43" a="1"/>
  <c r="AO136" i="43" s="1"/>
  <c r="AN136" i="43" a="1"/>
  <c r="AN136" i="43" s="1"/>
  <c r="AM136" i="43" a="1"/>
  <c r="AM136" i="43" s="1"/>
  <c r="AI135" i="42"/>
  <c r="AN135" i="42" a="1"/>
  <c r="AN135" i="42" s="1"/>
  <c r="AM136" i="41" a="1"/>
  <c r="AM136" i="41" s="1"/>
  <c r="AO136" i="41" a="1"/>
  <c r="AO136" i="41" s="1"/>
  <c r="AN136" i="41" a="1"/>
  <c r="AN136" i="41" s="1"/>
  <c r="AL137" i="41"/>
  <c r="AD137" i="41"/>
  <c r="AE137" i="41" s="1"/>
  <c r="AF137" i="41" s="1"/>
  <c r="AG137" i="41" s="1"/>
  <c r="AH137" i="41" s="1"/>
  <c r="AO136" i="40" a="1"/>
  <c r="AO136" i="40" s="1"/>
  <c r="AN136" i="40" a="1"/>
  <c r="AN136" i="40" s="1"/>
  <c r="AM136" i="40" a="1"/>
  <c r="AM136" i="40" s="1"/>
  <c r="AL137" i="40"/>
  <c r="AD137" i="40"/>
  <c r="AE137" i="40" s="1"/>
  <c r="AF137" i="40" s="1"/>
  <c r="AG137" i="40" s="1"/>
  <c r="AH137" i="40" s="1"/>
  <c r="AI133" i="57" l="1"/>
  <c r="AO133" i="57" a="1"/>
  <c r="AO133" i="57" s="1"/>
  <c r="AI135" i="56"/>
  <c r="AM135" i="56" a="1"/>
  <c r="AM135" i="56" s="1"/>
  <c r="AC137" i="55"/>
  <c r="AL136" i="55"/>
  <c r="AO135" i="55" a="1"/>
  <c r="AO135" i="55" s="1"/>
  <c r="AN135" i="55" a="1"/>
  <c r="AN135" i="55" s="1"/>
  <c r="AN136" i="54" a="1"/>
  <c r="AN136" i="54" s="1"/>
  <c r="AO136" i="54" a="1"/>
  <c r="AO136" i="54" s="1"/>
  <c r="AM136" i="54" a="1"/>
  <c r="AM136" i="54" s="1"/>
  <c r="AD137" i="54"/>
  <c r="AE137" i="54" s="1"/>
  <c r="AF137" i="54" s="1"/>
  <c r="AG137" i="54" s="1"/>
  <c r="AH137" i="54" s="1"/>
  <c r="AL137" i="54"/>
  <c r="AC137" i="53"/>
  <c r="AL136" i="53"/>
  <c r="AO135" i="53" a="1"/>
  <c r="AO135" i="53" s="1"/>
  <c r="AM135" i="53" a="1"/>
  <c r="AM135" i="53" s="1"/>
  <c r="AI133" i="52"/>
  <c r="AN133" i="52" a="1"/>
  <c r="AN133" i="52" s="1"/>
  <c r="AO133" i="52" a="1"/>
  <c r="AO133" i="52" s="1"/>
  <c r="AL134" i="51"/>
  <c r="AC135" i="51"/>
  <c r="AO133" i="51" a="1"/>
  <c r="AO133" i="51" s="1"/>
  <c r="AM133" i="51" a="1"/>
  <c r="AM133" i="51" s="1"/>
  <c r="AN133" i="51" a="1"/>
  <c r="AN133" i="51" s="1"/>
  <c r="AN131" i="50" a="1"/>
  <c r="AN131" i="50" s="1"/>
  <c r="AI131" i="50"/>
  <c r="AL136" i="49"/>
  <c r="AC137" i="49"/>
  <c r="AN135" i="49" a="1"/>
  <c r="AN135" i="49" s="1"/>
  <c r="AO135" i="49" a="1"/>
  <c r="AO135" i="49" s="1"/>
  <c r="AM133" i="48" a="1"/>
  <c r="AM133" i="48" s="1"/>
  <c r="AN133" i="48" a="1"/>
  <c r="AN133" i="48" s="1"/>
  <c r="AI133" i="48"/>
  <c r="AI133" i="47"/>
  <c r="AC139" i="46"/>
  <c r="AL138" i="46"/>
  <c r="AN137" i="46" a="1"/>
  <c r="AN137" i="46" s="1"/>
  <c r="AM137" i="46" a="1"/>
  <c r="AM137" i="46" s="1"/>
  <c r="AL135" i="45"/>
  <c r="AD135" i="45"/>
  <c r="AE135" i="45" s="1"/>
  <c r="AF135" i="45" s="1"/>
  <c r="AG135" i="45" s="1"/>
  <c r="AH135" i="45" s="1"/>
  <c r="AM134" i="45" a="1"/>
  <c r="AM134" i="45" s="1"/>
  <c r="AO134" i="45" a="1"/>
  <c r="AO134" i="45" s="1"/>
  <c r="AN134" i="45" a="1"/>
  <c r="AN134" i="45" s="1"/>
  <c r="AI131" i="44"/>
  <c r="AN131" i="44" a="1"/>
  <c r="AN131" i="44" s="1"/>
  <c r="AO131" i="44" a="1"/>
  <c r="AO131" i="44" s="1"/>
  <c r="AI137" i="43"/>
  <c r="AN137" i="43" a="1"/>
  <c r="AN137" i="43" s="1"/>
  <c r="AM137" i="43" a="1"/>
  <c r="AM137" i="43" s="1"/>
  <c r="AO137" i="43" a="1"/>
  <c r="AO137" i="43" s="1"/>
  <c r="AC137" i="42"/>
  <c r="AL136" i="42"/>
  <c r="AM135" i="42" a="1"/>
  <c r="AM135" i="42" s="1"/>
  <c r="AO135" i="42" a="1"/>
  <c r="AO135" i="42" s="1"/>
  <c r="AI137" i="41"/>
  <c r="AN137" i="41" s="1" a="1"/>
  <c r="AN137" i="41" s="1"/>
  <c r="AI137" i="40"/>
  <c r="AO137" i="40" s="1" a="1"/>
  <c r="AO137" i="40" s="1"/>
  <c r="AL134" i="57" l="1"/>
  <c r="AC135" i="57"/>
  <c r="AM133" i="57" a="1"/>
  <c r="AM133" i="57" s="1"/>
  <c r="AN133" i="57" a="1"/>
  <c r="AN133" i="57" s="1"/>
  <c r="AC137" i="56"/>
  <c r="AL136" i="56"/>
  <c r="AN135" i="56" a="1"/>
  <c r="AN135" i="56" s="1"/>
  <c r="AO135" i="56" a="1"/>
  <c r="AO135" i="56" s="1"/>
  <c r="AO136" i="55" a="1"/>
  <c r="AO136" i="55" s="1"/>
  <c r="AM136" i="55" a="1"/>
  <c r="AM136" i="55" s="1"/>
  <c r="AN136" i="55" a="1"/>
  <c r="AN136" i="55" s="1"/>
  <c r="AD137" i="55"/>
  <c r="AE137" i="55" s="1"/>
  <c r="AF137" i="55" s="1"/>
  <c r="AG137" i="55" s="1"/>
  <c r="AH137" i="55" s="1"/>
  <c r="AL137" i="55"/>
  <c r="AI137" i="54"/>
  <c r="AO136" i="53" a="1"/>
  <c r="AO136" i="53" s="1"/>
  <c r="AN136" i="53" a="1"/>
  <c r="AN136" i="53" s="1"/>
  <c r="AM136" i="53" a="1"/>
  <c r="AM136" i="53" s="1"/>
  <c r="AL137" i="53"/>
  <c r="AD137" i="53"/>
  <c r="AE137" i="53" s="1"/>
  <c r="AF137" i="53" s="1"/>
  <c r="AG137" i="53" s="1"/>
  <c r="AH137" i="53" s="1"/>
  <c r="AL134" i="52"/>
  <c r="AC135" i="52"/>
  <c r="AM133" i="52" a="1"/>
  <c r="AM133" i="52" s="1"/>
  <c r="AL135" i="51"/>
  <c r="AD135" i="51"/>
  <c r="AE135" i="51" s="1"/>
  <c r="AF135" i="51" s="1"/>
  <c r="AG135" i="51" s="1"/>
  <c r="AH135" i="51" s="1"/>
  <c r="AO134" i="51" a="1"/>
  <c r="AO134" i="51" s="1"/>
  <c r="AN134" i="51" a="1"/>
  <c r="AN134" i="51" s="1"/>
  <c r="AM134" i="51" a="1"/>
  <c r="AM134" i="51" s="1"/>
  <c r="AL132" i="50"/>
  <c r="AC133" i="50"/>
  <c r="AO131" i="50" a="1"/>
  <c r="AO131" i="50" s="1"/>
  <c r="AM131" i="50" a="1"/>
  <c r="AM131" i="50" s="1"/>
  <c r="AD137" i="49"/>
  <c r="AE137" i="49" s="1"/>
  <c r="AF137" i="49" s="1"/>
  <c r="AG137" i="49" s="1"/>
  <c r="AH137" i="49" s="1"/>
  <c r="AL137" i="49"/>
  <c r="AM136" i="49" a="1"/>
  <c r="AM136" i="49" s="1"/>
  <c r="AO136" i="49" a="1"/>
  <c r="AO136" i="49" s="1"/>
  <c r="AN136" i="49" a="1"/>
  <c r="AN136" i="49" s="1"/>
  <c r="AL134" i="48"/>
  <c r="AC135" i="48"/>
  <c r="AO133" i="48" a="1"/>
  <c r="AO133" i="48" s="1"/>
  <c r="AC135" i="47"/>
  <c r="AL134" i="47"/>
  <c r="AM133" i="47" a="1"/>
  <c r="AM133" i="47" s="1"/>
  <c r="AO133" i="47" a="1"/>
  <c r="AO133" i="47" s="1"/>
  <c r="AN133" i="47" a="1"/>
  <c r="AN133" i="47" s="1"/>
  <c r="AN138" i="46" a="1"/>
  <c r="AN138" i="46" s="1"/>
  <c r="AO138" i="46" a="1"/>
  <c r="AO138" i="46" s="1"/>
  <c r="AM138" i="46" a="1"/>
  <c r="AM138" i="46" s="1"/>
  <c r="AD139" i="46"/>
  <c r="AE139" i="46" s="1"/>
  <c r="AF139" i="46" s="1"/>
  <c r="AG139" i="46" s="1"/>
  <c r="AH139" i="46" s="1"/>
  <c r="AL139" i="46"/>
  <c r="AI135" i="45"/>
  <c r="AO135" i="45" a="1"/>
  <c r="AO135" i="45" s="1"/>
  <c r="AC133" i="44"/>
  <c r="AL132" i="44"/>
  <c r="AM131" i="44" a="1"/>
  <c r="AM131" i="44" s="1"/>
  <c r="AL138" i="43"/>
  <c r="AC139" i="43"/>
  <c r="AO136" i="42" a="1"/>
  <c r="AO136" i="42" s="1"/>
  <c r="AN136" i="42" a="1"/>
  <c r="AN136" i="42" s="1"/>
  <c r="AM136" i="42" a="1"/>
  <c r="AM136" i="42" s="1"/>
  <c r="AD137" i="42"/>
  <c r="AE137" i="42" s="1"/>
  <c r="AF137" i="42" s="1"/>
  <c r="AG137" i="42" s="1"/>
  <c r="AH137" i="42" s="1"/>
  <c r="AL137" i="42"/>
  <c r="AC139" i="41"/>
  <c r="AL138" i="41"/>
  <c r="AM137" i="41" a="1"/>
  <c r="AM137" i="41" s="1"/>
  <c r="AO137" i="41" a="1"/>
  <c r="AO137" i="41" s="1"/>
  <c r="AL138" i="40"/>
  <c r="AC139" i="40"/>
  <c r="AM137" i="40" a="1"/>
  <c r="AM137" i="40" s="1"/>
  <c r="AN137" i="40" a="1"/>
  <c r="AN137" i="40" s="1"/>
  <c r="AL135" i="57" l="1"/>
  <c r="AD135" i="57"/>
  <c r="AE135" i="57" s="1"/>
  <c r="AF135" i="57" s="1"/>
  <c r="AG135" i="57" s="1"/>
  <c r="AH135" i="57" s="1"/>
  <c r="AO134" i="57" a="1"/>
  <c r="AO134" i="57" s="1"/>
  <c r="AN134" i="57" a="1"/>
  <c r="AN134" i="57" s="1"/>
  <c r="AM134" i="57" a="1"/>
  <c r="AM134" i="57" s="1"/>
  <c r="AN136" i="56" a="1"/>
  <c r="AN136" i="56" s="1"/>
  <c r="AM136" i="56" a="1"/>
  <c r="AM136" i="56" s="1"/>
  <c r="AO136" i="56" a="1"/>
  <c r="AO136" i="56" s="1"/>
  <c r="AD137" i="56"/>
  <c r="AE137" i="56" s="1"/>
  <c r="AF137" i="56" s="1"/>
  <c r="AG137" i="56" s="1"/>
  <c r="AH137" i="56" s="1"/>
  <c r="AL137" i="56"/>
  <c r="AI137" i="55"/>
  <c r="AO137" i="55" a="1"/>
  <c r="AO137" i="55" s="1"/>
  <c r="AM137" i="55" a="1"/>
  <c r="AM137" i="55" s="1"/>
  <c r="AL138" i="54"/>
  <c r="AC139" i="54"/>
  <c r="AN137" i="54" a="1"/>
  <c r="AN137" i="54" s="1"/>
  <c r="AM137" i="54" a="1"/>
  <c r="AM137" i="54" s="1"/>
  <c r="AO137" i="54" a="1"/>
  <c r="AO137" i="54" s="1"/>
  <c r="AI137" i="53"/>
  <c r="AD135" i="52"/>
  <c r="AE135" i="52" s="1"/>
  <c r="AF135" i="52" s="1"/>
  <c r="AG135" i="52" s="1"/>
  <c r="AH135" i="52" s="1"/>
  <c r="AL135" i="52"/>
  <c r="AM134" i="52" a="1"/>
  <c r="AM134" i="52" s="1"/>
  <c r="AN134" i="52" a="1"/>
  <c r="AN134" i="52" s="1"/>
  <c r="AO134" i="52" a="1"/>
  <c r="AO134" i="52" s="1"/>
  <c r="AI135" i="51"/>
  <c r="AN135" i="51" a="1"/>
  <c r="AN135" i="51" s="1"/>
  <c r="AM135" i="51" a="1"/>
  <c r="AM135" i="51" s="1"/>
  <c r="AD133" i="50"/>
  <c r="AE133" i="50" s="1"/>
  <c r="AF133" i="50" s="1"/>
  <c r="AG133" i="50" s="1"/>
  <c r="AH133" i="50" s="1"/>
  <c r="AL133" i="50"/>
  <c r="AM132" i="50" a="1"/>
  <c r="AM132" i="50" s="1"/>
  <c r="AO132" i="50" a="1"/>
  <c r="AO132" i="50" s="1"/>
  <c r="AN132" i="50" a="1"/>
  <c r="AN132" i="50" s="1"/>
  <c r="AI137" i="49"/>
  <c r="AN137" i="49" a="1"/>
  <c r="AN137" i="49" s="1"/>
  <c r="AD135" i="48"/>
  <c r="AE135" i="48" s="1"/>
  <c r="AF135" i="48" s="1"/>
  <c r="AG135" i="48" s="1"/>
  <c r="AH135" i="48" s="1"/>
  <c r="AL135" i="48"/>
  <c r="AM134" i="48" a="1"/>
  <c r="AM134" i="48" s="1"/>
  <c r="AO134" i="48" a="1"/>
  <c r="AO134" i="48" s="1"/>
  <c r="AN134" i="48" a="1"/>
  <c r="AN134" i="48" s="1"/>
  <c r="AO134" i="47" a="1"/>
  <c r="AO134" i="47" s="1"/>
  <c r="AN134" i="47" a="1"/>
  <c r="AN134" i="47" s="1"/>
  <c r="AM134" i="47" a="1"/>
  <c r="AM134" i="47" s="1"/>
  <c r="AD135" i="47"/>
  <c r="AE135" i="47" s="1"/>
  <c r="AF135" i="47" s="1"/>
  <c r="AG135" i="47" s="1"/>
  <c r="AH135" i="47" s="1"/>
  <c r="AL135" i="47"/>
  <c r="AI139" i="46"/>
  <c r="AL136" i="45"/>
  <c r="AC137" i="45"/>
  <c r="AN135" i="45" a="1"/>
  <c r="AN135" i="45" s="1"/>
  <c r="AM135" i="45" a="1"/>
  <c r="AM135" i="45" s="1"/>
  <c r="AO132" i="44" a="1"/>
  <c r="AO132" i="44" s="1"/>
  <c r="AN132" i="44" a="1"/>
  <c r="AN132" i="44" s="1"/>
  <c r="AM132" i="44" a="1"/>
  <c r="AM132" i="44" s="1"/>
  <c r="AL133" i="44"/>
  <c r="AD133" i="44"/>
  <c r="AE133" i="44" s="1"/>
  <c r="AF133" i="44" s="1"/>
  <c r="AG133" i="44" s="1"/>
  <c r="AH133" i="44" s="1"/>
  <c r="AL139" i="43"/>
  <c r="AD139" i="43"/>
  <c r="AE139" i="43" s="1"/>
  <c r="AF139" i="43" s="1"/>
  <c r="AG139" i="43" s="1"/>
  <c r="AH139" i="43" s="1"/>
  <c r="AN138" i="43" a="1"/>
  <c r="AN138" i="43" s="1"/>
  <c r="AM138" i="43" a="1"/>
  <c r="AM138" i="43" s="1"/>
  <c r="AO138" i="43" a="1"/>
  <c r="AO138" i="43" s="1"/>
  <c r="AI137" i="42"/>
  <c r="AN138" i="41" a="1"/>
  <c r="AN138" i="41" s="1"/>
  <c r="AM138" i="41" a="1"/>
  <c r="AM138" i="41" s="1"/>
  <c r="AO138" i="41" a="1"/>
  <c r="AO138" i="41" s="1"/>
  <c r="AL139" i="41"/>
  <c r="AD139" i="41"/>
  <c r="AE139" i="41" s="1"/>
  <c r="AF139" i="41" s="1"/>
  <c r="AG139" i="41" s="1"/>
  <c r="AH139" i="41" s="1"/>
  <c r="AD139" i="40"/>
  <c r="AE139" i="40" s="1"/>
  <c r="AF139" i="40" s="1"/>
  <c r="AG139" i="40" s="1"/>
  <c r="AH139" i="40" s="1"/>
  <c r="AL139" i="40"/>
  <c r="AM138" i="40" a="1"/>
  <c r="AM138" i="40" s="1"/>
  <c r="AO138" i="40" a="1"/>
  <c r="AO138" i="40" s="1"/>
  <c r="AN138" i="40" a="1"/>
  <c r="AN138" i="40" s="1"/>
  <c r="AI135" i="57" l="1"/>
  <c r="AN135" i="57" a="1"/>
  <c r="AN135" i="57" s="1"/>
  <c r="AI137" i="56"/>
  <c r="AL138" i="55"/>
  <c r="AC139" i="55"/>
  <c r="AN137" i="55" a="1"/>
  <c r="AN137" i="55" s="1"/>
  <c r="AD139" i="54"/>
  <c r="AE139" i="54" s="1"/>
  <c r="AF139" i="54" s="1"/>
  <c r="AG139" i="54" s="1"/>
  <c r="AH139" i="54" s="1"/>
  <c r="AL139" i="54"/>
  <c r="AM138" i="54" a="1"/>
  <c r="AM138" i="54" s="1"/>
  <c r="AO138" i="54" a="1"/>
  <c r="AO138" i="54" s="1"/>
  <c r="AN138" i="54" a="1"/>
  <c r="AN138" i="54" s="1"/>
  <c r="AL138" i="53"/>
  <c r="AC139" i="53"/>
  <c r="AO137" i="53" a="1"/>
  <c r="AO137" i="53" s="1"/>
  <c r="AN137" i="53" a="1"/>
  <c r="AN137" i="53" s="1"/>
  <c r="AM137" i="53" a="1"/>
  <c r="AM137" i="53" s="1"/>
  <c r="AI135" i="52"/>
  <c r="AC137" i="51"/>
  <c r="AL136" i="51"/>
  <c r="AO135" i="51" a="1"/>
  <c r="AO135" i="51" s="1"/>
  <c r="AI133" i="50"/>
  <c r="AN133" i="50" a="1"/>
  <c r="AN133" i="50" s="1"/>
  <c r="AM133" i="50" a="1"/>
  <c r="AM133" i="50" s="1"/>
  <c r="AC139" i="49"/>
  <c r="AL138" i="49"/>
  <c r="AO137" i="49" a="1"/>
  <c r="AO137" i="49" s="1"/>
  <c r="AM137" i="49" a="1"/>
  <c r="AM137" i="49" s="1"/>
  <c r="AI135" i="48"/>
  <c r="AI135" i="47"/>
  <c r="AC141" i="46"/>
  <c r="AL140" i="46"/>
  <c r="AM139" i="46" a="1"/>
  <c r="AM139" i="46" s="1"/>
  <c r="AO139" i="46" a="1"/>
  <c r="AO139" i="46" s="1"/>
  <c r="AN139" i="46" a="1"/>
  <c r="AN139" i="46" s="1"/>
  <c r="AL137" i="45"/>
  <c r="AD137" i="45"/>
  <c r="AE137" i="45" s="1"/>
  <c r="AF137" i="45" s="1"/>
  <c r="AG137" i="45" s="1"/>
  <c r="AH137" i="45" s="1"/>
  <c r="AO136" i="45" a="1"/>
  <c r="AO136" i="45" s="1"/>
  <c r="AN136" i="45" a="1"/>
  <c r="AN136" i="45" s="1"/>
  <c r="AM136" i="45" a="1"/>
  <c r="AM136" i="45" s="1"/>
  <c r="AM133" i="44" a="1"/>
  <c r="AM133" i="44" s="1"/>
  <c r="AI133" i="44"/>
  <c r="AN133" i="44" a="1"/>
  <c r="AN133" i="44" s="1"/>
  <c r="AI139" i="43"/>
  <c r="AL138" i="42"/>
  <c r="AC139" i="42"/>
  <c r="AO137" i="42" a="1"/>
  <c r="AO137" i="42" s="1"/>
  <c r="AN137" i="42" a="1"/>
  <c r="AN137" i="42" s="1"/>
  <c r="AM137" i="42" a="1"/>
  <c r="AM137" i="42" s="1"/>
  <c r="AI139" i="41"/>
  <c r="AI139" i="40"/>
  <c r="AN139" i="40" s="1" a="1"/>
  <c r="AN139" i="40" s="1"/>
  <c r="AC137" i="57" l="1"/>
  <c r="AL136" i="57"/>
  <c r="AO135" i="57" a="1"/>
  <c r="AO135" i="57" s="1"/>
  <c r="AM135" i="57" a="1"/>
  <c r="AM135" i="57" s="1"/>
  <c r="AC139" i="56"/>
  <c r="AL138" i="56"/>
  <c r="AO137" i="56" a="1"/>
  <c r="AO137" i="56" s="1"/>
  <c r="AM137" i="56" a="1"/>
  <c r="AM137" i="56" s="1"/>
  <c r="AN137" i="56" a="1"/>
  <c r="AN137" i="56" s="1"/>
  <c r="AL139" i="55"/>
  <c r="AD139" i="55"/>
  <c r="AE139" i="55" s="1"/>
  <c r="AF139" i="55" s="1"/>
  <c r="AG139" i="55" s="1"/>
  <c r="AH139" i="55" s="1"/>
  <c r="AO138" i="55" a="1"/>
  <c r="AO138" i="55" s="1"/>
  <c r="AN138" i="55" a="1"/>
  <c r="AN138" i="55" s="1"/>
  <c r="AM138" i="55" a="1"/>
  <c r="AM138" i="55" s="1"/>
  <c r="AN139" i="54" a="1"/>
  <c r="AN139" i="54" s="1"/>
  <c r="AI139" i="54"/>
  <c r="AM139" i="54" a="1"/>
  <c r="AM139" i="54" s="1"/>
  <c r="AD139" i="53"/>
  <c r="AE139" i="53" s="1"/>
  <c r="AF139" i="53" s="1"/>
  <c r="AG139" i="53" s="1"/>
  <c r="AH139" i="53" s="1"/>
  <c r="AL139" i="53"/>
  <c r="AM138" i="53" a="1"/>
  <c r="AM138" i="53" s="1"/>
  <c r="AO138" i="53" a="1"/>
  <c r="AO138" i="53" s="1"/>
  <c r="AN138" i="53" a="1"/>
  <c r="AN138" i="53" s="1"/>
  <c r="AC137" i="52"/>
  <c r="AL136" i="52"/>
  <c r="AM135" i="52" a="1"/>
  <c r="AM135" i="52" s="1"/>
  <c r="AN135" i="52" a="1"/>
  <c r="AN135" i="52" s="1"/>
  <c r="AO135" i="52" a="1"/>
  <c r="AO135" i="52" s="1"/>
  <c r="AN136" i="51" a="1"/>
  <c r="AN136" i="51" s="1"/>
  <c r="AM136" i="51" a="1"/>
  <c r="AM136" i="51" s="1"/>
  <c r="AO136" i="51" a="1"/>
  <c r="AO136" i="51" s="1"/>
  <c r="AL137" i="51"/>
  <c r="AD137" i="51"/>
  <c r="AE137" i="51" s="1"/>
  <c r="AF137" i="51" s="1"/>
  <c r="AG137" i="51" s="1"/>
  <c r="AH137" i="51" s="1"/>
  <c r="AL134" i="50"/>
  <c r="AC135" i="50"/>
  <c r="AO133" i="50" a="1"/>
  <c r="AO133" i="50" s="1"/>
  <c r="AN138" i="49" a="1"/>
  <c r="AN138" i="49" s="1"/>
  <c r="AO138" i="49" a="1"/>
  <c r="AO138" i="49" s="1"/>
  <c r="AM138" i="49" a="1"/>
  <c r="AM138" i="49" s="1"/>
  <c r="AD139" i="49"/>
  <c r="AE139" i="49" s="1"/>
  <c r="AF139" i="49" s="1"/>
  <c r="AG139" i="49" s="1"/>
  <c r="AH139" i="49" s="1"/>
  <c r="AL139" i="49"/>
  <c r="AC137" i="48"/>
  <c r="AL136" i="48"/>
  <c r="AO135" i="48" a="1"/>
  <c r="AO135" i="48" s="1"/>
  <c r="AM135" i="48" a="1"/>
  <c r="AM135" i="48" s="1"/>
  <c r="AN135" i="48" a="1"/>
  <c r="AN135" i="48" s="1"/>
  <c r="AC137" i="47"/>
  <c r="AL136" i="47"/>
  <c r="AM135" i="47" a="1"/>
  <c r="AM135" i="47" s="1"/>
  <c r="AN135" i="47" a="1"/>
  <c r="AN135" i="47" s="1"/>
  <c r="AO135" i="47" a="1"/>
  <c r="AO135" i="47" s="1"/>
  <c r="AO140" i="46" a="1"/>
  <c r="AO140" i="46" s="1"/>
  <c r="AN140" i="46" a="1"/>
  <c r="AN140" i="46" s="1"/>
  <c r="AM140" i="46" a="1"/>
  <c r="AM140" i="46" s="1"/>
  <c r="AD141" i="46"/>
  <c r="AE141" i="46" s="1"/>
  <c r="AF141" i="46" s="1"/>
  <c r="AG141" i="46" s="1"/>
  <c r="AH141" i="46" s="1"/>
  <c r="AL141" i="46"/>
  <c r="AM137" i="45" a="1"/>
  <c r="AM137" i="45" s="1"/>
  <c r="AI137" i="45"/>
  <c r="AN137" i="45" a="1"/>
  <c r="AN137" i="45" s="1"/>
  <c r="AO137" i="45" a="1"/>
  <c r="AO137" i="45" s="1"/>
  <c r="AC135" i="44"/>
  <c r="AL134" i="44"/>
  <c r="AO133" i="44" a="1"/>
  <c r="AO133" i="44" s="1"/>
  <c r="AC141" i="43"/>
  <c r="AL140" i="43"/>
  <c r="AM139" i="43" a="1"/>
  <c r="AM139" i="43" s="1"/>
  <c r="AN139" i="43" a="1"/>
  <c r="AN139" i="43" s="1"/>
  <c r="AO139" i="43" a="1"/>
  <c r="AO139" i="43" s="1"/>
  <c r="AL139" i="42"/>
  <c r="AD139" i="42"/>
  <c r="AE139" i="42" s="1"/>
  <c r="AF139" i="42" s="1"/>
  <c r="AG139" i="42" s="1"/>
  <c r="AH139" i="42" s="1"/>
  <c r="AM138" i="42" a="1"/>
  <c r="AM138" i="42" s="1"/>
  <c r="AN138" i="42" a="1"/>
  <c r="AN138" i="42" s="1"/>
  <c r="AO138" i="42" a="1"/>
  <c r="AO138" i="42" s="1"/>
  <c r="AL140" i="41"/>
  <c r="AC141" i="41"/>
  <c r="AM139" i="41" a="1"/>
  <c r="AM139" i="41" s="1"/>
  <c r="AO139" i="41" a="1"/>
  <c r="AO139" i="41" s="1"/>
  <c r="AN139" i="41" a="1"/>
  <c r="AN139" i="41" s="1"/>
  <c r="AC141" i="40"/>
  <c r="AL140" i="40"/>
  <c r="AO139" i="40" a="1"/>
  <c r="AO139" i="40" s="1"/>
  <c r="AM139" i="40" a="1"/>
  <c r="AM139" i="40" s="1"/>
  <c r="AO136" i="57" l="1" a="1"/>
  <c r="AO136" i="57" s="1"/>
  <c r="AM136" i="57" a="1"/>
  <c r="AM136" i="57" s="1"/>
  <c r="AN136" i="57" a="1"/>
  <c r="AN136" i="57" s="1"/>
  <c r="AL137" i="57"/>
  <c r="AD137" i="57"/>
  <c r="AE137" i="57" s="1"/>
  <c r="AF137" i="57" s="1"/>
  <c r="AG137" i="57" s="1"/>
  <c r="AH137" i="57" s="1"/>
  <c r="AM138" i="56" a="1"/>
  <c r="AM138" i="56" s="1"/>
  <c r="AN138" i="56" a="1"/>
  <c r="AN138" i="56" s="1"/>
  <c r="AO138" i="56" a="1"/>
  <c r="AO138" i="56" s="1"/>
  <c r="AD139" i="56"/>
  <c r="AE139" i="56" s="1"/>
  <c r="AF139" i="56" s="1"/>
  <c r="AG139" i="56" s="1"/>
  <c r="AH139" i="56" s="1"/>
  <c r="AL139" i="56"/>
  <c r="AI139" i="55"/>
  <c r="AO139" i="55" a="1"/>
  <c r="AO139" i="55" s="1"/>
  <c r="AC141" i="54"/>
  <c r="AL140" i="54"/>
  <c r="AO139" i="54" a="1"/>
  <c r="AO139" i="54" s="1"/>
  <c r="AI139" i="53"/>
  <c r="AN139" i="53" a="1"/>
  <c r="AN139" i="53" s="1"/>
  <c r="AM136" i="52" a="1"/>
  <c r="AM136" i="52" s="1"/>
  <c r="AO136" i="52" a="1"/>
  <c r="AO136" i="52" s="1"/>
  <c r="AN136" i="52" a="1"/>
  <c r="AN136" i="52" s="1"/>
  <c r="AD137" i="52"/>
  <c r="AE137" i="52" s="1"/>
  <c r="AF137" i="52" s="1"/>
  <c r="AG137" i="52" s="1"/>
  <c r="AH137" i="52" s="1"/>
  <c r="AL137" i="52"/>
  <c r="AI137" i="51"/>
  <c r="AN137" i="51" a="1"/>
  <c r="AN137" i="51" s="1"/>
  <c r="AM137" i="51" a="1"/>
  <c r="AM137" i="51" s="1"/>
  <c r="AO137" i="51" a="1"/>
  <c r="AO137" i="51" s="1"/>
  <c r="AL135" i="50"/>
  <c r="AD135" i="50"/>
  <c r="AE135" i="50" s="1"/>
  <c r="AF135" i="50" s="1"/>
  <c r="AG135" i="50" s="1"/>
  <c r="AH135" i="50" s="1"/>
  <c r="AN134" i="50" a="1"/>
  <c r="AN134" i="50" s="1"/>
  <c r="AO134" i="50" a="1"/>
  <c r="AO134" i="50" s="1"/>
  <c r="AM134" i="50" a="1"/>
  <c r="AM134" i="50" s="1"/>
  <c r="AI139" i="49"/>
  <c r="AN139" i="49" s="1" a="1"/>
  <c r="AN139" i="49" s="1"/>
  <c r="AO136" i="48" a="1"/>
  <c r="AO136" i="48" s="1"/>
  <c r="AN136" i="48" a="1"/>
  <c r="AN136" i="48" s="1"/>
  <c r="AM136" i="48" a="1"/>
  <c r="AM136" i="48" s="1"/>
  <c r="AL137" i="48"/>
  <c r="AD137" i="48"/>
  <c r="AE137" i="48" s="1"/>
  <c r="AF137" i="48" s="1"/>
  <c r="AG137" i="48" s="1"/>
  <c r="AH137" i="48" s="1"/>
  <c r="AO136" i="47" a="1"/>
  <c r="AO136" i="47" s="1"/>
  <c r="AN136" i="47" a="1"/>
  <c r="AN136" i="47" s="1"/>
  <c r="AM136" i="47" a="1"/>
  <c r="AM136" i="47" s="1"/>
  <c r="AL137" i="47"/>
  <c r="AD137" i="47"/>
  <c r="AE137" i="47" s="1"/>
  <c r="AF137" i="47" s="1"/>
  <c r="AG137" i="47" s="1"/>
  <c r="AH137" i="47" s="1"/>
  <c r="AI141" i="46"/>
  <c r="AN141" i="46" s="1" a="1"/>
  <c r="AN141" i="46" s="1"/>
  <c r="AC139" i="45"/>
  <c r="AL138" i="45"/>
  <c r="AO134" i="44" a="1"/>
  <c r="AO134" i="44" s="1"/>
  <c r="AN134" i="44" a="1"/>
  <c r="AN134" i="44" s="1"/>
  <c r="AM134" i="44" a="1"/>
  <c r="AM134" i="44" s="1"/>
  <c r="AL135" i="44"/>
  <c r="AD135" i="44"/>
  <c r="AE135" i="44" s="1"/>
  <c r="AF135" i="44" s="1"/>
  <c r="AG135" i="44" s="1"/>
  <c r="AH135" i="44" s="1"/>
  <c r="AO140" i="43" a="1"/>
  <c r="AO140" i="43" s="1"/>
  <c r="AN140" i="43" a="1"/>
  <c r="AN140" i="43" s="1"/>
  <c r="AM140" i="43" a="1"/>
  <c r="AM140" i="43" s="1"/>
  <c r="AD141" i="43"/>
  <c r="AE141" i="43" s="1"/>
  <c r="AF141" i="43" s="1"/>
  <c r="AG141" i="43" s="1"/>
  <c r="AH141" i="43" s="1"/>
  <c r="AL141" i="43"/>
  <c r="AI139" i="42"/>
  <c r="AN139" i="42" a="1"/>
  <c r="AN139" i="42" s="1"/>
  <c r="AL141" i="41"/>
  <c r="AD141" i="41"/>
  <c r="AE141" i="41" s="1"/>
  <c r="AF141" i="41" s="1"/>
  <c r="AG141" i="41" s="1"/>
  <c r="AH141" i="41" s="1"/>
  <c r="AM140" i="41" a="1"/>
  <c r="AM140" i="41" s="1"/>
  <c r="AO140" i="41" a="1"/>
  <c r="AO140" i="41" s="1"/>
  <c r="AN140" i="41" a="1"/>
  <c r="AN140" i="41" s="1"/>
  <c r="AN140" i="40" a="1"/>
  <c r="AN140" i="40" s="1"/>
  <c r="AM140" i="40" a="1"/>
  <c r="AM140" i="40" s="1"/>
  <c r="AO140" i="40" a="1"/>
  <c r="AO140" i="40" s="1"/>
  <c r="AL141" i="40"/>
  <c r="AD141" i="40"/>
  <c r="AE141" i="40" s="1"/>
  <c r="AF141" i="40" s="1"/>
  <c r="AG141" i="40" s="1"/>
  <c r="AH141" i="40" s="1"/>
  <c r="AI137" i="57" l="1"/>
  <c r="AI139" i="56"/>
  <c r="AC141" i="55"/>
  <c r="AL140" i="55"/>
  <c r="AN139" i="55" a="1"/>
  <c r="AN139" i="55" s="1"/>
  <c r="AM139" i="55" a="1"/>
  <c r="AM139" i="55" s="1"/>
  <c r="AO140" i="54" a="1"/>
  <c r="AO140" i="54" s="1"/>
  <c r="AN140" i="54" a="1"/>
  <c r="AN140" i="54" s="1"/>
  <c r="AM140" i="54" a="1"/>
  <c r="AM140" i="54" s="1"/>
  <c r="AD141" i="54"/>
  <c r="AE141" i="54" s="1"/>
  <c r="AF141" i="54" s="1"/>
  <c r="AG141" i="54" s="1"/>
  <c r="AH141" i="54" s="1"/>
  <c r="AL141" i="54"/>
  <c r="AC141" i="53"/>
  <c r="AL140" i="53"/>
  <c r="AO139" i="53" a="1"/>
  <c r="AO139" i="53" s="1"/>
  <c r="AM139" i="53" a="1"/>
  <c r="AM139" i="53" s="1"/>
  <c r="AI137" i="52"/>
  <c r="AN137" i="52" a="1"/>
  <c r="AN137" i="52" s="1"/>
  <c r="AM137" i="52" a="1"/>
  <c r="AM137" i="52" s="1"/>
  <c r="AL138" i="51"/>
  <c r="AC139" i="51"/>
  <c r="AI135" i="50"/>
  <c r="AM135" i="50" a="1"/>
  <c r="AM135" i="50" s="1"/>
  <c r="AC141" i="49"/>
  <c r="AL140" i="49"/>
  <c r="AM139" i="49" a="1"/>
  <c r="AM139" i="49" s="1"/>
  <c r="AO139" i="49" a="1"/>
  <c r="AO139" i="49" s="1"/>
  <c r="AO137" i="48" a="1"/>
  <c r="AO137" i="48" s="1"/>
  <c r="AI137" i="48"/>
  <c r="AI137" i="47"/>
  <c r="AO141" i="46" a="1"/>
  <c r="AO141" i="46" s="1"/>
  <c r="AL142" i="46"/>
  <c r="AC143" i="46"/>
  <c r="AM141" i="46" a="1"/>
  <c r="AM141" i="46" s="1"/>
  <c r="AN138" i="45" a="1"/>
  <c r="AN138" i="45" s="1"/>
  <c r="AM138" i="45" a="1"/>
  <c r="AM138" i="45" s="1"/>
  <c r="AO138" i="45" a="1"/>
  <c r="AO138" i="45" s="1"/>
  <c r="AL139" i="45"/>
  <c r="AD139" i="45"/>
  <c r="AE139" i="45" s="1"/>
  <c r="AF139" i="45" s="1"/>
  <c r="AG139" i="45" s="1"/>
  <c r="AH139" i="45" s="1"/>
  <c r="AI135" i="44"/>
  <c r="AO135" i="44" a="1"/>
  <c r="AO135" i="44" s="1"/>
  <c r="AI141" i="43"/>
  <c r="AO141" i="43" a="1"/>
  <c r="AO141" i="43" s="1"/>
  <c r="AL140" i="42"/>
  <c r="AC141" i="42"/>
  <c r="AO139" i="42" a="1"/>
  <c r="AO139" i="42" s="1"/>
  <c r="AM139" i="42" a="1"/>
  <c r="AM139" i="42" s="1"/>
  <c r="AI141" i="41"/>
  <c r="AI141" i="40"/>
  <c r="AM141" i="40" s="1" a="1"/>
  <c r="AM141" i="40" s="1"/>
  <c r="AL138" i="57" l="1"/>
  <c r="AC139" i="57"/>
  <c r="AM137" i="57" a="1"/>
  <c r="AM137" i="57" s="1"/>
  <c r="AN137" i="57" a="1"/>
  <c r="AN137" i="57" s="1"/>
  <c r="AO137" i="57" a="1"/>
  <c r="AO137" i="57" s="1"/>
  <c r="AC141" i="56"/>
  <c r="AL140" i="56"/>
  <c r="AM139" i="56" a="1"/>
  <c r="AM139" i="56" s="1"/>
  <c r="AN139" i="56" a="1"/>
  <c r="AN139" i="56" s="1"/>
  <c r="AO139" i="56" a="1"/>
  <c r="AO139" i="56" s="1"/>
  <c r="AN140" i="55" a="1"/>
  <c r="AN140" i="55" s="1"/>
  <c r="AM140" i="55" a="1"/>
  <c r="AM140" i="55" s="1"/>
  <c r="AO140" i="55" a="1"/>
  <c r="AO140" i="55" s="1"/>
  <c r="AL141" i="55"/>
  <c r="AD141" i="55"/>
  <c r="AE141" i="55" s="1"/>
  <c r="AF141" i="55" s="1"/>
  <c r="AG141" i="55" s="1"/>
  <c r="AH141" i="55" s="1"/>
  <c r="AI141" i="54"/>
  <c r="AO140" i="53" a="1"/>
  <c r="AO140" i="53" s="1"/>
  <c r="AN140" i="53" a="1"/>
  <c r="AN140" i="53" s="1"/>
  <c r="AM140" i="53" a="1"/>
  <c r="AM140" i="53" s="1"/>
  <c r="AL141" i="53"/>
  <c r="AD141" i="53"/>
  <c r="AE141" i="53" s="1"/>
  <c r="AF141" i="53" s="1"/>
  <c r="AG141" i="53" s="1"/>
  <c r="AH141" i="53" s="1"/>
  <c r="AC139" i="52"/>
  <c r="AL138" i="52"/>
  <c r="AO137" i="52" a="1"/>
  <c r="AO137" i="52" s="1"/>
  <c r="AL139" i="51"/>
  <c r="AD139" i="51"/>
  <c r="AE139" i="51" s="1"/>
  <c r="AF139" i="51" s="1"/>
  <c r="AG139" i="51" s="1"/>
  <c r="AH139" i="51" s="1"/>
  <c r="AO138" i="51" a="1"/>
  <c r="AO138" i="51" s="1"/>
  <c r="AN138" i="51" a="1"/>
  <c r="AN138" i="51" s="1"/>
  <c r="AM138" i="51" a="1"/>
  <c r="AM138" i="51" s="1"/>
  <c r="AL136" i="50"/>
  <c r="AC137" i="50"/>
  <c r="AN135" i="50" a="1"/>
  <c r="AN135" i="50" s="1"/>
  <c r="AO135" i="50" a="1"/>
  <c r="AO135" i="50" s="1"/>
  <c r="AO140" i="49" a="1"/>
  <c r="AO140" i="49" s="1"/>
  <c r="AN140" i="49" a="1"/>
  <c r="AN140" i="49" s="1"/>
  <c r="AM140" i="49" a="1"/>
  <c r="AM140" i="49" s="1"/>
  <c r="AL141" i="49"/>
  <c r="AD141" i="49"/>
  <c r="AE141" i="49" s="1"/>
  <c r="AF141" i="49" s="1"/>
  <c r="AG141" i="49" s="1"/>
  <c r="AH141" i="49" s="1"/>
  <c r="AL138" i="48"/>
  <c r="AC139" i="48"/>
  <c r="AN137" i="48" a="1"/>
  <c r="AN137" i="48" s="1"/>
  <c r="AM137" i="48" a="1"/>
  <c r="AM137" i="48" s="1"/>
  <c r="AL138" i="47"/>
  <c r="AC139" i="47"/>
  <c r="AN137" i="47" a="1"/>
  <c r="AN137" i="47" s="1"/>
  <c r="AO137" i="47" a="1"/>
  <c r="AO137" i="47" s="1"/>
  <c r="AM137" i="47" a="1"/>
  <c r="AM137" i="47" s="1"/>
  <c r="AD143" i="46"/>
  <c r="AE143" i="46" s="1"/>
  <c r="AF143" i="46" s="1"/>
  <c r="AG143" i="46" s="1"/>
  <c r="AH143" i="46" s="1"/>
  <c r="AL143" i="46"/>
  <c r="AN142" i="46" a="1"/>
  <c r="AN142" i="46" s="1"/>
  <c r="AO142" i="46" a="1"/>
  <c r="AO142" i="46" s="1"/>
  <c r="AM142" i="46" a="1"/>
  <c r="AM142" i="46" s="1"/>
  <c r="AI139" i="45"/>
  <c r="AM139" i="45" a="1"/>
  <c r="AM139" i="45" s="1"/>
  <c r="AC137" i="44"/>
  <c r="AL136" i="44"/>
  <c r="AN135" i="44" a="1"/>
  <c r="AN135" i="44" s="1"/>
  <c r="AM135" i="44" a="1"/>
  <c r="AM135" i="44" s="1"/>
  <c r="AL142" i="43"/>
  <c r="AC143" i="43"/>
  <c r="AN141" i="43" a="1"/>
  <c r="AN141" i="43" s="1"/>
  <c r="AM141" i="43" a="1"/>
  <c r="AM141" i="43" s="1"/>
  <c r="AL141" i="42"/>
  <c r="AD141" i="42"/>
  <c r="AE141" i="42" s="1"/>
  <c r="AF141" i="42" s="1"/>
  <c r="AG141" i="42" s="1"/>
  <c r="AH141" i="42" s="1"/>
  <c r="AO140" i="42" a="1"/>
  <c r="AO140" i="42" s="1"/>
  <c r="AN140" i="42" a="1"/>
  <c r="AN140" i="42" s="1"/>
  <c r="AM140" i="42" a="1"/>
  <c r="AM140" i="42" s="1"/>
  <c r="AC143" i="41"/>
  <c r="AL142" i="41"/>
  <c r="AO141" i="41" a="1"/>
  <c r="AO141" i="41" s="1"/>
  <c r="AM141" i="41" a="1"/>
  <c r="AM141" i="41" s="1"/>
  <c r="AN141" i="41" a="1"/>
  <c r="AN141" i="41" s="1"/>
  <c r="AO141" i="40" a="1"/>
  <c r="AO141" i="40" s="1"/>
  <c r="AL142" i="40"/>
  <c r="AC143" i="40"/>
  <c r="AN141" i="40" a="1"/>
  <c r="AN141" i="40" s="1"/>
  <c r="AD139" i="57" l="1"/>
  <c r="AE139" i="57" s="1"/>
  <c r="AF139" i="57" s="1"/>
  <c r="AG139" i="57" s="1"/>
  <c r="AH139" i="57" s="1"/>
  <c r="AL139" i="57"/>
  <c r="AN138" i="57" a="1"/>
  <c r="AN138" i="57" s="1"/>
  <c r="AO138" i="57" a="1"/>
  <c r="AO138" i="57" s="1"/>
  <c r="AM138" i="57" a="1"/>
  <c r="AM138" i="57" s="1"/>
  <c r="AN140" i="56" a="1"/>
  <c r="AN140" i="56" s="1"/>
  <c r="AO140" i="56" a="1"/>
  <c r="AO140" i="56" s="1"/>
  <c r="AM140" i="56" a="1"/>
  <c r="AM140" i="56" s="1"/>
  <c r="AD141" i="56"/>
  <c r="AE141" i="56" s="1"/>
  <c r="AF141" i="56" s="1"/>
  <c r="AG141" i="56" s="1"/>
  <c r="AH141" i="56" s="1"/>
  <c r="AL141" i="56"/>
  <c r="AI141" i="55"/>
  <c r="AN141" i="55" a="1"/>
  <c r="AN141" i="55" s="1"/>
  <c r="AL142" i="54"/>
  <c r="AC143" i="54"/>
  <c r="AM141" i="54" a="1"/>
  <c r="AM141" i="54" s="1"/>
  <c r="AN141" i="54" a="1"/>
  <c r="AN141" i="54" s="1"/>
  <c r="AO141" i="54" a="1"/>
  <c r="AO141" i="54" s="1"/>
  <c r="AI141" i="53"/>
  <c r="AO141" i="53" a="1"/>
  <c r="AO141" i="53" s="1"/>
  <c r="AM141" i="53" a="1"/>
  <c r="AM141" i="53" s="1"/>
  <c r="AO138" i="52" a="1"/>
  <c r="AO138" i="52" s="1"/>
  <c r="AN138" i="52" a="1"/>
  <c r="AN138" i="52" s="1"/>
  <c r="AM138" i="52" a="1"/>
  <c r="AM138" i="52" s="1"/>
  <c r="AD139" i="52"/>
  <c r="AE139" i="52" s="1"/>
  <c r="AF139" i="52" s="1"/>
  <c r="AG139" i="52" s="1"/>
  <c r="AH139" i="52" s="1"/>
  <c r="AL139" i="52"/>
  <c r="AI139" i="51"/>
  <c r="AM139" i="51" a="1"/>
  <c r="AM139" i="51" s="1"/>
  <c r="AD137" i="50"/>
  <c r="AE137" i="50" s="1"/>
  <c r="AF137" i="50" s="1"/>
  <c r="AG137" i="50" s="1"/>
  <c r="AH137" i="50" s="1"/>
  <c r="AL137" i="50"/>
  <c r="AM136" i="50" a="1"/>
  <c r="AM136" i="50" s="1"/>
  <c r="AN136" i="50" a="1"/>
  <c r="AN136" i="50" s="1"/>
  <c r="AO136" i="50" a="1"/>
  <c r="AO136" i="50" s="1"/>
  <c r="AI141" i="49"/>
  <c r="AO141" i="49" a="1"/>
  <c r="AO141" i="49" s="1"/>
  <c r="AM141" i="49" a="1"/>
  <c r="AM141" i="49" s="1"/>
  <c r="AD139" i="48"/>
  <c r="AE139" i="48" s="1"/>
  <c r="AF139" i="48" s="1"/>
  <c r="AG139" i="48" s="1"/>
  <c r="AH139" i="48" s="1"/>
  <c r="AL139" i="48"/>
  <c r="AM138" i="48" a="1"/>
  <c r="AM138" i="48" s="1"/>
  <c r="AO138" i="48" a="1"/>
  <c r="AO138" i="48" s="1"/>
  <c r="AN138" i="48" a="1"/>
  <c r="AN138" i="48" s="1"/>
  <c r="AD139" i="47"/>
  <c r="AE139" i="47" s="1"/>
  <c r="AF139" i="47" s="1"/>
  <c r="AG139" i="47" s="1"/>
  <c r="AH139" i="47" s="1"/>
  <c r="AL139" i="47"/>
  <c r="AO138" i="47" a="1"/>
  <c r="AO138" i="47" s="1"/>
  <c r="AM138" i="47" a="1"/>
  <c r="AM138" i="47" s="1"/>
  <c r="AN138" i="47" a="1"/>
  <c r="AN138" i="47" s="1"/>
  <c r="AN143" i="46" a="1"/>
  <c r="AN143" i="46" s="1"/>
  <c r="AI143" i="46"/>
  <c r="AC141" i="45"/>
  <c r="AL140" i="45"/>
  <c r="AN139" i="45" a="1"/>
  <c r="AN139" i="45" s="1"/>
  <c r="AO139" i="45" a="1"/>
  <c r="AO139" i="45" s="1"/>
  <c r="AO136" i="44" a="1"/>
  <c r="AO136" i="44" s="1"/>
  <c r="AN136" i="44" a="1"/>
  <c r="AN136" i="44" s="1"/>
  <c r="AM136" i="44" a="1"/>
  <c r="AM136" i="44" s="1"/>
  <c r="AL137" i="44"/>
  <c r="AD137" i="44"/>
  <c r="AE137" i="44" s="1"/>
  <c r="AF137" i="44" s="1"/>
  <c r="AG137" i="44" s="1"/>
  <c r="AH137" i="44" s="1"/>
  <c r="AL143" i="43"/>
  <c r="AD143" i="43"/>
  <c r="AE143" i="43" s="1"/>
  <c r="AF143" i="43" s="1"/>
  <c r="AG143" i="43" s="1"/>
  <c r="AH143" i="43" s="1"/>
  <c r="AM142" i="43" a="1"/>
  <c r="AM142" i="43" s="1"/>
  <c r="AO142" i="43" a="1"/>
  <c r="AO142" i="43" s="1"/>
  <c r="AN142" i="43" a="1"/>
  <c r="AN142" i="43" s="1"/>
  <c r="AI141" i="42"/>
  <c r="AN141" i="42" a="1"/>
  <c r="AN141" i="42" s="1"/>
  <c r="AN142" i="41" a="1"/>
  <c r="AN142" i="41" s="1"/>
  <c r="AO142" i="41" a="1"/>
  <c r="AO142" i="41" s="1"/>
  <c r="AM142" i="41" a="1"/>
  <c r="AM142" i="41" s="1"/>
  <c r="AD143" i="41"/>
  <c r="AE143" i="41" s="1"/>
  <c r="AF143" i="41" s="1"/>
  <c r="AG143" i="41" s="1"/>
  <c r="AH143" i="41" s="1"/>
  <c r="AL143" i="41"/>
  <c r="AD143" i="40"/>
  <c r="AE143" i="40" s="1"/>
  <c r="AF143" i="40" s="1"/>
  <c r="AG143" i="40" s="1"/>
  <c r="AH143" i="40" s="1"/>
  <c r="AL143" i="40"/>
  <c r="AN142" i="40" a="1"/>
  <c r="AN142" i="40" s="1"/>
  <c r="AM142" i="40" a="1"/>
  <c r="AM142" i="40" s="1"/>
  <c r="AO142" i="40" a="1"/>
  <c r="AO142" i="40" s="1"/>
  <c r="AI139" i="57" l="1"/>
  <c r="AN139" i="57" a="1"/>
  <c r="AN139" i="57" s="1"/>
  <c r="AI141" i="56"/>
  <c r="AL142" i="55"/>
  <c r="AC143" i="55"/>
  <c r="AM141" i="55" a="1"/>
  <c r="AM141" i="55" s="1"/>
  <c r="AO141" i="55" a="1"/>
  <c r="AO141" i="55" s="1"/>
  <c r="AL143" i="54"/>
  <c r="AD143" i="54"/>
  <c r="AE143" i="54" s="1"/>
  <c r="AF143" i="54" s="1"/>
  <c r="AG143" i="54" s="1"/>
  <c r="AH143" i="54" s="1"/>
  <c r="AO142" i="54" a="1"/>
  <c r="AO142" i="54" s="1"/>
  <c r="AN142" i="54" a="1"/>
  <c r="AN142" i="54" s="1"/>
  <c r="AM142" i="54" a="1"/>
  <c r="AM142" i="54" s="1"/>
  <c r="AC143" i="53"/>
  <c r="AL142" i="53"/>
  <c r="AN141" i="53" a="1"/>
  <c r="AN141" i="53" s="1"/>
  <c r="AI139" i="52"/>
  <c r="AN139" i="52" a="1"/>
  <c r="AN139" i="52" s="1"/>
  <c r="AO139" i="52" a="1"/>
  <c r="AO139" i="52" s="1"/>
  <c r="AC141" i="51"/>
  <c r="AL140" i="51"/>
  <c r="AN139" i="51" a="1"/>
  <c r="AN139" i="51" s="1"/>
  <c r="AO139" i="51" a="1"/>
  <c r="AO139" i="51" s="1"/>
  <c r="AI137" i="50"/>
  <c r="AN137" i="50" a="1"/>
  <c r="AN137" i="50" s="1"/>
  <c r="AC143" i="49"/>
  <c r="AL142" i="49"/>
  <c r="AN141" i="49" a="1"/>
  <c r="AN141" i="49" s="1"/>
  <c r="AI139" i="48"/>
  <c r="AN139" i="48" a="1"/>
  <c r="AN139" i="48" s="1"/>
  <c r="AI139" i="47"/>
  <c r="AC145" i="46"/>
  <c r="AL144" i="46"/>
  <c r="AO143" i="46" a="1"/>
  <c r="AO143" i="46" s="1"/>
  <c r="AM143" i="46" a="1"/>
  <c r="AM143" i="46" s="1"/>
  <c r="AO140" i="45" a="1"/>
  <c r="AO140" i="45" s="1"/>
  <c r="AN140" i="45" a="1"/>
  <c r="AN140" i="45" s="1"/>
  <c r="AM140" i="45" a="1"/>
  <c r="AM140" i="45" s="1"/>
  <c r="AL141" i="45"/>
  <c r="AD141" i="45"/>
  <c r="AE141" i="45" s="1"/>
  <c r="AF141" i="45" s="1"/>
  <c r="AG141" i="45" s="1"/>
  <c r="AH141" i="45" s="1"/>
  <c r="AI137" i="44"/>
  <c r="AI143" i="43"/>
  <c r="AN143" i="43" a="1"/>
  <c r="AN143" i="43" s="1"/>
  <c r="AO143" i="43" a="1"/>
  <c r="AO143" i="43" s="1"/>
  <c r="AC143" i="42"/>
  <c r="AL142" i="42"/>
  <c r="AM141" i="42" a="1"/>
  <c r="AM141" i="42" s="1"/>
  <c r="AO141" i="42" a="1"/>
  <c r="AO141" i="42" s="1"/>
  <c r="AI143" i="41"/>
  <c r="AI143" i="40"/>
  <c r="AN143" i="40" s="1" a="1"/>
  <c r="AN143" i="40" s="1"/>
  <c r="AC141" i="57" l="1"/>
  <c r="AL140" i="57"/>
  <c r="AO139" i="57" a="1"/>
  <c r="AO139" i="57" s="1"/>
  <c r="AM139" i="57" a="1"/>
  <c r="AM139" i="57" s="1"/>
  <c r="AC143" i="56"/>
  <c r="AL142" i="56"/>
  <c r="AN141" i="56" a="1"/>
  <c r="AN141" i="56" s="1"/>
  <c r="AO141" i="56" a="1"/>
  <c r="AO141" i="56" s="1"/>
  <c r="AM141" i="56" a="1"/>
  <c r="AM141" i="56" s="1"/>
  <c r="AL143" i="55"/>
  <c r="AD143" i="55"/>
  <c r="AE143" i="55" s="1"/>
  <c r="AF143" i="55" s="1"/>
  <c r="AG143" i="55" s="1"/>
  <c r="AH143" i="55" s="1"/>
  <c r="AM142" i="55" a="1"/>
  <c r="AM142" i="55" s="1"/>
  <c r="AO142" i="55" a="1"/>
  <c r="AO142" i="55" s="1"/>
  <c r="AN142" i="55" a="1"/>
  <c r="AN142" i="55" s="1"/>
  <c r="AN143" i="54" a="1"/>
  <c r="AN143" i="54" s="1"/>
  <c r="AI143" i="54"/>
  <c r="AM142" i="53" a="1"/>
  <c r="AM142" i="53" s="1"/>
  <c r="AO142" i="53" a="1"/>
  <c r="AO142" i="53" s="1"/>
  <c r="AN142" i="53" a="1"/>
  <c r="AN142" i="53" s="1"/>
  <c r="AD143" i="53"/>
  <c r="AE143" i="53" s="1"/>
  <c r="AF143" i="53" s="1"/>
  <c r="AG143" i="53" s="1"/>
  <c r="AH143" i="53" s="1"/>
  <c r="AL143" i="53"/>
  <c r="AL140" i="52"/>
  <c r="AC141" i="52"/>
  <c r="AM139" i="52" a="1"/>
  <c r="AM139" i="52" s="1"/>
  <c r="AM140" i="51" a="1"/>
  <c r="AM140" i="51" s="1"/>
  <c r="AO140" i="51" a="1"/>
  <c r="AO140" i="51" s="1"/>
  <c r="AN140" i="51" a="1"/>
  <c r="AN140" i="51" s="1"/>
  <c r="AL141" i="51"/>
  <c r="AD141" i="51"/>
  <c r="AE141" i="51" s="1"/>
  <c r="AF141" i="51" s="1"/>
  <c r="AG141" i="51" s="1"/>
  <c r="AH141" i="51" s="1"/>
  <c r="AC139" i="50"/>
  <c r="AL138" i="50"/>
  <c r="AO137" i="50" a="1"/>
  <c r="AO137" i="50" s="1"/>
  <c r="AM137" i="50" a="1"/>
  <c r="AM137" i="50" s="1"/>
  <c r="AN142" i="49" a="1"/>
  <c r="AN142" i="49" s="1"/>
  <c r="AM142" i="49" a="1"/>
  <c r="AM142" i="49" s="1"/>
  <c r="AO142" i="49" a="1"/>
  <c r="AO142" i="49" s="1"/>
  <c r="AL143" i="49"/>
  <c r="AD143" i="49"/>
  <c r="AE143" i="49" s="1"/>
  <c r="AF143" i="49" s="1"/>
  <c r="AG143" i="49" s="1"/>
  <c r="AH143" i="49" s="1"/>
  <c r="AC141" i="48"/>
  <c r="AL140" i="48"/>
  <c r="AO139" i="48" a="1"/>
  <c r="AO139" i="48" s="1"/>
  <c r="AM139" i="48" a="1"/>
  <c r="AM139" i="48" s="1"/>
  <c r="AL140" i="47"/>
  <c r="AC141" i="47"/>
  <c r="AO139" i="47" a="1"/>
  <c r="AO139" i="47" s="1"/>
  <c r="AM139" i="47" a="1"/>
  <c r="AM139" i="47" s="1"/>
  <c r="AN139" i="47" a="1"/>
  <c r="AN139" i="47" s="1"/>
  <c r="AM144" i="46" a="1"/>
  <c r="AM144" i="46" s="1"/>
  <c r="AN144" i="46" a="1"/>
  <c r="AN144" i="46" s="1"/>
  <c r="AO144" i="46" a="1"/>
  <c r="AO144" i="46" s="1"/>
  <c r="AD145" i="46"/>
  <c r="AE145" i="46" s="1"/>
  <c r="AF145" i="46" s="1"/>
  <c r="AG145" i="46" s="1"/>
  <c r="AH145" i="46" s="1"/>
  <c r="AL145" i="46"/>
  <c r="AI141" i="45"/>
  <c r="AC139" i="44"/>
  <c r="AL138" i="44"/>
  <c r="AO137" i="44" a="1"/>
  <c r="AO137" i="44" s="1"/>
  <c r="AM137" i="44" a="1"/>
  <c r="AM137" i="44" s="1"/>
  <c r="AN137" i="44" a="1"/>
  <c r="AN137" i="44" s="1"/>
  <c r="AL144" i="43"/>
  <c r="AC145" i="43"/>
  <c r="AM143" i="43" a="1"/>
  <c r="AM143" i="43" s="1"/>
  <c r="AO142" i="42" a="1"/>
  <c r="AO142" i="42" s="1"/>
  <c r="AM142" i="42" a="1"/>
  <c r="AM142" i="42" s="1"/>
  <c r="AN142" i="42" a="1"/>
  <c r="AN142" i="42" s="1"/>
  <c r="AL143" i="42"/>
  <c r="AD143" i="42"/>
  <c r="AE143" i="42" s="1"/>
  <c r="AF143" i="42" s="1"/>
  <c r="AG143" i="42" s="1"/>
  <c r="AH143" i="42" s="1"/>
  <c r="AL144" i="41"/>
  <c r="AC145" i="41"/>
  <c r="AM143" i="41" a="1"/>
  <c r="AM143" i="41" s="1"/>
  <c r="AO143" i="41" a="1"/>
  <c r="AO143" i="41" s="1"/>
  <c r="AN143" i="41" a="1"/>
  <c r="AN143" i="41" s="1"/>
  <c r="AC145" i="40"/>
  <c r="AL144" i="40"/>
  <c r="AM143" i="40" a="1"/>
  <c r="AM143" i="40" s="1"/>
  <c r="AO143" i="40" a="1"/>
  <c r="AO143" i="40" s="1"/>
  <c r="AN140" i="57" l="1" a="1"/>
  <c r="AN140" i="57" s="1"/>
  <c r="AM140" i="57" a="1"/>
  <c r="AM140" i="57" s="1"/>
  <c r="AO140" i="57" a="1"/>
  <c r="AO140" i="57" s="1"/>
  <c r="AD141" i="57"/>
  <c r="AE141" i="57" s="1"/>
  <c r="AF141" i="57" s="1"/>
  <c r="AG141" i="57" s="1"/>
  <c r="AH141" i="57" s="1"/>
  <c r="AL141" i="57"/>
  <c r="AO142" i="56" a="1"/>
  <c r="AO142" i="56" s="1"/>
  <c r="AM142" i="56" a="1"/>
  <c r="AM142" i="56" s="1"/>
  <c r="AN142" i="56" a="1"/>
  <c r="AN142" i="56" s="1"/>
  <c r="AL143" i="56"/>
  <c r="AD143" i="56"/>
  <c r="AE143" i="56" s="1"/>
  <c r="AF143" i="56" s="1"/>
  <c r="AG143" i="56" s="1"/>
  <c r="AH143" i="56" s="1"/>
  <c r="AI143" i="55"/>
  <c r="AM143" i="55" a="1"/>
  <c r="AM143" i="55" s="1"/>
  <c r="AL144" i="54"/>
  <c r="AC145" i="54"/>
  <c r="AO143" i="54" a="1"/>
  <c r="AO143" i="54" s="1"/>
  <c r="AM143" i="54" a="1"/>
  <c r="AM143" i="54" s="1"/>
  <c r="AI143" i="53"/>
  <c r="AN143" i="53" a="1"/>
  <c r="AN143" i="53" s="1"/>
  <c r="AL141" i="52"/>
  <c r="AD141" i="52"/>
  <c r="AE141" i="52" s="1"/>
  <c r="AF141" i="52" s="1"/>
  <c r="AG141" i="52" s="1"/>
  <c r="AH141" i="52" s="1"/>
  <c r="AN140" i="52" a="1"/>
  <c r="AN140" i="52" s="1"/>
  <c r="AM140" i="52" a="1"/>
  <c r="AM140" i="52" s="1"/>
  <c r="AO140" i="52" a="1"/>
  <c r="AO140" i="52" s="1"/>
  <c r="AI141" i="51"/>
  <c r="AN141" i="51" s="1" a="1"/>
  <c r="AN141" i="51" s="1"/>
  <c r="AM138" i="50" a="1"/>
  <c r="AM138" i="50" s="1"/>
  <c r="AN138" i="50" a="1"/>
  <c r="AN138" i="50" s="1"/>
  <c r="AO138" i="50" a="1"/>
  <c r="AO138" i="50" s="1"/>
  <c r="AD139" i="50"/>
  <c r="AE139" i="50" s="1"/>
  <c r="AF139" i="50" s="1"/>
  <c r="AG139" i="50" s="1"/>
  <c r="AH139" i="50" s="1"/>
  <c r="AL139" i="50"/>
  <c r="AI143" i="49"/>
  <c r="AM143" i="49" a="1"/>
  <c r="AM143" i="49" s="1"/>
  <c r="AO140" i="48" a="1"/>
  <c r="AO140" i="48" s="1"/>
  <c r="AN140" i="48" a="1"/>
  <c r="AN140" i="48" s="1"/>
  <c r="AM140" i="48" a="1"/>
  <c r="AM140" i="48" s="1"/>
  <c r="AL141" i="48"/>
  <c r="AD141" i="48"/>
  <c r="AE141" i="48" s="1"/>
  <c r="AF141" i="48" s="1"/>
  <c r="AG141" i="48" s="1"/>
  <c r="AH141" i="48" s="1"/>
  <c r="AL141" i="47"/>
  <c r="AD141" i="47"/>
  <c r="AE141" i="47" s="1"/>
  <c r="AF141" i="47" s="1"/>
  <c r="AG141" i="47" s="1"/>
  <c r="AH141" i="47" s="1"/>
  <c r="AN140" i="47" a="1"/>
  <c r="AN140" i="47" s="1"/>
  <c r="AM140" i="47" a="1"/>
  <c r="AM140" i="47" s="1"/>
  <c r="AO140" i="47" a="1"/>
  <c r="AO140" i="47" s="1"/>
  <c r="AI145" i="46"/>
  <c r="AN145" i="46" s="1" a="1"/>
  <c r="AN145" i="46" s="1"/>
  <c r="AO145" i="46" a="1"/>
  <c r="AO145" i="46" s="1"/>
  <c r="AL142" i="45"/>
  <c r="AC143" i="45"/>
  <c r="AO141" i="45" a="1"/>
  <c r="AO141" i="45" s="1"/>
  <c r="AN141" i="45" a="1"/>
  <c r="AN141" i="45" s="1"/>
  <c r="AM141" i="45" a="1"/>
  <c r="AM141" i="45" s="1"/>
  <c r="AM138" i="44" a="1"/>
  <c r="AM138" i="44" s="1"/>
  <c r="AO138" i="44" a="1"/>
  <c r="AO138" i="44" s="1"/>
  <c r="AN138" i="44" a="1"/>
  <c r="AN138" i="44" s="1"/>
  <c r="AD139" i="44"/>
  <c r="AE139" i="44" s="1"/>
  <c r="AF139" i="44" s="1"/>
  <c r="AG139" i="44" s="1"/>
  <c r="AH139" i="44" s="1"/>
  <c r="AL139" i="44"/>
  <c r="AL145" i="43"/>
  <c r="AD145" i="43"/>
  <c r="AE145" i="43" s="1"/>
  <c r="AF145" i="43" s="1"/>
  <c r="AG145" i="43" s="1"/>
  <c r="AH145" i="43" s="1"/>
  <c r="AN144" i="43" a="1"/>
  <c r="AN144" i="43" s="1"/>
  <c r="AM144" i="43" a="1"/>
  <c r="AM144" i="43" s="1"/>
  <c r="AO144" i="43" a="1"/>
  <c r="AO144" i="43" s="1"/>
  <c r="AI143" i="42"/>
  <c r="AL145" i="41"/>
  <c r="AD145" i="41"/>
  <c r="AE145" i="41" s="1"/>
  <c r="AF145" i="41" s="1"/>
  <c r="AG145" i="41" s="1"/>
  <c r="AH145" i="41" s="1"/>
  <c r="AM144" i="41" a="1"/>
  <c r="AM144" i="41" s="1"/>
  <c r="AO144" i="41" a="1"/>
  <c r="AO144" i="41" s="1"/>
  <c r="AN144" i="41" a="1"/>
  <c r="AN144" i="41" s="1"/>
  <c r="AM144" i="40" a="1"/>
  <c r="AM144" i="40" s="1"/>
  <c r="AO144" i="40" a="1"/>
  <c r="AO144" i="40" s="1"/>
  <c r="AN144" i="40" a="1"/>
  <c r="AN144" i="40" s="1"/>
  <c r="AL145" i="40"/>
  <c r="AD145" i="40"/>
  <c r="AE145" i="40" s="1"/>
  <c r="AF145" i="40" s="1"/>
  <c r="AG145" i="40" s="1"/>
  <c r="AH145" i="40" s="1"/>
  <c r="AI141" i="57" l="1"/>
  <c r="AN141" i="57" a="1"/>
  <c r="AN141" i="57" s="1"/>
  <c r="AO141" i="57" a="1"/>
  <c r="AO141" i="57" s="1"/>
  <c r="AI143" i="56"/>
  <c r="AN143" i="56" a="1"/>
  <c r="AN143" i="56" s="1"/>
  <c r="AC145" i="55"/>
  <c r="AL144" i="55"/>
  <c r="AN143" i="55" a="1"/>
  <c r="AN143" i="55" s="1"/>
  <c r="AO143" i="55" a="1"/>
  <c r="AO143" i="55" s="1"/>
  <c r="AL145" i="54"/>
  <c r="AD145" i="54"/>
  <c r="AE145" i="54" s="1"/>
  <c r="AF145" i="54" s="1"/>
  <c r="AG145" i="54" s="1"/>
  <c r="AH145" i="54" s="1"/>
  <c r="AO144" i="54" a="1"/>
  <c r="AO144" i="54" s="1"/>
  <c r="AM144" i="54" a="1"/>
  <c r="AM144" i="54" s="1"/>
  <c r="AN144" i="54" a="1"/>
  <c r="AN144" i="54" s="1"/>
  <c r="AC145" i="53"/>
  <c r="AL144" i="53"/>
  <c r="AM143" i="53" a="1"/>
  <c r="AM143" i="53" s="1"/>
  <c r="AO143" i="53" a="1"/>
  <c r="AO143" i="53" s="1"/>
  <c r="AI141" i="52"/>
  <c r="AN141" i="52" a="1"/>
  <c r="AN141" i="52" s="1"/>
  <c r="AC143" i="51"/>
  <c r="AL142" i="51"/>
  <c r="AO141" i="51" a="1"/>
  <c r="AO141" i="51" s="1"/>
  <c r="AM141" i="51" a="1"/>
  <c r="AM141" i="51" s="1"/>
  <c r="AI139" i="50"/>
  <c r="AN139" i="50" a="1"/>
  <c r="AN139" i="50" s="1"/>
  <c r="AO139" i="50" a="1"/>
  <c r="AO139" i="50" s="1"/>
  <c r="AL144" i="49"/>
  <c r="AC145" i="49"/>
  <c r="AO143" i="49" a="1"/>
  <c r="AO143" i="49" s="1"/>
  <c r="AN143" i="49" a="1"/>
  <c r="AN143" i="49" s="1"/>
  <c r="AN141" i="48" a="1"/>
  <c r="AN141" i="48" s="1"/>
  <c r="AI141" i="48"/>
  <c r="AI141" i="47"/>
  <c r="AO141" i="47" a="1"/>
  <c r="AO141" i="47" s="1"/>
  <c r="AL146" i="46"/>
  <c r="AC147" i="46"/>
  <c r="AM145" i="46" a="1"/>
  <c r="AM145" i="46" s="1"/>
  <c r="AL143" i="45"/>
  <c r="AD143" i="45"/>
  <c r="AE143" i="45" s="1"/>
  <c r="AF143" i="45" s="1"/>
  <c r="AG143" i="45" s="1"/>
  <c r="AH143" i="45" s="1"/>
  <c r="AM142" i="45" a="1"/>
  <c r="AM142" i="45" s="1"/>
  <c r="AN142" i="45" a="1"/>
  <c r="AN142" i="45" s="1"/>
  <c r="AO142" i="45" a="1"/>
  <c r="AO142" i="45" s="1"/>
  <c r="AI139" i="44"/>
  <c r="AN139" i="44" a="1"/>
  <c r="AN139" i="44" s="1"/>
  <c r="AO139" i="44" a="1"/>
  <c r="AO139" i="44" s="1"/>
  <c r="AI145" i="43"/>
  <c r="AM145" i="43" a="1"/>
  <c r="AM145" i="43" s="1"/>
  <c r="AO145" i="43" a="1"/>
  <c r="AO145" i="43" s="1"/>
  <c r="AC145" i="42"/>
  <c r="AL144" i="42"/>
  <c r="AN143" i="42" a="1"/>
  <c r="AN143" i="42" s="1"/>
  <c r="AO143" i="42" a="1"/>
  <c r="AO143" i="42" s="1"/>
  <c r="AM143" i="42" a="1"/>
  <c r="AM143" i="42" s="1"/>
  <c r="AI145" i="41"/>
  <c r="AN145" i="41" s="1" a="1"/>
  <c r="AN145" i="41" s="1"/>
  <c r="AI145" i="40"/>
  <c r="AO145" i="40" s="1" a="1"/>
  <c r="AO145" i="40" s="1"/>
  <c r="AL142" i="57" l="1"/>
  <c r="AC143" i="57"/>
  <c r="AM141" i="57" a="1"/>
  <c r="AM141" i="57" s="1"/>
  <c r="AC145" i="56"/>
  <c r="AL144" i="56"/>
  <c r="AM143" i="56" a="1"/>
  <c r="AM143" i="56" s="1"/>
  <c r="AO143" i="56" a="1"/>
  <c r="AO143" i="56" s="1"/>
  <c r="AM144" i="55" a="1"/>
  <c r="AM144" i="55" s="1"/>
  <c r="AN144" i="55" a="1"/>
  <c r="AN144" i="55" s="1"/>
  <c r="AO144" i="55" a="1"/>
  <c r="AO144" i="55" s="1"/>
  <c r="AD145" i="55"/>
  <c r="AE145" i="55" s="1"/>
  <c r="AF145" i="55" s="1"/>
  <c r="AG145" i="55" s="1"/>
  <c r="AH145" i="55" s="1"/>
  <c r="AL145" i="55"/>
  <c r="AI145" i="54"/>
  <c r="AN144" i="53" a="1"/>
  <c r="AN144" i="53" s="1"/>
  <c r="AO144" i="53" a="1"/>
  <c r="AO144" i="53" s="1"/>
  <c r="AM144" i="53" a="1"/>
  <c r="AM144" i="53" s="1"/>
  <c r="AD145" i="53"/>
  <c r="AE145" i="53" s="1"/>
  <c r="AF145" i="53" s="1"/>
  <c r="AG145" i="53" s="1"/>
  <c r="AH145" i="53" s="1"/>
  <c r="AL145" i="53"/>
  <c r="AL142" i="52"/>
  <c r="AC143" i="52"/>
  <c r="AM141" i="52" a="1"/>
  <c r="AM141" i="52" s="1"/>
  <c r="AO141" i="52" a="1"/>
  <c r="AO141" i="52" s="1"/>
  <c r="AO142" i="51" a="1"/>
  <c r="AO142" i="51" s="1"/>
  <c r="AN142" i="51" a="1"/>
  <c r="AN142" i="51" s="1"/>
  <c r="AM142" i="51" a="1"/>
  <c r="AM142" i="51" s="1"/>
  <c r="AD143" i="51"/>
  <c r="AE143" i="51" s="1"/>
  <c r="AF143" i="51" s="1"/>
  <c r="AG143" i="51" s="1"/>
  <c r="AH143" i="51" s="1"/>
  <c r="AL143" i="51"/>
  <c r="AC141" i="50"/>
  <c r="AL140" i="50"/>
  <c r="AM139" i="50" a="1"/>
  <c r="AM139" i="50" s="1"/>
  <c r="AL145" i="49"/>
  <c r="AD145" i="49"/>
  <c r="AE145" i="49" s="1"/>
  <c r="AF145" i="49" s="1"/>
  <c r="AG145" i="49" s="1"/>
  <c r="AH145" i="49" s="1"/>
  <c r="AO144" i="49" a="1"/>
  <c r="AO144" i="49" s="1"/>
  <c r="AN144" i="49" a="1"/>
  <c r="AN144" i="49" s="1"/>
  <c r="AM144" i="49" a="1"/>
  <c r="AM144" i="49" s="1"/>
  <c r="AC143" i="48"/>
  <c r="AL142" i="48"/>
  <c r="AM141" i="48" a="1"/>
  <c r="AM141" i="48" s="1"/>
  <c r="AO141" i="48" a="1"/>
  <c r="AO141" i="48" s="1"/>
  <c r="AL142" i="47"/>
  <c r="AC143" i="47"/>
  <c r="AN141" i="47" a="1"/>
  <c r="AN141" i="47" s="1"/>
  <c r="AM141" i="47" a="1"/>
  <c r="AM141" i="47" s="1"/>
  <c r="AD147" i="46"/>
  <c r="AE147" i="46" s="1"/>
  <c r="AF147" i="46" s="1"/>
  <c r="AG147" i="46" s="1"/>
  <c r="AH147" i="46" s="1"/>
  <c r="AL147" i="46"/>
  <c r="AM146" i="46" a="1"/>
  <c r="AM146" i="46" s="1"/>
  <c r="AO146" i="46" a="1"/>
  <c r="AO146" i="46" s="1"/>
  <c r="AN146" i="46" a="1"/>
  <c r="AN146" i="46" s="1"/>
  <c r="AI143" i="45"/>
  <c r="AM143" i="45" a="1"/>
  <c r="AM143" i="45" s="1"/>
  <c r="AC141" i="44"/>
  <c r="AL140" i="44"/>
  <c r="AM139" i="44" a="1"/>
  <c r="AM139" i="44" s="1"/>
  <c r="AC147" i="43"/>
  <c r="AL146" i="43"/>
  <c r="AN145" i="43" a="1"/>
  <c r="AN145" i="43" s="1"/>
  <c r="AM144" i="42" a="1"/>
  <c r="AM144" i="42" s="1"/>
  <c r="AO144" i="42" a="1"/>
  <c r="AO144" i="42" s="1"/>
  <c r="AN144" i="42" a="1"/>
  <c r="AN144" i="42" s="1"/>
  <c r="AD145" i="42"/>
  <c r="AE145" i="42" s="1"/>
  <c r="AF145" i="42" s="1"/>
  <c r="AG145" i="42" s="1"/>
  <c r="AH145" i="42" s="1"/>
  <c r="AL145" i="42"/>
  <c r="AO145" i="41" a="1"/>
  <c r="AO145" i="41" s="1"/>
  <c r="AC147" i="41"/>
  <c r="AL146" i="41"/>
  <c r="AM145" i="41" a="1"/>
  <c r="AM145" i="41" s="1"/>
  <c r="AM145" i="40" a="1"/>
  <c r="AM145" i="40" s="1"/>
  <c r="AN145" i="40" a="1"/>
  <c r="AN145" i="40" s="1"/>
  <c r="AL146" i="40"/>
  <c r="AC147" i="40"/>
  <c r="AD143" i="57" l="1"/>
  <c r="AE143" i="57" s="1"/>
  <c r="AF143" i="57" s="1"/>
  <c r="AG143" i="57" s="1"/>
  <c r="AH143" i="57" s="1"/>
  <c r="AL143" i="57"/>
  <c r="AO142" i="57" a="1"/>
  <c r="AO142" i="57" s="1"/>
  <c r="AM142" i="57" a="1"/>
  <c r="AM142" i="57" s="1"/>
  <c r="AN142" i="57" a="1"/>
  <c r="AN142" i="57" s="1"/>
  <c r="AN144" i="56" a="1"/>
  <c r="AN144" i="56" s="1"/>
  <c r="AM144" i="56" a="1"/>
  <c r="AM144" i="56" s="1"/>
  <c r="AO144" i="56" a="1"/>
  <c r="AO144" i="56" s="1"/>
  <c r="AL145" i="56"/>
  <c r="AD145" i="56"/>
  <c r="AE145" i="56" s="1"/>
  <c r="AF145" i="56" s="1"/>
  <c r="AG145" i="56" s="1"/>
  <c r="AH145" i="56" s="1"/>
  <c r="AM145" i="55" a="1"/>
  <c r="AM145" i="55" s="1"/>
  <c r="AI145" i="55"/>
  <c r="AN145" i="55" a="1"/>
  <c r="AN145" i="55" s="1"/>
  <c r="AO145" i="55" a="1"/>
  <c r="AO145" i="55" s="1"/>
  <c r="AC147" i="54"/>
  <c r="AL146" i="54"/>
  <c r="AM145" i="54" a="1"/>
  <c r="AM145" i="54" s="1"/>
  <c r="AN145" i="54" a="1"/>
  <c r="AN145" i="54" s="1"/>
  <c r="AO145" i="54" a="1"/>
  <c r="AO145" i="54" s="1"/>
  <c r="AI145" i="53"/>
  <c r="AD143" i="52"/>
  <c r="AE143" i="52" s="1"/>
  <c r="AF143" i="52" s="1"/>
  <c r="AG143" i="52" s="1"/>
  <c r="AH143" i="52" s="1"/>
  <c r="AL143" i="52"/>
  <c r="AM142" i="52" a="1"/>
  <c r="AM142" i="52" s="1"/>
  <c r="AN142" i="52" a="1"/>
  <c r="AN142" i="52" s="1"/>
  <c r="AO142" i="52" a="1"/>
  <c r="AO142" i="52" s="1"/>
  <c r="AI143" i="51"/>
  <c r="AN143" i="51" a="1"/>
  <c r="AN143" i="51" s="1"/>
  <c r="AO140" i="50" a="1"/>
  <c r="AO140" i="50" s="1"/>
  <c r="AN140" i="50" a="1"/>
  <c r="AN140" i="50" s="1"/>
  <c r="AM140" i="50" a="1"/>
  <c r="AM140" i="50" s="1"/>
  <c r="AD141" i="50"/>
  <c r="AE141" i="50" s="1"/>
  <c r="AF141" i="50" s="1"/>
  <c r="AG141" i="50" s="1"/>
  <c r="AH141" i="50" s="1"/>
  <c r="AL141" i="50"/>
  <c r="AI145" i="49"/>
  <c r="AN145" i="49" a="1"/>
  <c r="AN145" i="49" s="1"/>
  <c r="AO145" i="49" a="1"/>
  <c r="AO145" i="49" s="1"/>
  <c r="AM142" i="48" a="1"/>
  <c r="AM142" i="48" s="1"/>
  <c r="AO142" i="48" a="1"/>
  <c r="AO142" i="48" s="1"/>
  <c r="AN142" i="48" a="1"/>
  <c r="AN142" i="48" s="1"/>
  <c r="AD143" i="48"/>
  <c r="AE143" i="48" s="1"/>
  <c r="AF143" i="48" s="1"/>
  <c r="AG143" i="48" s="1"/>
  <c r="AH143" i="48" s="1"/>
  <c r="AL143" i="48"/>
  <c r="AL143" i="47"/>
  <c r="AD143" i="47"/>
  <c r="AE143" i="47" s="1"/>
  <c r="AF143" i="47" s="1"/>
  <c r="AG143" i="47" s="1"/>
  <c r="AH143" i="47" s="1"/>
  <c r="AM142" i="47" a="1"/>
  <c r="AM142" i="47" s="1"/>
  <c r="AO142" i="47" a="1"/>
  <c r="AO142" i="47" s="1"/>
  <c r="AN142" i="47" a="1"/>
  <c r="AN142" i="47" s="1"/>
  <c r="AI147" i="46"/>
  <c r="AC145" i="45"/>
  <c r="AL144" i="45"/>
  <c r="AO143" i="45" a="1"/>
  <c r="AO143" i="45" s="1"/>
  <c r="AN143" i="45" a="1"/>
  <c r="AN143" i="45" s="1"/>
  <c r="AO140" i="44" a="1"/>
  <c r="AO140" i="44" s="1"/>
  <c r="AN140" i="44" a="1"/>
  <c r="AN140" i="44" s="1"/>
  <c r="AM140" i="44" a="1"/>
  <c r="AM140" i="44" s="1"/>
  <c r="AL141" i="44"/>
  <c r="AD141" i="44"/>
  <c r="AE141" i="44" s="1"/>
  <c r="AF141" i="44" s="1"/>
  <c r="AG141" i="44" s="1"/>
  <c r="AH141" i="44" s="1"/>
  <c r="AN146" i="43" a="1"/>
  <c r="AN146" i="43" s="1"/>
  <c r="AM146" i="43" a="1"/>
  <c r="AM146" i="43" s="1"/>
  <c r="AO146" i="43" a="1"/>
  <c r="AO146" i="43" s="1"/>
  <c r="AL147" i="43"/>
  <c r="AD147" i="43"/>
  <c r="AE147" i="43" s="1"/>
  <c r="AF147" i="43" s="1"/>
  <c r="AG147" i="43" s="1"/>
  <c r="AH147" i="43" s="1"/>
  <c r="AI145" i="42"/>
  <c r="AM145" i="42" a="1"/>
  <c r="AM145" i="42" s="1"/>
  <c r="AM146" i="41" a="1"/>
  <c r="AM146" i="41" s="1"/>
  <c r="AO146" i="41" a="1"/>
  <c r="AO146" i="41" s="1"/>
  <c r="AN146" i="41" a="1"/>
  <c r="AN146" i="41" s="1"/>
  <c r="AL147" i="41"/>
  <c r="AD147" i="41"/>
  <c r="AE147" i="41" s="1"/>
  <c r="AF147" i="41" s="1"/>
  <c r="AG147" i="41" s="1"/>
  <c r="AH147" i="41" s="1"/>
  <c r="AL147" i="40"/>
  <c r="AD147" i="40"/>
  <c r="AE147" i="40" s="1"/>
  <c r="AF147" i="40" s="1"/>
  <c r="AG147" i="40" s="1"/>
  <c r="AH147" i="40" s="1"/>
  <c r="AM146" i="40" a="1"/>
  <c r="AM146" i="40" s="1"/>
  <c r="AN146" i="40" a="1"/>
  <c r="AN146" i="40" s="1"/>
  <c r="AO146" i="40" a="1"/>
  <c r="AO146" i="40" s="1"/>
  <c r="AI143" i="57" l="1"/>
  <c r="AN143" i="57" a="1"/>
  <c r="AN143" i="57" s="1"/>
  <c r="AM145" i="56" a="1"/>
  <c r="AM145" i="56" s="1"/>
  <c r="AI145" i="56"/>
  <c r="AN145" i="56" a="1"/>
  <c r="AN145" i="56" s="1"/>
  <c r="AC147" i="55"/>
  <c r="AL146" i="55"/>
  <c r="AN146" i="54" a="1"/>
  <c r="AN146" i="54" s="1"/>
  <c r="AM146" i="54" a="1"/>
  <c r="AM146" i="54" s="1"/>
  <c r="AO146" i="54" a="1"/>
  <c r="AO146" i="54" s="1"/>
  <c r="AL147" i="54"/>
  <c r="AD147" i="54"/>
  <c r="AE147" i="54" s="1"/>
  <c r="AF147" i="54" s="1"/>
  <c r="AG147" i="54" s="1"/>
  <c r="AH147" i="54" s="1"/>
  <c r="AL146" i="53"/>
  <c r="AC147" i="53"/>
  <c r="AO145" i="53" a="1"/>
  <c r="AO145" i="53" s="1"/>
  <c r="AM145" i="53" a="1"/>
  <c r="AM145" i="53" s="1"/>
  <c r="AN145" i="53" a="1"/>
  <c r="AN145" i="53" s="1"/>
  <c r="AI143" i="52"/>
  <c r="AN143" i="52" a="1"/>
  <c r="AN143" i="52" s="1"/>
  <c r="AL144" i="51"/>
  <c r="AC145" i="51"/>
  <c r="AM143" i="51" a="1"/>
  <c r="AM143" i="51" s="1"/>
  <c r="AO143" i="51" a="1"/>
  <c r="AO143" i="51" s="1"/>
  <c r="AI141" i="50"/>
  <c r="AC147" i="49"/>
  <c r="AL146" i="49"/>
  <c r="AM145" i="49" a="1"/>
  <c r="AM145" i="49" s="1"/>
  <c r="AM143" i="48" a="1"/>
  <c r="AM143" i="48" s="1"/>
  <c r="AI143" i="48"/>
  <c r="AN143" i="48" s="1" a="1"/>
  <c r="AN143" i="48" s="1"/>
  <c r="AI143" i="47"/>
  <c r="AM143" i="47" a="1"/>
  <c r="AM143" i="47" s="1"/>
  <c r="AL148" i="46"/>
  <c r="AC149" i="46"/>
  <c r="AM147" i="46" a="1"/>
  <c r="AM147" i="46" s="1"/>
  <c r="AN147" i="46" a="1"/>
  <c r="AN147" i="46" s="1"/>
  <c r="AO147" i="46" a="1"/>
  <c r="AO147" i="46" s="1"/>
  <c r="AO144" i="45" a="1"/>
  <c r="AO144" i="45" s="1"/>
  <c r="AN144" i="45" a="1"/>
  <c r="AN144" i="45" s="1"/>
  <c r="AM144" i="45" a="1"/>
  <c r="AM144" i="45" s="1"/>
  <c r="AD145" i="45"/>
  <c r="AE145" i="45" s="1"/>
  <c r="AF145" i="45" s="1"/>
  <c r="AG145" i="45" s="1"/>
  <c r="AH145" i="45" s="1"/>
  <c r="AL145" i="45"/>
  <c r="AI141" i="44"/>
  <c r="AI147" i="43"/>
  <c r="AN147" i="43" a="1"/>
  <c r="AN147" i="43" s="1"/>
  <c r="AC147" i="42"/>
  <c r="AL146" i="42"/>
  <c r="AN145" i="42" a="1"/>
  <c r="AN145" i="42" s="1"/>
  <c r="AO145" i="42" a="1"/>
  <c r="AO145" i="42" s="1"/>
  <c r="AI147" i="41"/>
  <c r="AO147" i="41" s="1" a="1"/>
  <c r="AO147" i="41" s="1"/>
  <c r="AI147" i="40"/>
  <c r="AN147" i="40" s="1" a="1"/>
  <c r="AN147" i="40" s="1"/>
  <c r="AC145" i="57" l="1"/>
  <c r="AL144" i="57"/>
  <c r="AM143" i="57" a="1"/>
  <c r="AM143" i="57" s="1"/>
  <c r="AO143" i="57" a="1"/>
  <c r="AO143" i="57" s="1"/>
  <c r="AL146" i="56"/>
  <c r="AC147" i="56"/>
  <c r="AO145" i="56" a="1"/>
  <c r="AO145" i="56" s="1"/>
  <c r="AO146" i="55" a="1"/>
  <c r="AO146" i="55" s="1"/>
  <c r="AN146" i="55" a="1"/>
  <c r="AN146" i="55" s="1"/>
  <c r="AM146" i="55" a="1"/>
  <c r="AM146" i="55" s="1"/>
  <c r="AD147" i="55"/>
  <c r="AE147" i="55" s="1"/>
  <c r="AF147" i="55" s="1"/>
  <c r="AG147" i="55" s="1"/>
  <c r="AH147" i="55" s="1"/>
  <c r="AL147" i="55"/>
  <c r="AI147" i="54"/>
  <c r="AM147" i="54" a="1"/>
  <c r="AM147" i="54" s="1"/>
  <c r="AL147" i="53"/>
  <c r="AD147" i="53"/>
  <c r="AE147" i="53" s="1"/>
  <c r="AF147" i="53" s="1"/>
  <c r="AG147" i="53" s="1"/>
  <c r="AH147" i="53" s="1"/>
  <c r="AO146" i="53" a="1"/>
  <c r="AO146" i="53" s="1"/>
  <c r="AN146" i="53" a="1"/>
  <c r="AN146" i="53" s="1"/>
  <c r="AM146" i="53" a="1"/>
  <c r="AM146" i="53" s="1"/>
  <c r="AC145" i="52"/>
  <c r="AL144" i="52"/>
  <c r="AM143" i="52" a="1"/>
  <c r="AM143" i="52" s="1"/>
  <c r="AO143" i="52" a="1"/>
  <c r="AO143" i="52" s="1"/>
  <c r="AL145" i="51"/>
  <c r="AD145" i="51"/>
  <c r="AE145" i="51" s="1"/>
  <c r="AF145" i="51" s="1"/>
  <c r="AG145" i="51" s="1"/>
  <c r="AH145" i="51" s="1"/>
  <c r="AM144" i="51" a="1"/>
  <c r="AM144" i="51" s="1"/>
  <c r="AO144" i="51" a="1"/>
  <c r="AO144" i="51" s="1"/>
  <c r="AN144" i="51" a="1"/>
  <c r="AN144" i="51" s="1"/>
  <c r="AC143" i="50"/>
  <c r="AL142" i="50"/>
  <c r="AM141" i="50" a="1"/>
  <c r="AM141" i="50" s="1"/>
  <c r="AO141" i="50" a="1"/>
  <c r="AO141" i="50" s="1"/>
  <c r="AN141" i="50" a="1"/>
  <c r="AN141" i="50" s="1"/>
  <c r="AN146" i="49" a="1"/>
  <c r="AN146" i="49" s="1"/>
  <c r="AM146" i="49" a="1"/>
  <c r="AM146" i="49" s="1"/>
  <c r="AO146" i="49" a="1"/>
  <c r="AO146" i="49" s="1"/>
  <c r="AD147" i="49"/>
  <c r="AE147" i="49" s="1"/>
  <c r="AF147" i="49" s="1"/>
  <c r="AG147" i="49" s="1"/>
  <c r="AH147" i="49" s="1"/>
  <c r="AL147" i="49"/>
  <c r="AC145" i="48"/>
  <c r="AL144" i="48"/>
  <c r="AO143" i="48" a="1"/>
  <c r="AO143" i="48" s="1"/>
  <c r="AL144" i="47"/>
  <c r="AC145" i="47"/>
  <c r="AN143" i="47" a="1"/>
  <c r="AN143" i="47" s="1"/>
  <c r="AO143" i="47" a="1"/>
  <c r="AO143" i="47" s="1"/>
  <c r="AL149" i="46"/>
  <c r="AD149" i="46"/>
  <c r="AE149" i="46" s="1"/>
  <c r="AF149" i="46" s="1"/>
  <c r="AG149" i="46" s="1"/>
  <c r="AH149" i="46" s="1"/>
  <c r="AM148" i="46" a="1"/>
  <c r="AM148" i="46" s="1"/>
  <c r="AO148" i="46" a="1"/>
  <c r="AO148" i="46" s="1"/>
  <c r="AN148" i="46" a="1"/>
  <c r="AN148" i="46" s="1"/>
  <c r="AI145" i="45"/>
  <c r="AN145" i="45" a="1"/>
  <c r="AN145" i="45" s="1"/>
  <c r="AC143" i="44"/>
  <c r="AL142" i="44"/>
  <c r="AO141" i="44" a="1"/>
  <c r="AO141" i="44" s="1"/>
  <c r="AN141" i="44" a="1"/>
  <c r="AN141" i="44" s="1"/>
  <c r="AM141" i="44" a="1"/>
  <c r="AM141" i="44" s="1"/>
  <c r="AC149" i="43"/>
  <c r="AL148" i="43"/>
  <c r="AO147" i="43" a="1"/>
  <c r="AO147" i="43" s="1"/>
  <c r="AM147" i="43" a="1"/>
  <c r="AM147" i="43" s="1"/>
  <c r="AM146" i="42" a="1"/>
  <c r="AM146" i="42" s="1"/>
  <c r="AO146" i="42" a="1"/>
  <c r="AO146" i="42" s="1"/>
  <c r="AN146" i="42" a="1"/>
  <c r="AN146" i="42" s="1"/>
  <c r="AL147" i="42"/>
  <c r="AD147" i="42"/>
  <c r="AE147" i="42" s="1"/>
  <c r="AF147" i="42" s="1"/>
  <c r="AG147" i="42" s="1"/>
  <c r="AH147" i="42" s="1"/>
  <c r="AN147" i="41" a="1"/>
  <c r="AN147" i="41" s="1"/>
  <c r="AL148" i="41"/>
  <c r="AC149" i="41"/>
  <c r="AM147" i="41" a="1"/>
  <c r="AM147" i="41" s="1"/>
  <c r="AO147" i="40" a="1"/>
  <c r="AO147" i="40" s="1"/>
  <c r="AL148" i="40"/>
  <c r="AC149" i="40"/>
  <c r="AM147" i="40" a="1"/>
  <c r="AM147" i="40" s="1"/>
  <c r="AO144" i="57" l="1" a="1"/>
  <c r="AO144" i="57" s="1"/>
  <c r="AN144" i="57" a="1"/>
  <c r="AN144" i="57" s="1"/>
  <c r="AM144" i="57" a="1"/>
  <c r="AM144" i="57" s="1"/>
  <c r="AD145" i="57"/>
  <c r="AE145" i="57" s="1"/>
  <c r="AF145" i="57" s="1"/>
  <c r="AG145" i="57" s="1"/>
  <c r="AH145" i="57" s="1"/>
  <c r="AL145" i="57"/>
  <c r="AD147" i="56"/>
  <c r="AE147" i="56" s="1"/>
  <c r="AF147" i="56" s="1"/>
  <c r="AG147" i="56" s="1"/>
  <c r="AH147" i="56" s="1"/>
  <c r="AL147" i="56"/>
  <c r="AM146" i="56" a="1"/>
  <c r="AM146" i="56" s="1"/>
  <c r="AO146" i="56" a="1"/>
  <c r="AO146" i="56" s="1"/>
  <c r="AN146" i="56" a="1"/>
  <c r="AN146" i="56" s="1"/>
  <c r="AI147" i="55"/>
  <c r="AN147" i="55" a="1"/>
  <c r="AN147" i="55" s="1"/>
  <c r="AL148" i="54"/>
  <c r="AC149" i="54"/>
  <c r="AO147" i="54" a="1"/>
  <c r="AO147" i="54" s="1"/>
  <c r="AN147" i="54" a="1"/>
  <c r="AN147" i="54" s="1"/>
  <c r="AM147" i="53" a="1"/>
  <c r="AM147" i="53" s="1"/>
  <c r="AI147" i="53"/>
  <c r="AO147" i="53" a="1"/>
  <c r="AO147" i="53" s="1"/>
  <c r="AO144" i="52" a="1"/>
  <c r="AO144" i="52" s="1"/>
  <c r="AN144" i="52" a="1"/>
  <c r="AN144" i="52" s="1"/>
  <c r="AM144" i="52" a="1"/>
  <c r="AM144" i="52" s="1"/>
  <c r="AL145" i="52"/>
  <c r="AD145" i="52"/>
  <c r="AE145" i="52" s="1"/>
  <c r="AF145" i="52" s="1"/>
  <c r="AG145" i="52" s="1"/>
  <c r="AH145" i="52" s="1"/>
  <c r="AI145" i="51"/>
  <c r="AN145" i="51" a="1"/>
  <c r="AN145" i="51" s="1"/>
  <c r="AO142" i="50" a="1"/>
  <c r="AO142" i="50" s="1"/>
  <c r="AM142" i="50" a="1"/>
  <c r="AM142" i="50" s="1"/>
  <c r="AN142" i="50" a="1"/>
  <c r="AN142" i="50" s="1"/>
  <c r="AD143" i="50"/>
  <c r="AE143" i="50" s="1"/>
  <c r="AF143" i="50" s="1"/>
  <c r="AG143" i="50" s="1"/>
  <c r="AH143" i="50" s="1"/>
  <c r="AL143" i="50"/>
  <c r="AI147" i="49"/>
  <c r="AN144" i="48" a="1"/>
  <c r="AN144" i="48" s="1"/>
  <c r="AO144" i="48" a="1"/>
  <c r="AO144" i="48" s="1"/>
  <c r="AM144" i="48" a="1"/>
  <c r="AM144" i="48" s="1"/>
  <c r="AD145" i="48"/>
  <c r="AE145" i="48" s="1"/>
  <c r="AF145" i="48" s="1"/>
  <c r="AG145" i="48" s="1"/>
  <c r="AH145" i="48" s="1"/>
  <c r="AL145" i="48"/>
  <c r="AD145" i="47"/>
  <c r="AE145" i="47" s="1"/>
  <c r="AF145" i="47" s="1"/>
  <c r="AG145" i="47" s="1"/>
  <c r="AH145" i="47" s="1"/>
  <c r="AL145" i="47"/>
  <c r="AN144" i="47" a="1"/>
  <c r="AN144" i="47" s="1"/>
  <c r="AM144" i="47" a="1"/>
  <c r="AM144" i="47" s="1"/>
  <c r="AO144" i="47" a="1"/>
  <c r="AO144" i="47" s="1"/>
  <c r="AI149" i="46"/>
  <c r="AN149" i="46" a="1"/>
  <c r="AN149" i="46" s="1"/>
  <c r="AL146" i="45"/>
  <c r="AC147" i="45"/>
  <c r="AO145" i="45" a="1"/>
  <c r="AO145" i="45" s="1"/>
  <c r="AM145" i="45" a="1"/>
  <c r="AM145" i="45" s="1"/>
  <c r="AO142" i="44" a="1"/>
  <c r="AO142" i="44" s="1"/>
  <c r="AN142" i="44" a="1"/>
  <c r="AN142" i="44" s="1"/>
  <c r="AM142" i="44" a="1"/>
  <c r="AM142" i="44" s="1"/>
  <c r="AL143" i="44"/>
  <c r="AD143" i="44"/>
  <c r="AE143" i="44" s="1"/>
  <c r="AF143" i="44" s="1"/>
  <c r="AG143" i="44" s="1"/>
  <c r="AH143" i="44" s="1"/>
  <c r="AN148" i="43" a="1"/>
  <c r="AN148" i="43" s="1"/>
  <c r="AO148" i="43" a="1"/>
  <c r="AO148" i="43" s="1"/>
  <c r="AM148" i="43" a="1"/>
  <c r="AM148" i="43" s="1"/>
  <c r="AL149" i="43"/>
  <c r="AD149" i="43"/>
  <c r="AE149" i="43" s="1"/>
  <c r="AF149" i="43" s="1"/>
  <c r="AG149" i="43" s="1"/>
  <c r="AH149" i="43" s="1"/>
  <c r="AI147" i="42"/>
  <c r="AD149" i="41"/>
  <c r="AE149" i="41" s="1"/>
  <c r="AF149" i="41" s="1"/>
  <c r="AG149" i="41" s="1"/>
  <c r="AH149" i="41" s="1"/>
  <c r="AL149" i="41"/>
  <c r="AM148" i="41" a="1"/>
  <c r="AM148" i="41" s="1"/>
  <c r="AN148" i="41" a="1"/>
  <c r="AN148" i="41" s="1"/>
  <c r="AO148" i="41" a="1"/>
  <c r="AO148" i="41" s="1"/>
  <c r="AD149" i="40"/>
  <c r="AE149" i="40" s="1"/>
  <c r="AF149" i="40" s="1"/>
  <c r="AG149" i="40" s="1"/>
  <c r="AH149" i="40" s="1"/>
  <c r="AL149" i="40"/>
  <c r="AO148" i="40" a="1"/>
  <c r="AO148" i="40" s="1"/>
  <c r="AN148" i="40" a="1"/>
  <c r="AN148" i="40" s="1"/>
  <c r="AM148" i="40" a="1"/>
  <c r="AM148" i="40" s="1"/>
  <c r="AI145" i="57" l="1"/>
  <c r="AM145" i="57" a="1"/>
  <c r="AM145" i="57" s="1"/>
  <c r="AI147" i="56"/>
  <c r="AL148" i="55"/>
  <c r="AC149" i="55"/>
  <c r="AO147" i="55" a="1"/>
  <c r="AO147" i="55" s="1"/>
  <c r="AM147" i="55" a="1"/>
  <c r="AM147" i="55" s="1"/>
  <c r="AD149" i="54"/>
  <c r="AE149" i="54" s="1"/>
  <c r="AF149" i="54" s="1"/>
  <c r="AG149" i="54" s="1"/>
  <c r="AH149" i="54" s="1"/>
  <c r="AL149" i="54"/>
  <c r="AN148" i="54" a="1"/>
  <c r="AN148" i="54" s="1"/>
  <c r="AM148" i="54" a="1"/>
  <c r="AM148" i="54" s="1"/>
  <c r="AO148" i="54" a="1"/>
  <c r="AO148" i="54" s="1"/>
  <c r="AL148" i="53"/>
  <c r="AC149" i="53"/>
  <c r="AN147" i="53" a="1"/>
  <c r="AN147" i="53" s="1"/>
  <c r="AI145" i="52"/>
  <c r="AC147" i="51"/>
  <c r="AL146" i="51"/>
  <c r="AO145" i="51" a="1"/>
  <c r="AO145" i="51" s="1"/>
  <c r="AM145" i="51" a="1"/>
  <c r="AM145" i="51" s="1"/>
  <c r="AI143" i="50"/>
  <c r="AC149" i="49"/>
  <c r="AL148" i="49"/>
  <c r="AO147" i="49" a="1"/>
  <c r="AO147" i="49" s="1"/>
  <c r="AN147" i="49" a="1"/>
  <c r="AN147" i="49" s="1"/>
  <c r="AM147" i="49" a="1"/>
  <c r="AM147" i="49" s="1"/>
  <c r="AI145" i="48"/>
  <c r="AI145" i="47"/>
  <c r="AN145" i="47" a="1"/>
  <c r="AN145" i="47" s="1"/>
  <c r="M160" i="46"/>
  <c r="AL150" i="46"/>
  <c r="AG4" i="46"/>
  <c r="AO149" i="46" a="1"/>
  <c r="AO149" i="46" s="1"/>
  <c r="AM149" i="46" a="1"/>
  <c r="AM149" i="46" s="1"/>
  <c r="AD147" i="45"/>
  <c r="AE147" i="45" s="1"/>
  <c r="AF147" i="45" s="1"/>
  <c r="AG147" i="45" s="1"/>
  <c r="AH147" i="45" s="1"/>
  <c r="AL147" i="45"/>
  <c r="AO146" i="45" a="1"/>
  <c r="AO146" i="45" s="1"/>
  <c r="AN146" i="45" a="1"/>
  <c r="AN146" i="45" s="1"/>
  <c r="AM146" i="45" a="1"/>
  <c r="AM146" i="45" s="1"/>
  <c r="AI143" i="44"/>
  <c r="AI149" i="43"/>
  <c r="AN149" i="43" a="1"/>
  <c r="AN149" i="43" s="1"/>
  <c r="AL148" i="42"/>
  <c r="AC149" i="42"/>
  <c r="AM147" i="42" a="1"/>
  <c r="AM147" i="42" s="1"/>
  <c r="AN147" i="42" a="1"/>
  <c r="AN147" i="42" s="1"/>
  <c r="AO147" i="42" a="1"/>
  <c r="AO147" i="42" s="1"/>
  <c r="AI149" i="41"/>
  <c r="AN149" i="41" s="1" a="1"/>
  <c r="AN149" i="41" s="1"/>
  <c r="AI149" i="40"/>
  <c r="AN149" i="40" s="1" a="1"/>
  <c r="AN149" i="40" s="1"/>
  <c r="AC147" i="57" l="1"/>
  <c r="AL146" i="57"/>
  <c r="AO145" i="57" a="1"/>
  <c r="AO145" i="57" s="1"/>
  <c r="AN145" i="57" a="1"/>
  <c r="AN145" i="57" s="1"/>
  <c r="AL148" i="56"/>
  <c r="AC149" i="56"/>
  <c r="AO147" i="56" a="1"/>
  <c r="AO147" i="56" s="1"/>
  <c r="AM147" i="56" a="1"/>
  <c r="AM147" i="56" s="1"/>
  <c r="AN147" i="56" a="1"/>
  <c r="AN147" i="56" s="1"/>
  <c r="AL149" i="55"/>
  <c r="AD149" i="55"/>
  <c r="AE149" i="55" s="1"/>
  <c r="AF149" i="55" s="1"/>
  <c r="AG149" i="55" s="1"/>
  <c r="AH149" i="55" s="1"/>
  <c r="AO148" i="55" a="1"/>
  <c r="AO148" i="55" s="1"/>
  <c r="AN148" i="55" a="1"/>
  <c r="AN148" i="55" s="1"/>
  <c r="AM148" i="55" a="1"/>
  <c r="AM148" i="55" s="1"/>
  <c r="AI149" i="54"/>
  <c r="AN149" i="54" a="1"/>
  <c r="AN149" i="54" s="1"/>
  <c r="AO149" i="54" a="1"/>
  <c r="AO149" i="54" s="1"/>
  <c r="AD149" i="53"/>
  <c r="AE149" i="53" s="1"/>
  <c r="AF149" i="53" s="1"/>
  <c r="AG149" i="53" s="1"/>
  <c r="AH149" i="53" s="1"/>
  <c r="AL149" i="53"/>
  <c r="AM148" i="53" a="1"/>
  <c r="AM148" i="53" s="1"/>
  <c r="AO148" i="53" a="1"/>
  <c r="AO148" i="53" s="1"/>
  <c r="AN148" i="53" a="1"/>
  <c r="AN148" i="53" s="1"/>
  <c r="AL146" i="52"/>
  <c r="AC147" i="52"/>
  <c r="AN145" i="52" a="1"/>
  <c r="AN145" i="52" s="1"/>
  <c r="AM145" i="52" a="1"/>
  <c r="AM145" i="52" s="1"/>
  <c r="AO145" i="52" a="1"/>
  <c r="AO145" i="52" s="1"/>
  <c r="AO146" i="51" a="1"/>
  <c r="AO146" i="51" s="1"/>
  <c r="AN146" i="51" a="1"/>
  <c r="AN146" i="51" s="1"/>
  <c r="AM146" i="51" a="1"/>
  <c r="AM146" i="51" s="1"/>
  <c r="AD147" i="51"/>
  <c r="AE147" i="51" s="1"/>
  <c r="AF147" i="51" s="1"/>
  <c r="AG147" i="51" s="1"/>
  <c r="AH147" i="51" s="1"/>
  <c r="AL147" i="51"/>
  <c r="AL144" i="50"/>
  <c r="AC145" i="50"/>
  <c r="AM143" i="50" a="1"/>
  <c r="AM143" i="50" s="1"/>
  <c r="AO143" i="50" a="1"/>
  <c r="AO143" i="50" s="1"/>
  <c r="AN143" i="50" a="1"/>
  <c r="AN143" i="50" s="1"/>
  <c r="AN148" i="49" a="1"/>
  <c r="AN148" i="49" s="1"/>
  <c r="AM148" i="49" a="1"/>
  <c r="AM148" i="49" s="1"/>
  <c r="AO148" i="49" a="1"/>
  <c r="AO148" i="49" s="1"/>
  <c r="AL149" i="49"/>
  <c r="AD149" i="49"/>
  <c r="AE149" i="49" s="1"/>
  <c r="AF149" i="49" s="1"/>
  <c r="AG149" i="49" s="1"/>
  <c r="AH149" i="49" s="1"/>
  <c r="AL146" i="48"/>
  <c r="AC147" i="48"/>
  <c r="AN145" i="48" a="1"/>
  <c r="AN145" i="48" s="1"/>
  <c r="AM145" i="48" a="1"/>
  <c r="AM145" i="48" s="1"/>
  <c r="AO145" i="48" a="1"/>
  <c r="AO145" i="48" s="1"/>
  <c r="AC147" i="47"/>
  <c r="AL146" i="47"/>
  <c r="AM145" i="47" a="1"/>
  <c r="AM145" i="47" s="1"/>
  <c r="AO145" i="47" a="1"/>
  <c r="AO145" i="47" s="1"/>
  <c r="AO150" i="46" a="1"/>
  <c r="AO150" i="46" s="1"/>
  <c r="AN150" i="46" a="1"/>
  <c r="AN150" i="46" s="1"/>
  <c r="AM150" i="46" a="1"/>
  <c r="AM150" i="46" s="1"/>
  <c r="M158" i="46"/>
  <c r="V160" i="46"/>
  <c r="N160" i="46"/>
  <c r="O160" i="46" s="1"/>
  <c r="P160" i="46" s="1"/>
  <c r="Q160" i="46" s="1"/>
  <c r="R160" i="46" s="1"/>
  <c r="AI147" i="45"/>
  <c r="AC145" i="44"/>
  <c r="AL144" i="44"/>
  <c r="AM143" i="44" a="1"/>
  <c r="AM143" i="44" s="1"/>
  <c r="AO143" i="44" a="1"/>
  <c r="AO143" i="44" s="1"/>
  <c r="AN143" i="44" a="1"/>
  <c r="AN143" i="44" s="1"/>
  <c r="M160" i="43"/>
  <c r="AL150" i="43"/>
  <c r="AG4" i="43"/>
  <c r="AO149" i="43" a="1"/>
  <c r="AO149" i="43" s="1"/>
  <c r="AM149" i="43" a="1"/>
  <c r="AM149" i="43" s="1"/>
  <c r="AD149" i="42"/>
  <c r="AE149" i="42" s="1"/>
  <c r="AF149" i="42" s="1"/>
  <c r="AG149" i="42" s="1"/>
  <c r="AH149" i="42" s="1"/>
  <c r="AL149" i="42"/>
  <c r="AO148" i="42" a="1"/>
  <c r="AO148" i="42" s="1"/>
  <c r="AN148" i="42" a="1"/>
  <c r="AN148" i="42" s="1"/>
  <c r="AM148" i="42" a="1"/>
  <c r="AM148" i="42" s="1"/>
  <c r="AL150" i="41"/>
  <c r="M160" i="41"/>
  <c r="AG4" i="41"/>
  <c r="AO149" i="41" a="1"/>
  <c r="AO149" i="41" s="1"/>
  <c r="AM149" i="41" a="1"/>
  <c r="AM149" i="41" s="1"/>
  <c r="M160" i="40"/>
  <c r="AL150" i="40"/>
  <c r="AG4" i="40"/>
  <c r="AO149" i="40" a="1"/>
  <c r="AO149" i="40" s="1"/>
  <c r="AM149" i="40" a="1"/>
  <c r="AM149" i="40" s="1"/>
  <c r="AN146" i="57" l="1" a="1"/>
  <c r="AN146" i="57" s="1"/>
  <c r="AM146" i="57" a="1"/>
  <c r="AM146" i="57" s="1"/>
  <c r="AO146" i="57" a="1"/>
  <c r="AO146" i="57" s="1"/>
  <c r="AD147" i="57"/>
  <c r="AE147" i="57" s="1"/>
  <c r="AF147" i="57" s="1"/>
  <c r="AG147" i="57" s="1"/>
  <c r="AH147" i="57" s="1"/>
  <c r="AL147" i="57"/>
  <c r="AL149" i="56"/>
  <c r="AD149" i="56"/>
  <c r="AE149" i="56" s="1"/>
  <c r="AF149" i="56" s="1"/>
  <c r="AG149" i="56" s="1"/>
  <c r="AH149" i="56" s="1"/>
  <c r="AN148" i="56" a="1"/>
  <c r="AN148" i="56" s="1"/>
  <c r="AO148" i="56" a="1"/>
  <c r="AO148" i="56" s="1"/>
  <c r="AM148" i="56" a="1"/>
  <c r="AM148" i="56" s="1"/>
  <c r="AI149" i="55"/>
  <c r="AN149" i="55" a="1"/>
  <c r="AN149" i="55" s="1"/>
  <c r="AO149" i="55" a="1"/>
  <c r="AO149" i="55" s="1"/>
  <c r="AM149" i="55" a="1"/>
  <c r="AM149" i="55" s="1"/>
  <c r="AL150" i="54"/>
  <c r="M160" i="54"/>
  <c r="AG4" i="54"/>
  <c r="AM149" i="54" a="1"/>
  <c r="AM149" i="54" s="1"/>
  <c r="AO149" i="53" a="1"/>
  <c r="AO149" i="53" s="1"/>
  <c r="AI149" i="53"/>
  <c r="AN149" i="53" a="1"/>
  <c r="AN149" i="53" s="1"/>
  <c r="AM149" i="53" a="1"/>
  <c r="AM149" i="53" s="1"/>
  <c r="AL147" i="52"/>
  <c r="AD147" i="52"/>
  <c r="AE147" i="52" s="1"/>
  <c r="AF147" i="52" s="1"/>
  <c r="AG147" i="52" s="1"/>
  <c r="AH147" i="52" s="1"/>
  <c r="AO146" i="52" a="1"/>
  <c r="AO146" i="52" s="1"/>
  <c r="AM146" i="52" a="1"/>
  <c r="AM146" i="52" s="1"/>
  <c r="AN146" i="52" a="1"/>
  <c r="AN146" i="52" s="1"/>
  <c r="AI147" i="51"/>
  <c r="AN147" i="51" a="1"/>
  <c r="AN147" i="51" s="1"/>
  <c r="AD145" i="50"/>
  <c r="AE145" i="50" s="1"/>
  <c r="AF145" i="50" s="1"/>
  <c r="AG145" i="50" s="1"/>
  <c r="AH145" i="50" s="1"/>
  <c r="AL145" i="50"/>
  <c r="AN144" i="50" a="1"/>
  <c r="AN144" i="50" s="1"/>
  <c r="AO144" i="50" a="1"/>
  <c r="AO144" i="50" s="1"/>
  <c r="AM144" i="50" a="1"/>
  <c r="AM144" i="50" s="1"/>
  <c r="AI149" i="49"/>
  <c r="AN149" i="49" s="1" a="1"/>
  <c r="AN149" i="49" s="1"/>
  <c r="AL147" i="48"/>
  <c r="AD147" i="48"/>
  <c r="AE147" i="48" s="1"/>
  <c r="AF147" i="48" s="1"/>
  <c r="AG147" i="48" s="1"/>
  <c r="AH147" i="48" s="1"/>
  <c r="AO146" i="48" a="1"/>
  <c r="AO146" i="48" s="1"/>
  <c r="AN146" i="48" a="1"/>
  <c r="AN146" i="48" s="1"/>
  <c r="AM146" i="48" a="1"/>
  <c r="AM146" i="48" s="1"/>
  <c r="AO146" i="47" a="1"/>
  <c r="AO146" i="47" s="1"/>
  <c r="AN146" i="47" a="1"/>
  <c r="AN146" i="47" s="1"/>
  <c r="AM146" i="47" a="1"/>
  <c r="AM146" i="47" s="1"/>
  <c r="AD147" i="47"/>
  <c r="AE147" i="47" s="1"/>
  <c r="AF147" i="47" s="1"/>
  <c r="AG147" i="47" s="1"/>
  <c r="AH147" i="47" s="1"/>
  <c r="AL147" i="47"/>
  <c r="S160" i="46"/>
  <c r="X160" i="46" a="1"/>
  <c r="X160" i="46" s="1"/>
  <c r="W160" i="46" a="1"/>
  <c r="W160" i="46" s="1"/>
  <c r="F32" i="46"/>
  <c r="F36" i="46"/>
  <c r="F35" i="46"/>
  <c r="F33" i="46"/>
  <c r="F34" i="46"/>
  <c r="G33" i="46"/>
  <c r="G36" i="46"/>
  <c r="G32" i="46"/>
  <c r="G34" i="46"/>
  <c r="G35" i="46"/>
  <c r="H36" i="46"/>
  <c r="H35" i="46"/>
  <c r="H32" i="46"/>
  <c r="H33" i="46"/>
  <c r="H34" i="46"/>
  <c r="AC149" i="45"/>
  <c r="AL148" i="45"/>
  <c r="AO147" i="45" a="1"/>
  <c r="AO147" i="45" s="1"/>
  <c r="AM147" i="45" a="1"/>
  <c r="AM147" i="45" s="1"/>
  <c r="AN147" i="45" a="1"/>
  <c r="AN147" i="45" s="1"/>
  <c r="AM144" i="44" a="1"/>
  <c r="AM144" i="44" s="1"/>
  <c r="AN144" i="44" a="1"/>
  <c r="AN144" i="44" s="1"/>
  <c r="AO144" i="44" a="1"/>
  <c r="AO144" i="44" s="1"/>
  <c r="AL145" i="44"/>
  <c r="AD145" i="44"/>
  <c r="AE145" i="44" s="1"/>
  <c r="AF145" i="44" s="1"/>
  <c r="AG145" i="44" s="1"/>
  <c r="AH145" i="44" s="1"/>
  <c r="AN150" i="43" a="1"/>
  <c r="AN150" i="43" s="1"/>
  <c r="AO150" i="43" a="1"/>
  <c r="AO150" i="43" s="1"/>
  <c r="AM150" i="43" a="1"/>
  <c r="AM150" i="43" s="1"/>
  <c r="V160" i="43"/>
  <c r="M158" i="43"/>
  <c r="N160" i="43"/>
  <c r="O160" i="43" s="1"/>
  <c r="P160" i="43" s="1"/>
  <c r="Q160" i="43" s="1"/>
  <c r="R160" i="43" s="1"/>
  <c r="AI149" i="42"/>
  <c r="AO149" i="42" a="1"/>
  <c r="AO149" i="42" s="1"/>
  <c r="N160" i="41"/>
  <c r="O160" i="41" s="1"/>
  <c r="P160" i="41" s="1"/>
  <c r="Q160" i="41" s="1"/>
  <c r="R160" i="41" s="1"/>
  <c r="V160" i="41"/>
  <c r="M158" i="41"/>
  <c r="AN150" i="41" a="1"/>
  <c r="AN150" i="41" s="1"/>
  <c r="AO150" i="41" a="1"/>
  <c r="AO150" i="41" s="1"/>
  <c r="AM150" i="41" a="1"/>
  <c r="AM150" i="41" s="1"/>
  <c r="AN150" i="40" a="1"/>
  <c r="AN150" i="40" s="1"/>
  <c r="AM150" i="40" a="1"/>
  <c r="AM150" i="40" s="1"/>
  <c r="AO150" i="40" a="1"/>
  <c r="AO150" i="40" s="1"/>
  <c r="V160" i="40"/>
  <c r="M158" i="40"/>
  <c r="N160" i="40"/>
  <c r="O160" i="40" s="1"/>
  <c r="P160" i="40" s="1"/>
  <c r="Q160" i="40" s="1"/>
  <c r="R160" i="40" s="1"/>
  <c r="AI147" i="57" l="1"/>
  <c r="AI149" i="56"/>
  <c r="AM149" i="56" s="1" a="1"/>
  <c r="AM149" i="56" s="1"/>
  <c r="M160" i="55"/>
  <c r="AL150" i="55"/>
  <c r="AG4" i="55"/>
  <c r="V160" i="54"/>
  <c r="M158" i="54"/>
  <c r="N160" i="54"/>
  <c r="O160" i="54" s="1"/>
  <c r="P160" i="54" s="1"/>
  <c r="Q160" i="54" s="1"/>
  <c r="R160" i="54" s="1"/>
  <c r="AO150" i="54" a="1"/>
  <c r="AO150" i="54" s="1"/>
  <c r="AN150" i="54" a="1"/>
  <c r="AN150" i="54" s="1"/>
  <c r="AM150" i="54" a="1"/>
  <c r="AM150" i="54" s="1"/>
  <c r="AL150" i="53"/>
  <c r="M160" i="53"/>
  <c r="AG4" i="53"/>
  <c r="AI147" i="52"/>
  <c r="AN147" i="52" a="1"/>
  <c r="AN147" i="52" s="1"/>
  <c r="AL148" i="51"/>
  <c r="AC149" i="51"/>
  <c r="AO147" i="51" a="1"/>
  <c r="AO147" i="51" s="1"/>
  <c r="AM147" i="51" a="1"/>
  <c r="AM147" i="51" s="1"/>
  <c r="AI145" i="50"/>
  <c r="AN145" i="50" a="1"/>
  <c r="AN145" i="50" s="1"/>
  <c r="AL150" i="49"/>
  <c r="M160" i="49"/>
  <c r="AG4" i="49"/>
  <c r="AO149" i="49" a="1"/>
  <c r="AO149" i="49" s="1"/>
  <c r="AM149" i="49" a="1"/>
  <c r="AM149" i="49" s="1"/>
  <c r="AM147" i="48" a="1"/>
  <c r="AM147" i="48" s="1"/>
  <c r="AI147" i="48"/>
  <c r="AO147" i="48" a="1"/>
  <c r="AO147" i="48" s="1"/>
  <c r="AI147" i="47"/>
  <c r="M162" i="46"/>
  <c r="V161" i="46"/>
  <c r="Y160" i="46" a="1"/>
  <c r="Y160" i="46" s="1"/>
  <c r="AN148" i="45" a="1"/>
  <c r="AN148" i="45" s="1"/>
  <c r="AM148" i="45" a="1"/>
  <c r="AM148" i="45" s="1"/>
  <c r="AO148" i="45" a="1"/>
  <c r="AO148" i="45" s="1"/>
  <c r="AL149" i="45"/>
  <c r="AD149" i="45"/>
  <c r="AE149" i="45" s="1"/>
  <c r="AF149" i="45" s="1"/>
  <c r="AG149" i="45" s="1"/>
  <c r="AH149" i="45" s="1"/>
  <c r="AI145" i="44"/>
  <c r="AN145" i="44" a="1"/>
  <c r="AN145" i="44" s="1"/>
  <c r="S160" i="43"/>
  <c r="X160" i="43" a="1"/>
  <c r="X160" i="43" s="1"/>
  <c r="W160" i="43" a="1"/>
  <c r="W160" i="43" s="1"/>
  <c r="F35" i="43"/>
  <c r="F36" i="43"/>
  <c r="F32" i="43"/>
  <c r="F34" i="43"/>
  <c r="F33" i="43"/>
  <c r="H32" i="43"/>
  <c r="H35" i="43"/>
  <c r="H36" i="43"/>
  <c r="H34" i="43"/>
  <c r="H33" i="43"/>
  <c r="G32" i="43"/>
  <c r="G35" i="43"/>
  <c r="G36" i="43"/>
  <c r="G34" i="43"/>
  <c r="G33" i="43"/>
  <c r="AL150" i="42"/>
  <c r="M160" i="42"/>
  <c r="AG4" i="42"/>
  <c r="AN149" i="42" a="1"/>
  <c r="AN149" i="42" s="1"/>
  <c r="AM149" i="42" a="1"/>
  <c r="AM149" i="42" s="1"/>
  <c r="F35" i="41"/>
  <c r="F32" i="41"/>
  <c r="F36" i="41"/>
  <c r="F33" i="41"/>
  <c r="F34" i="41"/>
  <c r="H32" i="41"/>
  <c r="H35" i="41"/>
  <c r="H36" i="41"/>
  <c r="H33" i="41"/>
  <c r="H34" i="41"/>
  <c r="G36" i="41"/>
  <c r="G32" i="41"/>
  <c r="G35" i="41"/>
  <c r="G34" i="41"/>
  <c r="G33" i="41"/>
  <c r="S160" i="41"/>
  <c r="S160" i="40"/>
  <c r="X160" i="40" s="1" a="1"/>
  <c r="X160" i="40" s="1"/>
  <c r="H32" i="40"/>
  <c r="H35" i="40"/>
  <c r="H36" i="40"/>
  <c r="H33" i="40"/>
  <c r="H34" i="40"/>
  <c r="F32" i="40"/>
  <c r="I32" i="40" s="1"/>
  <c r="F36" i="40"/>
  <c r="F35" i="40"/>
  <c r="F34" i="40"/>
  <c r="F33" i="40"/>
  <c r="I33" i="40" s="1"/>
  <c r="G35" i="40"/>
  <c r="G32" i="40"/>
  <c r="G36" i="40"/>
  <c r="G33" i="40"/>
  <c r="G34" i="40"/>
  <c r="AL148" i="57" l="1"/>
  <c r="AC149" i="57"/>
  <c r="AM147" i="57" a="1"/>
  <c r="AM147" i="57" s="1"/>
  <c r="AN147" i="57" a="1"/>
  <c r="AN147" i="57" s="1"/>
  <c r="AO147" i="57" a="1"/>
  <c r="AO147" i="57" s="1"/>
  <c r="M160" i="56"/>
  <c r="AL150" i="56"/>
  <c r="AG4" i="56"/>
  <c r="AO149" i="56" a="1"/>
  <c r="AO149" i="56" s="1"/>
  <c r="AN149" i="56" a="1"/>
  <c r="AN149" i="56" s="1"/>
  <c r="AM150" i="55" a="1"/>
  <c r="AM150" i="55" s="1"/>
  <c r="AN150" i="55" a="1"/>
  <c r="AN150" i="55" s="1"/>
  <c r="AO150" i="55" a="1"/>
  <c r="AO150" i="55" s="1"/>
  <c r="M158" i="55"/>
  <c r="N160" i="55"/>
  <c r="O160" i="55" s="1"/>
  <c r="P160" i="55" s="1"/>
  <c r="Q160" i="55" s="1"/>
  <c r="R160" i="55" s="1"/>
  <c r="V160" i="55"/>
  <c r="F32" i="54"/>
  <c r="F36" i="54"/>
  <c r="F34" i="54"/>
  <c r="F35" i="54"/>
  <c r="F33" i="54"/>
  <c r="H32" i="54"/>
  <c r="H33" i="54"/>
  <c r="H35" i="54"/>
  <c r="H36" i="54"/>
  <c r="H34" i="54"/>
  <c r="S160" i="54"/>
  <c r="Y160" i="54" s="1" a="1"/>
  <c r="Y160" i="54" s="1"/>
  <c r="X160" i="54" a="1"/>
  <c r="X160" i="54" s="1"/>
  <c r="W160" i="54" a="1"/>
  <c r="W160" i="54" s="1"/>
  <c r="G34" i="54"/>
  <c r="G35" i="54"/>
  <c r="G36" i="54"/>
  <c r="G32" i="54"/>
  <c r="G33" i="54"/>
  <c r="N160" i="53"/>
  <c r="O160" i="53" s="1"/>
  <c r="P160" i="53" s="1"/>
  <c r="Q160" i="53" s="1"/>
  <c r="R160" i="53" s="1"/>
  <c r="V160" i="53"/>
  <c r="M158" i="53"/>
  <c r="AO150" i="53" a="1"/>
  <c r="AO150" i="53" s="1"/>
  <c r="AM150" i="53" a="1"/>
  <c r="AM150" i="53" s="1"/>
  <c r="AN150" i="53" a="1"/>
  <c r="AN150" i="53" s="1"/>
  <c r="AC149" i="52"/>
  <c r="AL148" i="52"/>
  <c r="AO147" i="52" a="1"/>
  <c r="AO147" i="52" s="1"/>
  <c r="AM147" i="52" a="1"/>
  <c r="AM147" i="52" s="1"/>
  <c r="AD149" i="51"/>
  <c r="AE149" i="51" s="1"/>
  <c r="AF149" i="51" s="1"/>
  <c r="AG149" i="51" s="1"/>
  <c r="AH149" i="51" s="1"/>
  <c r="AL149" i="51"/>
  <c r="AO148" i="51" a="1"/>
  <c r="AO148" i="51" s="1"/>
  <c r="AN148" i="51" a="1"/>
  <c r="AN148" i="51" s="1"/>
  <c r="AM148" i="51" a="1"/>
  <c r="AM148" i="51" s="1"/>
  <c r="AL146" i="50"/>
  <c r="AC147" i="50"/>
  <c r="AO145" i="50" a="1"/>
  <c r="AO145" i="50" s="1"/>
  <c r="AM145" i="50" a="1"/>
  <c r="AM145" i="50" s="1"/>
  <c r="V160" i="49"/>
  <c r="N160" i="49"/>
  <c r="O160" i="49" s="1"/>
  <c r="P160" i="49" s="1"/>
  <c r="Q160" i="49" s="1"/>
  <c r="R160" i="49" s="1"/>
  <c r="M158" i="49"/>
  <c r="AO150" i="49" a="1"/>
  <c r="AO150" i="49" s="1"/>
  <c r="AN150" i="49" a="1"/>
  <c r="AN150" i="49" s="1"/>
  <c r="AM150" i="49" a="1"/>
  <c r="AM150" i="49" s="1"/>
  <c r="AL148" i="48"/>
  <c r="AC149" i="48"/>
  <c r="AN147" i="48" a="1"/>
  <c r="AN147" i="48" s="1"/>
  <c r="AL148" i="47"/>
  <c r="AC149" i="47"/>
  <c r="AN147" i="47" a="1"/>
  <c r="AN147" i="47" s="1"/>
  <c r="AM147" i="47" a="1"/>
  <c r="AM147" i="47" s="1"/>
  <c r="AO147" i="47" a="1"/>
  <c r="AO147" i="47" s="1"/>
  <c r="N162" i="46"/>
  <c r="O162" i="46" s="1"/>
  <c r="P162" i="46" s="1"/>
  <c r="Q162" i="46" s="1"/>
  <c r="R162" i="46" s="1"/>
  <c r="V162" i="46"/>
  <c r="Y161" i="46" a="1"/>
  <c r="Y161" i="46" s="1"/>
  <c r="X161" i="46" a="1"/>
  <c r="X161" i="46" s="1"/>
  <c r="W161" i="46" a="1"/>
  <c r="W161" i="46" s="1"/>
  <c r="AM149" i="45" a="1"/>
  <c r="AM149" i="45" s="1"/>
  <c r="AI149" i="45"/>
  <c r="AN149" i="45" a="1"/>
  <c r="AN149" i="45" s="1"/>
  <c r="AO149" i="45" a="1"/>
  <c r="AO149" i="45" s="1"/>
  <c r="AC147" i="44"/>
  <c r="AL146" i="44"/>
  <c r="AO145" i="44" a="1"/>
  <c r="AO145" i="44" s="1"/>
  <c r="AM145" i="44" a="1"/>
  <c r="AM145" i="44" s="1"/>
  <c r="M162" i="43"/>
  <c r="V161" i="43"/>
  <c r="Y160" i="43" a="1"/>
  <c r="Y160" i="43" s="1"/>
  <c r="M158" i="42"/>
  <c r="V160" i="42"/>
  <c r="N160" i="42"/>
  <c r="O160" i="42" s="1"/>
  <c r="P160" i="42" s="1"/>
  <c r="Q160" i="42" s="1"/>
  <c r="R160" i="42" s="1"/>
  <c r="AO150" i="42" a="1"/>
  <c r="AO150" i="42" s="1"/>
  <c r="AM150" i="42" a="1"/>
  <c r="AM150" i="42" s="1"/>
  <c r="AN150" i="42" a="1"/>
  <c r="AN150" i="42" s="1"/>
  <c r="V161" i="41"/>
  <c r="M162" i="41"/>
  <c r="W160" i="41" a="1"/>
  <c r="W160" i="41" s="1"/>
  <c r="X160" i="41" a="1"/>
  <c r="X160" i="41" s="1"/>
  <c r="Y160" i="41" a="1"/>
  <c r="Y160" i="41" s="1"/>
  <c r="I34" i="40"/>
  <c r="I36" i="40"/>
  <c r="I35" i="40"/>
  <c r="Y160" i="40" a="1"/>
  <c r="Y160" i="40" s="1"/>
  <c r="V161" i="40"/>
  <c r="M162" i="40"/>
  <c r="W160" i="40" a="1"/>
  <c r="W160" i="40" s="1"/>
  <c r="AD149" i="57" l="1"/>
  <c r="AE149" i="57" s="1"/>
  <c r="AF149" i="57" s="1"/>
  <c r="AG149" i="57" s="1"/>
  <c r="AH149" i="57" s="1"/>
  <c r="AL149" i="57"/>
  <c r="AO148" i="57" a="1"/>
  <c r="AO148" i="57" s="1"/>
  <c r="AN148" i="57" a="1"/>
  <c r="AN148" i="57" s="1"/>
  <c r="AM148" i="57" a="1"/>
  <c r="AM148" i="57" s="1"/>
  <c r="AO150" i="56" a="1"/>
  <c r="AO150" i="56" s="1"/>
  <c r="AN150" i="56" a="1"/>
  <c r="AN150" i="56" s="1"/>
  <c r="AM150" i="56" a="1"/>
  <c r="AM150" i="56" s="1"/>
  <c r="N160" i="56"/>
  <c r="O160" i="56" s="1"/>
  <c r="P160" i="56" s="1"/>
  <c r="Q160" i="56" s="1"/>
  <c r="R160" i="56" s="1"/>
  <c r="V160" i="56"/>
  <c r="M158" i="56"/>
  <c r="S160" i="55"/>
  <c r="H32" i="55"/>
  <c r="H35" i="55"/>
  <c r="H36" i="55"/>
  <c r="H34" i="55"/>
  <c r="H33" i="55"/>
  <c r="G34" i="55"/>
  <c r="G32" i="55"/>
  <c r="G35" i="55"/>
  <c r="G36" i="55"/>
  <c r="G33" i="55"/>
  <c r="F35" i="55"/>
  <c r="F33" i="55"/>
  <c r="F32" i="55"/>
  <c r="F36" i="55"/>
  <c r="F34" i="55"/>
  <c r="V161" i="54"/>
  <c r="M162" i="54"/>
  <c r="G32" i="53"/>
  <c r="G36" i="53"/>
  <c r="G35" i="53"/>
  <c r="G34" i="53"/>
  <c r="G33" i="53"/>
  <c r="F35" i="53"/>
  <c r="F36" i="53"/>
  <c r="F34" i="53"/>
  <c r="F32" i="53"/>
  <c r="F33" i="53"/>
  <c r="H32" i="53"/>
  <c r="H35" i="53"/>
  <c r="H34" i="53"/>
  <c r="H36" i="53"/>
  <c r="H33" i="53"/>
  <c r="S160" i="53"/>
  <c r="X160" i="53" s="1" a="1"/>
  <c r="X160" i="53" s="1"/>
  <c r="AO148" i="52" a="1"/>
  <c r="AO148" i="52" s="1"/>
  <c r="AM148" i="52" a="1"/>
  <c r="AM148" i="52" s="1"/>
  <c r="AN148" i="52" a="1"/>
  <c r="AN148" i="52" s="1"/>
  <c r="AD149" i="52"/>
  <c r="AE149" i="52" s="1"/>
  <c r="AF149" i="52" s="1"/>
  <c r="AG149" i="52" s="1"/>
  <c r="AH149" i="52" s="1"/>
  <c r="AL149" i="52"/>
  <c r="AI149" i="51"/>
  <c r="AL147" i="50"/>
  <c r="AD147" i="50"/>
  <c r="AE147" i="50" s="1"/>
  <c r="AF147" i="50" s="1"/>
  <c r="AG147" i="50" s="1"/>
  <c r="AH147" i="50" s="1"/>
  <c r="AM146" i="50" a="1"/>
  <c r="AM146" i="50" s="1"/>
  <c r="AN146" i="50" a="1"/>
  <c r="AN146" i="50" s="1"/>
  <c r="AO146" i="50" a="1"/>
  <c r="AO146" i="50" s="1"/>
  <c r="F35" i="49"/>
  <c r="F34" i="49"/>
  <c r="F36" i="49"/>
  <c r="F33" i="49"/>
  <c r="F32" i="49"/>
  <c r="H35" i="49"/>
  <c r="H32" i="49"/>
  <c r="H36" i="49"/>
  <c r="H34" i="49"/>
  <c r="H33" i="49"/>
  <c r="G32" i="49"/>
  <c r="G36" i="49"/>
  <c r="G33" i="49"/>
  <c r="G35" i="49"/>
  <c r="G34" i="49"/>
  <c r="S160" i="49"/>
  <c r="X160" i="49" s="1" a="1"/>
  <c r="X160" i="49" s="1"/>
  <c r="W160" i="49" a="1"/>
  <c r="W160" i="49" s="1"/>
  <c r="Y160" i="49" a="1"/>
  <c r="Y160" i="49" s="1"/>
  <c r="AD149" i="48"/>
  <c r="AE149" i="48" s="1"/>
  <c r="AF149" i="48" s="1"/>
  <c r="AG149" i="48" s="1"/>
  <c r="AH149" i="48" s="1"/>
  <c r="AL149" i="48"/>
  <c r="AM148" i="48" a="1"/>
  <c r="AM148" i="48" s="1"/>
  <c r="AO148" i="48" a="1"/>
  <c r="AO148" i="48" s="1"/>
  <c r="AN148" i="48" a="1"/>
  <c r="AN148" i="48" s="1"/>
  <c r="AL149" i="47"/>
  <c r="AD149" i="47"/>
  <c r="AE149" i="47" s="1"/>
  <c r="AF149" i="47" s="1"/>
  <c r="AG149" i="47" s="1"/>
  <c r="AH149" i="47" s="1"/>
  <c r="AO148" i="47" a="1"/>
  <c r="AO148" i="47" s="1"/>
  <c r="AN148" i="47" a="1"/>
  <c r="AN148" i="47" s="1"/>
  <c r="AM148" i="47" a="1"/>
  <c r="AM148" i="47" s="1"/>
  <c r="S162" i="46"/>
  <c r="AL150" i="45"/>
  <c r="M160" i="45"/>
  <c r="AG4" i="45"/>
  <c r="AO146" i="44" a="1"/>
  <c r="AO146" i="44" s="1"/>
  <c r="AN146" i="44" a="1"/>
  <c r="AN146" i="44" s="1"/>
  <c r="AM146" i="44" a="1"/>
  <c r="AM146" i="44" s="1"/>
  <c r="AD147" i="44"/>
  <c r="AE147" i="44" s="1"/>
  <c r="AF147" i="44" s="1"/>
  <c r="AG147" i="44" s="1"/>
  <c r="AH147" i="44" s="1"/>
  <c r="AL147" i="44"/>
  <c r="N162" i="43"/>
  <c r="O162" i="43" s="1"/>
  <c r="P162" i="43" s="1"/>
  <c r="Q162" i="43" s="1"/>
  <c r="R162" i="43" s="1"/>
  <c r="V162" i="43"/>
  <c r="X161" i="43" a="1"/>
  <c r="X161" i="43" s="1"/>
  <c r="Y161" i="43" a="1"/>
  <c r="Y161" i="43" s="1"/>
  <c r="W161" i="43" a="1"/>
  <c r="W161" i="43" s="1"/>
  <c r="H35" i="42"/>
  <c r="H32" i="42"/>
  <c r="H36" i="42"/>
  <c r="H34" i="42"/>
  <c r="H33" i="42"/>
  <c r="S160" i="42"/>
  <c r="X160" i="42" s="1" a="1"/>
  <c r="X160" i="42" s="1"/>
  <c r="F33" i="42"/>
  <c r="F35" i="42"/>
  <c r="F36" i="42"/>
  <c r="F32" i="42"/>
  <c r="F34" i="42"/>
  <c r="W160" i="42" a="1"/>
  <c r="W160" i="42" s="1"/>
  <c r="G35" i="42"/>
  <c r="G34" i="42"/>
  <c r="G36" i="42"/>
  <c r="G32" i="42"/>
  <c r="G33" i="42"/>
  <c r="Y160" i="42" a="1"/>
  <c r="Y160" i="42" s="1"/>
  <c r="N162" i="41"/>
  <c r="O162" i="41" s="1"/>
  <c r="P162" i="41" s="1"/>
  <c r="Q162" i="41" s="1"/>
  <c r="R162" i="41" s="1"/>
  <c r="V162" i="41"/>
  <c r="Y161" i="41" a="1"/>
  <c r="Y161" i="41" s="1"/>
  <c r="W161" i="41" a="1"/>
  <c r="W161" i="41" s="1"/>
  <c r="X161" i="41" a="1"/>
  <c r="X161" i="41" s="1"/>
  <c r="V162" i="40"/>
  <c r="N162" i="40"/>
  <c r="O162" i="40" s="1"/>
  <c r="P162" i="40" s="1"/>
  <c r="Q162" i="40" s="1"/>
  <c r="R162" i="40" s="1"/>
  <c r="Y161" i="40" a="1"/>
  <c r="Y161" i="40" s="1"/>
  <c r="X161" i="40" a="1"/>
  <c r="X161" i="40" s="1"/>
  <c r="W161" i="40" a="1"/>
  <c r="W161" i="40" s="1"/>
  <c r="AI149" i="57" l="1"/>
  <c r="AN149" i="57" s="1" a="1"/>
  <c r="AN149" i="57" s="1"/>
  <c r="S160" i="56"/>
  <c r="F35" i="56"/>
  <c r="F36" i="56"/>
  <c r="F34" i="56"/>
  <c r="F33" i="56"/>
  <c r="F32" i="56"/>
  <c r="G32" i="56"/>
  <c r="G34" i="56"/>
  <c r="G36" i="56"/>
  <c r="G35" i="56"/>
  <c r="G33" i="56"/>
  <c r="H36" i="56"/>
  <c r="H32" i="56"/>
  <c r="H35" i="56"/>
  <c r="H33" i="56"/>
  <c r="H34" i="56"/>
  <c r="M162" i="55"/>
  <c r="V161" i="55"/>
  <c r="X160" i="55" a="1"/>
  <c r="X160" i="55" s="1"/>
  <c r="W160" i="55" a="1"/>
  <c r="W160" i="55" s="1"/>
  <c r="Y160" i="55" a="1"/>
  <c r="Y160" i="55" s="1"/>
  <c r="V162" i="54"/>
  <c r="N162" i="54"/>
  <c r="O162" i="54" s="1"/>
  <c r="P162" i="54" s="1"/>
  <c r="Q162" i="54" s="1"/>
  <c r="R162" i="54" s="1"/>
  <c r="W161" i="54" a="1"/>
  <c r="W161" i="54" s="1"/>
  <c r="X161" i="54" a="1"/>
  <c r="X161" i="54" s="1"/>
  <c r="Y161" i="54" a="1"/>
  <c r="Y161" i="54" s="1"/>
  <c r="M162" i="53"/>
  <c r="V161" i="53"/>
  <c r="Y160" i="53" a="1"/>
  <c r="Y160" i="53" s="1"/>
  <c r="W160" i="53" a="1"/>
  <c r="W160" i="53" s="1"/>
  <c r="AN149" i="52" a="1"/>
  <c r="AN149" i="52" s="1"/>
  <c r="AI149" i="52"/>
  <c r="AL150" i="51"/>
  <c r="M160" i="51"/>
  <c r="AG4" i="51"/>
  <c r="AN149" i="51" a="1"/>
  <c r="AN149" i="51" s="1"/>
  <c r="AM149" i="51" a="1"/>
  <c r="AM149" i="51" s="1"/>
  <c r="AO149" i="51" a="1"/>
  <c r="AO149" i="51" s="1"/>
  <c r="AI147" i="50"/>
  <c r="AN147" i="50" s="1" a="1"/>
  <c r="AN147" i="50" s="1"/>
  <c r="V161" i="49"/>
  <c r="M162" i="49"/>
  <c r="AI149" i="48"/>
  <c r="AN149" i="48" s="1" a="1"/>
  <c r="AN149" i="48" s="1"/>
  <c r="AM149" i="47" a="1"/>
  <c r="AM149" i="47" s="1"/>
  <c r="AI149" i="47"/>
  <c r="AN149" i="47" a="1"/>
  <c r="AN149" i="47" s="1"/>
  <c r="V163" i="46"/>
  <c r="M164" i="46"/>
  <c r="X162" i="46" a="1"/>
  <c r="X162" i="46" s="1"/>
  <c r="W162" i="46" a="1"/>
  <c r="W162" i="46" s="1"/>
  <c r="Y162" i="46" a="1"/>
  <c r="Y162" i="46" s="1"/>
  <c r="V160" i="45"/>
  <c r="M158" i="45"/>
  <c r="N160" i="45"/>
  <c r="O160" i="45" s="1"/>
  <c r="P160" i="45" s="1"/>
  <c r="Q160" i="45" s="1"/>
  <c r="R160" i="45" s="1"/>
  <c r="AO150" i="45" a="1"/>
  <c r="AO150" i="45" s="1"/>
  <c r="AN150" i="45" a="1"/>
  <c r="AN150" i="45" s="1"/>
  <c r="AM150" i="45" a="1"/>
  <c r="AM150" i="45" s="1"/>
  <c r="AI147" i="44"/>
  <c r="AN147" i="44" s="1" a="1"/>
  <c r="AN147" i="44" s="1"/>
  <c r="S162" i="43"/>
  <c r="M162" i="42"/>
  <c r="V161" i="42"/>
  <c r="S162" i="41"/>
  <c r="X162" i="41" a="1"/>
  <c r="X162" i="41" s="1"/>
  <c r="S162" i="40"/>
  <c r="X162" i="40" s="1" a="1"/>
  <c r="X162" i="40" s="1"/>
  <c r="AL150" i="57" l="1"/>
  <c r="M160" i="57"/>
  <c r="AG4" i="57"/>
  <c r="AO149" i="57" a="1"/>
  <c r="AO149" i="57" s="1"/>
  <c r="AM149" i="57" a="1"/>
  <c r="AM149" i="57" s="1"/>
  <c r="M162" i="56"/>
  <c r="V161" i="56"/>
  <c r="W160" i="56" a="1"/>
  <c r="W160" i="56" s="1"/>
  <c r="X160" i="56" a="1"/>
  <c r="X160" i="56" s="1"/>
  <c r="Y160" i="56" a="1"/>
  <c r="Y160" i="56" s="1"/>
  <c r="W161" i="55" a="1"/>
  <c r="W161" i="55" s="1"/>
  <c r="X161" i="55" a="1"/>
  <c r="X161" i="55" s="1"/>
  <c r="Y161" i="55" a="1"/>
  <c r="Y161" i="55" s="1"/>
  <c r="N162" i="55"/>
  <c r="O162" i="55" s="1"/>
  <c r="P162" i="55" s="1"/>
  <c r="Q162" i="55" s="1"/>
  <c r="R162" i="55" s="1"/>
  <c r="V162" i="55"/>
  <c r="S162" i="54"/>
  <c r="X162" i="54" a="1"/>
  <c r="X162" i="54" s="1"/>
  <c r="Y162" i="54" a="1"/>
  <c r="Y162" i="54" s="1"/>
  <c r="W162" i="54" a="1"/>
  <c r="W162" i="54" s="1"/>
  <c r="W161" i="53" a="1"/>
  <c r="W161" i="53" s="1"/>
  <c r="Y161" i="53" a="1"/>
  <c r="Y161" i="53" s="1"/>
  <c r="X161" i="53" a="1"/>
  <c r="X161" i="53" s="1"/>
  <c r="V162" i="53"/>
  <c r="N162" i="53"/>
  <c r="O162" i="53" s="1"/>
  <c r="P162" i="53" s="1"/>
  <c r="Q162" i="53" s="1"/>
  <c r="R162" i="53" s="1"/>
  <c r="AL150" i="52"/>
  <c r="M160" i="52"/>
  <c r="AG4" i="52"/>
  <c r="AM149" i="52" a="1"/>
  <c r="AM149" i="52" s="1"/>
  <c r="AO149" i="52" a="1"/>
  <c r="AO149" i="52" s="1"/>
  <c r="N160" i="51"/>
  <c r="O160" i="51" s="1"/>
  <c r="P160" i="51" s="1"/>
  <c r="Q160" i="51" s="1"/>
  <c r="R160" i="51" s="1"/>
  <c r="V160" i="51"/>
  <c r="M158" i="51"/>
  <c r="AN150" i="51" a="1"/>
  <c r="AN150" i="51" s="1"/>
  <c r="AM150" i="51" a="1"/>
  <c r="AM150" i="51" s="1"/>
  <c r="AO150" i="51" a="1"/>
  <c r="AO150" i="51" s="1"/>
  <c r="AC149" i="50"/>
  <c r="AL148" i="50"/>
  <c r="AO147" i="50" a="1"/>
  <c r="AO147" i="50" s="1"/>
  <c r="AM147" i="50" a="1"/>
  <c r="AM147" i="50" s="1"/>
  <c r="W161" i="49" a="1"/>
  <c r="W161" i="49" s="1"/>
  <c r="X161" i="49" a="1"/>
  <c r="X161" i="49" s="1"/>
  <c r="Y161" i="49" a="1"/>
  <c r="Y161" i="49" s="1"/>
  <c r="V162" i="49"/>
  <c r="N162" i="49"/>
  <c r="O162" i="49" s="1"/>
  <c r="P162" i="49" s="1"/>
  <c r="Q162" i="49" s="1"/>
  <c r="R162" i="49" s="1"/>
  <c r="AL150" i="48"/>
  <c r="M160" i="48"/>
  <c r="AG4" i="48"/>
  <c r="AO149" i="48" a="1"/>
  <c r="AO149" i="48" s="1"/>
  <c r="AM149" i="48" a="1"/>
  <c r="AM149" i="48" s="1"/>
  <c r="M160" i="47"/>
  <c r="AL150" i="47"/>
  <c r="AG4" i="47"/>
  <c r="AO149" i="47" a="1"/>
  <c r="AO149" i="47" s="1"/>
  <c r="N164" i="46"/>
  <c r="O164" i="46" s="1"/>
  <c r="P164" i="46" s="1"/>
  <c r="Q164" i="46" s="1"/>
  <c r="R164" i="46" s="1"/>
  <c r="V164" i="46"/>
  <c r="W163" i="46" a="1"/>
  <c r="W163" i="46" s="1"/>
  <c r="Y163" i="46" a="1"/>
  <c r="Y163" i="46" s="1"/>
  <c r="X163" i="46" a="1"/>
  <c r="X163" i="46" s="1"/>
  <c r="F35" i="45"/>
  <c r="F36" i="45"/>
  <c r="F32" i="45"/>
  <c r="F34" i="45"/>
  <c r="F33" i="45"/>
  <c r="G32" i="45"/>
  <c r="G36" i="45"/>
  <c r="G35" i="45"/>
  <c r="G33" i="45"/>
  <c r="G34" i="45"/>
  <c r="H35" i="45"/>
  <c r="H32" i="45"/>
  <c r="H36" i="45"/>
  <c r="H34" i="45"/>
  <c r="H33" i="45"/>
  <c r="S160" i="45"/>
  <c r="X160" i="45" s="1" a="1"/>
  <c r="X160" i="45" s="1"/>
  <c r="W160" i="45" a="1"/>
  <c r="W160" i="45" s="1"/>
  <c r="Y160" i="45" a="1"/>
  <c r="Y160" i="45" s="1"/>
  <c r="AC149" i="44"/>
  <c r="AL148" i="44"/>
  <c r="AO147" i="44" a="1"/>
  <c r="AO147" i="44" s="1"/>
  <c r="AM147" i="44" a="1"/>
  <c r="AM147" i="44" s="1"/>
  <c r="M164" i="43"/>
  <c r="V163" i="43"/>
  <c r="Y162" i="43" a="1"/>
  <c r="Y162" i="43" s="1"/>
  <c r="W162" i="43" a="1"/>
  <c r="W162" i="43" s="1"/>
  <c r="X162" i="43" a="1"/>
  <c r="X162" i="43" s="1"/>
  <c r="X161" i="42" a="1"/>
  <c r="X161" i="42" s="1"/>
  <c r="Y161" i="42" a="1"/>
  <c r="Y161" i="42" s="1"/>
  <c r="W161" i="42" a="1"/>
  <c r="W161" i="42" s="1"/>
  <c r="N162" i="42"/>
  <c r="O162" i="42" s="1"/>
  <c r="P162" i="42" s="1"/>
  <c r="Q162" i="42" s="1"/>
  <c r="R162" i="42" s="1"/>
  <c r="V162" i="42"/>
  <c r="M164" i="41"/>
  <c r="V163" i="41"/>
  <c r="Y162" i="41" a="1"/>
  <c r="Y162" i="41" s="1"/>
  <c r="W162" i="41" a="1"/>
  <c r="W162" i="41" s="1"/>
  <c r="M164" i="40"/>
  <c r="V163" i="40"/>
  <c r="Y162" i="40" a="1"/>
  <c r="Y162" i="40" s="1"/>
  <c r="W162" i="40" a="1"/>
  <c r="W162" i="40" s="1"/>
  <c r="N160" i="57" l="1"/>
  <c r="O160" i="57" s="1"/>
  <c r="P160" i="57" s="1"/>
  <c r="Q160" i="57" s="1"/>
  <c r="R160" i="57" s="1"/>
  <c r="V160" i="57"/>
  <c r="M158" i="57"/>
  <c r="AO150" i="57" a="1"/>
  <c r="AO150" i="57" s="1"/>
  <c r="AN150" i="57" a="1"/>
  <c r="AN150" i="57" s="1"/>
  <c r="AM150" i="57" a="1"/>
  <c r="AM150" i="57" s="1"/>
  <c r="W161" i="56" a="1"/>
  <c r="W161" i="56" s="1"/>
  <c r="Y161" i="56" a="1"/>
  <c r="Y161" i="56" s="1"/>
  <c r="X161" i="56" a="1"/>
  <c r="X161" i="56" s="1"/>
  <c r="V162" i="56"/>
  <c r="N162" i="56"/>
  <c r="O162" i="56" s="1"/>
  <c r="P162" i="56" s="1"/>
  <c r="Q162" i="56" s="1"/>
  <c r="R162" i="56" s="1"/>
  <c r="S162" i="55"/>
  <c r="Y162" i="55" s="1" a="1"/>
  <c r="Y162" i="55" s="1"/>
  <c r="X162" i="55" a="1"/>
  <c r="X162" i="55" s="1"/>
  <c r="M164" i="54"/>
  <c r="V163" i="54"/>
  <c r="S162" i="53"/>
  <c r="X162" i="53" a="1"/>
  <c r="X162" i="53" s="1"/>
  <c r="M158" i="52"/>
  <c r="V160" i="52"/>
  <c r="N160" i="52"/>
  <c r="O160" i="52" s="1"/>
  <c r="P160" i="52" s="1"/>
  <c r="Q160" i="52" s="1"/>
  <c r="R160" i="52" s="1"/>
  <c r="AN150" i="52" a="1"/>
  <c r="AN150" i="52" s="1"/>
  <c r="AM150" i="52" a="1"/>
  <c r="AM150" i="52" s="1"/>
  <c r="AO150" i="52" a="1"/>
  <c r="AO150" i="52" s="1"/>
  <c r="H35" i="51"/>
  <c r="H32" i="51"/>
  <c r="H36" i="51"/>
  <c r="H33" i="51"/>
  <c r="H34" i="51"/>
  <c r="F36" i="51"/>
  <c r="F35" i="51"/>
  <c r="F34" i="51"/>
  <c r="F33" i="51"/>
  <c r="F32" i="51"/>
  <c r="G32" i="51"/>
  <c r="G36" i="51"/>
  <c r="G35" i="51"/>
  <c r="G33" i="51"/>
  <c r="G34" i="51"/>
  <c r="S160" i="51"/>
  <c r="AM148" i="50" a="1"/>
  <c r="AM148" i="50" s="1"/>
  <c r="AN148" i="50" a="1"/>
  <c r="AN148" i="50" s="1"/>
  <c r="AO148" i="50" a="1"/>
  <c r="AO148" i="50" s="1"/>
  <c r="AL149" i="50"/>
  <c r="AD149" i="50"/>
  <c r="AE149" i="50" s="1"/>
  <c r="AF149" i="50" s="1"/>
  <c r="AG149" i="50" s="1"/>
  <c r="AH149" i="50" s="1"/>
  <c r="X162" i="49" a="1"/>
  <c r="X162" i="49" s="1"/>
  <c r="S162" i="49"/>
  <c r="Y162" i="49" a="1"/>
  <c r="Y162" i="49" s="1"/>
  <c r="N160" i="48"/>
  <c r="O160" i="48" s="1"/>
  <c r="P160" i="48" s="1"/>
  <c r="Q160" i="48" s="1"/>
  <c r="R160" i="48" s="1"/>
  <c r="V160" i="48"/>
  <c r="M158" i="48"/>
  <c r="AO150" i="48" a="1"/>
  <c r="AO150" i="48" s="1"/>
  <c r="AM150" i="48" a="1"/>
  <c r="AM150" i="48" s="1"/>
  <c r="AN150" i="48" a="1"/>
  <c r="AN150" i="48" s="1"/>
  <c r="AM150" i="47" a="1"/>
  <c r="AM150" i="47" s="1"/>
  <c r="AN150" i="47" a="1"/>
  <c r="AN150" i="47" s="1"/>
  <c r="AO150" i="47" a="1"/>
  <c r="AO150" i="47" s="1"/>
  <c r="M158" i="47"/>
  <c r="V160" i="47"/>
  <c r="N160" i="47"/>
  <c r="O160" i="47" s="1"/>
  <c r="P160" i="47" s="1"/>
  <c r="Q160" i="47" s="1"/>
  <c r="R160" i="47" s="1"/>
  <c r="S164" i="46"/>
  <c r="V161" i="45"/>
  <c r="M162" i="45"/>
  <c r="AN148" i="44" a="1"/>
  <c r="AN148" i="44" s="1"/>
  <c r="AO148" i="44" a="1"/>
  <c r="AO148" i="44" s="1"/>
  <c r="AM148" i="44" a="1"/>
  <c r="AM148" i="44" s="1"/>
  <c r="AD149" i="44"/>
  <c r="AE149" i="44" s="1"/>
  <c r="AF149" i="44" s="1"/>
  <c r="AG149" i="44" s="1"/>
  <c r="AH149" i="44" s="1"/>
  <c r="AL149" i="44"/>
  <c r="W163" i="43" a="1"/>
  <c r="W163" i="43" s="1"/>
  <c r="X163" i="43" a="1"/>
  <c r="X163" i="43" s="1"/>
  <c r="Y163" i="43" a="1"/>
  <c r="Y163" i="43" s="1"/>
  <c r="V164" i="43"/>
  <c r="N164" i="43"/>
  <c r="O164" i="43" s="1"/>
  <c r="P164" i="43" s="1"/>
  <c r="Q164" i="43" s="1"/>
  <c r="R164" i="43" s="1"/>
  <c r="S162" i="42"/>
  <c r="W163" i="41" a="1"/>
  <c r="W163" i="41" s="1"/>
  <c r="Y163" i="41" a="1"/>
  <c r="Y163" i="41" s="1"/>
  <c r="X163" i="41" a="1"/>
  <c r="X163" i="41" s="1"/>
  <c r="V164" i="41"/>
  <c r="N164" i="41"/>
  <c r="O164" i="41" s="1"/>
  <c r="P164" i="41" s="1"/>
  <c r="Q164" i="41" s="1"/>
  <c r="R164" i="41" s="1"/>
  <c r="Y163" i="40" a="1"/>
  <c r="Y163" i="40" s="1"/>
  <c r="W163" i="40" a="1"/>
  <c r="W163" i="40" s="1"/>
  <c r="X163" i="40" a="1"/>
  <c r="X163" i="40" s="1"/>
  <c r="V164" i="40"/>
  <c r="N164" i="40"/>
  <c r="O164" i="40" s="1"/>
  <c r="P164" i="40" s="1"/>
  <c r="Q164" i="40" s="1"/>
  <c r="R164" i="40" s="1"/>
  <c r="F35" i="57" l="1"/>
  <c r="F36" i="57"/>
  <c r="F32" i="57"/>
  <c r="F33" i="57"/>
  <c r="F34" i="57"/>
  <c r="G32" i="57"/>
  <c r="G36" i="57"/>
  <c r="G35" i="57"/>
  <c r="G33" i="57"/>
  <c r="G34" i="57"/>
  <c r="H36" i="57"/>
  <c r="H32" i="57"/>
  <c r="H35" i="57"/>
  <c r="H33" i="57"/>
  <c r="H34" i="57"/>
  <c r="S160" i="57"/>
  <c r="X160" i="57" a="1"/>
  <c r="X160" i="57" s="1"/>
  <c r="Y160" i="57" a="1"/>
  <c r="Y160" i="57" s="1"/>
  <c r="S162" i="56"/>
  <c r="X162" i="56" s="1" a="1"/>
  <c r="X162" i="56" s="1"/>
  <c r="W162" i="56" a="1"/>
  <c r="W162" i="56" s="1"/>
  <c r="Y162" i="56" a="1"/>
  <c r="Y162" i="56" s="1"/>
  <c r="M164" i="55"/>
  <c r="V163" i="55"/>
  <c r="W162" i="55" a="1"/>
  <c r="W162" i="55" s="1"/>
  <c r="W163" i="54" a="1"/>
  <c r="W163" i="54" s="1"/>
  <c r="X163" i="54" a="1"/>
  <c r="X163" i="54" s="1"/>
  <c r="Y163" i="54" a="1"/>
  <c r="Y163" i="54" s="1"/>
  <c r="N164" i="54"/>
  <c r="O164" i="54" s="1"/>
  <c r="P164" i="54" s="1"/>
  <c r="Q164" i="54" s="1"/>
  <c r="R164" i="54" s="1"/>
  <c r="V164" i="54"/>
  <c r="M164" i="53"/>
  <c r="V163" i="53"/>
  <c r="Y162" i="53" a="1"/>
  <c r="Y162" i="53" s="1"/>
  <c r="W162" i="53" a="1"/>
  <c r="W162" i="53" s="1"/>
  <c r="H32" i="52"/>
  <c r="H35" i="52"/>
  <c r="H36" i="52"/>
  <c r="H33" i="52"/>
  <c r="H34" i="52"/>
  <c r="G35" i="52"/>
  <c r="G32" i="52"/>
  <c r="G36" i="52"/>
  <c r="G34" i="52"/>
  <c r="G33" i="52"/>
  <c r="S160" i="52"/>
  <c r="F35" i="52"/>
  <c r="F36" i="52"/>
  <c r="F33" i="52"/>
  <c r="F34" i="52"/>
  <c r="F32" i="52"/>
  <c r="W160" i="52" a="1"/>
  <c r="W160" i="52" s="1"/>
  <c r="M162" i="51"/>
  <c r="V161" i="51"/>
  <c r="W160" i="51" a="1"/>
  <c r="W160" i="51" s="1"/>
  <c r="Y160" i="51" a="1"/>
  <c r="Y160" i="51" s="1"/>
  <c r="X160" i="51" a="1"/>
  <c r="X160" i="51" s="1"/>
  <c r="AI149" i="50"/>
  <c r="AN149" i="50" a="1"/>
  <c r="AN149" i="50" s="1"/>
  <c r="M164" i="49"/>
  <c r="V163" i="49"/>
  <c r="W162" i="49" a="1"/>
  <c r="W162" i="49" s="1"/>
  <c r="G32" i="48"/>
  <c r="G35" i="48"/>
  <c r="G36" i="48"/>
  <c r="G33" i="48"/>
  <c r="G34" i="48"/>
  <c r="H32" i="48"/>
  <c r="H36" i="48"/>
  <c r="H35" i="48"/>
  <c r="H34" i="48"/>
  <c r="H33" i="48"/>
  <c r="F35" i="48"/>
  <c r="F36" i="48"/>
  <c r="F32" i="48"/>
  <c r="F34" i="48"/>
  <c r="F33" i="48"/>
  <c r="S160" i="48"/>
  <c r="X160" i="48" a="1"/>
  <c r="X160" i="48" s="1"/>
  <c r="S160" i="47"/>
  <c r="H32" i="47"/>
  <c r="H35" i="47"/>
  <c r="H36" i="47"/>
  <c r="H34" i="47"/>
  <c r="H33" i="47"/>
  <c r="G32" i="47"/>
  <c r="G35" i="47"/>
  <c r="G36" i="47"/>
  <c r="G33" i="47"/>
  <c r="G34" i="47"/>
  <c r="F36" i="47"/>
  <c r="F34" i="47"/>
  <c r="F35" i="47"/>
  <c r="F33" i="47"/>
  <c r="F32" i="47"/>
  <c r="M166" i="46"/>
  <c r="V165" i="46"/>
  <c r="W164" i="46" a="1"/>
  <c r="W164" i="46" s="1"/>
  <c r="X164" i="46" a="1"/>
  <c r="X164" i="46" s="1"/>
  <c r="Y164" i="46" a="1"/>
  <c r="Y164" i="46" s="1"/>
  <c r="V162" i="45"/>
  <c r="N162" i="45"/>
  <c r="O162" i="45" s="1"/>
  <c r="P162" i="45" s="1"/>
  <c r="Q162" i="45" s="1"/>
  <c r="R162" i="45" s="1"/>
  <c r="W161" i="45" a="1"/>
  <c r="W161" i="45" s="1"/>
  <c r="Y161" i="45" a="1"/>
  <c r="Y161" i="45" s="1"/>
  <c r="X161" i="45" a="1"/>
  <c r="X161" i="45" s="1"/>
  <c r="AI149" i="44"/>
  <c r="AM149" i="44" a="1"/>
  <c r="AM149" i="44" s="1"/>
  <c r="S164" i="43"/>
  <c r="Y164" i="43" a="1"/>
  <c r="Y164" i="43" s="1"/>
  <c r="M164" i="42"/>
  <c r="V163" i="42"/>
  <c r="W162" i="42" a="1"/>
  <c r="W162" i="42" s="1"/>
  <c r="X162" i="42" a="1"/>
  <c r="X162" i="42" s="1"/>
  <c r="Y162" i="42" a="1"/>
  <c r="Y162" i="42" s="1"/>
  <c r="S164" i="41"/>
  <c r="X164" i="41" a="1"/>
  <c r="X164" i="41" s="1"/>
  <c r="S164" i="40"/>
  <c r="X164" i="40" s="1" a="1"/>
  <c r="X164" i="40" s="1"/>
  <c r="V161" i="57" l="1"/>
  <c r="M162" i="57"/>
  <c r="W160" i="57" a="1"/>
  <c r="W160" i="57" s="1"/>
  <c r="V163" i="56"/>
  <c r="M164" i="56"/>
  <c r="Y163" i="55" a="1"/>
  <c r="Y163" i="55" s="1"/>
  <c r="X163" i="55" a="1"/>
  <c r="X163" i="55" s="1"/>
  <c r="W163" i="55" a="1"/>
  <c r="W163" i="55" s="1"/>
  <c r="N164" i="55"/>
  <c r="O164" i="55" s="1"/>
  <c r="P164" i="55" s="1"/>
  <c r="Q164" i="55" s="1"/>
  <c r="R164" i="55" s="1"/>
  <c r="V164" i="55"/>
  <c r="X164" i="54" a="1"/>
  <c r="X164" i="54" s="1"/>
  <c r="S164" i="54"/>
  <c r="Y163" i="53" a="1"/>
  <c r="Y163" i="53" s="1"/>
  <c r="X163" i="53" a="1"/>
  <c r="X163" i="53" s="1"/>
  <c r="W163" i="53" a="1"/>
  <c r="W163" i="53" s="1"/>
  <c r="N164" i="53"/>
  <c r="O164" i="53" s="1"/>
  <c r="P164" i="53" s="1"/>
  <c r="Q164" i="53" s="1"/>
  <c r="R164" i="53" s="1"/>
  <c r="V164" i="53"/>
  <c r="M162" i="52"/>
  <c r="V161" i="52"/>
  <c r="Y160" i="52" a="1"/>
  <c r="Y160" i="52" s="1"/>
  <c r="X160" i="52" a="1"/>
  <c r="X160" i="52" s="1"/>
  <c r="Y161" i="51" a="1"/>
  <c r="Y161" i="51" s="1"/>
  <c r="X161" i="51" a="1"/>
  <c r="X161" i="51" s="1"/>
  <c r="W161" i="51" a="1"/>
  <c r="W161" i="51" s="1"/>
  <c r="N162" i="51"/>
  <c r="O162" i="51" s="1"/>
  <c r="P162" i="51" s="1"/>
  <c r="Q162" i="51" s="1"/>
  <c r="R162" i="51" s="1"/>
  <c r="V162" i="51"/>
  <c r="AL150" i="50"/>
  <c r="M160" i="50"/>
  <c r="AG4" i="50"/>
  <c r="AO149" i="50" a="1"/>
  <c r="AO149" i="50" s="1"/>
  <c r="AM149" i="50" a="1"/>
  <c r="AM149" i="50" s="1"/>
  <c r="W163" i="49" a="1"/>
  <c r="W163" i="49" s="1"/>
  <c r="Y163" i="49" a="1"/>
  <c r="Y163" i="49" s="1"/>
  <c r="X163" i="49" a="1"/>
  <c r="X163" i="49" s="1"/>
  <c r="V164" i="49"/>
  <c r="N164" i="49"/>
  <c r="O164" i="49" s="1"/>
  <c r="P164" i="49" s="1"/>
  <c r="Q164" i="49" s="1"/>
  <c r="R164" i="49" s="1"/>
  <c r="M162" i="48"/>
  <c r="V161" i="48"/>
  <c r="W160" i="48" a="1"/>
  <c r="W160" i="48" s="1"/>
  <c r="Y160" i="48" a="1"/>
  <c r="Y160" i="48" s="1"/>
  <c r="M162" i="47"/>
  <c r="V161" i="47"/>
  <c r="Y160" i="47" a="1"/>
  <c r="Y160" i="47" s="1"/>
  <c r="X160" i="47" a="1"/>
  <c r="X160" i="47" s="1"/>
  <c r="W160" i="47" a="1"/>
  <c r="W160" i="47" s="1"/>
  <c r="Y165" i="46" a="1"/>
  <c r="Y165" i="46" s="1"/>
  <c r="W165" i="46" a="1"/>
  <c r="W165" i="46" s="1"/>
  <c r="X165" i="46" a="1"/>
  <c r="X165" i="46" s="1"/>
  <c r="N166" i="46"/>
  <c r="O166" i="46" s="1"/>
  <c r="P166" i="46" s="1"/>
  <c r="Q166" i="46" s="1"/>
  <c r="R166" i="46" s="1"/>
  <c r="V166" i="46"/>
  <c r="S162" i="45"/>
  <c r="W162" i="45" s="1" a="1"/>
  <c r="W162" i="45" s="1"/>
  <c r="AL150" i="44"/>
  <c r="M160" i="44"/>
  <c r="AG4" i="44"/>
  <c r="AO149" i="44" a="1"/>
  <c r="AO149" i="44" s="1"/>
  <c r="AN149" i="44" a="1"/>
  <c r="AN149" i="44" s="1"/>
  <c r="M166" i="43"/>
  <c r="V165" i="43"/>
  <c r="X164" i="43" a="1"/>
  <c r="X164" i="43" s="1"/>
  <c r="W164" i="43" a="1"/>
  <c r="W164" i="43" s="1"/>
  <c r="X163" i="42" a="1"/>
  <c r="X163" i="42" s="1"/>
  <c r="Y163" i="42" a="1"/>
  <c r="Y163" i="42" s="1"/>
  <c r="W163" i="42" a="1"/>
  <c r="W163" i="42" s="1"/>
  <c r="N164" i="42"/>
  <c r="O164" i="42" s="1"/>
  <c r="P164" i="42" s="1"/>
  <c r="Q164" i="42" s="1"/>
  <c r="R164" i="42" s="1"/>
  <c r="V164" i="42"/>
  <c r="V165" i="41"/>
  <c r="M166" i="41"/>
  <c r="Y164" i="41" a="1"/>
  <c r="Y164" i="41" s="1"/>
  <c r="W164" i="41" a="1"/>
  <c r="W164" i="41" s="1"/>
  <c r="Y164" i="40" a="1"/>
  <c r="Y164" i="40" s="1"/>
  <c r="M166" i="40"/>
  <c r="V165" i="40"/>
  <c r="W164" i="40" a="1"/>
  <c r="W164" i="40" s="1"/>
  <c r="N162" i="57" l="1"/>
  <c r="O162" i="57" s="1"/>
  <c r="P162" i="57" s="1"/>
  <c r="Q162" i="57" s="1"/>
  <c r="R162" i="57" s="1"/>
  <c r="V162" i="57"/>
  <c r="Y161" i="57" a="1"/>
  <c r="Y161" i="57" s="1"/>
  <c r="W161" i="57" a="1"/>
  <c r="W161" i="57" s="1"/>
  <c r="X161" i="57" a="1"/>
  <c r="X161" i="57" s="1"/>
  <c r="N164" i="56"/>
  <c r="O164" i="56" s="1"/>
  <c r="P164" i="56" s="1"/>
  <c r="Q164" i="56" s="1"/>
  <c r="R164" i="56" s="1"/>
  <c r="V164" i="56"/>
  <c r="W163" i="56" a="1"/>
  <c r="W163" i="56" s="1"/>
  <c r="X163" i="56" a="1"/>
  <c r="X163" i="56" s="1"/>
  <c r="Y163" i="56" a="1"/>
  <c r="Y163" i="56" s="1"/>
  <c r="S164" i="55"/>
  <c r="X164" i="55" s="1" a="1"/>
  <c r="X164" i="55" s="1"/>
  <c r="M166" i="54"/>
  <c r="V165" i="54"/>
  <c r="W164" i="54" a="1"/>
  <c r="W164" i="54" s="1"/>
  <c r="Y164" i="54" a="1"/>
  <c r="Y164" i="54" s="1"/>
  <c r="S164" i="53"/>
  <c r="Y161" i="52" a="1"/>
  <c r="Y161" i="52" s="1"/>
  <c r="W161" i="52" a="1"/>
  <c r="W161" i="52" s="1"/>
  <c r="X161" i="52" a="1"/>
  <c r="X161" i="52" s="1"/>
  <c r="V162" i="52"/>
  <c r="N162" i="52"/>
  <c r="O162" i="52" s="1"/>
  <c r="P162" i="52" s="1"/>
  <c r="Q162" i="52" s="1"/>
  <c r="R162" i="52" s="1"/>
  <c r="Y162" i="51" a="1"/>
  <c r="Y162" i="51" s="1"/>
  <c r="S162" i="51"/>
  <c r="X162" i="51" a="1"/>
  <c r="X162" i="51" s="1"/>
  <c r="V160" i="50"/>
  <c r="N160" i="50"/>
  <c r="O160" i="50" s="1"/>
  <c r="P160" i="50" s="1"/>
  <c r="Q160" i="50" s="1"/>
  <c r="R160" i="50" s="1"/>
  <c r="M158" i="50"/>
  <c r="AO150" i="50" a="1"/>
  <c r="AO150" i="50" s="1"/>
  <c r="AN150" i="50" a="1"/>
  <c r="AN150" i="50" s="1"/>
  <c r="AM150" i="50" a="1"/>
  <c r="AM150" i="50" s="1"/>
  <c r="X164" i="49" a="1"/>
  <c r="X164" i="49" s="1"/>
  <c r="S164" i="49"/>
  <c r="W161" i="48" a="1"/>
  <c r="W161" i="48" s="1"/>
  <c r="Y161" i="48" a="1"/>
  <c r="Y161" i="48" s="1"/>
  <c r="X161" i="48" a="1"/>
  <c r="X161" i="48" s="1"/>
  <c r="V162" i="48"/>
  <c r="N162" i="48"/>
  <c r="O162" i="48" s="1"/>
  <c r="P162" i="48" s="1"/>
  <c r="Q162" i="48" s="1"/>
  <c r="R162" i="48" s="1"/>
  <c r="Y161" i="47" a="1"/>
  <c r="Y161" i="47" s="1"/>
  <c r="X161" i="47" a="1"/>
  <c r="X161" i="47" s="1"/>
  <c r="W161" i="47" a="1"/>
  <c r="W161" i="47" s="1"/>
  <c r="V162" i="47"/>
  <c r="N162" i="47"/>
  <c r="O162" i="47" s="1"/>
  <c r="P162" i="47" s="1"/>
  <c r="Q162" i="47" s="1"/>
  <c r="R162" i="47" s="1"/>
  <c r="X166" i="46" a="1"/>
  <c r="X166" i="46" s="1"/>
  <c r="S166" i="46"/>
  <c r="M164" i="45"/>
  <c r="V163" i="45"/>
  <c r="Y162" i="45" a="1"/>
  <c r="Y162" i="45" s="1"/>
  <c r="X162" i="45" a="1"/>
  <c r="X162" i="45" s="1"/>
  <c r="N160" i="44"/>
  <c r="O160" i="44" s="1"/>
  <c r="P160" i="44" s="1"/>
  <c r="Q160" i="44" s="1"/>
  <c r="R160" i="44" s="1"/>
  <c r="M158" i="44"/>
  <c r="V160" i="44"/>
  <c r="AO150" i="44" a="1"/>
  <c r="AO150" i="44" s="1"/>
  <c r="AN150" i="44" a="1"/>
  <c r="AN150" i="44" s="1"/>
  <c r="AM150" i="44" a="1"/>
  <c r="AM150" i="44" s="1"/>
  <c r="X165" i="43" a="1"/>
  <c r="X165" i="43" s="1"/>
  <c r="W165" i="43" a="1"/>
  <c r="W165" i="43" s="1"/>
  <c r="Y165" i="43" a="1"/>
  <c r="Y165" i="43" s="1"/>
  <c r="N166" i="43"/>
  <c r="O166" i="43" s="1"/>
  <c r="P166" i="43" s="1"/>
  <c r="Q166" i="43" s="1"/>
  <c r="R166" i="43" s="1"/>
  <c r="V166" i="43"/>
  <c r="Y164" i="42" a="1"/>
  <c r="Y164" i="42" s="1"/>
  <c r="S164" i="42"/>
  <c r="X164" i="42" a="1"/>
  <c r="X164" i="42" s="1"/>
  <c r="N166" i="41"/>
  <c r="O166" i="41" s="1"/>
  <c r="P166" i="41" s="1"/>
  <c r="Q166" i="41" s="1"/>
  <c r="R166" i="41" s="1"/>
  <c r="V166" i="41"/>
  <c r="W165" i="41" a="1"/>
  <c r="W165" i="41" s="1"/>
  <c r="Y165" i="41" a="1"/>
  <c r="Y165" i="41" s="1"/>
  <c r="X165" i="41" a="1"/>
  <c r="X165" i="41" s="1"/>
  <c r="X165" i="40" a="1"/>
  <c r="X165" i="40" s="1"/>
  <c r="W165" i="40" a="1"/>
  <c r="W165" i="40" s="1"/>
  <c r="Y165" i="40" a="1"/>
  <c r="Y165" i="40" s="1"/>
  <c r="V166" i="40"/>
  <c r="N166" i="40"/>
  <c r="O166" i="40" s="1"/>
  <c r="P166" i="40" s="1"/>
  <c r="Q166" i="40" s="1"/>
  <c r="R166" i="40" s="1"/>
  <c r="S162" i="57" l="1"/>
  <c r="W162" i="57" a="1"/>
  <c r="W162" i="57" s="1"/>
  <c r="S164" i="56"/>
  <c r="X164" i="56" a="1"/>
  <c r="X164" i="56" s="1"/>
  <c r="M166" i="55"/>
  <c r="V165" i="55"/>
  <c r="Y164" i="55" a="1"/>
  <c r="Y164" i="55" s="1"/>
  <c r="W164" i="55" a="1"/>
  <c r="W164" i="55" s="1"/>
  <c r="Y165" i="54" a="1"/>
  <c r="Y165" i="54" s="1"/>
  <c r="X165" i="54" a="1"/>
  <c r="X165" i="54" s="1"/>
  <c r="W165" i="54" a="1"/>
  <c r="W165" i="54" s="1"/>
  <c r="N166" i="54"/>
  <c r="O166" i="54" s="1"/>
  <c r="P166" i="54" s="1"/>
  <c r="Q166" i="54" s="1"/>
  <c r="R166" i="54" s="1"/>
  <c r="V166" i="54"/>
  <c r="M166" i="53"/>
  <c r="V165" i="53"/>
  <c r="W164" i="53" a="1"/>
  <c r="W164" i="53" s="1"/>
  <c r="Y164" i="53" a="1"/>
  <c r="Y164" i="53" s="1"/>
  <c r="X164" i="53" a="1"/>
  <c r="X164" i="53" s="1"/>
  <c r="Y162" i="52" a="1"/>
  <c r="Y162" i="52" s="1"/>
  <c r="S162" i="52"/>
  <c r="X162" i="52" a="1"/>
  <c r="X162" i="52" s="1"/>
  <c r="V163" i="51"/>
  <c r="M164" i="51"/>
  <c r="W162" i="51" a="1"/>
  <c r="W162" i="51" s="1"/>
  <c r="F35" i="50"/>
  <c r="F36" i="50"/>
  <c r="F33" i="50"/>
  <c r="F34" i="50"/>
  <c r="F32" i="50"/>
  <c r="G32" i="50"/>
  <c r="G35" i="50"/>
  <c r="G36" i="50"/>
  <c r="G34" i="50"/>
  <c r="G33" i="50"/>
  <c r="H36" i="50"/>
  <c r="H32" i="50"/>
  <c r="H35" i="50"/>
  <c r="H33" i="50"/>
  <c r="H34" i="50"/>
  <c r="S160" i="50"/>
  <c r="X160" i="50" s="1" a="1"/>
  <c r="X160" i="50" s="1"/>
  <c r="M166" i="49"/>
  <c r="V165" i="49"/>
  <c r="Y164" i="49" a="1"/>
  <c r="Y164" i="49" s="1"/>
  <c r="W164" i="49" a="1"/>
  <c r="W164" i="49" s="1"/>
  <c r="S162" i="48"/>
  <c r="W162" i="48" s="1" a="1"/>
  <c r="W162" i="48" s="1"/>
  <c r="X162" i="48" a="1"/>
  <c r="X162" i="48" s="1"/>
  <c r="Y162" i="47" a="1"/>
  <c r="Y162" i="47" s="1"/>
  <c r="S162" i="47"/>
  <c r="X162" i="47" a="1"/>
  <c r="X162" i="47" s="1"/>
  <c r="W162" i="47" a="1"/>
  <c r="W162" i="47" s="1"/>
  <c r="V167" i="46"/>
  <c r="M168" i="46"/>
  <c r="W166" i="46" a="1"/>
  <c r="W166" i="46" s="1"/>
  <c r="Y166" i="46" a="1"/>
  <c r="Y166" i="46" s="1"/>
  <c r="W163" i="45" a="1"/>
  <c r="W163" i="45" s="1"/>
  <c r="Y163" i="45" a="1"/>
  <c r="Y163" i="45" s="1"/>
  <c r="X163" i="45" a="1"/>
  <c r="X163" i="45" s="1"/>
  <c r="V164" i="45"/>
  <c r="N164" i="45"/>
  <c r="O164" i="45" s="1"/>
  <c r="P164" i="45" s="1"/>
  <c r="Q164" i="45" s="1"/>
  <c r="R164" i="45" s="1"/>
  <c r="H35" i="44"/>
  <c r="H32" i="44"/>
  <c r="H36" i="44"/>
  <c r="H33" i="44"/>
  <c r="H34" i="44"/>
  <c r="G32" i="44"/>
  <c r="G36" i="44"/>
  <c r="G35" i="44"/>
  <c r="G34" i="44"/>
  <c r="G33" i="44"/>
  <c r="F36" i="44"/>
  <c r="F35" i="44"/>
  <c r="F34" i="44"/>
  <c r="F33" i="44"/>
  <c r="F32" i="44"/>
  <c r="W160" i="44" a="1"/>
  <c r="W160" i="44" s="1"/>
  <c r="S160" i="44"/>
  <c r="Y160" i="44" s="1" a="1"/>
  <c r="Y160" i="44" s="1"/>
  <c r="S166" i="43"/>
  <c r="X166" i="43" a="1"/>
  <c r="X166" i="43" s="1"/>
  <c r="M166" i="42"/>
  <c r="V165" i="42"/>
  <c r="W164" i="42" a="1"/>
  <c r="W164" i="42" s="1"/>
  <c r="S166" i="41"/>
  <c r="X166" i="41" s="1" a="1"/>
  <c r="X166" i="41" s="1"/>
  <c r="S166" i="40"/>
  <c r="W166" i="40" s="1" a="1"/>
  <c r="W166" i="40" s="1"/>
  <c r="V163" i="57" l="1"/>
  <c r="M164" i="57"/>
  <c r="X162" i="57" a="1"/>
  <c r="X162" i="57" s="1"/>
  <c r="Y162" i="57" a="1"/>
  <c r="Y162" i="57" s="1"/>
  <c r="M166" i="56"/>
  <c r="V165" i="56"/>
  <c r="W164" i="56" a="1"/>
  <c r="W164" i="56" s="1"/>
  <c r="Y164" i="56" a="1"/>
  <c r="Y164" i="56" s="1"/>
  <c r="Y165" i="55" a="1"/>
  <c r="Y165" i="55" s="1"/>
  <c r="X165" i="55" a="1"/>
  <c r="X165" i="55" s="1"/>
  <c r="W165" i="55" a="1"/>
  <c r="W165" i="55" s="1"/>
  <c r="N166" i="55"/>
  <c r="O166" i="55" s="1"/>
  <c r="P166" i="55" s="1"/>
  <c r="Q166" i="55" s="1"/>
  <c r="R166" i="55" s="1"/>
  <c r="V166" i="55"/>
  <c r="S166" i="54"/>
  <c r="Y165" i="53" a="1"/>
  <c r="Y165" i="53" s="1"/>
  <c r="W165" i="53" a="1"/>
  <c r="W165" i="53" s="1"/>
  <c r="X165" i="53" a="1"/>
  <c r="X165" i="53" s="1"/>
  <c r="N166" i="53"/>
  <c r="O166" i="53" s="1"/>
  <c r="P166" i="53" s="1"/>
  <c r="Q166" i="53" s="1"/>
  <c r="R166" i="53" s="1"/>
  <c r="V166" i="53"/>
  <c r="M164" i="52"/>
  <c r="V163" i="52"/>
  <c r="W162" i="52" a="1"/>
  <c r="W162" i="52" s="1"/>
  <c r="N164" i="51"/>
  <c r="O164" i="51" s="1"/>
  <c r="P164" i="51" s="1"/>
  <c r="Q164" i="51" s="1"/>
  <c r="R164" i="51" s="1"/>
  <c r="V164" i="51"/>
  <c r="Y163" i="51" a="1"/>
  <c r="Y163" i="51" s="1"/>
  <c r="X163" i="51" a="1"/>
  <c r="X163" i="51" s="1"/>
  <c r="W163" i="51" a="1"/>
  <c r="W163" i="51" s="1"/>
  <c r="V161" i="50"/>
  <c r="M162" i="50"/>
  <c r="Y160" i="50" a="1"/>
  <c r="Y160" i="50" s="1"/>
  <c r="W160" i="50" a="1"/>
  <c r="W160" i="50" s="1"/>
  <c r="Y165" i="49" a="1"/>
  <c r="Y165" i="49" s="1"/>
  <c r="X165" i="49" a="1"/>
  <c r="X165" i="49" s="1"/>
  <c r="W165" i="49" a="1"/>
  <c r="W165" i="49" s="1"/>
  <c r="N166" i="49"/>
  <c r="O166" i="49" s="1"/>
  <c r="P166" i="49" s="1"/>
  <c r="Q166" i="49" s="1"/>
  <c r="R166" i="49" s="1"/>
  <c r="V166" i="49"/>
  <c r="M164" i="48"/>
  <c r="V163" i="48"/>
  <c r="Y162" i="48" a="1"/>
  <c r="Y162" i="48" s="1"/>
  <c r="M164" i="47"/>
  <c r="V163" i="47"/>
  <c r="N168" i="46"/>
  <c r="O168" i="46" s="1"/>
  <c r="P168" i="46" s="1"/>
  <c r="Q168" i="46" s="1"/>
  <c r="R168" i="46" s="1"/>
  <c r="V168" i="46"/>
  <c r="X167" i="46" a="1"/>
  <c r="X167" i="46" s="1"/>
  <c r="W167" i="46" a="1"/>
  <c r="W167" i="46" s="1"/>
  <c r="Y167" i="46" a="1"/>
  <c r="Y167" i="46" s="1"/>
  <c r="X164" i="45" a="1"/>
  <c r="X164" i="45" s="1"/>
  <c r="S164" i="45"/>
  <c r="W164" i="45" a="1"/>
  <c r="W164" i="45" s="1"/>
  <c r="M162" i="44"/>
  <c r="V161" i="44"/>
  <c r="X160" i="44" a="1"/>
  <c r="X160" i="44" s="1"/>
  <c r="V167" i="43"/>
  <c r="M168" i="43"/>
  <c r="W166" i="43" a="1"/>
  <c r="W166" i="43" s="1"/>
  <c r="Y166" i="43" a="1"/>
  <c r="Y166" i="43" s="1"/>
  <c r="Y165" i="42" a="1"/>
  <c r="Y165" i="42" s="1"/>
  <c r="W165" i="42" a="1"/>
  <c r="W165" i="42" s="1"/>
  <c r="X165" i="42" a="1"/>
  <c r="X165" i="42" s="1"/>
  <c r="N166" i="42"/>
  <c r="O166" i="42" s="1"/>
  <c r="P166" i="42" s="1"/>
  <c r="Q166" i="42" s="1"/>
  <c r="R166" i="42" s="1"/>
  <c r="V166" i="42"/>
  <c r="V167" i="41"/>
  <c r="M168" i="41"/>
  <c r="Y166" i="41" a="1"/>
  <c r="Y166" i="41" s="1"/>
  <c r="W166" i="41" a="1"/>
  <c r="W166" i="41" s="1"/>
  <c r="V167" i="40"/>
  <c r="M168" i="40"/>
  <c r="X166" i="40" a="1"/>
  <c r="X166" i="40" s="1"/>
  <c r="Y166" i="40" a="1"/>
  <c r="Y166" i="40" s="1"/>
  <c r="V164" i="57" l="1"/>
  <c r="N164" i="57"/>
  <c r="O164" i="57" s="1"/>
  <c r="P164" i="57" s="1"/>
  <c r="Q164" i="57" s="1"/>
  <c r="R164" i="57" s="1"/>
  <c r="X163" i="57" a="1"/>
  <c r="X163" i="57" s="1"/>
  <c r="W163" i="57" a="1"/>
  <c r="W163" i="57" s="1"/>
  <c r="Y163" i="57" a="1"/>
  <c r="Y163" i="57" s="1"/>
  <c r="Y165" i="56" a="1"/>
  <c r="Y165" i="56" s="1"/>
  <c r="W165" i="56" a="1"/>
  <c r="W165" i="56" s="1"/>
  <c r="X165" i="56" a="1"/>
  <c r="X165" i="56" s="1"/>
  <c r="V166" i="56"/>
  <c r="N166" i="56"/>
  <c r="O166" i="56" s="1"/>
  <c r="P166" i="56" s="1"/>
  <c r="Q166" i="56" s="1"/>
  <c r="R166" i="56" s="1"/>
  <c r="W166" i="55" a="1"/>
  <c r="W166" i="55" s="1"/>
  <c r="S166" i="55"/>
  <c r="X166" i="55" s="1" a="1"/>
  <c r="X166" i="55" s="1"/>
  <c r="V167" i="54"/>
  <c r="M168" i="54"/>
  <c r="X166" i="54" a="1"/>
  <c r="X166" i="54" s="1"/>
  <c r="Y166" i="54" a="1"/>
  <c r="Y166" i="54" s="1"/>
  <c r="W166" i="54" a="1"/>
  <c r="W166" i="54" s="1"/>
  <c r="S166" i="53"/>
  <c r="Y163" i="52" a="1"/>
  <c r="Y163" i="52" s="1"/>
  <c r="X163" i="52" a="1"/>
  <c r="X163" i="52" s="1"/>
  <c r="W163" i="52" a="1"/>
  <c r="W163" i="52" s="1"/>
  <c r="V164" i="52"/>
  <c r="N164" i="52"/>
  <c r="O164" i="52" s="1"/>
  <c r="P164" i="52" s="1"/>
  <c r="Q164" i="52" s="1"/>
  <c r="R164" i="52" s="1"/>
  <c r="S164" i="51"/>
  <c r="V162" i="50"/>
  <c r="N162" i="50"/>
  <c r="O162" i="50" s="1"/>
  <c r="P162" i="50" s="1"/>
  <c r="Q162" i="50" s="1"/>
  <c r="R162" i="50" s="1"/>
  <c r="Y161" i="50" a="1"/>
  <c r="Y161" i="50" s="1"/>
  <c r="X161" i="50" a="1"/>
  <c r="X161" i="50" s="1"/>
  <c r="W161" i="50" a="1"/>
  <c r="W161" i="50" s="1"/>
  <c r="S166" i="49"/>
  <c r="X166" i="49" a="1"/>
  <c r="X166" i="49" s="1"/>
  <c r="N164" i="48"/>
  <c r="O164" i="48" s="1"/>
  <c r="P164" i="48" s="1"/>
  <c r="Q164" i="48" s="1"/>
  <c r="R164" i="48" s="1"/>
  <c r="V164" i="48"/>
  <c r="Y163" i="48" a="1"/>
  <c r="Y163" i="48" s="1"/>
  <c r="X163" i="48" a="1"/>
  <c r="X163" i="48" s="1"/>
  <c r="W163" i="48" a="1"/>
  <c r="W163" i="48" s="1"/>
  <c r="Y163" i="47" a="1"/>
  <c r="Y163" i="47" s="1"/>
  <c r="X163" i="47" a="1"/>
  <c r="X163" i="47" s="1"/>
  <c r="W163" i="47" a="1"/>
  <c r="W163" i="47" s="1"/>
  <c r="N164" i="47"/>
  <c r="O164" i="47" s="1"/>
  <c r="P164" i="47" s="1"/>
  <c r="Q164" i="47" s="1"/>
  <c r="R164" i="47" s="1"/>
  <c r="V164" i="47"/>
  <c r="S168" i="46"/>
  <c r="X168" i="46" a="1"/>
  <c r="X168" i="46" s="1"/>
  <c r="Y168" i="46" a="1"/>
  <c r="Y168" i="46" s="1"/>
  <c r="M166" i="45"/>
  <c r="V165" i="45"/>
  <c r="Y164" i="45" a="1"/>
  <c r="Y164" i="45" s="1"/>
  <c r="V162" i="44"/>
  <c r="N162" i="44"/>
  <c r="O162" i="44" s="1"/>
  <c r="P162" i="44" s="1"/>
  <c r="Q162" i="44" s="1"/>
  <c r="R162" i="44" s="1"/>
  <c r="Y161" i="44" a="1"/>
  <c r="Y161" i="44" s="1"/>
  <c r="X161" i="44" a="1"/>
  <c r="X161" i="44" s="1"/>
  <c r="W161" i="44" a="1"/>
  <c r="W161" i="44" s="1"/>
  <c r="V168" i="43"/>
  <c r="N168" i="43"/>
  <c r="O168" i="43" s="1"/>
  <c r="P168" i="43" s="1"/>
  <c r="Q168" i="43" s="1"/>
  <c r="R168" i="43" s="1"/>
  <c r="Y167" i="43" a="1"/>
  <c r="Y167" i="43" s="1"/>
  <c r="X167" i="43" a="1"/>
  <c r="X167" i="43" s="1"/>
  <c r="W167" i="43" a="1"/>
  <c r="W167" i="43" s="1"/>
  <c r="S166" i="42"/>
  <c r="X166" i="42" a="1"/>
  <c r="X166" i="42" s="1"/>
  <c r="Y166" i="42" a="1"/>
  <c r="Y166" i="42" s="1"/>
  <c r="V168" i="41"/>
  <c r="N168" i="41"/>
  <c r="O168" i="41" s="1"/>
  <c r="P168" i="41" s="1"/>
  <c r="Q168" i="41" s="1"/>
  <c r="R168" i="41" s="1"/>
  <c r="W167" i="41" a="1"/>
  <c r="W167" i="41" s="1"/>
  <c r="X167" i="41" a="1"/>
  <c r="X167" i="41" s="1"/>
  <c r="Y167" i="41" a="1"/>
  <c r="Y167" i="41" s="1"/>
  <c r="V168" i="40"/>
  <c r="N168" i="40"/>
  <c r="O168" i="40" s="1"/>
  <c r="P168" i="40" s="1"/>
  <c r="Q168" i="40" s="1"/>
  <c r="R168" i="40" s="1"/>
  <c r="W167" i="40" a="1"/>
  <c r="W167" i="40" s="1"/>
  <c r="Y167" i="40" a="1"/>
  <c r="Y167" i="40" s="1"/>
  <c r="X167" i="40" a="1"/>
  <c r="X167" i="40" s="1"/>
  <c r="S164" i="57" l="1"/>
  <c r="X164" i="57" s="1" a="1"/>
  <c r="X164" i="57" s="1"/>
  <c r="S166" i="56"/>
  <c r="V167" i="55"/>
  <c r="M168" i="55"/>
  <c r="Y166" i="55" a="1"/>
  <c r="Y166" i="55" s="1"/>
  <c r="V168" i="54"/>
  <c r="N168" i="54"/>
  <c r="O168" i="54" s="1"/>
  <c r="P168" i="54" s="1"/>
  <c r="Q168" i="54" s="1"/>
  <c r="R168" i="54" s="1"/>
  <c r="X167" i="54" a="1"/>
  <c r="X167" i="54" s="1"/>
  <c r="Y167" i="54" a="1"/>
  <c r="Y167" i="54" s="1"/>
  <c r="W167" i="54" a="1"/>
  <c r="W167" i="54" s="1"/>
  <c r="V167" i="53"/>
  <c r="M168" i="53"/>
  <c r="Y166" i="53" a="1"/>
  <c r="Y166" i="53" s="1"/>
  <c r="W166" i="53" a="1"/>
  <c r="W166" i="53" s="1"/>
  <c r="X166" i="53" a="1"/>
  <c r="X166" i="53" s="1"/>
  <c r="S164" i="52"/>
  <c r="X164" i="52" a="1"/>
  <c r="X164" i="52" s="1"/>
  <c r="M166" i="51"/>
  <c r="V165" i="51"/>
  <c r="Y164" i="51" a="1"/>
  <c r="Y164" i="51" s="1"/>
  <c r="X164" i="51" a="1"/>
  <c r="X164" i="51" s="1"/>
  <c r="W164" i="51" a="1"/>
  <c r="W164" i="51" s="1"/>
  <c r="S162" i="50"/>
  <c r="X162" i="50" a="1"/>
  <c r="X162" i="50" s="1"/>
  <c r="M168" i="49"/>
  <c r="V167" i="49"/>
  <c r="Y166" i="49" a="1"/>
  <c r="Y166" i="49" s="1"/>
  <c r="W166" i="49" a="1"/>
  <c r="W166" i="49" s="1"/>
  <c r="S164" i="48"/>
  <c r="S164" i="47"/>
  <c r="X164" i="47" s="1" a="1"/>
  <c r="X164" i="47" s="1"/>
  <c r="V169" i="46"/>
  <c r="M170" i="46"/>
  <c r="W168" i="46" a="1"/>
  <c r="W168" i="46" s="1"/>
  <c r="Y165" i="45" a="1"/>
  <c r="Y165" i="45" s="1"/>
  <c r="X165" i="45" a="1"/>
  <c r="X165" i="45" s="1"/>
  <c r="W165" i="45" a="1"/>
  <c r="W165" i="45" s="1"/>
  <c r="N166" i="45"/>
  <c r="O166" i="45" s="1"/>
  <c r="P166" i="45" s="1"/>
  <c r="Q166" i="45" s="1"/>
  <c r="R166" i="45" s="1"/>
  <c r="V166" i="45"/>
  <c r="S162" i="44"/>
  <c r="Y162" i="44" a="1"/>
  <c r="Y162" i="44" s="1"/>
  <c r="S168" i="43"/>
  <c r="W168" i="43" a="1"/>
  <c r="W168" i="43" s="1"/>
  <c r="M168" i="42"/>
  <c r="V167" i="42"/>
  <c r="W166" i="42" a="1"/>
  <c r="W166" i="42" s="1"/>
  <c r="S168" i="41"/>
  <c r="W168" i="41" s="1" a="1"/>
  <c r="W168" i="41" s="1"/>
  <c r="S168" i="40"/>
  <c r="X168" i="40" s="1" a="1"/>
  <c r="X168" i="40" s="1"/>
  <c r="V165" i="57" l="1"/>
  <c r="M166" i="57"/>
  <c r="W164" i="57" a="1"/>
  <c r="W164" i="57" s="1"/>
  <c r="Y164" i="57" a="1"/>
  <c r="Y164" i="57" s="1"/>
  <c r="M168" i="56"/>
  <c r="V167" i="56"/>
  <c r="W166" i="56" a="1"/>
  <c r="W166" i="56" s="1"/>
  <c r="Y166" i="56" a="1"/>
  <c r="Y166" i="56" s="1"/>
  <c r="X166" i="56" a="1"/>
  <c r="X166" i="56" s="1"/>
  <c r="N168" i="55"/>
  <c r="O168" i="55" s="1"/>
  <c r="P168" i="55" s="1"/>
  <c r="Q168" i="55" s="1"/>
  <c r="R168" i="55" s="1"/>
  <c r="V168" i="55"/>
  <c r="W167" i="55" a="1"/>
  <c r="W167" i="55" s="1"/>
  <c r="Y167" i="55" a="1"/>
  <c r="Y167" i="55" s="1"/>
  <c r="X167" i="55" a="1"/>
  <c r="X167" i="55" s="1"/>
  <c r="S168" i="54"/>
  <c r="V168" i="53"/>
  <c r="N168" i="53"/>
  <c r="O168" i="53" s="1"/>
  <c r="P168" i="53" s="1"/>
  <c r="Q168" i="53" s="1"/>
  <c r="R168" i="53" s="1"/>
  <c r="X167" i="53" a="1"/>
  <c r="X167" i="53" s="1"/>
  <c r="Y167" i="53" a="1"/>
  <c r="Y167" i="53" s="1"/>
  <c r="W167" i="53" a="1"/>
  <c r="W167" i="53" s="1"/>
  <c r="V165" i="52"/>
  <c r="M166" i="52"/>
  <c r="Y164" i="52" a="1"/>
  <c r="Y164" i="52" s="1"/>
  <c r="W164" i="52" a="1"/>
  <c r="W164" i="52" s="1"/>
  <c r="Y165" i="51" a="1"/>
  <c r="Y165" i="51" s="1"/>
  <c r="X165" i="51" a="1"/>
  <c r="X165" i="51" s="1"/>
  <c r="W165" i="51" a="1"/>
  <c r="W165" i="51" s="1"/>
  <c r="N166" i="51"/>
  <c r="O166" i="51" s="1"/>
  <c r="P166" i="51" s="1"/>
  <c r="Q166" i="51" s="1"/>
  <c r="R166" i="51" s="1"/>
  <c r="V166" i="51"/>
  <c r="V163" i="50"/>
  <c r="M164" i="50"/>
  <c r="W162" i="50" a="1"/>
  <c r="W162" i="50" s="1"/>
  <c r="Y162" i="50" a="1"/>
  <c r="Y162" i="50" s="1"/>
  <c r="X167" i="49" a="1"/>
  <c r="X167" i="49" s="1"/>
  <c r="Y167" i="49" a="1"/>
  <c r="Y167" i="49" s="1"/>
  <c r="W167" i="49" a="1"/>
  <c r="W167" i="49" s="1"/>
  <c r="V168" i="49"/>
  <c r="N168" i="49"/>
  <c r="O168" i="49" s="1"/>
  <c r="P168" i="49" s="1"/>
  <c r="Q168" i="49" s="1"/>
  <c r="R168" i="49" s="1"/>
  <c r="M166" i="48"/>
  <c r="V165" i="48"/>
  <c r="Y164" i="48" a="1"/>
  <c r="Y164" i="48" s="1"/>
  <c r="W164" i="48" a="1"/>
  <c r="W164" i="48" s="1"/>
  <c r="X164" i="48" a="1"/>
  <c r="X164" i="48" s="1"/>
  <c r="M166" i="47"/>
  <c r="V165" i="47"/>
  <c r="Y164" i="47" a="1"/>
  <c r="Y164" i="47" s="1"/>
  <c r="W164" i="47" a="1"/>
  <c r="W164" i="47" s="1"/>
  <c r="V170" i="46"/>
  <c r="N170" i="46"/>
  <c r="O170" i="46" s="1"/>
  <c r="P170" i="46" s="1"/>
  <c r="Q170" i="46" s="1"/>
  <c r="R170" i="46" s="1"/>
  <c r="W169" i="46" a="1"/>
  <c r="W169" i="46" s="1"/>
  <c r="Y169" i="46" a="1"/>
  <c r="Y169" i="46" s="1"/>
  <c r="X169" i="46" a="1"/>
  <c r="X169" i="46" s="1"/>
  <c r="S166" i="45"/>
  <c r="X166" i="45" a="1"/>
  <c r="X166" i="45" s="1"/>
  <c r="Y166" i="45" a="1"/>
  <c r="Y166" i="45" s="1"/>
  <c r="M164" i="44"/>
  <c r="V163" i="44"/>
  <c r="X162" i="44" a="1"/>
  <c r="X162" i="44" s="1"/>
  <c r="W162" i="44" a="1"/>
  <c r="W162" i="44" s="1"/>
  <c r="V169" i="43"/>
  <c r="M170" i="43"/>
  <c r="X168" i="43" a="1"/>
  <c r="X168" i="43" s="1"/>
  <c r="Y168" i="43" a="1"/>
  <c r="Y168" i="43" s="1"/>
  <c r="X167" i="42" a="1"/>
  <c r="X167" i="42" s="1"/>
  <c r="Y167" i="42" a="1"/>
  <c r="Y167" i="42" s="1"/>
  <c r="W167" i="42" a="1"/>
  <c r="W167" i="42" s="1"/>
  <c r="N168" i="42"/>
  <c r="O168" i="42" s="1"/>
  <c r="P168" i="42" s="1"/>
  <c r="Q168" i="42" s="1"/>
  <c r="R168" i="42" s="1"/>
  <c r="V168" i="42"/>
  <c r="M170" i="41"/>
  <c r="V169" i="41"/>
  <c r="X168" i="41" a="1"/>
  <c r="X168" i="41" s="1"/>
  <c r="Y168" i="41" a="1"/>
  <c r="Y168" i="41" s="1"/>
  <c r="M170" i="40"/>
  <c r="V169" i="40"/>
  <c r="Y168" i="40" a="1"/>
  <c r="Y168" i="40" s="1"/>
  <c r="W168" i="40" a="1"/>
  <c r="W168" i="40" s="1"/>
  <c r="N166" i="57" l="1"/>
  <c r="O166" i="57" s="1"/>
  <c r="P166" i="57" s="1"/>
  <c r="Q166" i="57" s="1"/>
  <c r="R166" i="57" s="1"/>
  <c r="V166" i="57"/>
  <c r="W165" i="57" a="1"/>
  <c r="W165" i="57" s="1"/>
  <c r="Y165" i="57" a="1"/>
  <c r="Y165" i="57" s="1"/>
  <c r="X165" i="57" a="1"/>
  <c r="X165" i="57" s="1"/>
  <c r="X167" i="56" a="1"/>
  <c r="X167" i="56" s="1"/>
  <c r="W167" i="56" a="1"/>
  <c r="W167" i="56" s="1"/>
  <c r="Y167" i="56" a="1"/>
  <c r="Y167" i="56" s="1"/>
  <c r="N168" i="56"/>
  <c r="O168" i="56" s="1"/>
  <c r="P168" i="56" s="1"/>
  <c r="Q168" i="56" s="1"/>
  <c r="R168" i="56" s="1"/>
  <c r="V168" i="56"/>
  <c r="S168" i="55"/>
  <c r="M170" i="54"/>
  <c r="V169" i="54"/>
  <c r="X168" i="54" a="1"/>
  <c r="X168" i="54" s="1"/>
  <c r="Y168" i="54" a="1"/>
  <c r="Y168" i="54" s="1"/>
  <c r="W168" i="54" a="1"/>
  <c r="W168" i="54" s="1"/>
  <c r="S168" i="53"/>
  <c r="X168" i="53" s="1" a="1"/>
  <c r="X168" i="53" s="1"/>
  <c r="V166" i="52"/>
  <c r="N166" i="52"/>
  <c r="O166" i="52" s="1"/>
  <c r="P166" i="52" s="1"/>
  <c r="Q166" i="52" s="1"/>
  <c r="R166" i="52" s="1"/>
  <c r="X165" i="52" a="1"/>
  <c r="X165" i="52" s="1"/>
  <c r="W165" i="52" a="1"/>
  <c r="W165" i="52" s="1"/>
  <c r="Y165" i="52" a="1"/>
  <c r="Y165" i="52" s="1"/>
  <c r="S166" i="51"/>
  <c r="X166" i="51" a="1"/>
  <c r="X166" i="51" s="1"/>
  <c r="Y166" i="51" a="1"/>
  <c r="Y166" i="51" s="1"/>
  <c r="N164" i="50"/>
  <c r="O164" i="50" s="1"/>
  <c r="P164" i="50" s="1"/>
  <c r="Q164" i="50" s="1"/>
  <c r="R164" i="50" s="1"/>
  <c r="V164" i="50"/>
  <c r="W163" i="50" a="1"/>
  <c r="W163" i="50" s="1"/>
  <c r="Y163" i="50" a="1"/>
  <c r="Y163" i="50" s="1"/>
  <c r="X163" i="50" a="1"/>
  <c r="X163" i="50" s="1"/>
  <c r="S168" i="49"/>
  <c r="Y165" i="48" a="1"/>
  <c r="Y165" i="48" s="1"/>
  <c r="W165" i="48" a="1"/>
  <c r="W165" i="48" s="1"/>
  <c r="X165" i="48" a="1"/>
  <c r="X165" i="48" s="1"/>
  <c r="N166" i="48"/>
  <c r="O166" i="48" s="1"/>
  <c r="P166" i="48" s="1"/>
  <c r="Q166" i="48" s="1"/>
  <c r="R166" i="48" s="1"/>
  <c r="V166" i="48"/>
  <c r="X165" i="47" a="1"/>
  <c r="X165" i="47" s="1"/>
  <c r="W165" i="47" a="1"/>
  <c r="W165" i="47" s="1"/>
  <c r="Y165" i="47" a="1"/>
  <c r="Y165" i="47" s="1"/>
  <c r="N166" i="47"/>
  <c r="O166" i="47" s="1"/>
  <c r="P166" i="47" s="1"/>
  <c r="Q166" i="47" s="1"/>
  <c r="R166" i="47" s="1"/>
  <c r="V166" i="47"/>
  <c r="S170" i="46"/>
  <c r="M168" i="45"/>
  <c r="V167" i="45"/>
  <c r="W166" i="45" a="1"/>
  <c r="W166" i="45" s="1"/>
  <c r="X163" i="44" a="1"/>
  <c r="X163" i="44" s="1"/>
  <c r="Y163" i="44" a="1"/>
  <c r="Y163" i="44" s="1"/>
  <c r="W163" i="44" a="1"/>
  <c r="W163" i="44" s="1"/>
  <c r="V164" i="44"/>
  <c r="N164" i="44"/>
  <c r="O164" i="44" s="1"/>
  <c r="P164" i="44" s="1"/>
  <c r="Q164" i="44" s="1"/>
  <c r="R164" i="44" s="1"/>
  <c r="V170" i="43"/>
  <c r="N170" i="43"/>
  <c r="O170" i="43" s="1"/>
  <c r="P170" i="43" s="1"/>
  <c r="Q170" i="43" s="1"/>
  <c r="R170" i="43" s="1"/>
  <c r="W169" i="43" a="1"/>
  <c r="W169" i="43" s="1"/>
  <c r="Y169" i="43" a="1"/>
  <c r="Y169" i="43" s="1"/>
  <c r="X169" i="43" a="1"/>
  <c r="X169" i="43" s="1"/>
  <c r="W168" i="42" a="1"/>
  <c r="W168" i="42" s="1"/>
  <c r="X168" i="42" a="1"/>
  <c r="X168" i="42" s="1"/>
  <c r="S168" i="42"/>
  <c r="Y169" i="41" a="1"/>
  <c r="Y169" i="41" s="1"/>
  <c r="W169" i="41" a="1"/>
  <c r="W169" i="41" s="1"/>
  <c r="X169" i="41" a="1"/>
  <c r="X169" i="41" s="1"/>
  <c r="N170" i="41"/>
  <c r="O170" i="41" s="1"/>
  <c r="P170" i="41" s="1"/>
  <c r="Q170" i="41" s="1"/>
  <c r="R170" i="41" s="1"/>
  <c r="V170" i="41"/>
  <c r="Y169" i="40" a="1"/>
  <c r="Y169" i="40" s="1"/>
  <c r="X169" i="40" a="1"/>
  <c r="X169" i="40" s="1"/>
  <c r="W169" i="40" a="1"/>
  <c r="W169" i="40" s="1"/>
  <c r="V170" i="40"/>
  <c r="N170" i="40"/>
  <c r="O170" i="40" s="1"/>
  <c r="P170" i="40" s="1"/>
  <c r="Q170" i="40" s="1"/>
  <c r="R170" i="40" s="1"/>
  <c r="S166" i="57" l="1"/>
  <c r="S168" i="56"/>
  <c r="X168" i="56" s="1" a="1"/>
  <c r="X168" i="56" s="1"/>
  <c r="V169" i="55"/>
  <c r="M170" i="55"/>
  <c r="Y168" i="55" a="1"/>
  <c r="Y168" i="55" s="1"/>
  <c r="X168" i="55" a="1"/>
  <c r="X168" i="55" s="1"/>
  <c r="W168" i="55" a="1"/>
  <c r="W168" i="55" s="1"/>
  <c r="W169" i="54" a="1"/>
  <c r="W169" i="54" s="1"/>
  <c r="Y169" i="54" a="1"/>
  <c r="Y169" i="54" s="1"/>
  <c r="X169" i="54" a="1"/>
  <c r="X169" i="54" s="1"/>
  <c r="V170" i="54"/>
  <c r="N170" i="54"/>
  <c r="O170" i="54" s="1"/>
  <c r="P170" i="54" s="1"/>
  <c r="Q170" i="54" s="1"/>
  <c r="R170" i="54" s="1"/>
  <c r="Y168" i="53" a="1"/>
  <c r="Y168" i="53" s="1"/>
  <c r="V169" i="53"/>
  <c r="M170" i="53"/>
  <c r="W168" i="53" a="1"/>
  <c r="W168" i="53" s="1"/>
  <c r="S166" i="52"/>
  <c r="X166" i="52" s="1" a="1"/>
  <c r="X166" i="52" s="1"/>
  <c r="Y166" i="52" a="1"/>
  <c r="Y166" i="52" s="1"/>
  <c r="M168" i="51"/>
  <c r="V167" i="51"/>
  <c r="W166" i="51" a="1"/>
  <c r="W166" i="51" s="1"/>
  <c r="S164" i="50"/>
  <c r="V169" i="49"/>
  <c r="M170" i="49"/>
  <c r="Y168" i="49" a="1"/>
  <c r="Y168" i="49" s="1"/>
  <c r="X168" i="49" a="1"/>
  <c r="X168" i="49" s="1"/>
  <c r="W168" i="49" a="1"/>
  <c r="W168" i="49" s="1"/>
  <c r="S166" i="48"/>
  <c r="Y166" i="48" a="1"/>
  <c r="Y166" i="48" s="1"/>
  <c r="S166" i="47"/>
  <c r="X166" i="47" a="1"/>
  <c r="X166" i="47" s="1"/>
  <c r="V171" i="46"/>
  <c r="M172" i="46"/>
  <c r="Y170" i="46" a="1"/>
  <c r="Y170" i="46" s="1"/>
  <c r="W170" i="46" a="1"/>
  <c r="W170" i="46" s="1"/>
  <c r="X170" i="46" a="1"/>
  <c r="X170" i="46" s="1"/>
  <c r="X167" i="45" a="1"/>
  <c r="X167" i="45" s="1"/>
  <c r="Y167" i="45" a="1"/>
  <c r="Y167" i="45" s="1"/>
  <c r="W167" i="45" a="1"/>
  <c r="W167" i="45" s="1"/>
  <c r="V168" i="45"/>
  <c r="N168" i="45"/>
  <c r="O168" i="45" s="1"/>
  <c r="P168" i="45" s="1"/>
  <c r="Q168" i="45" s="1"/>
  <c r="R168" i="45" s="1"/>
  <c r="S164" i="44"/>
  <c r="Y164" i="44" a="1"/>
  <c r="Y164" i="44" s="1"/>
  <c r="S170" i="43"/>
  <c r="Y170" i="43" a="1"/>
  <c r="Y170" i="43" s="1"/>
  <c r="M170" i="42"/>
  <c r="V169" i="42"/>
  <c r="Y168" i="42" a="1"/>
  <c r="Y168" i="42" s="1"/>
  <c r="X170" i="41" a="1"/>
  <c r="X170" i="41" s="1"/>
  <c r="S170" i="41"/>
  <c r="S170" i="40"/>
  <c r="Y170" i="40" s="1" a="1"/>
  <c r="Y170" i="40" s="1"/>
  <c r="M168" i="57" l="1"/>
  <c r="V167" i="57"/>
  <c r="X166" i="57" a="1"/>
  <c r="X166" i="57" s="1"/>
  <c r="W166" i="57" a="1"/>
  <c r="W166" i="57" s="1"/>
  <c r="Y166" i="57" a="1"/>
  <c r="Y166" i="57" s="1"/>
  <c r="V169" i="56"/>
  <c r="M170" i="56"/>
  <c r="W168" i="56" a="1"/>
  <c r="W168" i="56" s="1"/>
  <c r="Y168" i="56" a="1"/>
  <c r="Y168" i="56" s="1"/>
  <c r="N170" i="55"/>
  <c r="O170" i="55" s="1"/>
  <c r="P170" i="55" s="1"/>
  <c r="Q170" i="55" s="1"/>
  <c r="R170" i="55" s="1"/>
  <c r="V170" i="55"/>
  <c r="X169" i="55" a="1"/>
  <c r="X169" i="55" s="1"/>
  <c r="W169" i="55" a="1"/>
  <c r="W169" i="55" s="1"/>
  <c r="Y169" i="55" a="1"/>
  <c r="Y169" i="55" s="1"/>
  <c r="S170" i="54"/>
  <c r="Y170" i="54" a="1"/>
  <c r="Y170" i="54" s="1"/>
  <c r="V170" i="53"/>
  <c r="N170" i="53"/>
  <c r="O170" i="53" s="1"/>
  <c r="P170" i="53" s="1"/>
  <c r="Q170" i="53" s="1"/>
  <c r="R170" i="53" s="1"/>
  <c r="W169" i="53" a="1"/>
  <c r="W169" i="53" s="1"/>
  <c r="X169" i="53" a="1"/>
  <c r="X169" i="53" s="1"/>
  <c r="Y169" i="53" a="1"/>
  <c r="Y169" i="53" s="1"/>
  <c r="M168" i="52"/>
  <c r="V167" i="52"/>
  <c r="W166" i="52" a="1"/>
  <c r="W166" i="52" s="1"/>
  <c r="X167" i="51" a="1"/>
  <c r="X167" i="51" s="1"/>
  <c r="Y167" i="51" a="1"/>
  <c r="Y167" i="51" s="1"/>
  <c r="W167" i="51" a="1"/>
  <c r="W167" i="51" s="1"/>
  <c r="N168" i="51"/>
  <c r="O168" i="51" s="1"/>
  <c r="P168" i="51" s="1"/>
  <c r="Q168" i="51" s="1"/>
  <c r="R168" i="51" s="1"/>
  <c r="V168" i="51"/>
  <c r="M166" i="50"/>
  <c r="V165" i="50"/>
  <c r="W164" i="50" a="1"/>
  <c r="W164" i="50" s="1"/>
  <c r="X164" i="50" a="1"/>
  <c r="X164" i="50" s="1"/>
  <c r="Y164" i="50" a="1"/>
  <c r="Y164" i="50" s="1"/>
  <c r="V170" i="49"/>
  <c r="N170" i="49"/>
  <c r="O170" i="49" s="1"/>
  <c r="P170" i="49" s="1"/>
  <c r="Q170" i="49" s="1"/>
  <c r="R170" i="49" s="1"/>
  <c r="W169" i="49" a="1"/>
  <c r="W169" i="49" s="1"/>
  <c r="X169" i="49" a="1"/>
  <c r="X169" i="49" s="1"/>
  <c r="Y169" i="49" a="1"/>
  <c r="Y169" i="49" s="1"/>
  <c r="V167" i="48"/>
  <c r="M168" i="48"/>
  <c r="W166" i="48" a="1"/>
  <c r="W166" i="48" s="1"/>
  <c r="X166" i="48" a="1"/>
  <c r="X166" i="48" s="1"/>
  <c r="V167" i="47"/>
  <c r="M168" i="47"/>
  <c r="Y166" i="47" a="1"/>
  <c r="Y166" i="47" s="1"/>
  <c r="W166" i="47" a="1"/>
  <c r="W166" i="47" s="1"/>
  <c r="V172" i="46"/>
  <c r="N172" i="46"/>
  <c r="O172" i="46" s="1"/>
  <c r="P172" i="46" s="1"/>
  <c r="Q172" i="46" s="1"/>
  <c r="R172" i="46" s="1"/>
  <c r="X171" i="46" a="1"/>
  <c r="X171" i="46" s="1"/>
  <c r="Y171" i="46" a="1"/>
  <c r="Y171" i="46" s="1"/>
  <c r="W171" i="46" a="1"/>
  <c r="W171" i="46" s="1"/>
  <c r="S168" i="45"/>
  <c r="V165" i="44"/>
  <c r="M166" i="44"/>
  <c r="X164" i="44" a="1"/>
  <c r="X164" i="44" s="1"/>
  <c r="W164" i="44" a="1"/>
  <c r="W164" i="44" s="1"/>
  <c r="V171" i="43"/>
  <c r="M172" i="43"/>
  <c r="X170" i="43" a="1"/>
  <c r="X170" i="43" s="1"/>
  <c r="W170" i="43" a="1"/>
  <c r="W170" i="43" s="1"/>
  <c r="W169" i="42" a="1"/>
  <c r="W169" i="42" s="1"/>
  <c r="X169" i="42" a="1"/>
  <c r="X169" i="42" s="1"/>
  <c r="Y169" i="42" a="1"/>
  <c r="Y169" i="42" s="1"/>
  <c r="V170" i="42"/>
  <c r="N170" i="42"/>
  <c r="O170" i="42" s="1"/>
  <c r="P170" i="42" s="1"/>
  <c r="Q170" i="42" s="1"/>
  <c r="R170" i="42" s="1"/>
  <c r="V171" i="41"/>
  <c r="M172" i="41"/>
  <c r="W170" i="41" a="1"/>
  <c r="W170" i="41" s="1"/>
  <c r="Y170" i="41" a="1"/>
  <c r="Y170" i="41" s="1"/>
  <c r="X170" i="40" a="1"/>
  <c r="X170" i="40" s="1"/>
  <c r="V171" i="40"/>
  <c r="M172" i="40"/>
  <c r="W170" i="40" a="1"/>
  <c r="W170" i="40" s="1"/>
  <c r="Y167" i="57" l="1" a="1"/>
  <c r="Y167" i="57" s="1"/>
  <c r="X167" i="57" a="1"/>
  <c r="X167" i="57" s="1"/>
  <c r="W167" i="57" a="1"/>
  <c r="W167" i="57" s="1"/>
  <c r="N168" i="57"/>
  <c r="O168" i="57" s="1"/>
  <c r="P168" i="57" s="1"/>
  <c r="Q168" i="57" s="1"/>
  <c r="R168" i="57" s="1"/>
  <c r="V168" i="57"/>
  <c r="V170" i="56"/>
  <c r="N170" i="56"/>
  <c r="O170" i="56" s="1"/>
  <c r="P170" i="56" s="1"/>
  <c r="Q170" i="56" s="1"/>
  <c r="R170" i="56" s="1"/>
  <c r="W169" i="56" a="1"/>
  <c r="W169" i="56" s="1"/>
  <c r="X169" i="56" a="1"/>
  <c r="X169" i="56" s="1"/>
  <c r="Y169" i="56" a="1"/>
  <c r="Y169" i="56" s="1"/>
  <c r="Y170" i="55" a="1"/>
  <c r="Y170" i="55" s="1"/>
  <c r="S170" i="55"/>
  <c r="X170" i="55" a="1"/>
  <c r="X170" i="55" s="1"/>
  <c r="V171" i="54"/>
  <c r="M172" i="54"/>
  <c r="X170" i="54" a="1"/>
  <c r="X170" i="54" s="1"/>
  <c r="W170" i="54" a="1"/>
  <c r="W170" i="54" s="1"/>
  <c r="S170" i="53"/>
  <c r="W167" i="52" a="1"/>
  <c r="W167" i="52" s="1"/>
  <c r="X167" i="52" a="1"/>
  <c r="X167" i="52" s="1"/>
  <c r="Y167" i="52" a="1"/>
  <c r="Y167" i="52" s="1"/>
  <c r="V168" i="52"/>
  <c r="N168" i="52"/>
  <c r="O168" i="52" s="1"/>
  <c r="P168" i="52" s="1"/>
  <c r="Q168" i="52" s="1"/>
  <c r="R168" i="52" s="1"/>
  <c r="S168" i="51"/>
  <c r="W168" i="51" a="1"/>
  <c r="W168" i="51" s="1"/>
  <c r="X165" i="50" a="1"/>
  <c r="X165" i="50" s="1"/>
  <c r="Y165" i="50" a="1"/>
  <c r="Y165" i="50" s="1"/>
  <c r="W165" i="50" a="1"/>
  <c r="W165" i="50" s="1"/>
  <c r="V166" i="50"/>
  <c r="N166" i="50"/>
  <c r="O166" i="50" s="1"/>
  <c r="P166" i="50" s="1"/>
  <c r="Q166" i="50" s="1"/>
  <c r="R166" i="50" s="1"/>
  <c r="S170" i="49"/>
  <c r="V168" i="48"/>
  <c r="N168" i="48"/>
  <c r="O168" i="48" s="1"/>
  <c r="P168" i="48" s="1"/>
  <c r="Q168" i="48" s="1"/>
  <c r="R168" i="48" s="1"/>
  <c r="X167" i="48" a="1"/>
  <c r="X167" i="48" s="1"/>
  <c r="Y167" i="48" a="1"/>
  <c r="Y167" i="48" s="1"/>
  <c r="W167" i="48" a="1"/>
  <c r="W167" i="48" s="1"/>
  <c r="V168" i="47"/>
  <c r="N168" i="47"/>
  <c r="O168" i="47" s="1"/>
  <c r="P168" i="47" s="1"/>
  <c r="Q168" i="47" s="1"/>
  <c r="R168" i="47" s="1"/>
  <c r="W167" i="47" a="1"/>
  <c r="W167" i="47" s="1"/>
  <c r="Y167" i="47" a="1"/>
  <c r="Y167" i="47" s="1"/>
  <c r="X167" i="47" a="1"/>
  <c r="X167" i="47" s="1"/>
  <c r="S172" i="46"/>
  <c r="X172" i="46" a="1"/>
  <c r="X172" i="46" s="1"/>
  <c r="Y172" i="46" a="1"/>
  <c r="Y172" i="46" s="1"/>
  <c r="V169" i="45"/>
  <c r="M170" i="45"/>
  <c r="Y168" i="45" a="1"/>
  <c r="Y168" i="45" s="1"/>
  <c r="W168" i="45" a="1"/>
  <c r="W168" i="45" s="1"/>
  <c r="X168" i="45" a="1"/>
  <c r="X168" i="45" s="1"/>
  <c r="N166" i="44"/>
  <c r="O166" i="44" s="1"/>
  <c r="P166" i="44" s="1"/>
  <c r="Q166" i="44" s="1"/>
  <c r="R166" i="44" s="1"/>
  <c r="V166" i="44"/>
  <c r="Y165" i="44" a="1"/>
  <c r="Y165" i="44" s="1"/>
  <c r="W165" i="44" a="1"/>
  <c r="W165" i="44" s="1"/>
  <c r="X165" i="44" a="1"/>
  <c r="X165" i="44" s="1"/>
  <c r="V172" i="43"/>
  <c r="N172" i="43"/>
  <c r="O172" i="43" s="1"/>
  <c r="P172" i="43" s="1"/>
  <c r="Q172" i="43" s="1"/>
  <c r="R172" i="43" s="1"/>
  <c r="Y171" i="43" a="1"/>
  <c r="Y171" i="43" s="1"/>
  <c r="W171" i="43" a="1"/>
  <c r="W171" i="43" s="1"/>
  <c r="X171" i="43" a="1"/>
  <c r="X171" i="43" s="1"/>
  <c r="X170" i="42" a="1"/>
  <c r="X170" i="42" s="1"/>
  <c r="S170" i="42"/>
  <c r="W170" i="42" a="1"/>
  <c r="W170" i="42" s="1"/>
  <c r="W171" i="41" a="1"/>
  <c r="W171" i="41" s="1"/>
  <c r="Y171" i="41" a="1"/>
  <c r="Y171" i="41" s="1"/>
  <c r="X171" i="41" a="1"/>
  <c r="X171" i="41" s="1"/>
  <c r="N172" i="41"/>
  <c r="O172" i="41" s="1"/>
  <c r="P172" i="41" s="1"/>
  <c r="Q172" i="41" s="1"/>
  <c r="R172" i="41" s="1"/>
  <c r="V172" i="41"/>
  <c r="N172" i="40"/>
  <c r="O172" i="40" s="1"/>
  <c r="P172" i="40" s="1"/>
  <c r="Q172" i="40" s="1"/>
  <c r="R172" i="40" s="1"/>
  <c r="V172" i="40"/>
  <c r="Y171" i="40" a="1"/>
  <c r="Y171" i="40" s="1"/>
  <c r="W171" i="40" a="1"/>
  <c r="W171" i="40" s="1"/>
  <c r="X171" i="40" a="1"/>
  <c r="X171" i="40" s="1"/>
  <c r="S168" i="57" l="1"/>
  <c r="S170" i="56"/>
  <c r="X170" i="56" s="1" a="1"/>
  <c r="X170" i="56" s="1"/>
  <c r="V171" i="55"/>
  <c r="M172" i="55"/>
  <c r="W170" i="55" a="1"/>
  <c r="W170" i="55" s="1"/>
  <c r="N172" i="54"/>
  <c r="O172" i="54" s="1"/>
  <c r="P172" i="54" s="1"/>
  <c r="Q172" i="54" s="1"/>
  <c r="R172" i="54" s="1"/>
  <c r="V172" i="54"/>
  <c r="X171" i="54" a="1"/>
  <c r="X171" i="54" s="1"/>
  <c r="W171" i="54" a="1"/>
  <c r="W171" i="54" s="1"/>
  <c r="Y171" i="54" a="1"/>
  <c r="Y171" i="54" s="1"/>
  <c r="M172" i="53"/>
  <c r="V171" i="53"/>
  <c r="W170" i="53" a="1"/>
  <c r="W170" i="53" s="1"/>
  <c r="Y170" i="53" a="1"/>
  <c r="Y170" i="53" s="1"/>
  <c r="X170" i="53" a="1"/>
  <c r="X170" i="53" s="1"/>
  <c r="S168" i="52"/>
  <c r="X168" i="52" a="1"/>
  <c r="X168" i="52" s="1"/>
  <c r="Y168" i="52" a="1"/>
  <c r="Y168" i="52" s="1"/>
  <c r="M170" i="51"/>
  <c r="V169" i="51"/>
  <c r="Y168" i="51" a="1"/>
  <c r="Y168" i="51" s="1"/>
  <c r="X168" i="51" a="1"/>
  <c r="X168" i="51" s="1"/>
  <c r="S166" i="50"/>
  <c r="M172" i="49"/>
  <c r="V171" i="49"/>
  <c r="X170" i="49" a="1"/>
  <c r="X170" i="49" s="1"/>
  <c r="Y170" i="49" a="1"/>
  <c r="Y170" i="49" s="1"/>
  <c r="W170" i="49" a="1"/>
  <c r="W170" i="49" s="1"/>
  <c r="S168" i="48"/>
  <c r="X168" i="48" a="1"/>
  <c r="X168" i="48" s="1"/>
  <c r="Y168" i="48" a="1"/>
  <c r="Y168" i="48" s="1"/>
  <c r="S168" i="47"/>
  <c r="Y168" i="47" a="1"/>
  <c r="Y168" i="47" s="1"/>
  <c r="M174" i="46"/>
  <c r="V173" i="46"/>
  <c r="W172" i="46" a="1"/>
  <c r="W172" i="46" s="1"/>
  <c r="V170" i="45"/>
  <c r="N170" i="45"/>
  <c r="O170" i="45" s="1"/>
  <c r="P170" i="45" s="1"/>
  <c r="Q170" i="45" s="1"/>
  <c r="R170" i="45" s="1"/>
  <c r="W169" i="45" a="1"/>
  <c r="W169" i="45" s="1"/>
  <c r="X169" i="45" a="1"/>
  <c r="X169" i="45" s="1"/>
  <c r="Y169" i="45" a="1"/>
  <c r="Y169" i="45" s="1"/>
  <c r="S166" i="44"/>
  <c r="X166" i="44" a="1"/>
  <c r="X166" i="44" s="1"/>
  <c r="S172" i="43"/>
  <c r="W172" i="43" a="1"/>
  <c r="W172" i="43" s="1"/>
  <c r="Y172" i="43" a="1"/>
  <c r="Y172" i="43" s="1"/>
  <c r="V171" i="42"/>
  <c r="M172" i="42"/>
  <c r="Y170" i="42" a="1"/>
  <c r="Y170" i="42" s="1"/>
  <c r="S172" i="41"/>
  <c r="X172" i="41" a="1"/>
  <c r="X172" i="41" s="1"/>
  <c r="S172" i="40"/>
  <c r="V169" i="57" l="1"/>
  <c r="M170" i="57"/>
  <c r="Y168" i="57" a="1"/>
  <c r="Y168" i="57" s="1"/>
  <c r="X168" i="57" a="1"/>
  <c r="X168" i="57" s="1"/>
  <c r="W168" i="57" a="1"/>
  <c r="W168" i="57" s="1"/>
  <c r="V171" i="56"/>
  <c r="M172" i="56"/>
  <c r="W170" i="56" a="1"/>
  <c r="W170" i="56" s="1"/>
  <c r="Y170" i="56" a="1"/>
  <c r="Y170" i="56" s="1"/>
  <c r="N172" i="55"/>
  <c r="O172" i="55" s="1"/>
  <c r="P172" i="55" s="1"/>
  <c r="Q172" i="55" s="1"/>
  <c r="R172" i="55" s="1"/>
  <c r="V172" i="55"/>
  <c r="Y171" i="55" a="1"/>
  <c r="Y171" i="55" s="1"/>
  <c r="W171" i="55" a="1"/>
  <c r="W171" i="55" s="1"/>
  <c r="X171" i="55" a="1"/>
  <c r="X171" i="55" s="1"/>
  <c r="S172" i="54"/>
  <c r="X172" i="54" a="1"/>
  <c r="X172" i="54" s="1"/>
  <c r="Y172" i="54" a="1"/>
  <c r="Y172" i="54" s="1"/>
  <c r="X171" i="53" a="1"/>
  <c r="X171" i="53" s="1"/>
  <c r="Y171" i="53" a="1"/>
  <c r="Y171" i="53" s="1"/>
  <c r="W171" i="53" a="1"/>
  <c r="W171" i="53" s="1"/>
  <c r="N172" i="53"/>
  <c r="O172" i="53" s="1"/>
  <c r="P172" i="53" s="1"/>
  <c r="Q172" i="53" s="1"/>
  <c r="R172" i="53" s="1"/>
  <c r="V172" i="53"/>
  <c r="M170" i="52"/>
  <c r="V169" i="52"/>
  <c r="W168" i="52" a="1"/>
  <c r="W168" i="52" s="1"/>
  <c r="Y169" i="51" a="1"/>
  <c r="Y169" i="51" s="1"/>
  <c r="X169" i="51" a="1"/>
  <c r="X169" i="51" s="1"/>
  <c r="W169" i="51" a="1"/>
  <c r="W169" i="51" s="1"/>
  <c r="N170" i="51"/>
  <c r="O170" i="51" s="1"/>
  <c r="P170" i="51" s="1"/>
  <c r="Q170" i="51" s="1"/>
  <c r="R170" i="51" s="1"/>
  <c r="V170" i="51"/>
  <c r="V167" i="50"/>
  <c r="M168" i="50"/>
  <c r="X166" i="50" a="1"/>
  <c r="X166" i="50" s="1"/>
  <c r="W166" i="50" a="1"/>
  <c r="W166" i="50" s="1"/>
  <c r="Y166" i="50" a="1"/>
  <c r="Y166" i="50" s="1"/>
  <c r="Y171" i="49" a="1"/>
  <c r="Y171" i="49" s="1"/>
  <c r="X171" i="49" a="1"/>
  <c r="X171" i="49" s="1"/>
  <c r="W171" i="49" a="1"/>
  <c r="W171" i="49" s="1"/>
  <c r="V172" i="49"/>
  <c r="N172" i="49"/>
  <c r="O172" i="49" s="1"/>
  <c r="P172" i="49" s="1"/>
  <c r="Q172" i="49" s="1"/>
  <c r="R172" i="49" s="1"/>
  <c r="V169" i="48"/>
  <c r="M170" i="48"/>
  <c r="W168" i="48" a="1"/>
  <c r="W168" i="48" s="1"/>
  <c r="M170" i="47"/>
  <c r="V169" i="47"/>
  <c r="X168" i="47" a="1"/>
  <c r="X168" i="47" s="1"/>
  <c r="W168" i="47" a="1"/>
  <c r="W168" i="47" s="1"/>
  <c r="Y173" i="46" a="1"/>
  <c r="Y173" i="46" s="1"/>
  <c r="X173" i="46" a="1"/>
  <c r="X173" i="46" s="1"/>
  <c r="W173" i="46" a="1"/>
  <c r="W173" i="46" s="1"/>
  <c r="N174" i="46"/>
  <c r="O174" i="46" s="1"/>
  <c r="P174" i="46" s="1"/>
  <c r="Q174" i="46" s="1"/>
  <c r="R174" i="46" s="1"/>
  <c r="V174" i="46"/>
  <c r="X170" i="45" a="1"/>
  <c r="X170" i="45" s="1"/>
  <c r="S170" i="45"/>
  <c r="W170" i="45" a="1"/>
  <c r="W170" i="45" s="1"/>
  <c r="Y170" i="45" a="1"/>
  <c r="Y170" i="45" s="1"/>
  <c r="M168" i="44"/>
  <c r="V167" i="44"/>
  <c r="W166" i="44" a="1"/>
  <c r="W166" i="44" s="1"/>
  <c r="Y166" i="44" a="1"/>
  <c r="Y166" i="44" s="1"/>
  <c r="M174" i="43"/>
  <c r="V173" i="43"/>
  <c r="X172" i="43" a="1"/>
  <c r="X172" i="43" s="1"/>
  <c r="N172" i="42"/>
  <c r="O172" i="42" s="1"/>
  <c r="P172" i="42" s="1"/>
  <c r="Q172" i="42" s="1"/>
  <c r="R172" i="42" s="1"/>
  <c r="V172" i="42"/>
  <c r="X171" i="42" a="1"/>
  <c r="X171" i="42" s="1"/>
  <c r="W171" i="42" a="1"/>
  <c r="W171" i="42" s="1"/>
  <c r="Y171" i="42" a="1"/>
  <c r="Y171" i="42" s="1"/>
  <c r="M174" i="41"/>
  <c r="V173" i="41"/>
  <c r="Y172" i="41" a="1"/>
  <c r="Y172" i="41" s="1"/>
  <c r="W172" i="41" a="1"/>
  <c r="W172" i="41" s="1"/>
  <c r="M174" i="40"/>
  <c r="V173" i="40"/>
  <c r="Y172" i="40" a="1"/>
  <c r="Y172" i="40" s="1"/>
  <c r="W172" i="40" a="1"/>
  <c r="W172" i="40" s="1"/>
  <c r="X172" i="40" a="1"/>
  <c r="X172" i="40" s="1"/>
  <c r="V170" i="57" l="1"/>
  <c r="N170" i="57"/>
  <c r="O170" i="57" s="1"/>
  <c r="P170" i="57" s="1"/>
  <c r="Q170" i="57" s="1"/>
  <c r="R170" i="57" s="1"/>
  <c r="Y169" i="57" a="1"/>
  <c r="Y169" i="57" s="1"/>
  <c r="X169" i="57" a="1"/>
  <c r="X169" i="57" s="1"/>
  <c r="W169" i="57" a="1"/>
  <c r="W169" i="57" s="1"/>
  <c r="N172" i="56"/>
  <c r="O172" i="56" s="1"/>
  <c r="P172" i="56" s="1"/>
  <c r="Q172" i="56" s="1"/>
  <c r="R172" i="56" s="1"/>
  <c r="V172" i="56"/>
  <c r="X171" i="56" a="1"/>
  <c r="X171" i="56" s="1"/>
  <c r="W171" i="56" a="1"/>
  <c r="W171" i="56" s="1"/>
  <c r="Y171" i="56" a="1"/>
  <c r="Y171" i="56" s="1"/>
  <c r="W172" i="55" a="1"/>
  <c r="W172" i="55" s="1"/>
  <c r="S172" i="55"/>
  <c r="V173" i="54"/>
  <c r="M174" i="54"/>
  <c r="W172" i="54" a="1"/>
  <c r="W172" i="54" s="1"/>
  <c r="S172" i="53"/>
  <c r="X172" i="53" a="1"/>
  <c r="X172" i="53" s="1"/>
  <c r="Y172" i="53" a="1"/>
  <c r="Y172" i="53" s="1"/>
  <c r="X169" i="52" a="1"/>
  <c r="X169" i="52" s="1"/>
  <c r="W169" i="52" a="1"/>
  <c r="W169" i="52" s="1"/>
  <c r="Y169" i="52" a="1"/>
  <c r="Y169" i="52" s="1"/>
  <c r="V170" i="52"/>
  <c r="N170" i="52"/>
  <c r="O170" i="52" s="1"/>
  <c r="P170" i="52" s="1"/>
  <c r="Q170" i="52" s="1"/>
  <c r="R170" i="52" s="1"/>
  <c r="S170" i="51"/>
  <c r="X170" i="51" a="1"/>
  <c r="X170" i="51" s="1"/>
  <c r="Y170" i="51" a="1"/>
  <c r="Y170" i="51" s="1"/>
  <c r="N168" i="50"/>
  <c r="O168" i="50" s="1"/>
  <c r="P168" i="50" s="1"/>
  <c r="Q168" i="50" s="1"/>
  <c r="R168" i="50" s="1"/>
  <c r="V168" i="50"/>
  <c r="Y167" i="50" a="1"/>
  <c r="Y167" i="50" s="1"/>
  <c r="X167" i="50" a="1"/>
  <c r="X167" i="50" s="1"/>
  <c r="W167" i="50" a="1"/>
  <c r="W167" i="50" s="1"/>
  <c r="S172" i="49"/>
  <c r="X172" i="49" a="1"/>
  <c r="X172" i="49" s="1"/>
  <c r="V170" i="48"/>
  <c r="N170" i="48"/>
  <c r="O170" i="48" s="1"/>
  <c r="P170" i="48" s="1"/>
  <c r="Q170" i="48" s="1"/>
  <c r="R170" i="48" s="1"/>
  <c r="W169" i="48" a="1"/>
  <c r="W169" i="48" s="1"/>
  <c r="X169" i="48" a="1"/>
  <c r="X169" i="48" s="1"/>
  <c r="Y169" i="48" a="1"/>
  <c r="Y169" i="48" s="1"/>
  <c r="X169" i="47" a="1"/>
  <c r="X169" i="47" s="1"/>
  <c r="W169" i="47" a="1"/>
  <c r="W169" i="47" s="1"/>
  <c r="Y169" i="47" a="1"/>
  <c r="Y169" i="47" s="1"/>
  <c r="N170" i="47"/>
  <c r="O170" i="47" s="1"/>
  <c r="P170" i="47" s="1"/>
  <c r="Q170" i="47" s="1"/>
  <c r="R170" i="47" s="1"/>
  <c r="V170" i="47"/>
  <c r="S174" i="46"/>
  <c r="M172" i="45"/>
  <c r="V171" i="45"/>
  <c r="W167" i="44" a="1"/>
  <c r="W167" i="44" s="1"/>
  <c r="Y167" i="44" a="1"/>
  <c r="Y167" i="44" s="1"/>
  <c r="X167" i="44" a="1"/>
  <c r="X167" i="44" s="1"/>
  <c r="V168" i="44"/>
  <c r="N168" i="44"/>
  <c r="O168" i="44" s="1"/>
  <c r="P168" i="44" s="1"/>
  <c r="Q168" i="44" s="1"/>
  <c r="R168" i="44" s="1"/>
  <c r="W173" i="43" a="1"/>
  <c r="W173" i="43" s="1"/>
  <c r="Y173" i="43" a="1"/>
  <c r="Y173" i="43" s="1"/>
  <c r="X173" i="43" a="1"/>
  <c r="X173" i="43" s="1"/>
  <c r="N174" i="43"/>
  <c r="O174" i="43" s="1"/>
  <c r="P174" i="43" s="1"/>
  <c r="Q174" i="43" s="1"/>
  <c r="R174" i="43" s="1"/>
  <c r="V174" i="43"/>
  <c r="S172" i="42"/>
  <c r="X172" i="42" a="1"/>
  <c r="X172" i="42" s="1"/>
  <c r="X173" i="41" a="1"/>
  <c r="X173" i="41" s="1"/>
  <c r="Y173" i="41" a="1"/>
  <c r="Y173" i="41" s="1"/>
  <c r="W173" i="41" a="1"/>
  <c r="W173" i="41" s="1"/>
  <c r="N174" i="41"/>
  <c r="O174" i="41" s="1"/>
  <c r="P174" i="41" s="1"/>
  <c r="Q174" i="41" s="1"/>
  <c r="R174" i="41" s="1"/>
  <c r="V174" i="41"/>
  <c r="W173" i="40" a="1"/>
  <c r="W173" i="40" s="1"/>
  <c r="Y173" i="40" a="1"/>
  <c r="Y173" i="40" s="1"/>
  <c r="X173" i="40" a="1"/>
  <c r="X173" i="40" s="1"/>
  <c r="V174" i="40"/>
  <c r="N174" i="40"/>
  <c r="O174" i="40" s="1"/>
  <c r="P174" i="40" s="1"/>
  <c r="Q174" i="40" s="1"/>
  <c r="R174" i="40" s="1"/>
  <c r="S170" i="57" l="1"/>
  <c r="X170" i="57" a="1"/>
  <c r="X170" i="57" s="1"/>
  <c r="S172" i="56"/>
  <c r="X172" i="56" a="1"/>
  <c r="X172" i="56" s="1"/>
  <c r="M174" i="55"/>
  <c r="V173" i="55"/>
  <c r="X172" i="55" a="1"/>
  <c r="X172" i="55" s="1"/>
  <c r="Y172" i="55" a="1"/>
  <c r="Y172" i="55" s="1"/>
  <c r="V174" i="54"/>
  <c r="N174" i="54"/>
  <c r="O174" i="54" s="1"/>
  <c r="P174" i="54" s="1"/>
  <c r="Q174" i="54" s="1"/>
  <c r="R174" i="54" s="1"/>
  <c r="Y173" i="54" a="1"/>
  <c r="Y173" i="54" s="1"/>
  <c r="X173" i="54" a="1"/>
  <c r="X173" i="54" s="1"/>
  <c r="W173" i="54" a="1"/>
  <c r="W173" i="54" s="1"/>
  <c r="M174" i="53"/>
  <c r="V173" i="53"/>
  <c r="W172" i="53" a="1"/>
  <c r="W172" i="53" s="1"/>
  <c r="Y170" i="52" a="1"/>
  <c r="Y170" i="52" s="1"/>
  <c r="S170" i="52"/>
  <c r="X170" i="52" a="1"/>
  <c r="X170" i="52" s="1"/>
  <c r="V171" i="51"/>
  <c r="M172" i="51"/>
  <c r="W170" i="51" a="1"/>
  <c r="W170" i="51" s="1"/>
  <c r="S168" i="50"/>
  <c r="X168" i="50" a="1"/>
  <c r="X168" i="50" s="1"/>
  <c r="W168" i="50" a="1"/>
  <c r="W168" i="50" s="1"/>
  <c r="V173" i="49"/>
  <c r="M174" i="49"/>
  <c r="W172" i="49" a="1"/>
  <c r="W172" i="49" s="1"/>
  <c r="Y172" i="49" a="1"/>
  <c r="Y172" i="49" s="1"/>
  <c r="S170" i="48"/>
  <c r="S170" i="47"/>
  <c r="X170" i="47" a="1"/>
  <c r="X170" i="47" s="1"/>
  <c r="M176" i="46"/>
  <c r="V175" i="46"/>
  <c r="X174" i="46" a="1"/>
  <c r="X174" i="46" s="1"/>
  <c r="W174" i="46" a="1"/>
  <c r="W174" i="46" s="1"/>
  <c r="Y174" i="46" a="1"/>
  <c r="Y174" i="46" s="1"/>
  <c r="X171" i="45" a="1"/>
  <c r="X171" i="45" s="1"/>
  <c r="W171" i="45" a="1"/>
  <c r="W171" i="45" s="1"/>
  <c r="Y171" i="45" a="1"/>
  <c r="Y171" i="45" s="1"/>
  <c r="V172" i="45"/>
  <c r="N172" i="45"/>
  <c r="O172" i="45" s="1"/>
  <c r="P172" i="45" s="1"/>
  <c r="Q172" i="45" s="1"/>
  <c r="R172" i="45" s="1"/>
  <c r="S168" i="44"/>
  <c r="Y168" i="44" a="1"/>
  <c r="Y168" i="44" s="1"/>
  <c r="S174" i="43"/>
  <c r="X174" i="43" a="1"/>
  <c r="X174" i="43" s="1"/>
  <c r="Y174" i="43" a="1"/>
  <c r="Y174" i="43" s="1"/>
  <c r="V173" i="42"/>
  <c r="M174" i="42"/>
  <c r="Y172" i="42" a="1"/>
  <c r="Y172" i="42" s="1"/>
  <c r="W172" i="42" a="1"/>
  <c r="W172" i="42" s="1"/>
  <c r="S174" i="41"/>
  <c r="X174" i="41" s="1" a="1"/>
  <c r="X174" i="41" s="1"/>
  <c r="S174" i="40"/>
  <c r="W174" i="40" s="1" a="1"/>
  <c r="W174" i="40" s="1"/>
  <c r="V171" i="57" l="1"/>
  <c r="M172" i="57"/>
  <c r="Y170" i="57" a="1"/>
  <c r="Y170" i="57" s="1"/>
  <c r="W170" i="57" a="1"/>
  <c r="W170" i="57" s="1"/>
  <c r="V173" i="56"/>
  <c r="M174" i="56"/>
  <c r="Y172" i="56" a="1"/>
  <c r="Y172" i="56" s="1"/>
  <c r="W172" i="56" a="1"/>
  <c r="W172" i="56" s="1"/>
  <c r="Y173" i="55" a="1"/>
  <c r="Y173" i="55" s="1"/>
  <c r="X173" i="55" a="1"/>
  <c r="X173" i="55" s="1"/>
  <c r="W173" i="55" a="1"/>
  <c r="W173" i="55" s="1"/>
  <c r="N174" i="55"/>
  <c r="O174" i="55" s="1"/>
  <c r="P174" i="55" s="1"/>
  <c r="Q174" i="55" s="1"/>
  <c r="R174" i="55" s="1"/>
  <c r="V174" i="55"/>
  <c r="S174" i="54"/>
  <c r="X174" i="54" a="1"/>
  <c r="X174" i="54" s="1"/>
  <c r="Y174" i="54" a="1"/>
  <c r="Y174" i="54" s="1"/>
  <c r="Y173" i="53" a="1"/>
  <c r="Y173" i="53" s="1"/>
  <c r="W173" i="53" a="1"/>
  <c r="W173" i="53" s="1"/>
  <c r="X173" i="53" a="1"/>
  <c r="X173" i="53" s="1"/>
  <c r="V174" i="53"/>
  <c r="N174" i="53"/>
  <c r="O174" i="53" s="1"/>
  <c r="P174" i="53" s="1"/>
  <c r="Q174" i="53" s="1"/>
  <c r="R174" i="53" s="1"/>
  <c r="V171" i="52"/>
  <c r="M172" i="52"/>
  <c r="W170" i="52" a="1"/>
  <c r="W170" i="52" s="1"/>
  <c r="N172" i="51"/>
  <c r="O172" i="51" s="1"/>
  <c r="P172" i="51" s="1"/>
  <c r="Q172" i="51" s="1"/>
  <c r="R172" i="51" s="1"/>
  <c r="V172" i="51"/>
  <c r="X171" i="51" a="1"/>
  <c r="X171" i="51" s="1"/>
  <c r="Y171" i="51" a="1"/>
  <c r="Y171" i="51" s="1"/>
  <c r="W171" i="51" a="1"/>
  <c r="W171" i="51" s="1"/>
  <c r="V169" i="50"/>
  <c r="M170" i="50"/>
  <c r="Y168" i="50" a="1"/>
  <c r="Y168" i="50" s="1"/>
  <c r="V174" i="49"/>
  <c r="N174" i="49"/>
  <c r="O174" i="49" s="1"/>
  <c r="P174" i="49" s="1"/>
  <c r="Q174" i="49" s="1"/>
  <c r="R174" i="49" s="1"/>
  <c r="Y173" i="49" a="1"/>
  <c r="Y173" i="49" s="1"/>
  <c r="X173" i="49" a="1"/>
  <c r="X173" i="49" s="1"/>
  <c r="W173" i="49" a="1"/>
  <c r="W173" i="49" s="1"/>
  <c r="M172" i="48"/>
  <c r="V171" i="48"/>
  <c r="W170" i="48" a="1"/>
  <c r="W170" i="48" s="1"/>
  <c r="Y170" i="48" a="1"/>
  <c r="Y170" i="48" s="1"/>
  <c r="X170" i="48" a="1"/>
  <c r="X170" i="48" s="1"/>
  <c r="V171" i="47"/>
  <c r="M172" i="47"/>
  <c r="Y170" i="47" a="1"/>
  <c r="Y170" i="47" s="1"/>
  <c r="W170" i="47" a="1"/>
  <c r="W170" i="47" s="1"/>
  <c r="W175" i="46" a="1"/>
  <c r="W175" i="46" s="1"/>
  <c r="X175" i="46" a="1"/>
  <c r="X175" i="46" s="1"/>
  <c r="Y175" i="46" a="1"/>
  <c r="Y175" i="46" s="1"/>
  <c r="N176" i="46"/>
  <c r="O176" i="46" s="1"/>
  <c r="P176" i="46" s="1"/>
  <c r="Q176" i="46" s="1"/>
  <c r="R176" i="46" s="1"/>
  <c r="V176" i="46"/>
  <c r="S172" i="45"/>
  <c r="X172" i="45" s="1" a="1"/>
  <c r="X172" i="45" s="1"/>
  <c r="M170" i="44"/>
  <c r="V169" i="44"/>
  <c r="W168" i="44" a="1"/>
  <c r="W168" i="44" s="1"/>
  <c r="X168" i="44" a="1"/>
  <c r="X168" i="44" s="1"/>
  <c r="M176" i="43"/>
  <c r="V175" i="43"/>
  <c r="W174" i="43" a="1"/>
  <c r="W174" i="43" s="1"/>
  <c r="N174" i="42"/>
  <c r="O174" i="42" s="1"/>
  <c r="P174" i="42" s="1"/>
  <c r="Q174" i="42" s="1"/>
  <c r="R174" i="42" s="1"/>
  <c r="V174" i="42"/>
  <c r="W173" i="42" a="1"/>
  <c r="W173" i="42" s="1"/>
  <c r="Y173" i="42" a="1"/>
  <c r="Y173" i="42" s="1"/>
  <c r="X173" i="42" a="1"/>
  <c r="X173" i="42" s="1"/>
  <c r="V175" i="41"/>
  <c r="M176" i="41"/>
  <c r="Y174" i="41" a="1"/>
  <c r="Y174" i="41" s="1"/>
  <c r="W174" i="41" a="1"/>
  <c r="W174" i="41" s="1"/>
  <c r="X174" i="40" a="1"/>
  <c r="X174" i="40" s="1"/>
  <c r="M176" i="40"/>
  <c r="V175" i="40"/>
  <c r="Y174" i="40" a="1"/>
  <c r="Y174" i="40" s="1"/>
  <c r="N172" i="57" l="1"/>
  <c r="O172" i="57" s="1"/>
  <c r="P172" i="57" s="1"/>
  <c r="Q172" i="57" s="1"/>
  <c r="R172" i="57" s="1"/>
  <c r="V172" i="57"/>
  <c r="X171" i="57" a="1"/>
  <c r="X171" i="57" s="1"/>
  <c r="Y171" i="57" a="1"/>
  <c r="Y171" i="57" s="1"/>
  <c r="W171" i="57" a="1"/>
  <c r="W171" i="57" s="1"/>
  <c r="V174" i="56"/>
  <c r="N174" i="56"/>
  <c r="O174" i="56" s="1"/>
  <c r="P174" i="56" s="1"/>
  <c r="Q174" i="56" s="1"/>
  <c r="R174" i="56" s="1"/>
  <c r="Y173" i="56" a="1"/>
  <c r="Y173" i="56" s="1"/>
  <c r="X173" i="56" a="1"/>
  <c r="X173" i="56" s="1"/>
  <c r="W173" i="56" a="1"/>
  <c r="W173" i="56" s="1"/>
  <c r="S174" i="55"/>
  <c r="X174" i="55" a="1"/>
  <c r="X174" i="55" s="1"/>
  <c r="M176" i="54"/>
  <c r="V175" i="54"/>
  <c r="W174" i="54" a="1"/>
  <c r="W174" i="54" s="1"/>
  <c r="S174" i="53"/>
  <c r="V172" i="52"/>
  <c r="N172" i="52"/>
  <c r="O172" i="52" s="1"/>
  <c r="P172" i="52" s="1"/>
  <c r="Q172" i="52" s="1"/>
  <c r="R172" i="52" s="1"/>
  <c r="W171" i="52" a="1"/>
  <c r="W171" i="52" s="1"/>
  <c r="Y171" i="52" a="1"/>
  <c r="Y171" i="52" s="1"/>
  <c r="X171" i="52" a="1"/>
  <c r="X171" i="52" s="1"/>
  <c r="S172" i="51"/>
  <c r="N170" i="50"/>
  <c r="O170" i="50" s="1"/>
  <c r="P170" i="50" s="1"/>
  <c r="Q170" i="50" s="1"/>
  <c r="R170" i="50" s="1"/>
  <c r="V170" i="50"/>
  <c r="Y169" i="50" a="1"/>
  <c r="Y169" i="50" s="1"/>
  <c r="W169" i="50" a="1"/>
  <c r="W169" i="50" s="1"/>
  <c r="X169" i="50" a="1"/>
  <c r="X169" i="50" s="1"/>
  <c r="S174" i="49"/>
  <c r="Y174" i="49" a="1"/>
  <c r="Y174" i="49" s="1"/>
  <c r="X171" i="48" a="1"/>
  <c r="X171" i="48" s="1"/>
  <c r="Y171" i="48" a="1"/>
  <c r="Y171" i="48" s="1"/>
  <c r="W171" i="48" a="1"/>
  <c r="W171" i="48" s="1"/>
  <c r="N172" i="48"/>
  <c r="O172" i="48" s="1"/>
  <c r="P172" i="48" s="1"/>
  <c r="Q172" i="48" s="1"/>
  <c r="R172" i="48" s="1"/>
  <c r="V172" i="48"/>
  <c r="N172" i="47"/>
  <c r="O172" i="47" s="1"/>
  <c r="P172" i="47" s="1"/>
  <c r="Q172" i="47" s="1"/>
  <c r="R172" i="47" s="1"/>
  <c r="V172" i="47"/>
  <c r="Y171" i="47" a="1"/>
  <c r="Y171" i="47" s="1"/>
  <c r="W171" i="47" a="1"/>
  <c r="W171" i="47" s="1"/>
  <c r="X171" i="47" a="1"/>
  <c r="X171" i="47" s="1"/>
  <c r="S176" i="46"/>
  <c r="X176" i="46" a="1"/>
  <c r="X176" i="46" s="1"/>
  <c r="V173" i="45"/>
  <c r="M174" i="45"/>
  <c r="Y172" i="45" a="1"/>
  <c r="Y172" i="45" s="1"/>
  <c r="W172" i="45" a="1"/>
  <c r="W172" i="45" s="1"/>
  <c r="Y169" i="44" a="1"/>
  <c r="Y169" i="44" s="1"/>
  <c r="X169" i="44" a="1"/>
  <c r="X169" i="44" s="1"/>
  <c r="W169" i="44" a="1"/>
  <c r="W169" i="44" s="1"/>
  <c r="V170" i="44"/>
  <c r="N170" i="44"/>
  <c r="O170" i="44" s="1"/>
  <c r="P170" i="44" s="1"/>
  <c r="Q170" i="44" s="1"/>
  <c r="R170" i="44" s="1"/>
  <c r="Y175" i="43" a="1"/>
  <c r="Y175" i="43" s="1"/>
  <c r="W175" i="43" a="1"/>
  <c r="W175" i="43" s="1"/>
  <c r="X175" i="43" a="1"/>
  <c r="X175" i="43" s="1"/>
  <c r="N176" i="43"/>
  <c r="O176" i="43" s="1"/>
  <c r="P176" i="43" s="1"/>
  <c r="Q176" i="43" s="1"/>
  <c r="R176" i="43" s="1"/>
  <c r="V176" i="43"/>
  <c r="S174" i="42"/>
  <c r="X174" i="42" a="1"/>
  <c r="X174" i="42" s="1"/>
  <c r="Y174" i="42" a="1"/>
  <c r="Y174" i="42" s="1"/>
  <c r="Y175" i="41" a="1"/>
  <c r="Y175" i="41" s="1"/>
  <c r="X175" i="41" a="1"/>
  <c r="X175" i="41" s="1"/>
  <c r="W175" i="41" a="1"/>
  <c r="W175" i="41" s="1"/>
  <c r="N176" i="41"/>
  <c r="O176" i="41" s="1"/>
  <c r="P176" i="41" s="1"/>
  <c r="Q176" i="41" s="1"/>
  <c r="R176" i="41" s="1"/>
  <c r="V176" i="41"/>
  <c r="Y175" i="40" a="1"/>
  <c r="Y175" i="40" s="1"/>
  <c r="W175" i="40" a="1"/>
  <c r="W175" i="40" s="1"/>
  <c r="X175" i="40" a="1"/>
  <c r="X175" i="40" s="1"/>
  <c r="V176" i="40"/>
  <c r="N176" i="40"/>
  <c r="O176" i="40" s="1"/>
  <c r="P176" i="40" s="1"/>
  <c r="Q176" i="40" s="1"/>
  <c r="R176" i="40" s="1"/>
  <c r="S172" i="57" l="1"/>
  <c r="S174" i="56"/>
  <c r="X174" i="56" s="1" a="1"/>
  <c r="X174" i="56" s="1"/>
  <c r="V175" i="55"/>
  <c r="M176" i="55"/>
  <c r="Y174" i="55" a="1"/>
  <c r="Y174" i="55" s="1"/>
  <c r="W174" i="55" a="1"/>
  <c r="W174" i="55" s="1"/>
  <c r="Y175" i="54" a="1"/>
  <c r="Y175" i="54" s="1"/>
  <c r="W175" i="54" a="1"/>
  <c r="W175" i="54" s="1"/>
  <c r="X175" i="54" a="1"/>
  <c r="X175" i="54" s="1"/>
  <c r="N176" i="54"/>
  <c r="O176" i="54" s="1"/>
  <c r="P176" i="54" s="1"/>
  <c r="Q176" i="54" s="1"/>
  <c r="R176" i="54" s="1"/>
  <c r="V176" i="54"/>
  <c r="M176" i="53"/>
  <c r="V175" i="53"/>
  <c r="X174" i="53" a="1"/>
  <c r="X174" i="53" s="1"/>
  <c r="W174" i="53" a="1"/>
  <c r="W174" i="53" s="1"/>
  <c r="Y174" i="53" a="1"/>
  <c r="Y174" i="53" s="1"/>
  <c r="S172" i="52"/>
  <c r="X172" i="52" a="1"/>
  <c r="X172" i="52" s="1"/>
  <c r="M174" i="51"/>
  <c r="V173" i="51"/>
  <c r="Y172" i="51" a="1"/>
  <c r="Y172" i="51" s="1"/>
  <c r="X172" i="51" a="1"/>
  <c r="X172" i="51" s="1"/>
  <c r="W172" i="51" a="1"/>
  <c r="W172" i="51" s="1"/>
  <c r="S170" i="50"/>
  <c r="X170" i="50" a="1"/>
  <c r="X170" i="50" s="1"/>
  <c r="M176" i="49"/>
  <c r="V175" i="49"/>
  <c r="X174" i="49" a="1"/>
  <c r="X174" i="49" s="1"/>
  <c r="W174" i="49" a="1"/>
  <c r="W174" i="49" s="1"/>
  <c r="S172" i="48"/>
  <c r="X172" i="48" a="1"/>
  <c r="X172" i="48" s="1"/>
  <c r="S172" i="47"/>
  <c r="M178" i="46"/>
  <c r="V177" i="46"/>
  <c r="W176" i="46" a="1"/>
  <c r="W176" i="46" s="1"/>
  <c r="Y176" i="46" a="1"/>
  <c r="Y176" i="46" s="1"/>
  <c r="N174" i="45"/>
  <c r="O174" i="45" s="1"/>
  <c r="P174" i="45" s="1"/>
  <c r="Q174" i="45" s="1"/>
  <c r="R174" i="45" s="1"/>
  <c r="V174" i="45"/>
  <c r="Y173" i="45" a="1"/>
  <c r="Y173" i="45" s="1"/>
  <c r="X173" i="45" a="1"/>
  <c r="X173" i="45" s="1"/>
  <c r="W173" i="45" a="1"/>
  <c r="W173" i="45" s="1"/>
  <c r="S170" i="44"/>
  <c r="X170" i="44" a="1"/>
  <c r="X170" i="44" s="1"/>
  <c r="Y170" i="44" a="1"/>
  <c r="Y170" i="44" s="1"/>
  <c r="S176" i="43"/>
  <c r="M176" i="42"/>
  <c r="V175" i="42"/>
  <c r="W174" i="42" a="1"/>
  <c r="W174" i="42" s="1"/>
  <c r="S176" i="41"/>
  <c r="X176" i="41" a="1"/>
  <c r="X176" i="41" s="1"/>
  <c r="S176" i="40"/>
  <c r="X176" i="40" s="1" a="1"/>
  <c r="X176" i="40" s="1"/>
  <c r="V173" i="57" l="1"/>
  <c r="M174" i="57"/>
  <c r="Y172" i="57" a="1"/>
  <c r="Y172" i="57" s="1"/>
  <c r="W172" i="57" a="1"/>
  <c r="W172" i="57" s="1"/>
  <c r="X172" i="57" a="1"/>
  <c r="X172" i="57" s="1"/>
  <c r="Y174" i="56" a="1"/>
  <c r="Y174" i="56" s="1"/>
  <c r="M176" i="56"/>
  <c r="V175" i="56"/>
  <c r="W174" i="56" a="1"/>
  <c r="W174" i="56" s="1"/>
  <c r="V176" i="55"/>
  <c r="N176" i="55"/>
  <c r="O176" i="55" s="1"/>
  <c r="P176" i="55" s="1"/>
  <c r="Q176" i="55" s="1"/>
  <c r="R176" i="55" s="1"/>
  <c r="Y175" i="55" a="1"/>
  <c r="Y175" i="55" s="1"/>
  <c r="X175" i="55" a="1"/>
  <c r="X175" i="55" s="1"/>
  <c r="W175" i="55" a="1"/>
  <c r="W175" i="55" s="1"/>
  <c r="S176" i="54"/>
  <c r="X175" i="53" a="1"/>
  <c r="X175" i="53" s="1"/>
  <c r="W175" i="53" a="1"/>
  <c r="W175" i="53" s="1"/>
  <c r="Y175" i="53" a="1"/>
  <c r="Y175" i="53" s="1"/>
  <c r="N176" i="53"/>
  <c r="O176" i="53" s="1"/>
  <c r="P176" i="53" s="1"/>
  <c r="Q176" i="53" s="1"/>
  <c r="R176" i="53" s="1"/>
  <c r="V176" i="53"/>
  <c r="M174" i="52"/>
  <c r="V173" i="52"/>
  <c r="Y172" i="52" a="1"/>
  <c r="Y172" i="52" s="1"/>
  <c r="W172" i="52" a="1"/>
  <c r="W172" i="52" s="1"/>
  <c r="Y173" i="51" a="1"/>
  <c r="Y173" i="51" s="1"/>
  <c r="X173" i="51" a="1"/>
  <c r="X173" i="51" s="1"/>
  <c r="W173" i="51" a="1"/>
  <c r="W173" i="51" s="1"/>
  <c r="N174" i="51"/>
  <c r="O174" i="51" s="1"/>
  <c r="P174" i="51" s="1"/>
  <c r="Q174" i="51" s="1"/>
  <c r="R174" i="51" s="1"/>
  <c r="V174" i="51"/>
  <c r="V171" i="50"/>
  <c r="M172" i="50"/>
  <c r="W170" i="50" a="1"/>
  <c r="W170" i="50" s="1"/>
  <c r="Y170" i="50" a="1"/>
  <c r="Y170" i="50" s="1"/>
  <c r="Y175" i="49" a="1"/>
  <c r="Y175" i="49" s="1"/>
  <c r="X175" i="49" a="1"/>
  <c r="X175" i="49" s="1"/>
  <c r="W175" i="49" a="1"/>
  <c r="W175" i="49" s="1"/>
  <c r="N176" i="49"/>
  <c r="O176" i="49" s="1"/>
  <c r="P176" i="49" s="1"/>
  <c r="Q176" i="49" s="1"/>
  <c r="R176" i="49" s="1"/>
  <c r="V176" i="49"/>
  <c r="M174" i="48"/>
  <c r="V173" i="48"/>
  <c r="Y172" i="48" a="1"/>
  <c r="Y172" i="48" s="1"/>
  <c r="W172" i="48" a="1"/>
  <c r="W172" i="48" s="1"/>
  <c r="M174" i="47"/>
  <c r="V173" i="47"/>
  <c r="X172" i="47" a="1"/>
  <c r="X172" i="47" s="1"/>
  <c r="W172" i="47" a="1"/>
  <c r="W172" i="47" s="1"/>
  <c r="Y172" i="47" a="1"/>
  <c r="Y172" i="47" s="1"/>
  <c r="Y177" i="46" a="1"/>
  <c r="Y177" i="46" s="1"/>
  <c r="X177" i="46" a="1"/>
  <c r="X177" i="46" s="1"/>
  <c r="W177" i="46" a="1"/>
  <c r="W177" i="46" s="1"/>
  <c r="N178" i="46"/>
  <c r="O178" i="46" s="1"/>
  <c r="P178" i="46" s="1"/>
  <c r="Q178" i="46" s="1"/>
  <c r="R178" i="46" s="1"/>
  <c r="V178" i="46"/>
  <c r="S174" i="45"/>
  <c r="Y174" i="45" a="1"/>
  <c r="Y174" i="45" s="1"/>
  <c r="V171" i="44"/>
  <c r="M172" i="44"/>
  <c r="W170" i="44" a="1"/>
  <c r="W170" i="44" s="1"/>
  <c r="V177" i="43"/>
  <c r="M178" i="43"/>
  <c r="W176" i="43" a="1"/>
  <c r="W176" i="43" s="1"/>
  <c r="Y176" i="43" a="1"/>
  <c r="Y176" i="43" s="1"/>
  <c r="X176" i="43" a="1"/>
  <c r="X176" i="43" s="1"/>
  <c r="Y175" i="42" a="1"/>
  <c r="Y175" i="42" s="1"/>
  <c r="X175" i="42" a="1"/>
  <c r="X175" i="42" s="1"/>
  <c r="W175" i="42" a="1"/>
  <c r="W175" i="42" s="1"/>
  <c r="N176" i="42"/>
  <c r="O176" i="42" s="1"/>
  <c r="P176" i="42" s="1"/>
  <c r="Q176" i="42" s="1"/>
  <c r="R176" i="42" s="1"/>
  <c r="V176" i="42"/>
  <c r="V177" i="41"/>
  <c r="M178" i="41"/>
  <c r="W176" i="41" a="1"/>
  <c r="W176" i="41" s="1"/>
  <c r="Y176" i="41" a="1"/>
  <c r="Y176" i="41" s="1"/>
  <c r="V177" i="40"/>
  <c r="M178" i="40"/>
  <c r="Y176" i="40" a="1"/>
  <c r="Y176" i="40" s="1"/>
  <c r="W176" i="40" a="1"/>
  <c r="W176" i="40" s="1"/>
  <c r="V174" i="57" l="1"/>
  <c r="N174" i="57"/>
  <c r="O174" i="57" s="1"/>
  <c r="P174" i="57" s="1"/>
  <c r="Q174" i="57" s="1"/>
  <c r="R174" i="57" s="1"/>
  <c r="X173" i="57" a="1"/>
  <c r="X173" i="57" s="1"/>
  <c r="W173" i="57" a="1"/>
  <c r="W173" i="57" s="1"/>
  <c r="Y173" i="57" a="1"/>
  <c r="Y173" i="57" s="1"/>
  <c r="X175" i="56" a="1"/>
  <c r="X175" i="56" s="1"/>
  <c r="Y175" i="56" a="1"/>
  <c r="Y175" i="56" s="1"/>
  <c r="W175" i="56" a="1"/>
  <c r="W175" i="56" s="1"/>
  <c r="N176" i="56"/>
  <c r="O176" i="56" s="1"/>
  <c r="P176" i="56" s="1"/>
  <c r="Q176" i="56" s="1"/>
  <c r="R176" i="56" s="1"/>
  <c r="V176" i="56"/>
  <c r="S176" i="55"/>
  <c r="W176" i="55" a="1"/>
  <c r="W176" i="55" s="1"/>
  <c r="Y176" i="55" a="1"/>
  <c r="Y176" i="55" s="1"/>
  <c r="M178" i="54"/>
  <c r="V177" i="54"/>
  <c r="W176" i="54" a="1"/>
  <c r="W176" i="54" s="1"/>
  <c r="Y176" i="54" a="1"/>
  <c r="Y176" i="54" s="1"/>
  <c r="X176" i="54" a="1"/>
  <c r="X176" i="54" s="1"/>
  <c r="S176" i="53"/>
  <c r="W176" i="53" a="1"/>
  <c r="W176" i="53" s="1"/>
  <c r="W173" i="52" a="1"/>
  <c r="W173" i="52" s="1"/>
  <c r="Y173" i="52" a="1"/>
  <c r="Y173" i="52" s="1"/>
  <c r="X173" i="52" a="1"/>
  <c r="X173" i="52" s="1"/>
  <c r="V174" i="52"/>
  <c r="N174" i="52"/>
  <c r="O174" i="52" s="1"/>
  <c r="P174" i="52" s="1"/>
  <c r="Q174" i="52" s="1"/>
  <c r="R174" i="52" s="1"/>
  <c r="S174" i="51"/>
  <c r="X174" i="51" a="1"/>
  <c r="X174" i="51" s="1"/>
  <c r="W174" i="51" a="1"/>
  <c r="W174" i="51" s="1"/>
  <c r="N172" i="50"/>
  <c r="O172" i="50" s="1"/>
  <c r="P172" i="50" s="1"/>
  <c r="Q172" i="50" s="1"/>
  <c r="R172" i="50" s="1"/>
  <c r="V172" i="50"/>
  <c r="X171" i="50" a="1"/>
  <c r="X171" i="50" s="1"/>
  <c r="Y171" i="50" a="1"/>
  <c r="Y171" i="50" s="1"/>
  <c r="W171" i="50" a="1"/>
  <c r="W171" i="50" s="1"/>
  <c r="S176" i="49"/>
  <c r="X176" i="49" a="1"/>
  <c r="X176" i="49" s="1"/>
  <c r="Y173" i="48" a="1"/>
  <c r="Y173" i="48" s="1"/>
  <c r="W173" i="48" a="1"/>
  <c r="W173" i="48" s="1"/>
  <c r="X173" i="48" a="1"/>
  <c r="X173" i="48" s="1"/>
  <c r="V174" i="48"/>
  <c r="N174" i="48"/>
  <c r="O174" i="48" s="1"/>
  <c r="P174" i="48" s="1"/>
  <c r="Q174" i="48" s="1"/>
  <c r="R174" i="48" s="1"/>
  <c r="Y173" i="47" a="1"/>
  <c r="Y173" i="47" s="1"/>
  <c r="X173" i="47" a="1"/>
  <c r="X173" i="47" s="1"/>
  <c r="W173" i="47" a="1"/>
  <c r="W173" i="47" s="1"/>
  <c r="N174" i="47"/>
  <c r="O174" i="47" s="1"/>
  <c r="P174" i="47" s="1"/>
  <c r="Q174" i="47" s="1"/>
  <c r="R174" i="47" s="1"/>
  <c r="V174" i="47"/>
  <c r="S178" i="46"/>
  <c r="Y178" i="46" s="1" a="1"/>
  <c r="Y178" i="46" s="1"/>
  <c r="M176" i="45"/>
  <c r="V175" i="45"/>
  <c r="X174" i="45" a="1"/>
  <c r="X174" i="45" s="1"/>
  <c r="W174" i="45" a="1"/>
  <c r="W174" i="45" s="1"/>
  <c r="N172" i="44"/>
  <c r="O172" i="44" s="1"/>
  <c r="P172" i="44" s="1"/>
  <c r="Q172" i="44" s="1"/>
  <c r="R172" i="44" s="1"/>
  <c r="V172" i="44"/>
  <c r="W171" i="44" a="1"/>
  <c r="W171" i="44" s="1"/>
  <c r="Y171" i="44" a="1"/>
  <c r="Y171" i="44" s="1"/>
  <c r="X171" i="44" a="1"/>
  <c r="X171" i="44" s="1"/>
  <c r="N178" i="43"/>
  <c r="O178" i="43" s="1"/>
  <c r="P178" i="43" s="1"/>
  <c r="Q178" i="43" s="1"/>
  <c r="R178" i="43" s="1"/>
  <c r="V178" i="43"/>
  <c r="Y177" i="43" a="1"/>
  <c r="Y177" i="43" s="1"/>
  <c r="W177" i="43" a="1"/>
  <c r="W177" i="43" s="1"/>
  <c r="X177" i="43" a="1"/>
  <c r="X177" i="43" s="1"/>
  <c r="S176" i="42"/>
  <c r="N178" i="41"/>
  <c r="O178" i="41" s="1"/>
  <c r="P178" i="41" s="1"/>
  <c r="Q178" i="41" s="1"/>
  <c r="R178" i="41" s="1"/>
  <c r="V178" i="41"/>
  <c r="Y177" i="41" a="1"/>
  <c r="Y177" i="41" s="1"/>
  <c r="W177" i="41" a="1"/>
  <c r="W177" i="41" s="1"/>
  <c r="X177" i="41" a="1"/>
  <c r="X177" i="41" s="1"/>
  <c r="V178" i="40"/>
  <c r="N178" i="40"/>
  <c r="O178" i="40" s="1"/>
  <c r="P178" i="40" s="1"/>
  <c r="Q178" i="40" s="1"/>
  <c r="R178" i="40" s="1"/>
  <c r="X177" i="40" a="1"/>
  <c r="X177" i="40" s="1"/>
  <c r="W177" i="40" a="1"/>
  <c r="W177" i="40" s="1"/>
  <c r="Y177" i="40" a="1"/>
  <c r="Y177" i="40" s="1"/>
  <c r="S174" i="57" l="1"/>
  <c r="X174" i="57" a="1"/>
  <c r="X174" i="57" s="1"/>
  <c r="S176" i="56"/>
  <c r="Y176" i="56" a="1"/>
  <c r="Y176" i="56" s="1"/>
  <c r="M178" i="55"/>
  <c r="V177" i="55"/>
  <c r="X176" i="55" a="1"/>
  <c r="X176" i="55" s="1"/>
  <c r="Y177" i="54" a="1"/>
  <c r="Y177" i="54" s="1"/>
  <c r="X177" i="54" a="1"/>
  <c r="X177" i="54" s="1"/>
  <c r="W177" i="54" a="1"/>
  <c r="W177" i="54" s="1"/>
  <c r="N178" i="54"/>
  <c r="O178" i="54" s="1"/>
  <c r="P178" i="54" s="1"/>
  <c r="Q178" i="54" s="1"/>
  <c r="R178" i="54" s="1"/>
  <c r="V178" i="54"/>
  <c r="M178" i="53"/>
  <c r="V177" i="53"/>
  <c r="Y176" i="53" a="1"/>
  <c r="Y176" i="53" s="1"/>
  <c r="X176" i="53" a="1"/>
  <c r="X176" i="53" s="1"/>
  <c r="S174" i="52"/>
  <c r="V175" i="51"/>
  <c r="M176" i="51"/>
  <c r="Y174" i="51" a="1"/>
  <c r="Y174" i="51" s="1"/>
  <c r="S172" i="50"/>
  <c r="M178" i="49"/>
  <c r="V177" i="49"/>
  <c r="Y176" i="49" a="1"/>
  <c r="Y176" i="49" s="1"/>
  <c r="W176" i="49" a="1"/>
  <c r="W176" i="49" s="1"/>
  <c r="X174" i="48" a="1"/>
  <c r="X174" i="48" s="1"/>
  <c r="S174" i="48"/>
  <c r="S174" i="47"/>
  <c r="X174" i="47" a="1"/>
  <c r="X174" i="47" s="1"/>
  <c r="V179" i="46"/>
  <c r="M180" i="46"/>
  <c r="X178" i="46" a="1"/>
  <c r="X178" i="46" s="1"/>
  <c r="W178" i="46" a="1"/>
  <c r="W178" i="46" s="1"/>
  <c r="Y175" i="45" a="1"/>
  <c r="Y175" i="45" s="1"/>
  <c r="X175" i="45" a="1"/>
  <c r="X175" i="45" s="1"/>
  <c r="W175" i="45" a="1"/>
  <c r="W175" i="45" s="1"/>
  <c r="N176" i="45"/>
  <c r="O176" i="45" s="1"/>
  <c r="P176" i="45" s="1"/>
  <c r="Q176" i="45" s="1"/>
  <c r="R176" i="45" s="1"/>
  <c r="V176" i="45"/>
  <c r="S172" i="44"/>
  <c r="S178" i="43"/>
  <c r="M178" i="42"/>
  <c r="V177" i="42"/>
  <c r="Y176" i="42" a="1"/>
  <c r="Y176" i="42" s="1"/>
  <c r="W176" i="42" a="1"/>
  <c r="W176" i="42" s="1"/>
  <c r="X176" i="42" a="1"/>
  <c r="X176" i="42" s="1"/>
  <c r="W178" i="41" a="1"/>
  <c r="W178" i="41" s="1"/>
  <c r="S178" i="41"/>
  <c r="X178" i="41" a="1"/>
  <c r="X178" i="41" s="1"/>
  <c r="S178" i="40"/>
  <c r="W178" i="40" s="1" a="1"/>
  <c r="W178" i="40" s="1"/>
  <c r="M176" i="57" l="1"/>
  <c r="V175" i="57"/>
  <c r="Y174" i="57" a="1"/>
  <c r="Y174" i="57" s="1"/>
  <c r="W174" i="57" a="1"/>
  <c r="W174" i="57" s="1"/>
  <c r="M178" i="56"/>
  <c r="V177" i="56"/>
  <c r="X176" i="56" a="1"/>
  <c r="X176" i="56" s="1"/>
  <c r="W176" i="56" a="1"/>
  <c r="W176" i="56" s="1"/>
  <c r="X177" i="55" a="1"/>
  <c r="X177" i="55" s="1"/>
  <c r="Y177" i="55" a="1"/>
  <c r="Y177" i="55" s="1"/>
  <c r="W177" i="55" a="1"/>
  <c r="W177" i="55" s="1"/>
  <c r="N178" i="55"/>
  <c r="O178" i="55" s="1"/>
  <c r="P178" i="55" s="1"/>
  <c r="Q178" i="55" s="1"/>
  <c r="R178" i="55" s="1"/>
  <c r="V178" i="55"/>
  <c r="S178" i="54"/>
  <c r="X178" i="54" a="1"/>
  <c r="X178" i="54" s="1"/>
  <c r="Y178" i="54" a="1"/>
  <c r="Y178" i="54" s="1"/>
  <c r="Y177" i="53" a="1"/>
  <c r="Y177" i="53" s="1"/>
  <c r="W177" i="53" a="1"/>
  <c r="W177" i="53" s="1"/>
  <c r="X177" i="53" a="1"/>
  <c r="X177" i="53" s="1"/>
  <c r="N178" i="53"/>
  <c r="O178" i="53" s="1"/>
  <c r="P178" i="53" s="1"/>
  <c r="Q178" i="53" s="1"/>
  <c r="R178" i="53" s="1"/>
  <c r="V178" i="53"/>
  <c r="M176" i="52"/>
  <c r="V175" i="52"/>
  <c r="X174" i="52" a="1"/>
  <c r="X174" i="52" s="1"/>
  <c r="W174" i="52" a="1"/>
  <c r="W174" i="52" s="1"/>
  <c r="Y174" i="52" a="1"/>
  <c r="Y174" i="52" s="1"/>
  <c r="N176" i="51"/>
  <c r="O176" i="51" s="1"/>
  <c r="P176" i="51" s="1"/>
  <c r="Q176" i="51" s="1"/>
  <c r="R176" i="51" s="1"/>
  <c r="V176" i="51"/>
  <c r="Y175" i="51" a="1"/>
  <c r="Y175" i="51" s="1"/>
  <c r="X175" i="51" a="1"/>
  <c r="X175" i="51" s="1"/>
  <c r="W175" i="51" a="1"/>
  <c r="W175" i="51" s="1"/>
  <c r="M174" i="50"/>
  <c r="V173" i="50"/>
  <c r="W172" i="50" a="1"/>
  <c r="W172" i="50" s="1"/>
  <c r="Y172" i="50" a="1"/>
  <c r="Y172" i="50" s="1"/>
  <c r="X172" i="50" a="1"/>
  <c r="X172" i="50" s="1"/>
  <c r="Y177" i="49" a="1"/>
  <c r="Y177" i="49" s="1"/>
  <c r="X177" i="49" a="1"/>
  <c r="X177" i="49" s="1"/>
  <c r="W177" i="49" a="1"/>
  <c r="W177" i="49" s="1"/>
  <c r="N178" i="49"/>
  <c r="O178" i="49" s="1"/>
  <c r="P178" i="49" s="1"/>
  <c r="Q178" i="49" s="1"/>
  <c r="R178" i="49" s="1"/>
  <c r="V178" i="49"/>
  <c r="M176" i="48"/>
  <c r="V175" i="48"/>
  <c r="W174" i="48" a="1"/>
  <c r="W174" i="48" s="1"/>
  <c r="Y174" i="48" a="1"/>
  <c r="Y174" i="48" s="1"/>
  <c r="V175" i="47"/>
  <c r="M176" i="47"/>
  <c r="W174" i="47" a="1"/>
  <c r="W174" i="47" s="1"/>
  <c r="Y174" i="47" a="1"/>
  <c r="Y174" i="47" s="1"/>
  <c r="V180" i="46"/>
  <c r="N180" i="46"/>
  <c r="O180" i="46" s="1"/>
  <c r="P180" i="46" s="1"/>
  <c r="Q180" i="46" s="1"/>
  <c r="R180" i="46" s="1"/>
  <c r="X179" i="46" a="1"/>
  <c r="X179" i="46" s="1"/>
  <c r="W179" i="46" a="1"/>
  <c r="W179" i="46" s="1"/>
  <c r="Y179" i="46" a="1"/>
  <c r="Y179" i="46" s="1"/>
  <c r="S176" i="45"/>
  <c r="X176" i="45" a="1"/>
  <c r="X176" i="45" s="1"/>
  <c r="V173" i="44"/>
  <c r="M174" i="44"/>
  <c r="W172" i="44" a="1"/>
  <c r="W172" i="44" s="1"/>
  <c r="X172" i="44" a="1"/>
  <c r="X172" i="44" s="1"/>
  <c r="Y172" i="44" a="1"/>
  <c r="Y172" i="44" s="1"/>
  <c r="V179" i="43"/>
  <c r="M180" i="43"/>
  <c r="W178" i="43" a="1"/>
  <c r="W178" i="43" s="1"/>
  <c r="X178" i="43" a="1"/>
  <c r="X178" i="43" s="1"/>
  <c r="Y178" i="43" a="1"/>
  <c r="Y178" i="43" s="1"/>
  <c r="Y177" i="42" a="1"/>
  <c r="Y177" i="42" s="1"/>
  <c r="X177" i="42" a="1"/>
  <c r="X177" i="42" s="1"/>
  <c r="W177" i="42" a="1"/>
  <c r="W177" i="42" s="1"/>
  <c r="N178" i="42"/>
  <c r="O178" i="42" s="1"/>
  <c r="P178" i="42" s="1"/>
  <c r="Q178" i="42" s="1"/>
  <c r="R178" i="42" s="1"/>
  <c r="V178" i="42"/>
  <c r="V179" i="41"/>
  <c r="M180" i="41"/>
  <c r="Y178" i="41" a="1"/>
  <c r="Y178" i="41" s="1"/>
  <c r="V179" i="40"/>
  <c r="M180" i="40"/>
  <c r="Y178" i="40" a="1"/>
  <c r="Y178" i="40" s="1"/>
  <c r="X178" i="40" a="1"/>
  <c r="X178" i="40" s="1"/>
  <c r="Y175" i="57" l="1" a="1"/>
  <c r="Y175" i="57" s="1"/>
  <c r="W175" i="57" a="1"/>
  <c r="W175" i="57" s="1"/>
  <c r="X175" i="57" a="1"/>
  <c r="X175" i="57" s="1"/>
  <c r="N176" i="57"/>
  <c r="O176" i="57" s="1"/>
  <c r="P176" i="57" s="1"/>
  <c r="Q176" i="57" s="1"/>
  <c r="R176" i="57" s="1"/>
  <c r="V176" i="57"/>
  <c r="Y177" i="56" a="1"/>
  <c r="Y177" i="56" s="1"/>
  <c r="X177" i="56" a="1"/>
  <c r="X177" i="56" s="1"/>
  <c r="W177" i="56" a="1"/>
  <c r="W177" i="56" s="1"/>
  <c r="N178" i="56"/>
  <c r="O178" i="56" s="1"/>
  <c r="P178" i="56" s="1"/>
  <c r="Q178" i="56" s="1"/>
  <c r="R178" i="56" s="1"/>
  <c r="V178" i="56"/>
  <c r="S178" i="55"/>
  <c r="Y178" i="55" a="1"/>
  <c r="Y178" i="55" s="1"/>
  <c r="V179" i="54"/>
  <c r="M180" i="54"/>
  <c r="W178" i="54" a="1"/>
  <c r="W178" i="54" s="1"/>
  <c r="S178" i="53"/>
  <c r="X178" i="53" s="1" a="1"/>
  <c r="X178" i="53" s="1"/>
  <c r="Y175" i="52" a="1"/>
  <c r="Y175" i="52" s="1"/>
  <c r="X175" i="52" a="1"/>
  <c r="X175" i="52" s="1"/>
  <c r="W175" i="52" a="1"/>
  <c r="W175" i="52" s="1"/>
  <c r="N176" i="52"/>
  <c r="O176" i="52" s="1"/>
  <c r="P176" i="52" s="1"/>
  <c r="Q176" i="52" s="1"/>
  <c r="R176" i="52" s="1"/>
  <c r="V176" i="52"/>
  <c r="S176" i="51"/>
  <c r="Y173" i="50" a="1"/>
  <c r="Y173" i="50" s="1"/>
  <c r="X173" i="50" a="1"/>
  <c r="X173" i="50" s="1"/>
  <c r="W173" i="50" a="1"/>
  <c r="W173" i="50" s="1"/>
  <c r="N174" i="50"/>
  <c r="O174" i="50" s="1"/>
  <c r="P174" i="50" s="1"/>
  <c r="Q174" i="50" s="1"/>
  <c r="R174" i="50" s="1"/>
  <c r="V174" i="50"/>
  <c r="S178" i="49"/>
  <c r="Y178" i="49" a="1"/>
  <c r="Y178" i="49" s="1"/>
  <c r="X175" i="48" a="1"/>
  <c r="X175" i="48" s="1"/>
  <c r="W175" i="48" a="1"/>
  <c r="W175" i="48" s="1"/>
  <c r="Y175" i="48" a="1"/>
  <c r="Y175" i="48" s="1"/>
  <c r="N176" i="48"/>
  <c r="O176" i="48" s="1"/>
  <c r="P176" i="48" s="1"/>
  <c r="Q176" i="48" s="1"/>
  <c r="R176" i="48" s="1"/>
  <c r="V176" i="48"/>
  <c r="V176" i="47"/>
  <c r="N176" i="47"/>
  <c r="O176" i="47" s="1"/>
  <c r="P176" i="47" s="1"/>
  <c r="Q176" i="47" s="1"/>
  <c r="R176" i="47" s="1"/>
  <c r="Y175" i="47" a="1"/>
  <c r="Y175" i="47" s="1"/>
  <c r="X175" i="47" a="1"/>
  <c r="X175" i="47" s="1"/>
  <c r="W175" i="47" a="1"/>
  <c r="W175" i="47" s="1"/>
  <c r="S180" i="46"/>
  <c r="Y180" i="46" a="1"/>
  <c r="Y180" i="46" s="1"/>
  <c r="M178" i="45"/>
  <c r="V177" i="45"/>
  <c r="Y176" i="45" a="1"/>
  <c r="Y176" i="45" s="1"/>
  <c r="W176" i="45" a="1"/>
  <c r="W176" i="45" s="1"/>
  <c r="V174" i="44"/>
  <c r="N174" i="44"/>
  <c r="O174" i="44" s="1"/>
  <c r="P174" i="44" s="1"/>
  <c r="Q174" i="44" s="1"/>
  <c r="R174" i="44" s="1"/>
  <c r="W173" i="44" a="1"/>
  <c r="W173" i="44" s="1"/>
  <c r="Y173" i="44" a="1"/>
  <c r="Y173" i="44" s="1"/>
  <c r="X173" i="44" a="1"/>
  <c r="X173" i="44" s="1"/>
  <c r="N180" i="43"/>
  <c r="O180" i="43" s="1"/>
  <c r="P180" i="43" s="1"/>
  <c r="Q180" i="43" s="1"/>
  <c r="R180" i="43" s="1"/>
  <c r="V180" i="43"/>
  <c r="Y179" i="43" a="1"/>
  <c r="Y179" i="43" s="1"/>
  <c r="W179" i="43" a="1"/>
  <c r="W179" i="43" s="1"/>
  <c r="X179" i="43" a="1"/>
  <c r="X179" i="43" s="1"/>
  <c r="S178" i="42"/>
  <c r="X178" i="42" a="1"/>
  <c r="X178" i="42" s="1"/>
  <c r="Y178" i="42" a="1"/>
  <c r="Y178" i="42" s="1"/>
  <c r="V180" i="41"/>
  <c r="N180" i="41"/>
  <c r="O180" i="41" s="1"/>
  <c r="P180" i="41" s="1"/>
  <c r="Q180" i="41" s="1"/>
  <c r="R180" i="41" s="1"/>
  <c r="Y179" i="41" a="1"/>
  <c r="Y179" i="41" s="1"/>
  <c r="W179" i="41" a="1"/>
  <c r="W179" i="41" s="1"/>
  <c r="X179" i="41" a="1"/>
  <c r="X179" i="41" s="1"/>
  <c r="V180" i="40"/>
  <c r="N180" i="40"/>
  <c r="O180" i="40" s="1"/>
  <c r="P180" i="40" s="1"/>
  <c r="Q180" i="40" s="1"/>
  <c r="R180" i="40" s="1"/>
  <c r="W179" i="40" a="1"/>
  <c r="W179" i="40" s="1"/>
  <c r="X179" i="40" a="1"/>
  <c r="X179" i="40" s="1"/>
  <c r="Y179" i="40" a="1"/>
  <c r="Y179" i="40" s="1"/>
  <c r="S176" i="57" l="1"/>
  <c r="Y176" i="57" a="1"/>
  <c r="Y176" i="57" s="1"/>
  <c r="S178" i="56"/>
  <c r="M180" i="55"/>
  <c r="V179" i="55"/>
  <c r="W178" i="55" a="1"/>
  <c r="W178" i="55" s="1"/>
  <c r="X178" i="55" a="1"/>
  <c r="X178" i="55" s="1"/>
  <c r="V180" i="54"/>
  <c r="N180" i="54"/>
  <c r="O180" i="54" s="1"/>
  <c r="P180" i="54" s="1"/>
  <c r="Q180" i="54" s="1"/>
  <c r="R180" i="54" s="1"/>
  <c r="X179" i="54" a="1"/>
  <c r="X179" i="54" s="1"/>
  <c r="Y179" i="54" a="1"/>
  <c r="Y179" i="54" s="1"/>
  <c r="W179" i="54" a="1"/>
  <c r="W179" i="54" s="1"/>
  <c r="M180" i="53"/>
  <c r="V179" i="53"/>
  <c r="W178" i="53" a="1"/>
  <c r="W178" i="53" s="1"/>
  <c r="Y178" i="53" a="1"/>
  <c r="Y178" i="53" s="1"/>
  <c r="S176" i="52"/>
  <c r="M178" i="51"/>
  <c r="V177" i="51"/>
  <c r="Y176" i="51" a="1"/>
  <c r="Y176" i="51" s="1"/>
  <c r="W176" i="51" a="1"/>
  <c r="W176" i="51" s="1"/>
  <c r="X176" i="51" a="1"/>
  <c r="X176" i="51" s="1"/>
  <c r="S174" i="50"/>
  <c r="X174" i="50" a="1"/>
  <c r="X174" i="50" s="1"/>
  <c r="V179" i="49"/>
  <c r="M180" i="49"/>
  <c r="X178" i="49" a="1"/>
  <c r="X178" i="49" s="1"/>
  <c r="W178" i="49" a="1"/>
  <c r="W178" i="49" s="1"/>
  <c r="S176" i="48"/>
  <c r="S176" i="47"/>
  <c r="W176" i="47" a="1"/>
  <c r="W176" i="47" s="1"/>
  <c r="Y176" i="47" a="1"/>
  <c r="Y176" i="47" s="1"/>
  <c r="V181" i="46"/>
  <c r="M182" i="46"/>
  <c r="X180" i="46" a="1"/>
  <c r="X180" i="46" s="1"/>
  <c r="W180" i="46" a="1"/>
  <c r="W180" i="46" s="1"/>
  <c r="Y177" i="45" a="1"/>
  <c r="Y177" i="45" s="1"/>
  <c r="X177" i="45" a="1"/>
  <c r="X177" i="45" s="1"/>
  <c r="W177" i="45" a="1"/>
  <c r="W177" i="45" s="1"/>
  <c r="N178" i="45"/>
  <c r="O178" i="45" s="1"/>
  <c r="P178" i="45" s="1"/>
  <c r="Q178" i="45" s="1"/>
  <c r="R178" i="45" s="1"/>
  <c r="V178" i="45"/>
  <c r="S174" i="44"/>
  <c r="W174" i="44" s="1" a="1"/>
  <c r="W174" i="44" s="1"/>
  <c r="S180" i="43"/>
  <c r="W180" i="43" a="1"/>
  <c r="W180" i="43" s="1"/>
  <c r="M180" i="42"/>
  <c r="V179" i="42"/>
  <c r="W178" i="42" a="1"/>
  <c r="W178" i="42" s="1"/>
  <c r="S180" i="41"/>
  <c r="X180" i="41" s="1" a="1"/>
  <c r="X180" i="41" s="1"/>
  <c r="Y180" i="41" a="1"/>
  <c r="Y180" i="41" s="1"/>
  <c r="S180" i="40"/>
  <c r="X180" i="40" s="1" a="1"/>
  <c r="X180" i="40" s="1"/>
  <c r="V177" i="57" l="1"/>
  <c r="M178" i="57"/>
  <c r="W176" i="57" a="1"/>
  <c r="W176" i="57" s="1"/>
  <c r="X176" i="57" a="1"/>
  <c r="X176" i="57" s="1"/>
  <c r="V179" i="56"/>
  <c r="M180" i="56"/>
  <c r="Y178" i="56" a="1"/>
  <c r="Y178" i="56" s="1"/>
  <c r="W178" i="56" a="1"/>
  <c r="W178" i="56" s="1"/>
  <c r="X178" i="56" a="1"/>
  <c r="X178" i="56" s="1"/>
  <c r="Y179" i="55" a="1"/>
  <c r="Y179" i="55" s="1"/>
  <c r="X179" i="55" a="1"/>
  <c r="X179" i="55" s="1"/>
  <c r="W179" i="55" a="1"/>
  <c r="W179" i="55" s="1"/>
  <c r="V180" i="55"/>
  <c r="N180" i="55"/>
  <c r="O180" i="55" s="1"/>
  <c r="P180" i="55" s="1"/>
  <c r="Q180" i="55" s="1"/>
  <c r="R180" i="55" s="1"/>
  <c r="S180" i="54"/>
  <c r="Y180" i="54" a="1"/>
  <c r="Y180" i="54" s="1"/>
  <c r="W180" i="54" a="1"/>
  <c r="W180" i="54" s="1"/>
  <c r="X179" i="53" a="1"/>
  <c r="X179" i="53" s="1"/>
  <c r="Y179" i="53" a="1"/>
  <c r="Y179" i="53" s="1"/>
  <c r="W179" i="53" a="1"/>
  <c r="W179" i="53" s="1"/>
  <c r="V180" i="53"/>
  <c r="N180" i="53"/>
  <c r="O180" i="53" s="1"/>
  <c r="P180" i="53" s="1"/>
  <c r="Q180" i="53" s="1"/>
  <c r="R180" i="53" s="1"/>
  <c r="M178" i="52"/>
  <c r="V177" i="52"/>
  <c r="Y176" i="52" a="1"/>
  <c r="Y176" i="52" s="1"/>
  <c r="W176" i="52" a="1"/>
  <c r="W176" i="52" s="1"/>
  <c r="X176" i="52" a="1"/>
  <c r="X176" i="52" s="1"/>
  <c r="W177" i="51" a="1"/>
  <c r="W177" i="51" s="1"/>
  <c r="Y177" i="51" a="1"/>
  <c r="Y177" i="51" s="1"/>
  <c r="X177" i="51" a="1"/>
  <c r="X177" i="51" s="1"/>
  <c r="N178" i="51"/>
  <c r="O178" i="51" s="1"/>
  <c r="P178" i="51" s="1"/>
  <c r="Q178" i="51" s="1"/>
  <c r="R178" i="51" s="1"/>
  <c r="V178" i="51"/>
  <c r="M176" i="50"/>
  <c r="V175" i="50"/>
  <c r="Y174" i="50" a="1"/>
  <c r="Y174" i="50" s="1"/>
  <c r="W174" i="50" a="1"/>
  <c r="W174" i="50" s="1"/>
  <c r="N180" i="49"/>
  <c r="O180" i="49" s="1"/>
  <c r="P180" i="49" s="1"/>
  <c r="Q180" i="49" s="1"/>
  <c r="R180" i="49" s="1"/>
  <c r="V180" i="49"/>
  <c r="X179" i="49" a="1"/>
  <c r="X179" i="49" s="1"/>
  <c r="Y179" i="49" a="1"/>
  <c r="Y179" i="49" s="1"/>
  <c r="W179" i="49" a="1"/>
  <c r="W179" i="49" s="1"/>
  <c r="M178" i="48"/>
  <c r="V177" i="48"/>
  <c r="W176" i="48" a="1"/>
  <c r="W176" i="48" s="1"/>
  <c r="X176" i="48" a="1"/>
  <c r="X176" i="48" s="1"/>
  <c r="Y176" i="48" a="1"/>
  <c r="Y176" i="48" s="1"/>
  <c r="V177" i="47"/>
  <c r="M178" i="47"/>
  <c r="X176" i="47" a="1"/>
  <c r="X176" i="47" s="1"/>
  <c r="V182" i="46"/>
  <c r="N182" i="46"/>
  <c r="O182" i="46" s="1"/>
  <c r="P182" i="46" s="1"/>
  <c r="Q182" i="46" s="1"/>
  <c r="R182" i="46" s="1"/>
  <c r="W181" i="46" a="1"/>
  <c r="W181" i="46" s="1"/>
  <c r="X181" i="46" a="1"/>
  <c r="X181" i="46" s="1"/>
  <c r="Y181" i="46" a="1"/>
  <c r="Y181" i="46" s="1"/>
  <c r="S178" i="45"/>
  <c r="Y178" i="45" a="1"/>
  <c r="Y178" i="45" s="1"/>
  <c r="M176" i="44"/>
  <c r="V175" i="44"/>
  <c r="X174" i="44" a="1"/>
  <c r="X174" i="44" s="1"/>
  <c r="Y174" i="44" a="1"/>
  <c r="Y174" i="44" s="1"/>
  <c r="V181" i="43"/>
  <c r="M182" i="43"/>
  <c r="X180" i="43" a="1"/>
  <c r="X180" i="43" s="1"/>
  <c r="Y180" i="43" a="1"/>
  <c r="Y180" i="43" s="1"/>
  <c r="X179" i="42" a="1"/>
  <c r="X179" i="42" s="1"/>
  <c r="Y179" i="42" a="1"/>
  <c r="Y179" i="42" s="1"/>
  <c r="W179" i="42" a="1"/>
  <c r="W179" i="42" s="1"/>
  <c r="N180" i="42"/>
  <c r="O180" i="42" s="1"/>
  <c r="P180" i="42" s="1"/>
  <c r="Q180" i="42" s="1"/>
  <c r="R180" i="42" s="1"/>
  <c r="V180" i="42"/>
  <c r="M182" i="41"/>
  <c r="V181" i="41"/>
  <c r="W180" i="41" a="1"/>
  <c r="W180" i="41" s="1"/>
  <c r="Y180" i="40" a="1"/>
  <c r="Y180" i="40" s="1"/>
  <c r="M182" i="40"/>
  <c r="V181" i="40"/>
  <c r="W180" i="40" a="1"/>
  <c r="W180" i="40" s="1"/>
  <c r="N178" i="57" l="1"/>
  <c r="O178" i="57" s="1"/>
  <c r="P178" i="57" s="1"/>
  <c r="Q178" i="57" s="1"/>
  <c r="R178" i="57" s="1"/>
  <c r="V178" i="57"/>
  <c r="Y177" i="57" a="1"/>
  <c r="Y177" i="57" s="1"/>
  <c r="W177" i="57" a="1"/>
  <c r="W177" i="57" s="1"/>
  <c r="X177" i="57" a="1"/>
  <c r="X177" i="57" s="1"/>
  <c r="V180" i="56"/>
  <c r="N180" i="56"/>
  <c r="O180" i="56" s="1"/>
  <c r="P180" i="56" s="1"/>
  <c r="Q180" i="56" s="1"/>
  <c r="R180" i="56" s="1"/>
  <c r="X179" i="56" a="1"/>
  <c r="X179" i="56" s="1"/>
  <c r="Y179" i="56" a="1"/>
  <c r="Y179" i="56" s="1"/>
  <c r="W179" i="56" a="1"/>
  <c r="W179" i="56" s="1"/>
  <c r="S180" i="55"/>
  <c r="Y180" i="55" a="1"/>
  <c r="Y180" i="55" s="1"/>
  <c r="M182" i="54"/>
  <c r="V181" i="54"/>
  <c r="X180" i="54" a="1"/>
  <c r="X180" i="54" s="1"/>
  <c r="S180" i="53"/>
  <c r="X180" i="53" a="1"/>
  <c r="X180" i="53" s="1"/>
  <c r="Y180" i="53" a="1"/>
  <c r="Y180" i="53" s="1"/>
  <c r="W180" i="53" a="1"/>
  <c r="W180" i="53" s="1"/>
  <c r="X177" i="52" a="1"/>
  <c r="X177" i="52" s="1"/>
  <c r="Y177" i="52" a="1"/>
  <c r="Y177" i="52" s="1"/>
  <c r="W177" i="52" a="1"/>
  <c r="W177" i="52" s="1"/>
  <c r="V178" i="52"/>
  <c r="N178" i="52"/>
  <c r="O178" i="52" s="1"/>
  <c r="P178" i="52" s="1"/>
  <c r="Q178" i="52" s="1"/>
  <c r="R178" i="52" s="1"/>
  <c r="S178" i="51"/>
  <c r="X178" i="51" a="1"/>
  <c r="X178" i="51" s="1"/>
  <c r="Y178" i="51" a="1"/>
  <c r="Y178" i="51" s="1"/>
  <c r="W175" i="50" a="1"/>
  <c r="W175" i="50" s="1"/>
  <c r="X175" i="50" a="1"/>
  <c r="X175" i="50" s="1"/>
  <c r="Y175" i="50" a="1"/>
  <c r="Y175" i="50" s="1"/>
  <c r="N176" i="50"/>
  <c r="O176" i="50" s="1"/>
  <c r="P176" i="50" s="1"/>
  <c r="Q176" i="50" s="1"/>
  <c r="R176" i="50" s="1"/>
  <c r="V176" i="50"/>
  <c r="S180" i="49"/>
  <c r="Y177" i="48" a="1"/>
  <c r="Y177" i="48" s="1"/>
  <c r="W177" i="48" a="1"/>
  <c r="W177" i="48" s="1"/>
  <c r="X177" i="48" a="1"/>
  <c r="X177" i="48" s="1"/>
  <c r="N178" i="48"/>
  <c r="O178" i="48" s="1"/>
  <c r="P178" i="48" s="1"/>
  <c r="Q178" i="48" s="1"/>
  <c r="R178" i="48" s="1"/>
  <c r="V178" i="48"/>
  <c r="N178" i="47"/>
  <c r="O178" i="47" s="1"/>
  <c r="P178" i="47" s="1"/>
  <c r="Q178" i="47" s="1"/>
  <c r="R178" i="47" s="1"/>
  <c r="V178" i="47"/>
  <c r="X177" i="47" a="1"/>
  <c r="X177" i="47" s="1"/>
  <c r="Y177" i="47" a="1"/>
  <c r="Y177" i="47" s="1"/>
  <c r="W177" i="47" a="1"/>
  <c r="W177" i="47" s="1"/>
  <c r="S182" i="46"/>
  <c r="W182" i="46" a="1"/>
  <c r="W182" i="46" s="1"/>
  <c r="Y182" i="46" a="1"/>
  <c r="Y182" i="46" s="1"/>
  <c r="V179" i="45"/>
  <c r="M180" i="45"/>
  <c r="X178" i="45" a="1"/>
  <c r="X178" i="45" s="1"/>
  <c r="W178" i="45" a="1"/>
  <c r="W178" i="45" s="1"/>
  <c r="Y175" i="44" a="1"/>
  <c r="Y175" i="44" s="1"/>
  <c r="X175" i="44" a="1"/>
  <c r="X175" i="44" s="1"/>
  <c r="W175" i="44" a="1"/>
  <c r="W175" i="44" s="1"/>
  <c r="V176" i="44"/>
  <c r="N176" i="44"/>
  <c r="O176" i="44" s="1"/>
  <c r="P176" i="44" s="1"/>
  <c r="Q176" i="44" s="1"/>
  <c r="R176" i="44" s="1"/>
  <c r="V182" i="43"/>
  <c r="N182" i="43"/>
  <c r="O182" i="43" s="1"/>
  <c r="P182" i="43" s="1"/>
  <c r="Q182" i="43" s="1"/>
  <c r="R182" i="43" s="1"/>
  <c r="Y181" i="43" a="1"/>
  <c r="Y181" i="43" s="1"/>
  <c r="X181" i="43" a="1"/>
  <c r="X181" i="43" s="1"/>
  <c r="W181" i="43" a="1"/>
  <c r="W181" i="43" s="1"/>
  <c r="S180" i="42"/>
  <c r="X181" i="41" a="1"/>
  <c r="X181" i="41" s="1"/>
  <c r="W181" i="41" a="1"/>
  <c r="W181" i="41" s="1"/>
  <c r="Y181" i="41" a="1"/>
  <c r="Y181" i="41" s="1"/>
  <c r="N182" i="41"/>
  <c r="O182" i="41" s="1"/>
  <c r="P182" i="41" s="1"/>
  <c r="Q182" i="41" s="1"/>
  <c r="R182" i="41" s="1"/>
  <c r="V182" i="41"/>
  <c r="W181" i="40" a="1"/>
  <c r="W181" i="40" s="1"/>
  <c r="Y181" i="40" a="1"/>
  <c r="Y181" i="40" s="1"/>
  <c r="X181" i="40" a="1"/>
  <c r="X181" i="40" s="1"/>
  <c r="V182" i="40"/>
  <c r="N182" i="40"/>
  <c r="O182" i="40" s="1"/>
  <c r="P182" i="40" s="1"/>
  <c r="Q182" i="40" s="1"/>
  <c r="R182" i="40" s="1"/>
  <c r="S178" i="57" l="1"/>
  <c r="X178" i="57" a="1"/>
  <c r="X178" i="57" s="1"/>
  <c r="S180" i="56"/>
  <c r="Y180" i="56" a="1"/>
  <c r="Y180" i="56" s="1"/>
  <c r="V181" i="55"/>
  <c r="M182" i="55"/>
  <c r="X180" i="55" a="1"/>
  <c r="X180" i="55" s="1"/>
  <c r="W180" i="55" a="1"/>
  <c r="W180" i="55" s="1"/>
  <c r="W181" i="54" a="1"/>
  <c r="W181" i="54" s="1"/>
  <c r="Y181" i="54" a="1"/>
  <c r="Y181" i="54" s="1"/>
  <c r="X181" i="54" a="1"/>
  <c r="X181" i="54" s="1"/>
  <c r="V182" i="54"/>
  <c r="N182" i="54"/>
  <c r="O182" i="54" s="1"/>
  <c r="P182" i="54" s="1"/>
  <c r="Q182" i="54" s="1"/>
  <c r="R182" i="54" s="1"/>
  <c r="M182" i="53"/>
  <c r="V181" i="53"/>
  <c r="S178" i="52"/>
  <c r="X178" i="52" a="1"/>
  <c r="X178" i="52" s="1"/>
  <c r="W178" i="52" a="1"/>
  <c r="W178" i="52" s="1"/>
  <c r="M180" i="51"/>
  <c r="V179" i="51"/>
  <c r="W178" i="51" a="1"/>
  <c r="W178" i="51" s="1"/>
  <c r="S176" i="50"/>
  <c r="M182" i="49"/>
  <c r="V181" i="49"/>
  <c r="W180" i="49" a="1"/>
  <c r="W180" i="49" s="1"/>
  <c r="Y180" i="49" a="1"/>
  <c r="Y180" i="49" s="1"/>
  <c r="X180" i="49" a="1"/>
  <c r="X180" i="49" s="1"/>
  <c r="S178" i="48"/>
  <c r="X178" i="48" a="1"/>
  <c r="X178" i="48" s="1"/>
  <c r="S178" i="47"/>
  <c r="V183" i="46"/>
  <c r="M184" i="46"/>
  <c r="X182" i="46" a="1"/>
  <c r="X182" i="46" s="1"/>
  <c r="N180" i="45"/>
  <c r="O180" i="45" s="1"/>
  <c r="P180" i="45" s="1"/>
  <c r="Q180" i="45" s="1"/>
  <c r="R180" i="45" s="1"/>
  <c r="V180" i="45"/>
  <c r="X179" i="45" a="1"/>
  <c r="X179" i="45" s="1"/>
  <c r="Y179" i="45" a="1"/>
  <c r="Y179" i="45" s="1"/>
  <c r="W179" i="45" a="1"/>
  <c r="W179" i="45" s="1"/>
  <c r="S176" i="44"/>
  <c r="Y176" i="44" s="1" a="1"/>
  <c r="Y176" i="44" s="1"/>
  <c r="S182" i="43"/>
  <c r="Y182" i="43" a="1"/>
  <c r="Y182" i="43" s="1"/>
  <c r="M182" i="42"/>
  <c r="V181" i="42"/>
  <c r="W180" i="42" a="1"/>
  <c r="W180" i="42" s="1"/>
  <c r="Y180" i="42" a="1"/>
  <c r="Y180" i="42" s="1"/>
  <c r="X180" i="42" a="1"/>
  <c r="X180" i="42" s="1"/>
  <c r="S182" i="41"/>
  <c r="S182" i="40"/>
  <c r="X182" i="40" s="1" a="1"/>
  <c r="X182" i="40" s="1"/>
  <c r="V179" i="57" l="1"/>
  <c r="M180" i="57"/>
  <c r="W178" i="57" a="1"/>
  <c r="W178" i="57" s="1"/>
  <c r="Y178" i="57" a="1"/>
  <c r="Y178" i="57" s="1"/>
  <c r="V181" i="56"/>
  <c r="M182" i="56"/>
  <c r="X180" i="56" a="1"/>
  <c r="X180" i="56" s="1"/>
  <c r="W180" i="56" a="1"/>
  <c r="W180" i="56" s="1"/>
  <c r="V182" i="55"/>
  <c r="N182" i="55"/>
  <c r="O182" i="55" s="1"/>
  <c r="P182" i="55" s="1"/>
  <c r="Q182" i="55" s="1"/>
  <c r="R182" i="55" s="1"/>
  <c r="Y181" i="55" a="1"/>
  <c r="Y181" i="55" s="1"/>
  <c r="X181" i="55" a="1"/>
  <c r="X181" i="55" s="1"/>
  <c r="W181" i="55" a="1"/>
  <c r="W181" i="55" s="1"/>
  <c r="S182" i="54"/>
  <c r="X182" i="54" a="1"/>
  <c r="X182" i="54" s="1"/>
  <c r="W182" i="54" a="1"/>
  <c r="W182" i="54" s="1"/>
  <c r="W181" i="53" a="1"/>
  <c r="W181" i="53" s="1"/>
  <c r="X181" i="53" a="1"/>
  <c r="X181" i="53" s="1"/>
  <c r="Y181" i="53" a="1"/>
  <c r="Y181" i="53" s="1"/>
  <c r="V182" i="53"/>
  <c r="N182" i="53"/>
  <c r="O182" i="53" s="1"/>
  <c r="P182" i="53" s="1"/>
  <c r="Q182" i="53" s="1"/>
  <c r="R182" i="53" s="1"/>
  <c r="M180" i="52"/>
  <c r="V179" i="52"/>
  <c r="Y178" i="52" a="1"/>
  <c r="Y178" i="52" s="1"/>
  <c r="Y179" i="51" a="1"/>
  <c r="Y179" i="51" s="1"/>
  <c r="X179" i="51" a="1"/>
  <c r="X179" i="51" s="1"/>
  <c r="W179" i="51" a="1"/>
  <c r="W179" i="51" s="1"/>
  <c r="V180" i="51"/>
  <c r="N180" i="51"/>
  <c r="O180" i="51" s="1"/>
  <c r="P180" i="51" s="1"/>
  <c r="Q180" i="51" s="1"/>
  <c r="R180" i="51" s="1"/>
  <c r="V177" i="50"/>
  <c r="M178" i="50"/>
  <c r="X176" i="50" a="1"/>
  <c r="X176" i="50" s="1"/>
  <c r="W176" i="50" a="1"/>
  <c r="W176" i="50" s="1"/>
  <c r="Y176" i="50" a="1"/>
  <c r="Y176" i="50" s="1"/>
  <c r="W181" i="49" a="1"/>
  <c r="W181" i="49" s="1"/>
  <c r="Y181" i="49" a="1"/>
  <c r="Y181" i="49" s="1"/>
  <c r="X181" i="49" a="1"/>
  <c r="X181" i="49" s="1"/>
  <c r="V182" i="49"/>
  <c r="N182" i="49"/>
  <c r="O182" i="49" s="1"/>
  <c r="P182" i="49" s="1"/>
  <c r="Q182" i="49" s="1"/>
  <c r="R182" i="49" s="1"/>
  <c r="M180" i="48"/>
  <c r="V179" i="48"/>
  <c r="W178" i="48" a="1"/>
  <c r="W178" i="48" s="1"/>
  <c r="Y178" i="48" a="1"/>
  <c r="Y178" i="48" s="1"/>
  <c r="V179" i="47"/>
  <c r="M180" i="47"/>
  <c r="X178" i="47" a="1"/>
  <c r="X178" i="47" s="1"/>
  <c r="W178" i="47" a="1"/>
  <c r="W178" i="47" s="1"/>
  <c r="Y178" i="47" a="1"/>
  <c r="Y178" i="47" s="1"/>
  <c r="N184" i="46"/>
  <c r="O184" i="46" s="1"/>
  <c r="P184" i="46" s="1"/>
  <c r="Q184" i="46" s="1"/>
  <c r="R184" i="46" s="1"/>
  <c r="V184" i="46"/>
  <c r="W183" i="46" a="1"/>
  <c r="W183" i="46" s="1"/>
  <c r="X183" i="46" a="1"/>
  <c r="X183" i="46" s="1"/>
  <c r="Y183" i="46" a="1"/>
  <c r="Y183" i="46" s="1"/>
  <c r="S180" i="45"/>
  <c r="V177" i="44"/>
  <c r="M178" i="44"/>
  <c r="X176" i="44" a="1"/>
  <c r="X176" i="44" s="1"/>
  <c r="W176" i="44" a="1"/>
  <c r="W176" i="44" s="1"/>
  <c r="V183" i="43"/>
  <c r="M184" i="43"/>
  <c r="X182" i="43" a="1"/>
  <c r="X182" i="43" s="1"/>
  <c r="W182" i="43" a="1"/>
  <c r="W182" i="43" s="1"/>
  <c r="W181" i="42" a="1"/>
  <c r="W181" i="42" s="1"/>
  <c r="X181" i="42" a="1"/>
  <c r="X181" i="42" s="1"/>
  <c r="Y181" i="42" a="1"/>
  <c r="Y181" i="42" s="1"/>
  <c r="V182" i="42"/>
  <c r="N182" i="42"/>
  <c r="O182" i="42" s="1"/>
  <c r="P182" i="42" s="1"/>
  <c r="Q182" i="42" s="1"/>
  <c r="R182" i="42" s="1"/>
  <c r="V183" i="41"/>
  <c r="M184" i="41"/>
  <c r="W182" i="41" a="1"/>
  <c r="W182" i="41" s="1"/>
  <c r="Y182" i="41" a="1"/>
  <c r="Y182" i="41" s="1"/>
  <c r="X182" i="41" a="1"/>
  <c r="X182" i="41" s="1"/>
  <c r="W182" i="40" a="1"/>
  <c r="W182" i="40" s="1"/>
  <c r="V183" i="40"/>
  <c r="M184" i="40"/>
  <c r="Y182" i="40" a="1"/>
  <c r="Y182" i="40" s="1"/>
  <c r="V180" i="57" l="1"/>
  <c r="N180" i="57"/>
  <c r="O180" i="57" s="1"/>
  <c r="P180" i="57" s="1"/>
  <c r="Q180" i="57" s="1"/>
  <c r="R180" i="57" s="1"/>
  <c r="W179" i="57" a="1"/>
  <c r="W179" i="57" s="1"/>
  <c r="Y179" i="57" a="1"/>
  <c r="Y179" i="57" s="1"/>
  <c r="X179" i="57" a="1"/>
  <c r="X179" i="57" s="1"/>
  <c r="V182" i="56"/>
  <c r="N182" i="56"/>
  <c r="O182" i="56" s="1"/>
  <c r="P182" i="56" s="1"/>
  <c r="Q182" i="56" s="1"/>
  <c r="R182" i="56" s="1"/>
  <c r="W181" i="56" a="1"/>
  <c r="W181" i="56" s="1"/>
  <c r="X181" i="56" a="1"/>
  <c r="X181" i="56" s="1"/>
  <c r="Y181" i="56" a="1"/>
  <c r="Y181" i="56" s="1"/>
  <c r="S182" i="55"/>
  <c r="Y182" i="55" a="1"/>
  <c r="Y182" i="55" s="1"/>
  <c r="V183" i="54"/>
  <c r="M184" i="54"/>
  <c r="Y182" i="54" a="1"/>
  <c r="Y182" i="54" s="1"/>
  <c r="S182" i="53"/>
  <c r="W179" i="52" a="1"/>
  <c r="W179" i="52" s="1"/>
  <c r="Y179" i="52" a="1"/>
  <c r="Y179" i="52" s="1"/>
  <c r="X179" i="52" a="1"/>
  <c r="X179" i="52" s="1"/>
  <c r="V180" i="52"/>
  <c r="N180" i="52"/>
  <c r="O180" i="52" s="1"/>
  <c r="P180" i="52" s="1"/>
  <c r="Q180" i="52" s="1"/>
  <c r="R180" i="52" s="1"/>
  <c r="S180" i="51"/>
  <c r="N178" i="50"/>
  <c r="O178" i="50" s="1"/>
  <c r="P178" i="50" s="1"/>
  <c r="Q178" i="50" s="1"/>
  <c r="R178" i="50" s="1"/>
  <c r="V178" i="50"/>
  <c r="W177" i="50" a="1"/>
  <c r="W177" i="50" s="1"/>
  <c r="X177" i="50" a="1"/>
  <c r="X177" i="50" s="1"/>
  <c r="Y177" i="50" a="1"/>
  <c r="Y177" i="50" s="1"/>
  <c r="S182" i="49"/>
  <c r="Y182" i="49" a="1"/>
  <c r="Y182" i="49" s="1"/>
  <c r="W182" i="49" a="1"/>
  <c r="W182" i="49" s="1"/>
  <c r="X179" i="48" a="1"/>
  <c r="X179" i="48" s="1"/>
  <c r="Y179" i="48" a="1"/>
  <c r="Y179" i="48" s="1"/>
  <c r="W179" i="48" a="1"/>
  <c r="W179" i="48" s="1"/>
  <c r="V180" i="48"/>
  <c r="N180" i="48"/>
  <c r="O180" i="48" s="1"/>
  <c r="P180" i="48" s="1"/>
  <c r="Q180" i="48" s="1"/>
  <c r="R180" i="48" s="1"/>
  <c r="V180" i="47"/>
  <c r="N180" i="47"/>
  <c r="O180" i="47" s="1"/>
  <c r="P180" i="47" s="1"/>
  <c r="Q180" i="47" s="1"/>
  <c r="R180" i="47" s="1"/>
  <c r="W179" i="47" a="1"/>
  <c r="W179" i="47" s="1"/>
  <c r="Y179" i="47" a="1"/>
  <c r="Y179" i="47" s="1"/>
  <c r="X179" i="47" a="1"/>
  <c r="X179" i="47" s="1"/>
  <c r="S184" i="46"/>
  <c r="X184" i="46" a="1"/>
  <c r="X184" i="46" s="1"/>
  <c r="M182" i="45"/>
  <c r="V181" i="45"/>
  <c r="W180" i="45" a="1"/>
  <c r="W180" i="45" s="1"/>
  <c r="Y180" i="45" a="1"/>
  <c r="Y180" i="45" s="1"/>
  <c r="X180" i="45" a="1"/>
  <c r="X180" i="45" s="1"/>
  <c r="N178" i="44"/>
  <c r="O178" i="44" s="1"/>
  <c r="P178" i="44" s="1"/>
  <c r="Q178" i="44" s="1"/>
  <c r="R178" i="44" s="1"/>
  <c r="V178" i="44"/>
  <c r="Y177" i="44" a="1"/>
  <c r="Y177" i="44" s="1"/>
  <c r="W177" i="44" a="1"/>
  <c r="W177" i="44" s="1"/>
  <c r="X177" i="44" a="1"/>
  <c r="X177" i="44" s="1"/>
  <c r="N184" i="43"/>
  <c r="O184" i="43" s="1"/>
  <c r="P184" i="43" s="1"/>
  <c r="Q184" i="43" s="1"/>
  <c r="R184" i="43" s="1"/>
  <c r="V184" i="43"/>
  <c r="Y183" i="43" a="1"/>
  <c r="Y183" i="43" s="1"/>
  <c r="X183" i="43" a="1"/>
  <c r="X183" i="43" s="1"/>
  <c r="W183" i="43" a="1"/>
  <c r="W183" i="43" s="1"/>
  <c r="S182" i="42"/>
  <c r="X182" i="42" s="1" a="1"/>
  <c r="X182" i="42" s="1"/>
  <c r="N184" i="41"/>
  <c r="O184" i="41" s="1"/>
  <c r="P184" i="41" s="1"/>
  <c r="Q184" i="41" s="1"/>
  <c r="R184" i="41" s="1"/>
  <c r="V184" i="41"/>
  <c r="Y183" i="41" a="1"/>
  <c r="Y183" i="41" s="1"/>
  <c r="X183" i="41" a="1"/>
  <c r="X183" i="41" s="1"/>
  <c r="W183" i="41" a="1"/>
  <c r="W183" i="41" s="1"/>
  <c r="N184" i="40"/>
  <c r="O184" i="40" s="1"/>
  <c r="P184" i="40" s="1"/>
  <c r="Q184" i="40" s="1"/>
  <c r="R184" i="40" s="1"/>
  <c r="V184" i="40"/>
  <c r="Y183" i="40" a="1"/>
  <c r="Y183" i="40" s="1"/>
  <c r="X183" i="40" a="1"/>
  <c r="X183" i="40" s="1"/>
  <c r="W183" i="40" a="1"/>
  <c r="W183" i="40" s="1"/>
  <c r="S180" i="57" l="1"/>
  <c r="Y180" i="57" a="1"/>
  <c r="Y180" i="57" s="1"/>
  <c r="S182" i="56"/>
  <c r="Y182" i="56" a="1"/>
  <c r="Y182" i="56" s="1"/>
  <c r="V183" i="55"/>
  <c r="M184" i="55"/>
  <c r="X182" i="55" a="1"/>
  <c r="X182" i="55" s="1"/>
  <c r="W182" i="55" a="1"/>
  <c r="W182" i="55" s="1"/>
  <c r="N184" i="54"/>
  <c r="O184" i="54" s="1"/>
  <c r="P184" i="54" s="1"/>
  <c r="Q184" i="54" s="1"/>
  <c r="R184" i="54" s="1"/>
  <c r="V184" i="54"/>
  <c r="X183" i="54" a="1"/>
  <c r="X183" i="54" s="1"/>
  <c r="W183" i="54" a="1"/>
  <c r="W183" i="54" s="1"/>
  <c r="Y183" i="54" a="1"/>
  <c r="Y183" i="54" s="1"/>
  <c r="M184" i="53"/>
  <c r="V183" i="53"/>
  <c r="X182" i="53" a="1"/>
  <c r="X182" i="53" s="1"/>
  <c r="Y182" i="53" a="1"/>
  <c r="Y182" i="53" s="1"/>
  <c r="W182" i="53" a="1"/>
  <c r="W182" i="53" s="1"/>
  <c r="S180" i="52"/>
  <c r="X180" i="52" s="1" a="1"/>
  <c r="X180" i="52" s="1"/>
  <c r="M182" i="51"/>
  <c r="V181" i="51"/>
  <c r="Y180" i="51" a="1"/>
  <c r="Y180" i="51" s="1"/>
  <c r="X180" i="51" a="1"/>
  <c r="X180" i="51" s="1"/>
  <c r="W180" i="51" a="1"/>
  <c r="W180" i="51" s="1"/>
  <c r="S178" i="50"/>
  <c r="Y178" i="50" a="1"/>
  <c r="Y178" i="50" s="1"/>
  <c r="V183" i="49"/>
  <c r="M184" i="49"/>
  <c r="X182" i="49" a="1"/>
  <c r="X182" i="49" s="1"/>
  <c r="S180" i="48"/>
  <c r="X180" i="48" a="1"/>
  <c r="X180" i="48" s="1"/>
  <c r="S180" i="47"/>
  <c r="V185" i="46"/>
  <c r="M186" i="46"/>
  <c r="W184" i="46" a="1"/>
  <c r="W184" i="46" s="1"/>
  <c r="Y184" i="46" a="1"/>
  <c r="Y184" i="46" s="1"/>
  <c r="W181" i="45" a="1"/>
  <c r="W181" i="45" s="1"/>
  <c r="Y181" i="45" a="1"/>
  <c r="Y181" i="45" s="1"/>
  <c r="X181" i="45" a="1"/>
  <c r="X181" i="45" s="1"/>
  <c r="V182" i="45"/>
  <c r="N182" i="45"/>
  <c r="O182" i="45" s="1"/>
  <c r="P182" i="45" s="1"/>
  <c r="Q182" i="45" s="1"/>
  <c r="R182" i="45" s="1"/>
  <c r="S178" i="44"/>
  <c r="S184" i="43"/>
  <c r="V183" i="42"/>
  <c r="M184" i="42"/>
  <c r="Y182" i="42" a="1"/>
  <c r="Y182" i="42" s="1"/>
  <c r="W182" i="42" a="1"/>
  <c r="W182" i="42" s="1"/>
  <c r="S184" i="41"/>
  <c r="X184" i="41" a="1"/>
  <c r="X184" i="41" s="1"/>
  <c r="S184" i="40"/>
  <c r="X184" i="40" s="1" a="1"/>
  <c r="X184" i="40" s="1"/>
  <c r="M182" i="57" l="1"/>
  <c r="V181" i="57"/>
  <c r="X180" i="57" a="1"/>
  <c r="X180" i="57" s="1"/>
  <c r="W180" i="57" a="1"/>
  <c r="W180" i="57" s="1"/>
  <c r="V183" i="56"/>
  <c r="M184" i="56"/>
  <c r="X182" i="56" a="1"/>
  <c r="X182" i="56" s="1"/>
  <c r="W182" i="56" a="1"/>
  <c r="W182" i="56" s="1"/>
  <c r="V184" i="55"/>
  <c r="N184" i="55"/>
  <c r="O184" i="55" s="1"/>
  <c r="P184" i="55" s="1"/>
  <c r="Q184" i="55" s="1"/>
  <c r="R184" i="55" s="1"/>
  <c r="X183" i="55" a="1"/>
  <c r="X183" i="55" s="1"/>
  <c r="Y183" i="55" a="1"/>
  <c r="Y183" i="55" s="1"/>
  <c r="W183" i="55" a="1"/>
  <c r="W183" i="55" s="1"/>
  <c r="S184" i="54"/>
  <c r="X184" i="54" a="1"/>
  <c r="X184" i="54" s="1"/>
  <c r="W183" i="53" a="1"/>
  <c r="W183" i="53" s="1"/>
  <c r="Y183" i="53" a="1"/>
  <c r="Y183" i="53" s="1"/>
  <c r="X183" i="53" a="1"/>
  <c r="X183" i="53" s="1"/>
  <c r="N184" i="53"/>
  <c r="O184" i="53" s="1"/>
  <c r="P184" i="53" s="1"/>
  <c r="Q184" i="53" s="1"/>
  <c r="R184" i="53" s="1"/>
  <c r="V184" i="53"/>
  <c r="V181" i="52"/>
  <c r="M182" i="52"/>
  <c r="Y180" i="52" a="1"/>
  <c r="Y180" i="52" s="1"/>
  <c r="W180" i="52" a="1"/>
  <c r="W180" i="52" s="1"/>
  <c r="X181" i="51" a="1"/>
  <c r="X181" i="51" s="1"/>
  <c r="Y181" i="51" a="1"/>
  <c r="Y181" i="51" s="1"/>
  <c r="W181" i="51" a="1"/>
  <c r="W181" i="51" s="1"/>
  <c r="N182" i="51"/>
  <c r="O182" i="51" s="1"/>
  <c r="P182" i="51" s="1"/>
  <c r="Q182" i="51" s="1"/>
  <c r="R182" i="51" s="1"/>
  <c r="V182" i="51"/>
  <c r="M180" i="50"/>
  <c r="V179" i="50"/>
  <c r="X178" i="50" a="1"/>
  <c r="X178" i="50" s="1"/>
  <c r="W178" i="50" a="1"/>
  <c r="W178" i="50" s="1"/>
  <c r="N184" i="49"/>
  <c r="O184" i="49" s="1"/>
  <c r="P184" i="49" s="1"/>
  <c r="Q184" i="49" s="1"/>
  <c r="R184" i="49" s="1"/>
  <c r="V184" i="49"/>
  <c r="X183" i="49" a="1"/>
  <c r="X183" i="49" s="1"/>
  <c r="Y183" i="49" a="1"/>
  <c r="Y183" i="49" s="1"/>
  <c r="W183" i="49" a="1"/>
  <c r="W183" i="49" s="1"/>
  <c r="M182" i="48"/>
  <c r="V181" i="48"/>
  <c r="Y180" i="48" a="1"/>
  <c r="Y180" i="48" s="1"/>
  <c r="W180" i="48" a="1"/>
  <c r="W180" i="48" s="1"/>
  <c r="V181" i="47"/>
  <c r="M182" i="47"/>
  <c r="Y180" i="47" a="1"/>
  <c r="Y180" i="47" s="1"/>
  <c r="X180" i="47" a="1"/>
  <c r="X180" i="47" s="1"/>
  <c r="W180" i="47" a="1"/>
  <c r="W180" i="47" s="1"/>
  <c r="N186" i="46"/>
  <c r="O186" i="46" s="1"/>
  <c r="P186" i="46" s="1"/>
  <c r="Q186" i="46" s="1"/>
  <c r="R186" i="46" s="1"/>
  <c r="V186" i="46"/>
  <c r="X185" i="46" a="1"/>
  <c r="X185" i="46" s="1"/>
  <c r="Y185" i="46" a="1"/>
  <c r="Y185" i="46" s="1"/>
  <c r="W185" i="46" a="1"/>
  <c r="W185" i="46" s="1"/>
  <c r="S182" i="45"/>
  <c r="W182" i="45" a="1"/>
  <c r="W182" i="45" s="1"/>
  <c r="M180" i="44"/>
  <c r="V179" i="44"/>
  <c r="W178" i="44" a="1"/>
  <c r="W178" i="44" s="1"/>
  <c r="X178" i="44" a="1"/>
  <c r="X178" i="44" s="1"/>
  <c r="Y178" i="44" a="1"/>
  <c r="Y178" i="44" s="1"/>
  <c r="V185" i="43"/>
  <c r="M186" i="43"/>
  <c r="Y184" i="43" a="1"/>
  <c r="Y184" i="43" s="1"/>
  <c r="W184" i="43" a="1"/>
  <c r="W184" i="43" s="1"/>
  <c r="X184" i="43" a="1"/>
  <c r="X184" i="43" s="1"/>
  <c r="N184" i="42"/>
  <c r="O184" i="42" s="1"/>
  <c r="P184" i="42" s="1"/>
  <c r="Q184" i="42" s="1"/>
  <c r="R184" i="42" s="1"/>
  <c r="V184" i="42"/>
  <c r="X183" i="42" a="1"/>
  <c r="X183" i="42" s="1"/>
  <c r="W183" i="42" a="1"/>
  <c r="W183" i="42" s="1"/>
  <c r="Y183" i="42" a="1"/>
  <c r="Y183" i="42" s="1"/>
  <c r="M186" i="41"/>
  <c r="V185" i="41"/>
  <c r="W184" i="41" a="1"/>
  <c r="W184" i="41" s="1"/>
  <c r="Y184" i="41" a="1"/>
  <c r="Y184" i="41" s="1"/>
  <c r="M186" i="40"/>
  <c r="V185" i="40"/>
  <c r="W184" i="40" a="1"/>
  <c r="W184" i="40" s="1"/>
  <c r="Y184" i="40" a="1"/>
  <c r="Y184" i="40" s="1"/>
  <c r="Y181" i="57" l="1" a="1"/>
  <c r="Y181" i="57" s="1"/>
  <c r="X181" i="57" a="1"/>
  <c r="X181" i="57" s="1"/>
  <c r="W181" i="57" a="1"/>
  <c r="W181" i="57" s="1"/>
  <c r="N182" i="57"/>
  <c r="O182" i="57" s="1"/>
  <c r="P182" i="57" s="1"/>
  <c r="Q182" i="57" s="1"/>
  <c r="R182" i="57" s="1"/>
  <c r="V182" i="57"/>
  <c r="V184" i="56"/>
  <c r="N184" i="56"/>
  <c r="O184" i="56" s="1"/>
  <c r="P184" i="56" s="1"/>
  <c r="Q184" i="56" s="1"/>
  <c r="R184" i="56" s="1"/>
  <c r="Y183" i="56" a="1"/>
  <c r="Y183" i="56" s="1"/>
  <c r="X183" i="56" a="1"/>
  <c r="X183" i="56" s="1"/>
  <c r="W183" i="56" a="1"/>
  <c r="W183" i="56" s="1"/>
  <c r="S184" i="55"/>
  <c r="M186" i="54"/>
  <c r="V185" i="54"/>
  <c r="Y184" i="54" a="1"/>
  <c r="Y184" i="54" s="1"/>
  <c r="W184" i="54" a="1"/>
  <c r="W184" i="54" s="1"/>
  <c r="S184" i="53"/>
  <c r="X184" i="53" s="1" a="1"/>
  <c r="X184" i="53" s="1"/>
  <c r="N182" i="52"/>
  <c r="O182" i="52" s="1"/>
  <c r="P182" i="52" s="1"/>
  <c r="Q182" i="52" s="1"/>
  <c r="R182" i="52" s="1"/>
  <c r="V182" i="52"/>
  <c r="W181" i="52" a="1"/>
  <c r="W181" i="52" s="1"/>
  <c r="Y181" i="52" a="1"/>
  <c r="Y181" i="52" s="1"/>
  <c r="X181" i="52" a="1"/>
  <c r="X181" i="52" s="1"/>
  <c r="S182" i="51"/>
  <c r="Y182" i="51" a="1"/>
  <c r="Y182" i="51" s="1"/>
  <c r="X179" i="50" a="1"/>
  <c r="X179" i="50" s="1"/>
  <c r="Y179" i="50" a="1"/>
  <c r="Y179" i="50" s="1"/>
  <c r="W179" i="50" a="1"/>
  <c r="W179" i="50" s="1"/>
  <c r="V180" i="50"/>
  <c r="N180" i="50"/>
  <c r="O180" i="50" s="1"/>
  <c r="P180" i="50" s="1"/>
  <c r="Q180" i="50" s="1"/>
  <c r="R180" i="50" s="1"/>
  <c r="S184" i="49"/>
  <c r="X184" i="49" s="1" a="1"/>
  <c r="X184" i="49" s="1"/>
  <c r="W181" i="48" a="1"/>
  <c r="W181" i="48" s="1"/>
  <c r="X181" i="48" a="1"/>
  <c r="X181" i="48" s="1"/>
  <c r="Y181" i="48" a="1"/>
  <c r="Y181" i="48" s="1"/>
  <c r="V182" i="48"/>
  <c r="N182" i="48"/>
  <c r="O182" i="48" s="1"/>
  <c r="P182" i="48" s="1"/>
  <c r="Q182" i="48" s="1"/>
  <c r="R182" i="48" s="1"/>
  <c r="V182" i="47"/>
  <c r="N182" i="47"/>
  <c r="O182" i="47" s="1"/>
  <c r="P182" i="47" s="1"/>
  <c r="Q182" i="47" s="1"/>
  <c r="R182" i="47" s="1"/>
  <c r="Y181" i="47" a="1"/>
  <c r="Y181" i="47" s="1"/>
  <c r="X181" i="47" a="1"/>
  <c r="X181" i="47" s="1"/>
  <c r="W181" i="47" a="1"/>
  <c r="W181" i="47" s="1"/>
  <c r="S186" i="46"/>
  <c r="V183" i="45"/>
  <c r="M184" i="45"/>
  <c r="X182" i="45" a="1"/>
  <c r="X182" i="45" s="1"/>
  <c r="Y182" i="45" a="1"/>
  <c r="Y182" i="45" s="1"/>
  <c r="Y179" i="44" a="1"/>
  <c r="Y179" i="44" s="1"/>
  <c r="W179" i="44" a="1"/>
  <c r="W179" i="44" s="1"/>
  <c r="X179" i="44" a="1"/>
  <c r="X179" i="44" s="1"/>
  <c r="V180" i="44"/>
  <c r="N180" i="44"/>
  <c r="O180" i="44" s="1"/>
  <c r="P180" i="44" s="1"/>
  <c r="Q180" i="44" s="1"/>
  <c r="R180" i="44" s="1"/>
  <c r="N186" i="43"/>
  <c r="O186" i="43" s="1"/>
  <c r="P186" i="43" s="1"/>
  <c r="Q186" i="43" s="1"/>
  <c r="R186" i="43" s="1"/>
  <c r="V186" i="43"/>
  <c r="X185" i="43" a="1"/>
  <c r="X185" i="43" s="1"/>
  <c r="W185" i="43" a="1"/>
  <c r="W185" i="43" s="1"/>
  <c r="Y185" i="43" a="1"/>
  <c r="Y185" i="43" s="1"/>
  <c r="S184" i="42"/>
  <c r="X184" i="42" a="1"/>
  <c r="X184" i="42" s="1"/>
  <c r="Y185" i="41" a="1"/>
  <c r="Y185" i="41" s="1"/>
  <c r="X185" i="41" a="1"/>
  <c r="X185" i="41" s="1"/>
  <c r="W185" i="41" a="1"/>
  <c r="W185" i="41" s="1"/>
  <c r="N186" i="41"/>
  <c r="O186" i="41" s="1"/>
  <c r="P186" i="41" s="1"/>
  <c r="Q186" i="41" s="1"/>
  <c r="R186" i="41" s="1"/>
  <c r="V186" i="41"/>
  <c r="Y185" i="40" a="1"/>
  <c r="Y185" i="40" s="1"/>
  <c r="X185" i="40" a="1"/>
  <c r="X185" i="40" s="1"/>
  <c r="W185" i="40" a="1"/>
  <c r="W185" i="40" s="1"/>
  <c r="N186" i="40"/>
  <c r="O186" i="40" s="1"/>
  <c r="P186" i="40" s="1"/>
  <c r="Q186" i="40" s="1"/>
  <c r="R186" i="40" s="1"/>
  <c r="V186" i="40"/>
  <c r="S182" i="57" l="1"/>
  <c r="W182" i="57" a="1"/>
  <c r="W182" i="57" s="1"/>
  <c r="S184" i="56"/>
  <c r="X184" i="56" a="1"/>
  <c r="X184" i="56" s="1"/>
  <c r="Y184" i="56" a="1"/>
  <c r="Y184" i="56" s="1"/>
  <c r="V185" i="55"/>
  <c r="M186" i="55"/>
  <c r="X184" i="55" a="1"/>
  <c r="X184" i="55" s="1"/>
  <c r="Y184" i="55" a="1"/>
  <c r="Y184" i="55" s="1"/>
  <c r="W184" i="55" a="1"/>
  <c r="W184" i="55" s="1"/>
  <c r="X185" i="54" a="1"/>
  <c r="X185" i="54" s="1"/>
  <c r="W185" i="54" a="1"/>
  <c r="W185" i="54" s="1"/>
  <c r="Y185" i="54" a="1"/>
  <c r="Y185" i="54" s="1"/>
  <c r="N186" i="54"/>
  <c r="O186" i="54" s="1"/>
  <c r="P186" i="54" s="1"/>
  <c r="Q186" i="54" s="1"/>
  <c r="R186" i="54" s="1"/>
  <c r="V186" i="54"/>
  <c r="M186" i="53"/>
  <c r="V185" i="53"/>
  <c r="Y184" i="53" a="1"/>
  <c r="Y184" i="53" s="1"/>
  <c r="W184" i="53" a="1"/>
  <c r="W184" i="53" s="1"/>
  <c r="S182" i="52"/>
  <c r="X182" i="52" a="1"/>
  <c r="X182" i="52" s="1"/>
  <c r="V183" i="51"/>
  <c r="M184" i="51"/>
  <c r="X182" i="51" a="1"/>
  <c r="X182" i="51" s="1"/>
  <c r="W182" i="51" a="1"/>
  <c r="W182" i="51" s="1"/>
  <c r="S180" i="50"/>
  <c r="X180" i="50" a="1"/>
  <c r="X180" i="50" s="1"/>
  <c r="M186" i="49"/>
  <c r="V185" i="49"/>
  <c r="Y184" i="49" a="1"/>
  <c r="Y184" i="49" s="1"/>
  <c r="W184" i="49" a="1"/>
  <c r="W184" i="49" s="1"/>
  <c r="S182" i="48"/>
  <c r="S182" i="47"/>
  <c r="Y182" i="47" a="1"/>
  <c r="Y182" i="47" s="1"/>
  <c r="M188" i="46"/>
  <c r="V187" i="46"/>
  <c r="Y186" i="46" a="1"/>
  <c r="Y186" i="46" s="1"/>
  <c r="X186" i="46" a="1"/>
  <c r="X186" i="46" s="1"/>
  <c r="W186" i="46" a="1"/>
  <c r="W186" i="46" s="1"/>
  <c r="N184" i="45"/>
  <c r="O184" i="45" s="1"/>
  <c r="P184" i="45" s="1"/>
  <c r="Q184" i="45" s="1"/>
  <c r="R184" i="45" s="1"/>
  <c r="V184" i="45"/>
  <c r="X183" i="45" a="1"/>
  <c r="X183" i="45" s="1"/>
  <c r="Y183" i="45" a="1"/>
  <c r="Y183" i="45" s="1"/>
  <c r="W183" i="45" a="1"/>
  <c r="W183" i="45" s="1"/>
  <c r="S180" i="44"/>
  <c r="S186" i="43"/>
  <c r="X186" i="43" a="1"/>
  <c r="X186" i="43" s="1"/>
  <c r="M186" i="42"/>
  <c r="V185" i="42"/>
  <c r="Y184" i="42" a="1"/>
  <c r="Y184" i="42" s="1"/>
  <c r="W184" i="42" a="1"/>
  <c r="W184" i="42" s="1"/>
  <c r="S186" i="41"/>
  <c r="S186" i="40"/>
  <c r="X186" i="40" s="1" a="1"/>
  <c r="X186" i="40" s="1"/>
  <c r="V183" i="57" l="1"/>
  <c r="M184" i="57"/>
  <c r="Y182" i="57" a="1"/>
  <c r="Y182" i="57" s="1"/>
  <c r="X182" i="57" a="1"/>
  <c r="X182" i="57" s="1"/>
  <c r="V185" i="56"/>
  <c r="M186" i="56"/>
  <c r="W184" i="56" a="1"/>
  <c r="W184" i="56" s="1"/>
  <c r="V186" i="55"/>
  <c r="N186" i="55"/>
  <c r="O186" i="55" s="1"/>
  <c r="P186" i="55" s="1"/>
  <c r="Q186" i="55" s="1"/>
  <c r="R186" i="55" s="1"/>
  <c r="X185" i="55" a="1"/>
  <c r="X185" i="55" s="1"/>
  <c r="Y185" i="55" a="1"/>
  <c r="Y185" i="55" s="1"/>
  <c r="W185" i="55" a="1"/>
  <c r="W185" i="55" s="1"/>
  <c r="S186" i="54"/>
  <c r="X186" i="54" a="1"/>
  <c r="X186" i="54" s="1"/>
  <c r="X185" i="53" a="1"/>
  <c r="X185" i="53" s="1"/>
  <c r="Y185" i="53" a="1"/>
  <c r="Y185" i="53" s="1"/>
  <c r="W185" i="53" a="1"/>
  <c r="W185" i="53" s="1"/>
  <c r="V186" i="53"/>
  <c r="N186" i="53"/>
  <c r="O186" i="53" s="1"/>
  <c r="P186" i="53" s="1"/>
  <c r="Q186" i="53" s="1"/>
  <c r="R186" i="53" s="1"/>
  <c r="M184" i="52"/>
  <c r="V183" i="52"/>
  <c r="W182" i="52" a="1"/>
  <c r="W182" i="52" s="1"/>
  <c r="Y182" i="52" a="1"/>
  <c r="Y182" i="52" s="1"/>
  <c r="N184" i="51"/>
  <c r="O184" i="51" s="1"/>
  <c r="P184" i="51" s="1"/>
  <c r="Q184" i="51" s="1"/>
  <c r="R184" i="51" s="1"/>
  <c r="V184" i="51"/>
  <c r="Y183" i="51" a="1"/>
  <c r="Y183" i="51" s="1"/>
  <c r="X183" i="51" a="1"/>
  <c r="X183" i="51" s="1"/>
  <c r="W183" i="51" a="1"/>
  <c r="W183" i="51" s="1"/>
  <c r="V181" i="50"/>
  <c r="M182" i="50"/>
  <c r="W180" i="50" a="1"/>
  <c r="W180" i="50" s="1"/>
  <c r="Y180" i="50" a="1"/>
  <c r="Y180" i="50" s="1"/>
  <c r="X185" i="49" a="1"/>
  <c r="X185" i="49" s="1"/>
  <c r="Y185" i="49" a="1"/>
  <c r="Y185" i="49" s="1"/>
  <c r="W185" i="49" a="1"/>
  <c r="W185" i="49" s="1"/>
  <c r="V186" i="49"/>
  <c r="N186" i="49"/>
  <c r="O186" i="49" s="1"/>
  <c r="P186" i="49" s="1"/>
  <c r="Q186" i="49" s="1"/>
  <c r="R186" i="49" s="1"/>
  <c r="M184" i="48"/>
  <c r="V183" i="48"/>
  <c r="Y182" i="48" a="1"/>
  <c r="Y182" i="48" s="1"/>
  <c r="W182" i="48" a="1"/>
  <c r="W182" i="48" s="1"/>
  <c r="X182" i="48" a="1"/>
  <c r="X182" i="48" s="1"/>
  <c r="V183" i="47"/>
  <c r="M184" i="47"/>
  <c r="X182" i="47" a="1"/>
  <c r="X182" i="47" s="1"/>
  <c r="W182" i="47" a="1"/>
  <c r="W182" i="47" s="1"/>
  <c r="Y187" i="46" a="1"/>
  <c r="Y187" i="46" s="1"/>
  <c r="X187" i="46" a="1"/>
  <c r="X187" i="46" s="1"/>
  <c r="W187" i="46" a="1"/>
  <c r="W187" i="46" s="1"/>
  <c r="N188" i="46"/>
  <c r="O188" i="46" s="1"/>
  <c r="P188" i="46" s="1"/>
  <c r="Q188" i="46" s="1"/>
  <c r="R188" i="46" s="1"/>
  <c r="V188" i="46"/>
  <c r="S184" i="45"/>
  <c r="X184" i="45" a="1"/>
  <c r="X184" i="45" s="1"/>
  <c r="M182" i="44"/>
  <c r="V181" i="44"/>
  <c r="Y180" i="44" a="1"/>
  <c r="Y180" i="44" s="1"/>
  <c r="W180" i="44" a="1"/>
  <c r="W180" i="44" s="1"/>
  <c r="X180" i="44" a="1"/>
  <c r="X180" i="44" s="1"/>
  <c r="V187" i="43"/>
  <c r="M188" i="43"/>
  <c r="W186" i="43" a="1"/>
  <c r="W186" i="43" s="1"/>
  <c r="Y186" i="43" a="1"/>
  <c r="Y186" i="43" s="1"/>
  <c r="X185" i="42" a="1"/>
  <c r="X185" i="42" s="1"/>
  <c r="W185" i="42" a="1"/>
  <c r="W185" i="42" s="1"/>
  <c r="Y185" i="42" a="1"/>
  <c r="Y185" i="42" s="1"/>
  <c r="V186" i="42"/>
  <c r="N186" i="42"/>
  <c r="O186" i="42" s="1"/>
  <c r="P186" i="42" s="1"/>
  <c r="Q186" i="42" s="1"/>
  <c r="R186" i="42" s="1"/>
  <c r="M188" i="41"/>
  <c r="V187" i="41"/>
  <c r="W186" i="41" a="1"/>
  <c r="W186" i="41" s="1"/>
  <c r="Y186" i="41" a="1"/>
  <c r="Y186" i="41" s="1"/>
  <c r="X186" i="41" a="1"/>
  <c r="X186" i="41" s="1"/>
  <c r="M188" i="40"/>
  <c r="V187" i="40"/>
  <c r="W186" i="40" a="1"/>
  <c r="W186" i="40" s="1"/>
  <c r="Y186" i="40" a="1"/>
  <c r="Y186" i="40" s="1"/>
  <c r="V184" i="57" l="1"/>
  <c r="N184" i="57"/>
  <c r="O184" i="57" s="1"/>
  <c r="P184" i="57" s="1"/>
  <c r="Q184" i="57" s="1"/>
  <c r="R184" i="57" s="1"/>
  <c r="W183" i="57" a="1"/>
  <c r="W183" i="57" s="1"/>
  <c r="Y183" i="57" a="1"/>
  <c r="Y183" i="57" s="1"/>
  <c r="X183" i="57" a="1"/>
  <c r="X183" i="57" s="1"/>
  <c r="N186" i="56"/>
  <c r="O186" i="56" s="1"/>
  <c r="P186" i="56" s="1"/>
  <c r="Q186" i="56" s="1"/>
  <c r="R186" i="56" s="1"/>
  <c r="V186" i="56"/>
  <c r="W185" i="56" a="1"/>
  <c r="W185" i="56" s="1"/>
  <c r="X185" i="56" a="1"/>
  <c r="X185" i="56" s="1"/>
  <c r="Y185" i="56" a="1"/>
  <c r="Y185" i="56" s="1"/>
  <c r="S186" i="55"/>
  <c r="X186" i="55" a="1"/>
  <c r="X186" i="55" s="1"/>
  <c r="Y186" i="55" a="1"/>
  <c r="Y186" i="55" s="1"/>
  <c r="V187" i="54"/>
  <c r="M188" i="54"/>
  <c r="Y186" i="54" a="1"/>
  <c r="Y186" i="54" s="1"/>
  <c r="W186" i="54" a="1"/>
  <c r="W186" i="54" s="1"/>
  <c r="S186" i="53"/>
  <c r="Y186" i="53" s="1" a="1"/>
  <c r="Y186" i="53" s="1"/>
  <c r="W186" i="53" a="1"/>
  <c r="W186" i="53" s="1"/>
  <c r="Y183" i="52" a="1"/>
  <c r="Y183" i="52" s="1"/>
  <c r="X183" i="52" a="1"/>
  <c r="X183" i="52" s="1"/>
  <c r="W183" i="52" a="1"/>
  <c r="W183" i="52" s="1"/>
  <c r="V184" i="52"/>
  <c r="N184" i="52"/>
  <c r="O184" i="52" s="1"/>
  <c r="P184" i="52" s="1"/>
  <c r="Q184" i="52" s="1"/>
  <c r="R184" i="52" s="1"/>
  <c r="S184" i="51"/>
  <c r="N182" i="50"/>
  <c r="O182" i="50" s="1"/>
  <c r="P182" i="50" s="1"/>
  <c r="Q182" i="50" s="1"/>
  <c r="R182" i="50" s="1"/>
  <c r="V182" i="50"/>
  <c r="Y181" i="50" a="1"/>
  <c r="Y181" i="50" s="1"/>
  <c r="X181" i="50" a="1"/>
  <c r="X181" i="50" s="1"/>
  <c r="W181" i="50" a="1"/>
  <c r="W181" i="50" s="1"/>
  <c r="S186" i="49"/>
  <c r="X186" i="49" a="1"/>
  <c r="X186" i="49" s="1"/>
  <c r="Y186" i="49" a="1"/>
  <c r="Y186" i="49" s="1"/>
  <c r="W183" i="48" a="1"/>
  <c r="W183" i="48" s="1"/>
  <c r="Y183" i="48" a="1"/>
  <c r="Y183" i="48" s="1"/>
  <c r="X183" i="48" a="1"/>
  <c r="X183" i="48" s="1"/>
  <c r="N184" i="48"/>
  <c r="O184" i="48" s="1"/>
  <c r="P184" i="48" s="1"/>
  <c r="Q184" i="48" s="1"/>
  <c r="R184" i="48" s="1"/>
  <c r="V184" i="48"/>
  <c r="V184" i="47"/>
  <c r="N184" i="47"/>
  <c r="O184" i="47" s="1"/>
  <c r="P184" i="47" s="1"/>
  <c r="Q184" i="47" s="1"/>
  <c r="R184" i="47" s="1"/>
  <c r="X183" i="47" a="1"/>
  <c r="X183" i="47" s="1"/>
  <c r="Y183" i="47" a="1"/>
  <c r="Y183" i="47" s="1"/>
  <c r="W183" i="47" a="1"/>
  <c r="W183" i="47" s="1"/>
  <c r="S188" i="46"/>
  <c r="X188" i="46" a="1"/>
  <c r="X188" i="46" s="1"/>
  <c r="Y188" i="46" a="1"/>
  <c r="Y188" i="46" s="1"/>
  <c r="M186" i="45"/>
  <c r="V185" i="45"/>
  <c r="Y184" i="45" a="1"/>
  <c r="Y184" i="45" s="1"/>
  <c r="W184" i="45" a="1"/>
  <c r="W184" i="45" s="1"/>
  <c r="W181" i="44" a="1"/>
  <c r="W181" i="44" s="1"/>
  <c r="Y181" i="44" a="1"/>
  <c r="Y181" i="44" s="1"/>
  <c r="X181" i="44" a="1"/>
  <c r="X181" i="44" s="1"/>
  <c r="V182" i="44"/>
  <c r="N182" i="44"/>
  <c r="O182" i="44" s="1"/>
  <c r="P182" i="44" s="1"/>
  <c r="Q182" i="44" s="1"/>
  <c r="R182" i="44" s="1"/>
  <c r="V188" i="43"/>
  <c r="N188" i="43"/>
  <c r="O188" i="43" s="1"/>
  <c r="P188" i="43" s="1"/>
  <c r="Q188" i="43" s="1"/>
  <c r="R188" i="43" s="1"/>
  <c r="W187" i="43" a="1"/>
  <c r="W187" i="43" s="1"/>
  <c r="X187" i="43" a="1"/>
  <c r="X187" i="43" s="1"/>
  <c r="Y187" i="43" a="1"/>
  <c r="Y187" i="43" s="1"/>
  <c r="S186" i="42"/>
  <c r="X186" i="42" a="1"/>
  <c r="X186" i="42" s="1"/>
  <c r="W186" i="42" a="1"/>
  <c r="W186" i="42" s="1"/>
  <c r="X187" i="41" a="1"/>
  <c r="X187" i="41" s="1"/>
  <c r="Y187" i="41" a="1"/>
  <c r="Y187" i="41" s="1"/>
  <c r="W187" i="41" a="1"/>
  <c r="W187" i="41" s="1"/>
  <c r="N188" i="41"/>
  <c r="O188" i="41" s="1"/>
  <c r="P188" i="41" s="1"/>
  <c r="Q188" i="41" s="1"/>
  <c r="R188" i="41" s="1"/>
  <c r="V188" i="41"/>
  <c r="Y187" i="40" a="1"/>
  <c r="Y187" i="40" s="1"/>
  <c r="X187" i="40" a="1"/>
  <c r="X187" i="40" s="1"/>
  <c r="W187" i="40" a="1"/>
  <c r="W187" i="40" s="1"/>
  <c r="V188" i="40"/>
  <c r="N188" i="40"/>
  <c r="O188" i="40" s="1"/>
  <c r="P188" i="40" s="1"/>
  <c r="Q188" i="40" s="1"/>
  <c r="R188" i="40" s="1"/>
  <c r="S184" i="57" l="1"/>
  <c r="X184" i="57" a="1"/>
  <c r="X184" i="57" s="1"/>
  <c r="Y184" i="57" a="1"/>
  <c r="Y184" i="57" s="1"/>
  <c r="S186" i="56"/>
  <c r="M188" i="55"/>
  <c r="V187" i="55"/>
  <c r="W186" i="55" a="1"/>
  <c r="W186" i="55" s="1"/>
  <c r="V188" i="54"/>
  <c r="N188" i="54"/>
  <c r="O188" i="54" s="1"/>
  <c r="P188" i="54" s="1"/>
  <c r="Q188" i="54" s="1"/>
  <c r="R188" i="54" s="1"/>
  <c r="W187" i="54" a="1"/>
  <c r="W187" i="54" s="1"/>
  <c r="Y187" i="54" a="1"/>
  <c r="Y187" i="54" s="1"/>
  <c r="X187" i="54" a="1"/>
  <c r="X187" i="54" s="1"/>
  <c r="M188" i="53"/>
  <c r="V187" i="53"/>
  <c r="X186" i="53" a="1"/>
  <c r="X186" i="53" s="1"/>
  <c r="S184" i="52"/>
  <c r="X184" i="52" a="1"/>
  <c r="X184" i="52" s="1"/>
  <c r="V185" i="51"/>
  <c r="M186" i="51"/>
  <c r="W184" i="51" a="1"/>
  <c r="W184" i="51" s="1"/>
  <c r="X184" i="51" a="1"/>
  <c r="X184" i="51" s="1"/>
  <c r="Y184" i="51" a="1"/>
  <c r="Y184" i="51" s="1"/>
  <c r="S182" i="50"/>
  <c r="Y182" i="50" a="1"/>
  <c r="Y182" i="50" s="1"/>
  <c r="V187" i="49"/>
  <c r="M188" i="49"/>
  <c r="W186" i="49" a="1"/>
  <c r="W186" i="49" s="1"/>
  <c r="S184" i="48"/>
  <c r="X184" i="48" s="1" a="1"/>
  <c r="X184" i="48" s="1"/>
  <c r="S184" i="47"/>
  <c r="M190" i="46"/>
  <c r="V189" i="46"/>
  <c r="W188" i="46" a="1"/>
  <c r="W188" i="46" s="1"/>
  <c r="X185" i="45" a="1"/>
  <c r="X185" i="45" s="1"/>
  <c r="Y185" i="45" a="1"/>
  <c r="Y185" i="45" s="1"/>
  <c r="W185" i="45" a="1"/>
  <c r="W185" i="45" s="1"/>
  <c r="V186" i="45"/>
  <c r="N186" i="45"/>
  <c r="O186" i="45" s="1"/>
  <c r="P186" i="45" s="1"/>
  <c r="Q186" i="45" s="1"/>
  <c r="R186" i="45" s="1"/>
  <c r="S182" i="44"/>
  <c r="X182" i="44" a="1"/>
  <c r="X182" i="44" s="1"/>
  <c r="S188" i="43"/>
  <c r="V187" i="42"/>
  <c r="M188" i="42"/>
  <c r="Y186" i="42" a="1"/>
  <c r="Y186" i="42" s="1"/>
  <c r="S188" i="41"/>
  <c r="X188" i="41" s="1" a="1"/>
  <c r="X188" i="41" s="1"/>
  <c r="S188" i="40"/>
  <c r="X188" i="40" s="1" a="1"/>
  <c r="X188" i="40" s="1"/>
  <c r="V185" i="57" l="1"/>
  <c r="M186" i="57"/>
  <c r="W184" i="57" a="1"/>
  <c r="W184" i="57" s="1"/>
  <c r="M188" i="56"/>
  <c r="V187" i="56"/>
  <c r="Y186" i="56" a="1"/>
  <c r="Y186" i="56" s="1"/>
  <c r="W186" i="56" a="1"/>
  <c r="W186" i="56" s="1"/>
  <c r="X186" i="56" a="1"/>
  <c r="X186" i="56" s="1"/>
  <c r="Y187" i="55" a="1"/>
  <c r="Y187" i="55" s="1"/>
  <c r="X187" i="55" a="1"/>
  <c r="X187" i="55" s="1"/>
  <c r="W187" i="55" a="1"/>
  <c r="W187" i="55" s="1"/>
  <c r="N188" i="55"/>
  <c r="O188" i="55" s="1"/>
  <c r="P188" i="55" s="1"/>
  <c r="Q188" i="55" s="1"/>
  <c r="R188" i="55" s="1"/>
  <c r="V188" i="55"/>
  <c r="S188" i="54"/>
  <c r="Y188" i="54" a="1"/>
  <c r="Y188" i="54" s="1"/>
  <c r="X187" i="53" a="1"/>
  <c r="X187" i="53" s="1"/>
  <c r="W187" i="53" a="1"/>
  <c r="W187" i="53" s="1"/>
  <c r="Y187" i="53" a="1"/>
  <c r="Y187" i="53" s="1"/>
  <c r="N188" i="53"/>
  <c r="O188" i="53" s="1"/>
  <c r="P188" i="53" s="1"/>
  <c r="Q188" i="53" s="1"/>
  <c r="R188" i="53" s="1"/>
  <c r="V188" i="53"/>
  <c r="V185" i="52"/>
  <c r="M186" i="52"/>
  <c r="W184" i="52" a="1"/>
  <c r="W184" i="52" s="1"/>
  <c r="Y184" i="52" a="1"/>
  <c r="Y184" i="52" s="1"/>
  <c r="V186" i="51"/>
  <c r="N186" i="51"/>
  <c r="O186" i="51" s="1"/>
  <c r="P186" i="51" s="1"/>
  <c r="Q186" i="51" s="1"/>
  <c r="R186" i="51" s="1"/>
  <c r="X185" i="51" a="1"/>
  <c r="X185" i="51" s="1"/>
  <c r="Y185" i="51" a="1"/>
  <c r="Y185" i="51" s="1"/>
  <c r="W185" i="51" a="1"/>
  <c r="W185" i="51" s="1"/>
  <c r="V183" i="50"/>
  <c r="M184" i="50"/>
  <c r="W182" i="50" a="1"/>
  <c r="W182" i="50" s="1"/>
  <c r="X182" i="50" a="1"/>
  <c r="X182" i="50" s="1"/>
  <c r="N188" i="49"/>
  <c r="O188" i="49" s="1"/>
  <c r="P188" i="49" s="1"/>
  <c r="Q188" i="49" s="1"/>
  <c r="R188" i="49" s="1"/>
  <c r="V188" i="49"/>
  <c r="W187" i="49" a="1"/>
  <c r="W187" i="49" s="1"/>
  <c r="X187" i="49" a="1"/>
  <c r="X187" i="49" s="1"/>
  <c r="Y187" i="49" a="1"/>
  <c r="Y187" i="49" s="1"/>
  <c r="M186" i="48"/>
  <c r="V185" i="48"/>
  <c r="Y184" i="48" a="1"/>
  <c r="Y184" i="48" s="1"/>
  <c r="W184" i="48" a="1"/>
  <c r="W184" i="48" s="1"/>
  <c r="V185" i="47"/>
  <c r="M186" i="47"/>
  <c r="Y184" i="47" a="1"/>
  <c r="Y184" i="47" s="1"/>
  <c r="X184" i="47" a="1"/>
  <c r="X184" i="47" s="1"/>
  <c r="W184" i="47" a="1"/>
  <c r="W184" i="47" s="1"/>
  <c r="Y189" i="46" a="1"/>
  <c r="Y189" i="46" s="1"/>
  <c r="W189" i="46" a="1"/>
  <c r="W189" i="46" s="1"/>
  <c r="X189" i="46" a="1"/>
  <c r="X189" i="46" s="1"/>
  <c r="V190" i="46"/>
  <c r="N190" i="46"/>
  <c r="O190" i="46" s="1"/>
  <c r="P190" i="46" s="1"/>
  <c r="Q190" i="46" s="1"/>
  <c r="R190" i="46" s="1"/>
  <c r="Y186" i="45" a="1"/>
  <c r="Y186" i="45" s="1"/>
  <c r="S186" i="45"/>
  <c r="X186" i="45" a="1"/>
  <c r="X186" i="45" s="1"/>
  <c r="W186" i="45" a="1"/>
  <c r="W186" i="45" s="1"/>
  <c r="V183" i="44"/>
  <c r="M184" i="44"/>
  <c r="Y182" i="44" a="1"/>
  <c r="Y182" i="44" s="1"/>
  <c r="W182" i="44" a="1"/>
  <c r="W182" i="44" s="1"/>
  <c r="M190" i="43"/>
  <c r="V189" i="43"/>
  <c r="W188" i="43" a="1"/>
  <c r="W188" i="43" s="1"/>
  <c r="X188" i="43" a="1"/>
  <c r="X188" i="43" s="1"/>
  <c r="Y188" i="43" a="1"/>
  <c r="Y188" i="43" s="1"/>
  <c r="V188" i="42"/>
  <c r="N188" i="42"/>
  <c r="O188" i="42" s="1"/>
  <c r="P188" i="42" s="1"/>
  <c r="Q188" i="42" s="1"/>
  <c r="R188" i="42" s="1"/>
  <c r="W187" i="42" a="1"/>
  <c r="W187" i="42" s="1"/>
  <c r="Y187" i="42" a="1"/>
  <c r="Y187" i="42" s="1"/>
  <c r="X187" i="42" a="1"/>
  <c r="X187" i="42" s="1"/>
  <c r="M190" i="41"/>
  <c r="V189" i="41"/>
  <c r="W188" i="41" a="1"/>
  <c r="W188" i="41" s="1"/>
  <c r="Y188" i="41" a="1"/>
  <c r="Y188" i="41" s="1"/>
  <c r="Y188" i="40" a="1"/>
  <c r="Y188" i="40" s="1"/>
  <c r="M190" i="40"/>
  <c r="V189" i="40"/>
  <c r="W188" i="40" a="1"/>
  <c r="W188" i="40" s="1"/>
  <c r="N186" i="57" l="1"/>
  <c r="O186" i="57" s="1"/>
  <c r="P186" i="57" s="1"/>
  <c r="Q186" i="57" s="1"/>
  <c r="R186" i="57" s="1"/>
  <c r="V186" i="57"/>
  <c r="W185" i="57" a="1"/>
  <c r="W185" i="57" s="1"/>
  <c r="Y185" i="57" a="1"/>
  <c r="Y185" i="57" s="1"/>
  <c r="X185" i="57" a="1"/>
  <c r="X185" i="57" s="1"/>
  <c r="Y187" i="56" a="1"/>
  <c r="Y187" i="56" s="1"/>
  <c r="X187" i="56" a="1"/>
  <c r="X187" i="56" s="1"/>
  <c r="W187" i="56" a="1"/>
  <c r="W187" i="56" s="1"/>
  <c r="N188" i="56"/>
  <c r="O188" i="56" s="1"/>
  <c r="P188" i="56" s="1"/>
  <c r="Q188" i="56" s="1"/>
  <c r="R188" i="56" s="1"/>
  <c r="V188" i="56"/>
  <c r="S188" i="55"/>
  <c r="X188" i="55" a="1"/>
  <c r="X188" i="55" s="1"/>
  <c r="Y188" i="55" a="1"/>
  <c r="Y188" i="55" s="1"/>
  <c r="M190" i="54"/>
  <c r="V189" i="54"/>
  <c r="X188" i="54" a="1"/>
  <c r="X188" i="54" s="1"/>
  <c r="W188" i="54" a="1"/>
  <c r="W188" i="54" s="1"/>
  <c r="S188" i="53"/>
  <c r="X188" i="53" a="1"/>
  <c r="X188" i="53" s="1"/>
  <c r="Y188" i="53" a="1"/>
  <c r="Y188" i="53" s="1"/>
  <c r="V186" i="52"/>
  <c r="N186" i="52"/>
  <c r="O186" i="52" s="1"/>
  <c r="P186" i="52" s="1"/>
  <c r="Q186" i="52" s="1"/>
  <c r="R186" i="52" s="1"/>
  <c r="W185" i="52" a="1"/>
  <c r="W185" i="52" s="1"/>
  <c r="Y185" i="52" a="1"/>
  <c r="Y185" i="52" s="1"/>
  <c r="X185" i="52" a="1"/>
  <c r="X185" i="52" s="1"/>
  <c r="S186" i="51"/>
  <c r="N184" i="50"/>
  <c r="O184" i="50" s="1"/>
  <c r="P184" i="50" s="1"/>
  <c r="Q184" i="50" s="1"/>
  <c r="R184" i="50" s="1"/>
  <c r="V184" i="50"/>
  <c r="Y183" i="50" a="1"/>
  <c r="Y183" i="50" s="1"/>
  <c r="W183" i="50" a="1"/>
  <c r="W183" i="50" s="1"/>
  <c r="X183" i="50" a="1"/>
  <c r="X183" i="50" s="1"/>
  <c r="S188" i="49"/>
  <c r="X185" i="48" a="1"/>
  <c r="X185" i="48" s="1"/>
  <c r="Y185" i="48" a="1"/>
  <c r="Y185" i="48" s="1"/>
  <c r="W185" i="48" a="1"/>
  <c r="W185" i="48" s="1"/>
  <c r="V186" i="48"/>
  <c r="N186" i="48"/>
  <c r="O186" i="48" s="1"/>
  <c r="P186" i="48" s="1"/>
  <c r="Q186" i="48" s="1"/>
  <c r="R186" i="48" s="1"/>
  <c r="V186" i="47"/>
  <c r="N186" i="47"/>
  <c r="O186" i="47" s="1"/>
  <c r="P186" i="47" s="1"/>
  <c r="Q186" i="47" s="1"/>
  <c r="R186" i="47" s="1"/>
  <c r="X185" i="47" a="1"/>
  <c r="X185" i="47" s="1"/>
  <c r="Y185" i="47" a="1"/>
  <c r="Y185" i="47" s="1"/>
  <c r="W185" i="47" a="1"/>
  <c r="W185" i="47" s="1"/>
  <c r="S190" i="46"/>
  <c r="Y190" i="46" s="1" a="1"/>
  <c r="Y190" i="46" s="1"/>
  <c r="V187" i="45"/>
  <c r="M188" i="45"/>
  <c r="N184" i="44"/>
  <c r="O184" i="44" s="1"/>
  <c r="P184" i="44" s="1"/>
  <c r="Q184" i="44" s="1"/>
  <c r="R184" i="44" s="1"/>
  <c r="V184" i="44"/>
  <c r="Y183" i="44" a="1"/>
  <c r="Y183" i="44" s="1"/>
  <c r="X183" i="44" a="1"/>
  <c r="X183" i="44" s="1"/>
  <c r="W183" i="44" a="1"/>
  <c r="W183" i="44" s="1"/>
  <c r="X189" i="43" a="1"/>
  <c r="X189" i="43" s="1"/>
  <c r="Y189" i="43" a="1"/>
  <c r="Y189" i="43" s="1"/>
  <c r="W189" i="43" a="1"/>
  <c r="W189" i="43" s="1"/>
  <c r="N190" i="43"/>
  <c r="O190" i="43" s="1"/>
  <c r="P190" i="43" s="1"/>
  <c r="Q190" i="43" s="1"/>
  <c r="R190" i="43" s="1"/>
  <c r="V190" i="43"/>
  <c r="S188" i="42"/>
  <c r="Y188" i="42" a="1"/>
  <c r="Y188" i="42" s="1"/>
  <c r="Y189" i="41" a="1"/>
  <c r="Y189" i="41" s="1"/>
  <c r="X189" i="41" a="1"/>
  <c r="X189" i="41" s="1"/>
  <c r="W189" i="41" a="1"/>
  <c r="W189" i="41" s="1"/>
  <c r="N190" i="41"/>
  <c r="O190" i="41" s="1"/>
  <c r="P190" i="41" s="1"/>
  <c r="Q190" i="41" s="1"/>
  <c r="R190" i="41" s="1"/>
  <c r="V190" i="41"/>
  <c r="X189" i="40" a="1"/>
  <c r="X189" i="40" s="1"/>
  <c r="Y189" i="40" a="1"/>
  <c r="Y189" i="40" s="1"/>
  <c r="W189" i="40" a="1"/>
  <c r="W189" i="40" s="1"/>
  <c r="V190" i="40"/>
  <c r="N190" i="40"/>
  <c r="O190" i="40" s="1"/>
  <c r="P190" i="40" s="1"/>
  <c r="Q190" i="40" s="1"/>
  <c r="R190" i="40" s="1"/>
  <c r="S186" i="57" l="1"/>
  <c r="W186" i="57" a="1"/>
  <c r="W186" i="57" s="1"/>
  <c r="S188" i="56"/>
  <c r="X188" i="56" a="1"/>
  <c r="X188" i="56" s="1"/>
  <c r="Y188" i="56" a="1"/>
  <c r="Y188" i="56" s="1"/>
  <c r="V189" i="55"/>
  <c r="M190" i="55"/>
  <c r="W188" i="55" a="1"/>
  <c r="W188" i="55" s="1"/>
  <c r="Y189" i="54" a="1"/>
  <c r="Y189" i="54" s="1"/>
  <c r="X189" i="54" a="1"/>
  <c r="X189" i="54" s="1"/>
  <c r="W189" i="54" a="1"/>
  <c r="W189" i="54" s="1"/>
  <c r="N190" i="54"/>
  <c r="O190" i="54" s="1"/>
  <c r="P190" i="54" s="1"/>
  <c r="Q190" i="54" s="1"/>
  <c r="R190" i="54" s="1"/>
  <c r="V190" i="54"/>
  <c r="M190" i="53"/>
  <c r="V189" i="53"/>
  <c r="W188" i="53" a="1"/>
  <c r="W188" i="53" s="1"/>
  <c r="X186" i="52" a="1"/>
  <c r="X186" i="52" s="1"/>
  <c r="S186" i="52"/>
  <c r="Y186" i="52" a="1"/>
  <c r="Y186" i="52" s="1"/>
  <c r="V187" i="51"/>
  <c r="M188" i="51"/>
  <c r="X186" i="51" a="1"/>
  <c r="X186" i="51" s="1"/>
  <c r="Y186" i="51" a="1"/>
  <c r="Y186" i="51" s="1"/>
  <c r="W186" i="51" a="1"/>
  <c r="W186" i="51" s="1"/>
  <c r="S184" i="50"/>
  <c r="M190" i="49"/>
  <c r="V189" i="49"/>
  <c r="W188" i="49" a="1"/>
  <c r="W188" i="49" s="1"/>
  <c r="Y188" i="49" a="1"/>
  <c r="Y188" i="49" s="1"/>
  <c r="X188" i="49" a="1"/>
  <c r="X188" i="49" s="1"/>
  <c r="W186" i="48" a="1"/>
  <c r="W186" i="48" s="1"/>
  <c r="S186" i="48"/>
  <c r="S186" i="47"/>
  <c r="X186" i="47" a="1"/>
  <c r="X186" i="47" s="1"/>
  <c r="Y186" i="47" a="1"/>
  <c r="Y186" i="47" s="1"/>
  <c r="V191" i="46"/>
  <c r="M192" i="46"/>
  <c r="W190" i="46" a="1"/>
  <c r="W190" i="46" s="1"/>
  <c r="X190" i="46" a="1"/>
  <c r="X190" i="46" s="1"/>
  <c r="N188" i="45"/>
  <c r="O188" i="45" s="1"/>
  <c r="P188" i="45" s="1"/>
  <c r="Q188" i="45" s="1"/>
  <c r="R188" i="45" s="1"/>
  <c r="V188" i="45"/>
  <c r="W187" i="45" a="1"/>
  <c r="W187" i="45" s="1"/>
  <c r="X187" i="45" a="1"/>
  <c r="X187" i="45" s="1"/>
  <c r="Y187" i="45" a="1"/>
  <c r="Y187" i="45" s="1"/>
  <c r="S184" i="44"/>
  <c r="S190" i="43"/>
  <c r="X190" i="43" a="1"/>
  <c r="X190" i="43" s="1"/>
  <c r="Y190" i="43" a="1"/>
  <c r="Y190" i="43" s="1"/>
  <c r="M190" i="42"/>
  <c r="V189" i="42"/>
  <c r="X188" i="42" a="1"/>
  <c r="X188" i="42" s="1"/>
  <c r="W188" i="42" a="1"/>
  <c r="W188" i="42" s="1"/>
  <c r="S190" i="41"/>
  <c r="X190" i="41" a="1"/>
  <c r="X190" i="41" s="1"/>
  <c r="Y190" i="41" a="1"/>
  <c r="Y190" i="41" s="1"/>
  <c r="S190" i="40"/>
  <c r="X190" i="40" s="1" a="1"/>
  <c r="X190" i="40" s="1"/>
  <c r="V187" i="57" l="1"/>
  <c r="M188" i="57"/>
  <c r="X186" i="57" a="1"/>
  <c r="X186" i="57" s="1"/>
  <c r="Y186" i="57" a="1"/>
  <c r="Y186" i="57" s="1"/>
  <c r="M190" i="56"/>
  <c r="V189" i="56"/>
  <c r="W188" i="56" a="1"/>
  <c r="W188" i="56" s="1"/>
  <c r="N190" i="55"/>
  <c r="O190" i="55" s="1"/>
  <c r="P190" i="55" s="1"/>
  <c r="Q190" i="55" s="1"/>
  <c r="R190" i="55" s="1"/>
  <c r="V190" i="55"/>
  <c r="Y189" i="55" a="1"/>
  <c r="Y189" i="55" s="1"/>
  <c r="W189" i="55" a="1"/>
  <c r="W189" i="55" s="1"/>
  <c r="X189" i="55" a="1"/>
  <c r="X189" i="55" s="1"/>
  <c r="S190" i="54"/>
  <c r="Y190" i="54" a="1"/>
  <c r="Y190" i="54" s="1"/>
  <c r="Y189" i="53" a="1"/>
  <c r="Y189" i="53" s="1"/>
  <c r="W189" i="53" a="1"/>
  <c r="W189" i="53" s="1"/>
  <c r="X189" i="53" a="1"/>
  <c r="X189" i="53" s="1"/>
  <c r="N190" i="53"/>
  <c r="O190" i="53" s="1"/>
  <c r="P190" i="53" s="1"/>
  <c r="Q190" i="53" s="1"/>
  <c r="R190" i="53" s="1"/>
  <c r="V190" i="53"/>
  <c r="M188" i="52"/>
  <c r="V187" i="52"/>
  <c r="W186" i="52" a="1"/>
  <c r="W186" i="52" s="1"/>
  <c r="N188" i="51"/>
  <c r="O188" i="51" s="1"/>
  <c r="P188" i="51" s="1"/>
  <c r="Q188" i="51" s="1"/>
  <c r="R188" i="51" s="1"/>
  <c r="V188" i="51"/>
  <c r="W187" i="51" a="1"/>
  <c r="W187" i="51" s="1"/>
  <c r="X187" i="51" a="1"/>
  <c r="X187" i="51" s="1"/>
  <c r="Y187" i="51" a="1"/>
  <c r="Y187" i="51" s="1"/>
  <c r="M186" i="50"/>
  <c r="V185" i="50"/>
  <c r="Y184" i="50" a="1"/>
  <c r="Y184" i="50" s="1"/>
  <c r="W184" i="50" a="1"/>
  <c r="W184" i="50" s="1"/>
  <c r="X184" i="50" a="1"/>
  <c r="X184" i="50" s="1"/>
  <c r="Y189" i="49" a="1"/>
  <c r="Y189" i="49" s="1"/>
  <c r="W189" i="49" a="1"/>
  <c r="W189" i="49" s="1"/>
  <c r="X189" i="49" a="1"/>
  <c r="X189" i="49" s="1"/>
  <c r="N190" i="49"/>
  <c r="O190" i="49" s="1"/>
  <c r="P190" i="49" s="1"/>
  <c r="Q190" i="49" s="1"/>
  <c r="R190" i="49" s="1"/>
  <c r="V190" i="49"/>
  <c r="M188" i="48"/>
  <c r="V187" i="48"/>
  <c r="X186" i="48" a="1"/>
  <c r="X186" i="48" s="1"/>
  <c r="Y186" i="48" a="1"/>
  <c r="Y186" i="48" s="1"/>
  <c r="M188" i="47"/>
  <c r="V187" i="47"/>
  <c r="W186" i="47" a="1"/>
  <c r="W186" i="47" s="1"/>
  <c r="N192" i="46"/>
  <c r="O192" i="46" s="1"/>
  <c r="P192" i="46" s="1"/>
  <c r="Q192" i="46" s="1"/>
  <c r="R192" i="46" s="1"/>
  <c r="V192" i="46"/>
  <c r="X191" i="46" a="1"/>
  <c r="X191" i="46" s="1"/>
  <c r="W191" i="46" a="1"/>
  <c r="W191" i="46" s="1"/>
  <c r="Y191" i="46" a="1"/>
  <c r="Y191" i="46" s="1"/>
  <c r="S188" i="45"/>
  <c r="V185" i="44"/>
  <c r="M186" i="44"/>
  <c r="W184" i="44" a="1"/>
  <c r="W184" i="44" s="1"/>
  <c r="X184" i="44" a="1"/>
  <c r="X184" i="44" s="1"/>
  <c r="Y184" i="44" a="1"/>
  <c r="Y184" i="44" s="1"/>
  <c r="V191" i="43"/>
  <c r="M192" i="43"/>
  <c r="W190" i="43" a="1"/>
  <c r="W190" i="43" s="1"/>
  <c r="Y189" i="42" a="1"/>
  <c r="Y189" i="42" s="1"/>
  <c r="W189" i="42" a="1"/>
  <c r="W189" i="42" s="1"/>
  <c r="X189" i="42" a="1"/>
  <c r="X189" i="42" s="1"/>
  <c r="N190" i="42"/>
  <c r="O190" i="42" s="1"/>
  <c r="P190" i="42" s="1"/>
  <c r="Q190" i="42" s="1"/>
  <c r="R190" i="42" s="1"/>
  <c r="V190" i="42"/>
  <c r="V191" i="41"/>
  <c r="M192" i="41"/>
  <c r="W190" i="41" a="1"/>
  <c r="W190" i="41" s="1"/>
  <c r="W190" i="40" a="1"/>
  <c r="W190" i="40" s="1"/>
  <c r="V191" i="40"/>
  <c r="M192" i="40"/>
  <c r="Y190" i="40" a="1"/>
  <c r="Y190" i="40" s="1"/>
  <c r="N188" i="57" l="1"/>
  <c r="O188" i="57" s="1"/>
  <c r="P188" i="57" s="1"/>
  <c r="Q188" i="57" s="1"/>
  <c r="R188" i="57" s="1"/>
  <c r="V188" i="57"/>
  <c r="X187" i="57" a="1"/>
  <c r="X187" i="57" s="1"/>
  <c r="W187" i="57" a="1"/>
  <c r="W187" i="57" s="1"/>
  <c r="Y187" i="57" a="1"/>
  <c r="Y187" i="57" s="1"/>
  <c r="Y189" i="56" a="1"/>
  <c r="Y189" i="56" s="1"/>
  <c r="X189" i="56" a="1"/>
  <c r="X189" i="56" s="1"/>
  <c r="W189" i="56" a="1"/>
  <c r="W189" i="56" s="1"/>
  <c r="N190" i="56"/>
  <c r="O190" i="56" s="1"/>
  <c r="P190" i="56" s="1"/>
  <c r="Q190" i="56" s="1"/>
  <c r="R190" i="56" s="1"/>
  <c r="V190" i="56"/>
  <c r="S190" i="55"/>
  <c r="X190" i="55" a="1"/>
  <c r="X190" i="55" s="1"/>
  <c r="V191" i="54"/>
  <c r="M192" i="54"/>
  <c r="W190" i="54" a="1"/>
  <c r="W190" i="54" s="1"/>
  <c r="X190" i="54" a="1"/>
  <c r="X190" i="54" s="1"/>
  <c r="S190" i="53"/>
  <c r="Y187" i="52" a="1"/>
  <c r="Y187" i="52" s="1"/>
  <c r="W187" i="52" a="1"/>
  <c r="W187" i="52" s="1"/>
  <c r="X187" i="52" a="1"/>
  <c r="X187" i="52" s="1"/>
  <c r="N188" i="52"/>
  <c r="O188" i="52" s="1"/>
  <c r="P188" i="52" s="1"/>
  <c r="Q188" i="52" s="1"/>
  <c r="R188" i="52" s="1"/>
  <c r="V188" i="52"/>
  <c r="S188" i="51"/>
  <c r="X188" i="51" a="1"/>
  <c r="X188" i="51" s="1"/>
  <c r="W185" i="50" a="1"/>
  <c r="W185" i="50" s="1"/>
  <c r="X185" i="50" a="1"/>
  <c r="X185" i="50" s="1"/>
  <c r="Y185" i="50" a="1"/>
  <c r="Y185" i="50" s="1"/>
  <c r="N186" i="50"/>
  <c r="O186" i="50" s="1"/>
  <c r="P186" i="50" s="1"/>
  <c r="Q186" i="50" s="1"/>
  <c r="R186" i="50" s="1"/>
  <c r="V186" i="50"/>
  <c r="S190" i="49"/>
  <c r="X190" i="49" a="1"/>
  <c r="X190" i="49" s="1"/>
  <c r="Y190" i="49" a="1"/>
  <c r="Y190" i="49" s="1"/>
  <c r="X187" i="48" a="1"/>
  <c r="X187" i="48" s="1"/>
  <c r="W187" i="48" a="1"/>
  <c r="W187" i="48" s="1"/>
  <c r="Y187" i="48" a="1"/>
  <c r="Y187" i="48" s="1"/>
  <c r="N188" i="48"/>
  <c r="O188" i="48" s="1"/>
  <c r="P188" i="48" s="1"/>
  <c r="Q188" i="48" s="1"/>
  <c r="R188" i="48" s="1"/>
  <c r="V188" i="48"/>
  <c r="Y187" i="47" a="1"/>
  <c r="Y187" i="47" s="1"/>
  <c r="X187" i="47" a="1"/>
  <c r="X187" i="47" s="1"/>
  <c r="W187" i="47" a="1"/>
  <c r="W187" i="47" s="1"/>
  <c r="N188" i="47"/>
  <c r="O188" i="47" s="1"/>
  <c r="P188" i="47" s="1"/>
  <c r="Q188" i="47" s="1"/>
  <c r="R188" i="47" s="1"/>
  <c r="V188" i="47"/>
  <c r="S192" i="46"/>
  <c r="M190" i="45"/>
  <c r="V189" i="45"/>
  <c r="Y188" i="45" a="1"/>
  <c r="Y188" i="45" s="1"/>
  <c r="W188" i="45" a="1"/>
  <c r="W188" i="45" s="1"/>
  <c r="X188" i="45" a="1"/>
  <c r="X188" i="45" s="1"/>
  <c r="V186" i="44"/>
  <c r="N186" i="44"/>
  <c r="O186" i="44" s="1"/>
  <c r="P186" i="44" s="1"/>
  <c r="Q186" i="44" s="1"/>
  <c r="R186" i="44" s="1"/>
  <c r="W185" i="44" a="1"/>
  <c r="W185" i="44" s="1"/>
  <c r="Y185" i="44" a="1"/>
  <c r="Y185" i="44" s="1"/>
  <c r="X185" i="44" a="1"/>
  <c r="X185" i="44" s="1"/>
  <c r="N192" i="43"/>
  <c r="O192" i="43" s="1"/>
  <c r="P192" i="43" s="1"/>
  <c r="Q192" i="43" s="1"/>
  <c r="R192" i="43" s="1"/>
  <c r="V192" i="43"/>
  <c r="W191" i="43" a="1"/>
  <c r="W191" i="43" s="1"/>
  <c r="X191" i="43" a="1"/>
  <c r="X191" i="43" s="1"/>
  <c r="Y191" i="43" a="1"/>
  <c r="Y191" i="43" s="1"/>
  <c r="S190" i="42"/>
  <c r="Y190" i="42" a="1"/>
  <c r="Y190" i="42" s="1"/>
  <c r="V192" i="41"/>
  <c r="N192" i="41"/>
  <c r="O192" i="41" s="1"/>
  <c r="P192" i="41" s="1"/>
  <c r="Q192" i="41" s="1"/>
  <c r="R192" i="41" s="1"/>
  <c r="W191" i="41" a="1"/>
  <c r="W191" i="41" s="1"/>
  <c r="Y191" i="41" a="1"/>
  <c r="Y191" i="41" s="1"/>
  <c r="X191" i="41" a="1"/>
  <c r="X191" i="41" s="1"/>
  <c r="V192" i="40"/>
  <c r="N192" i="40"/>
  <c r="O192" i="40" s="1"/>
  <c r="P192" i="40" s="1"/>
  <c r="Q192" i="40" s="1"/>
  <c r="R192" i="40" s="1"/>
  <c r="W191" i="40" a="1"/>
  <c r="W191" i="40" s="1"/>
  <c r="Y191" i="40" a="1"/>
  <c r="Y191" i="40" s="1"/>
  <c r="X191" i="40" a="1"/>
  <c r="X191" i="40" s="1"/>
  <c r="S188" i="57" l="1"/>
  <c r="S190" i="56"/>
  <c r="M192" i="55"/>
  <c r="V191" i="55"/>
  <c r="W190" i="55" a="1"/>
  <c r="W190" i="55" s="1"/>
  <c r="Y190" i="55" a="1"/>
  <c r="Y190" i="55" s="1"/>
  <c r="N192" i="54"/>
  <c r="O192" i="54" s="1"/>
  <c r="P192" i="54" s="1"/>
  <c r="Q192" i="54" s="1"/>
  <c r="R192" i="54" s="1"/>
  <c r="V192" i="54"/>
  <c r="X191" i="54" a="1"/>
  <c r="X191" i="54" s="1"/>
  <c r="Y191" i="54" a="1"/>
  <c r="Y191" i="54" s="1"/>
  <c r="W191" i="54" a="1"/>
  <c r="W191" i="54" s="1"/>
  <c r="M192" i="53"/>
  <c r="V191" i="53"/>
  <c r="Y190" i="53" a="1"/>
  <c r="Y190" i="53" s="1"/>
  <c r="X190" i="53" a="1"/>
  <c r="X190" i="53" s="1"/>
  <c r="W190" i="53" a="1"/>
  <c r="W190" i="53" s="1"/>
  <c r="S188" i="52"/>
  <c r="W188" i="52" s="1" a="1"/>
  <c r="W188" i="52" s="1"/>
  <c r="Y188" i="52" a="1"/>
  <c r="Y188" i="52" s="1"/>
  <c r="V189" i="51"/>
  <c r="M190" i="51"/>
  <c r="W188" i="51" a="1"/>
  <c r="W188" i="51" s="1"/>
  <c r="Y188" i="51" a="1"/>
  <c r="Y188" i="51" s="1"/>
  <c r="S186" i="50"/>
  <c r="X186" i="50" a="1"/>
  <c r="X186" i="50" s="1"/>
  <c r="W186" i="50" a="1"/>
  <c r="W186" i="50" s="1"/>
  <c r="V191" i="49"/>
  <c r="M192" i="49"/>
  <c r="W190" i="49" a="1"/>
  <c r="W190" i="49" s="1"/>
  <c r="S188" i="48"/>
  <c r="X188" i="48" s="1" a="1"/>
  <c r="X188" i="48" s="1"/>
  <c r="S188" i="47"/>
  <c r="X188" i="47" a="1"/>
  <c r="X188" i="47" s="1"/>
  <c r="V193" i="46"/>
  <c r="M194" i="46"/>
  <c r="Y192" i="46" a="1"/>
  <c r="Y192" i="46" s="1"/>
  <c r="X192" i="46" a="1"/>
  <c r="X192" i="46" s="1"/>
  <c r="W192" i="46" a="1"/>
  <c r="W192" i="46" s="1"/>
  <c r="Y189" i="45" a="1"/>
  <c r="Y189" i="45" s="1"/>
  <c r="W189" i="45" a="1"/>
  <c r="W189" i="45" s="1"/>
  <c r="X189" i="45" a="1"/>
  <c r="X189" i="45" s="1"/>
  <c r="N190" i="45"/>
  <c r="O190" i="45" s="1"/>
  <c r="P190" i="45" s="1"/>
  <c r="Q190" i="45" s="1"/>
  <c r="R190" i="45" s="1"/>
  <c r="V190" i="45"/>
  <c r="S186" i="44"/>
  <c r="S192" i="43"/>
  <c r="V191" i="42"/>
  <c r="M192" i="42"/>
  <c r="W190" i="42" a="1"/>
  <c r="W190" i="42" s="1"/>
  <c r="X190" i="42" a="1"/>
  <c r="X190" i="42" s="1"/>
  <c r="X192" i="41" a="1"/>
  <c r="X192" i="41" s="1"/>
  <c r="S192" i="41"/>
  <c r="S192" i="40"/>
  <c r="M190" i="57" l="1"/>
  <c r="V189" i="57"/>
  <c r="Y188" i="57" a="1"/>
  <c r="Y188" i="57" s="1"/>
  <c r="W188" i="57" a="1"/>
  <c r="W188" i="57" s="1"/>
  <c r="X188" i="57" a="1"/>
  <c r="X188" i="57" s="1"/>
  <c r="V191" i="56"/>
  <c r="M192" i="56"/>
  <c r="Y190" i="56" a="1"/>
  <c r="Y190" i="56" s="1"/>
  <c r="W190" i="56" a="1"/>
  <c r="W190" i="56" s="1"/>
  <c r="X190" i="56" a="1"/>
  <c r="X190" i="56" s="1"/>
  <c r="X191" i="55" a="1"/>
  <c r="X191" i="55" s="1"/>
  <c r="W191" i="55" a="1"/>
  <c r="W191" i="55" s="1"/>
  <c r="Y191" i="55" a="1"/>
  <c r="Y191" i="55" s="1"/>
  <c r="N192" i="55"/>
  <c r="O192" i="55" s="1"/>
  <c r="P192" i="55" s="1"/>
  <c r="Q192" i="55" s="1"/>
  <c r="R192" i="55" s="1"/>
  <c r="V192" i="55"/>
  <c r="S192" i="54"/>
  <c r="X191" i="53" a="1"/>
  <c r="X191" i="53" s="1"/>
  <c r="Y191" i="53" a="1"/>
  <c r="Y191" i="53" s="1"/>
  <c r="W191" i="53" a="1"/>
  <c r="W191" i="53" s="1"/>
  <c r="V192" i="53"/>
  <c r="N192" i="53"/>
  <c r="O192" i="53" s="1"/>
  <c r="P192" i="53" s="1"/>
  <c r="Q192" i="53" s="1"/>
  <c r="R192" i="53" s="1"/>
  <c r="M190" i="52"/>
  <c r="V189" i="52"/>
  <c r="X188" i="52" a="1"/>
  <c r="X188" i="52" s="1"/>
  <c r="N190" i="51"/>
  <c r="O190" i="51" s="1"/>
  <c r="P190" i="51" s="1"/>
  <c r="Q190" i="51" s="1"/>
  <c r="R190" i="51" s="1"/>
  <c r="V190" i="51"/>
  <c r="W189" i="51" a="1"/>
  <c r="W189" i="51" s="1"/>
  <c r="Y189" i="51" a="1"/>
  <c r="Y189" i="51" s="1"/>
  <c r="X189" i="51" a="1"/>
  <c r="X189" i="51" s="1"/>
  <c r="M188" i="50"/>
  <c r="V187" i="50"/>
  <c r="Y186" i="50" a="1"/>
  <c r="Y186" i="50" s="1"/>
  <c r="N192" i="49"/>
  <c r="O192" i="49" s="1"/>
  <c r="P192" i="49" s="1"/>
  <c r="Q192" i="49" s="1"/>
  <c r="R192" i="49" s="1"/>
  <c r="V192" i="49"/>
  <c r="X191" i="49" a="1"/>
  <c r="X191" i="49" s="1"/>
  <c r="W191" i="49" a="1"/>
  <c r="W191" i="49" s="1"/>
  <c r="Y191" i="49" a="1"/>
  <c r="Y191" i="49" s="1"/>
  <c r="M190" i="48"/>
  <c r="V189" i="48"/>
  <c r="W188" i="48" a="1"/>
  <c r="W188" i="48" s="1"/>
  <c r="Y188" i="48" a="1"/>
  <c r="Y188" i="48" s="1"/>
  <c r="V189" i="47"/>
  <c r="M190" i="47"/>
  <c r="W188" i="47" a="1"/>
  <c r="W188" i="47" s="1"/>
  <c r="Y188" i="47" a="1"/>
  <c r="Y188" i="47" s="1"/>
  <c r="V194" i="46"/>
  <c r="N194" i="46"/>
  <c r="O194" i="46" s="1"/>
  <c r="P194" i="46" s="1"/>
  <c r="Q194" i="46" s="1"/>
  <c r="R194" i="46" s="1"/>
  <c r="W193" i="46" a="1"/>
  <c r="W193" i="46" s="1"/>
  <c r="Y193" i="46" a="1"/>
  <c r="Y193" i="46" s="1"/>
  <c r="X193" i="46" a="1"/>
  <c r="X193" i="46" s="1"/>
  <c r="S190" i="45"/>
  <c r="X190" i="45" a="1"/>
  <c r="X190" i="45" s="1"/>
  <c r="Y190" i="45" a="1"/>
  <c r="Y190" i="45" s="1"/>
  <c r="M188" i="44"/>
  <c r="V187" i="44"/>
  <c r="X186" i="44" a="1"/>
  <c r="X186" i="44" s="1"/>
  <c r="W186" i="44" a="1"/>
  <c r="W186" i="44" s="1"/>
  <c r="Y186" i="44" a="1"/>
  <c r="Y186" i="44" s="1"/>
  <c r="V193" i="43"/>
  <c r="M194" i="43"/>
  <c r="W192" i="43" a="1"/>
  <c r="W192" i="43" s="1"/>
  <c r="X192" i="43" a="1"/>
  <c r="X192" i="43" s="1"/>
  <c r="Y192" i="43" a="1"/>
  <c r="Y192" i="43" s="1"/>
  <c r="N192" i="42"/>
  <c r="O192" i="42" s="1"/>
  <c r="P192" i="42" s="1"/>
  <c r="Q192" i="42" s="1"/>
  <c r="R192" i="42" s="1"/>
  <c r="V192" i="42"/>
  <c r="X191" i="42" a="1"/>
  <c r="X191" i="42" s="1"/>
  <c r="Y191" i="42" a="1"/>
  <c r="Y191" i="42" s="1"/>
  <c r="W191" i="42" a="1"/>
  <c r="W191" i="42" s="1"/>
  <c r="V193" i="41"/>
  <c r="M194" i="41"/>
  <c r="Y192" i="41" a="1"/>
  <c r="Y192" i="41" s="1"/>
  <c r="W192" i="41" a="1"/>
  <c r="W192" i="41" s="1"/>
  <c r="V193" i="40"/>
  <c r="M194" i="40"/>
  <c r="Y192" i="40" a="1"/>
  <c r="Y192" i="40" s="1"/>
  <c r="W192" i="40" a="1"/>
  <c r="W192" i="40" s="1"/>
  <c r="X192" i="40" a="1"/>
  <c r="X192" i="40" s="1"/>
  <c r="W189" i="57" l="1" a="1"/>
  <c r="W189" i="57" s="1"/>
  <c r="Y189" i="57" a="1"/>
  <c r="Y189" i="57" s="1"/>
  <c r="X189" i="57" a="1"/>
  <c r="X189" i="57" s="1"/>
  <c r="N190" i="57"/>
  <c r="O190" i="57" s="1"/>
  <c r="P190" i="57" s="1"/>
  <c r="Q190" i="57" s="1"/>
  <c r="R190" i="57" s="1"/>
  <c r="V190" i="57"/>
  <c r="N192" i="56"/>
  <c r="O192" i="56" s="1"/>
  <c r="P192" i="56" s="1"/>
  <c r="Q192" i="56" s="1"/>
  <c r="R192" i="56" s="1"/>
  <c r="V192" i="56"/>
  <c r="X191" i="56" a="1"/>
  <c r="X191" i="56" s="1"/>
  <c r="Y191" i="56" a="1"/>
  <c r="Y191" i="56" s="1"/>
  <c r="W191" i="56" a="1"/>
  <c r="W191" i="56" s="1"/>
  <c r="S192" i="55"/>
  <c r="Y192" i="55" a="1"/>
  <c r="Y192" i="55" s="1"/>
  <c r="V193" i="54"/>
  <c r="M194" i="54"/>
  <c r="W192" i="54" a="1"/>
  <c r="W192" i="54" s="1"/>
  <c r="X192" i="54" a="1"/>
  <c r="X192" i="54" s="1"/>
  <c r="Y192" i="54" a="1"/>
  <c r="Y192" i="54" s="1"/>
  <c r="S192" i="53"/>
  <c r="X192" i="53" a="1"/>
  <c r="X192" i="53" s="1"/>
  <c r="Y192" i="53" a="1"/>
  <c r="Y192" i="53" s="1"/>
  <c r="X189" i="52" a="1"/>
  <c r="X189" i="52" s="1"/>
  <c r="Y189" i="52" a="1"/>
  <c r="Y189" i="52" s="1"/>
  <c r="W189" i="52" a="1"/>
  <c r="W189" i="52" s="1"/>
  <c r="N190" i="52"/>
  <c r="O190" i="52" s="1"/>
  <c r="P190" i="52" s="1"/>
  <c r="Q190" i="52" s="1"/>
  <c r="R190" i="52" s="1"/>
  <c r="V190" i="52"/>
  <c r="S190" i="51"/>
  <c r="X187" i="50" a="1"/>
  <c r="X187" i="50" s="1"/>
  <c r="W187" i="50" a="1"/>
  <c r="W187" i="50" s="1"/>
  <c r="Y187" i="50" a="1"/>
  <c r="Y187" i="50" s="1"/>
  <c r="N188" i="50"/>
  <c r="O188" i="50" s="1"/>
  <c r="P188" i="50" s="1"/>
  <c r="Q188" i="50" s="1"/>
  <c r="R188" i="50" s="1"/>
  <c r="V188" i="50"/>
  <c r="S192" i="49"/>
  <c r="Y189" i="48" a="1"/>
  <c r="Y189" i="48" s="1"/>
  <c r="W189" i="48" a="1"/>
  <c r="W189" i="48" s="1"/>
  <c r="X189" i="48" a="1"/>
  <c r="X189" i="48" s="1"/>
  <c r="N190" i="48"/>
  <c r="O190" i="48" s="1"/>
  <c r="P190" i="48" s="1"/>
  <c r="Q190" i="48" s="1"/>
  <c r="R190" i="48" s="1"/>
  <c r="V190" i="48"/>
  <c r="N190" i="47"/>
  <c r="O190" i="47" s="1"/>
  <c r="P190" i="47" s="1"/>
  <c r="Q190" i="47" s="1"/>
  <c r="R190" i="47" s="1"/>
  <c r="V190" i="47"/>
  <c r="Y189" i="47" a="1"/>
  <c r="Y189" i="47" s="1"/>
  <c r="X189" i="47" a="1"/>
  <c r="X189" i="47" s="1"/>
  <c r="W189" i="47" a="1"/>
  <c r="W189" i="47" s="1"/>
  <c r="X194" i="46" a="1"/>
  <c r="X194" i="46" s="1"/>
  <c r="S194" i="46"/>
  <c r="V191" i="45"/>
  <c r="M192" i="45"/>
  <c r="W190" i="45" a="1"/>
  <c r="W190" i="45" s="1"/>
  <c r="Y187" i="44" a="1"/>
  <c r="Y187" i="44" s="1"/>
  <c r="W187" i="44" a="1"/>
  <c r="W187" i="44" s="1"/>
  <c r="X187" i="44" a="1"/>
  <c r="X187" i="44" s="1"/>
  <c r="N188" i="44"/>
  <c r="O188" i="44" s="1"/>
  <c r="P188" i="44" s="1"/>
  <c r="Q188" i="44" s="1"/>
  <c r="R188" i="44" s="1"/>
  <c r="V188" i="44"/>
  <c r="N194" i="43"/>
  <c r="O194" i="43" s="1"/>
  <c r="P194" i="43" s="1"/>
  <c r="Q194" i="43" s="1"/>
  <c r="R194" i="43" s="1"/>
  <c r="V194" i="43"/>
  <c r="Y193" i="43" a="1"/>
  <c r="Y193" i="43" s="1"/>
  <c r="W193" i="43" a="1"/>
  <c r="W193" i="43" s="1"/>
  <c r="X193" i="43" a="1"/>
  <c r="X193" i="43" s="1"/>
  <c r="S192" i="42"/>
  <c r="V194" i="41"/>
  <c r="N194" i="41"/>
  <c r="O194" i="41" s="1"/>
  <c r="P194" i="41" s="1"/>
  <c r="Q194" i="41" s="1"/>
  <c r="R194" i="41" s="1"/>
  <c r="X193" i="41" a="1"/>
  <c r="X193" i="41" s="1"/>
  <c r="Y193" i="41" a="1"/>
  <c r="Y193" i="41" s="1"/>
  <c r="W193" i="41" a="1"/>
  <c r="W193" i="41" s="1"/>
  <c r="V194" i="40"/>
  <c r="N194" i="40"/>
  <c r="O194" i="40" s="1"/>
  <c r="P194" i="40" s="1"/>
  <c r="Q194" i="40" s="1"/>
  <c r="R194" i="40" s="1"/>
  <c r="X193" i="40" a="1"/>
  <c r="X193" i="40" s="1"/>
  <c r="Y193" i="40" a="1"/>
  <c r="Y193" i="40" s="1"/>
  <c r="W193" i="40" a="1"/>
  <c r="W193" i="40" s="1"/>
  <c r="S190" i="57" l="1"/>
  <c r="Y190" i="57" a="1"/>
  <c r="Y190" i="57" s="1"/>
  <c r="S192" i="56"/>
  <c r="M194" i="55"/>
  <c r="V193" i="55"/>
  <c r="W192" i="55" a="1"/>
  <c r="W192" i="55" s="1"/>
  <c r="X192" i="55" a="1"/>
  <c r="X192" i="55" s="1"/>
  <c r="V194" i="54"/>
  <c r="N194" i="54"/>
  <c r="O194" i="54" s="1"/>
  <c r="P194" i="54" s="1"/>
  <c r="Q194" i="54" s="1"/>
  <c r="R194" i="54" s="1"/>
  <c r="W193" i="54" a="1"/>
  <c r="W193" i="54" s="1"/>
  <c r="X193" i="54" a="1"/>
  <c r="X193" i="54" s="1"/>
  <c r="Y193" i="54" a="1"/>
  <c r="Y193" i="54" s="1"/>
  <c r="V193" i="53"/>
  <c r="M194" i="53"/>
  <c r="W192" i="53" a="1"/>
  <c r="W192" i="53" s="1"/>
  <c r="X190" i="52" a="1"/>
  <c r="X190" i="52" s="1"/>
  <c r="S190" i="52"/>
  <c r="V191" i="51"/>
  <c r="M192" i="51"/>
  <c r="W190" i="51" a="1"/>
  <c r="W190" i="51" s="1"/>
  <c r="X190" i="51" a="1"/>
  <c r="X190" i="51" s="1"/>
  <c r="Y190" i="51" a="1"/>
  <c r="Y190" i="51" s="1"/>
  <c r="S188" i="50"/>
  <c r="X188" i="50" a="1"/>
  <c r="X188" i="50" s="1"/>
  <c r="Y188" i="50" a="1"/>
  <c r="Y188" i="50" s="1"/>
  <c r="V193" i="49"/>
  <c r="M194" i="49"/>
  <c r="X192" i="49" a="1"/>
  <c r="X192" i="49" s="1"/>
  <c r="W192" i="49" a="1"/>
  <c r="W192" i="49" s="1"/>
  <c r="Y192" i="49" a="1"/>
  <c r="Y192" i="49" s="1"/>
  <c r="S190" i="48"/>
  <c r="Y190" i="48" a="1"/>
  <c r="Y190" i="48" s="1"/>
  <c r="S190" i="47"/>
  <c r="X190" i="47" a="1"/>
  <c r="X190" i="47" s="1"/>
  <c r="M196" i="46"/>
  <c r="V195" i="46"/>
  <c r="Y194" i="46" a="1"/>
  <c r="Y194" i="46" s="1"/>
  <c r="W194" i="46" a="1"/>
  <c r="W194" i="46" s="1"/>
  <c r="N192" i="45"/>
  <c r="O192" i="45" s="1"/>
  <c r="P192" i="45" s="1"/>
  <c r="Q192" i="45" s="1"/>
  <c r="R192" i="45" s="1"/>
  <c r="V192" i="45"/>
  <c r="X191" i="45" a="1"/>
  <c r="X191" i="45" s="1"/>
  <c r="W191" i="45" a="1"/>
  <c r="W191" i="45" s="1"/>
  <c r="Y191" i="45" a="1"/>
  <c r="Y191" i="45" s="1"/>
  <c r="S188" i="44"/>
  <c r="W188" i="44" a="1"/>
  <c r="W188" i="44" s="1"/>
  <c r="S194" i="43"/>
  <c r="X194" i="43" a="1"/>
  <c r="X194" i="43" s="1"/>
  <c r="V193" i="42"/>
  <c r="M194" i="42"/>
  <c r="W192" i="42" a="1"/>
  <c r="W192" i="42" s="1"/>
  <c r="X192" i="42" a="1"/>
  <c r="X192" i="42" s="1"/>
  <c r="Y192" i="42" a="1"/>
  <c r="Y192" i="42" s="1"/>
  <c r="S194" i="41"/>
  <c r="Y194" i="41" s="1" a="1"/>
  <c r="Y194" i="41" s="1"/>
  <c r="S194" i="40"/>
  <c r="X194" i="40" s="1" a="1"/>
  <c r="X194" i="40" s="1"/>
  <c r="V191" i="57" l="1"/>
  <c r="M192" i="57"/>
  <c r="W190" i="57" a="1"/>
  <c r="W190" i="57" s="1"/>
  <c r="X190" i="57" a="1"/>
  <c r="X190" i="57" s="1"/>
  <c r="V193" i="56"/>
  <c r="M194" i="56"/>
  <c r="X192" i="56" a="1"/>
  <c r="X192" i="56" s="1"/>
  <c r="Y192" i="56" a="1"/>
  <c r="Y192" i="56" s="1"/>
  <c r="W192" i="56" a="1"/>
  <c r="W192" i="56" s="1"/>
  <c r="Y193" i="55" a="1"/>
  <c r="Y193" i="55" s="1"/>
  <c r="X193" i="55" a="1"/>
  <c r="X193" i="55" s="1"/>
  <c r="W193" i="55" a="1"/>
  <c r="W193" i="55" s="1"/>
  <c r="V194" i="55"/>
  <c r="N194" i="55"/>
  <c r="O194" i="55" s="1"/>
  <c r="P194" i="55" s="1"/>
  <c r="Q194" i="55" s="1"/>
  <c r="R194" i="55" s="1"/>
  <c r="S194" i="54"/>
  <c r="X194" i="54" a="1"/>
  <c r="X194" i="54" s="1"/>
  <c r="V194" i="53"/>
  <c r="N194" i="53"/>
  <c r="O194" i="53" s="1"/>
  <c r="P194" i="53" s="1"/>
  <c r="Q194" i="53" s="1"/>
  <c r="R194" i="53" s="1"/>
  <c r="W193" i="53" a="1"/>
  <c r="W193" i="53" s="1"/>
  <c r="Y193" i="53" a="1"/>
  <c r="Y193" i="53" s="1"/>
  <c r="X193" i="53" a="1"/>
  <c r="X193" i="53" s="1"/>
  <c r="V191" i="52"/>
  <c r="M192" i="52"/>
  <c r="W190" i="52" a="1"/>
  <c r="W190" i="52" s="1"/>
  <c r="Y190" i="52" a="1"/>
  <c r="Y190" i="52" s="1"/>
  <c r="V192" i="51"/>
  <c r="N192" i="51"/>
  <c r="O192" i="51" s="1"/>
  <c r="P192" i="51" s="1"/>
  <c r="Q192" i="51" s="1"/>
  <c r="R192" i="51" s="1"/>
  <c r="W191" i="51" a="1"/>
  <c r="W191" i="51" s="1"/>
  <c r="Y191" i="51" a="1"/>
  <c r="Y191" i="51" s="1"/>
  <c r="X191" i="51" a="1"/>
  <c r="X191" i="51" s="1"/>
  <c r="M190" i="50"/>
  <c r="V189" i="50"/>
  <c r="W188" i="50" a="1"/>
  <c r="W188" i="50" s="1"/>
  <c r="V194" i="49"/>
  <c r="N194" i="49"/>
  <c r="O194" i="49" s="1"/>
  <c r="P194" i="49" s="1"/>
  <c r="Q194" i="49" s="1"/>
  <c r="R194" i="49" s="1"/>
  <c r="W193" i="49" a="1"/>
  <c r="W193" i="49" s="1"/>
  <c r="X193" i="49" a="1"/>
  <c r="X193" i="49" s="1"/>
  <c r="Y193" i="49" a="1"/>
  <c r="Y193" i="49" s="1"/>
  <c r="M192" i="48"/>
  <c r="V191" i="48"/>
  <c r="W190" i="48" a="1"/>
  <c r="W190" i="48" s="1"/>
  <c r="X190" i="48" a="1"/>
  <c r="X190" i="48" s="1"/>
  <c r="M192" i="47"/>
  <c r="V191" i="47"/>
  <c r="W190" i="47" a="1"/>
  <c r="W190" i="47" s="1"/>
  <c r="Y190" i="47" a="1"/>
  <c r="Y190" i="47" s="1"/>
  <c r="W195" i="46" a="1"/>
  <c r="W195" i="46" s="1"/>
  <c r="X195" i="46" a="1"/>
  <c r="X195" i="46" s="1"/>
  <c r="Y195" i="46" a="1"/>
  <c r="Y195" i="46" s="1"/>
  <c r="N196" i="46"/>
  <c r="O196" i="46" s="1"/>
  <c r="P196" i="46" s="1"/>
  <c r="Q196" i="46" s="1"/>
  <c r="R196" i="46" s="1"/>
  <c r="V196" i="46"/>
  <c r="S192" i="45"/>
  <c r="V189" i="44"/>
  <c r="M190" i="44"/>
  <c r="Y188" i="44" a="1"/>
  <c r="Y188" i="44" s="1"/>
  <c r="X188" i="44" a="1"/>
  <c r="X188" i="44" s="1"/>
  <c r="V195" i="43"/>
  <c r="M196" i="43"/>
  <c r="Y194" i="43" a="1"/>
  <c r="Y194" i="43" s="1"/>
  <c r="W194" i="43" a="1"/>
  <c r="W194" i="43" s="1"/>
  <c r="V194" i="42"/>
  <c r="N194" i="42"/>
  <c r="O194" i="42" s="1"/>
  <c r="P194" i="42" s="1"/>
  <c r="Q194" i="42" s="1"/>
  <c r="R194" i="42" s="1"/>
  <c r="W193" i="42" a="1"/>
  <c r="W193" i="42" s="1"/>
  <c r="Y193" i="42" a="1"/>
  <c r="Y193" i="42" s="1"/>
  <c r="X193" i="42" a="1"/>
  <c r="X193" i="42" s="1"/>
  <c r="V195" i="41"/>
  <c r="M196" i="41"/>
  <c r="X194" i="41" a="1"/>
  <c r="X194" i="41" s="1"/>
  <c r="W194" i="41" a="1"/>
  <c r="W194" i="41" s="1"/>
  <c r="Y194" i="40" a="1"/>
  <c r="Y194" i="40" s="1"/>
  <c r="M196" i="40"/>
  <c r="V195" i="40"/>
  <c r="W194" i="40" a="1"/>
  <c r="W194" i="40" s="1"/>
  <c r="V192" i="57" l="1"/>
  <c r="N192" i="57"/>
  <c r="O192" i="57" s="1"/>
  <c r="P192" i="57" s="1"/>
  <c r="Q192" i="57" s="1"/>
  <c r="R192" i="57" s="1"/>
  <c r="Y191" i="57" a="1"/>
  <c r="Y191" i="57" s="1"/>
  <c r="X191" i="57" a="1"/>
  <c r="X191" i="57" s="1"/>
  <c r="W191" i="57" a="1"/>
  <c r="W191" i="57" s="1"/>
  <c r="V194" i="56"/>
  <c r="N194" i="56"/>
  <c r="O194" i="56" s="1"/>
  <c r="P194" i="56" s="1"/>
  <c r="Q194" i="56" s="1"/>
  <c r="R194" i="56" s="1"/>
  <c r="W193" i="56" a="1"/>
  <c r="W193" i="56" s="1"/>
  <c r="X193" i="56" a="1"/>
  <c r="X193" i="56" s="1"/>
  <c r="Y193" i="56" a="1"/>
  <c r="Y193" i="56" s="1"/>
  <c r="S194" i="55"/>
  <c r="X194" i="55" a="1"/>
  <c r="X194" i="55" s="1"/>
  <c r="V195" i="54"/>
  <c r="M196" i="54"/>
  <c r="Y194" i="54" a="1"/>
  <c r="Y194" i="54" s="1"/>
  <c r="W194" i="54" a="1"/>
  <c r="W194" i="54" s="1"/>
  <c r="S194" i="53"/>
  <c r="X194" i="53" s="1" a="1"/>
  <c r="X194" i="53" s="1"/>
  <c r="Y194" i="53" a="1"/>
  <c r="Y194" i="53" s="1"/>
  <c r="W194" i="53" a="1"/>
  <c r="W194" i="53" s="1"/>
  <c r="V192" i="52"/>
  <c r="N192" i="52"/>
  <c r="O192" i="52" s="1"/>
  <c r="P192" i="52" s="1"/>
  <c r="Q192" i="52" s="1"/>
  <c r="R192" i="52" s="1"/>
  <c r="W191" i="52" a="1"/>
  <c r="W191" i="52" s="1"/>
  <c r="Y191" i="52" a="1"/>
  <c r="Y191" i="52" s="1"/>
  <c r="X191" i="52" a="1"/>
  <c r="X191" i="52" s="1"/>
  <c r="S192" i="51"/>
  <c r="Y192" i="51" s="1" a="1"/>
  <c r="Y192" i="51" s="1"/>
  <c r="W189" i="50" a="1"/>
  <c r="W189" i="50" s="1"/>
  <c r="X189" i="50" a="1"/>
  <c r="X189" i="50" s="1"/>
  <c r="Y189" i="50" a="1"/>
  <c r="Y189" i="50" s="1"/>
  <c r="V190" i="50"/>
  <c r="N190" i="50"/>
  <c r="O190" i="50" s="1"/>
  <c r="P190" i="50" s="1"/>
  <c r="Q190" i="50" s="1"/>
  <c r="R190" i="50" s="1"/>
  <c r="S194" i="49"/>
  <c r="X194" i="49" a="1"/>
  <c r="X194" i="49" s="1"/>
  <c r="W194" i="49" a="1"/>
  <c r="W194" i="49" s="1"/>
  <c r="X191" i="48" a="1"/>
  <c r="X191" i="48" s="1"/>
  <c r="Y191" i="48" a="1"/>
  <c r="Y191" i="48" s="1"/>
  <c r="W191" i="48" a="1"/>
  <c r="W191" i="48" s="1"/>
  <c r="V192" i="48"/>
  <c r="N192" i="48"/>
  <c r="O192" i="48" s="1"/>
  <c r="P192" i="48" s="1"/>
  <c r="Q192" i="48" s="1"/>
  <c r="R192" i="48" s="1"/>
  <c r="X191" i="47" a="1"/>
  <c r="X191" i="47" s="1"/>
  <c r="Y191" i="47" a="1"/>
  <c r="Y191" i="47" s="1"/>
  <c r="W191" i="47" a="1"/>
  <c r="W191" i="47" s="1"/>
  <c r="N192" i="47"/>
  <c r="O192" i="47" s="1"/>
  <c r="P192" i="47" s="1"/>
  <c r="Q192" i="47" s="1"/>
  <c r="R192" i="47" s="1"/>
  <c r="V192" i="47"/>
  <c r="S196" i="46"/>
  <c r="X196" i="46" s="1" a="1"/>
  <c r="X196" i="46" s="1"/>
  <c r="V193" i="45"/>
  <c r="M194" i="45"/>
  <c r="W192" i="45" a="1"/>
  <c r="W192" i="45" s="1"/>
  <c r="X192" i="45" a="1"/>
  <c r="X192" i="45" s="1"/>
  <c r="Y192" i="45" a="1"/>
  <c r="Y192" i="45" s="1"/>
  <c r="N190" i="44"/>
  <c r="O190" i="44" s="1"/>
  <c r="P190" i="44" s="1"/>
  <c r="Q190" i="44" s="1"/>
  <c r="R190" i="44" s="1"/>
  <c r="V190" i="44"/>
  <c r="W189" i="44" a="1"/>
  <c r="W189" i="44" s="1"/>
  <c r="Y189" i="44" a="1"/>
  <c r="Y189" i="44" s="1"/>
  <c r="X189" i="44" a="1"/>
  <c r="X189" i="44" s="1"/>
  <c r="V196" i="43"/>
  <c r="N196" i="43"/>
  <c r="O196" i="43" s="1"/>
  <c r="P196" i="43" s="1"/>
  <c r="Q196" i="43" s="1"/>
  <c r="R196" i="43" s="1"/>
  <c r="W195" i="43" a="1"/>
  <c r="W195" i="43" s="1"/>
  <c r="Y195" i="43" a="1"/>
  <c r="Y195" i="43" s="1"/>
  <c r="X195" i="43" a="1"/>
  <c r="X195" i="43" s="1"/>
  <c r="X194" i="42" a="1"/>
  <c r="X194" i="42" s="1"/>
  <c r="S194" i="42"/>
  <c r="N196" i="41"/>
  <c r="O196" i="41" s="1"/>
  <c r="P196" i="41" s="1"/>
  <c r="Q196" i="41" s="1"/>
  <c r="R196" i="41" s="1"/>
  <c r="V196" i="41"/>
  <c r="X195" i="41" a="1"/>
  <c r="X195" i="41" s="1"/>
  <c r="Y195" i="41" a="1"/>
  <c r="Y195" i="41" s="1"/>
  <c r="W195" i="41" a="1"/>
  <c r="W195" i="41" s="1"/>
  <c r="Y195" i="40" a="1"/>
  <c r="Y195" i="40" s="1"/>
  <c r="X195" i="40" a="1"/>
  <c r="X195" i="40" s="1"/>
  <c r="W195" i="40" a="1"/>
  <c r="W195" i="40" s="1"/>
  <c r="V196" i="40"/>
  <c r="N196" i="40"/>
  <c r="O196" i="40" s="1"/>
  <c r="P196" i="40" s="1"/>
  <c r="Q196" i="40" s="1"/>
  <c r="R196" i="40" s="1"/>
  <c r="S192" i="57" l="1"/>
  <c r="Y192" i="57" a="1"/>
  <c r="Y192" i="57" s="1"/>
  <c r="S194" i="56"/>
  <c r="W194" i="56" a="1"/>
  <c r="W194" i="56" s="1"/>
  <c r="V195" i="55"/>
  <c r="M196" i="55"/>
  <c r="Y194" i="55" a="1"/>
  <c r="Y194" i="55" s="1"/>
  <c r="W194" i="55" a="1"/>
  <c r="W194" i="55" s="1"/>
  <c r="N196" i="54"/>
  <c r="O196" i="54" s="1"/>
  <c r="P196" i="54" s="1"/>
  <c r="Q196" i="54" s="1"/>
  <c r="R196" i="54" s="1"/>
  <c r="V196" i="54"/>
  <c r="X195" i="54" a="1"/>
  <c r="X195" i="54" s="1"/>
  <c r="Y195" i="54" a="1"/>
  <c r="Y195" i="54" s="1"/>
  <c r="W195" i="54" a="1"/>
  <c r="W195" i="54" s="1"/>
  <c r="V195" i="53"/>
  <c r="M196" i="53"/>
  <c r="S192" i="52"/>
  <c r="X192" i="52" a="1"/>
  <c r="X192" i="52" s="1"/>
  <c r="V193" i="51"/>
  <c r="M194" i="51"/>
  <c r="X192" i="51" a="1"/>
  <c r="X192" i="51" s="1"/>
  <c r="W192" i="51" a="1"/>
  <c r="W192" i="51" s="1"/>
  <c r="S190" i="50"/>
  <c r="V195" i="49"/>
  <c r="M196" i="49"/>
  <c r="Y194" i="49" a="1"/>
  <c r="Y194" i="49" s="1"/>
  <c r="S192" i="48"/>
  <c r="X192" i="48" a="1"/>
  <c r="X192" i="48" s="1"/>
  <c r="S192" i="47"/>
  <c r="Y192" i="47" a="1"/>
  <c r="Y192" i="47" s="1"/>
  <c r="V197" i="46"/>
  <c r="M198" i="46"/>
  <c r="W196" i="46" a="1"/>
  <c r="W196" i="46" s="1"/>
  <c r="Y196" i="46" a="1"/>
  <c r="Y196" i="46" s="1"/>
  <c r="V194" i="45"/>
  <c r="N194" i="45"/>
  <c r="O194" i="45" s="1"/>
  <c r="P194" i="45" s="1"/>
  <c r="Q194" i="45" s="1"/>
  <c r="R194" i="45" s="1"/>
  <c r="W193" i="45" a="1"/>
  <c r="W193" i="45" s="1"/>
  <c r="X193" i="45" a="1"/>
  <c r="X193" i="45" s="1"/>
  <c r="Y193" i="45" a="1"/>
  <c r="Y193" i="45" s="1"/>
  <c r="S190" i="44"/>
  <c r="S196" i="43"/>
  <c r="X196" i="43" a="1"/>
  <c r="X196" i="43" s="1"/>
  <c r="V195" i="42"/>
  <c r="M196" i="42"/>
  <c r="Y194" i="42" a="1"/>
  <c r="Y194" i="42" s="1"/>
  <c r="W194" i="42" a="1"/>
  <c r="W194" i="42" s="1"/>
  <c r="S196" i="41"/>
  <c r="S196" i="40"/>
  <c r="V193" i="57" l="1"/>
  <c r="M194" i="57"/>
  <c r="X192" i="57" a="1"/>
  <c r="X192" i="57" s="1"/>
  <c r="W192" i="57" a="1"/>
  <c r="W192" i="57" s="1"/>
  <c r="V195" i="56"/>
  <c r="M196" i="56"/>
  <c r="Y194" i="56" a="1"/>
  <c r="Y194" i="56" s="1"/>
  <c r="X194" i="56" a="1"/>
  <c r="X194" i="56" s="1"/>
  <c r="N196" i="55"/>
  <c r="O196" i="55" s="1"/>
  <c r="P196" i="55" s="1"/>
  <c r="Q196" i="55" s="1"/>
  <c r="R196" i="55" s="1"/>
  <c r="V196" i="55"/>
  <c r="W195" i="55" a="1"/>
  <c r="W195" i="55" s="1"/>
  <c r="X195" i="55" a="1"/>
  <c r="X195" i="55" s="1"/>
  <c r="Y195" i="55" a="1"/>
  <c r="Y195" i="55" s="1"/>
  <c r="S196" i="54"/>
  <c r="X196" i="54" a="1"/>
  <c r="X196" i="54" s="1"/>
  <c r="Y196" i="54" a="1"/>
  <c r="Y196" i="54" s="1"/>
  <c r="V196" i="53"/>
  <c r="N196" i="53"/>
  <c r="O196" i="53" s="1"/>
  <c r="P196" i="53" s="1"/>
  <c r="Q196" i="53" s="1"/>
  <c r="R196" i="53" s="1"/>
  <c r="Y195" i="53" a="1"/>
  <c r="Y195" i="53" s="1"/>
  <c r="X195" i="53" a="1"/>
  <c r="X195" i="53" s="1"/>
  <c r="W195" i="53" a="1"/>
  <c r="W195" i="53" s="1"/>
  <c r="M194" i="52"/>
  <c r="V193" i="52"/>
  <c r="W192" i="52" a="1"/>
  <c r="W192" i="52" s="1"/>
  <c r="Y192" i="52" a="1"/>
  <c r="Y192" i="52" s="1"/>
  <c r="V194" i="51"/>
  <c r="N194" i="51"/>
  <c r="O194" i="51" s="1"/>
  <c r="P194" i="51" s="1"/>
  <c r="Q194" i="51" s="1"/>
  <c r="R194" i="51" s="1"/>
  <c r="X193" i="51" a="1"/>
  <c r="X193" i="51" s="1"/>
  <c r="Y193" i="51" a="1"/>
  <c r="Y193" i="51" s="1"/>
  <c r="W193" i="51" a="1"/>
  <c r="W193" i="51" s="1"/>
  <c r="V191" i="50"/>
  <c r="M192" i="50"/>
  <c r="W190" i="50" a="1"/>
  <c r="W190" i="50" s="1"/>
  <c r="Y190" i="50" a="1"/>
  <c r="Y190" i="50" s="1"/>
  <c r="X190" i="50" a="1"/>
  <c r="X190" i="50" s="1"/>
  <c r="N196" i="49"/>
  <c r="O196" i="49" s="1"/>
  <c r="P196" i="49" s="1"/>
  <c r="Q196" i="49" s="1"/>
  <c r="R196" i="49" s="1"/>
  <c r="V196" i="49"/>
  <c r="W195" i="49" a="1"/>
  <c r="W195" i="49" s="1"/>
  <c r="Y195" i="49" a="1"/>
  <c r="Y195" i="49" s="1"/>
  <c r="X195" i="49" a="1"/>
  <c r="X195" i="49" s="1"/>
  <c r="V193" i="48"/>
  <c r="M194" i="48"/>
  <c r="Y192" i="48" a="1"/>
  <c r="Y192" i="48" s="1"/>
  <c r="W192" i="48" a="1"/>
  <c r="W192" i="48" s="1"/>
  <c r="V193" i="47"/>
  <c r="M194" i="47"/>
  <c r="W192" i="47" a="1"/>
  <c r="W192" i="47" s="1"/>
  <c r="X192" i="47" a="1"/>
  <c r="X192" i="47" s="1"/>
  <c r="N198" i="46"/>
  <c r="O198" i="46" s="1"/>
  <c r="P198" i="46" s="1"/>
  <c r="Q198" i="46" s="1"/>
  <c r="R198" i="46" s="1"/>
  <c r="V198" i="46"/>
  <c r="Y197" i="46" a="1"/>
  <c r="Y197" i="46" s="1"/>
  <c r="X197" i="46" a="1"/>
  <c r="X197" i="46" s="1"/>
  <c r="W197" i="46" a="1"/>
  <c r="W197" i="46" s="1"/>
  <c r="S194" i="45"/>
  <c r="X194" i="45" a="1"/>
  <c r="X194" i="45" s="1"/>
  <c r="V191" i="44"/>
  <c r="M192" i="44"/>
  <c r="W190" i="44" a="1"/>
  <c r="W190" i="44" s="1"/>
  <c r="X190" i="44" a="1"/>
  <c r="X190" i="44" s="1"/>
  <c r="Y190" i="44" a="1"/>
  <c r="Y190" i="44" s="1"/>
  <c r="M198" i="43"/>
  <c r="V197" i="43"/>
  <c r="Y196" i="43" a="1"/>
  <c r="Y196" i="43" s="1"/>
  <c r="W196" i="43" a="1"/>
  <c r="W196" i="43" s="1"/>
  <c r="V196" i="42"/>
  <c r="N196" i="42"/>
  <c r="O196" i="42" s="1"/>
  <c r="P196" i="42" s="1"/>
  <c r="Q196" i="42" s="1"/>
  <c r="R196" i="42" s="1"/>
  <c r="X195" i="42" a="1"/>
  <c r="X195" i="42" s="1"/>
  <c r="Y195" i="42" a="1"/>
  <c r="Y195" i="42" s="1"/>
  <c r="W195" i="42" a="1"/>
  <c r="W195" i="42" s="1"/>
  <c r="M198" i="41"/>
  <c r="V197" i="41"/>
  <c r="W196" i="41" a="1"/>
  <c r="W196" i="41" s="1"/>
  <c r="X196" i="41" a="1"/>
  <c r="X196" i="41" s="1"/>
  <c r="Y196" i="41" a="1"/>
  <c r="Y196" i="41" s="1"/>
  <c r="V197" i="40"/>
  <c r="M198" i="40"/>
  <c r="X196" i="40" a="1"/>
  <c r="X196" i="40" s="1"/>
  <c r="Y196" i="40" a="1"/>
  <c r="Y196" i="40" s="1"/>
  <c r="W196" i="40" a="1"/>
  <c r="W196" i="40" s="1"/>
  <c r="V194" i="57" l="1"/>
  <c r="N194" i="57"/>
  <c r="O194" i="57" s="1"/>
  <c r="P194" i="57" s="1"/>
  <c r="Q194" i="57" s="1"/>
  <c r="R194" i="57" s="1"/>
  <c r="Y193" i="57" a="1"/>
  <c r="Y193" i="57" s="1"/>
  <c r="X193" i="57" a="1"/>
  <c r="X193" i="57" s="1"/>
  <c r="W193" i="57" a="1"/>
  <c r="W193" i="57" s="1"/>
  <c r="N196" i="56"/>
  <c r="O196" i="56" s="1"/>
  <c r="P196" i="56" s="1"/>
  <c r="Q196" i="56" s="1"/>
  <c r="R196" i="56" s="1"/>
  <c r="V196" i="56"/>
  <c r="X195" i="56" a="1"/>
  <c r="X195" i="56" s="1"/>
  <c r="Y195" i="56" a="1"/>
  <c r="Y195" i="56" s="1"/>
  <c r="W195" i="56" a="1"/>
  <c r="W195" i="56" s="1"/>
  <c r="S196" i="55"/>
  <c r="M198" i="54"/>
  <c r="V197" i="54"/>
  <c r="W196" i="54" a="1"/>
  <c r="W196" i="54" s="1"/>
  <c r="S196" i="53"/>
  <c r="X196" i="53" s="1" a="1"/>
  <c r="X196" i="53" s="1"/>
  <c r="W193" i="52" a="1"/>
  <c r="W193" i="52" s="1"/>
  <c r="X193" i="52" a="1"/>
  <c r="X193" i="52" s="1"/>
  <c r="Y193" i="52" a="1"/>
  <c r="Y193" i="52" s="1"/>
  <c r="V194" i="52"/>
  <c r="N194" i="52"/>
  <c r="O194" i="52" s="1"/>
  <c r="P194" i="52" s="1"/>
  <c r="Q194" i="52" s="1"/>
  <c r="R194" i="52" s="1"/>
  <c r="S194" i="51"/>
  <c r="X194" i="51" a="1"/>
  <c r="X194" i="51" s="1"/>
  <c r="Y194" i="51" a="1"/>
  <c r="Y194" i="51" s="1"/>
  <c r="N192" i="50"/>
  <c r="O192" i="50" s="1"/>
  <c r="P192" i="50" s="1"/>
  <c r="Q192" i="50" s="1"/>
  <c r="R192" i="50" s="1"/>
  <c r="V192" i="50"/>
  <c r="W191" i="50" a="1"/>
  <c r="W191" i="50" s="1"/>
  <c r="X191" i="50" a="1"/>
  <c r="X191" i="50" s="1"/>
  <c r="Y191" i="50" a="1"/>
  <c r="Y191" i="50" s="1"/>
  <c r="S196" i="49"/>
  <c r="X196" i="49" s="1" a="1"/>
  <c r="X196" i="49" s="1"/>
  <c r="V194" i="48"/>
  <c r="N194" i="48"/>
  <c r="O194" i="48" s="1"/>
  <c r="P194" i="48" s="1"/>
  <c r="Q194" i="48" s="1"/>
  <c r="R194" i="48" s="1"/>
  <c r="W193" i="48" a="1"/>
  <c r="W193" i="48" s="1"/>
  <c r="Y193" i="48" a="1"/>
  <c r="Y193" i="48" s="1"/>
  <c r="X193" i="48" a="1"/>
  <c r="X193" i="48" s="1"/>
  <c r="N194" i="47"/>
  <c r="O194" i="47" s="1"/>
  <c r="P194" i="47" s="1"/>
  <c r="Q194" i="47" s="1"/>
  <c r="R194" i="47" s="1"/>
  <c r="V194" i="47"/>
  <c r="Y193" i="47" a="1"/>
  <c r="Y193" i="47" s="1"/>
  <c r="X193" i="47" a="1"/>
  <c r="X193" i="47" s="1"/>
  <c r="W193" i="47" a="1"/>
  <c r="W193" i="47" s="1"/>
  <c r="S198" i="46"/>
  <c r="V195" i="45"/>
  <c r="M196" i="45"/>
  <c r="Y194" i="45" a="1"/>
  <c r="Y194" i="45" s="1"/>
  <c r="W194" i="45" a="1"/>
  <c r="W194" i="45" s="1"/>
  <c r="V192" i="44"/>
  <c r="N192" i="44"/>
  <c r="O192" i="44" s="1"/>
  <c r="P192" i="44" s="1"/>
  <c r="Q192" i="44" s="1"/>
  <c r="R192" i="44" s="1"/>
  <c r="W191" i="44" a="1"/>
  <c r="W191" i="44" s="1"/>
  <c r="Y191" i="44" a="1"/>
  <c r="Y191" i="44" s="1"/>
  <c r="X191" i="44" a="1"/>
  <c r="X191" i="44" s="1"/>
  <c r="X197" i="43" a="1"/>
  <c r="X197" i="43" s="1"/>
  <c r="Y197" i="43" a="1"/>
  <c r="Y197" i="43" s="1"/>
  <c r="W197" i="43" a="1"/>
  <c r="W197" i="43" s="1"/>
  <c r="N198" i="43"/>
  <c r="O198" i="43" s="1"/>
  <c r="P198" i="43" s="1"/>
  <c r="Q198" i="43" s="1"/>
  <c r="R198" i="43" s="1"/>
  <c r="V198" i="43"/>
  <c r="S196" i="42"/>
  <c r="X196" i="42" a="1"/>
  <c r="X196" i="42" s="1"/>
  <c r="Y196" i="42" a="1"/>
  <c r="Y196" i="42" s="1"/>
  <c r="X197" i="41" a="1"/>
  <c r="X197" i="41" s="1"/>
  <c r="Y197" i="41" a="1"/>
  <c r="Y197" i="41" s="1"/>
  <c r="W197" i="41" a="1"/>
  <c r="W197" i="41" s="1"/>
  <c r="N198" i="41"/>
  <c r="O198" i="41" s="1"/>
  <c r="P198" i="41" s="1"/>
  <c r="Q198" i="41" s="1"/>
  <c r="R198" i="41" s="1"/>
  <c r="V198" i="41"/>
  <c r="N198" i="40"/>
  <c r="O198" i="40" s="1"/>
  <c r="P198" i="40" s="1"/>
  <c r="Q198" i="40" s="1"/>
  <c r="R198" i="40" s="1"/>
  <c r="V198" i="40"/>
  <c r="Y197" i="40" a="1"/>
  <c r="Y197" i="40" s="1"/>
  <c r="X197" i="40" a="1"/>
  <c r="X197" i="40" s="1"/>
  <c r="W197" i="40" a="1"/>
  <c r="W197" i="40" s="1"/>
  <c r="S194" i="57" l="1"/>
  <c r="Y194" i="57" a="1"/>
  <c r="Y194" i="57" s="1"/>
  <c r="S196" i="56"/>
  <c r="X196" i="56" a="1"/>
  <c r="X196" i="56" s="1"/>
  <c r="M198" i="55"/>
  <c r="V197" i="55"/>
  <c r="Y196" i="55" a="1"/>
  <c r="Y196" i="55" s="1"/>
  <c r="X196" i="55" a="1"/>
  <c r="X196" i="55" s="1"/>
  <c r="W196" i="55" a="1"/>
  <c r="W196" i="55" s="1"/>
  <c r="X197" i="54" a="1"/>
  <c r="X197" i="54" s="1"/>
  <c r="Y197" i="54" a="1"/>
  <c r="Y197" i="54" s="1"/>
  <c r="W197" i="54" a="1"/>
  <c r="W197" i="54" s="1"/>
  <c r="V198" i="54"/>
  <c r="N198" i="54"/>
  <c r="O198" i="54" s="1"/>
  <c r="P198" i="54" s="1"/>
  <c r="Q198" i="54" s="1"/>
  <c r="R198" i="54" s="1"/>
  <c r="Y196" i="53" a="1"/>
  <c r="Y196" i="53" s="1"/>
  <c r="M198" i="53"/>
  <c r="V197" i="53"/>
  <c r="W196" i="53" a="1"/>
  <c r="W196" i="53" s="1"/>
  <c r="S194" i="52"/>
  <c r="X194" i="52" a="1"/>
  <c r="X194" i="52" s="1"/>
  <c r="V195" i="51"/>
  <c r="M196" i="51"/>
  <c r="W194" i="51" a="1"/>
  <c r="W194" i="51" s="1"/>
  <c r="S192" i="50"/>
  <c r="Y192" i="50" s="1" a="1"/>
  <c r="Y192" i="50" s="1"/>
  <c r="M198" i="49"/>
  <c r="V197" i="49"/>
  <c r="Y196" i="49" a="1"/>
  <c r="Y196" i="49" s="1"/>
  <c r="W196" i="49" a="1"/>
  <c r="W196" i="49" s="1"/>
  <c r="S194" i="48"/>
  <c r="X194" i="48" a="1"/>
  <c r="X194" i="48" s="1"/>
  <c r="Y194" i="48" a="1"/>
  <c r="Y194" i="48" s="1"/>
  <c r="W194" i="48" a="1"/>
  <c r="W194" i="48" s="1"/>
  <c r="S194" i="47"/>
  <c r="M200" i="46"/>
  <c r="V199" i="46"/>
  <c r="Y198" i="46" a="1"/>
  <c r="Y198" i="46" s="1"/>
  <c r="W198" i="46" a="1"/>
  <c r="W198" i="46" s="1"/>
  <c r="X198" i="46" a="1"/>
  <c r="X198" i="46" s="1"/>
  <c r="N196" i="45"/>
  <c r="O196" i="45" s="1"/>
  <c r="P196" i="45" s="1"/>
  <c r="Q196" i="45" s="1"/>
  <c r="R196" i="45" s="1"/>
  <c r="V196" i="45"/>
  <c r="W195" i="45" a="1"/>
  <c r="W195" i="45" s="1"/>
  <c r="Y195" i="45" a="1"/>
  <c r="Y195" i="45" s="1"/>
  <c r="X195" i="45" a="1"/>
  <c r="X195" i="45" s="1"/>
  <c r="S192" i="44"/>
  <c r="S198" i="43"/>
  <c r="Y198" i="43" a="1"/>
  <c r="Y198" i="43" s="1"/>
  <c r="M198" i="42"/>
  <c r="V197" i="42"/>
  <c r="W196" i="42" a="1"/>
  <c r="W196" i="42" s="1"/>
  <c r="S198" i="41"/>
  <c r="X198" i="41" a="1"/>
  <c r="X198" i="41" s="1"/>
  <c r="S198" i="40"/>
  <c r="X198" i="40" s="1" a="1"/>
  <c r="X198" i="40" s="1"/>
  <c r="V195" i="57" l="1"/>
  <c r="M196" i="57"/>
  <c r="X194" i="57" a="1"/>
  <c r="X194" i="57" s="1"/>
  <c r="W194" i="57" a="1"/>
  <c r="W194" i="57" s="1"/>
  <c r="M198" i="56"/>
  <c r="V197" i="56"/>
  <c r="Y196" i="56" a="1"/>
  <c r="Y196" i="56" s="1"/>
  <c r="W196" i="56" a="1"/>
  <c r="W196" i="56" s="1"/>
  <c r="W197" i="55" a="1"/>
  <c r="W197" i="55" s="1"/>
  <c r="X197" i="55" a="1"/>
  <c r="X197" i="55" s="1"/>
  <c r="Y197" i="55" a="1"/>
  <c r="Y197" i="55" s="1"/>
  <c r="N198" i="55"/>
  <c r="O198" i="55" s="1"/>
  <c r="P198" i="55" s="1"/>
  <c r="Q198" i="55" s="1"/>
  <c r="R198" i="55" s="1"/>
  <c r="V198" i="55"/>
  <c r="S198" i="54"/>
  <c r="X198" i="54" a="1"/>
  <c r="X198" i="54" s="1"/>
  <c r="W198" i="54" a="1"/>
  <c r="W198" i="54" s="1"/>
  <c r="W197" i="53" a="1"/>
  <c r="W197" i="53" s="1"/>
  <c r="Y197" i="53" a="1"/>
  <c r="Y197" i="53" s="1"/>
  <c r="X197" i="53" a="1"/>
  <c r="X197" i="53" s="1"/>
  <c r="N198" i="53"/>
  <c r="O198" i="53" s="1"/>
  <c r="P198" i="53" s="1"/>
  <c r="Q198" i="53" s="1"/>
  <c r="R198" i="53" s="1"/>
  <c r="V198" i="53"/>
  <c r="V195" i="52"/>
  <c r="M196" i="52"/>
  <c r="W194" i="52" a="1"/>
  <c r="W194" i="52" s="1"/>
  <c r="Y194" i="52" a="1"/>
  <c r="Y194" i="52" s="1"/>
  <c r="N196" i="51"/>
  <c r="O196" i="51" s="1"/>
  <c r="P196" i="51" s="1"/>
  <c r="Q196" i="51" s="1"/>
  <c r="R196" i="51" s="1"/>
  <c r="V196" i="51"/>
  <c r="Y195" i="51" a="1"/>
  <c r="Y195" i="51" s="1"/>
  <c r="W195" i="51" a="1"/>
  <c r="W195" i="51" s="1"/>
  <c r="X195" i="51" a="1"/>
  <c r="X195" i="51" s="1"/>
  <c r="V193" i="50"/>
  <c r="M194" i="50"/>
  <c r="X192" i="50" a="1"/>
  <c r="X192" i="50" s="1"/>
  <c r="W192" i="50" a="1"/>
  <c r="W192" i="50" s="1"/>
  <c r="X197" i="49" a="1"/>
  <c r="X197" i="49" s="1"/>
  <c r="Y197" i="49" a="1"/>
  <c r="Y197" i="49" s="1"/>
  <c r="W197" i="49" a="1"/>
  <c r="W197" i="49" s="1"/>
  <c r="N198" i="49"/>
  <c r="O198" i="49" s="1"/>
  <c r="P198" i="49" s="1"/>
  <c r="Q198" i="49" s="1"/>
  <c r="R198" i="49" s="1"/>
  <c r="V198" i="49"/>
  <c r="V195" i="48"/>
  <c r="M196" i="48"/>
  <c r="V195" i="47"/>
  <c r="M196" i="47"/>
  <c r="Y194" i="47" a="1"/>
  <c r="Y194" i="47" s="1"/>
  <c r="X194" i="47" a="1"/>
  <c r="X194" i="47" s="1"/>
  <c r="W194" i="47" a="1"/>
  <c r="W194" i="47" s="1"/>
  <c r="W199" i="46" a="1"/>
  <c r="W199" i="46" s="1"/>
  <c r="X199" i="46" a="1"/>
  <c r="X199" i="46" s="1"/>
  <c r="Y199" i="46" a="1"/>
  <c r="Y199" i="46" s="1"/>
  <c r="N200" i="46"/>
  <c r="O200" i="46" s="1"/>
  <c r="P200" i="46" s="1"/>
  <c r="Q200" i="46" s="1"/>
  <c r="R200" i="46" s="1"/>
  <c r="V200" i="46"/>
  <c r="S196" i="45"/>
  <c r="X196" i="45" a="1"/>
  <c r="X196" i="45" s="1"/>
  <c r="W196" i="45" a="1"/>
  <c r="W196" i="45" s="1"/>
  <c r="V193" i="44"/>
  <c r="M194" i="44"/>
  <c r="Y192" i="44" a="1"/>
  <c r="Y192" i="44" s="1"/>
  <c r="W192" i="44" a="1"/>
  <c r="W192" i="44" s="1"/>
  <c r="X192" i="44" a="1"/>
  <c r="X192" i="44" s="1"/>
  <c r="V199" i="43"/>
  <c r="M200" i="43"/>
  <c r="W198" i="43" a="1"/>
  <c r="W198" i="43" s="1"/>
  <c r="X198" i="43" a="1"/>
  <c r="X198" i="43" s="1"/>
  <c r="X197" i="42" a="1"/>
  <c r="X197" i="42" s="1"/>
  <c r="Y197" i="42" a="1"/>
  <c r="Y197" i="42" s="1"/>
  <c r="W197" i="42" a="1"/>
  <c r="W197" i="42" s="1"/>
  <c r="V198" i="42"/>
  <c r="N198" i="42"/>
  <c r="O198" i="42" s="1"/>
  <c r="P198" i="42" s="1"/>
  <c r="Q198" i="42" s="1"/>
  <c r="R198" i="42" s="1"/>
  <c r="V199" i="41"/>
  <c r="M200" i="41"/>
  <c r="W198" i="41" a="1"/>
  <c r="W198" i="41" s="1"/>
  <c r="Y198" i="41" a="1"/>
  <c r="Y198" i="41" s="1"/>
  <c r="M200" i="40"/>
  <c r="V199" i="40"/>
  <c r="W198" i="40" a="1"/>
  <c r="W198" i="40" s="1"/>
  <c r="Y198" i="40" a="1"/>
  <c r="Y198" i="40" s="1"/>
  <c r="N196" i="57" l="1"/>
  <c r="O196" i="57" s="1"/>
  <c r="P196" i="57" s="1"/>
  <c r="Q196" i="57" s="1"/>
  <c r="R196" i="57" s="1"/>
  <c r="V196" i="57"/>
  <c r="Y195" i="57" a="1"/>
  <c r="Y195" i="57" s="1"/>
  <c r="X195" i="57" a="1"/>
  <c r="X195" i="57" s="1"/>
  <c r="W195" i="57" a="1"/>
  <c r="W195" i="57" s="1"/>
  <c r="Y197" i="56" a="1"/>
  <c r="Y197" i="56" s="1"/>
  <c r="X197" i="56" a="1"/>
  <c r="X197" i="56" s="1"/>
  <c r="W197" i="56" a="1"/>
  <c r="W197" i="56" s="1"/>
  <c r="N198" i="56"/>
  <c r="O198" i="56" s="1"/>
  <c r="P198" i="56" s="1"/>
  <c r="Q198" i="56" s="1"/>
  <c r="R198" i="56" s="1"/>
  <c r="V198" i="56"/>
  <c r="S198" i="55"/>
  <c r="V199" i="54"/>
  <c r="M200" i="54"/>
  <c r="Y198" i="54" a="1"/>
  <c r="Y198" i="54" s="1"/>
  <c r="S198" i="53"/>
  <c r="N196" i="52"/>
  <c r="O196" i="52" s="1"/>
  <c r="P196" i="52" s="1"/>
  <c r="Q196" i="52" s="1"/>
  <c r="R196" i="52" s="1"/>
  <c r="V196" i="52"/>
  <c r="W195" i="52" a="1"/>
  <c r="W195" i="52" s="1"/>
  <c r="X195" i="52" a="1"/>
  <c r="X195" i="52" s="1"/>
  <c r="Y195" i="52" a="1"/>
  <c r="Y195" i="52" s="1"/>
  <c r="S196" i="51"/>
  <c r="X196" i="51" a="1"/>
  <c r="X196" i="51" s="1"/>
  <c r="V194" i="50"/>
  <c r="N194" i="50"/>
  <c r="O194" i="50" s="1"/>
  <c r="P194" i="50" s="1"/>
  <c r="Q194" i="50" s="1"/>
  <c r="R194" i="50" s="1"/>
  <c r="X193" i="50" a="1"/>
  <c r="X193" i="50" s="1"/>
  <c r="W193" i="50" a="1"/>
  <c r="W193" i="50" s="1"/>
  <c r="Y193" i="50" a="1"/>
  <c r="Y193" i="50" s="1"/>
  <c r="S198" i="49"/>
  <c r="X198" i="49" s="1" a="1"/>
  <c r="X198" i="49" s="1"/>
  <c r="V196" i="48"/>
  <c r="N196" i="48"/>
  <c r="O196" i="48" s="1"/>
  <c r="P196" i="48" s="1"/>
  <c r="Q196" i="48" s="1"/>
  <c r="R196" i="48" s="1"/>
  <c r="Y195" i="48" a="1"/>
  <c r="Y195" i="48" s="1"/>
  <c r="X195" i="48" a="1"/>
  <c r="X195" i="48" s="1"/>
  <c r="W195" i="48" a="1"/>
  <c r="W195" i="48" s="1"/>
  <c r="N196" i="47"/>
  <c r="O196" i="47" s="1"/>
  <c r="P196" i="47" s="1"/>
  <c r="Q196" i="47" s="1"/>
  <c r="R196" i="47" s="1"/>
  <c r="V196" i="47"/>
  <c r="W195" i="47" a="1"/>
  <c r="W195" i="47" s="1"/>
  <c r="X195" i="47" a="1"/>
  <c r="X195" i="47" s="1"/>
  <c r="Y195" i="47" a="1"/>
  <c r="Y195" i="47" s="1"/>
  <c r="S200" i="46"/>
  <c r="M198" i="45"/>
  <c r="V197" i="45"/>
  <c r="Y196" i="45" a="1"/>
  <c r="Y196" i="45" s="1"/>
  <c r="N194" i="44"/>
  <c r="O194" i="44" s="1"/>
  <c r="P194" i="44" s="1"/>
  <c r="Q194" i="44" s="1"/>
  <c r="R194" i="44" s="1"/>
  <c r="V194" i="44"/>
  <c r="W193" i="44" a="1"/>
  <c r="W193" i="44" s="1"/>
  <c r="Y193" i="44" a="1"/>
  <c r="Y193" i="44" s="1"/>
  <c r="X193" i="44" a="1"/>
  <c r="X193" i="44" s="1"/>
  <c r="N200" i="43"/>
  <c r="O200" i="43" s="1"/>
  <c r="P200" i="43" s="1"/>
  <c r="Q200" i="43" s="1"/>
  <c r="R200" i="43" s="1"/>
  <c r="V200" i="43"/>
  <c r="W199" i="43" a="1"/>
  <c r="W199" i="43" s="1"/>
  <c r="Y199" i="43" a="1"/>
  <c r="Y199" i="43" s="1"/>
  <c r="X199" i="43" a="1"/>
  <c r="X199" i="43" s="1"/>
  <c r="S198" i="42"/>
  <c r="X198" i="42" a="1"/>
  <c r="X198" i="42" s="1"/>
  <c r="Y198" i="42" a="1"/>
  <c r="Y198" i="42" s="1"/>
  <c r="V200" i="41"/>
  <c r="N200" i="41"/>
  <c r="O200" i="41" s="1"/>
  <c r="P200" i="41" s="1"/>
  <c r="Q200" i="41" s="1"/>
  <c r="R200" i="41" s="1"/>
  <c r="W199" i="41" a="1"/>
  <c r="W199" i="41" s="1"/>
  <c r="Y199" i="41" a="1"/>
  <c r="Y199" i="41" s="1"/>
  <c r="X199" i="41" a="1"/>
  <c r="X199" i="41" s="1"/>
  <c r="Y199" i="40" a="1"/>
  <c r="Y199" i="40" s="1"/>
  <c r="X199" i="40" a="1"/>
  <c r="X199" i="40" s="1"/>
  <c r="W199" i="40" a="1"/>
  <c r="W199" i="40" s="1"/>
  <c r="N200" i="40"/>
  <c r="O200" i="40" s="1"/>
  <c r="P200" i="40" s="1"/>
  <c r="Q200" i="40" s="1"/>
  <c r="R200" i="40" s="1"/>
  <c r="V200" i="40"/>
  <c r="S196" i="57" l="1"/>
  <c r="S198" i="56"/>
  <c r="X198" i="56" a="1"/>
  <c r="X198" i="56" s="1"/>
  <c r="V199" i="55"/>
  <c r="M200" i="55"/>
  <c r="Y198" i="55" a="1"/>
  <c r="Y198" i="55" s="1"/>
  <c r="W198" i="55" a="1"/>
  <c r="W198" i="55" s="1"/>
  <c r="X198" i="55" a="1"/>
  <c r="X198" i="55" s="1"/>
  <c r="N200" i="54"/>
  <c r="O200" i="54" s="1"/>
  <c r="P200" i="54" s="1"/>
  <c r="Q200" i="54" s="1"/>
  <c r="R200" i="54" s="1"/>
  <c r="V200" i="54"/>
  <c r="X199" i="54" a="1"/>
  <c r="X199" i="54" s="1"/>
  <c r="W199" i="54" a="1"/>
  <c r="W199" i="54" s="1"/>
  <c r="Y199" i="54" a="1"/>
  <c r="Y199" i="54" s="1"/>
  <c r="M200" i="53"/>
  <c r="V199" i="53"/>
  <c r="X198" i="53" a="1"/>
  <c r="X198" i="53" s="1"/>
  <c r="W198" i="53" a="1"/>
  <c r="W198" i="53" s="1"/>
  <c r="Y198" i="53" a="1"/>
  <c r="Y198" i="53" s="1"/>
  <c r="S196" i="52"/>
  <c r="X196" i="52" a="1"/>
  <c r="X196" i="52" s="1"/>
  <c r="V197" i="51"/>
  <c r="M198" i="51"/>
  <c r="W196" i="51" a="1"/>
  <c r="W196" i="51" s="1"/>
  <c r="Y196" i="51" a="1"/>
  <c r="Y196" i="51" s="1"/>
  <c r="S194" i="50"/>
  <c r="Y194" i="50" a="1"/>
  <c r="Y194" i="50" s="1"/>
  <c r="V199" i="49"/>
  <c r="M200" i="49"/>
  <c r="W198" i="49" a="1"/>
  <c r="W198" i="49" s="1"/>
  <c r="Y198" i="49" a="1"/>
  <c r="Y198" i="49" s="1"/>
  <c r="S196" i="48"/>
  <c r="X196" i="48" s="1" a="1"/>
  <c r="X196" i="48" s="1"/>
  <c r="Y196" i="48" a="1"/>
  <c r="Y196" i="48" s="1"/>
  <c r="S196" i="47"/>
  <c r="V201" i="46"/>
  <c r="AC160" i="46"/>
  <c r="X200" i="46" a="1"/>
  <c r="X200" i="46" s="1"/>
  <c r="W200" i="46" a="1"/>
  <c r="W200" i="46" s="1"/>
  <c r="Y200" i="46" a="1"/>
  <c r="Y200" i="46" s="1"/>
  <c r="X197" i="45" a="1"/>
  <c r="X197" i="45" s="1"/>
  <c r="Y197" i="45" a="1"/>
  <c r="Y197" i="45" s="1"/>
  <c r="W197" i="45" a="1"/>
  <c r="W197" i="45" s="1"/>
  <c r="N198" i="45"/>
  <c r="O198" i="45" s="1"/>
  <c r="P198" i="45" s="1"/>
  <c r="Q198" i="45" s="1"/>
  <c r="R198" i="45" s="1"/>
  <c r="V198" i="45"/>
  <c r="S194" i="44"/>
  <c r="X194" i="44" a="1"/>
  <c r="X194" i="44" s="1"/>
  <c r="W194" i="44" a="1"/>
  <c r="W194" i="44" s="1"/>
  <c r="S200" i="43"/>
  <c r="V199" i="42"/>
  <c r="M200" i="42"/>
  <c r="W198" i="42" a="1"/>
  <c r="W198" i="42" s="1"/>
  <c r="S200" i="41"/>
  <c r="X200" i="41" a="1"/>
  <c r="X200" i="41" s="1"/>
  <c r="W200" i="41" a="1"/>
  <c r="W200" i="41" s="1"/>
  <c r="S200" i="40"/>
  <c r="X200" i="40" s="1" a="1"/>
  <c r="X200" i="40" s="1"/>
  <c r="V197" i="57" l="1"/>
  <c r="M198" i="57"/>
  <c r="W196" i="57" a="1"/>
  <c r="W196" i="57" s="1"/>
  <c r="X196" i="57" a="1"/>
  <c r="X196" i="57" s="1"/>
  <c r="Y196" i="57" a="1"/>
  <c r="Y196" i="57" s="1"/>
  <c r="M200" i="56"/>
  <c r="V199" i="56"/>
  <c r="Y198" i="56" a="1"/>
  <c r="Y198" i="56" s="1"/>
  <c r="W198" i="56" a="1"/>
  <c r="W198" i="56" s="1"/>
  <c r="V200" i="55"/>
  <c r="N200" i="55"/>
  <c r="O200" i="55" s="1"/>
  <c r="P200" i="55" s="1"/>
  <c r="Q200" i="55" s="1"/>
  <c r="R200" i="55" s="1"/>
  <c r="X199" i="55" a="1"/>
  <c r="X199" i="55" s="1"/>
  <c r="W199" i="55" a="1"/>
  <c r="W199" i="55" s="1"/>
  <c r="Y199" i="55" a="1"/>
  <c r="Y199" i="55" s="1"/>
  <c r="S200" i="54"/>
  <c r="X200" i="54" a="1"/>
  <c r="X200" i="54" s="1"/>
  <c r="W200" i="54" a="1"/>
  <c r="W200" i="54" s="1"/>
  <c r="Y199" i="53" a="1"/>
  <c r="Y199" i="53" s="1"/>
  <c r="X199" i="53" a="1"/>
  <c r="X199" i="53" s="1"/>
  <c r="W199" i="53" a="1"/>
  <c r="W199" i="53" s="1"/>
  <c r="V200" i="53"/>
  <c r="N200" i="53"/>
  <c r="O200" i="53" s="1"/>
  <c r="P200" i="53" s="1"/>
  <c r="Q200" i="53" s="1"/>
  <c r="R200" i="53" s="1"/>
  <c r="M198" i="52"/>
  <c r="V197" i="52"/>
  <c r="W196" i="52" a="1"/>
  <c r="W196" i="52" s="1"/>
  <c r="Y196" i="52" a="1"/>
  <c r="Y196" i="52" s="1"/>
  <c r="X197" i="51" a="1"/>
  <c r="X197" i="51" s="1"/>
  <c r="Y197" i="51" a="1"/>
  <c r="Y197" i="51" s="1"/>
  <c r="W197" i="51" a="1"/>
  <c r="W197" i="51" s="1"/>
  <c r="N198" i="51"/>
  <c r="O198" i="51" s="1"/>
  <c r="P198" i="51" s="1"/>
  <c r="Q198" i="51" s="1"/>
  <c r="R198" i="51" s="1"/>
  <c r="V198" i="51"/>
  <c r="M196" i="50"/>
  <c r="V195" i="50"/>
  <c r="W194" i="50" a="1"/>
  <c r="W194" i="50" s="1"/>
  <c r="X194" i="50" a="1"/>
  <c r="X194" i="50" s="1"/>
  <c r="V200" i="49"/>
  <c r="N200" i="49"/>
  <c r="O200" i="49" s="1"/>
  <c r="P200" i="49" s="1"/>
  <c r="Q200" i="49" s="1"/>
  <c r="R200" i="49" s="1"/>
  <c r="W199" i="49" a="1"/>
  <c r="W199" i="49" s="1"/>
  <c r="Y199" i="49" a="1"/>
  <c r="Y199" i="49" s="1"/>
  <c r="X199" i="49" a="1"/>
  <c r="X199" i="49" s="1"/>
  <c r="M198" i="48"/>
  <c r="V197" i="48"/>
  <c r="W196" i="48" a="1"/>
  <c r="W196" i="48" s="1"/>
  <c r="M198" i="47"/>
  <c r="V197" i="47"/>
  <c r="Y196" i="47" a="1"/>
  <c r="Y196" i="47" s="1"/>
  <c r="X196" i="47" a="1"/>
  <c r="X196" i="47" s="1"/>
  <c r="W196" i="47" a="1"/>
  <c r="W196" i="47" s="1"/>
  <c r="AL160" i="46"/>
  <c r="AD160" i="46"/>
  <c r="AE160" i="46" s="1"/>
  <c r="AF160" i="46" s="1"/>
  <c r="AG160" i="46" s="1"/>
  <c r="AH160" i="46" s="1"/>
  <c r="AC158" i="46"/>
  <c r="Y201" i="46" a="1"/>
  <c r="Y201" i="46" s="1"/>
  <c r="X201" i="46" a="1"/>
  <c r="X201" i="46" s="1"/>
  <c r="W201" i="46" a="1"/>
  <c r="W201" i="46" s="1"/>
  <c r="S198" i="45"/>
  <c r="X198" i="45" a="1"/>
  <c r="X198" i="45" s="1"/>
  <c r="V195" i="44"/>
  <c r="M196" i="44"/>
  <c r="Y194" i="44" a="1"/>
  <c r="Y194" i="44" s="1"/>
  <c r="AC160" i="43"/>
  <c r="V201" i="43"/>
  <c r="W200" i="43" a="1"/>
  <c r="W200" i="43" s="1"/>
  <c r="X200" i="43" a="1"/>
  <c r="X200" i="43" s="1"/>
  <c r="Y200" i="43" a="1"/>
  <c r="Y200" i="43" s="1"/>
  <c r="V200" i="42"/>
  <c r="N200" i="42"/>
  <c r="O200" i="42" s="1"/>
  <c r="P200" i="42" s="1"/>
  <c r="Q200" i="42" s="1"/>
  <c r="R200" i="42" s="1"/>
  <c r="Y199" i="42" a="1"/>
  <c r="Y199" i="42" s="1"/>
  <c r="X199" i="42" a="1"/>
  <c r="X199" i="42" s="1"/>
  <c r="W199" i="42" a="1"/>
  <c r="W199" i="42" s="1"/>
  <c r="V201" i="41"/>
  <c r="AC160" i="41"/>
  <c r="Y200" i="41" a="1"/>
  <c r="Y200" i="41" s="1"/>
  <c r="V201" i="40"/>
  <c r="AC160" i="40"/>
  <c r="W200" i="40" a="1"/>
  <c r="W200" i="40" s="1"/>
  <c r="Y200" i="40" a="1"/>
  <c r="Y200" i="40" s="1"/>
  <c r="V198" i="57" l="1"/>
  <c r="N198" i="57"/>
  <c r="O198" i="57" s="1"/>
  <c r="P198" i="57" s="1"/>
  <c r="Q198" i="57" s="1"/>
  <c r="R198" i="57" s="1"/>
  <c r="W197" i="57" a="1"/>
  <c r="W197" i="57" s="1"/>
  <c r="Y197" i="57" a="1"/>
  <c r="Y197" i="57" s="1"/>
  <c r="X197" i="57" a="1"/>
  <c r="X197" i="57" s="1"/>
  <c r="X199" i="56" a="1"/>
  <c r="X199" i="56" s="1"/>
  <c r="W199" i="56" a="1"/>
  <c r="W199" i="56" s="1"/>
  <c r="Y199" i="56" a="1"/>
  <c r="Y199" i="56" s="1"/>
  <c r="N200" i="56"/>
  <c r="O200" i="56" s="1"/>
  <c r="P200" i="56" s="1"/>
  <c r="Q200" i="56" s="1"/>
  <c r="R200" i="56" s="1"/>
  <c r="V200" i="56"/>
  <c r="S200" i="55"/>
  <c r="W200" i="55" s="1" a="1"/>
  <c r="W200" i="55" s="1"/>
  <c r="V201" i="54"/>
  <c r="AC160" i="54"/>
  <c r="Y200" i="54" a="1"/>
  <c r="Y200" i="54" s="1"/>
  <c r="S200" i="53"/>
  <c r="W200" i="53" s="1" a="1"/>
  <c r="W200" i="53" s="1"/>
  <c r="Y197" i="52" a="1"/>
  <c r="Y197" i="52" s="1"/>
  <c r="X197" i="52" a="1"/>
  <c r="X197" i="52" s="1"/>
  <c r="W197" i="52" a="1"/>
  <c r="W197" i="52" s="1"/>
  <c r="N198" i="52"/>
  <c r="O198" i="52" s="1"/>
  <c r="P198" i="52" s="1"/>
  <c r="Q198" i="52" s="1"/>
  <c r="R198" i="52" s="1"/>
  <c r="V198" i="52"/>
  <c r="S198" i="51"/>
  <c r="X195" i="50" a="1"/>
  <c r="X195" i="50" s="1"/>
  <c r="Y195" i="50" a="1"/>
  <c r="Y195" i="50" s="1"/>
  <c r="W195" i="50" a="1"/>
  <c r="W195" i="50" s="1"/>
  <c r="V196" i="50"/>
  <c r="N196" i="50"/>
  <c r="O196" i="50" s="1"/>
  <c r="P196" i="50" s="1"/>
  <c r="Q196" i="50" s="1"/>
  <c r="R196" i="50" s="1"/>
  <c r="S200" i="49"/>
  <c r="X200" i="49" a="1"/>
  <c r="X200" i="49" s="1"/>
  <c r="W200" i="49" a="1"/>
  <c r="W200" i="49" s="1"/>
  <c r="W197" i="48" a="1"/>
  <c r="W197" i="48" s="1"/>
  <c r="Y197" i="48" a="1"/>
  <c r="Y197" i="48" s="1"/>
  <c r="X197" i="48" a="1"/>
  <c r="X197" i="48" s="1"/>
  <c r="N198" i="48"/>
  <c r="O198" i="48" s="1"/>
  <c r="P198" i="48" s="1"/>
  <c r="Q198" i="48" s="1"/>
  <c r="R198" i="48" s="1"/>
  <c r="V198" i="48"/>
  <c r="W197" i="47" a="1"/>
  <c r="W197" i="47" s="1"/>
  <c r="X197" i="47" a="1"/>
  <c r="X197" i="47" s="1"/>
  <c r="Y197" i="47" a="1"/>
  <c r="Y197" i="47" s="1"/>
  <c r="N198" i="47"/>
  <c r="O198" i="47" s="1"/>
  <c r="P198" i="47" s="1"/>
  <c r="Q198" i="47" s="1"/>
  <c r="R198" i="47" s="1"/>
  <c r="V198" i="47"/>
  <c r="F41" i="46"/>
  <c r="F37" i="46"/>
  <c r="F40" i="46"/>
  <c r="F38" i="46"/>
  <c r="F39" i="46"/>
  <c r="H37" i="46"/>
  <c r="H38" i="46"/>
  <c r="H40" i="46"/>
  <c r="H41" i="46"/>
  <c r="H39" i="46"/>
  <c r="G37" i="46"/>
  <c r="G40" i="46"/>
  <c r="G38" i="46"/>
  <c r="G41" i="46"/>
  <c r="G39" i="46"/>
  <c r="AI160" i="46"/>
  <c r="AM160" i="46" a="1"/>
  <c r="AM160" i="46" s="1"/>
  <c r="V199" i="45"/>
  <c r="M200" i="45"/>
  <c r="W198" i="45" a="1"/>
  <c r="W198" i="45" s="1"/>
  <c r="Y198" i="45" a="1"/>
  <c r="Y198" i="45" s="1"/>
  <c r="N196" i="44"/>
  <c r="O196" i="44" s="1"/>
  <c r="P196" i="44" s="1"/>
  <c r="Q196" i="44" s="1"/>
  <c r="R196" i="44" s="1"/>
  <c r="V196" i="44"/>
  <c r="W195" i="44" a="1"/>
  <c r="W195" i="44" s="1"/>
  <c r="Y195" i="44" a="1"/>
  <c r="Y195" i="44" s="1"/>
  <c r="X195" i="44" a="1"/>
  <c r="X195" i="44" s="1"/>
  <c r="Y201" i="43" a="1"/>
  <c r="Y201" i="43" s="1"/>
  <c r="X201" i="43" a="1"/>
  <c r="X201" i="43" s="1"/>
  <c r="W201" i="43" a="1"/>
  <c r="W201" i="43" s="1"/>
  <c r="AL160" i="43"/>
  <c r="AC158" i="43"/>
  <c r="AD160" i="43"/>
  <c r="AE160" i="43" s="1"/>
  <c r="AF160" i="43" s="1"/>
  <c r="AG160" i="43" s="1"/>
  <c r="AH160" i="43" s="1"/>
  <c r="S200" i="42"/>
  <c r="X200" i="42" a="1"/>
  <c r="X200" i="42" s="1"/>
  <c r="Y200" i="42" a="1"/>
  <c r="Y200" i="42" s="1"/>
  <c r="AD160" i="41"/>
  <c r="AE160" i="41" s="1"/>
  <c r="AF160" i="41" s="1"/>
  <c r="AG160" i="41" s="1"/>
  <c r="AH160" i="41" s="1"/>
  <c r="AL160" i="41"/>
  <c r="AC158" i="41"/>
  <c r="Y201" i="41" a="1"/>
  <c r="Y201" i="41" s="1"/>
  <c r="W201" i="41" a="1"/>
  <c r="W201" i="41" s="1"/>
  <c r="X201" i="41" a="1"/>
  <c r="X201" i="41" s="1"/>
  <c r="AD160" i="40"/>
  <c r="AE160" i="40" s="1"/>
  <c r="AF160" i="40" s="1"/>
  <c r="AG160" i="40" s="1"/>
  <c r="AH160" i="40" s="1"/>
  <c r="AL160" i="40"/>
  <c r="AC158" i="40"/>
  <c r="X201" i="40" a="1"/>
  <c r="X201" i="40" s="1"/>
  <c r="Y201" i="40" a="1"/>
  <c r="Y201" i="40" s="1"/>
  <c r="W201" i="40" a="1"/>
  <c r="W201" i="40" s="1"/>
  <c r="S198" i="57" l="1"/>
  <c r="X198" i="57" a="1"/>
  <c r="X198" i="57" s="1"/>
  <c r="Y200" i="56" a="1"/>
  <c r="Y200" i="56" s="1"/>
  <c r="S200" i="56"/>
  <c r="X200" i="56" a="1"/>
  <c r="X200" i="56" s="1"/>
  <c r="AC160" i="55"/>
  <c r="V201" i="55"/>
  <c r="X200" i="55" a="1"/>
  <c r="X200" i="55" s="1"/>
  <c r="Y200" i="55" a="1"/>
  <c r="Y200" i="55" s="1"/>
  <c r="AD160" i="54"/>
  <c r="AE160" i="54" s="1"/>
  <c r="AF160" i="54" s="1"/>
  <c r="AG160" i="54" s="1"/>
  <c r="AH160" i="54" s="1"/>
  <c r="AC158" i="54"/>
  <c r="AL160" i="54"/>
  <c r="Y201" i="54" a="1"/>
  <c r="Y201" i="54" s="1"/>
  <c r="W201" i="54" a="1"/>
  <c r="W201" i="54" s="1"/>
  <c r="X201" i="54" a="1"/>
  <c r="X201" i="54" s="1"/>
  <c r="V201" i="53"/>
  <c r="AC160" i="53"/>
  <c r="X200" i="53" a="1"/>
  <c r="X200" i="53" s="1"/>
  <c r="Y200" i="53" a="1"/>
  <c r="Y200" i="53" s="1"/>
  <c r="W198" i="52" a="1"/>
  <c r="W198" i="52" s="1"/>
  <c r="S198" i="52"/>
  <c r="X198" i="52" a="1"/>
  <c r="X198" i="52" s="1"/>
  <c r="M200" i="51"/>
  <c r="V199" i="51"/>
  <c r="Y198" i="51" a="1"/>
  <c r="Y198" i="51" s="1"/>
  <c r="X198" i="51" a="1"/>
  <c r="X198" i="51" s="1"/>
  <c r="W198" i="51" a="1"/>
  <c r="W198" i="51" s="1"/>
  <c r="S196" i="50"/>
  <c r="Y196" i="50" a="1"/>
  <c r="Y196" i="50" s="1"/>
  <c r="AC160" i="49"/>
  <c r="V201" i="49"/>
  <c r="Y200" i="49" a="1"/>
  <c r="Y200" i="49" s="1"/>
  <c r="S198" i="48"/>
  <c r="W198" i="48" s="1" a="1"/>
  <c r="W198" i="48" s="1"/>
  <c r="S198" i="47"/>
  <c r="AC162" i="46"/>
  <c r="AL161" i="46"/>
  <c r="AO160" i="46" a="1"/>
  <c r="AO160" i="46" s="1"/>
  <c r="AN160" i="46" a="1"/>
  <c r="AN160" i="46" s="1"/>
  <c r="V200" i="45"/>
  <c r="N200" i="45"/>
  <c r="O200" i="45" s="1"/>
  <c r="P200" i="45" s="1"/>
  <c r="Q200" i="45" s="1"/>
  <c r="R200" i="45" s="1"/>
  <c r="W199" i="45" a="1"/>
  <c r="W199" i="45" s="1"/>
  <c r="Y199" i="45" a="1"/>
  <c r="Y199" i="45" s="1"/>
  <c r="X199" i="45" a="1"/>
  <c r="X199" i="45" s="1"/>
  <c r="S196" i="44"/>
  <c r="X196" i="44" a="1"/>
  <c r="X196" i="44" s="1"/>
  <c r="AI160" i="43"/>
  <c r="AN160" i="43" a="1"/>
  <c r="AN160" i="43" s="1"/>
  <c r="F38" i="43"/>
  <c r="F41" i="43"/>
  <c r="F37" i="43"/>
  <c r="F40" i="43"/>
  <c r="F39" i="43"/>
  <c r="G37" i="43"/>
  <c r="G41" i="43"/>
  <c r="G40" i="43"/>
  <c r="G38" i="43"/>
  <c r="G39" i="43"/>
  <c r="H41" i="43"/>
  <c r="H38" i="43"/>
  <c r="H40" i="43"/>
  <c r="H37" i="43"/>
  <c r="H39" i="43"/>
  <c r="V201" i="42"/>
  <c r="AC160" i="42"/>
  <c r="W200" i="42" a="1"/>
  <c r="W200" i="42" s="1"/>
  <c r="G37" i="41"/>
  <c r="G38" i="41"/>
  <c r="G40" i="41"/>
  <c r="G41" i="41"/>
  <c r="G39" i="41"/>
  <c r="H38" i="41"/>
  <c r="H37" i="41"/>
  <c r="H41" i="41"/>
  <c r="H40" i="41"/>
  <c r="H39" i="41"/>
  <c r="F37" i="41"/>
  <c r="F41" i="41"/>
  <c r="F38" i="41"/>
  <c r="F40" i="41"/>
  <c r="F39" i="41"/>
  <c r="AI160" i="41"/>
  <c r="AM160" i="41" s="1" a="1"/>
  <c r="AM160" i="41" s="1"/>
  <c r="F40" i="40"/>
  <c r="F37" i="40"/>
  <c r="F41" i="40"/>
  <c r="F38" i="40"/>
  <c r="F39" i="40"/>
  <c r="H41" i="40"/>
  <c r="H37" i="40"/>
  <c r="H40" i="40"/>
  <c r="H39" i="40"/>
  <c r="H38" i="40"/>
  <c r="G37" i="40"/>
  <c r="G41" i="40"/>
  <c r="G40" i="40"/>
  <c r="G39" i="40"/>
  <c r="G38" i="40"/>
  <c r="AI160" i="40"/>
  <c r="AN160" i="40" s="1" a="1"/>
  <c r="AN160" i="40" s="1"/>
  <c r="M200" i="57" l="1"/>
  <c r="V199" i="57"/>
  <c r="Y198" i="57" a="1"/>
  <c r="Y198" i="57" s="1"/>
  <c r="W198" i="57" a="1"/>
  <c r="W198" i="57" s="1"/>
  <c r="V201" i="56"/>
  <c r="AC160" i="56"/>
  <c r="W200" i="56" a="1"/>
  <c r="W200" i="56" s="1"/>
  <c r="W201" i="55" a="1"/>
  <c r="W201" i="55" s="1"/>
  <c r="Y201" i="55" a="1"/>
  <c r="Y201" i="55" s="1"/>
  <c r="X201" i="55" a="1"/>
  <c r="X201" i="55" s="1"/>
  <c r="AL160" i="55"/>
  <c r="AC158" i="55"/>
  <c r="AD160" i="55"/>
  <c r="AE160" i="55" s="1"/>
  <c r="AF160" i="55" s="1"/>
  <c r="AG160" i="55" s="1"/>
  <c r="AH160" i="55" s="1"/>
  <c r="G37" i="54"/>
  <c r="G41" i="54"/>
  <c r="G40" i="54"/>
  <c r="G38" i="54"/>
  <c r="G39" i="54"/>
  <c r="F38" i="54"/>
  <c r="F41" i="54"/>
  <c r="F40" i="54"/>
  <c r="F37" i="54"/>
  <c r="F39" i="54"/>
  <c r="H41" i="54"/>
  <c r="H40" i="54"/>
  <c r="H37" i="54"/>
  <c r="H38" i="54"/>
  <c r="H39" i="54"/>
  <c r="AI160" i="54"/>
  <c r="AN160" i="54" s="1" a="1"/>
  <c r="AN160" i="54" s="1"/>
  <c r="AM160" i="54" a="1"/>
  <c r="AM160" i="54" s="1"/>
  <c r="AC158" i="53"/>
  <c r="AD160" i="53"/>
  <c r="AE160" i="53" s="1"/>
  <c r="AF160" i="53" s="1"/>
  <c r="AG160" i="53" s="1"/>
  <c r="AH160" i="53" s="1"/>
  <c r="AL160" i="53"/>
  <c r="Y201" i="53" a="1"/>
  <c r="Y201" i="53" s="1"/>
  <c r="X201" i="53" a="1"/>
  <c r="X201" i="53" s="1"/>
  <c r="W201" i="53" a="1"/>
  <c r="W201" i="53" s="1"/>
  <c r="M200" i="52"/>
  <c r="V199" i="52"/>
  <c r="Y198" i="52" a="1"/>
  <c r="Y198" i="52" s="1"/>
  <c r="Y199" i="51" a="1"/>
  <c r="Y199" i="51" s="1"/>
  <c r="X199" i="51" a="1"/>
  <c r="X199" i="51" s="1"/>
  <c r="W199" i="51" a="1"/>
  <c r="W199" i="51" s="1"/>
  <c r="N200" i="51"/>
  <c r="O200" i="51" s="1"/>
  <c r="P200" i="51" s="1"/>
  <c r="Q200" i="51" s="1"/>
  <c r="R200" i="51" s="1"/>
  <c r="V200" i="51"/>
  <c r="M198" i="50"/>
  <c r="V197" i="50"/>
  <c r="W196" i="50" a="1"/>
  <c r="W196" i="50" s="1"/>
  <c r="X196" i="50" a="1"/>
  <c r="X196" i="50" s="1"/>
  <c r="Y201" i="49" a="1"/>
  <c r="Y201" i="49" s="1"/>
  <c r="W201" i="49" a="1"/>
  <c r="W201" i="49" s="1"/>
  <c r="X201" i="49" a="1"/>
  <c r="X201" i="49" s="1"/>
  <c r="AD160" i="49"/>
  <c r="AE160" i="49" s="1"/>
  <c r="AF160" i="49" s="1"/>
  <c r="AG160" i="49" s="1"/>
  <c r="AH160" i="49" s="1"/>
  <c r="AC158" i="49"/>
  <c r="AL160" i="49"/>
  <c r="M200" i="48"/>
  <c r="V199" i="48"/>
  <c r="Y198" i="48" a="1"/>
  <c r="Y198" i="48" s="1"/>
  <c r="X198" i="48" a="1"/>
  <c r="X198" i="48" s="1"/>
  <c r="V199" i="47"/>
  <c r="M200" i="47"/>
  <c r="X198" i="47" a="1"/>
  <c r="X198" i="47" s="1"/>
  <c r="W198" i="47" a="1"/>
  <c r="W198" i="47" s="1"/>
  <c r="Y198" i="47" a="1"/>
  <c r="Y198" i="47" s="1"/>
  <c r="AD162" i="46"/>
  <c r="AE162" i="46" s="1"/>
  <c r="AF162" i="46" s="1"/>
  <c r="AG162" i="46" s="1"/>
  <c r="AH162" i="46" s="1"/>
  <c r="AL162" i="46"/>
  <c r="AM161" i="46" a="1"/>
  <c r="AM161" i="46" s="1"/>
  <c r="AO161" i="46" a="1"/>
  <c r="AO161" i="46" s="1"/>
  <c r="AN161" i="46" a="1"/>
  <c r="AN161" i="46" s="1"/>
  <c r="S200" i="45"/>
  <c r="X200" i="45" s="1" a="1"/>
  <c r="X200" i="45" s="1"/>
  <c r="W200" i="45" a="1"/>
  <c r="W200" i="45" s="1"/>
  <c r="V197" i="44"/>
  <c r="M198" i="44"/>
  <c r="W196" i="44" a="1"/>
  <c r="W196" i="44" s="1"/>
  <c r="Y196" i="44" a="1"/>
  <c r="Y196" i="44" s="1"/>
  <c r="AL161" i="43"/>
  <c r="AC162" i="43"/>
  <c r="AO160" i="43" a="1"/>
  <c r="AO160" i="43" s="1"/>
  <c r="AM160" i="43" a="1"/>
  <c r="AM160" i="43" s="1"/>
  <c r="AL160" i="42"/>
  <c r="AC158" i="42"/>
  <c r="AD160" i="42"/>
  <c r="AE160" i="42" s="1"/>
  <c r="AF160" i="42" s="1"/>
  <c r="AG160" i="42" s="1"/>
  <c r="AH160" i="42" s="1"/>
  <c r="Y201" i="42" a="1"/>
  <c r="Y201" i="42" s="1"/>
  <c r="W201" i="42" a="1"/>
  <c r="W201" i="42" s="1"/>
  <c r="X201" i="42" a="1"/>
  <c r="X201" i="42" s="1"/>
  <c r="AN160" i="41" a="1"/>
  <c r="AN160" i="41" s="1"/>
  <c r="AL161" i="41"/>
  <c r="AC162" i="41"/>
  <c r="AO160" i="41" a="1"/>
  <c r="AO160" i="41" s="1"/>
  <c r="I41" i="40"/>
  <c r="I39" i="40"/>
  <c r="I38" i="40"/>
  <c r="I37" i="40"/>
  <c r="I40" i="40"/>
  <c r="AO160" i="40" a="1"/>
  <c r="AO160" i="40" s="1"/>
  <c r="AL161" i="40"/>
  <c r="AC162" i="40"/>
  <c r="AM160" i="40" a="1"/>
  <c r="AM160" i="40" s="1"/>
  <c r="X199" i="57" l="1" a="1"/>
  <c r="X199" i="57" s="1"/>
  <c r="W199" i="57" a="1"/>
  <c r="W199" i="57" s="1"/>
  <c r="Y199" i="57" a="1"/>
  <c r="Y199" i="57" s="1"/>
  <c r="N200" i="57"/>
  <c r="O200" i="57" s="1"/>
  <c r="P200" i="57" s="1"/>
  <c r="Q200" i="57" s="1"/>
  <c r="R200" i="57" s="1"/>
  <c r="V200" i="57"/>
  <c r="AC158" i="56"/>
  <c r="AL160" i="56"/>
  <c r="AD160" i="56"/>
  <c r="AE160" i="56" s="1"/>
  <c r="AF160" i="56" s="1"/>
  <c r="AG160" i="56" s="1"/>
  <c r="AH160" i="56" s="1"/>
  <c r="Y201" i="56" a="1"/>
  <c r="Y201" i="56" s="1"/>
  <c r="W201" i="56" a="1"/>
  <c r="W201" i="56" s="1"/>
  <c r="X201" i="56" a="1"/>
  <c r="X201" i="56" s="1"/>
  <c r="AN160" i="55" a="1"/>
  <c r="AN160" i="55" s="1"/>
  <c r="AI160" i="55"/>
  <c r="AO160" i="55" a="1"/>
  <c r="AO160" i="55" s="1"/>
  <c r="G37" i="55"/>
  <c r="G38" i="55"/>
  <c r="G39" i="55"/>
  <c r="G41" i="55"/>
  <c r="G40" i="55"/>
  <c r="H37" i="55"/>
  <c r="H40" i="55"/>
  <c r="H38" i="55"/>
  <c r="H39" i="55"/>
  <c r="H41" i="55"/>
  <c r="F41" i="55"/>
  <c r="F38" i="55"/>
  <c r="F40" i="55"/>
  <c r="F37" i="55"/>
  <c r="F39" i="55"/>
  <c r="AL161" i="54"/>
  <c r="AC162" i="54"/>
  <c r="AO160" i="54" a="1"/>
  <c r="AO160" i="54" s="1"/>
  <c r="F40" i="53"/>
  <c r="F41" i="53"/>
  <c r="F38" i="53"/>
  <c r="F37" i="53"/>
  <c r="F39" i="53"/>
  <c r="H37" i="53"/>
  <c r="H38" i="53"/>
  <c r="H41" i="53"/>
  <c r="H40" i="53"/>
  <c r="H39" i="53"/>
  <c r="G37" i="53"/>
  <c r="G41" i="53"/>
  <c r="G40" i="53"/>
  <c r="G38" i="53"/>
  <c r="G39" i="53"/>
  <c r="AN160" i="53" a="1"/>
  <c r="AN160" i="53" s="1"/>
  <c r="AI160" i="53"/>
  <c r="AM160" i="53" a="1"/>
  <c r="AM160" i="53" s="1"/>
  <c r="AO160" i="53" a="1"/>
  <c r="AO160" i="53" s="1"/>
  <c r="Y199" i="52" a="1"/>
  <c r="Y199" i="52" s="1"/>
  <c r="X199" i="52" a="1"/>
  <c r="X199" i="52" s="1"/>
  <c r="W199" i="52" a="1"/>
  <c r="W199" i="52" s="1"/>
  <c r="N200" i="52"/>
  <c r="O200" i="52" s="1"/>
  <c r="P200" i="52" s="1"/>
  <c r="Q200" i="52" s="1"/>
  <c r="R200" i="52" s="1"/>
  <c r="V200" i="52"/>
  <c r="S200" i="51"/>
  <c r="Y200" i="51" a="1"/>
  <c r="Y200" i="51" s="1"/>
  <c r="Y197" i="50" a="1"/>
  <c r="Y197" i="50" s="1"/>
  <c r="W197" i="50" a="1"/>
  <c r="W197" i="50" s="1"/>
  <c r="X197" i="50" a="1"/>
  <c r="X197" i="50" s="1"/>
  <c r="N198" i="50"/>
  <c r="O198" i="50" s="1"/>
  <c r="P198" i="50" s="1"/>
  <c r="Q198" i="50" s="1"/>
  <c r="R198" i="50" s="1"/>
  <c r="V198" i="50"/>
  <c r="AI160" i="49"/>
  <c r="AN160" i="49" s="1" a="1"/>
  <c r="AN160" i="49" s="1"/>
  <c r="G37" i="49"/>
  <c r="G38" i="49"/>
  <c r="G40" i="49"/>
  <c r="G41" i="49"/>
  <c r="G39" i="49"/>
  <c r="F37" i="49"/>
  <c r="F41" i="49"/>
  <c r="F38" i="49"/>
  <c r="F40" i="49"/>
  <c r="F39" i="49"/>
  <c r="H37" i="49"/>
  <c r="H38" i="49"/>
  <c r="H40" i="49"/>
  <c r="H41" i="49"/>
  <c r="H39" i="49"/>
  <c r="Y199" i="48" a="1"/>
  <c r="Y199" i="48" s="1"/>
  <c r="X199" i="48" a="1"/>
  <c r="X199" i="48" s="1"/>
  <c r="W199" i="48" a="1"/>
  <c r="W199" i="48" s="1"/>
  <c r="V200" i="48"/>
  <c r="N200" i="48"/>
  <c r="O200" i="48" s="1"/>
  <c r="P200" i="48" s="1"/>
  <c r="Q200" i="48" s="1"/>
  <c r="R200" i="48" s="1"/>
  <c r="N200" i="47"/>
  <c r="O200" i="47" s="1"/>
  <c r="P200" i="47" s="1"/>
  <c r="Q200" i="47" s="1"/>
  <c r="R200" i="47" s="1"/>
  <c r="V200" i="47"/>
  <c r="X199" i="47" a="1"/>
  <c r="X199" i="47" s="1"/>
  <c r="W199" i="47" a="1"/>
  <c r="W199" i="47" s="1"/>
  <c r="Y199" i="47" a="1"/>
  <c r="Y199" i="47" s="1"/>
  <c r="AI162" i="46"/>
  <c r="AN162" i="46" s="1" a="1"/>
  <c r="AN162" i="46" s="1"/>
  <c r="AC160" i="45"/>
  <c r="V201" i="45"/>
  <c r="Y200" i="45" a="1"/>
  <c r="Y200" i="45" s="1"/>
  <c r="N198" i="44"/>
  <c r="O198" i="44" s="1"/>
  <c r="P198" i="44" s="1"/>
  <c r="Q198" i="44" s="1"/>
  <c r="R198" i="44" s="1"/>
  <c r="V198" i="44"/>
  <c r="Y197" i="44" a="1"/>
  <c r="Y197" i="44" s="1"/>
  <c r="X197" i="44" a="1"/>
  <c r="X197" i="44" s="1"/>
  <c r="W197" i="44" a="1"/>
  <c r="W197" i="44" s="1"/>
  <c r="AL162" i="43"/>
  <c r="AD162" i="43"/>
  <c r="AE162" i="43" s="1"/>
  <c r="AF162" i="43" s="1"/>
  <c r="AG162" i="43" s="1"/>
  <c r="AH162" i="43" s="1"/>
  <c r="AO161" i="43" a="1"/>
  <c r="AO161" i="43" s="1"/>
  <c r="AN161" i="43" a="1"/>
  <c r="AN161" i="43" s="1"/>
  <c r="AM161" i="43" a="1"/>
  <c r="AM161" i="43" s="1"/>
  <c r="G37" i="42"/>
  <c r="G41" i="42"/>
  <c r="G38" i="42"/>
  <c r="G40" i="42"/>
  <c r="G39" i="42"/>
  <c r="F37" i="42"/>
  <c r="F41" i="42"/>
  <c r="F38" i="42"/>
  <c r="F40" i="42"/>
  <c r="F39" i="42"/>
  <c r="H40" i="42"/>
  <c r="H37" i="42"/>
  <c r="H41" i="42"/>
  <c r="H38" i="42"/>
  <c r="H39" i="42"/>
  <c r="AI160" i="42"/>
  <c r="AN160" i="42" s="1" a="1"/>
  <c r="AN160" i="42" s="1"/>
  <c r="AM160" i="42" a="1"/>
  <c r="AM160" i="42" s="1"/>
  <c r="AD162" i="41"/>
  <c r="AE162" i="41" s="1"/>
  <c r="AF162" i="41" s="1"/>
  <c r="AG162" i="41" s="1"/>
  <c r="AH162" i="41" s="1"/>
  <c r="AL162" i="41"/>
  <c r="AM161" i="41" a="1"/>
  <c r="AM161" i="41" s="1"/>
  <c r="AO161" i="41" a="1"/>
  <c r="AO161" i="41" s="1"/>
  <c r="AN161" i="41" a="1"/>
  <c r="AN161" i="41" s="1"/>
  <c r="AL162" i="40"/>
  <c r="AD162" i="40"/>
  <c r="AE162" i="40" s="1"/>
  <c r="AF162" i="40" s="1"/>
  <c r="AG162" i="40" s="1"/>
  <c r="AH162" i="40" s="1"/>
  <c r="AM161" i="40" a="1"/>
  <c r="AM161" i="40" s="1"/>
  <c r="AO161" i="40" a="1"/>
  <c r="AO161" i="40" s="1"/>
  <c r="AN161" i="40" a="1"/>
  <c r="AN161" i="40" s="1"/>
  <c r="X200" i="57" l="1" a="1"/>
  <c r="X200" i="57" s="1"/>
  <c r="S200" i="57"/>
  <c r="W200" i="57" a="1"/>
  <c r="W200" i="57" s="1"/>
  <c r="G37" i="56"/>
  <c r="G40" i="56"/>
  <c r="G38" i="56"/>
  <c r="G41" i="56"/>
  <c r="G39" i="56"/>
  <c r="H37" i="56"/>
  <c r="H39" i="56"/>
  <c r="H41" i="56"/>
  <c r="H40" i="56"/>
  <c r="H38" i="56"/>
  <c r="AI160" i="56"/>
  <c r="AN160" i="56" s="1" a="1"/>
  <c r="AN160" i="56" s="1"/>
  <c r="F41" i="56"/>
  <c r="F37" i="56"/>
  <c r="F39" i="56"/>
  <c r="F38" i="56"/>
  <c r="F40" i="56"/>
  <c r="AM160" i="56" a="1"/>
  <c r="AM160" i="56" s="1"/>
  <c r="AO160" i="56" a="1"/>
  <c r="AO160" i="56" s="1"/>
  <c r="AL161" i="55"/>
  <c r="AC162" i="55"/>
  <c r="AM160" i="55" a="1"/>
  <c r="AM160" i="55" s="1"/>
  <c r="AD162" i="54"/>
  <c r="AE162" i="54" s="1"/>
  <c r="AF162" i="54" s="1"/>
  <c r="AG162" i="54" s="1"/>
  <c r="AH162" i="54" s="1"/>
  <c r="AL162" i="54"/>
  <c r="AN161" i="54" a="1"/>
  <c r="AN161" i="54" s="1"/>
  <c r="AO161" i="54" a="1"/>
  <c r="AO161" i="54" s="1"/>
  <c r="AM161" i="54" a="1"/>
  <c r="AM161" i="54" s="1"/>
  <c r="AC162" i="53"/>
  <c r="AL161" i="53"/>
  <c r="W200" i="52" a="1"/>
  <c r="W200" i="52" s="1"/>
  <c r="S200" i="52"/>
  <c r="V201" i="51"/>
  <c r="AC160" i="51"/>
  <c r="X200" i="51" a="1"/>
  <c r="X200" i="51" s="1"/>
  <c r="W200" i="51" a="1"/>
  <c r="W200" i="51" s="1"/>
  <c r="S198" i="50"/>
  <c r="X198" i="50" a="1"/>
  <c r="X198" i="50" s="1"/>
  <c r="AC162" i="49"/>
  <c r="AL161" i="49"/>
  <c r="AM160" i="49" a="1"/>
  <c r="AM160" i="49" s="1"/>
  <c r="AO160" i="49" a="1"/>
  <c r="AO160" i="49" s="1"/>
  <c r="S200" i="48"/>
  <c r="Y200" i="48" a="1"/>
  <c r="Y200" i="48" s="1"/>
  <c r="W200" i="48" a="1"/>
  <c r="W200" i="48" s="1"/>
  <c r="X200" i="47" a="1"/>
  <c r="X200" i="47" s="1"/>
  <c r="S200" i="47"/>
  <c r="AO162" i="46" a="1"/>
  <c r="AO162" i="46" s="1"/>
  <c r="AL163" i="46"/>
  <c r="AC164" i="46"/>
  <c r="AM162" i="46" a="1"/>
  <c r="AM162" i="46" s="1"/>
  <c r="Y201" i="45" a="1"/>
  <c r="Y201" i="45" s="1"/>
  <c r="W201" i="45" a="1"/>
  <c r="W201" i="45" s="1"/>
  <c r="X201" i="45" a="1"/>
  <c r="X201" i="45" s="1"/>
  <c r="AD160" i="45"/>
  <c r="AE160" i="45" s="1"/>
  <c r="AF160" i="45" s="1"/>
  <c r="AG160" i="45" s="1"/>
  <c r="AH160" i="45" s="1"/>
  <c r="AC158" i="45"/>
  <c r="AL160" i="45"/>
  <c r="X198" i="44" a="1"/>
  <c r="X198" i="44" s="1"/>
  <c r="S198" i="44"/>
  <c r="AI162" i="43"/>
  <c r="AO162" i="43" a="1"/>
  <c r="AO162" i="43" s="1"/>
  <c r="AL161" i="42"/>
  <c r="AC162" i="42"/>
  <c r="AO160" i="42" a="1"/>
  <c r="AO160" i="42" s="1"/>
  <c r="AI162" i="41"/>
  <c r="AN162" i="41" a="1"/>
  <c r="AN162" i="41" s="1"/>
  <c r="AI162" i="40"/>
  <c r="AN162" i="40" s="1" a="1"/>
  <c r="AN162" i="40" s="1"/>
  <c r="V201" i="57" l="1"/>
  <c r="AC160" i="57"/>
  <c r="Y200" i="57" a="1"/>
  <c r="Y200" i="57" s="1"/>
  <c r="AC162" i="56"/>
  <c r="AL161" i="56"/>
  <c r="AD162" i="55"/>
  <c r="AE162" i="55" s="1"/>
  <c r="AF162" i="55" s="1"/>
  <c r="AG162" i="55" s="1"/>
  <c r="AH162" i="55" s="1"/>
  <c r="AL162" i="55"/>
  <c r="AN161" i="55" a="1"/>
  <c r="AN161" i="55" s="1"/>
  <c r="AO161" i="55" a="1"/>
  <c r="AO161" i="55" s="1"/>
  <c r="AM161" i="55" a="1"/>
  <c r="AM161" i="55" s="1"/>
  <c r="AI162" i="54"/>
  <c r="AN162" i="54" a="1"/>
  <c r="AN162" i="54" s="1"/>
  <c r="AO162" i="54" a="1"/>
  <c r="AO162" i="54" s="1"/>
  <c r="AN161" i="53" a="1"/>
  <c r="AN161" i="53" s="1"/>
  <c r="AO161" i="53" a="1"/>
  <c r="AO161" i="53" s="1"/>
  <c r="AM161" i="53" a="1"/>
  <c r="AM161" i="53" s="1"/>
  <c r="AD162" i="53"/>
  <c r="AE162" i="53" s="1"/>
  <c r="AF162" i="53" s="1"/>
  <c r="AG162" i="53" s="1"/>
  <c r="AH162" i="53" s="1"/>
  <c r="AL162" i="53"/>
  <c r="V201" i="52"/>
  <c r="AC160" i="52"/>
  <c r="Y200" i="52" a="1"/>
  <c r="Y200" i="52" s="1"/>
  <c r="X200" i="52" a="1"/>
  <c r="X200" i="52" s="1"/>
  <c r="AL160" i="51"/>
  <c r="AC158" i="51"/>
  <c r="AD160" i="51"/>
  <c r="AE160" i="51" s="1"/>
  <c r="AF160" i="51" s="1"/>
  <c r="AG160" i="51" s="1"/>
  <c r="AH160" i="51" s="1"/>
  <c r="Y201" i="51" a="1"/>
  <c r="Y201" i="51" s="1"/>
  <c r="X201" i="51" a="1"/>
  <c r="X201" i="51" s="1"/>
  <c r="W201" i="51" a="1"/>
  <c r="W201" i="51" s="1"/>
  <c r="V199" i="50"/>
  <c r="M200" i="50"/>
  <c r="Y198" i="50" a="1"/>
  <c r="Y198" i="50" s="1"/>
  <c r="W198" i="50" a="1"/>
  <c r="W198" i="50" s="1"/>
  <c r="AN161" i="49" a="1"/>
  <c r="AN161" i="49" s="1"/>
  <c r="AO161" i="49" a="1"/>
  <c r="AO161" i="49" s="1"/>
  <c r="AM161" i="49" a="1"/>
  <c r="AM161" i="49" s="1"/>
  <c r="AD162" i="49"/>
  <c r="AE162" i="49" s="1"/>
  <c r="AF162" i="49" s="1"/>
  <c r="AG162" i="49" s="1"/>
  <c r="AH162" i="49" s="1"/>
  <c r="AL162" i="49"/>
  <c r="V201" i="48"/>
  <c r="AC160" i="48"/>
  <c r="X200" i="48" a="1"/>
  <c r="X200" i="48" s="1"/>
  <c r="AC160" i="47"/>
  <c r="V201" i="47"/>
  <c r="Y200" i="47" a="1"/>
  <c r="Y200" i="47" s="1"/>
  <c r="W200" i="47" a="1"/>
  <c r="W200" i="47" s="1"/>
  <c r="AD164" i="46"/>
  <c r="AE164" i="46" s="1"/>
  <c r="AF164" i="46" s="1"/>
  <c r="AG164" i="46" s="1"/>
  <c r="AH164" i="46" s="1"/>
  <c r="AL164" i="46"/>
  <c r="AN163" i="46" a="1"/>
  <c r="AN163" i="46" s="1"/>
  <c r="AM163" i="46" a="1"/>
  <c r="AM163" i="46" s="1"/>
  <c r="AO163" i="46" a="1"/>
  <c r="AO163" i="46" s="1"/>
  <c r="AI160" i="45"/>
  <c r="AN160" i="45" a="1"/>
  <c r="AN160" i="45" s="1"/>
  <c r="G40" i="45"/>
  <c r="G39" i="45"/>
  <c r="G37" i="45"/>
  <c r="G41" i="45"/>
  <c r="G38" i="45"/>
  <c r="F37" i="45"/>
  <c r="F40" i="45"/>
  <c r="F39" i="45"/>
  <c r="F38" i="45"/>
  <c r="F41" i="45"/>
  <c r="H37" i="45"/>
  <c r="H38" i="45"/>
  <c r="H40" i="45"/>
  <c r="H39" i="45"/>
  <c r="H41" i="45"/>
  <c r="M200" i="44"/>
  <c r="V199" i="44"/>
  <c r="Y198" i="44" a="1"/>
  <c r="Y198" i="44" s="1"/>
  <c r="W198" i="44" a="1"/>
  <c r="W198" i="44" s="1"/>
  <c r="AC164" i="43"/>
  <c r="AL163" i="43"/>
  <c r="AN162" i="43" a="1"/>
  <c r="AN162" i="43" s="1"/>
  <c r="AM162" i="43" a="1"/>
  <c r="AM162" i="43" s="1"/>
  <c r="AD162" i="42"/>
  <c r="AE162" i="42" s="1"/>
  <c r="AF162" i="42" s="1"/>
  <c r="AG162" i="42" s="1"/>
  <c r="AH162" i="42" s="1"/>
  <c r="AL162" i="42"/>
  <c r="AN161" i="42" a="1"/>
  <c r="AN161" i="42" s="1"/>
  <c r="AO161" i="42" a="1"/>
  <c r="AO161" i="42" s="1"/>
  <c r="AM161" i="42" a="1"/>
  <c r="AM161" i="42" s="1"/>
  <c r="AC164" i="41"/>
  <c r="AL163" i="41"/>
  <c r="AO162" i="41" a="1"/>
  <c r="AO162" i="41" s="1"/>
  <c r="AM162" i="41" a="1"/>
  <c r="AM162" i="41" s="1"/>
  <c r="AC164" i="40"/>
  <c r="AL163" i="40"/>
  <c r="AM162" i="40" a="1"/>
  <c r="AM162" i="40" s="1"/>
  <c r="AO162" i="40" a="1"/>
  <c r="AO162" i="40" s="1"/>
  <c r="AL160" i="57" l="1"/>
  <c r="AC158" i="57"/>
  <c r="AD160" i="57"/>
  <c r="AE160" i="57" s="1"/>
  <c r="AF160" i="57" s="1"/>
  <c r="AG160" i="57" s="1"/>
  <c r="AH160" i="57" s="1"/>
  <c r="Y201" i="57" a="1"/>
  <c r="Y201" i="57" s="1"/>
  <c r="X201" i="57" a="1"/>
  <c r="X201" i="57" s="1"/>
  <c r="W201" i="57" a="1"/>
  <c r="W201" i="57" s="1"/>
  <c r="AD162" i="56"/>
  <c r="AE162" i="56" s="1"/>
  <c r="AF162" i="56" s="1"/>
  <c r="AG162" i="56" s="1"/>
  <c r="AH162" i="56" s="1"/>
  <c r="AL162" i="56"/>
  <c r="AM161" i="56" a="1"/>
  <c r="AM161" i="56" s="1"/>
  <c r="AN161" i="56" a="1"/>
  <c r="AN161" i="56" s="1"/>
  <c r="AO161" i="56" a="1"/>
  <c r="AO161" i="56" s="1"/>
  <c r="AI162" i="55"/>
  <c r="AN162" i="55" a="1"/>
  <c r="AN162" i="55" s="1"/>
  <c r="AL163" i="54"/>
  <c r="AC164" i="54"/>
  <c r="AM162" i="54" a="1"/>
  <c r="AM162" i="54" s="1"/>
  <c r="AI162" i="53"/>
  <c r="AN162" i="53" s="1" a="1"/>
  <c r="AN162" i="53" s="1"/>
  <c r="AD160" i="52"/>
  <c r="AE160" i="52" s="1"/>
  <c r="AF160" i="52" s="1"/>
  <c r="AG160" i="52" s="1"/>
  <c r="AH160" i="52" s="1"/>
  <c r="AL160" i="52"/>
  <c r="AC158" i="52"/>
  <c r="Y201" i="52" a="1"/>
  <c r="Y201" i="52" s="1"/>
  <c r="X201" i="52" a="1"/>
  <c r="X201" i="52" s="1"/>
  <c r="W201" i="52" a="1"/>
  <c r="W201" i="52" s="1"/>
  <c r="F38" i="51"/>
  <c r="F40" i="51"/>
  <c r="F37" i="51"/>
  <c r="F41" i="51"/>
  <c r="F39" i="51"/>
  <c r="G37" i="51"/>
  <c r="G41" i="51"/>
  <c r="G38" i="51"/>
  <c r="G40" i="51"/>
  <c r="G39" i="51"/>
  <c r="H41" i="51"/>
  <c r="H37" i="51"/>
  <c r="H40" i="51"/>
  <c r="H38" i="51"/>
  <c r="H39" i="51"/>
  <c r="AN160" i="51" a="1"/>
  <c r="AN160" i="51" s="1"/>
  <c r="AI160" i="51"/>
  <c r="AM160" i="51" s="1" a="1"/>
  <c r="AM160" i="51" s="1"/>
  <c r="AO160" i="51" a="1"/>
  <c r="AO160" i="51" s="1"/>
  <c r="N200" i="50"/>
  <c r="O200" i="50" s="1"/>
  <c r="P200" i="50" s="1"/>
  <c r="Q200" i="50" s="1"/>
  <c r="R200" i="50" s="1"/>
  <c r="V200" i="50"/>
  <c r="Y199" i="50" a="1"/>
  <c r="Y199" i="50" s="1"/>
  <c r="W199" i="50" a="1"/>
  <c r="W199" i="50" s="1"/>
  <c r="X199" i="50" a="1"/>
  <c r="X199" i="50" s="1"/>
  <c r="AI162" i="49"/>
  <c r="AM162" i="49" s="1" a="1"/>
  <c r="AM162" i="49" s="1"/>
  <c r="AC158" i="48"/>
  <c r="AD160" i="48"/>
  <c r="AE160" i="48" s="1"/>
  <c r="AF160" i="48" s="1"/>
  <c r="AG160" i="48" s="1"/>
  <c r="AH160" i="48" s="1"/>
  <c r="AL160" i="48"/>
  <c r="Y201" i="48" a="1"/>
  <c r="Y201" i="48" s="1"/>
  <c r="X201" i="48" a="1"/>
  <c r="X201" i="48" s="1"/>
  <c r="W201" i="48" a="1"/>
  <c r="W201" i="48" s="1"/>
  <c r="W201" i="47" a="1"/>
  <c r="W201" i="47" s="1"/>
  <c r="Y201" i="47" a="1"/>
  <c r="Y201" i="47" s="1"/>
  <c r="X201" i="47" a="1"/>
  <c r="X201" i="47" s="1"/>
  <c r="AL160" i="47"/>
  <c r="AD160" i="47"/>
  <c r="AE160" i="47" s="1"/>
  <c r="AF160" i="47" s="1"/>
  <c r="AG160" i="47" s="1"/>
  <c r="AH160" i="47" s="1"/>
  <c r="AC158" i="47"/>
  <c r="AO164" i="46" a="1"/>
  <c r="AO164" i="46" s="1"/>
  <c r="AM164" i="46" a="1"/>
  <c r="AM164" i="46" s="1"/>
  <c r="AN164" i="46" a="1"/>
  <c r="AN164" i="46" s="1"/>
  <c r="AI164" i="46"/>
  <c r="AC162" i="45"/>
  <c r="AL161" i="45"/>
  <c r="AM160" i="45" a="1"/>
  <c r="AM160" i="45" s="1"/>
  <c r="AO160" i="45" a="1"/>
  <c r="AO160" i="45" s="1"/>
  <c r="Y199" i="44" a="1"/>
  <c r="Y199" i="44" s="1"/>
  <c r="W199" i="44" a="1"/>
  <c r="W199" i="44" s="1"/>
  <c r="X199" i="44" a="1"/>
  <c r="X199" i="44" s="1"/>
  <c r="N200" i="44"/>
  <c r="O200" i="44" s="1"/>
  <c r="P200" i="44" s="1"/>
  <c r="Q200" i="44" s="1"/>
  <c r="R200" i="44" s="1"/>
  <c r="V200" i="44"/>
  <c r="AO163" i="43" a="1"/>
  <c r="AO163" i="43" s="1"/>
  <c r="AN163" i="43" a="1"/>
  <c r="AN163" i="43" s="1"/>
  <c r="AM163" i="43" a="1"/>
  <c r="AM163" i="43" s="1"/>
  <c r="AL164" i="43"/>
  <c r="AD164" i="43"/>
  <c r="AE164" i="43" s="1"/>
  <c r="AF164" i="43" s="1"/>
  <c r="AG164" i="43" s="1"/>
  <c r="AH164" i="43" s="1"/>
  <c r="AI162" i="42"/>
  <c r="AN162" i="42" a="1"/>
  <c r="AN162" i="42" s="1"/>
  <c r="AM163" i="41" a="1"/>
  <c r="AM163" i="41" s="1"/>
  <c r="AO163" i="41" a="1"/>
  <c r="AO163" i="41" s="1"/>
  <c r="AN163" i="41" a="1"/>
  <c r="AN163" i="41" s="1"/>
  <c r="AL164" i="41"/>
  <c r="AD164" i="41"/>
  <c r="AE164" i="41" s="1"/>
  <c r="AF164" i="41" s="1"/>
  <c r="AG164" i="41" s="1"/>
  <c r="AH164" i="41" s="1"/>
  <c r="AN163" i="40" a="1"/>
  <c r="AN163" i="40" s="1"/>
  <c r="AM163" i="40" a="1"/>
  <c r="AM163" i="40" s="1"/>
  <c r="AO163" i="40" a="1"/>
  <c r="AO163" i="40" s="1"/>
  <c r="AL164" i="40"/>
  <c r="AD164" i="40"/>
  <c r="AE164" i="40" s="1"/>
  <c r="AF164" i="40" s="1"/>
  <c r="AG164" i="40" s="1"/>
  <c r="AH164" i="40" s="1"/>
  <c r="F37" i="57" l="1"/>
  <c r="F40" i="57"/>
  <c r="F38" i="57"/>
  <c r="F41" i="57"/>
  <c r="F39" i="57"/>
  <c r="H40" i="57"/>
  <c r="H41" i="57"/>
  <c r="H39" i="57"/>
  <c r="H37" i="57"/>
  <c r="H38" i="57"/>
  <c r="AI160" i="57"/>
  <c r="G37" i="57"/>
  <c r="G41" i="57"/>
  <c r="G38" i="57"/>
  <c r="G40" i="57"/>
  <c r="G39" i="57"/>
  <c r="AM160" i="57" a="1"/>
  <c r="AM160" i="57" s="1"/>
  <c r="AI162" i="56"/>
  <c r="AN162" i="56" a="1"/>
  <c r="AN162" i="56" s="1"/>
  <c r="AC164" i="55"/>
  <c r="AL163" i="55"/>
  <c r="AO162" i="55" a="1"/>
  <c r="AO162" i="55" s="1"/>
  <c r="AM162" i="55" a="1"/>
  <c r="AM162" i="55" s="1"/>
  <c r="AL164" i="54"/>
  <c r="AD164" i="54"/>
  <c r="AE164" i="54" s="1"/>
  <c r="AF164" i="54" s="1"/>
  <c r="AG164" i="54" s="1"/>
  <c r="AH164" i="54" s="1"/>
  <c r="AO163" i="54" a="1"/>
  <c r="AO163" i="54" s="1"/>
  <c r="AN163" i="54" a="1"/>
  <c r="AN163" i="54" s="1"/>
  <c r="AM163" i="54" a="1"/>
  <c r="AM163" i="54" s="1"/>
  <c r="AL163" i="53"/>
  <c r="AC164" i="53"/>
  <c r="AO162" i="53" a="1"/>
  <c r="AO162" i="53" s="1"/>
  <c r="AM162" i="53" a="1"/>
  <c r="AM162" i="53" s="1"/>
  <c r="F41" i="52"/>
  <c r="F37" i="52"/>
  <c r="F38" i="52"/>
  <c r="F40" i="52"/>
  <c r="F39" i="52"/>
  <c r="H38" i="52"/>
  <c r="H41" i="52"/>
  <c r="H40" i="52"/>
  <c r="H37" i="52"/>
  <c r="H39" i="52"/>
  <c r="AM160" i="52" a="1"/>
  <c r="AM160" i="52" s="1"/>
  <c r="AN160" i="52" a="1"/>
  <c r="AN160" i="52" s="1"/>
  <c r="AI160" i="52"/>
  <c r="G41" i="52"/>
  <c r="G37" i="52"/>
  <c r="G40" i="52"/>
  <c r="G38" i="52"/>
  <c r="G39" i="52"/>
  <c r="AO160" i="52" a="1"/>
  <c r="AO160" i="52" s="1"/>
  <c r="AL161" i="51"/>
  <c r="AC162" i="51"/>
  <c r="S200" i="50"/>
  <c r="X200" i="50" a="1"/>
  <c r="X200" i="50" s="1"/>
  <c r="AO162" i="49" a="1"/>
  <c r="AO162" i="49" s="1"/>
  <c r="AN162" i="49" a="1"/>
  <c r="AN162" i="49" s="1"/>
  <c r="AL163" i="49"/>
  <c r="AC164" i="49"/>
  <c r="F40" i="48"/>
  <c r="F41" i="48"/>
  <c r="F38" i="48"/>
  <c r="F37" i="48"/>
  <c r="F39" i="48"/>
  <c r="G37" i="48"/>
  <c r="G41" i="48"/>
  <c r="G38" i="48"/>
  <c r="G40" i="48"/>
  <c r="G39" i="48"/>
  <c r="H37" i="48"/>
  <c r="H40" i="48"/>
  <c r="H41" i="48"/>
  <c r="H38" i="48"/>
  <c r="H39" i="48"/>
  <c r="AN160" i="48" a="1"/>
  <c r="AN160" i="48" s="1"/>
  <c r="AI160" i="48"/>
  <c r="AM160" i="48" a="1"/>
  <c r="AM160" i="48" s="1"/>
  <c r="AO160" i="48" a="1"/>
  <c r="AO160" i="48" s="1"/>
  <c r="AI160" i="47"/>
  <c r="AM160" i="47" a="1"/>
  <c r="AM160" i="47" s="1"/>
  <c r="AO160" i="47" a="1"/>
  <c r="AO160" i="47" s="1"/>
  <c r="G41" i="47"/>
  <c r="G37" i="47"/>
  <c r="G38" i="47"/>
  <c r="G40" i="47"/>
  <c r="G39" i="47"/>
  <c r="H39" i="47"/>
  <c r="H38" i="47"/>
  <c r="H37" i="47"/>
  <c r="H40" i="47"/>
  <c r="H41" i="47"/>
  <c r="F40" i="47"/>
  <c r="F37" i="47"/>
  <c r="F38" i="47"/>
  <c r="F41" i="47"/>
  <c r="F39" i="47"/>
  <c r="AC166" i="46"/>
  <c r="AL165" i="46"/>
  <c r="AN161" i="45" a="1"/>
  <c r="AN161" i="45" s="1"/>
  <c r="AO161" i="45" a="1"/>
  <c r="AO161" i="45" s="1"/>
  <c r="AM161" i="45" a="1"/>
  <c r="AM161" i="45" s="1"/>
  <c r="AD162" i="45"/>
  <c r="AE162" i="45" s="1"/>
  <c r="AF162" i="45" s="1"/>
  <c r="AG162" i="45" s="1"/>
  <c r="AH162" i="45" s="1"/>
  <c r="AL162" i="45"/>
  <c r="S200" i="44"/>
  <c r="Y200" i="44" a="1"/>
  <c r="Y200" i="44" s="1"/>
  <c r="AI164" i="43"/>
  <c r="AN164" i="43" a="1"/>
  <c r="AN164" i="43" s="1"/>
  <c r="AC164" i="42"/>
  <c r="AL163" i="42"/>
  <c r="AM162" i="42" a="1"/>
  <c r="AM162" i="42" s="1"/>
  <c r="AO162" i="42" a="1"/>
  <c r="AO162" i="42" s="1"/>
  <c r="AI164" i="41"/>
  <c r="AN164" i="41" s="1" a="1"/>
  <c r="AN164" i="41" s="1"/>
  <c r="AI164" i="40"/>
  <c r="AN164" i="40" s="1" a="1"/>
  <c r="AN164" i="40" s="1"/>
  <c r="AL161" i="57" l="1"/>
  <c r="AC162" i="57"/>
  <c r="AN160" i="57" a="1"/>
  <c r="AN160" i="57" s="1"/>
  <c r="AO160" i="57" a="1"/>
  <c r="AO160" i="57" s="1"/>
  <c r="AC164" i="56"/>
  <c r="AL163" i="56"/>
  <c r="AM162" i="56" a="1"/>
  <c r="AM162" i="56" s="1"/>
  <c r="AO162" i="56" a="1"/>
  <c r="AO162" i="56" s="1"/>
  <c r="AO163" i="55" a="1"/>
  <c r="AO163" i="55" s="1"/>
  <c r="AM163" i="55" a="1"/>
  <c r="AM163" i="55" s="1"/>
  <c r="AN163" i="55" a="1"/>
  <c r="AN163" i="55" s="1"/>
  <c r="AD164" i="55"/>
  <c r="AE164" i="55" s="1"/>
  <c r="AF164" i="55" s="1"/>
  <c r="AG164" i="55" s="1"/>
  <c r="AH164" i="55" s="1"/>
  <c r="AL164" i="55"/>
  <c r="AI164" i="54"/>
  <c r="AO164" i="54" a="1"/>
  <c r="AO164" i="54" s="1"/>
  <c r="AD164" i="53"/>
  <c r="AE164" i="53" s="1"/>
  <c r="AF164" i="53" s="1"/>
  <c r="AG164" i="53" s="1"/>
  <c r="AH164" i="53" s="1"/>
  <c r="AL164" i="53"/>
  <c r="AM163" i="53" a="1"/>
  <c r="AM163" i="53" s="1"/>
  <c r="AO163" i="53" a="1"/>
  <c r="AO163" i="53" s="1"/>
  <c r="AN163" i="53" a="1"/>
  <c r="AN163" i="53" s="1"/>
  <c r="AC162" i="52"/>
  <c r="AL161" i="52"/>
  <c r="AL162" i="51"/>
  <c r="AD162" i="51"/>
  <c r="AE162" i="51" s="1"/>
  <c r="AF162" i="51" s="1"/>
  <c r="AG162" i="51" s="1"/>
  <c r="AH162" i="51" s="1"/>
  <c r="AN161" i="51" a="1"/>
  <c r="AN161" i="51" s="1"/>
  <c r="AO161" i="51" a="1"/>
  <c r="AO161" i="51" s="1"/>
  <c r="AM161" i="51" a="1"/>
  <c r="AM161" i="51" s="1"/>
  <c r="AC160" i="50"/>
  <c r="V201" i="50"/>
  <c r="W200" i="50" a="1"/>
  <c r="W200" i="50" s="1"/>
  <c r="Y200" i="50" a="1"/>
  <c r="Y200" i="50" s="1"/>
  <c r="AL164" i="49"/>
  <c r="AD164" i="49"/>
  <c r="AE164" i="49" s="1"/>
  <c r="AF164" i="49" s="1"/>
  <c r="AG164" i="49" s="1"/>
  <c r="AH164" i="49" s="1"/>
  <c r="AO163" i="49" a="1"/>
  <c r="AO163" i="49" s="1"/>
  <c r="AM163" i="49" a="1"/>
  <c r="AM163" i="49" s="1"/>
  <c r="AN163" i="49" a="1"/>
  <c r="AN163" i="49" s="1"/>
  <c r="AC162" i="48"/>
  <c r="AL161" i="48"/>
  <c r="AL161" i="47"/>
  <c r="AC162" i="47"/>
  <c r="AN160" i="47" a="1"/>
  <c r="AN160" i="47" s="1"/>
  <c r="AO165" i="46" a="1"/>
  <c r="AO165" i="46" s="1"/>
  <c r="AN165" i="46" a="1"/>
  <c r="AN165" i="46" s="1"/>
  <c r="AM165" i="46" a="1"/>
  <c r="AM165" i="46" s="1"/>
  <c r="AL166" i="46"/>
  <c r="AD166" i="46"/>
  <c r="AE166" i="46" s="1"/>
  <c r="AF166" i="46" s="1"/>
  <c r="AG166" i="46" s="1"/>
  <c r="AH166" i="46" s="1"/>
  <c r="AI162" i="45"/>
  <c r="AN162" i="45" a="1"/>
  <c r="AN162" i="45" s="1"/>
  <c r="AO162" i="45" a="1"/>
  <c r="AO162" i="45" s="1"/>
  <c r="V201" i="44"/>
  <c r="AC160" i="44"/>
  <c r="W200" i="44" a="1"/>
  <c r="W200" i="44" s="1"/>
  <c r="X200" i="44" a="1"/>
  <c r="X200" i="44" s="1"/>
  <c r="AC166" i="43"/>
  <c r="AL165" i="43"/>
  <c r="AM164" i="43" a="1"/>
  <c r="AM164" i="43" s="1"/>
  <c r="AO164" i="43" a="1"/>
  <c r="AO164" i="43" s="1"/>
  <c r="AO163" i="42" a="1"/>
  <c r="AO163" i="42" s="1"/>
  <c r="AN163" i="42" a="1"/>
  <c r="AN163" i="42" s="1"/>
  <c r="AM163" i="42" a="1"/>
  <c r="AM163" i="42" s="1"/>
  <c r="AD164" i="42"/>
  <c r="AE164" i="42" s="1"/>
  <c r="AF164" i="42" s="1"/>
  <c r="AG164" i="42" s="1"/>
  <c r="AH164" i="42" s="1"/>
  <c r="AL164" i="42"/>
  <c r="AC166" i="41"/>
  <c r="AL165" i="41"/>
  <c r="AO164" i="41" a="1"/>
  <c r="AO164" i="41" s="1"/>
  <c r="AM164" i="41" a="1"/>
  <c r="AM164" i="41" s="1"/>
  <c r="AM164" i="40" a="1"/>
  <c r="AM164" i="40" s="1"/>
  <c r="AC166" i="40"/>
  <c r="AL165" i="40"/>
  <c r="AO164" i="40" a="1"/>
  <c r="AO164" i="40" s="1"/>
  <c r="AL162" i="57" l="1"/>
  <c r="AD162" i="57"/>
  <c r="AE162" i="57" s="1"/>
  <c r="AF162" i="57" s="1"/>
  <c r="AG162" i="57" s="1"/>
  <c r="AH162" i="57" s="1"/>
  <c r="AO161" i="57" a="1"/>
  <c r="AO161" i="57" s="1"/>
  <c r="AM161" i="57" a="1"/>
  <c r="AM161" i="57" s="1"/>
  <c r="AN161" i="57" a="1"/>
  <c r="AN161" i="57" s="1"/>
  <c r="AO163" i="56" a="1"/>
  <c r="AO163" i="56" s="1"/>
  <c r="AN163" i="56" a="1"/>
  <c r="AN163" i="56" s="1"/>
  <c r="AM163" i="56" a="1"/>
  <c r="AM163" i="56" s="1"/>
  <c r="AD164" i="56"/>
  <c r="AE164" i="56" s="1"/>
  <c r="AF164" i="56" s="1"/>
  <c r="AG164" i="56" s="1"/>
  <c r="AH164" i="56" s="1"/>
  <c r="AL164" i="56"/>
  <c r="AI164" i="55"/>
  <c r="AN164" i="55" a="1"/>
  <c r="AN164" i="55" s="1"/>
  <c r="AC166" i="54"/>
  <c r="AL165" i="54"/>
  <c r="AN164" i="54" a="1"/>
  <c r="AN164" i="54" s="1"/>
  <c r="AM164" i="54" a="1"/>
  <c r="AM164" i="54" s="1"/>
  <c r="AI164" i="53"/>
  <c r="AM164" i="53" s="1" a="1"/>
  <c r="AM164" i="53" s="1"/>
  <c r="AM161" i="52" a="1"/>
  <c r="AM161" i="52" s="1"/>
  <c r="AO161" i="52" a="1"/>
  <c r="AO161" i="52" s="1"/>
  <c r="AN161" i="52" a="1"/>
  <c r="AN161" i="52" s="1"/>
  <c r="AL162" i="52"/>
  <c r="AD162" i="52"/>
  <c r="AE162" i="52" s="1"/>
  <c r="AF162" i="52" s="1"/>
  <c r="AG162" i="52" s="1"/>
  <c r="AH162" i="52" s="1"/>
  <c r="AI162" i="51"/>
  <c r="AN162" i="51" a="1"/>
  <c r="AN162" i="51" s="1"/>
  <c r="Y201" i="50" a="1"/>
  <c r="Y201" i="50" s="1"/>
  <c r="W201" i="50" a="1"/>
  <c r="W201" i="50" s="1"/>
  <c r="X201" i="50" a="1"/>
  <c r="X201" i="50" s="1"/>
  <c r="AL160" i="50"/>
  <c r="AC158" i="50"/>
  <c r="AD160" i="50"/>
  <c r="AE160" i="50" s="1"/>
  <c r="AF160" i="50" s="1"/>
  <c r="AG160" i="50" s="1"/>
  <c r="AH160" i="50" s="1"/>
  <c r="AI164" i="49"/>
  <c r="AM164" i="49" a="1"/>
  <c r="AM164" i="49" s="1"/>
  <c r="AN161" i="48" a="1"/>
  <c r="AN161" i="48" s="1"/>
  <c r="AO161" i="48" a="1"/>
  <c r="AO161" i="48" s="1"/>
  <c r="AM161" i="48" a="1"/>
  <c r="AM161" i="48" s="1"/>
  <c r="AD162" i="48"/>
  <c r="AE162" i="48" s="1"/>
  <c r="AF162" i="48" s="1"/>
  <c r="AG162" i="48" s="1"/>
  <c r="AH162" i="48" s="1"/>
  <c r="AL162" i="48"/>
  <c r="AD162" i="47"/>
  <c r="AE162" i="47" s="1"/>
  <c r="AF162" i="47" s="1"/>
  <c r="AG162" i="47" s="1"/>
  <c r="AH162" i="47" s="1"/>
  <c r="AL162" i="47"/>
  <c r="AN161" i="47" a="1"/>
  <c r="AN161" i="47" s="1"/>
  <c r="AM161" i="47" a="1"/>
  <c r="AM161" i="47" s="1"/>
  <c r="AO161" i="47" a="1"/>
  <c r="AO161" i="47" s="1"/>
  <c r="AI166" i="46"/>
  <c r="AN166" i="46" s="1" a="1"/>
  <c r="AN166" i="46" s="1"/>
  <c r="AL163" i="45"/>
  <c r="AC164" i="45"/>
  <c r="AM162" i="45" a="1"/>
  <c r="AM162" i="45" s="1"/>
  <c r="AD160" i="44"/>
  <c r="AE160" i="44" s="1"/>
  <c r="AF160" i="44" s="1"/>
  <c r="AG160" i="44" s="1"/>
  <c r="AH160" i="44" s="1"/>
  <c r="AL160" i="44"/>
  <c r="AC158" i="44"/>
  <c r="Y201" i="44" a="1"/>
  <c r="Y201" i="44" s="1"/>
  <c r="X201" i="44" a="1"/>
  <c r="X201" i="44" s="1"/>
  <c r="W201" i="44" a="1"/>
  <c r="W201" i="44" s="1"/>
  <c r="AO165" i="43" a="1"/>
  <c r="AO165" i="43" s="1"/>
  <c r="AM165" i="43" a="1"/>
  <c r="AM165" i="43" s="1"/>
  <c r="AN165" i="43" a="1"/>
  <c r="AN165" i="43" s="1"/>
  <c r="AL166" i="43"/>
  <c r="AD166" i="43"/>
  <c r="AE166" i="43" s="1"/>
  <c r="AF166" i="43" s="1"/>
  <c r="AG166" i="43" s="1"/>
  <c r="AH166" i="43" s="1"/>
  <c r="AI164" i="42"/>
  <c r="AM164" i="42" a="1"/>
  <c r="AM164" i="42" s="1"/>
  <c r="AN165" i="41" a="1"/>
  <c r="AN165" i="41" s="1"/>
  <c r="AO165" i="41" a="1"/>
  <c r="AO165" i="41" s="1"/>
  <c r="AM165" i="41" a="1"/>
  <c r="AM165" i="41" s="1"/>
  <c r="AL166" i="41"/>
  <c r="AD166" i="41"/>
  <c r="AE166" i="41" s="1"/>
  <c r="AF166" i="41" s="1"/>
  <c r="AG166" i="41" s="1"/>
  <c r="AH166" i="41" s="1"/>
  <c r="AO165" i="40" a="1"/>
  <c r="AO165" i="40" s="1"/>
  <c r="AN165" i="40" a="1"/>
  <c r="AN165" i="40" s="1"/>
  <c r="AM165" i="40" a="1"/>
  <c r="AM165" i="40" s="1"/>
  <c r="AL166" i="40"/>
  <c r="AD166" i="40"/>
  <c r="AE166" i="40" s="1"/>
  <c r="AF166" i="40" s="1"/>
  <c r="AG166" i="40" s="1"/>
  <c r="AH166" i="40" s="1"/>
  <c r="AN162" i="57" l="1" a="1"/>
  <c r="AN162" i="57" s="1"/>
  <c r="AI162" i="57"/>
  <c r="AO162" i="57" a="1"/>
  <c r="AO162" i="57" s="1"/>
  <c r="AI164" i="56"/>
  <c r="AO164" i="56" a="1"/>
  <c r="AO164" i="56" s="1"/>
  <c r="AL165" i="55"/>
  <c r="AC166" i="55"/>
  <c r="AM164" i="55" a="1"/>
  <c r="AM164" i="55" s="1"/>
  <c r="AO164" i="55" a="1"/>
  <c r="AO164" i="55" s="1"/>
  <c r="AM165" i="54" a="1"/>
  <c r="AM165" i="54" s="1"/>
  <c r="AO165" i="54" a="1"/>
  <c r="AO165" i="54" s="1"/>
  <c r="AN165" i="54" a="1"/>
  <c r="AN165" i="54" s="1"/>
  <c r="AD166" i="54"/>
  <c r="AE166" i="54" s="1"/>
  <c r="AF166" i="54" s="1"/>
  <c r="AG166" i="54" s="1"/>
  <c r="AH166" i="54" s="1"/>
  <c r="AL166" i="54"/>
  <c r="AL165" i="53"/>
  <c r="AC166" i="53"/>
  <c r="AN164" i="53" a="1"/>
  <c r="AN164" i="53" s="1"/>
  <c r="AO164" i="53" a="1"/>
  <c r="AO164" i="53" s="1"/>
  <c r="AN162" i="52" a="1"/>
  <c r="AN162" i="52" s="1"/>
  <c r="AI162" i="52"/>
  <c r="AC164" i="51"/>
  <c r="AL163" i="51"/>
  <c r="AM162" i="51" a="1"/>
  <c r="AM162" i="51" s="1"/>
  <c r="AO162" i="51" a="1"/>
  <c r="AO162" i="51" s="1"/>
  <c r="AI160" i="50"/>
  <c r="AN160" i="50" a="1"/>
  <c r="AN160" i="50" s="1"/>
  <c r="AM160" i="50" a="1"/>
  <c r="AM160" i="50" s="1"/>
  <c r="G37" i="50"/>
  <c r="G38" i="50"/>
  <c r="G40" i="50"/>
  <c r="G41" i="50"/>
  <c r="G39" i="50"/>
  <c r="F40" i="50"/>
  <c r="F41" i="50"/>
  <c r="F37" i="50"/>
  <c r="F38" i="50"/>
  <c r="F39" i="50"/>
  <c r="H37" i="50"/>
  <c r="H40" i="50"/>
  <c r="H38" i="50"/>
  <c r="H41" i="50"/>
  <c r="H39" i="50"/>
  <c r="AL165" i="49"/>
  <c r="AC166" i="49"/>
  <c r="AO164" i="49" a="1"/>
  <c r="AO164" i="49" s="1"/>
  <c r="AN164" i="49" a="1"/>
  <c r="AN164" i="49" s="1"/>
  <c r="AI162" i="48"/>
  <c r="AN162" i="48" a="1"/>
  <c r="AN162" i="48" s="1"/>
  <c r="AM162" i="47" a="1"/>
  <c r="AM162" i="47" s="1"/>
  <c r="AI162" i="47"/>
  <c r="AN162" i="47" a="1"/>
  <c r="AN162" i="47" s="1"/>
  <c r="AL167" i="46"/>
  <c r="AC168" i="46"/>
  <c r="AO166" i="46" a="1"/>
  <c r="AO166" i="46" s="1"/>
  <c r="AM166" i="46" a="1"/>
  <c r="AM166" i="46" s="1"/>
  <c r="AL164" i="45"/>
  <c r="AD164" i="45"/>
  <c r="AE164" i="45" s="1"/>
  <c r="AF164" i="45" s="1"/>
  <c r="AG164" i="45" s="1"/>
  <c r="AH164" i="45" s="1"/>
  <c r="AO163" i="45" a="1"/>
  <c r="AO163" i="45" s="1"/>
  <c r="AM163" i="45" a="1"/>
  <c r="AM163" i="45" s="1"/>
  <c r="AN163" i="45" a="1"/>
  <c r="AN163" i="45" s="1"/>
  <c r="F40" i="44"/>
  <c r="F41" i="44"/>
  <c r="F37" i="44"/>
  <c r="F38" i="44"/>
  <c r="F39" i="44"/>
  <c r="G41" i="44"/>
  <c r="G40" i="44"/>
  <c r="G37" i="44"/>
  <c r="G38" i="44"/>
  <c r="G39" i="44"/>
  <c r="H37" i="44"/>
  <c r="H40" i="44"/>
  <c r="H41" i="44"/>
  <c r="H38" i="44"/>
  <c r="H39" i="44"/>
  <c r="AI160" i="44"/>
  <c r="AI166" i="43"/>
  <c r="AN166" i="43" a="1"/>
  <c r="AN166" i="43" s="1"/>
  <c r="AC166" i="42"/>
  <c r="AL165" i="42"/>
  <c r="AN164" i="42" a="1"/>
  <c r="AN164" i="42" s="1"/>
  <c r="AO164" i="42" a="1"/>
  <c r="AO164" i="42" s="1"/>
  <c r="AI166" i="41"/>
  <c r="AN166" i="41" s="1" a="1"/>
  <c r="AN166" i="41" s="1"/>
  <c r="AM166" i="41" a="1"/>
  <c r="AM166" i="41" s="1"/>
  <c r="AO166" i="41" a="1"/>
  <c r="AO166" i="41" s="1"/>
  <c r="AI166" i="40"/>
  <c r="AN166" i="40" s="1" a="1"/>
  <c r="AN166" i="40" s="1"/>
  <c r="AC164" i="57" l="1"/>
  <c r="AL163" i="57"/>
  <c r="AM162" i="57" a="1"/>
  <c r="AM162" i="57" s="1"/>
  <c r="AL165" i="56"/>
  <c r="AC166" i="56"/>
  <c r="AM164" i="56" a="1"/>
  <c r="AM164" i="56" s="1"/>
  <c r="AN164" i="56" a="1"/>
  <c r="AN164" i="56" s="1"/>
  <c r="AL166" i="55"/>
  <c r="AD166" i="55"/>
  <c r="AE166" i="55" s="1"/>
  <c r="AF166" i="55" s="1"/>
  <c r="AG166" i="55" s="1"/>
  <c r="AH166" i="55" s="1"/>
  <c r="AM165" i="55" a="1"/>
  <c r="AM165" i="55" s="1"/>
  <c r="AN165" i="55" a="1"/>
  <c r="AN165" i="55" s="1"/>
  <c r="AO165" i="55" a="1"/>
  <c r="AO165" i="55" s="1"/>
  <c r="AI166" i="54"/>
  <c r="AM166" i="54" a="1"/>
  <c r="AM166" i="54" s="1"/>
  <c r="AD166" i="53"/>
  <c r="AE166" i="53" s="1"/>
  <c r="AF166" i="53" s="1"/>
  <c r="AG166" i="53" s="1"/>
  <c r="AH166" i="53" s="1"/>
  <c r="AL166" i="53"/>
  <c r="AM165" i="53" a="1"/>
  <c r="AM165" i="53" s="1"/>
  <c r="AO165" i="53" a="1"/>
  <c r="AO165" i="53" s="1"/>
  <c r="AN165" i="53" a="1"/>
  <c r="AN165" i="53" s="1"/>
  <c r="AC164" i="52"/>
  <c r="AL163" i="52"/>
  <c r="AO162" i="52" a="1"/>
  <c r="AO162" i="52" s="1"/>
  <c r="AM162" i="52" a="1"/>
  <c r="AM162" i="52" s="1"/>
  <c r="AO163" i="51" a="1"/>
  <c r="AO163" i="51" s="1"/>
  <c r="AN163" i="51" a="1"/>
  <c r="AN163" i="51" s="1"/>
  <c r="AM163" i="51" a="1"/>
  <c r="AM163" i="51" s="1"/>
  <c r="AD164" i="51"/>
  <c r="AE164" i="51" s="1"/>
  <c r="AF164" i="51" s="1"/>
  <c r="AG164" i="51" s="1"/>
  <c r="AH164" i="51" s="1"/>
  <c r="AL164" i="51"/>
  <c r="AC162" i="50"/>
  <c r="AL161" i="50"/>
  <c r="AO160" i="50" a="1"/>
  <c r="AO160" i="50" s="1"/>
  <c r="AL166" i="49"/>
  <c r="AD166" i="49"/>
  <c r="AE166" i="49" s="1"/>
  <c r="AF166" i="49" s="1"/>
  <c r="AG166" i="49" s="1"/>
  <c r="AH166" i="49" s="1"/>
  <c r="AO165" i="49" a="1"/>
  <c r="AO165" i="49" s="1"/>
  <c r="AM165" i="49" a="1"/>
  <c r="AM165" i="49" s="1"/>
  <c r="AN165" i="49" a="1"/>
  <c r="AN165" i="49" s="1"/>
  <c r="AL163" i="48"/>
  <c r="AC164" i="48"/>
  <c r="AM162" i="48" a="1"/>
  <c r="AM162" i="48" s="1"/>
  <c r="AO162" i="48" a="1"/>
  <c r="AO162" i="48" s="1"/>
  <c r="AC164" i="47"/>
  <c r="AL163" i="47"/>
  <c r="AO162" i="47" a="1"/>
  <c r="AO162" i="47" s="1"/>
  <c r="AL168" i="46"/>
  <c r="AD168" i="46"/>
  <c r="AE168" i="46" s="1"/>
  <c r="AF168" i="46" s="1"/>
  <c r="AG168" i="46" s="1"/>
  <c r="AH168" i="46" s="1"/>
  <c r="AO167" i="46" a="1"/>
  <c r="AO167" i="46" s="1"/>
  <c r="AN167" i="46" a="1"/>
  <c r="AN167" i="46" s="1"/>
  <c r="AM167" i="46" a="1"/>
  <c r="AM167" i="46" s="1"/>
  <c r="AN164" i="45" a="1"/>
  <c r="AN164" i="45" s="1"/>
  <c r="AI164" i="45"/>
  <c r="AL161" i="44"/>
  <c r="AC162" i="44"/>
  <c r="AM160" i="44" a="1"/>
  <c r="AM160" i="44" s="1"/>
  <c r="AO160" i="44" a="1"/>
  <c r="AO160" i="44" s="1"/>
  <c r="AN160" i="44" a="1"/>
  <c r="AN160" i="44" s="1"/>
  <c r="AL167" i="43"/>
  <c r="AC168" i="43"/>
  <c r="AM166" i="43" a="1"/>
  <c r="AM166" i="43" s="1"/>
  <c r="AO166" i="43" a="1"/>
  <c r="AO166" i="43" s="1"/>
  <c r="AO165" i="42" a="1"/>
  <c r="AO165" i="42" s="1"/>
  <c r="AN165" i="42" a="1"/>
  <c r="AN165" i="42" s="1"/>
  <c r="AM165" i="42" a="1"/>
  <c r="AM165" i="42" s="1"/>
  <c r="AD166" i="42"/>
  <c r="AE166" i="42" s="1"/>
  <c r="AF166" i="42" s="1"/>
  <c r="AG166" i="42" s="1"/>
  <c r="AH166" i="42" s="1"/>
  <c r="AL166" i="42"/>
  <c r="AL167" i="41"/>
  <c r="AC168" i="41"/>
  <c r="AO166" i="40" a="1"/>
  <c r="AO166" i="40" s="1"/>
  <c r="AM166" i="40" a="1"/>
  <c r="AM166" i="40" s="1"/>
  <c r="AL167" i="40"/>
  <c r="AC168" i="40"/>
  <c r="AO163" i="57" l="1" a="1"/>
  <c r="AO163" i="57" s="1"/>
  <c r="AM163" i="57" a="1"/>
  <c r="AM163" i="57" s="1"/>
  <c r="AN163" i="57" a="1"/>
  <c r="AN163" i="57" s="1"/>
  <c r="AD164" i="57"/>
  <c r="AE164" i="57" s="1"/>
  <c r="AF164" i="57" s="1"/>
  <c r="AG164" i="57" s="1"/>
  <c r="AH164" i="57" s="1"/>
  <c r="AL164" i="57"/>
  <c r="AL166" i="56"/>
  <c r="AD166" i="56"/>
  <c r="AE166" i="56" s="1"/>
  <c r="AF166" i="56" s="1"/>
  <c r="AG166" i="56" s="1"/>
  <c r="AH166" i="56" s="1"/>
  <c r="AN165" i="56" a="1"/>
  <c r="AN165" i="56" s="1"/>
  <c r="AM165" i="56" a="1"/>
  <c r="AM165" i="56" s="1"/>
  <c r="AO165" i="56" a="1"/>
  <c r="AO165" i="56" s="1"/>
  <c r="AI166" i="55"/>
  <c r="AO166" i="55" a="1"/>
  <c r="AO166" i="55" s="1"/>
  <c r="AC168" i="54"/>
  <c r="AL167" i="54"/>
  <c r="AO166" i="54" a="1"/>
  <c r="AO166" i="54" s="1"/>
  <c r="AN166" i="54" a="1"/>
  <c r="AN166" i="54" s="1"/>
  <c r="AI166" i="53"/>
  <c r="AN166" i="53" a="1"/>
  <c r="AN166" i="53" s="1"/>
  <c r="AO163" i="52" a="1"/>
  <c r="AO163" i="52" s="1"/>
  <c r="AM163" i="52" a="1"/>
  <c r="AM163" i="52" s="1"/>
  <c r="AN163" i="52" a="1"/>
  <c r="AN163" i="52" s="1"/>
  <c r="AD164" i="52"/>
  <c r="AE164" i="52" s="1"/>
  <c r="AF164" i="52" s="1"/>
  <c r="AG164" i="52" s="1"/>
  <c r="AH164" i="52" s="1"/>
  <c r="AL164" i="52"/>
  <c r="AI164" i="51"/>
  <c r="AN164" i="51" s="1" a="1"/>
  <c r="AN164" i="51" s="1"/>
  <c r="AM161" i="50" a="1"/>
  <c r="AM161" i="50" s="1"/>
  <c r="AO161" i="50" a="1"/>
  <c r="AO161" i="50" s="1"/>
  <c r="AN161" i="50" a="1"/>
  <c r="AN161" i="50" s="1"/>
  <c r="AD162" i="50"/>
  <c r="AE162" i="50" s="1"/>
  <c r="AF162" i="50" s="1"/>
  <c r="AG162" i="50" s="1"/>
  <c r="AH162" i="50" s="1"/>
  <c r="AL162" i="50"/>
  <c r="AI166" i="49"/>
  <c r="AD164" i="48"/>
  <c r="AE164" i="48" s="1"/>
  <c r="AF164" i="48" s="1"/>
  <c r="AG164" i="48" s="1"/>
  <c r="AH164" i="48" s="1"/>
  <c r="AL164" i="48"/>
  <c r="AM163" i="48" a="1"/>
  <c r="AM163" i="48" s="1"/>
  <c r="AO163" i="48" a="1"/>
  <c r="AO163" i="48" s="1"/>
  <c r="AN163" i="48" a="1"/>
  <c r="AN163" i="48" s="1"/>
  <c r="AO163" i="47" a="1"/>
  <c r="AO163" i="47" s="1"/>
  <c r="AN163" i="47" a="1"/>
  <c r="AN163" i="47" s="1"/>
  <c r="AM163" i="47" a="1"/>
  <c r="AM163" i="47" s="1"/>
  <c r="AD164" i="47"/>
  <c r="AE164" i="47" s="1"/>
  <c r="AF164" i="47" s="1"/>
  <c r="AG164" i="47" s="1"/>
  <c r="AH164" i="47" s="1"/>
  <c r="AL164" i="47"/>
  <c r="AI168" i="46"/>
  <c r="AN168" i="46" a="1"/>
  <c r="AN168" i="46" s="1"/>
  <c r="AM168" i="46" a="1"/>
  <c r="AM168" i="46" s="1"/>
  <c r="AL165" i="45"/>
  <c r="AC166" i="45"/>
  <c r="AO164" i="45" a="1"/>
  <c r="AO164" i="45" s="1"/>
  <c r="AM164" i="45" a="1"/>
  <c r="AM164" i="45" s="1"/>
  <c r="AL162" i="44"/>
  <c r="AD162" i="44"/>
  <c r="AE162" i="44" s="1"/>
  <c r="AF162" i="44" s="1"/>
  <c r="AG162" i="44" s="1"/>
  <c r="AH162" i="44" s="1"/>
  <c r="AM161" i="44" a="1"/>
  <c r="AM161" i="44" s="1"/>
  <c r="AO161" i="44" a="1"/>
  <c r="AO161" i="44" s="1"/>
  <c r="AN161" i="44" a="1"/>
  <c r="AN161" i="44" s="1"/>
  <c r="AL168" i="43"/>
  <c r="AD168" i="43"/>
  <c r="AE168" i="43" s="1"/>
  <c r="AF168" i="43" s="1"/>
  <c r="AG168" i="43" s="1"/>
  <c r="AH168" i="43" s="1"/>
  <c r="AM167" i="43" a="1"/>
  <c r="AM167" i="43" s="1"/>
  <c r="AO167" i="43" a="1"/>
  <c r="AO167" i="43" s="1"/>
  <c r="AN167" i="43" a="1"/>
  <c r="AN167" i="43" s="1"/>
  <c r="AI166" i="42"/>
  <c r="AN166" i="42" a="1"/>
  <c r="AN166" i="42" s="1"/>
  <c r="AM166" i="42" a="1"/>
  <c r="AM166" i="42" s="1"/>
  <c r="AL168" i="41"/>
  <c r="AD168" i="41"/>
  <c r="AE168" i="41" s="1"/>
  <c r="AF168" i="41" s="1"/>
  <c r="AG168" i="41" s="1"/>
  <c r="AH168" i="41" s="1"/>
  <c r="AO167" i="41" a="1"/>
  <c r="AO167" i="41" s="1"/>
  <c r="AN167" i="41" a="1"/>
  <c r="AN167" i="41" s="1"/>
  <c r="AM167" i="41" a="1"/>
  <c r="AM167" i="41" s="1"/>
  <c r="AL168" i="40"/>
  <c r="AD168" i="40"/>
  <c r="AE168" i="40" s="1"/>
  <c r="AF168" i="40" s="1"/>
  <c r="AG168" i="40" s="1"/>
  <c r="AH168" i="40" s="1"/>
  <c r="AN167" i="40" a="1"/>
  <c r="AN167" i="40" s="1"/>
  <c r="AM167" i="40" a="1"/>
  <c r="AM167" i="40" s="1"/>
  <c r="AO167" i="40" a="1"/>
  <c r="AO167" i="40" s="1"/>
  <c r="AI164" i="57" l="1"/>
  <c r="AI166" i="56"/>
  <c r="AN166" i="56" a="1"/>
  <c r="AN166" i="56" s="1"/>
  <c r="AL167" i="55"/>
  <c r="AC168" i="55"/>
  <c r="AN166" i="55" a="1"/>
  <c r="AN166" i="55" s="1"/>
  <c r="AM166" i="55" a="1"/>
  <c r="AM166" i="55" s="1"/>
  <c r="AO167" i="54" a="1"/>
  <c r="AO167" i="54" s="1"/>
  <c r="AN167" i="54" a="1"/>
  <c r="AN167" i="54" s="1"/>
  <c r="AM167" i="54" a="1"/>
  <c r="AM167" i="54" s="1"/>
  <c r="AD168" i="54"/>
  <c r="AE168" i="54" s="1"/>
  <c r="AF168" i="54" s="1"/>
  <c r="AG168" i="54" s="1"/>
  <c r="AH168" i="54" s="1"/>
  <c r="AL168" i="54"/>
  <c r="AC168" i="53"/>
  <c r="AL167" i="53"/>
  <c r="AO166" i="53" a="1"/>
  <c r="AO166" i="53" s="1"/>
  <c r="AM166" i="53" a="1"/>
  <c r="AM166" i="53" s="1"/>
  <c r="AI164" i="52"/>
  <c r="AL165" i="51"/>
  <c r="AC166" i="51"/>
  <c r="AM164" i="51" a="1"/>
  <c r="AM164" i="51" s="1"/>
  <c r="AO164" i="51" a="1"/>
  <c r="AO164" i="51" s="1"/>
  <c r="AI162" i="50"/>
  <c r="AN162" i="50" a="1"/>
  <c r="AN162" i="50" s="1"/>
  <c r="AC168" i="49"/>
  <c r="AL167" i="49"/>
  <c r="AO166" i="49" a="1"/>
  <c r="AO166" i="49" s="1"/>
  <c r="AN166" i="49" a="1"/>
  <c r="AN166" i="49" s="1"/>
  <c r="AM166" i="49" a="1"/>
  <c r="AM166" i="49" s="1"/>
  <c r="AI164" i="48"/>
  <c r="AI164" i="47"/>
  <c r="AN164" i="47" a="1"/>
  <c r="AN164" i="47" s="1"/>
  <c r="AC170" i="46"/>
  <c r="AL169" i="46"/>
  <c r="AO168" i="46" a="1"/>
  <c r="AO168" i="46" s="1"/>
  <c r="AL166" i="45"/>
  <c r="AD166" i="45"/>
  <c r="AE166" i="45" s="1"/>
  <c r="AF166" i="45" s="1"/>
  <c r="AG166" i="45" s="1"/>
  <c r="AH166" i="45" s="1"/>
  <c r="AO165" i="45" a="1"/>
  <c r="AO165" i="45" s="1"/>
  <c r="AM165" i="45" a="1"/>
  <c r="AM165" i="45" s="1"/>
  <c r="AN165" i="45" a="1"/>
  <c r="AN165" i="45" s="1"/>
  <c r="AI162" i="44"/>
  <c r="AI168" i="43"/>
  <c r="AN168" i="43" a="1"/>
  <c r="AN168" i="43" s="1"/>
  <c r="AO168" i="43" a="1"/>
  <c r="AO168" i="43" s="1"/>
  <c r="AL167" i="42"/>
  <c r="AC168" i="42"/>
  <c r="AO166" i="42" a="1"/>
  <c r="AO166" i="42" s="1"/>
  <c r="AI168" i="41"/>
  <c r="AO168" i="41" a="1"/>
  <c r="AO168" i="41" s="1"/>
  <c r="AM168" i="41" a="1"/>
  <c r="AM168" i="41" s="1"/>
  <c r="AI168" i="40"/>
  <c r="AC166" i="57" l="1"/>
  <c r="AL165" i="57"/>
  <c r="AO164" i="57" a="1"/>
  <c r="AO164" i="57" s="1"/>
  <c r="AM164" i="57" a="1"/>
  <c r="AM164" i="57" s="1"/>
  <c r="AN164" i="57" a="1"/>
  <c r="AN164" i="57" s="1"/>
  <c r="AC168" i="56"/>
  <c r="AL167" i="56"/>
  <c r="AO166" i="56" a="1"/>
  <c r="AO166" i="56" s="1"/>
  <c r="AM166" i="56" a="1"/>
  <c r="AM166" i="56" s="1"/>
  <c r="AL168" i="55"/>
  <c r="AD168" i="55"/>
  <c r="AE168" i="55" s="1"/>
  <c r="AF168" i="55" s="1"/>
  <c r="AG168" i="55" s="1"/>
  <c r="AH168" i="55" s="1"/>
  <c r="AN167" i="55" a="1"/>
  <c r="AN167" i="55" s="1"/>
  <c r="AO167" i="55" a="1"/>
  <c r="AO167" i="55" s="1"/>
  <c r="AM167" i="55" a="1"/>
  <c r="AM167" i="55" s="1"/>
  <c r="AI168" i="54"/>
  <c r="AO167" i="53" a="1"/>
  <c r="AO167" i="53" s="1"/>
  <c r="AN167" i="53" a="1"/>
  <c r="AN167" i="53" s="1"/>
  <c r="AM167" i="53" a="1"/>
  <c r="AM167" i="53" s="1"/>
  <c r="AD168" i="53"/>
  <c r="AE168" i="53" s="1"/>
  <c r="AF168" i="53" s="1"/>
  <c r="AG168" i="53" s="1"/>
  <c r="AH168" i="53" s="1"/>
  <c r="AL168" i="53"/>
  <c r="AC166" i="52"/>
  <c r="AL165" i="52"/>
  <c r="AM164" i="52" a="1"/>
  <c r="AM164" i="52" s="1"/>
  <c r="AN164" i="52" a="1"/>
  <c r="AN164" i="52" s="1"/>
  <c r="AO164" i="52" a="1"/>
  <c r="AO164" i="52" s="1"/>
  <c r="AL166" i="51"/>
  <c r="AD166" i="51"/>
  <c r="AE166" i="51" s="1"/>
  <c r="AF166" i="51" s="1"/>
  <c r="AG166" i="51" s="1"/>
  <c r="AH166" i="51" s="1"/>
  <c r="AM165" i="51" a="1"/>
  <c r="AM165" i="51" s="1"/>
  <c r="AO165" i="51" a="1"/>
  <c r="AO165" i="51" s="1"/>
  <c r="AN165" i="51" a="1"/>
  <c r="AN165" i="51" s="1"/>
  <c r="AC164" i="50"/>
  <c r="AL163" i="50"/>
  <c r="AM162" i="50" a="1"/>
  <c r="AM162" i="50" s="1"/>
  <c r="AO162" i="50" a="1"/>
  <c r="AO162" i="50" s="1"/>
  <c r="AO167" i="49" a="1"/>
  <c r="AO167" i="49" s="1"/>
  <c r="AM167" i="49" a="1"/>
  <c r="AM167" i="49" s="1"/>
  <c r="AN167" i="49" a="1"/>
  <c r="AN167" i="49" s="1"/>
  <c r="AD168" i="49"/>
  <c r="AE168" i="49" s="1"/>
  <c r="AF168" i="49" s="1"/>
  <c r="AG168" i="49" s="1"/>
  <c r="AH168" i="49" s="1"/>
  <c r="AL168" i="49"/>
  <c r="AL165" i="48"/>
  <c r="AC166" i="48"/>
  <c r="AO164" i="48" a="1"/>
  <c r="AO164" i="48" s="1"/>
  <c r="AN164" i="48" a="1"/>
  <c r="AN164" i="48" s="1"/>
  <c r="AM164" i="48" a="1"/>
  <c r="AM164" i="48" s="1"/>
  <c r="AL165" i="47"/>
  <c r="AC166" i="47"/>
  <c r="AO164" i="47" a="1"/>
  <c r="AO164" i="47" s="1"/>
  <c r="AM164" i="47" a="1"/>
  <c r="AM164" i="47" s="1"/>
  <c r="AN169" i="46" a="1"/>
  <c r="AN169" i="46" s="1"/>
  <c r="AM169" i="46" a="1"/>
  <c r="AM169" i="46" s="1"/>
  <c r="AO169" i="46" a="1"/>
  <c r="AO169" i="46" s="1"/>
  <c r="AD170" i="46"/>
  <c r="AE170" i="46" s="1"/>
  <c r="AF170" i="46" s="1"/>
  <c r="AG170" i="46" s="1"/>
  <c r="AH170" i="46" s="1"/>
  <c r="AL170" i="46"/>
  <c r="AI166" i="45"/>
  <c r="AC164" i="44"/>
  <c r="AL163" i="44"/>
  <c r="AM162" i="44" a="1"/>
  <c r="AM162" i="44" s="1"/>
  <c r="AO162" i="44" a="1"/>
  <c r="AO162" i="44" s="1"/>
  <c r="AN162" i="44" a="1"/>
  <c r="AN162" i="44" s="1"/>
  <c r="AL169" i="43"/>
  <c r="AC170" i="43"/>
  <c r="AM168" i="43" a="1"/>
  <c r="AM168" i="43" s="1"/>
  <c r="AL168" i="42"/>
  <c r="AD168" i="42"/>
  <c r="AE168" i="42" s="1"/>
  <c r="AF168" i="42" s="1"/>
  <c r="AG168" i="42" s="1"/>
  <c r="AH168" i="42" s="1"/>
  <c r="AO167" i="42" a="1"/>
  <c r="AO167" i="42" s="1"/>
  <c r="AM167" i="42" a="1"/>
  <c r="AM167" i="42" s="1"/>
  <c r="AN167" i="42" a="1"/>
  <c r="AN167" i="42" s="1"/>
  <c r="AC170" i="41"/>
  <c r="AL169" i="41"/>
  <c r="AN168" i="41" a="1"/>
  <c r="AN168" i="41" s="1"/>
  <c r="AC170" i="40"/>
  <c r="AL169" i="40"/>
  <c r="AO168" i="40" a="1"/>
  <c r="AO168" i="40" s="1"/>
  <c r="AM168" i="40" a="1"/>
  <c r="AM168" i="40" s="1"/>
  <c r="AN168" i="40" a="1"/>
  <c r="AN168" i="40" s="1"/>
  <c r="AN165" i="57" l="1" a="1"/>
  <c r="AN165" i="57" s="1"/>
  <c r="AM165" i="57" a="1"/>
  <c r="AM165" i="57" s="1"/>
  <c r="AO165" i="57" a="1"/>
  <c r="AO165" i="57" s="1"/>
  <c r="AL166" i="57"/>
  <c r="AD166" i="57"/>
  <c r="AE166" i="57" s="1"/>
  <c r="AF166" i="57" s="1"/>
  <c r="AG166" i="57" s="1"/>
  <c r="AH166" i="57" s="1"/>
  <c r="AO167" i="56" a="1"/>
  <c r="AO167" i="56" s="1"/>
  <c r="AN167" i="56" a="1"/>
  <c r="AN167" i="56" s="1"/>
  <c r="AM167" i="56" a="1"/>
  <c r="AM167" i="56" s="1"/>
  <c r="AD168" i="56"/>
  <c r="AE168" i="56" s="1"/>
  <c r="AF168" i="56" s="1"/>
  <c r="AG168" i="56" s="1"/>
  <c r="AH168" i="56" s="1"/>
  <c r="AL168" i="56"/>
  <c r="AI168" i="55"/>
  <c r="AO168" i="55" a="1"/>
  <c r="AO168" i="55" s="1"/>
  <c r="AM168" i="55" a="1"/>
  <c r="AM168" i="55" s="1"/>
  <c r="AC170" i="54"/>
  <c r="AL169" i="54"/>
  <c r="AN168" i="54" a="1"/>
  <c r="AN168" i="54" s="1"/>
  <c r="AM168" i="54" a="1"/>
  <c r="AM168" i="54" s="1"/>
  <c r="AO168" i="54" a="1"/>
  <c r="AO168" i="54" s="1"/>
  <c r="AI168" i="53"/>
  <c r="AO168" i="53" a="1"/>
  <c r="AO168" i="53" s="1"/>
  <c r="AO165" i="52" a="1"/>
  <c r="AO165" i="52" s="1"/>
  <c r="AN165" i="52" a="1"/>
  <c r="AN165" i="52" s="1"/>
  <c r="AM165" i="52" a="1"/>
  <c r="AM165" i="52" s="1"/>
  <c r="AL166" i="52"/>
  <c r="AD166" i="52"/>
  <c r="AE166" i="52" s="1"/>
  <c r="AF166" i="52" s="1"/>
  <c r="AG166" i="52" s="1"/>
  <c r="AH166" i="52" s="1"/>
  <c r="AI166" i="51"/>
  <c r="AN166" i="51" a="1"/>
  <c r="AN166" i="51" s="1"/>
  <c r="AM166" i="51" a="1"/>
  <c r="AM166" i="51" s="1"/>
  <c r="AN163" i="50" a="1"/>
  <c r="AN163" i="50" s="1"/>
  <c r="AO163" i="50" a="1"/>
  <c r="AO163" i="50" s="1"/>
  <c r="AM163" i="50" a="1"/>
  <c r="AM163" i="50" s="1"/>
  <c r="AL164" i="50"/>
  <c r="AD164" i="50"/>
  <c r="AE164" i="50" s="1"/>
  <c r="AF164" i="50" s="1"/>
  <c r="AG164" i="50" s="1"/>
  <c r="AH164" i="50" s="1"/>
  <c r="AI168" i="49"/>
  <c r="AO168" i="49" a="1"/>
  <c r="AO168" i="49" s="1"/>
  <c r="AD166" i="48"/>
  <c r="AE166" i="48" s="1"/>
  <c r="AF166" i="48" s="1"/>
  <c r="AG166" i="48" s="1"/>
  <c r="AH166" i="48" s="1"/>
  <c r="AL166" i="48"/>
  <c r="AM165" i="48" a="1"/>
  <c r="AM165" i="48" s="1"/>
  <c r="AO165" i="48" a="1"/>
  <c r="AO165" i="48" s="1"/>
  <c r="AN165" i="48" a="1"/>
  <c r="AN165" i="48" s="1"/>
  <c r="AL166" i="47"/>
  <c r="AD166" i="47"/>
  <c r="AE166" i="47" s="1"/>
  <c r="AF166" i="47" s="1"/>
  <c r="AG166" i="47" s="1"/>
  <c r="AH166" i="47" s="1"/>
  <c r="AM165" i="47" a="1"/>
  <c r="AM165" i="47" s="1"/>
  <c r="AN165" i="47" a="1"/>
  <c r="AN165" i="47" s="1"/>
  <c r="AO165" i="47" a="1"/>
  <c r="AO165" i="47" s="1"/>
  <c r="AI170" i="46"/>
  <c r="AC168" i="45"/>
  <c r="AL167" i="45"/>
  <c r="AO166" i="45" a="1"/>
  <c r="AO166" i="45" s="1"/>
  <c r="AN166" i="45" a="1"/>
  <c r="AN166" i="45" s="1"/>
  <c r="AM166" i="45" a="1"/>
  <c r="AM166" i="45" s="1"/>
  <c r="AN163" i="44" a="1"/>
  <c r="AN163" i="44" s="1"/>
  <c r="AM163" i="44" a="1"/>
  <c r="AM163" i="44" s="1"/>
  <c r="AO163" i="44" a="1"/>
  <c r="AO163" i="44" s="1"/>
  <c r="AD164" i="44"/>
  <c r="AE164" i="44" s="1"/>
  <c r="AF164" i="44" s="1"/>
  <c r="AG164" i="44" s="1"/>
  <c r="AH164" i="44" s="1"/>
  <c r="AL164" i="44"/>
  <c r="AD170" i="43"/>
  <c r="AE170" i="43" s="1"/>
  <c r="AF170" i="43" s="1"/>
  <c r="AG170" i="43" s="1"/>
  <c r="AH170" i="43" s="1"/>
  <c r="AL170" i="43"/>
  <c r="AO169" i="43" a="1"/>
  <c r="AO169" i="43" s="1"/>
  <c r="AM169" i="43" a="1"/>
  <c r="AM169" i="43" s="1"/>
  <c r="AN169" i="43" a="1"/>
  <c r="AN169" i="43" s="1"/>
  <c r="AI168" i="42"/>
  <c r="AN168" i="42" a="1"/>
  <c r="AN168" i="42" s="1"/>
  <c r="AO169" i="41" a="1"/>
  <c r="AO169" i="41" s="1"/>
  <c r="AN169" i="41" a="1"/>
  <c r="AN169" i="41" s="1"/>
  <c r="AM169" i="41" a="1"/>
  <c r="AM169" i="41" s="1"/>
  <c r="AD170" i="41"/>
  <c r="AE170" i="41" s="1"/>
  <c r="AF170" i="41" s="1"/>
  <c r="AG170" i="41" s="1"/>
  <c r="AH170" i="41" s="1"/>
  <c r="AL170" i="41"/>
  <c r="AM169" i="40" a="1"/>
  <c r="AM169" i="40" s="1"/>
  <c r="AN169" i="40" a="1"/>
  <c r="AN169" i="40" s="1"/>
  <c r="AO169" i="40" a="1"/>
  <c r="AO169" i="40" s="1"/>
  <c r="AL170" i="40"/>
  <c r="AD170" i="40"/>
  <c r="AE170" i="40" s="1"/>
  <c r="AF170" i="40" s="1"/>
  <c r="AG170" i="40" s="1"/>
  <c r="AH170" i="40" s="1"/>
  <c r="AI166" i="57" l="1"/>
  <c r="AO166" i="57" a="1"/>
  <c r="AO166" i="57" s="1"/>
  <c r="AI168" i="56"/>
  <c r="AN168" i="56" a="1"/>
  <c r="AN168" i="56" s="1"/>
  <c r="AL169" i="55"/>
  <c r="AC170" i="55"/>
  <c r="AN168" i="55" a="1"/>
  <c r="AN168" i="55" s="1"/>
  <c r="AN169" i="54" a="1"/>
  <c r="AN169" i="54" s="1"/>
  <c r="AO169" i="54" a="1"/>
  <c r="AO169" i="54" s="1"/>
  <c r="AM169" i="54" a="1"/>
  <c r="AM169" i="54" s="1"/>
  <c r="AD170" i="54"/>
  <c r="AE170" i="54" s="1"/>
  <c r="AF170" i="54" s="1"/>
  <c r="AG170" i="54" s="1"/>
  <c r="AH170" i="54" s="1"/>
  <c r="AL170" i="54"/>
  <c r="AC170" i="53"/>
  <c r="AL169" i="53"/>
  <c r="AN168" i="53" a="1"/>
  <c r="AN168" i="53" s="1"/>
  <c r="AM168" i="53" a="1"/>
  <c r="AM168" i="53" s="1"/>
  <c r="AI166" i="52"/>
  <c r="AN166" i="52" a="1"/>
  <c r="AN166" i="52" s="1"/>
  <c r="AC168" i="51"/>
  <c r="AL167" i="51"/>
  <c r="AO166" i="51" a="1"/>
  <c r="AO166" i="51" s="1"/>
  <c r="AI164" i="50"/>
  <c r="AO164" i="50" a="1"/>
  <c r="AO164" i="50" s="1"/>
  <c r="AL169" i="49"/>
  <c r="AC170" i="49"/>
  <c r="AN168" i="49" a="1"/>
  <c r="AN168" i="49" s="1"/>
  <c r="AM168" i="49" a="1"/>
  <c r="AM168" i="49" s="1"/>
  <c r="AI166" i="48"/>
  <c r="AN166" i="48" a="1"/>
  <c r="AN166" i="48" s="1"/>
  <c r="AN166" i="47" a="1"/>
  <c r="AN166" i="47" s="1"/>
  <c r="AI166" i="47"/>
  <c r="AO166" i="47" a="1"/>
  <c r="AO166" i="47" s="1"/>
  <c r="AL171" i="46"/>
  <c r="AC172" i="46"/>
  <c r="AM170" i="46" a="1"/>
  <c r="AM170" i="46" s="1"/>
  <c r="AO170" i="46" a="1"/>
  <c r="AO170" i="46" s="1"/>
  <c r="AN170" i="46" a="1"/>
  <c r="AN170" i="46" s="1"/>
  <c r="AO167" i="45" a="1"/>
  <c r="AO167" i="45" s="1"/>
  <c r="AM167" i="45" a="1"/>
  <c r="AM167" i="45" s="1"/>
  <c r="AN167" i="45" a="1"/>
  <c r="AN167" i="45" s="1"/>
  <c r="AD168" i="45"/>
  <c r="AE168" i="45" s="1"/>
  <c r="AF168" i="45" s="1"/>
  <c r="AG168" i="45" s="1"/>
  <c r="AH168" i="45" s="1"/>
  <c r="AL168" i="45"/>
  <c r="AI164" i="44"/>
  <c r="AN164" i="44" s="1" a="1"/>
  <c r="AN164" i="44" s="1"/>
  <c r="AI170" i="43"/>
  <c r="AN170" i="43" a="1"/>
  <c r="AN170" i="43" s="1"/>
  <c r="AL169" i="42"/>
  <c r="AC170" i="42"/>
  <c r="AO168" i="42" a="1"/>
  <c r="AO168" i="42" s="1"/>
  <c r="AM168" i="42" a="1"/>
  <c r="AM168" i="42" s="1"/>
  <c r="AI170" i="41"/>
  <c r="AN170" i="41" a="1"/>
  <c r="AN170" i="41" s="1"/>
  <c r="AI170" i="40"/>
  <c r="AM170" i="40" s="1" a="1"/>
  <c r="AM170" i="40" s="1"/>
  <c r="AC168" i="57" l="1"/>
  <c r="AL167" i="57"/>
  <c r="AN166" i="57" a="1"/>
  <c r="AN166" i="57" s="1"/>
  <c r="AM166" i="57" a="1"/>
  <c r="AM166" i="57" s="1"/>
  <c r="AC170" i="56"/>
  <c r="AL169" i="56"/>
  <c r="AM168" i="56" a="1"/>
  <c r="AM168" i="56" s="1"/>
  <c r="AO168" i="56" a="1"/>
  <c r="AO168" i="56" s="1"/>
  <c r="AD170" i="55"/>
  <c r="AE170" i="55" s="1"/>
  <c r="AF170" i="55" s="1"/>
  <c r="AG170" i="55" s="1"/>
  <c r="AH170" i="55" s="1"/>
  <c r="AL170" i="55"/>
  <c r="AN169" i="55" a="1"/>
  <c r="AN169" i="55" s="1"/>
  <c r="AM169" i="55" a="1"/>
  <c r="AM169" i="55" s="1"/>
  <c r="AO169" i="55" a="1"/>
  <c r="AO169" i="55" s="1"/>
  <c r="AI170" i="54"/>
  <c r="AN169" i="53" a="1"/>
  <c r="AN169" i="53" s="1"/>
  <c r="AO169" i="53" a="1"/>
  <c r="AO169" i="53" s="1"/>
  <c r="AM169" i="53" a="1"/>
  <c r="AM169" i="53" s="1"/>
  <c r="AD170" i="53"/>
  <c r="AE170" i="53" s="1"/>
  <c r="AF170" i="53" s="1"/>
  <c r="AG170" i="53" s="1"/>
  <c r="AH170" i="53" s="1"/>
  <c r="AL170" i="53"/>
  <c r="AL167" i="52"/>
  <c r="AC168" i="52"/>
  <c r="AO166" i="52" a="1"/>
  <c r="AO166" i="52" s="1"/>
  <c r="AM166" i="52" a="1"/>
  <c r="AM166" i="52" s="1"/>
  <c r="AO167" i="51" a="1"/>
  <c r="AO167" i="51" s="1"/>
  <c r="AN167" i="51" a="1"/>
  <c r="AN167" i="51" s="1"/>
  <c r="AM167" i="51" a="1"/>
  <c r="AM167" i="51" s="1"/>
  <c r="AL168" i="51"/>
  <c r="AD168" i="51"/>
  <c r="AE168" i="51" s="1"/>
  <c r="AF168" i="51" s="1"/>
  <c r="AG168" i="51" s="1"/>
  <c r="AH168" i="51" s="1"/>
  <c r="AL165" i="50"/>
  <c r="AC166" i="50"/>
  <c r="AM164" i="50" a="1"/>
  <c r="AM164" i="50" s="1"/>
  <c r="AN164" i="50" a="1"/>
  <c r="AN164" i="50" s="1"/>
  <c r="AD170" i="49"/>
  <c r="AE170" i="49" s="1"/>
  <c r="AF170" i="49" s="1"/>
  <c r="AG170" i="49" s="1"/>
  <c r="AH170" i="49" s="1"/>
  <c r="AL170" i="49"/>
  <c r="AN169" i="49" a="1"/>
  <c r="AN169" i="49" s="1"/>
  <c r="AO169" i="49" a="1"/>
  <c r="AO169" i="49" s="1"/>
  <c r="AM169" i="49" a="1"/>
  <c r="AM169" i="49" s="1"/>
  <c r="AC168" i="48"/>
  <c r="AL167" i="48"/>
  <c r="AM166" i="48" a="1"/>
  <c r="AM166" i="48" s="1"/>
  <c r="AO166" i="48" a="1"/>
  <c r="AO166" i="48" s="1"/>
  <c r="AC168" i="47"/>
  <c r="AL167" i="47"/>
  <c r="AM166" i="47" a="1"/>
  <c r="AM166" i="47" s="1"/>
  <c r="AL172" i="46"/>
  <c r="AD172" i="46"/>
  <c r="AE172" i="46" s="1"/>
  <c r="AF172" i="46" s="1"/>
  <c r="AG172" i="46" s="1"/>
  <c r="AH172" i="46" s="1"/>
  <c r="AM171" i="46" a="1"/>
  <c r="AM171" i="46" s="1"/>
  <c r="AN171" i="46" a="1"/>
  <c r="AN171" i="46" s="1"/>
  <c r="AO171" i="46" a="1"/>
  <c r="AO171" i="46" s="1"/>
  <c r="AN168" i="45" a="1"/>
  <c r="AN168" i="45" s="1"/>
  <c r="AI168" i="45"/>
  <c r="AO168" i="45" a="1"/>
  <c r="AO168" i="45" s="1"/>
  <c r="AL165" i="44"/>
  <c r="AC166" i="44"/>
  <c r="AO164" i="44" a="1"/>
  <c r="AO164" i="44" s="1"/>
  <c r="AM164" i="44" a="1"/>
  <c r="AM164" i="44" s="1"/>
  <c r="AC172" i="43"/>
  <c r="AL171" i="43"/>
  <c r="AO170" i="43" a="1"/>
  <c r="AO170" i="43" s="1"/>
  <c r="AM170" i="43" a="1"/>
  <c r="AM170" i="43" s="1"/>
  <c r="AL170" i="42"/>
  <c r="AD170" i="42"/>
  <c r="AE170" i="42" s="1"/>
  <c r="AF170" i="42" s="1"/>
  <c r="AG170" i="42" s="1"/>
  <c r="AH170" i="42" s="1"/>
  <c r="AN169" i="42" a="1"/>
  <c r="AN169" i="42" s="1"/>
  <c r="AO169" i="42" a="1"/>
  <c r="AO169" i="42" s="1"/>
  <c r="AM169" i="42" a="1"/>
  <c r="AM169" i="42" s="1"/>
  <c r="AC172" i="41"/>
  <c r="AL171" i="41"/>
  <c r="AM170" i="41" a="1"/>
  <c r="AM170" i="41" s="1"/>
  <c r="AO170" i="41" a="1"/>
  <c r="AO170" i="41" s="1"/>
  <c r="AO170" i="40" a="1"/>
  <c r="AO170" i="40" s="1"/>
  <c r="AN170" i="40" a="1"/>
  <c r="AN170" i="40" s="1"/>
  <c r="AL171" i="40"/>
  <c r="AC172" i="40"/>
  <c r="AM167" i="57" l="1" a="1"/>
  <c r="AM167" i="57" s="1"/>
  <c r="AO167" i="57" a="1"/>
  <c r="AO167" i="57" s="1"/>
  <c r="AN167" i="57" a="1"/>
  <c r="AN167" i="57" s="1"/>
  <c r="AL168" i="57"/>
  <c r="AD168" i="57"/>
  <c r="AE168" i="57" s="1"/>
  <c r="AF168" i="57" s="1"/>
  <c r="AG168" i="57" s="1"/>
  <c r="AH168" i="57" s="1"/>
  <c r="AN169" i="56" a="1"/>
  <c r="AN169" i="56" s="1"/>
  <c r="AO169" i="56" a="1"/>
  <c r="AO169" i="56" s="1"/>
  <c r="AM169" i="56" a="1"/>
  <c r="AM169" i="56" s="1"/>
  <c r="AD170" i="56"/>
  <c r="AE170" i="56" s="1"/>
  <c r="AF170" i="56" s="1"/>
  <c r="AG170" i="56" s="1"/>
  <c r="AH170" i="56" s="1"/>
  <c r="AL170" i="56"/>
  <c r="AI170" i="55"/>
  <c r="AN170" i="55" a="1"/>
  <c r="AN170" i="55" s="1"/>
  <c r="AC172" i="54"/>
  <c r="AL171" i="54"/>
  <c r="AM170" i="54" a="1"/>
  <c r="AM170" i="54" s="1"/>
  <c r="AO170" i="54" a="1"/>
  <c r="AO170" i="54" s="1"/>
  <c r="AN170" i="54" a="1"/>
  <c r="AN170" i="54" s="1"/>
  <c r="AN170" i="53" a="1"/>
  <c r="AN170" i="53" s="1"/>
  <c r="AI170" i="53"/>
  <c r="AL168" i="52"/>
  <c r="AD168" i="52"/>
  <c r="AE168" i="52" s="1"/>
  <c r="AF168" i="52" s="1"/>
  <c r="AG168" i="52" s="1"/>
  <c r="AH168" i="52" s="1"/>
  <c r="AN167" i="52" a="1"/>
  <c r="AN167" i="52" s="1"/>
  <c r="AM167" i="52" a="1"/>
  <c r="AM167" i="52" s="1"/>
  <c r="AO167" i="52" a="1"/>
  <c r="AO167" i="52" s="1"/>
  <c r="AI168" i="51"/>
  <c r="AN168" i="51" a="1"/>
  <c r="AN168" i="51" s="1"/>
  <c r="AM168" i="51" a="1"/>
  <c r="AM168" i="51" s="1"/>
  <c r="AL166" i="50"/>
  <c r="AD166" i="50"/>
  <c r="AE166" i="50" s="1"/>
  <c r="AF166" i="50" s="1"/>
  <c r="AG166" i="50" s="1"/>
  <c r="AH166" i="50" s="1"/>
  <c r="AO165" i="50" a="1"/>
  <c r="AO165" i="50" s="1"/>
  <c r="AM165" i="50" a="1"/>
  <c r="AM165" i="50" s="1"/>
  <c r="AN165" i="50" a="1"/>
  <c r="AN165" i="50" s="1"/>
  <c r="AI170" i="49"/>
  <c r="AO167" i="48" a="1"/>
  <c r="AO167" i="48" s="1"/>
  <c r="AN167" i="48" a="1"/>
  <c r="AN167" i="48" s="1"/>
  <c r="AM167" i="48" a="1"/>
  <c r="AM167" i="48" s="1"/>
  <c r="AD168" i="48"/>
  <c r="AE168" i="48" s="1"/>
  <c r="AF168" i="48" s="1"/>
  <c r="AG168" i="48" s="1"/>
  <c r="AH168" i="48" s="1"/>
  <c r="AL168" i="48"/>
  <c r="AN167" i="47" a="1"/>
  <c r="AN167" i="47" s="1"/>
  <c r="AO167" i="47" a="1"/>
  <c r="AO167" i="47" s="1"/>
  <c r="AM167" i="47" a="1"/>
  <c r="AM167" i="47" s="1"/>
  <c r="AL168" i="47"/>
  <c r="AD168" i="47"/>
  <c r="AE168" i="47" s="1"/>
  <c r="AF168" i="47" s="1"/>
  <c r="AG168" i="47" s="1"/>
  <c r="AH168" i="47" s="1"/>
  <c r="AI172" i="46"/>
  <c r="AN172" i="46" a="1"/>
  <c r="AN172" i="46" s="1"/>
  <c r="AO172" i="46" a="1"/>
  <c r="AO172" i="46" s="1"/>
  <c r="AL169" i="45"/>
  <c r="AC170" i="45"/>
  <c r="AM168" i="45" a="1"/>
  <c r="AM168" i="45" s="1"/>
  <c r="AD166" i="44"/>
  <c r="AE166" i="44" s="1"/>
  <c r="AF166" i="44" s="1"/>
  <c r="AG166" i="44" s="1"/>
  <c r="AH166" i="44" s="1"/>
  <c r="AL166" i="44"/>
  <c r="AN165" i="44" a="1"/>
  <c r="AN165" i="44" s="1"/>
  <c r="AM165" i="44" a="1"/>
  <c r="AM165" i="44" s="1"/>
  <c r="AO165" i="44" a="1"/>
  <c r="AO165" i="44" s="1"/>
  <c r="AO171" i="43" a="1"/>
  <c r="AO171" i="43" s="1"/>
  <c r="AM171" i="43" a="1"/>
  <c r="AM171" i="43" s="1"/>
  <c r="AN171" i="43" a="1"/>
  <c r="AN171" i="43" s="1"/>
  <c r="AD172" i="43"/>
  <c r="AE172" i="43" s="1"/>
  <c r="AF172" i="43" s="1"/>
  <c r="AG172" i="43" s="1"/>
  <c r="AH172" i="43" s="1"/>
  <c r="AL172" i="43"/>
  <c r="AI170" i="42"/>
  <c r="AN170" i="42" a="1"/>
  <c r="AN170" i="42" s="1"/>
  <c r="AM170" i="42" a="1"/>
  <c r="AM170" i="42" s="1"/>
  <c r="AO171" i="41" a="1"/>
  <c r="AO171" i="41" s="1"/>
  <c r="AN171" i="41" a="1"/>
  <c r="AN171" i="41" s="1"/>
  <c r="AM171" i="41" a="1"/>
  <c r="AM171" i="41" s="1"/>
  <c r="AD172" i="41"/>
  <c r="AE172" i="41" s="1"/>
  <c r="AF172" i="41" s="1"/>
  <c r="AG172" i="41" s="1"/>
  <c r="AH172" i="41" s="1"/>
  <c r="AL172" i="41"/>
  <c r="AD172" i="40"/>
  <c r="AE172" i="40" s="1"/>
  <c r="AF172" i="40" s="1"/>
  <c r="AG172" i="40" s="1"/>
  <c r="AH172" i="40" s="1"/>
  <c r="AL172" i="40"/>
  <c r="AO171" i="40" a="1"/>
  <c r="AO171" i="40" s="1"/>
  <c r="AM171" i="40" a="1"/>
  <c r="AM171" i="40" s="1"/>
  <c r="AN171" i="40" a="1"/>
  <c r="AN171" i="40" s="1"/>
  <c r="AI168" i="57" l="1"/>
  <c r="AN168" i="57" a="1"/>
  <c r="AN168" i="57" s="1"/>
  <c r="AI170" i="56"/>
  <c r="AN170" i="56" a="1"/>
  <c r="AN170" i="56" s="1"/>
  <c r="AC172" i="55"/>
  <c r="AL171" i="55"/>
  <c r="AM170" i="55" a="1"/>
  <c r="AM170" i="55" s="1"/>
  <c r="AO170" i="55" a="1"/>
  <c r="AO170" i="55" s="1"/>
  <c r="AM171" i="54" a="1"/>
  <c r="AM171" i="54" s="1"/>
  <c r="AN171" i="54" a="1"/>
  <c r="AN171" i="54" s="1"/>
  <c r="AO171" i="54" a="1"/>
  <c r="AO171" i="54" s="1"/>
  <c r="AL172" i="54"/>
  <c r="AD172" i="54"/>
  <c r="AE172" i="54" s="1"/>
  <c r="AF172" i="54" s="1"/>
  <c r="AG172" i="54" s="1"/>
  <c r="AH172" i="54" s="1"/>
  <c r="AC172" i="53"/>
  <c r="AL171" i="53"/>
  <c r="AO170" i="53" a="1"/>
  <c r="AO170" i="53" s="1"/>
  <c r="AM170" i="53" a="1"/>
  <c r="AM170" i="53" s="1"/>
  <c r="AI168" i="52"/>
  <c r="AN168" i="52" s="1" a="1"/>
  <c r="AN168" i="52" s="1"/>
  <c r="AL169" i="51"/>
  <c r="AC170" i="51"/>
  <c r="AO168" i="51" a="1"/>
  <c r="AO168" i="51" s="1"/>
  <c r="AI166" i="50"/>
  <c r="AM166" i="50" a="1"/>
  <c r="AM166" i="50" s="1"/>
  <c r="AL171" i="49"/>
  <c r="AC172" i="49"/>
  <c r="AO170" i="49" a="1"/>
  <c r="AO170" i="49" s="1"/>
  <c r="AM170" i="49" a="1"/>
  <c r="AM170" i="49" s="1"/>
  <c r="AN170" i="49" a="1"/>
  <c r="AN170" i="49" s="1"/>
  <c r="AI168" i="48"/>
  <c r="AN168" i="47" a="1"/>
  <c r="AN168" i="47" s="1"/>
  <c r="AI168" i="47"/>
  <c r="AC174" i="46"/>
  <c r="AL173" i="46"/>
  <c r="AM172" i="46" a="1"/>
  <c r="AM172" i="46" s="1"/>
  <c r="AN169" i="45" a="1"/>
  <c r="AN169" i="45" s="1"/>
  <c r="AO169" i="45" a="1"/>
  <c r="AO169" i="45" s="1"/>
  <c r="AM169" i="45" a="1"/>
  <c r="AM169" i="45" s="1"/>
  <c r="AD170" i="45"/>
  <c r="AE170" i="45" s="1"/>
  <c r="AF170" i="45" s="1"/>
  <c r="AG170" i="45" s="1"/>
  <c r="AH170" i="45" s="1"/>
  <c r="AL170" i="45"/>
  <c r="AI166" i="44"/>
  <c r="AN166" i="44" a="1"/>
  <c r="AN166" i="44" s="1"/>
  <c r="AI172" i="43"/>
  <c r="AN172" i="43" a="1"/>
  <c r="AN172" i="43" s="1"/>
  <c r="AM172" i="43" a="1"/>
  <c r="AM172" i="43" s="1"/>
  <c r="AO172" i="43" a="1"/>
  <c r="AO172" i="43" s="1"/>
  <c r="AC172" i="42"/>
  <c r="AL171" i="42"/>
  <c r="AO170" i="42" a="1"/>
  <c r="AO170" i="42" s="1"/>
  <c r="AI172" i="41"/>
  <c r="AN172" i="41" s="1" a="1"/>
  <c r="AN172" i="41" s="1"/>
  <c r="AI172" i="40"/>
  <c r="AN172" i="40" s="1" a="1"/>
  <c r="AN172" i="40" s="1"/>
  <c r="AL169" i="57" l="1"/>
  <c r="AC170" i="57"/>
  <c r="AO168" i="57" a="1"/>
  <c r="AO168" i="57" s="1"/>
  <c r="AM168" i="57" a="1"/>
  <c r="AM168" i="57" s="1"/>
  <c r="AL171" i="56"/>
  <c r="AC172" i="56"/>
  <c r="AM170" i="56" a="1"/>
  <c r="AM170" i="56" s="1"/>
  <c r="AO170" i="56" a="1"/>
  <c r="AO170" i="56" s="1"/>
  <c r="AN171" i="55" a="1"/>
  <c r="AN171" i="55" s="1"/>
  <c r="AO171" i="55" a="1"/>
  <c r="AO171" i="55" s="1"/>
  <c r="AM171" i="55" a="1"/>
  <c r="AM171" i="55" s="1"/>
  <c r="AL172" i="55"/>
  <c r="AD172" i="55"/>
  <c r="AE172" i="55" s="1"/>
  <c r="AF172" i="55" s="1"/>
  <c r="AG172" i="55" s="1"/>
  <c r="AH172" i="55" s="1"/>
  <c r="AI172" i="54"/>
  <c r="AM171" i="53" a="1"/>
  <c r="AM171" i="53" s="1"/>
  <c r="AN171" i="53" a="1"/>
  <c r="AN171" i="53" s="1"/>
  <c r="AO171" i="53" a="1"/>
  <c r="AO171" i="53" s="1"/>
  <c r="AD172" i="53"/>
  <c r="AE172" i="53" s="1"/>
  <c r="AF172" i="53" s="1"/>
  <c r="AG172" i="53" s="1"/>
  <c r="AH172" i="53" s="1"/>
  <c r="AL172" i="53"/>
  <c r="AL169" i="52"/>
  <c r="AC170" i="52"/>
  <c r="AO168" i="52" a="1"/>
  <c r="AO168" i="52" s="1"/>
  <c r="AM168" i="52" a="1"/>
  <c r="AM168" i="52" s="1"/>
  <c r="AL170" i="51"/>
  <c r="AD170" i="51"/>
  <c r="AE170" i="51" s="1"/>
  <c r="AF170" i="51" s="1"/>
  <c r="AG170" i="51" s="1"/>
  <c r="AH170" i="51" s="1"/>
  <c r="AO169" i="51" a="1"/>
  <c r="AO169" i="51" s="1"/>
  <c r="AN169" i="51" a="1"/>
  <c r="AN169" i="51" s="1"/>
  <c r="AM169" i="51" a="1"/>
  <c r="AM169" i="51" s="1"/>
  <c r="AC168" i="50"/>
  <c r="AL167" i="50"/>
  <c r="AN166" i="50" a="1"/>
  <c r="AN166" i="50" s="1"/>
  <c r="AO166" i="50" a="1"/>
  <c r="AO166" i="50" s="1"/>
  <c r="AL172" i="49"/>
  <c r="AD172" i="49"/>
  <c r="AE172" i="49" s="1"/>
  <c r="AF172" i="49" s="1"/>
  <c r="AG172" i="49" s="1"/>
  <c r="AH172" i="49" s="1"/>
  <c r="AM171" i="49" a="1"/>
  <c r="AM171" i="49" s="1"/>
  <c r="AO171" i="49" a="1"/>
  <c r="AO171" i="49" s="1"/>
  <c r="AN171" i="49" a="1"/>
  <c r="AN171" i="49" s="1"/>
  <c r="AC170" i="48"/>
  <c r="AL169" i="48"/>
  <c r="AN168" i="48" a="1"/>
  <c r="AN168" i="48" s="1"/>
  <c r="AM168" i="48" a="1"/>
  <c r="AM168" i="48" s="1"/>
  <c r="AO168" i="48" a="1"/>
  <c r="AO168" i="48" s="1"/>
  <c r="AC170" i="47"/>
  <c r="AL169" i="47"/>
  <c r="AO168" i="47" a="1"/>
  <c r="AO168" i="47" s="1"/>
  <c r="AM168" i="47" a="1"/>
  <c r="AM168" i="47" s="1"/>
  <c r="AN173" i="46" a="1"/>
  <c r="AN173" i="46" s="1"/>
  <c r="AM173" i="46" a="1"/>
  <c r="AM173" i="46" s="1"/>
  <c r="AO173" i="46" a="1"/>
  <c r="AO173" i="46" s="1"/>
  <c r="AD174" i="46"/>
  <c r="AE174" i="46" s="1"/>
  <c r="AF174" i="46" s="1"/>
  <c r="AG174" i="46" s="1"/>
  <c r="AH174" i="46" s="1"/>
  <c r="AL174" i="46"/>
  <c r="AO170" i="45" a="1"/>
  <c r="AO170" i="45" s="1"/>
  <c r="AI170" i="45"/>
  <c r="AL167" i="44"/>
  <c r="AC168" i="44"/>
  <c r="AM166" i="44" a="1"/>
  <c r="AM166" i="44" s="1"/>
  <c r="AO166" i="44" a="1"/>
  <c r="AO166" i="44" s="1"/>
  <c r="AL173" i="43"/>
  <c r="AC174" i="43"/>
  <c r="AM171" i="42" a="1"/>
  <c r="AM171" i="42" s="1"/>
  <c r="AO171" i="42" a="1"/>
  <c r="AO171" i="42" s="1"/>
  <c r="AN171" i="42" a="1"/>
  <c r="AN171" i="42" s="1"/>
  <c r="AD172" i="42"/>
  <c r="AE172" i="42" s="1"/>
  <c r="AF172" i="42" s="1"/>
  <c r="AG172" i="42" s="1"/>
  <c r="AH172" i="42" s="1"/>
  <c r="AL172" i="42"/>
  <c r="AL173" i="41"/>
  <c r="AC174" i="41"/>
  <c r="AO172" i="41" a="1"/>
  <c r="AO172" i="41" s="1"/>
  <c r="AM172" i="41" a="1"/>
  <c r="AM172" i="41" s="1"/>
  <c r="AO172" i="40" a="1"/>
  <c r="AO172" i="40" s="1"/>
  <c r="AL173" i="40"/>
  <c r="AC174" i="40"/>
  <c r="AM172" i="40" a="1"/>
  <c r="AM172" i="40" s="1"/>
  <c r="AL170" i="57" l="1"/>
  <c r="AD170" i="57"/>
  <c r="AE170" i="57" s="1"/>
  <c r="AF170" i="57" s="1"/>
  <c r="AG170" i="57" s="1"/>
  <c r="AH170" i="57" s="1"/>
  <c r="AN169" i="57" a="1"/>
  <c r="AN169" i="57" s="1"/>
  <c r="AM169" i="57" a="1"/>
  <c r="AM169" i="57" s="1"/>
  <c r="AO169" i="57" a="1"/>
  <c r="AO169" i="57" s="1"/>
  <c r="AD172" i="56"/>
  <c r="AE172" i="56" s="1"/>
  <c r="AF172" i="56" s="1"/>
  <c r="AG172" i="56" s="1"/>
  <c r="AH172" i="56" s="1"/>
  <c r="AL172" i="56"/>
  <c r="AM171" i="56" a="1"/>
  <c r="AM171" i="56" s="1"/>
  <c r="AN171" i="56" a="1"/>
  <c r="AN171" i="56" s="1"/>
  <c r="AO171" i="56" a="1"/>
  <c r="AO171" i="56" s="1"/>
  <c r="AN172" i="55" a="1"/>
  <c r="AN172" i="55" s="1"/>
  <c r="AI172" i="55"/>
  <c r="AL173" i="54"/>
  <c r="AC174" i="54"/>
  <c r="AM172" i="54" a="1"/>
  <c r="AM172" i="54" s="1"/>
  <c r="AN172" i="54" a="1"/>
  <c r="AN172" i="54" s="1"/>
  <c r="AO172" i="54" a="1"/>
  <c r="AO172" i="54" s="1"/>
  <c r="AI172" i="53"/>
  <c r="AN172" i="53" a="1"/>
  <c r="AN172" i="53" s="1"/>
  <c r="AO172" i="53" a="1"/>
  <c r="AO172" i="53" s="1"/>
  <c r="AM172" i="53" a="1"/>
  <c r="AM172" i="53" s="1"/>
  <c r="AL170" i="52"/>
  <c r="AD170" i="52"/>
  <c r="AE170" i="52" s="1"/>
  <c r="AF170" i="52" s="1"/>
  <c r="AG170" i="52" s="1"/>
  <c r="AH170" i="52" s="1"/>
  <c r="AM169" i="52" a="1"/>
  <c r="AM169" i="52" s="1"/>
  <c r="AO169" i="52" a="1"/>
  <c r="AO169" i="52" s="1"/>
  <c r="AN169" i="52" a="1"/>
  <c r="AN169" i="52" s="1"/>
  <c r="AM170" i="51" a="1"/>
  <c r="AM170" i="51" s="1"/>
  <c r="AI170" i="51"/>
  <c r="AN170" i="51" a="1"/>
  <c r="AN170" i="51" s="1"/>
  <c r="AO167" i="50" a="1"/>
  <c r="AO167" i="50" s="1"/>
  <c r="AM167" i="50" a="1"/>
  <c r="AM167" i="50" s="1"/>
  <c r="AN167" i="50" a="1"/>
  <c r="AN167" i="50" s="1"/>
  <c r="AL168" i="50"/>
  <c r="AD168" i="50"/>
  <c r="AE168" i="50" s="1"/>
  <c r="AF168" i="50" s="1"/>
  <c r="AG168" i="50" s="1"/>
  <c r="AH168" i="50" s="1"/>
  <c r="AI172" i="49"/>
  <c r="AO172" i="49" a="1"/>
  <c r="AO172" i="49" s="1"/>
  <c r="AN169" i="48" a="1"/>
  <c r="AN169" i="48" s="1"/>
  <c r="AO169" i="48" a="1"/>
  <c r="AO169" i="48" s="1"/>
  <c r="AM169" i="48" a="1"/>
  <c r="AM169" i="48" s="1"/>
  <c r="AD170" i="48"/>
  <c r="AE170" i="48" s="1"/>
  <c r="AF170" i="48" s="1"/>
  <c r="AG170" i="48" s="1"/>
  <c r="AH170" i="48" s="1"/>
  <c r="AL170" i="48"/>
  <c r="AO169" i="47" a="1"/>
  <c r="AO169" i="47" s="1"/>
  <c r="AN169" i="47" a="1"/>
  <c r="AN169" i="47" s="1"/>
  <c r="AM169" i="47" a="1"/>
  <c r="AM169" i="47" s="1"/>
  <c r="AD170" i="47"/>
  <c r="AE170" i="47" s="1"/>
  <c r="AF170" i="47" s="1"/>
  <c r="AG170" i="47" s="1"/>
  <c r="AH170" i="47" s="1"/>
  <c r="AL170" i="47"/>
  <c r="AI174" i="46"/>
  <c r="AO174" i="46" a="1"/>
  <c r="AO174" i="46" s="1"/>
  <c r="AL171" i="45"/>
  <c r="AC172" i="45"/>
  <c r="AM170" i="45" a="1"/>
  <c r="AM170" i="45" s="1"/>
  <c r="AN170" i="45" a="1"/>
  <c r="AN170" i="45" s="1"/>
  <c r="AL168" i="44"/>
  <c r="AD168" i="44"/>
  <c r="AE168" i="44" s="1"/>
  <c r="AF168" i="44" s="1"/>
  <c r="AG168" i="44" s="1"/>
  <c r="AH168" i="44" s="1"/>
  <c r="AO167" i="44" a="1"/>
  <c r="AO167" i="44" s="1"/>
  <c r="AM167" i="44" a="1"/>
  <c r="AM167" i="44" s="1"/>
  <c r="AN167" i="44" a="1"/>
  <c r="AN167" i="44" s="1"/>
  <c r="AL174" i="43"/>
  <c r="AD174" i="43"/>
  <c r="AE174" i="43" s="1"/>
  <c r="AF174" i="43" s="1"/>
  <c r="AG174" i="43" s="1"/>
  <c r="AH174" i="43" s="1"/>
  <c r="AN173" i="43" a="1"/>
  <c r="AN173" i="43" s="1"/>
  <c r="AO173" i="43" a="1"/>
  <c r="AO173" i="43" s="1"/>
  <c r="AM173" i="43" a="1"/>
  <c r="AM173" i="43" s="1"/>
  <c r="AI172" i="42"/>
  <c r="AD174" i="41"/>
  <c r="AE174" i="41" s="1"/>
  <c r="AF174" i="41" s="1"/>
  <c r="AG174" i="41" s="1"/>
  <c r="AH174" i="41" s="1"/>
  <c r="AL174" i="41"/>
  <c r="AM173" i="41" a="1"/>
  <c r="AM173" i="41" s="1"/>
  <c r="AO173" i="41" a="1"/>
  <c r="AO173" i="41" s="1"/>
  <c r="AN173" i="41" a="1"/>
  <c r="AN173" i="41" s="1"/>
  <c r="AL174" i="40"/>
  <c r="AD174" i="40"/>
  <c r="AE174" i="40" s="1"/>
  <c r="AF174" i="40" s="1"/>
  <c r="AG174" i="40" s="1"/>
  <c r="AH174" i="40" s="1"/>
  <c r="AM173" i="40" a="1"/>
  <c r="AM173" i="40" s="1"/>
  <c r="AO173" i="40" a="1"/>
  <c r="AO173" i="40" s="1"/>
  <c r="AN173" i="40" a="1"/>
  <c r="AN173" i="40" s="1"/>
  <c r="AI170" i="57" l="1"/>
  <c r="AN170" i="57" a="1"/>
  <c r="AN170" i="57" s="1"/>
  <c r="AO170" i="57" a="1"/>
  <c r="AO170" i="57" s="1"/>
  <c r="AM170" i="57" a="1"/>
  <c r="AM170" i="57" s="1"/>
  <c r="AI172" i="56"/>
  <c r="AL173" i="55"/>
  <c r="AC174" i="55"/>
  <c r="AO172" i="55" a="1"/>
  <c r="AO172" i="55" s="1"/>
  <c r="AM172" i="55" a="1"/>
  <c r="AM172" i="55" s="1"/>
  <c r="AD174" i="54"/>
  <c r="AE174" i="54" s="1"/>
  <c r="AF174" i="54" s="1"/>
  <c r="AG174" i="54" s="1"/>
  <c r="AH174" i="54" s="1"/>
  <c r="AL174" i="54"/>
  <c r="AN173" i="54" a="1"/>
  <c r="AN173" i="54" s="1"/>
  <c r="AO173" i="54" a="1"/>
  <c r="AO173" i="54" s="1"/>
  <c r="AM173" i="54" a="1"/>
  <c r="AM173" i="54" s="1"/>
  <c r="AL173" i="53"/>
  <c r="AC174" i="53"/>
  <c r="AI170" i="52"/>
  <c r="AN170" i="52" a="1"/>
  <c r="AN170" i="52" s="1"/>
  <c r="AC172" i="51"/>
  <c r="AL171" i="51"/>
  <c r="AO170" i="51" a="1"/>
  <c r="AO170" i="51" s="1"/>
  <c r="AI168" i="50"/>
  <c r="AN168" i="50" a="1"/>
  <c r="AN168" i="50" s="1"/>
  <c r="AO168" i="50" a="1"/>
  <c r="AO168" i="50" s="1"/>
  <c r="AL173" i="49"/>
  <c r="AC174" i="49"/>
  <c r="AN172" i="49" a="1"/>
  <c r="AN172" i="49" s="1"/>
  <c r="AM172" i="49" a="1"/>
  <c r="AM172" i="49" s="1"/>
  <c r="AN170" i="48" a="1"/>
  <c r="AN170" i="48" s="1"/>
  <c r="AI170" i="48"/>
  <c r="AI170" i="47"/>
  <c r="AN170" i="47" s="1" a="1"/>
  <c r="AN170" i="47" s="1"/>
  <c r="AL175" i="46"/>
  <c r="AC176" i="46"/>
  <c r="AM174" i="46" a="1"/>
  <c r="AM174" i="46" s="1"/>
  <c r="AN174" i="46" a="1"/>
  <c r="AN174" i="46" s="1"/>
  <c r="AL172" i="45"/>
  <c r="AD172" i="45"/>
  <c r="AE172" i="45" s="1"/>
  <c r="AF172" i="45" s="1"/>
  <c r="AG172" i="45" s="1"/>
  <c r="AH172" i="45" s="1"/>
  <c r="AM171" i="45" a="1"/>
  <c r="AM171" i="45" s="1"/>
  <c r="AN171" i="45" a="1"/>
  <c r="AN171" i="45" s="1"/>
  <c r="AO171" i="45" a="1"/>
  <c r="AO171" i="45" s="1"/>
  <c r="AI168" i="44"/>
  <c r="AN168" i="44" a="1"/>
  <c r="AN168" i="44" s="1"/>
  <c r="AI174" i="43"/>
  <c r="AN174" i="43" a="1"/>
  <c r="AN174" i="43" s="1"/>
  <c r="AO174" i="43" a="1"/>
  <c r="AO174" i="43" s="1"/>
  <c r="AL173" i="42"/>
  <c r="AC174" i="42"/>
  <c r="AM172" i="42" a="1"/>
  <c r="AM172" i="42" s="1"/>
  <c r="AO172" i="42" a="1"/>
  <c r="AO172" i="42" s="1"/>
  <c r="AN172" i="42" a="1"/>
  <c r="AN172" i="42" s="1"/>
  <c r="AI174" i="41"/>
  <c r="AN174" i="41" a="1"/>
  <c r="AN174" i="41" s="1"/>
  <c r="AI174" i="40"/>
  <c r="AM174" i="40" s="1" a="1"/>
  <c r="AM174" i="40" s="1"/>
  <c r="AC172" i="57" l="1"/>
  <c r="AL171" i="57"/>
  <c r="AL173" i="56"/>
  <c r="AC174" i="56"/>
  <c r="AM172" i="56" a="1"/>
  <c r="AM172" i="56" s="1"/>
  <c r="AN172" i="56" a="1"/>
  <c r="AN172" i="56" s="1"/>
  <c r="AO172" i="56" a="1"/>
  <c r="AO172" i="56" s="1"/>
  <c r="AD174" i="55"/>
  <c r="AE174" i="55" s="1"/>
  <c r="AF174" i="55" s="1"/>
  <c r="AG174" i="55" s="1"/>
  <c r="AH174" i="55" s="1"/>
  <c r="AL174" i="55"/>
  <c r="AO173" i="55" a="1"/>
  <c r="AO173" i="55" s="1"/>
  <c r="AN173" i="55" a="1"/>
  <c r="AN173" i="55" s="1"/>
  <c r="AM173" i="55" a="1"/>
  <c r="AM173" i="55" s="1"/>
  <c r="AI174" i="54"/>
  <c r="AD174" i="53"/>
  <c r="AE174" i="53" s="1"/>
  <c r="AF174" i="53" s="1"/>
  <c r="AG174" i="53" s="1"/>
  <c r="AH174" i="53" s="1"/>
  <c r="AL174" i="53"/>
  <c r="AO173" i="53" a="1"/>
  <c r="AO173" i="53" s="1"/>
  <c r="AN173" i="53" a="1"/>
  <c r="AN173" i="53" s="1"/>
  <c r="AM173" i="53" a="1"/>
  <c r="AM173" i="53" s="1"/>
  <c r="AL171" i="52"/>
  <c r="AC172" i="52"/>
  <c r="AO170" i="52" a="1"/>
  <c r="AO170" i="52" s="1"/>
  <c r="AM170" i="52" a="1"/>
  <c r="AM170" i="52" s="1"/>
  <c r="AN171" i="51" a="1"/>
  <c r="AN171" i="51" s="1"/>
  <c r="AO171" i="51" a="1"/>
  <c r="AO171" i="51" s="1"/>
  <c r="AM171" i="51" a="1"/>
  <c r="AM171" i="51" s="1"/>
  <c r="AL172" i="51"/>
  <c r="AD172" i="51"/>
  <c r="AE172" i="51" s="1"/>
  <c r="AF172" i="51" s="1"/>
  <c r="AG172" i="51" s="1"/>
  <c r="AH172" i="51" s="1"/>
  <c r="AC170" i="50"/>
  <c r="AL169" i="50"/>
  <c r="AM168" i="50" a="1"/>
  <c r="AM168" i="50" s="1"/>
  <c r="AD174" i="49"/>
  <c r="AE174" i="49" s="1"/>
  <c r="AF174" i="49" s="1"/>
  <c r="AG174" i="49" s="1"/>
  <c r="AH174" i="49" s="1"/>
  <c r="AL174" i="49"/>
  <c r="AN173" i="49" a="1"/>
  <c r="AN173" i="49" s="1"/>
  <c r="AM173" i="49" a="1"/>
  <c r="AM173" i="49" s="1"/>
  <c r="AO173" i="49" a="1"/>
  <c r="AO173" i="49" s="1"/>
  <c r="AC172" i="48"/>
  <c r="AL171" i="48"/>
  <c r="AM170" i="48" a="1"/>
  <c r="AM170" i="48" s="1"/>
  <c r="AO170" i="48" a="1"/>
  <c r="AO170" i="48" s="1"/>
  <c r="AC172" i="47"/>
  <c r="AL171" i="47"/>
  <c r="AM170" i="47" a="1"/>
  <c r="AM170" i="47" s="1"/>
  <c r="AO170" i="47" a="1"/>
  <c r="AO170" i="47" s="1"/>
  <c r="AD176" i="46"/>
  <c r="AE176" i="46" s="1"/>
  <c r="AF176" i="46" s="1"/>
  <c r="AG176" i="46" s="1"/>
  <c r="AH176" i="46" s="1"/>
  <c r="AL176" i="46"/>
  <c r="AO175" i="46" a="1"/>
  <c r="AO175" i="46" s="1"/>
  <c r="AN175" i="46" a="1"/>
  <c r="AN175" i="46" s="1"/>
  <c r="AM175" i="46" a="1"/>
  <c r="AM175" i="46" s="1"/>
  <c r="AN172" i="45" a="1"/>
  <c r="AN172" i="45" s="1"/>
  <c r="AI172" i="45"/>
  <c r="AO172" i="45" a="1"/>
  <c r="AO172" i="45" s="1"/>
  <c r="AC170" i="44"/>
  <c r="AL169" i="44"/>
  <c r="AM168" i="44" a="1"/>
  <c r="AM168" i="44" s="1"/>
  <c r="AO168" i="44" a="1"/>
  <c r="AO168" i="44" s="1"/>
  <c r="AC176" i="43"/>
  <c r="AL175" i="43"/>
  <c r="AM174" i="43" a="1"/>
  <c r="AM174" i="43" s="1"/>
  <c r="AD174" i="42"/>
  <c r="AE174" i="42" s="1"/>
  <c r="AF174" i="42" s="1"/>
  <c r="AG174" i="42" s="1"/>
  <c r="AH174" i="42" s="1"/>
  <c r="AL174" i="42"/>
  <c r="AN173" i="42" a="1"/>
  <c r="AN173" i="42" s="1"/>
  <c r="AO173" i="42" a="1"/>
  <c r="AO173" i="42" s="1"/>
  <c r="AM173" i="42" a="1"/>
  <c r="AM173" i="42" s="1"/>
  <c r="AC176" i="41"/>
  <c r="AL175" i="41"/>
  <c r="AO174" i="41" a="1"/>
  <c r="AO174" i="41" s="1"/>
  <c r="AM174" i="41" a="1"/>
  <c r="AM174" i="41" s="1"/>
  <c r="AO174" i="40" a="1"/>
  <c r="AO174" i="40" s="1"/>
  <c r="AL175" i="40"/>
  <c r="AC176" i="40"/>
  <c r="AN174" i="40" a="1"/>
  <c r="AN174" i="40" s="1"/>
  <c r="AO171" i="57" l="1" a="1"/>
  <c r="AO171" i="57" s="1"/>
  <c r="AN171" i="57" a="1"/>
  <c r="AN171" i="57" s="1"/>
  <c r="AM171" i="57" a="1"/>
  <c r="AM171" i="57" s="1"/>
  <c r="AL172" i="57"/>
  <c r="AD172" i="57"/>
  <c r="AE172" i="57" s="1"/>
  <c r="AF172" i="57" s="1"/>
  <c r="AG172" i="57" s="1"/>
  <c r="AH172" i="57" s="1"/>
  <c r="AD174" i="56"/>
  <c r="AE174" i="56" s="1"/>
  <c r="AF174" i="56" s="1"/>
  <c r="AG174" i="56" s="1"/>
  <c r="AH174" i="56" s="1"/>
  <c r="AL174" i="56"/>
  <c r="AM173" i="56" a="1"/>
  <c r="AM173" i="56" s="1"/>
  <c r="AN173" i="56" a="1"/>
  <c r="AN173" i="56" s="1"/>
  <c r="AO173" i="56" a="1"/>
  <c r="AO173" i="56" s="1"/>
  <c r="AI174" i="55"/>
  <c r="AC176" i="54"/>
  <c r="AL175" i="54"/>
  <c r="AM174" i="54" a="1"/>
  <c r="AM174" i="54" s="1"/>
  <c r="AN174" i="54" a="1"/>
  <c r="AN174" i="54" s="1"/>
  <c r="AO174" i="54" a="1"/>
  <c r="AO174" i="54" s="1"/>
  <c r="AI174" i="53"/>
  <c r="AD172" i="52"/>
  <c r="AE172" i="52" s="1"/>
  <c r="AF172" i="52" s="1"/>
  <c r="AG172" i="52" s="1"/>
  <c r="AH172" i="52" s="1"/>
  <c r="AL172" i="52"/>
  <c r="AN171" i="52" a="1"/>
  <c r="AN171" i="52" s="1"/>
  <c r="AM171" i="52" a="1"/>
  <c r="AM171" i="52" s="1"/>
  <c r="AO171" i="52" a="1"/>
  <c r="AO171" i="52" s="1"/>
  <c r="AI172" i="51"/>
  <c r="AN172" i="51" a="1"/>
  <c r="AN172" i="51" s="1"/>
  <c r="AO169" i="50" a="1"/>
  <c r="AO169" i="50" s="1"/>
  <c r="AN169" i="50" a="1"/>
  <c r="AN169" i="50" s="1"/>
  <c r="AM169" i="50" a="1"/>
  <c r="AM169" i="50" s="1"/>
  <c r="AD170" i="50"/>
  <c r="AE170" i="50" s="1"/>
  <c r="AF170" i="50" s="1"/>
  <c r="AG170" i="50" s="1"/>
  <c r="AH170" i="50" s="1"/>
  <c r="AL170" i="50"/>
  <c r="AI174" i="49"/>
  <c r="AN174" i="49" a="1"/>
  <c r="AN174" i="49" s="1"/>
  <c r="AO174" i="49" a="1"/>
  <c r="AO174" i="49" s="1"/>
  <c r="AM171" i="48" a="1"/>
  <c r="AM171" i="48" s="1"/>
  <c r="AN171" i="48" a="1"/>
  <c r="AN171" i="48" s="1"/>
  <c r="AO171" i="48" a="1"/>
  <c r="AO171" i="48" s="1"/>
  <c r="AD172" i="48"/>
  <c r="AE172" i="48" s="1"/>
  <c r="AF172" i="48" s="1"/>
  <c r="AG172" i="48" s="1"/>
  <c r="AH172" i="48" s="1"/>
  <c r="AL172" i="48"/>
  <c r="AN171" i="47" a="1"/>
  <c r="AN171" i="47" s="1"/>
  <c r="AO171" i="47" a="1"/>
  <c r="AO171" i="47" s="1"/>
  <c r="AM171" i="47" a="1"/>
  <c r="AM171" i="47" s="1"/>
  <c r="AL172" i="47"/>
  <c r="AD172" i="47"/>
  <c r="AE172" i="47" s="1"/>
  <c r="AF172" i="47" s="1"/>
  <c r="AG172" i="47" s="1"/>
  <c r="AH172" i="47" s="1"/>
  <c r="AI176" i="46"/>
  <c r="AL173" i="45"/>
  <c r="AC174" i="45"/>
  <c r="AM172" i="45" a="1"/>
  <c r="AM172" i="45" s="1"/>
  <c r="AM169" i="44" a="1"/>
  <c r="AM169" i="44" s="1"/>
  <c r="AO169" i="44" a="1"/>
  <c r="AO169" i="44" s="1"/>
  <c r="AN169" i="44" a="1"/>
  <c r="AN169" i="44" s="1"/>
  <c r="AL170" i="44"/>
  <c r="AD170" i="44"/>
  <c r="AE170" i="44" s="1"/>
  <c r="AF170" i="44" s="1"/>
  <c r="AG170" i="44" s="1"/>
  <c r="AH170" i="44" s="1"/>
  <c r="AN175" i="43" a="1"/>
  <c r="AN175" i="43" s="1"/>
  <c r="AO175" i="43" a="1"/>
  <c r="AO175" i="43" s="1"/>
  <c r="AM175" i="43" a="1"/>
  <c r="AM175" i="43" s="1"/>
  <c r="AL176" i="43"/>
  <c r="AD176" i="43"/>
  <c r="AE176" i="43" s="1"/>
  <c r="AF176" i="43" s="1"/>
  <c r="AG176" i="43" s="1"/>
  <c r="AH176" i="43" s="1"/>
  <c r="AM174" i="42" a="1"/>
  <c r="AM174" i="42" s="1"/>
  <c r="AI174" i="42"/>
  <c r="AN174" i="42" a="1"/>
  <c r="AN174" i="42" s="1"/>
  <c r="AO175" i="41" a="1"/>
  <c r="AO175" i="41" s="1"/>
  <c r="AN175" i="41" a="1"/>
  <c r="AN175" i="41" s="1"/>
  <c r="AM175" i="41" a="1"/>
  <c r="AM175" i="41" s="1"/>
  <c r="AL176" i="41"/>
  <c r="AD176" i="41"/>
  <c r="AE176" i="41" s="1"/>
  <c r="AF176" i="41" s="1"/>
  <c r="AG176" i="41" s="1"/>
  <c r="AH176" i="41" s="1"/>
  <c r="AD176" i="40"/>
  <c r="AE176" i="40" s="1"/>
  <c r="AF176" i="40" s="1"/>
  <c r="AG176" i="40" s="1"/>
  <c r="AH176" i="40" s="1"/>
  <c r="AL176" i="40"/>
  <c r="AM175" i="40" a="1"/>
  <c r="AM175" i="40" s="1"/>
  <c r="AN175" i="40" a="1"/>
  <c r="AN175" i="40" s="1"/>
  <c r="AO175" i="40" a="1"/>
  <c r="AO175" i="40" s="1"/>
  <c r="AI172" i="57" l="1"/>
  <c r="AO172" i="57" a="1"/>
  <c r="AO172" i="57" s="1"/>
  <c r="AI174" i="56"/>
  <c r="AN174" i="56" a="1"/>
  <c r="AN174" i="56" s="1"/>
  <c r="AC176" i="55"/>
  <c r="AL175" i="55"/>
  <c r="AM174" i="55" a="1"/>
  <c r="AM174" i="55" s="1"/>
  <c r="AO174" i="55" a="1"/>
  <c r="AO174" i="55" s="1"/>
  <c r="AN174" i="55" a="1"/>
  <c r="AN174" i="55" s="1"/>
  <c r="AN175" i="54" a="1"/>
  <c r="AN175" i="54" s="1"/>
  <c r="AM175" i="54" a="1"/>
  <c r="AM175" i="54" s="1"/>
  <c r="AO175" i="54" a="1"/>
  <c r="AO175" i="54" s="1"/>
  <c r="AD176" i="54"/>
  <c r="AE176" i="54" s="1"/>
  <c r="AF176" i="54" s="1"/>
  <c r="AG176" i="54" s="1"/>
  <c r="AH176" i="54" s="1"/>
  <c r="AL176" i="54"/>
  <c r="AL175" i="53"/>
  <c r="AC176" i="53"/>
  <c r="AM174" i="53" a="1"/>
  <c r="AM174" i="53" s="1"/>
  <c r="AN174" i="53" a="1"/>
  <c r="AN174" i="53" s="1"/>
  <c r="AO174" i="53" a="1"/>
  <c r="AO174" i="53" s="1"/>
  <c r="AI172" i="52"/>
  <c r="AN172" i="52" s="1" a="1"/>
  <c r="AN172" i="52" s="1"/>
  <c r="AL173" i="51"/>
  <c r="AC174" i="51"/>
  <c r="AO172" i="51" a="1"/>
  <c r="AO172" i="51" s="1"/>
  <c r="AM172" i="51" a="1"/>
  <c r="AM172" i="51" s="1"/>
  <c r="AI170" i="50"/>
  <c r="AN170" i="50" a="1"/>
  <c r="AN170" i="50" s="1"/>
  <c r="AC176" i="49"/>
  <c r="AL175" i="49"/>
  <c r="AM174" i="49" a="1"/>
  <c r="AM174" i="49" s="1"/>
  <c r="AI172" i="48"/>
  <c r="AN172" i="48" a="1"/>
  <c r="AN172" i="48" s="1"/>
  <c r="AI172" i="47"/>
  <c r="AC178" i="46"/>
  <c r="AL177" i="46"/>
  <c r="AM176" i="46" a="1"/>
  <c r="AM176" i="46" s="1"/>
  <c r="AO176" i="46" a="1"/>
  <c r="AO176" i="46" s="1"/>
  <c r="AN176" i="46" a="1"/>
  <c r="AN176" i="46" s="1"/>
  <c r="AD174" i="45"/>
  <c r="AE174" i="45" s="1"/>
  <c r="AF174" i="45" s="1"/>
  <c r="AG174" i="45" s="1"/>
  <c r="AH174" i="45" s="1"/>
  <c r="AL174" i="45"/>
  <c r="AN173" i="45" a="1"/>
  <c r="AN173" i="45" s="1"/>
  <c r="AM173" i="45" a="1"/>
  <c r="AM173" i="45" s="1"/>
  <c r="AO173" i="45" a="1"/>
  <c r="AO173" i="45" s="1"/>
  <c r="AI170" i="44"/>
  <c r="AN170" i="44" a="1"/>
  <c r="AN170" i="44" s="1"/>
  <c r="AM170" i="44" a="1"/>
  <c r="AM170" i="44" s="1"/>
  <c r="AO170" i="44" a="1"/>
  <c r="AO170" i="44" s="1"/>
  <c r="AI176" i="43"/>
  <c r="AC176" i="42"/>
  <c r="AL175" i="42"/>
  <c r="AO174" i="42" a="1"/>
  <c r="AO174" i="42" s="1"/>
  <c r="AI176" i="41"/>
  <c r="AN176" i="41" a="1"/>
  <c r="AN176" i="41" s="1"/>
  <c r="AI176" i="40"/>
  <c r="AN176" i="40" s="1" a="1"/>
  <c r="AN176" i="40" s="1"/>
  <c r="AL173" i="57" l="1"/>
  <c r="AC174" i="57"/>
  <c r="AN172" i="57" a="1"/>
  <c r="AN172" i="57" s="1"/>
  <c r="AM172" i="57" a="1"/>
  <c r="AM172" i="57" s="1"/>
  <c r="AC176" i="56"/>
  <c r="AL175" i="56"/>
  <c r="AM174" i="56" a="1"/>
  <c r="AM174" i="56" s="1"/>
  <c r="AO174" i="56" a="1"/>
  <c r="AO174" i="56" s="1"/>
  <c r="AM175" i="55" a="1"/>
  <c r="AM175" i="55" s="1"/>
  <c r="AO175" i="55" a="1"/>
  <c r="AO175" i="55" s="1"/>
  <c r="AN175" i="55" a="1"/>
  <c r="AN175" i="55" s="1"/>
  <c r="AD176" i="55"/>
  <c r="AE176" i="55" s="1"/>
  <c r="AF176" i="55" s="1"/>
  <c r="AG176" i="55" s="1"/>
  <c r="AH176" i="55" s="1"/>
  <c r="AL176" i="55"/>
  <c r="AI176" i="54"/>
  <c r="AD176" i="53"/>
  <c r="AE176" i="53" s="1"/>
  <c r="AF176" i="53" s="1"/>
  <c r="AG176" i="53" s="1"/>
  <c r="AH176" i="53" s="1"/>
  <c r="AL176" i="53"/>
  <c r="AO175" i="53" a="1"/>
  <c r="AO175" i="53" s="1"/>
  <c r="AN175" i="53" a="1"/>
  <c r="AN175" i="53" s="1"/>
  <c r="AM175" i="53" a="1"/>
  <c r="AM175" i="53" s="1"/>
  <c r="AC174" i="52"/>
  <c r="AL173" i="52"/>
  <c r="AM172" i="52" a="1"/>
  <c r="AM172" i="52" s="1"/>
  <c r="AO172" i="52" a="1"/>
  <c r="AO172" i="52" s="1"/>
  <c r="AL174" i="51"/>
  <c r="AD174" i="51"/>
  <c r="AE174" i="51" s="1"/>
  <c r="AF174" i="51" s="1"/>
  <c r="AG174" i="51" s="1"/>
  <c r="AH174" i="51" s="1"/>
  <c r="AO173" i="51" a="1"/>
  <c r="AO173" i="51" s="1"/>
  <c r="AN173" i="51" a="1"/>
  <c r="AN173" i="51" s="1"/>
  <c r="AM173" i="51" a="1"/>
  <c r="AM173" i="51" s="1"/>
  <c r="AL171" i="50"/>
  <c r="AC172" i="50"/>
  <c r="AM170" i="50" a="1"/>
  <c r="AM170" i="50" s="1"/>
  <c r="AO170" i="50" a="1"/>
  <c r="AO170" i="50" s="1"/>
  <c r="AN175" i="49" a="1"/>
  <c r="AN175" i="49" s="1"/>
  <c r="AM175" i="49" a="1"/>
  <c r="AM175" i="49" s="1"/>
  <c r="AO175" i="49" a="1"/>
  <c r="AO175" i="49" s="1"/>
  <c r="AD176" i="49"/>
  <c r="AE176" i="49" s="1"/>
  <c r="AF176" i="49" s="1"/>
  <c r="AG176" i="49" s="1"/>
  <c r="AH176" i="49" s="1"/>
  <c r="AL176" i="49"/>
  <c r="AL173" i="48"/>
  <c r="AC174" i="48"/>
  <c r="AM172" i="48" a="1"/>
  <c r="AM172" i="48" s="1"/>
  <c r="AO172" i="48" a="1"/>
  <c r="AO172" i="48" s="1"/>
  <c r="AL173" i="47"/>
  <c r="AC174" i="47"/>
  <c r="AN172" i="47" a="1"/>
  <c r="AN172" i="47" s="1"/>
  <c r="AO172" i="47" a="1"/>
  <c r="AO172" i="47" s="1"/>
  <c r="AM172" i="47" a="1"/>
  <c r="AM172" i="47" s="1"/>
  <c r="AO177" i="46" a="1"/>
  <c r="AO177" i="46" s="1"/>
  <c r="AN177" i="46" a="1"/>
  <c r="AN177" i="46" s="1"/>
  <c r="AM177" i="46" a="1"/>
  <c r="AM177" i="46" s="1"/>
  <c r="AL178" i="46"/>
  <c r="AD178" i="46"/>
  <c r="AE178" i="46" s="1"/>
  <c r="AF178" i="46" s="1"/>
  <c r="AG178" i="46" s="1"/>
  <c r="AH178" i="46" s="1"/>
  <c r="AI174" i="45"/>
  <c r="AN174" i="45" a="1"/>
  <c r="AN174" i="45" s="1"/>
  <c r="AL171" i="44"/>
  <c r="AC172" i="44"/>
  <c r="AC178" i="43"/>
  <c r="AL177" i="43"/>
  <c r="AO176" i="43" a="1"/>
  <c r="AO176" i="43" s="1"/>
  <c r="AM176" i="43" a="1"/>
  <c r="AM176" i="43" s="1"/>
  <c r="AN176" i="43" a="1"/>
  <c r="AN176" i="43" s="1"/>
  <c r="AO175" i="42" a="1"/>
  <c r="AO175" i="42" s="1"/>
  <c r="AM175" i="42" a="1"/>
  <c r="AM175" i="42" s="1"/>
  <c r="AN175" i="42" a="1"/>
  <c r="AN175" i="42" s="1"/>
  <c r="AD176" i="42"/>
  <c r="AE176" i="42" s="1"/>
  <c r="AF176" i="42" s="1"/>
  <c r="AG176" i="42" s="1"/>
  <c r="AH176" i="42" s="1"/>
  <c r="AL176" i="42"/>
  <c r="AL177" i="41"/>
  <c r="AC178" i="41"/>
  <c r="AM176" i="41" a="1"/>
  <c r="AM176" i="41" s="1"/>
  <c r="AO176" i="41" a="1"/>
  <c r="AO176" i="41" s="1"/>
  <c r="AM176" i="40" a="1"/>
  <c r="AM176" i="40" s="1"/>
  <c r="AL177" i="40"/>
  <c r="AC178" i="40"/>
  <c r="AO176" i="40" a="1"/>
  <c r="AO176" i="40" s="1"/>
  <c r="AD174" i="57" l="1"/>
  <c r="AE174" i="57" s="1"/>
  <c r="AF174" i="57" s="1"/>
  <c r="AG174" i="57" s="1"/>
  <c r="AH174" i="57" s="1"/>
  <c r="AL174" i="57"/>
  <c r="AM173" i="57" a="1"/>
  <c r="AM173" i="57" s="1"/>
  <c r="AN173" i="57" a="1"/>
  <c r="AN173" i="57" s="1"/>
  <c r="AO173" i="57" a="1"/>
  <c r="AO173" i="57" s="1"/>
  <c r="AO175" i="56" a="1"/>
  <c r="AO175" i="56" s="1"/>
  <c r="AN175" i="56" a="1"/>
  <c r="AN175" i="56" s="1"/>
  <c r="AM175" i="56" a="1"/>
  <c r="AM175" i="56" s="1"/>
  <c r="AL176" i="56"/>
  <c r="AD176" i="56"/>
  <c r="AE176" i="56" s="1"/>
  <c r="AF176" i="56" s="1"/>
  <c r="AG176" i="56" s="1"/>
  <c r="AH176" i="56" s="1"/>
  <c r="AI176" i="55"/>
  <c r="AN176" i="55" a="1"/>
  <c r="AN176" i="55" s="1"/>
  <c r="AL177" i="54"/>
  <c r="AC178" i="54"/>
  <c r="AM176" i="54" a="1"/>
  <c r="AM176" i="54" s="1"/>
  <c r="AO176" i="54" a="1"/>
  <c r="AO176" i="54" s="1"/>
  <c r="AN176" i="54" a="1"/>
  <c r="AN176" i="54" s="1"/>
  <c r="AI176" i="53"/>
  <c r="AO173" i="52" a="1"/>
  <c r="AO173" i="52" s="1"/>
  <c r="AM173" i="52" a="1"/>
  <c r="AM173" i="52" s="1"/>
  <c r="AN173" i="52" a="1"/>
  <c r="AN173" i="52" s="1"/>
  <c r="AL174" i="52"/>
  <c r="AD174" i="52"/>
  <c r="AE174" i="52" s="1"/>
  <c r="AF174" i="52" s="1"/>
  <c r="AG174" i="52" s="1"/>
  <c r="AH174" i="52" s="1"/>
  <c r="AI174" i="51"/>
  <c r="AN174" i="51" a="1"/>
  <c r="AN174" i="51" s="1"/>
  <c r="AD172" i="50"/>
  <c r="AE172" i="50" s="1"/>
  <c r="AF172" i="50" s="1"/>
  <c r="AG172" i="50" s="1"/>
  <c r="AH172" i="50" s="1"/>
  <c r="AL172" i="50"/>
  <c r="AN171" i="50" a="1"/>
  <c r="AN171" i="50" s="1"/>
  <c r="AM171" i="50" a="1"/>
  <c r="AM171" i="50" s="1"/>
  <c r="AO171" i="50" a="1"/>
  <c r="AO171" i="50" s="1"/>
  <c r="AI176" i="49"/>
  <c r="AD174" i="48"/>
  <c r="AE174" i="48" s="1"/>
  <c r="AF174" i="48" s="1"/>
  <c r="AG174" i="48" s="1"/>
  <c r="AH174" i="48" s="1"/>
  <c r="AL174" i="48"/>
  <c r="AO173" i="48" a="1"/>
  <c r="AO173" i="48" s="1"/>
  <c r="AN173" i="48" a="1"/>
  <c r="AN173" i="48" s="1"/>
  <c r="AM173" i="48" a="1"/>
  <c r="AM173" i="48" s="1"/>
  <c r="AD174" i="47"/>
  <c r="AE174" i="47" s="1"/>
  <c r="AF174" i="47" s="1"/>
  <c r="AG174" i="47" s="1"/>
  <c r="AH174" i="47" s="1"/>
  <c r="AL174" i="47"/>
  <c r="AO173" i="47" a="1"/>
  <c r="AO173" i="47" s="1"/>
  <c r="AN173" i="47" a="1"/>
  <c r="AN173" i="47" s="1"/>
  <c r="AM173" i="47" a="1"/>
  <c r="AM173" i="47" s="1"/>
  <c r="AI178" i="46"/>
  <c r="AC176" i="45"/>
  <c r="AL175" i="45"/>
  <c r="AM174" i="45" a="1"/>
  <c r="AM174" i="45" s="1"/>
  <c r="AO174" i="45" a="1"/>
  <c r="AO174" i="45" s="1"/>
  <c r="AL172" i="44"/>
  <c r="AD172" i="44"/>
  <c r="AE172" i="44" s="1"/>
  <c r="AF172" i="44" s="1"/>
  <c r="AG172" i="44" s="1"/>
  <c r="AH172" i="44" s="1"/>
  <c r="AO171" i="44" a="1"/>
  <c r="AO171" i="44" s="1"/>
  <c r="AM171" i="44" a="1"/>
  <c r="AM171" i="44" s="1"/>
  <c r="AN171" i="44" a="1"/>
  <c r="AN171" i="44" s="1"/>
  <c r="AN177" i="43" a="1"/>
  <c r="AN177" i="43" s="1"/>
  <c r="AM177" i="43" a="1"/>
  <c r="AM177" i="43" s="1"/>
  <c r="AO177" i="43" a="1"/>
  <c r="AO177" i="43" s="1"/>
  <c r="AL178" i="43"/>
  <c r="AD178" i="43"/>
  <c r="AE178" i="43" s="1"/>
  <c r="AF178" i="43" s="1"/>
  <c r="AG178" i="43" s="1"/>
  <c r="AH178" i="43" s="1"/>
  <c r="AI176" i="42"/>
  <c r="AL178" i="41"/>
  <c r="AD178" i="41"/>
  <c r="AE178" i="41" s="1"/>
  <c r="AF178" i="41" s="1"/>
  <c r="AG178" i="41" s="1"/>
  <c r="AH178" i="41" s="1"/>
  <c r="AM177" i="41" a="1"/>
  <c r="AM177" i="41" s="1"/>
  <c r="AO177" i="41" a="1"/>
  <c r="AO177" i="41" s="1"/>
  <c r="AN177" i="41" a="1"/>
  <c r="AN177" i="41" s="1"/>
  <c r="AL178" i="40"/>
  <c r="AD178" i="40"/>
  <c r="AE178" i="40" s="1"/>
  <c r="AF178" i="40" s="1"/>
  <c r="AG178" i="40" s="1"/>
  <c r="AH178" i="40" s="1"/>
  <c r="AO177" i="40" a="1"/>
  <c r="AO177" i="40" s="1"/>
  <c r="AM177" i="40" a="1"/>
  <c r="AM177" i="40" s="1"/>
  <c r="AN177" i="40" a="1"/>
  <c r="AN177" i="40" s="1"/>
  <c r="AI174" i="57" l="1"/>
  <c r="AN174" i="57" a="1"/>
  <c r="AN174" i="57" s="1"/>
  <c r="AN176" i="56" a="1"/>
  <c r="AN176" i="56" s="1"/>
  <c r="AI176" i="56"/>
  <c r="AC178" i="55"/>
  <c r="AL177" i="55"/>
  <c r="AO176" i="55" a="1"/>
  <c r="AO176" i="55" s="1"/>
  <c r="AM176" i="55" a="1"/>
  <c r="AM176" i="55" s="1"/>
  <c r="AL178" i="54"/>
  <c r="AD178" i="54"/>
  <c r="AE178" i="54" s="1"/>
  <c r="AF178" i="54" s="1"/>
  <c r="AG178" i="54" s="1"/>
  <c r="AH178" i="54" s="1"/>
  <c r="AM177" i="54" a="1"/>
  <c r="AM177" i="54" s="1"/>
  <c r="AO177" i="54" a="1"/>
  <c r="AO177" i="54" s="1"/>
  <c r="AN177" i="54" a="1"/>
  <c r="AN177" i="54" s="1"/>
  <c r="AC178" i="53"/>
  <c r="AL177" i="53"/>
  <c r="AO176" i="53" a="1"/>
  <c r="AO176" i="53" s="1"/>
  <c r="AM176" i="53" a="1"/>
  <c r="AM176" i="53" s="1"/>
  <c r="AN176" i="53" a="1"/>
  <c r="AN176" i="53" s="1"/>
  <c r="AI174" i="52"/>
  <c r="AC176" i="51"/>
  <c r="AL175" i="51"/>
  <c r="AO174" i="51" a="1"/>
  <c r="AO174" i="51" s="1"/>
  <c r="AM174" i="51" a="1"/>
  <c r="AM174" i="51" s="1"/>
  <c r="AI172" i="50"/>
  <c r="AC178" i="49"/>
  <c r="AL177" i="49"/>
  <c r="AM176" i="49" a="1"/>
  <c r="AM176" i="49" s="1"/>
  <c r="AO176" i="49" a="1"/>
  <c r="AO176" i="49" s="1"/>
  <c r="AN176" i="49" a="1"/>
  <c r="AN176" i="49" s="1"/>
  <c r="AI174" i="48"/>
  <c r="AI174" i="47"/>
  <c r="AL179" i="46"/>
  <c r="AC180" i="46"/>
  <c r="AO178" i="46" a="1"/>
  <c r="AO178" i="46" s="1"/>
  <c r="AN178" i="46" a="1"/>
  <c r="AN178" i="46" s="1"/>
  <c r="AM178" i="46" a="1"/>
  <c r="AM178" i="46" s="1"/>
  <c r="AN175" i="45" a="1"/>
  <c r="AN175" i="45" s="1"/>
  <c r="AM175" i="45" a="1"/>
  <c r="AM175" i="45" s="1"/>
  <c r="AO175" i="45" a="1"/>
  <c r="AO175" i="45" s="1"/>
  <c r="AD176" i="45"/>
  <c r="AE176" i="45" s="1"/>
  <c r="AF176" i="45" s="1"/>
  <c r="AG176" i="45" s="1"/>
  <c r="AH176" i="45" s="1"/>
  <c r="AL176" i="45"/>
  <c r="AI172" i="44"/>
  <c r="AI178" i="43"/>
  <c r="AN178" i="43" a="1"/>
  <c r="AN178" i="43" s="1"/>
  <c r="AO178" i="43" a="1"/>
  <c r="AO178" i="43" s="1"/>
  <c r="AM178" i="43" a="1"/>
  <c r="AM178" i="43" s="1"/>
  <c r="AL177" i="42"/>
  <c r="AC178" i="42"/>
  <c r="AM176" i="42" a="1"/>
  <c r="AM176" i="42" s="1"/>
  <c r="AO176" i="42" a="1"/>
  <c r="AO176" i="42" s="1"/>
  <c r="AN176" i="42" a="1"/>
  <c r="AN176" i="42" s="1"/>
  <c r="AN178" i="41" a="1"/>
  <c r="AN178" i="41" s="1"/>
  <c r="AI178" i="41"/>
  <c r="AI178" i="40"/>
  <c r="AN178" i="40" s="1" a="1"/>
  <c r="AN178" i="40" s="1"/>
  <c r="AC176" i="57" l="1"/>
  <c r="AL175" i="57"/>
  <c r="AM174" i="57" a="1"/>
  <c r="AM174" i="57" s="1"/>
  <c r="AO174" i="57" a="1"/>
  <c r="AO174" i="57" s="1"/>
  <c r="AC178" i="56"/>
  <c r="AL177" i="56"/>
  <c r="AO176" i="56" a="1"/>
  <c r="AO176" i="56" s="1"/>
  <c r="AM176" i="56" a="1"/>
  <c r="AM176" i="56" s="1"/>
  <c r="AO177" i="55" a="1"/>
  <c r="AO177" i="55" s="1"/>
  <c r="AM177" i="55" a="1"/>
  <c r="AM177" i="55" s="1"/>
  <c r="AN177" i="55" a="1"/>
  <c r="AN177" i="55" s="1"/>
  <c r="AD178" i="55"/>
  <c r="AE178" i="55" s="1"/>
  <c r="AF178" i="55" s="1"/>
  <c r="AG178" i="55" s="1"/>
  <c r="AH178" i="55" s="1"/>
  <c r="AL178" i="55"/>
  <c r="AI178" i="54"/>
  <c r="AO177" i="53" a="1"/>
  <c r="AO177" i="53" s="1"/>
  <c r="AN177" i="53" a="1"/>
  <c r="AN177" i="53" s="1"/>
  <c r="AM177" i="53" a="1"/>
  <c r="AM177" i="53" s="1"/>
  <c r="AL178" i="53"/>
  <c r="AD178" i="53"/>
  <c r="AE178" i="53" s="1"/>
  <c r="AF178" i="53" s="1"/>
  <c r="AG178" i="53" s="1"/>
  <c r="AH178" i="53" s="1"/>
  <c r="AC176" i="52"/>
  <c r="AL175" i="52"/>
  <c r="AN174" i="52" a="1"/>
  <c r="AN174" i="52" s="1"/>
  <c r="AO174" i="52" a="1"/>
  <c r="AO174" i="52" s="1"/>
  <c r="AM174" i="52" a="1"/>
  <c r="AM174" i="52" s="1"/>
  <c r="AO175" i="51" a="1"/>
  <c r="AO175" i="51" s="1"/>
  <c r="AN175" i="51" a="1"/>
  <c r="AN175" i="51" s="1"/>
  <c r="AM175" i="51" a="1"/>
  <c r="AM175" i="51" s="1"/>
  <c r="AD176" i="51"/>
  <c r="AE176" i="51" s="1"/>
  <c r="AF176" i="51" s="1"/>
  <c r="AG176" i="51" s="1"/>
  <c r="AH176" i="51" s="1"/>
  <c r="AL176" i="51"/>
  <c r="AC174" i="50"/>
  <c r="AL173" i="50"/>
  <c r="AO172" i="50" a="1"/>
  <c r="AO172" i="50" s="1"/>
  <c r="AM172" i="50" a="1"/>
  <c r="AM172" i="50" s="1"/>
  <c r="AN172" i="50" a="1"/>
  <c r="AN172" i="50" s="1"/>
  <c r="AM177" i="49" a="1"/>
  <c r="AM177" i="49" s="1"/>
  <c r="AO177" i="49" a="1"/>
  <c r="AO177" i="49" s="1"/>
  <c r="AN177" i="49" a="1"/>
  <c r="AN177" i="49" s="1"/>
  <c r="AL178" i="49"/>
  <c r="AD178" i="49"/>
  <c r="AE178" i="49" s="1"/>
  <c r="AF178" i="49" s="1"/>
  <c r="AG178" i="49" s="1"/>
  <c r="AH178" i="49" s="1"/>
  <c r="AL175" i="48"/>
  <c r="AC176" i="48"/>
  <c r="AM174" i="48" a="1"/>
  <c r="AM174" i="48" s="1"/>
  <c r="AN174" i="48" a="1"/>
  <c r="AN174" i="48" s="1"/>
  <c r="AO174" i="48" a="1"/>
  <c r="AO174" i="48" s="1"/>
  <c r="AC176" i="47"/>
  <c r="AL175" i="47"/>
  <c r="AM174" i="47" a="1"/>
  <c r="AM174" i="47" s="1"/>
  <c r="AO174" i="47" a="1"/>
  <c r="AO174" i="47" s="1"/>
  <c r="AN174" i="47" a="1"/>
  <c r="AN174" i="47" s="1"/>
  <c r="AL180" i="46"/>
  <c r="AD180" i="46"/>
  <c r="AE180" i="46" s="1"/>
  <c r="AF180" i="46" s="1"/>
  <c r="AG180" i="46" s="1"/>
  <c r="AH180" i="46" s="1"/>
  <c r="AO179" i="46" a="1"/>
  <c r="AO179" i="46" s="1"/>
  <c r="AM179" i="46" a="1"/>
  <c r="AM179" i="46" s="1"/>
  <c r="AN179" i="46" a="1"/>
  <c r="AN179" i="46" s="1"/>
  <c r="AI176" i="45"/>
  <c r="AL173" i="44"/>
  <c r="AC174" i="44"/>
  <c r="AO172" i="44" a="1"/>
  <c r="AO172" i="44" s="1"/>
  <c r="AM172" i="44" a="1"/>
  <c r="AM172" i="44" s="1"/>
  <c r="AN172" i="44" a="1"/>
  <c r="AN172" i="44" s="1"/>
  <c r="AC180" i="43"/>
  <c r="AL179" i="43"/>
  <c r="AL178" i="42"/>
  <c r="AD178" i="42"/>
  <c r="AE178" i="42" s="1"/>
  <c r="AF178" i="42" s="1"/>
  <c r="AG178" i="42" s="1"/>
  <c r="AH178" i="42" s="1"/>
  <c r="AM177" i="42" a="1"/>
  <c r="AM177" i="42" s="1"/>
  <c r="AO177" i="42" a="1"/>
  <c r="AO177" i="42" s="1"/>
  <c r="AN177" i="42" a="1"/>
  <c r="AN177" i="42" s="1"/>
  <c r="AC180" i="41"/>
  <c r="AL179" i="41"/>
  <c r="AO178" i="41" a="1"/>
  <c r="AO178" i="41" s="1"/>
  <c r="AM178" i="41" a="1"/>
  <c r="AM178" i="41" s="1"/>
  <c r="AM178" i="40" a="1"/>
  <c r="AM178" i="40" s="1"/>
  <c r="AO178" i="40" a="1"/>
  <c r="AO178" i="40" s="1"/>
  <c r="AC180" i="40"/>
  <c r="AL179" i="40"/>
  <c r="AO175" i="57" l="1" a="1"/>
  <c r="AO175" i="57" s="1"/>
  <c r="AN175" i="57" a="1"/>
  <c r="AN175" i="57" s="1"/>
  <c r="AM175" i="57" a="1"/>
  <c r="AM175" i="57" s="1"/>
  <c r="AD176" i="57"/>
  <c r="AE176" i="57" s="1"/>
  <c r="AF176" i="57" s="1"/>
  <c r="AG176" i="57" s="1"/>
  <c r="AH176" i="57" s="1"/>
  <c r="AL176" i="57"/>
  <c r="AO177" i="56" a="1"/>
  <c r="AO177" i="56" s="1"/>
  <c r="AM177" i="56" a="1"/>
  <c r="AM177" i="56" s="1"/>
  <c r="AN177" i="56" a="1"/>
  <c r="AN177" i="56" s="1"/>
  <c r="AL178" i="56"/>
  <c r="AD178" i="56"/>
  <c r="AE178" i="56" s="1"/>
  <c r="AF178" i="56" s="1"/>
  <c r="AG178" i="56" s="1"/>
  <c r="AH178" i="56" s="1"/>
  <c r="AI178" i="55"/>
  <c r="AN178" i="55" a="1"/>
  <c r="AN178" i="55" s="1"/>
  <c r="AO178" i="55" a="1"/>
  <c r="AO178" i="55" s="1"/>
  <c r="AL179" i="54"/>
  <c r="AC180" i="54"/>
  <c r="AO178" i="54" a="1"/>
  <c r="AO178" i="54" s="1"/>
  <c r="AN178" i="54" a="1"/>
  <c r="AN178" i="54" s="1"/>
  <c r="AM178" i="54" a="1"/>
  <c r="AM178" i="54" s="1"/>
  <c r="AI178" i="53"/>
  <c r="AO178" i="53" a="1"/>
  <c r="AO178" i="53" s="1"/>
  <c r="AN175" i="52" a="1"/>
  <c r="AN175" i="52" s="1"/>
  <c r="AO175" i="52" a="1"/>
  <c r="AO175" i="52" s="1"/>
  <c r="AM175" i="52" a="1"/>
  <c r="AM175" i="52" s="1"/>
  <c r="AL176" i="52"/>
  <c r="AD176" i="52"/>
  <c r="AE176" i="52" s="1"/>
  <c r="AF176" i="52" s="1"/>
  <c r="AG176" i="52" s="1"/>
  <c r="AH176" i="52" s="1"/>
  <c r="AI176" i="51"/>
  <c r="AN176" i="51" a="1"/>
  <c r="AN176" i="51" s="1"/>
  <c r="AN173" i="50" a="1"/>
  <c r="AN173" i="50" s="1"/>
  <c r="AO173" i="50" a="1"/>
  <c r="AO173" i="50" s="1"/>
  <c r="AM173" i="50" a="1"/>
  <c r="AM173" i="50" s="1"/>
  <c r="AD174" i="50"/>
  <c r="AE174" i="50" s="1"/>
  <c r="AF174" i="50" s="1"/>
  <c r="AG174" i="50" s="1"/>
  <c r="AH174" i="50" s="1"/>
  <c r="AL174" i="50"/>
  <c r="AI178" i="49"/>
  <c r="AN178" i="49" a="1"/>
  <c r="AN178" i="49" s="1"/>
  <c r="AD176" i="48"/>
  <c r="AE176" i="48" s="1"/>
  <c r="AF176" i="48" s="1"/>
  <c r="AG176" i="48" s="1"/>
  <c r="AH176" i="48" s="1"/>
  <c r="AL176" i="48"/>
  <c r="AO175" i="48" a="1"/>
  <c r="AO175" i="48" s="1"/>
  <c r="AN175" i="48" a="1"/>
  <c r="AN175" i="48" s="1"/>
  <c r="AM175" i="48" a="1"/>
  <c r="AM175" i="48" s="1"/>
  <c r="AM175" i="47" a="1"/>
  <c r="AM175" i="47" s="1"/>
  <c r="AO175" i="47" a="1"/>
  <c r="AO175" i="47" s="1"/>
  <c r="AN175" i="47" a="1"/>
  <c r="AN175" i="47" s="1"/>
  <c r="AD176" i="47"/>
  <c r="AE176" i="47" s="1"/>
  <c r="AF176" i="47" s="1"/>
  <c r="AG176" i="47" s="1"/>
  <c r="AH176" i="47" s="1"/>
  <c r="AL176" i="47"/>
  <c r="AI180" i="46"/>
  <c r="AN180" i="46" a="1"/>
  <c r="AN180" i="46" s="1"/>
  <c r="AO180" i="46" a="1"/>
  <c r="AO180" i="46" s="1"/>
  <c r="AC178" i="45"/>
  <c r="AL177" i="45"/>
  <c r="AM176" i="45" a="1"/>
  <c r="AM176" i="45" s="1"/>
  <c r="AO176" i="45" a="1"/>
  <c r="AO176" i="45" s="1"/>
  <c r="AN176" i="45" a="1"/>
  <c r="AN176" i="45" s="1"/>
  <c r="AL174" i="44"/>
  <c r="AD174" i="44"/>
  <c r="AE174" i="44" s="1"/>
  <c r="AF174" i="44" s="1"/>
  <c r="AG174" i="44" s="1"/>
  <c r="AH174" i="44" s="1"/>
  <c r="AO173" i="44" a="1"/>
  <c r="AO173" i="44" s="1"/>
  <c r="AN173" i="44" a="1"/>
  <c r="AN173" i="44" s="1"/>
  <c r="AM173" i="44" a="1"/>
  <c r="AM173" i="44" s="1"/>
  <c r="AN179" i="43" a="1"/>
  <c r="AN179" i="43" s="1"/>
  <c r="AM179" i="43" a="1"/>
  <c r="AM179" i="43" s="1"/>
  <c r="AO179" i="43" a="1"/>
  <c r="AO179" i="43" s="1"/>
  <c r="AL180" i="43"/>
  <c r="AD180" i="43"/>
  <c r="AE180" i="43" s="1"/>
  <c r="AF180" i="43" s="1"/>
  <c r="AG180" i="43" s="1"/>
  <c r="AH180" i="43" s="1"/>
  <c r="AI178" i="42"/>
  <c r="AN178" i="42" a="1"/>
  <c r="AN178" i="42" s="1"/>
  <c r="AO178" i="42" a="1"/>
  <c r="AO178" i="42" s="1"/>
  <c r="AN179" i="41" a="1"/>
  <c r="AN179" i="41" s="1"/>
  <c r="AO179" i="41" a="1"/>
  <c r="AO179" i="41" s="1"/>
  <c r="AM179" i="41" a="1"/>
  <c r="AM179" i="41" s="1"/>
  <c r="AL180" i="41"/>
  <c r="AD180" i="41"/>
  <c r="AE180" i="41" s="1"/>
  <c r="AF180" i="41" s="1"/>
  <c r="AG180" i="41" s="1"/>
  <c r="AH180" i="41" s="1"/>
  <c r="AN179" i="40" a="1"/>
  <c r="AN179" i="40" s="1"/>
  <c r="AO179" i="40" a="1"/>
  <c r="AO179" i="40" s="1"/>
  <c r="AM179" i="40" a="1"/>
  <c r="AM179" i="40" s="1"/>
  <c r="AL180" i="40"/>
  <c r="AD180" i="40"/>
  <c r="AE180" i="40" s="1"/>
  <c r="AF180" i="40" s="1"/>
  <c r="AG180" i="40" s="1"/>
  <c r="AH180" i="40" s="1"/>
  <c r="AI176" i="57" l="1"/>
  <c r="AM176" i="57" a="1"/>
  <c r="AM176" i="57" s="1"/>
  <c r="AI178" i="56"/>
  <c r="AM178" i="56" s="1" a="1"/>
  <c r="AM178" i="56" s="1"/>
  <c r="AL179" i="55"/>
  <c r="AC180" i="55"/>
  <c r="AM178" i="55" a="1"/>
  <c r="AM178" i="55" s="1"/>
  <c r="AL180" i="54"/>
  <c r="AD180" i="54"/>
  <c r="AE180" i="54" s="1"/>
  <c r="AF180" i="54" s="1"/>
  <c r="AG180" i="54" s="1"/>
  <c r="AH180" i="54" s="1"/>
  <c r="AO179" i="54" a="1"/>
  <c r="AO179" i="54" s="1"/>
  <c r="AN179" i="54" a="1"/>
  <c r="AN179" i="54" s="1"/>
  <c r="AM179" i="54" a="1"/>
  <c r="AM179" i="54" s="1"/>
  <c r="AL179" i="53"/>
  <c r="AC180" i="53"/>
  <c r="AN178" i="53" a="1"/>
  <c r="AN178" i="53" s="1"/>
  <c r="AM178" i="53" a="1"/>
  <c r="AM178" i="53" s="1"/>
  <c r="AI176" i="52"/>
  <c r="AO176" i="52" a="1"/>
  <c r="AO176" i="52" s="1"/>
  <c r="AM176" i="52" a="1"/>
  <c r="AM176" i="52" s="1"/>
  <c r="AL177" i="51"/>
  <c r="AC178" i="51"/>
  <c r="AM176" i="51" a="1"/>
  <c r="AM176" i="51" s="1"/>
  <c r="AO176" i="51" a="1"/>
  <c r="AO176" i="51" s="1"/>
  <c r="AI174" i="50"/>
  <c r="AN174" i="50" a="1"/>
  <c r="AN174" i="50" s="1"/>
  <c r="AM174" i="50" a="1"/>
  <c r="AM174" i="50" s="1"/>
  <c r="AC180" i="49"/>
  <c r="AL179" i="49"/>
  <c r="AO178" i="49" a="1"/>
  <c r="AO178" i="49" s="1"/>
  <c r="AM178" i="49" a="1"/>
  <c r="AM178" i="49" s="1"/>
  <c r="AI176" i="48"/>
  <c r="AI176" i="47"/>
  <c r="AN176" i="47" a="1"/>
  <c r="AN176" i="47" s="1"/>
  <c r="AC182" i="46"/>
  <c r="AL181" i="46"/>
  <c r="AM180" i="46" a="1"/>
  <c r="AM180" i="46" s="1"/>
  <c r="AM177" i="45" a="1"/>
  <c r="AM177" i="45" s="1"/>
  <c r="AO177" i="45" a="1"/>
  <c r="AO177" i="45" s="1"/>
  <c r="AN177" i="45" a="1"/>
  <c r="AN177" i="45" s="1"/>
  <c r="AL178" i="45"/>
  <c r="AD178" i="45"/>
  <c r="AE178" i="45" s="1"/>
  <c r="AF178" i="45" s="1"/>
  <c r="AG178" i="45" s="1"/>
  <c r="AH178" i="45" s="1"/>
  <c r="AI174" i="44"/>
  <c r="AO174" i="44" a="1"/>
  <c r="AO174" i="44" s="1"/>
  <c r="AM174" i="44" a="1"/>
  <c r="AM174" i="44" s="1"/>
  <c r="AI180" i="43"/>
  <c r="AC180" i="42"/>
  <c r="AL179" i="42"/>
  <c r="AM178" i="42" a="1"/>
  <c r="AM178" i="42" s="1"/>
  <c r="AI180" i="41"/>
  <c r="AN180" i="41" s="1" a="1"/>
  <c r="AN180" i="41" s="1"/>
  <c r="AI180" i="40"/>
  <c r="AN180" i="40" s="1" a="1"/>
  <c r="AN180" i="40" s="1"/>
  <c r="AC178" i="57" l="1"/>
  <c r="AL177" i="57"/>
  <c r="AN176" i="57" a="1"/>
  <c r="AN176" i="57" s="1"/>
  <c r="AO176" i="57" a="1"/>
  <c r="AO176" i="57" s="1"/>
  <c r="AC180" i="56"/>
  <c r="AL179" i="56"/>
  <c r="AO178" i="56" a="1"/>
  <c r="AO178" i="56" s="1"/>
  <c r="AN178" i="56" a="1"/>
  <c r="AN178" i="56" s="1"/>
  <c r="AL180" i="55"/>
  <c r="AD180" i="55"/>
  <c r="AE180" i="55" s="1"/>
  <c r="AF180" i="55" s="1"/>
  <c r="AG180" i="55" s="1"/>
  <c r="AH180" i="55" s="1"/>
  <c r="AM179" i="55" a="1"/>
  <c r="AM179" i="55" s="1"/>
  <c r="AN179" i="55" a="1"/>
  <c r="AN179" i="55" s="1"/>
  <c r="AO179" i="55" a="1"/>
  <c r="AO179" i="55" s="1"/>
  <c r="AI180" i="54"/>
  <c r="AN180" i="54" a="1"/>
  <c r="AN180" i="54" s="1"/>
  <c r="AL180" i="53"/>
  <c r="AD180" i="53"/>
  <c r="AE180" i="53" s="1"/>
  <c r="AF180" i="53" s="1"/>
  <c r="AG180" i="53" s="1"/>
  <c r="AH180" i="53" s="1"/>
  <c r="AO179" i="53" a="1"/>
  <c r="AO179" i="53" s="1"/>
  <c r="AM179" i="53" a="1"/>
  <c r="AM179" i="53" s="1"/>
  <c r="AN179" i="53" a="1"/>
  <c r="AN179" i="53" s="1"/>
  <c r="AC178" i="52"/>
  <c r="AL177" i="52"/>
  <c r="AN176" i="52" a="1"/>
  <c r="AN176" i="52" s="1"/>
  <c r="AL178" i="51"/>
  <c r="AD178" i="51"/>
  <c r="AE178" i="51" s="1"/>
  <c r="AF178" i="51" s="1"/>
  <c r="AG178" i="51" s="1"/>
  <c r="AH178" i="51" s="1"/>
  <c r="AO177" i="51" a="1"/>
  <c r="AO177" i="51" s="1"/>
  <c r="AN177" i="51" a="1"/>
  <c r="AN177" i="51" s="1"/>
  <c r="AM177" i="51" a="1"/>
  <c r="AM177" i="51" s="1"/>
  <c r="AC176" i="50"/>
  <c r="AL175" i="50"/>
  <c r="AO174" i="50" a="1"/>
  <c r="AO174" i="50" s="1"/>
  <c r="AO179" i="49" a="1"/>
  <c r="AO179" i="49" s="1"/>
  <c r="AN179" i="49" a="1"/>
  <c r="AN179" i="49" s="1"/>
  <c r="AM179" i="49" a="1"/>
  <c r="AM179" i="49" s="1"/>
  <c r="AL180" i="49"/>
  <c r="AD180" i="49"/>
  <c r="AE180" i="49" s="1"/>
  <c r="AF180" i="49" s="1"/>
  <c r="AG180" i="49" s="1"/>
  <c r="AH180" i="49" s="1"/>
  <c r="AC178" i="48"/>
  <c r="AL177" i="48"/>
  <c r="AO176" i="48" a="1"/>
  <c r="AO176" i="48" s="1"/>
  <c r="AM176" i="48" a="1"/>
  <c r="AM176" i="48" s="1"/>
  <c r="AN176" i="48" a="1"/>
  <c r="AN176" i="48" s="1"/>
  <c r="AL177" i="47"/>
  <c r="AC178" i="47"/>
  <c r="AM176" i="47" a="1"/>
  <c r="AM176" i="47" s="1"/>
  <c r="AO176" i="47" a="1"/>
  <c r="AO176" i="47" s="1"/>
  <c r="AN181" i="46" a="1"/>
  <c r="AN181" i="46" s="1"/>
  <c r="AO181" i="46" a="1"/>
  <c r="AO181" i="46" s="1"/>
  <c r="AM181" i="46" a="1"/>
  <c r="AM181" i="46" s="1"/>
  <c r="AD182" i="46"/>
  <c r="AE182" i="46" s="1"/>
  <c r="AF182" i="46" s="1"/>
  <c r="AG182" i="46" s="1"/>
  <c r="AH182" i="46" s="1"/>
  <c r="AL182" i="46"/>
  <c r="AI178" i="45"/>
  <c r="AN178" i="45" a="1"/>
  <c r="AN178" i="45" s="1"/>
  <c r="AC176" i="44"/>
  <c r="AL175" i="44"/>
  <c r="AN174" i="44" a="1"/>
  <c r="AN174" i="44" s="1"/>
  <c r="AL181" i="43"/>
  <c r="AC182" i="43"/>
  <c r="AM180" i="43" a="1"/>
  <c r="AM180" i="43" s="1"/>
  <c r="AO180" i="43" a="1"/>
  <c r="AO180" i="43" s="1"/>
  <c r="AN180" i="43" a="1"/>
  <c r="AN180" i="43" s="1"/>
  <c r="AO179" i="42" a="1"/>
  <c r="AO179" i="42" s="1"/>
  <c r="AN179" i="42" a="1"/>
  <c r="AN179" i="42" s="1"/>
  <c r="AM179" i="42" a="1"/>
  <c r="AM179" i="42" s="1"/>
  <c r="AL180" i="42"/>
  <c r="AD180" i="42"/>
  <c r="AE180" i="42" s="1"/>
  <c r="AF180" i="42" s="1"/>
  <c r="AG180" i="42" s="1"/>
  <c r="AH180" i="42" s="1"/>
  <c r="AL181" i="41"/>
  <c r="AC182" i="41"/>
  <c r="AM180" i="41" a="1"/>
  <c r="AM180" i="41" s="1"/>
  <c r="AO180" i="41" a="1"/>
  <c r="AO180" i="41" s="1"/>
  <c r="AM180" i="40" a="1"/>
  <c r="AM180" i="40" s="1"/>
  <c r="AL181" i="40"/>
  <c r="AC182" i="40"/>
  <c r="AO180" i="40" a="1"/>
  <c r="AO180" i="40" s="1"/>
  <c r="AO177" i="57" l="1" a="1"/>
  <c r="AO177" i="57" s="1"/>
  <c r="AN177" i="57" a="1"/>
  <c r="AN177" i="57" s="1"/>
  <c r="AM177" i="57" a="1"/>
  <c r="AM177" i="57" s="1"/>
  <c r="AD178" i="57"/>
  <c r="AE178" i="57" s="1"/>
  <c r="AF178" i="57" s="1"/>
  <c r="AG178" i="57" s="1"/>
  <c r="AH178" i="57" s="1"/>
  <c r="AL178" i="57"/>
  <c r="AO179" i="56" a="1"/>
  <c r="AO179" i="56" s="1"/>
  <c r="AN179" i="56" a="1"/>
  <c r="AN179" i="56" s="1"/>
  <c r="AM179" i="56" a="1"/>
  <c r="AM179" i="56" s="1"/>
  <c r="AL180" i="56"/>
  <c r="AD180" i="56"/>
  <c r="AE180" i="56" s="1"/>
  <c r="AF180" i="56" s="1"/>
  <c r="AG180" i="56" s="1"/>
  <c r="AH180" i="56" s="1"/>
  <c r="AI180" i="55"/>
  <c r="AO180" i="55" a="1"/>
  <c r="AO180" i="55" s="1"/>
  <c r="AL181" i="54"/>
  <c r="AC182" i="54"/>
  <c r="AM180" i="54" a="1"/>
  <c r="AM180" i="54" s="1"/>
  <c r="AO180" i="54" a="1"/>
  <c r="AO180" i="54" s="1"/>
  <c r="AI180" i="53"/>
  <c r="AM180" i="53" s="1" a="1"/>
  <c r="AM180" i="53" s="1"/>
  <c r="AO177" i="52" a="1"/>
  <c r="AO177" i="52" s="1"/>
  <c r="AM177" i="52" a="1"/>
  <c r="AM177" i="52" s="1"/>
  <c r="AN177" i="52" a="1"/>
  <c r="AN177" i="52" s="1"/>
  <c r="AD178" i="52"/>
  <c r="AE178" i="52" s="1"/>
  <c r="AF178" i="52" s="1"/>
  <c r="AG178" i="52" s="1"/>
  <c r="AH178" i="52" s="1"/>
  <c r="AL178" i="52"/>
  <c r="AO178" i="51" a="1"/>
  <c r="AO178" i="51" s="1"/>
  <c r="AI178" i="51"/>
  <c r="AN178" i="51" a="1"/>
  <c r="AN178" i="51" s="1"/>
  <c r="AM175" i="50" a="1"/>
  <c r="AM175" i="50" s="1"/>
  <c r="AN175" i="50" a="1"/>
  <c r="AN175" i="50" s="1"/>
  <c r="AO175" i="50" a="1"/>
  <c r="AO175" i="50" s="1"/>
  <c r="AD176" i="50"/>
  <c r="AE176" i="50" s="1"/>
  <c r="AF176" i="50" s="1"/>
  <c r="AG176" i="50" s="1"/>
  <c r="AH176" i="50" s="1"/>
  <c r="AL176" i="50"/>
  <c r="AI180" i="49"/>
  <c r="AN180" i="49" a="1"/>
  <c r="AN180" i="49" s="1"/>
  <c r="AO177" i="48" a="1"/>
  <c r="AO177" i="48" s="1"/>
  <c r="AN177" i="48" a="1"/>
  <c r="AN177" i="48" s="1"/>
  <c r="AM177" i="48" a="1"/>
  <c r="AM177" i="48" s="1"/>
  <c r="AL178" i="48"/>
  <c r="AD178" i="48"/>
  <c r="AE178" i="48" s="1"/>
  <c r="AF178" i="48" s="1"/>
  <c r="AG178" i="48" s="1"/>
  <c r="AH178" i="48" s="1"/>
  <c r="AL178" i="47"/>
  <c r="AD178" i="47"/>
  <c r="AE178" i="47" s="1"/>
  <c r="AF178" i="47" s="1"/>
  <c r="AG178" i="47" s="1"/>
  <c r="AH178" i="47" s="1"/>
  <c r="AO177" i="47" a="1"/>
  <c r="AO177" i="47" s="1"/>
  <c r="AM177" i="47" a="1"/>
  <c r="AM177" i="47" s="1"/>
  <c r="AN177" i="47" a="1"/>
  <c r="AN177" i="47" s="1"/>
  <c r="AI182" i="46"/>
  <c r="AN182" i="46" a="1"/>
  <c r="AN182" i="46" s="1"/>
  <c r="AC180" i="45"/>
  <c r="AL179" i="45"/>
  <c r="AO178" i="45" a="1"/>
  <c r="AO178" i="45" s="1"/>
  <c r="AM178" i="45" a="1"/>
  <c r="AM178" i="45" s="1"/>
  <c r="AO175" i="44" a="1"/>
  <c r="AO175" i="44" s="1"/>
  <c r="AN175" i="44" a="1"/>
  <c r="AN175" i="44" s="1"/>
  <c r="AM175" i="44" a="1"/>
  <c r="AM175" i="44" s="1"/>
  <c r="AL176" i="44"/>
  <c r="AD176" i="44"/>
  <c r="AE176" i="44" s="1"/>
  <c r="AF176" i="44" s="1"/>
  <c r="AG176" i="44" s="1"/>
  <c r="AH176" i="44" s="1"/>
  <c r="AL182" i="43"/>
  <c r="AD182" i="43"/>
  <c r="AE182" i="43" s="1"/>
  <c r="AF182" i="43" s="1"/>
  <c r="AG182" i="43" s="1"/>
  <c r="AH182" i="43" s="1"/>
  <c r="AM181" i="43" a="1"/>
  <c r="AM181" i="43" s="1"/>
  <c r="AO181" i="43" a="1"/>
  <c r="AO181" i="43" s="1"/>
  <c r="AN181" i="43" a="1"/>
  <c r="AN181" i="43" s="1"/>
  <c r="AI180" i="42"/>
  <c r="AL182" i="41"/>
  <c r="AD182" i="41"/>
  <c r="AE182" i="41" s="1"/>
  <c r="AF182" i="41" s="1"/>
  <c r="AG182" i="41" s="1"/>
  <c r="AH182" i="41" s="1"/>
  <c r="AO181" i="41" a="1"/>
  <c r="AO181" i="41" s="1"/>
  <c r="AN181" i="41" a="1"/>
  <c r="AN181" i="41" s="1"/>
  <c r="AM181" i="41" a="1"/>
  <c r="AM181" i="41" s="1"/>
  <c r="AL182" i="40"/>
  <c r="AD182" i="40"/>
  <c r="AE182" i="40" s="1"/>
  <c r="AF182" i="40" s="1"/>
  <c r="AG182" i="40" s="1"/>
  <c r="AH182" i="40" s="1"/>
  <c r="AM181" i="40" a="1"/>
  <c r="AM181" i="40" s="1"/>
  <c r="AO181" i="40" a="1"/>
  <c r="AO181" i="40" s="1"/>
  <c r="AN181" i="40" a="1"/>
  <c r="AN181" i="40" s="1"/>
  <c r="AI178" i="57" l="1"/>
  <c r="AN178" i="57" a="1"/>
  <c r="AN178" i="57" s="1"/>
  <c r="AI180" i="56"/>
  <c r="AN180" i="56" a="1"/>
  <c r="AN180" i="56" s="1"/>
  <c r="AL181" i="55"/>
  <c r="AC182" i="55"/>
  <c r="AN180" i="55" a="1"/>
  <c r="AN180" i="55" s="1"/>
  <c r="AM180" i="55" a="1"/>
  <c r="AM180" i="55" s="1"/>
  <c r="AL182" i="54"/>
  <c r="AD182" i="54"/>
  <c r="AE182" i="54" s="1"/>
  <c r="AF182" i="54" s="1"/>
  <c r="AG182" i="54" s="1"/>
  <c r="AH182" i="54" s="1"/>
  <c r="AN181" i="54" a="1"/>
  <c r="AN181" i="54" s="1"/>
  <c r="AM181" i="54" a="1"/>
  <c r="AM181" i="54" s="1"/>
  <c r="AO181" i="54" a="1"/>
  <c r="AO181" i="54" s="1"/>
  <c r="AC182" i="53"/>
  <c r="AL181" i="53"/>
  <c r="AN180" i="53" a="1"/>
  <c r="AN180" i="53" s="1"/>
  <c r="AO180" i="53" a="1"/>
  <c r="AO180" i="53" s="1"/>
  <c r="AI178" i="52"/>
  <c r="AO178" i="52" a="1"/>
  <c r="AO178" i="52" s="1"/>
  <c r="AL179" i="51"/>
  <c r="AC180" i="51"/>
  <c r="AM178" i="51" a="1"/>
  <c r="AM178" i="51" s="1"/>
  <c r="AI176" i="50"/>
  <c r="AN176" i="50" a="1"/>
  <c r="AN176" i="50" s="1"/>
  <c r="AL181" i="49"/>
  <c r="AC182" i="49"/>
  <c r="AM180" i="49" a="1"/>
  <c r="AM180" i="49" s="1"/>
  <c r="AO180" i="49" a="1"/>
  <c r="AO180" i="49" s="1"/>
  <c r="AI178" i="48"/>
  <c r="AI178" i="47"/>
  <c r="AM178" i="47" a="1"/>
  <c r="AM178" i="47" s="1"/>
  <c r="AL183" i="46"/>
  <c r="AC184" i="46"/>
  <c r="AM182" i="46" a="1"/>
  <c r="AM182" i="46" s="1"/>
  <c r="AO182" i="46" a="1"/>
  <c r="AO182" i="46" s="1"/>
  <c r="AO179" i="45" a="1"/>
  <c r="AO179" i="45" s="1"/>
  <c r="AN179" i="45" a="1"/>
  <c r="AN179" i="45" s="1"/>
  <c r="AM179" i="45" a="1"/>
  <c r="AM179" i="45" s="1"/>
  <c r="AL180" i="45"/>
  <c r="AD180" i="45"/>
  <c r="AE180" i="45" s="1"/>
  <c r="AF180" i="45" s="1"/>
  <c r="AG180" i="45" s="1"/>
  <c r="AH180" i="45" s="1"/>
  <c r="AI176" i="44"/>
  <c r="AN176" i="44" a="1"/>
  <c r="AN176" i="44" s="1"/>
  <c r="AO176" i="44" a="1"/>
  <c r="AO176" i="44" s="1"/>
  <c r="AI182" i="43"/>
  <c r="AN182" i="43" a="1"/>
  <c r="AN182" i="43" s="1"/>
  <c r="AO182" i="43" a="1"/>
  <c r="AO182" i="43" s="1"/>
  <c r="AL181" i="42"/>
  <c r="AC182" i="42"/>
  <c r="AO180" i="42" a="1"/>
  <c r="AO180" i="42" s="1"/>
  <c r="AN180" i="42" a="1"/>
  <c r="AN180" i="42" s="1"/>
  <c r="AM180" i="42" a="1"/>
  <c r="AM180" i="42" s="1"/>
  <c r="AI182" i="41"/>
  <c r="AN182" i="41" a="1"/>
  <c r="AN182" i="41" s="1"/>
  <c r="AO182" i="41" a="1"/>
  <c r="AO182" i="41" s="1"/>
  <c r="AI182" i="40"/>
  <c r="AO182" i="40" s="1" a="1"/>
  <c r="AO182" i="40" s="1"/>
  <c r="AL179" i="57" l="1"/>
  <c r="AC180" i="57"/>
  <c r="AM178" i="57" a="1"/>
  <c r="AM178" i="57" s="1"/>
  <c r="AO178" i="57" a="1"/>
  <c r="AO178" i="57" s="1"/>
  <c r="AL181" i="56"/>
  <c r="AC182" i="56"/>
  <c r="AO180" i="56" a="1"/>
  <c r="AO180" i="56" s="1"/>
  <c r="AM180" i="56" a="1"/>
  <c r="AM180" i="56" s="1"/>
  <c r="AL182" i="55"/>
  <c r="AD182" i="55"/>
  <c r="AE182" i="55" s="1"/>
  <c r="AF182" i="55" s="1"/>
  <c r="AG182" i="55" s="1"/>
  <c r="AH182" i="55" s="1"/>
  <c r="AN181" i="55" a="1"/>
  <c r="AN181" i="55" s="1"/>
  <c r="AO181" i="55" a="1"/>
  <c r="AO181" i="55" s="1"/>
  <c r="AM181" i="55" a="1"/>
  <c r="AM181" i="55" s="1"/>
  <c r="AI182" i="54"/>
  <c r="AN182" i="54" a="1"/>
  <c r="AN182" i="54" s="1"/>
  <c r="AN181" i="53" a="1"/>
  <c r="AN181" i="53" s="1"/>
  <c r="AO181" i="53" a="1"/>
  <c r="AO181" i="53" s="1"/>
  <c r="AM181" i="53" a="1"/>
  <c r="AM181" i="53" s="1"/>
  <c r="AD182" i="53"/>
  <c r="AE182" i="53" s="1"/>
  <c r="AF182" i="53" s="1"/>
  <c r="AG182" i="53" s="1"/>
  <c r="AH182" i="53" s="1"/>
  <c r="AL182" i="53"/>
  <c r="AC180" i="52"/>
  <c r="AL179" i="52"/>
  <c r="AM178" i="52" a="1"/>
  <c r="AM178" i="52" s="1"/>
  <c r="AN178" i="52" a="1"/>
  <c r="AN178" i="52" s="1"/>
  <c r="AL180" i="51"/>
  <c r="AD180" i="51"/>
  <c r="AE180" i="51" s="1"/>
  <c r="AF180" i="51" s="1"/>
  <c r="AG180" i="51" s="1"/>
  <c r="AH180" i="51" s="1"/>
  <c r="AO179" i="51" a="1"/>
  <c r="AO179" i="51" s="1"/>
  <c r="AN179" i="51" a="1"/>
  <c r="AN179" i="51" s="1"/>
  <c r="AM179" i="51" a="1"/>
  <c r="AM179" i="51" s="1"/>
  <c r="AL177" i="50"/>
  <c r="AC178" i="50"/>
  <c r="AO176" i="50" a="1"/>
  <c r="AO176" i="50" s="1"/>
  <c r="AM176" i="50" a="1"/>
  <c r="AM176" i="50" s="1"/>
  <c r="AL182" i="49"/>
  <c r="AD182" i="49"/>
  <c r="AE182" i="49" s="1"/>
  <c r="AF182" i="49" s="1"/>
  <c r="AG182" i="49" s="1"/>
  <c r="AH182" i="49" s="1"/>
  <c r="AN181" i="49" a="1"/>
  <c r="AN181" i="49" s="1"/>
  <c r="AM181" i="49" a="1"/>
  <c r="AM181" i="49" s="1"/>
  <c r="AO181" i="49" a="1"/>
  <c r="AO181" i="49" s="1"/>
  <c r="AL179" i="48"/>
  <c r="AC180" i="48"/>
  <c r="AM178" i="48" a="1"/>
  <c r="AM178" i="48" s="1"/>
  <c r="AN178" i="48" a="1"/>
  <c r="AN178" i="48" s="1"/>
  <c r="AO178" i="48" a="1"/>
  <c r="AO178" i="48" s="1"/>
  <c r="AL179" i="47"/>
  <c r="AC180" i="47"/>
  <c r="AN178" i="47" a="1"/>
  <c r="AN178" i="47" s="1"/>
  <c r="AO178" i="47" a="1"/>
  <c r="AO178" i="47" s="1"/>
  <c r="AD184" i="46"/>
  <c r="AE184" i="46" s="1"/>
  <c r="AF184" i="46" s="1"/>
  <c r="AG184" i="46" s="1"/>
  <c r="AH184" i="46" s="1"/>
  <c r="AL184" i="46"/>
  <c r="AM183" i="46" a="1"/>
  <c r="AM183" i="46" s="1"/>
  <c r="AO183" i="46" a="1"/>
  <c r="AO183" i="46" s="1"/>
  <c r="AN183" i="46" a="1"/>
  <c r="AN183" i="46" s="1"/>
  <c r="AI180" i="45"/>
  <c r="AN180" i="45" a="1"/>
  <c r="AN180" i="45" s="1"/>
  <c r="AC178" i="44"/>
  <c r="AL177" i="44"/>
  <c r="AM176" i="44" a="1"/>
  <c r="AM176" i="44" s="1"/>
  <c r="AC184" i="43"/>
  <c r="AL183" i="43"/>
  <c r="AM182" i="43" a="1"/>
  <c r="AM182" i="43" s="1"/>
  <c r="AL182" i="42"/>
  <c r="AD182" i="42"/>
  <c r="AE182" i="42" s="1"/>
  <c r="AF182" i="42" s="1"/>
  <c r="AG182" i="42" s="1"/>
  <c r="AH182" i="42" s="1"/>
  <c r="AN181" i="42" a="1"/>
  <c r="AN181" i="42" s="1"/>
  <c r="AM181" i="42" a="1"/>
  <c r="AM181" i="42" s="1"/>
  <c r="AO181" i="42" a="1"/>
  <c r="AO181" i="42" s="1"/>
  <c r="AC184" i="41"/>
  <c r="AL183" i="41"/>
  <c r="AM182" i="41" a="1"/>
  <c r="AM182" i="41" s="1"/>
  <c r="AM182" i="40" a="1"/>
  <c r="AM182" i="40" s="1"/>
  <c r="AC184" i="40"/>
  <c r="AL183" i="40"/>
  <c r="AN182" i="40" a="1"/>
  <c r="AN182" i="40" s="1"/>
  <c r="AL180" i="57" l="1"/>
  <c r="AD180" i="57"/>
  <c r="AE180" i="57" s="1"/>
  <c r="AF180" i="57" s="1"/>
  <c r="AG180" i="57" s="1"/>
  <c r="AH180" i="57" s="1"/>
  <c r="AN179" i="57" a="1"/>
  <c r="AN179" i="57" s="1"/>
  <c r="AM179" i="57" a="1"/>
  <c r="AM179" i="57" s="1"/>
  <c r="AO179" i="57" a="1"/>
  <c r="AO179" i="57" s="1"/>
  <c r="AD182" i="56"/>
  <c r="AE182" i="56" s="1"/>
  <c r="AF182" i="56" s="1"/>
  <c r="AG182" i="56" s="1"/>
  <c r="AH182" i="56" s="1"/>
  <c r="AL182" i="56"/>
  <c r="AN181" i="56" a="1"/>
  <c r="AN181" i="56" s="1"/>
  <c r="AO181" i="56" a="1"/>
  <c r="AO181" i="56" s="1"/>
  <c r="AM181" i="56" a="1"/>
  <c r="AM181" i="56" s="1"/>
  <c r="AI182" i="55"/>
  <c r="AN182" i="55" a="1"/>
  <c r="AN182" i="55" s="1"/>
  <c r="AM182" i="55" a="1"/>
  <c r="AM182" i="55" s="1"/>
  <c r="AL183" i="54"/>
  <c r="AC184" i="54"/>
  <c r="AO182" i="54" a="1"/>
  <c r="AO182" i="54" s="1"/>
  <c r="AM182" i="54" a="1"/>
  <c r="AM182" i="54" s="1"/>
  <c r="AN182" i="53" a="1"/>
  <c r="AN182" i="53" s="1"/>
  <c r="AI182" i="53"/>
  <c r="AM182" i="53" a="1"/>
  <c r="AM182" i="53" s="1"/>
  <c r="AN179" i="52" a="1"/>
  <c r="AN179" i="52" s="1"/>
  <c r="AO179" i="52" a="1"/>
  <c r="AO179" i="52" s="1"/>
  <c r="AM179" i="52" a="1"/>
  <c r="AM179" i="52" s="1"/>
  <c r="AD180" i="52"/>
  <c r="AE180" i="52" s="1"/>
  <c r="AF180" i="52" s="1"/>
  <c r="AG180" i="52" s="1"/>
  <c r="AH180" i="52" s="1"/>
  <c r="AL180" i="52"/>
  <c r="AI180" i="51"/>
  <c r="AL178" i="50"/>
  <c r="AD178" i="50"/>
  <c r="AE178" i="50" s="1"/>
  <c r="AF178" i="50" s="1"/>
  <c r="AG178" i="50" s="1"/>
  <c r="AH178" i="50" s="1"/>
  <c r="AN177" i="50" a="1"/>
  <c r="AN177" i="50" s="1"/>
  <c r="AM177" i="50" a="1"/>
  <c r="AM177" i="50" s="1"/>
  <c r="AO177" i="50" a="1"/>
  <c r="AO177" i="50" s="1"/>
  <c r="AI182" i="49"/>
  <c r="AN182" i="49" s="1" a="1"/>
  <c r="AN182" i="49" s="1"/>
  <c r="AL180" i="48"/>
  <c r="AD180" i="48"/>
  <c r="AE180" i="48" s="1"/>
  <c r="AF180" i="48" s="1"/>
  <c r="AG180" i="48" s="1"/>
  <c r="AH180" i="48" s="1"/>
  <c r="AO179" i="48" a="1"/>
  <c r="AO179" i="48" s="1"/>
  <c r="AM179" i="48" a="1"/>
  <c r="AM179" i="48" s="1"/>
  <c r="AN179" i="48" a="1"/>
  <c r="AN179" i="48" s="1"/>
  <c r="AL180" i="47"/>
  <c r="AD180" i="47"/>
  <c r="AE180" i="47" s="1"/>
  <c r="AF180" i="47" s="1"/>
  <c r="AG180" i="47" s="1"/>
  <c r="AH180" i="47" s="1"/>
  <c r="AM179" i="47" a="1"/>
  <c r="AM179" i="47" s="1"/>
  <c r="AO179" i="47" a="1"/>
  <c r="AO179" i="47" s="1"/>
  <c r="AN179" i="47" a="1"/>
  <c r="AN179" i="47" s="1"/>
  <c r="AI184" i="46"/>
  <c r="AN184" i="46" a="1"/>
  <c r="AN184" i="46" s="1"/>
  <c r="AL181" i="45"/>
  <c r="AC182" i="45"/>
  <c r="AM180" i="45" a="1"/>
  <c r="AM180" i="45" s="1"/>
  <c r="AO180" i="45" a="1"/>
  <c r="AO180" i="45" s="1"/>
  <c r="AO177" i="44" a="1"/>
  <c r="AO177" i="44" s="1"/>
  <c r="AN177" i="44" a="1"/>
  <c r="AN177" i="44" s="1"/>
  <c r="AM177" i="44" a="1"/>
  <c r="AM177" i="44" s="1"/>
  <c r="AD178" i="44"/>
  <c r="AE178" i="44" s="1"/>
  <c r="AF178" i="44" s="1"/>
  <c r="AG178" i="44" s="1"/>
  <c r="AH178" i="44" s="1"/>
  <c r="AL178" i="44"/>
  <c r="AN183" i="43" a="1"/>
  <c r="AN183" i="43" s="1"/>
  <c r="AO183" i="43" a="1"/>
  <c r="AO183" i="43" s="1"/>
  <c r="AM183" i="43" a="1"/>
  <c r="AM183" i="43" s="1"/>
  <c r="AD184" i="43"/>
  <c r="AE184" i="43" s="1"/>
  <c r="AF184" i="43" s="1"/>
  <c r="AG184" i="43" s="1"/>
  <c r="AH184" i="43" s="1"/>
  <c r="AL184" i="43"/>
  <c r="AI182" i="42"/>
  <c r="AN182" i="42" s="1" a="1"/>
  <c r="AN182" i="42" s="1"/>
  <c r="AO183" i="41" a="1"/>
  <c r="AO183" i="41" s="1"/>
  <c r="AN183" i="41" a="1"/>
  <c r="AN183" i="41" s="1"/>
  <c r="AM183" i="41" a="1"/>
  <c r="AM183" i="41" s="1"/>
  <c r="AD184" i="41"/>
  <c r="AE184" i="41" s="1"/>
  <c r="AF184" i="41" s="1"/>
  <c r="AG184" i="41" s="1"/>
  <c r="AH184" i="41" s="1"/>
  <c r="AL184" i="41"/>
  <c r="AM183" i="40" a="1"/>
  <c r="AM183" i="40" s="1"/>
  <c r="AO183" i="40" a="1"/>
  <c r="AO183" i="40" s="1"/>
  <c r="AN183" i="40" a="1"/>
  <c r="AN183" i="40" s="1"/>
  <c r="AD184" i="40"/>
  <c r="AE184" i="40" s="1"/>
  <c r="AF184" i="40" s="1"/>
  <c r="AG184" i="40" s="1"/>
  <c r="AH184" i="40" s="1"/>
  <c r="AL184" i="40"/>
  <c r="AI180" i="57" l="1"/>
  <c r="AM180" i="57" a="1"/>
  <c r="AM180" i="57" s="1"/>
  <c r="AI182" i="56"/>
  <c r="AN182" i="56" a="1"/>
  <c r="AN182" i="56" s="1"/>
  <c r="AM182" i="56" a="1"/>
  <c r="AM182" i="56" s="1"/>
  <c r="AL183" i="55"/>
  <c r="AC184" i="55"/>
  <c r="AO182" i="55" a="1"/>
  <c r="AO182" i="55" s="1"/>
  <c r="AL184" i="54"/>
  <c r="AD184" i="54"/>
  <c r="AE184" i="54" s="1"/>
  <c r="AF184" i="54" s="1"/>
  <c r="AG184" i="54" s="1"/>
  <c r="AH184" i="54" s="1"/>
  <c r="AM183" i="54" a="1"/>
  <c r="AM183" i="54" s="1"/>
  <c r="AO183" i="54" a="1"/>
  <c r="AO183" i="54" s="1"/>
  <c r="AN183" i="54" a="1"/>
  <c r="AN183" i="54" s="1"/>
  <c r="AC184" i="53"/>
  <c r="AL183" i="53"/>
  <c r="AO182" i="53" a="1"/>
  <c r="AO182" i="53" s="1"/>
  <c r="AI180" i="52"/>
  <c r="AN180" i="52" a="1"/>
  <c r="AN180" i="52" s="1"/>
  <c r="AC182" i="51"/>
  <c r="AL181" i="51"/>
  <c r="AO180" i="51" a="1"/>
  <c r="AO180" i="51" s="1"/>
  <c r="AN180" i="51" a="1"/>
  <c r="AN180" i="51" s="1"/>
  <c r="AM180" i="51" a="1"/>
  <c r="AM180" i="51" s="1"/>
  <c r="AI178" i="50"/>
  <c r="AO178" i="50" a="1"/>
  <c r="AO178" i="50" s="1"/>
  <c r="AM178" i="50" a="1"/>
  <c r="AM178" i="50" s="1"/>
  <c r="AC184" i="49"/>
  <c r="AL183" i="49"/>
  <c r="AO182" i="49" a="1"/>
  <c r="AO182" i="49" s="1"/>
  <c r="AM182" i="49" a="1"/>
  <c r="AM182" i="49" s="1"/>
  <c r="AI180" i="48"/>
  <c r="AO180" i="48" a="1"/>
  <c r="AO180" i="48" s="1"/>
  <c r="AM180" i="48" a="1"/>
  <c r="AM180" i="48" s="1"/>
  <c r="AI180" i="47"/>
  <c r="AC186" i="46"/>
  <c r="AL185" i="46"/>
  <c r="AM184" i="46" a="1"/>
  <c r="AM184" i="46" s="1"/>
  <c r="AO184" i="46" a="1"/>
  <c r="AO184" i="46" s="1"/>
  <c r="AL182" i="45"/>
  <c r="AD182" i="45"/>
  <c r="AE182" i="45" s="1"/>
  <c r="AF182" i="45" s="1"/>
  <c r="AG182" i="45" s="1"/>
  <c r="AH182" i="45" s="1"/>
  <c r="AN181" i="45" a="1"/>
  <c r="AN181" i="45" s="1"/>
  <c r="AM181" i="45" a="1"/>
  <c r="AM181" i="45" s="1"/>
  <c r="AO181" i="45" a="1"/>
  <c r="AO181" i="45" s="1"/>
  <c r="AI178" i="44"/>
  <c r="AI184" i="43"/>
  <c r="AO184" i="43" a="1"/>
  <c r="AO184" i="43" s="1"/>
  <c r="AC184" i="42"/>
  <c r="AL183" i="42"/>
  <c r="AO182" i="42" a="1"/>
  <c r="AO182" i="42" s="1"/>
  <c r="AM182" i="42" a="1"/>
  <c r="AM182" i="42" s="1"/>
  <c r="AI184" i="41"/>
  <c r="AI184" i="40"/>
  <c r="AN184" i="40" s="1" a="1"/>
  <c r="AN184" i="40" s="1"/>
  <c r="AC182" i="57" l="1"/>
  <c r="AL181" i="57"/>
  <c r="AN180" i="57" a="1"/>
  <c r="AN180" i="57" s="1"/>
  <c r="AO180" i="57" a="1"/>
  <c r="AO180" i="57" s="1"/>
  <c r="AL183" i="56"/>
  <c r="AC184" i="56"/>
  <c r="AO182" i="56" a="1"/>
  <c r="AO182" i="56" s="1"/>
  <c r="AD184" i="55"/>
  <c r="AE184" i="55" s="1"/>
  <c r="AF184" i="55" s="1"/>
  <c r="AG184" i="55" s="1"/>
  <c r="AH184" i="55" s="1"/>
  <c r="AL184" i="55"/>
  <c r="AM183" i="55" a="1"/>
  <c r="AM183" i="55" s="1"/>
  <c r="AO183" i="55" a="1"/>
  <c r="AO183" i="55" s="1"/>
  <c r="AN183" i="55" a="1"/>
  <c r="AN183" i="55" s="1"/>
  <c r="AI184" i="54"/>
  <c r="AN184" i="54" a="1"/>
  <c r="AN184" i="54" s="1"/>
  <c r="AM184" i="54" a="1"/>
  <c r="AM184" i="54" s="1"/>
  <c r="AM183" i="53" a="1"/>
  <c r="AM183" i="53" s="1"/>
  <c r="AO183" i="53" a="1"/>
  <c r="AO183" i="53" s="1"/>
  <c r="AN183" i="53" a="1"/>
  <c r="AN183" i="53" s="1"/>
  <c r="AL184" i="53"/>
  <c r="AD184" i="53"/>
  <c r="AE184" i="53" s="1"/>
  <c r="AF184" i="53" s="1"/>
  <c r="AG184" i="53" s="1"/>
  <c r="AH184" i="53" s="1"/>
  <c r="AC182" i="52"/>
  <c r="AL181" i="52"/>
  <c r="AO180" i="52" a="1"/>
  <c r="AO180" i="52" s="1"/>
  <c r="AM180" i="52" a="1"/>
  <c r="AM180" i="52" s="1"/>
  <c r="AN181" i="51" a="1"/>
  <c r="AN181" i="51" s="1"/>
  <c r="AO181" i="51" a="1"/>
  <c r="AO181" i="51" s="1"/>
  <c r="AM181" i="51" a="1"/>
  <c r="AM181" i="51" s="1"/>
  <c r="AD182" i="51"/>
  <c r="AE182" i="51" s="1"/>
  <c r="AF182" i="51" s="1"/>
  <c r="AG182" i="51" s="1"/>
  <c r="AH182" i="51" s="1"/>
  <c r="AL182" i="51"/>
  <c r="AL179" i="50"/>
  <c r="AC180" i="50"/>
  <c r="AN178" i="50" a="1"/>
  <c r="AN178" i="50" s="1"/>
  <c r="AM183" i="49" a="1"/>
  <c r="AM183" i="49" s="1"/>
  <c r="AO183" i="49" a="1"/>
  <c r="AO183" i="49" s="1"/>
  <c r="AN183" i="49" a="1"/>
  <c r="AN183" i="49" s="1"/>
  <c r="AD184" i="49"/>
  <c r="AE184" i="49" s="1"/>
  <c r="AF184" i="49" s="1"/>
  <c r="AG184" i="49" s="1"/>
  <c r="AH184" i="49" s="1"/>
  <c r="AL184" i="49"/>
  <c r="AC182" i="48"/>
  <c r="AL181" i="48"/>
  <c r="AN180" i="48" a="1"/>
  <c r="AN180" i="48" s="1"/>
  <c r="AL181" i="47"/>
  <c r="AC182" i="47"/>
  <c r="AO180" i="47" a="1"/>
  <c r="AO180" i="47" s="1"/>
  <c r="AN180" i="47" a="1"/>
  <c r="AN180" i="47" s="1"/>
  <c r="AM180" i="47" a="1"/>
  <c r="AM180" i="47" s="1"/>
  <c r="AM185" i="46" a="1"/>
  <c r="AM185" i="46" s="1"/>
  <c r="AN185" i="46" a="1"/>
  <c r="AN185" i="46" s="1"/>
  <c r="AO185" i="46" a="1"/>
  <c r="AO185" i="46" s="1"/>
  <c r="AD186" i="46"/>
  <c r="AE186" i="46" s="1"/>
  <c r="AF186" i="46" s="1"/>
  <c r="AG186" i="46" s="1"/>
  <c r="AH186" i="46" s="1"/>
  <c r="AL186" i="46"/>
  <c r="AI182" i="45"/>
  <c r="AN182" i="45" a="1"/>
  <c r="AN182" i="45" s="1"/>
  <c r="AO182" i="45" a="1"/>
  <c r="AO182" i="45" s="1"/>
  <c r="AL179" i="44"/>
  <c r="AC180" i="44"/>
  <c r="AM178" i="44" a="1"/>
  <c r="AM178" i="44" s="1"/>
  <c r="AO178" i="44" a="1"/>
  <c r="AO178" i="44" s="1"/>
  <c r="AN178" i="44" a="1"/>
  <c r="AN178" i="44" s="1"/>
  <c r="AL185" i="43"/>
  <c r="AC186" i="43"/>
  <c r="AM184" i="43" a="1"/>
  <c r="AM184" i="43" s="1"/>
  <c r="AN184" i="43" a="1"/>
  <c r="AN184" i="43" s="1"/>
  <c r="AM183" i="42" a="1"/>
  <c r="AM183" i="42" s="1"/>
  <c r="AO183" i="42" a="1"/>
  <c r="AO183" i="42" s="1"/>
  <c r="AN183" i="42" a="1"/>
  <c r="AN183" i="42" s="1"/>
  <c r="AD184" i="42"/>
  <c r="AE184" i="42" s="1"/>
  <c r="AF184" i="42" s="1"/>
  <c r="AG184" i="42" s="1"/>
  <c r="AH184" i="42" s="1"/>
  <c r="AL184" i="42"/>
  <c r="AL185" i="41"/>
  <c r="AC186" i="41"/>
  <c r="AO184" i="41" a="1"/>
  <c r="AO184" i="41" s="1"/>
  <c r="AM184" i="41" a="1"/>
  <c r="AM184" i="41" s="1"/>
  <c r="AN184" i="41" a="1"/>
  <c r="AN184" i="41" s="1"/>
  <c r="AC186" i="40"/>
  <c r="AL185" i="40"/>
  <c r="AM184" i="40" a="1"/>
  <c r="AM184" i="40" s="1"/>
  <c r="AO184" i="40" a="1"/>
  <c r="AO184" i="40" s="1"/>
  <c r="AM181" i="57" l="1" a="1"/>
  <c r="AM181" i="57" s="1"/>
  <c r="AO181" i="57" a="1"/>
  <c r="AO181" i="57" s="1"/>
  <c r="AN181" i="57" a="1"/>
  <c r="AN181" i="57" s="1"/>
  <c r="AD182" i="57"/>
  <c r="AE182" i="57" s="1"/>
  <c r="AF182" i="57" s="1"/>
  <c r="AG182" i="57" s="1"/>
  <c r="AH182" i="57" s="1"/>
  <c r="AL182" i="57"/>
  <c r="AD184" i="56"/>
  <c r="AE184" i="56" s="1"/>
  <c r="AF184" i="56" s="1"/>
  <c r="AG184" i="56" s="1"/>
  <c r="AH184" i="56" s="1"/>
  <c r="AL184" i="56"/>
  <c r="AM183" i="56" a="1"/>
  <c r="AM183" i="56" s="1"/>
  <c r="AO183" i="56" a="1"/>
  <c r="AO183" i="56" s="1"/>
  <c r="AN183" i="56" a="1"/>
  <c r="AN183" i="56" s="1"/>
  <c r="AI184" i="55"/>
  <c r="AL185" i="54"/>
  <c r="AC186" i="54"/>
  <c r="AO184" i="54" a="1"/>
  <c r="AO184" i="54" s="1"/>
  <c r="AI184" i="53"/>
  <c r="AM181" i="52" a="1"/>
  <c r="AM181" i="52" s="1"/>
  <c r="AN181" i="52" a="1"/>
  <c r="AN181" i="52" s="1"/>
  <c r="AO181" i="52" a="1"/>
  <c r="AO181" i="52" s="1"/>
  <c r="AL182" i="52"/>
  <c r="AD182" i="52"/>
  <c r="AE182" i="52" s="1"/>
  <c r="AF182" i="52" s="1"/>
  <c r="AG182" i="52" s="1"/>
  <c r="AH182" i="52" s="1"/>
  <c r="AI182" i="51"/>
  <c r="AN182" i="51" a="1"/>
  <c r="AN182" i="51" s="1"/>
  <c r="AL180" i="50"/>
  <c r="AD180" i="50"/>
  <c r="AE180" i="50" s="1"/>
  <c r="AF180" i="50" s="1"/>
  <c r="AG180" i="50" s="1"/>
  <c r="AH180" i="50" s="1"/>
  <c r="AN179" i="50" a="1"/>
  <c r="AN179" i="50" s="1"/>
  <c r="AO179" i="50" a="1"/>
  <c r="AO179" i="50" s="1"/>
  <c r="AM179" i="50" a="1"/>
  <c r="AM179" i="50" s="1"/>
  <c r="AI184" i="49"/>
  <c r="AN184" i="49" a="1"/>
  <c r="AN184" i="49" s="1"/>
  <c r="AO184" i="49" a="1"/>
  <c r="AO184" i="49" s="1"/>
  <c r="AN181" i="48" a="1"/>
  <c r="AN181" i="48" s="1"/>
  <c r="AO181" i="48" a="1"/>
  <c r="AO181" i="48" s="1"/>
  <c r="AM181" i="48" a="1"/>
  <c r="AM181" i="48" s="1"/>
  <c r="AD182" i="48"/>
  <c r="AE182" i="48" s="1"/>
  <c r="AF182" i="48" s="1"/>
  <c r="AG182" i="48" s="1"/>
  <c r="AH182" i="48" s="1"/>
  <c r="AL182" i="48"/>
  <c r="AL182" i="47"/>
  <c r="AD182" i="47"/>
  <c r="AE182" i="47" s="1"/>
  <c r="AF182" i="47" s="1"/>
  <c r="AG182" i="47" s="1"/>
  <c r="AH182" i="47" s="1"/>
  <c r="AN181" i="47" a="1"/>
  <c r="AN181" i="47" s="1"/>
  <c r="AO181" i="47" a="1"/>
  <c r="AO181" i="47" s="1"/>
  <c r="AM181" i="47" a="1"/>
  <c r="AM181" i="47" s="1"/>
  <c r="AI186" i="46"/>
  <c r="AC184" i="45"/>
  <c r="AL183" i="45"/>
  <c r="AM182" i="45" a="1"/>
  <c r="AM182" i="45" s="1"/>
  <c r="AL180" i="44"/>
  <c r="AD180" i="44"/>
  <c r="AE180" i="44" s="1"/>
  <c r="AF180" i="44" s="1"/>
  <c r="AG180" i="44" s="1"/>
  <c r="AH180" i="44" s="1"/>
  <c r="AM179" i="44" a="1"/>
  <c r="AM179" i="44" s="1"/>
  <c r="AN179" i="44" a="1"/>
  <c r="AN179" i="44" s="1"/>
  <c r="AO179" i="44" a="1"/>
  <c r="AO179" i="44" s="1"/>
  <c r="AD186" i="43"/>
  <c r="AE186" i="43" s="1"/>
  <c r="AF186" i="43" s="1"/>
  <c r="AG186" i="43" s="1"/>
  <c r="AH186" i="43" s="1"/>
  <c r="AL186" i="43"/>
  <c r="AO185" i="43" a="1"/>
  <c r="AO185" i="43" s="1"/>
  <c r="AM185" i="43" a="1"/>
  <c r="AM185" i="43" s="1"/>
  <c r="AN185" i="43" a="1"/>
  <c r="AN185" i="43" s="1"/>
  <c r="AI184" i="42"/>
  <c r="AO184" i="42" a="1"/>
  <c r="AO184" i="42" s="1"/>
  <c r="AD186" i="41"/>
  <c r="AE186" i="41" s="1"/>
  <c r="AF186" i="41" s="1"/>
  <c r="AG186" i="41" s="1"/>
  <c r="AH186" i="41" s="1"/>
  <c r="AL186" i="41"/>
  <c r="AN185" i="41" a="1"/>
  <c r="AN185" i="41" s="1"/>
  <c r="AM185" i="41" a="1"/>
  <c r="AM185" i="41" s="1"/>
  <c r="AO185" i="41" a="1"/>
  <c r="AO185" i="41" s="1"/>
  <c r="AN185" i="40" a="1"/>
  <c r="AN185" i="40" s="1"/>
  <c r="AM185" i="40" a="1"/>
  <c r="AM185" i="40" s="1"/>
  <c r="AO185" i="40" a="1"/>
  <c r="AO185" i="40" s="1"/>
  <c r="AL186" i="40"/>
  <c r="AD186" i="40"/>
  <c r="AE186" i="40" s="1"/>
  <c r="AF186" i="40" s="1"/>
  <c r="AG186" i="40" s="1"/>
  <c r="AH186" i="40" s="1"/>
  <c r="AI182" i="57" l="1"/>
  <c r="AN182" i="57" a="1"/>
  <c r="AN182" i="57" s="1"/>
  <c r="AI184" i="56"/>
  <c r="AL185" i="55"/>
  <c r="AC186" i="55"/>
  <c r="AO184" i="55" a="1"/>
  <c r="AO184" i="55" s="1"/>
  <c r="AN184" i="55" a="1"/>
  <c r="AN184" i="55" s="1"/>
  <c r="AM184" i="55" a="1"/>
  <c r="AM184" i="55" s="1"/>
  <c r="AD186" i="54"/>
  <c r="AE186" i="54" s="1"/>
  <c r="AF186" i="54" s="1"/>
  <c r="AG186" i="54" s="1"/>
  <c r="AH186" i="54" s="1"/>
  <c r="AL186" i="54"/>
  <c r="AO185" i="54" a="1"/>
  <c r="AO185" i="54" s="1"/>
  <c r="AM185" i="54" a="1"/>
  <c r="AM185" i="54" s="1"/>
  <c r="AN185" i="54" a="1"/>
  <c r="AN185" i="54" s="1"/>
  <c r="AL185" i="53"/>
  <c r="AC186" i="53"/>
  <c r="AO184" i="53" a="1"/>
  <c r="AO184" i="53" s="1"/>
  <c r="AN184" i="53" a="1"/>
  <c r="AN184" i="53" s="1"/>
  <c r="AM184" i="53" a="1"/>
  <c r="AM184" i="53" s="1"/>
  <c r="AI182" i="52"/>
  <c r="AO182" i="52" s="1" a="1"/>
  <c r="AO182" i="52" s="1"/>
  <c r="AM182" i="52" a="1"/>
  <c r="AM182" i="52" s="1"/>
  <c r="AL183" i="51"/>
  <c r="AC184" i="51"/>
  <c r="AO182" i="51" a="1"/>
  <c r="AO182" i="51" s="1"/>
  <c r="AM182" i="51" a="1"/>
  <c r="AM182" i="51" s="1"/>
  <c r="AI180" i="50"/>
  <c r="AN180" i="50" a="1"/>
  <c r="AN180" i="50" s="1"/>
  <c r="AO180" i="50" a="1"/>
  <c r="AO180" i="50" s="1"/>
  <c r="AL185" i="49"/>
  <c r="AC186" i="49"/>
  <c r="AM184" i="49" a="1"/>
  <c r="AM184" i="49" s="1"/>
  <c r="AI182" i="48"/>
  <c r="AI182" i="47"/>
  <c r="AN182" i="47" a="1"/>
  <c r="AN182" i="47" s="1"/>
  <c r="AO182" i="47" a="1"/>
  <c r="AO182" i="47" s="1"/>
  <c r="AM182" i="47" a="1"/>
  <c r="AM182" i="47" s="1"/>
  <c r="AL187" i="46"/>
  <c r="AC188" i="46"/>
  <c r="AN186" i="46" a="1"/>
  <c r="AN186" i="46" s="1"/>
  <c r="AM186" i="46" a="1"/>
  <c r="AM186" i="46" s="1"/>
  <c r="AO186" i="46" a="1"/>
  <c r="AO186" i="46" s="1"/>
  <c r="AM183" i="45" a="1"/>
  <c r="AM183" i="45" s="1"/>
  <c r="AO183" i="45" a="1"/>
  <c r="AO183" i="45" s="1"/>
  <c r="AN183" i="45" a="1"/>
  <c r="AN183" i="45" s="1"/>
  <c r="AD184" i="45"/>
  <c r="AE184" i="45" s="1"/>
  <c r="AF184" i="45" s="1"/>
  <c r="AG184" i="45" s="1"/>
  <c r="AH184" i="45" s="1"/>
  <c r="AL184" i="45"/>
  <c r="AI180" i="44"/>
  <c r="AN180" i="44" a="1"/>
  <c r="AN180" i="44" s="1"/>
  <c r="AO180" i="44" a="1"/>
  <c r="AO180" i="44" s="1"/>
  <c r="AI186" i="43"/>
  <c r="AN186" i="43" a="1"/>
  <c r="AN186" i="43" s="1"/>
  <c r="AL185" i="42"/>
  <c r="AC186" i="42"/>
  <c r="AM184" i="42" a="1"/>
  <c r="AM184" i="42" s="1"/>
  <c r="AN184" i="42" a="1"/>
  <c r="AN184" i="42" s="1"/>
  <c r="AI186" i="41"/>
  <c r="AM186" i="41" a="1"/>
  <c r="AM186" i="41" s="1"/>
  <c r="AI186" i="40"/>
  <c r="AM186" i="40" s="1" a="1"/>
  <c r="AM186" i="40" s="1"/>
  <c r="AL183" i="57" l="1"/>
  <c r="AC184" i="57"/>
  <c r="AM182" i="57" a="1"/>
  <c r="AM182" i="57" s="1"/>
  <c r="AO182" i="57" a="1"/>
  <c r="AO182" i="57" s="1"/>
  <c r="AL185" i="56"/>
  <c r="AC186" i="56"/>
  <c r="AO184" i="56" a="1"/>
  <c r="AO184" i="56" s="1"/>
  <c r="AM184" i="56" a="1"/>
  <c r="AM184" i="56" s="1"/>
  <c r="AN184" i="56" a="1"/>
  <c r="AN184" i="56" s="1"/>
  <c r="AL186" i="55"/>
  <c r="AD186" i="55"/>
  <c r="AE186" i="55" s="1"/>
  <c r="AF186" i="55" s="1"/>
  <c r="AG186" i="55" s="1"/>
  <c r="AH186" i="55" s="1"/>
  <c r="AM185" i="55" a="1"/>
  <c r="AM185" i="55" s="1"/>
  <c r="AO185" i="55" a="1"/>
  <c r="AO185" i="55" s="1"/>
  <c r="AN185" i="55" a="1"/>
  <c r="AN185" i="55" s="1"/>
  <c r="AI186" i="54"/>
  <c r="AD186" i="53"/>
  <c r="AE186" i="53" s="1"/>
  <c r="AF186" i="53" s="1"/>
  <c r="AG186" i="53" s="1"/>
  <c r="AH186" i="53" s="1"/>
  <c r="AL186" i="53"/>
  <c r="AO185" i="53" a="1"/>
  <c r="AO185" i="53" s="1"/>
  <c r="AM185" i="53" a="1"/>
  <c r="AM185" i="53" s="1"/>
  <c r="AN185" i="53" a="1"/>
  <c r="AN185" i="53" s="1"/>
  <c r="AL183" i="52"/>
  <c r="AC184" i="52"/>
  <c r="AN182" i="52" a="1"/>
  <c r="AN182" i="52" s="1"/>
  <c r="AL184" i="51"/>
  <c r="AD184" i="51"/>
  <c r="AE184" i="51" s="1"/>
  <c r="AF184" i="51" s="1"/>
  <c r="AG184" i="51" s="1"/>
  <c r="AH184" i="51" s="1"/>
  <c r="AO183" i="51" a="1"/>
  <c r="AO183" i="51" s="1"/>
  <c r="AN183" i="51" a="1"/>
  <c r="AN183" i="51" s="1"/>
  <c r="AM183" i="51" a="1"/>
  <c r="AM183" i="51" s="1"/>
  <c r="AC182" i="50"/>
  <c r="AL181" i="50"/>
  <c r="AM180" i="50" a="1"/>
  <c r="AM180" i="50" s="1"/>
  <c r="AD186" i="49"/>
  <c r="AE186" i="49" s="1"/>
  <c r="AF186" i="49" s="1"/>
  <c r="AG186" i="49" s="1"/>
  <c r="AH186" i="49" s="1"/>
  <c r="AL186" i="49"/>
  <c r="AM185" i="49" a="1"/>
  <c r="AM185" i="49" s="1"/>
  <c r="AO185" i="49" a="1"/>
  <c r="AO185" i="49" s="1"/>
  <c r="AN185" i="49" a="1"/>
  <c r="AN185" i="49" s="1"/>
  <c r="AC184" i="48"/>
  <c r="AL183" i="48"/>
  <c r="AN182" i="48" a="1"/>
  <c r="AN182" i="48" s="1"/>
  <c r="AO182" i="48" a="1"/>
  <c r="AO182" i="48" s="1"/>
  <c r="AM182" i="48" a="1"/>
  <c r="AM182" i="48" s="1"/>
  <c r="AL183" i="47"/>
  <c r="AC184" i="47"/>
  <c r="AL188" i="46"/>
  <c r="AD188" i="46"/>
  <c r="AE188" i="46" s="1"/>
  <c r="AF188" i="46" s="1"/>
  <c r="AG188" i="46" s="1"/>
  <c r="AH188" i="46" s="1"/>
  <c r="AN187" i="46" a="1"/>
  <c r="AN187" i="46" s="1"/>
  <c r="AM187" i="46" a="1"/>
  <c r="AM187" i="46" s="1"/>
  <c r="AO187" i="46" a="1"/>
  <c r="AO187" i="46" s="1"/>
  <c r="AI184" i="45"/>
  <c r="AN184" i="45" a="1"/>
  <c r="AN184" i="45" s="1"/>
  <c r="AO184" i="45" a="1"/>
  <c r="AO184" i="45" s="1"/>
  <c r="AC182" i="44"/>
  <c r="AL181" i="44"/>
  <c r="AM180" i="44" a="1"/>
  <c r="AM180" i="44" s="1"/>
  <c r="AC188" i="43"/>
  <c r="AL187" i="43"/>
  <c r="AO186" i="43" a="1"/>
  <c r="AO186" i="43" s="1"/>
  <c r="AM186" i="43" a="1"/>
  <c r="AM186" i="43" s="1"/>
  <c r="AD186" i="42"/>
  <c r="AE186" i="42" s="1"/>
  <c r="AF186" i="42" s="1"/>
  <c r="AG186" i="42" s="1"/>
  <c r="AH186" i="42" s="1"/>
  <c r="AL186" i="42"/>
  <c r="AO185" i="42" a="1"/>
  <c r="AO185" i="42" s="1"/>
  <c r="AM185" i="42" a="1"/>
  <c r="AM185" i="42" s="1"/>
  <c r="AN185" i="42" a="1"/>
  <c r="AN185" i="42" s="1"/>
  <c r="AC188" i="41"/>
  <c r="AL187" i="41"/>
  <c r="AN186" i="41" a="1"/>
  <c r="AN186" i="41" s="1"/>
  <c r="AO186" i="41" a="1"/>
  <c r="AO186" i="41" s="1"/>
  <c r="AL187" i="40"/>
  <c r="AC188" i="40"/>
  <c r="AN186" i="40" a="1"/>
  <c r="AN186" i="40" s="1"/>
  <c r="AO186" i="40" a="1"/>
  <c r="AO186" i="40" s="1"/>
  <c r="AD184" i="57" l="1"/>
  <c r="AE184" i="57" s="1"/>
  <c r="AF184" i="57" s="1"/>
  <c r="AG184" i="57" s="1"/>
  <c r="AH184" i="57" s="1"/>
  <c r="AL184" i="57"/>
  <c r="AM183" i="57" a="1"/>
  <c r="AM183" i="57" s="1"/>
  <c r="AO183" i="57" a="1"/>
  <c r="AO183" i="57" s="1"/>
  <c r="AN183" i="57" a="1"/>
  <c r="AN183" i="57" s="1"/>
  <c r="AD186" i="56"/>
  <c r="AE186" i="56" s="1"/>
  <c r="AF186" i="56" s="1"/>
  <c r="AG186" i="56" s="1"/>
  <c r="AH186" i="56" s="1"/>
  <c r="AL186" i="56"/>
  <c r="AN185" i="56" a="1"/>
  <c r="AN185" i="56" s="1"/>
  <c r="AO185" i="56" a="1"/>
  <c r="AO185" i="56" s="1"/>
  <c r="AM185" i="56" a="1"/>
  <c r="AM185" i="56" s="1"/>
  <c r="AI186" i="55"/>
  <c r="AO186" i="55" a="1"/>
  <c r="AO186" i="55" s="1"/>
  <c r="AM186" i="55" a="1"/>
  <c r="AM186" i="55" s="1"/>
  <c r="AC188" i="54"/>
  <c r="AL187" i="54"/>
  <c r="AM186" i="54" a="1"/>
  <c r="AM186" i="54" s="1"/>
  <c r="AN186" i="54" a="1"/>
  <c r="AN186" i="54" s="1"/>
  <c r="AO186" i="54" a="1"/>
  <c r="AO186" i="54" s="1"/>
  <c r="AI186" i="53"/>
  <c r="AN186" i="53" a="1"/>
  <c r="AN186" i="53" s="1"/>
  <c r="AD184" i="52"/>
  <c r="AE184" i="52" s="1"/>
  <c r="AF184" i="52" s="1"/>
  <c r="AG184" i="52" s="1"/>
  <c r="AH184" i="52" s="1"/>
  <c r="AL184" i="52"/>
  <c r="AM183" i="52" a="1"/>
  <c r="AM183" i="52" s="1"/>
  <c r="AN183" i="52" a="1"/>
  <c r="AN183" i="52" s="1"/>
  <c r="AO183" i="52" a="1"/>
  <c r="AO183" i="52" s="1"/>
  <c r="AI184" i="51"/>
  <c r="AN184" i="51" s="1" a="1"/>
  <c r="AN184" i="51" s="1"/>
  <c r="AN181" i="50" a="1"/>
  <c r="AN181" i="50" s="1"/>
  <c r="AM181" i="50" a="1"/>
  <c r="AM181" i="50" s="1"/>
  <c r="AO181" i="50" a="1"/>
  <c r="AO181" i="50" s="1"/>
  <c r="AD182" i="50"/>
  <c r="AE182" i="50" s="1"/>
  <c r="AF182" i="50" s="1"/>
  <c r="AG182" i="50" s="1"/>
  <c r="AH182" i="50" s="1"/>
  <c r="AL182" i="50"/>
  <c r="AI186" i="49"/>
  <c r="AN186" i="49" a="1"/>
  <c r="AN186" i="49" s="1"/>
  <c r="AM183" i="48" a="1"/>
  <c r="AM183" i="48" s="1"/>
  <c r="AO183" i="48" a="1"/>
  <c r="AO183" i="48" s="1"/>
  <c r="AN183" i="48" a="1"/>
  <c r="AN183" i="48" s="1"/>
  <c r="AL184" i="48"/>
  <c r="AD184" i="48"/>
  <c r="AE184" i="48" s="1"/>
  <c r="AF184" i="48" s="1"/>
  <c r="AG184" i="48" s="1"/>
  <c r="AH184" i="48" s="1"/>
  <c r="AD184" i="47"/>
  <c r="AE184" i="47" s="1"/>
  <c r="AF184" i="47" s="1"/>
  <c r="AG184" i="47" s="1"/>
  <c r="AH184" i="47" s="1"/>
  <c r="AL184" i="47"/>
  <c r="AO183" i="47" a="1"/>
  <c r="AO183" i="47" s="1"/>
  <c r="AN183" i="47" a="1"/>
  <c r="AN183" i="47" s="1"/>
  <c r="AM183" i="47" a="1"/>
  <c r="AM183" i="47" s="1"/>
  <c r="AI188" i="46"/>
  <c r="AO188" i="46" a="1"/>
  <c r="AO188" i="46" s="1"/>
  <c r="AL185" i="45"/>
  <c r="AC186" i="45"/>
  <c r="AM184" i="45" a="1"/>
  <c r="AM184" i="45" s="1"/>
  <c r="AN181" i="44" a="1"/>
  <c r="AN181" i="44" s="1"/>
  <c r="AO181" i="44" a="1"/>
  <c r="AO181" i="44" s="1"/>
  <c r="AM181" i="44" a="1"/>
  <c r="AM181" i="44" s="1"/>
  <c r="AL182" i="44"/>
  <c r="AD182" i="44"/>
  <c r="AE182" i="44" s="1"/>
  <c r="AF182" i="44" s="1"/>
  <c r="AG182" i="44" s="1"/>
  <c r="AH182" i="44" s="1"/>
  <c r="AO187" i="43" a="1"/>
  <c r="AO187" i="43" s="1"/>
  <c r="AN187" i="43" a="1"/>
  <c r="AN187" i="43" s="1"/>
  <c r="AM187" i="43" a="1"/>
  <c r="AM187" i="43" s="1"/>
  <c r="AL188" i="43"/>
  <c r="AD188" i="43"/>
  <c r="AE188" i="43" s="1"/>
  <c r="AF188" i="43" s="1"/>
  <c r="AG188" i="43" s="1"/>
  <c r="AH188" i="43" s="1"/>
  <c r="AM186" i="42" a="1"/>
  <c r="AM186" i="42" s="1"/>
  <c r="AI186" i="42"/>
  <c r="AN186" i="42" a="1"/>
  <c r="AN186" i="42" s="1"/>
  <c r="AN187" i="41" a="1"/>
  <c r="AN187" i="41" s="1"/>
  <c r="AM187" i="41" a="1"/>
  <c r="AM187" i="41" s="1"/>
  <c r="AO187" i="41" a="1"/>
  <c r="AO187" i="41" s="1"/>
  <c r="AD188" i="41"/>
  <c r="AE188" i="41" s="1"/>
  <c r="AF188" i="41" s="1"/>
  <c r="AG188" i="41" s="1"/>
  <c r="AH188" i="41" s="1"/>
  <c r="AL188" i="41"/>
  <c r="AL188" i="40"/>
  <c r="AD188" i="40"/>
  <c r="AE188" i="40" s="1"/>
  <c r="AF188" i="40" s="1"/>
  <c r="AG188" i="40" s="1"/>
  <c r="AH188" i="40" s="1"/>
  <c r="AO187" i="40" a="1"/>
  <c r="AO187" i="40" s="1"/>
  <c r="AN187" i="40" a="1"/>
  <c r="AN187" i="40" s="1"/>
  <c r="AM187" i="40" a="1"/>
  <c r="AM187" i="40" s="1"/>
  <c r="AI184" i="57" l="1"/>
  <c r="AN184" i="57" a="1"/>
  <c r="AN184" i="57" s="1"/>
  <c r="AI186" i="56"/>
  <c r="AC188" i="55"/>
  <c r="AL187" i="55"/>
  <c r="AN186" i="55" a="1"/>
  <c r="AN186" i="55" s="1"/>
  <c r="AN187" i="54" a="1"/>
  <c r="AN187" i="54" s="1"/>
  <c r="AO187" i="54" a="1"/>
  <c r="AO187" i="54" s="1"/>
  <c r="AM187" i="54" a="1"/>
  <c r="AM187" i="54" s="1"/>
  <c r="AL188" i="54"/>
  <c r="AD188" i="54"/>
  <c r="AE188" i="54" s="1"/>
  <c r="AF188" i="54" s="1"/>
  <c r="AG188" i="54" s="1"/>
  <c r="AH188" i="54" s="1"/>
  <c r="AC188" i="53"/>
  <c r="AL187" i="53"/>
  <c r="AO186" i="53" a="1"/>
  <c r="AO186" i="53" s="1"/>
  <c r="AM186" i="53" a="1"/>
  <c r="AM186" i="53" s="1"/>
  <c r="AI184" i="52"/>
  <c r="AN184" i="52" a="1"/>
  <c r="AN184" i="52" s="1"/>
  <c r="AO184" i="51" a="1"/>
  <c r="AO184" i="51" s="1"/>
  <c r="AL185" i="51"/>
  <c r="AC186" i="51"/>
  <c r="AM184" i="51" a="1"/>
  <c r="AM184" i="51" s="1"/>
  <c r="AI182" i="50"/>
  <c r="AC188" i="49"/>
  <c r="AL187" i="49"/>
  <c r="AM186" i="49" a="1"/>
  <c r="AM186" i="49" s="1"/>
  <c r="AO186" i="49" a="1"/>
  <c r="AO186" i="49" s="1"/>
  <c r="AI184" i="48"/>
  <c r="AI184" i="47"/>
  <c r="AL189" i="46"/>
  <c r="AC190" i="46"/>
  <c r="AN188" i="46" a="1"/>
  <c r="AN188" i="46" s="1"/>
  <c r="AM188" i="46" a="1"/>
  <c r="AM188" i="46" s="1"/>
  <c r="AD186" i="45"/>
  <c r="AE186" i="45" s="1"/>
  <c r="AF186" i="45" s="1"/>
  <c r="AG186" i="45" s="1"/>
  <c r="AH186" i="45" s="1"/>
  <c r="AL186" i="45"/>
  <c r="AM185" i="45" a="1"/>
  <c r="AM185" i="45" s="1"/>
  <c r="AO185" i="45" a="1"/>
  <c r="AO185" i="45" s="1"/>
  <c r="AN185" i="45" a="1"/>
  <c r="AN185" i="45" s="1"/>
  <c r="AI182" i="44"/>
  <c r="AN182" i="44" a="1"/>
  <c r="AN182" i="44" s="1"/>
  <c r="AO182" i="44" a="1"/>
  <c r="AO182" i="44" s="1"/>
  <c r="AI188" i="43"/>
  <c r="AM188" i="43" a="1"/>
  <c r="AM188" i="43" s="1"/>
  <c r="AC188" i="42"/>
  <c r="AL187" i="42"/>
  <c r="AO186" i="42" a="1"/>
  <c r="AO186" i="42" s="1"/>
  <c r="AI188" i="41"/>
  <c r="AO188" i="41" s="1" a="1"/>
  <c r="AO188" i="41" s="1"/>
  <c r="AN188" i="41" a="1"/>
  <c r="AN188" i="41" s="1"/>
  <c r="AI188" i="40"/>
  <c r="AN188" i="40" s="1" a="1"/>
  <c r="AN188" i="40" s="1"/>
  <c r="AL185" i="57" l="1"/>
  <c r="AC186" i="57"/>
  <c r="AM184" i="57" a="1"/>
  <c r="AM184" i="57" s="1"/>
  <c r="AO184" i="57" a="1"/>
  <c r="AO184" i="57" s="1"/>
  <c r="AC188" i="56"/>
  <c r="AL187" i="56"/>
  <c r="AN186" i="56" a="1"/>
  <c r="AN186" i="56" s="1"/>
  <c r="AM186" i="56" a="1"/>
  <c r="AM186" i="56" s="1"/>
  <c r="AO186" i="56" a="1"/>
  <c r="AO186" i="56" s="1"/>
  <c r="AM187" i="55" a="1"/>
  <c r="AM187" i="55" s="1"/>
  <c r="AO187" i="55" a="1"/>
  <c r="AO187" i="55" s="1"/>
  <c r="AN187" i="55" a="1"/>
  <c r="AN187" i="55" s="1"/>
  <c r="AD188" i="55"/>
  <c r="AE188" i="55" s="1"/>
  <c r="AF188" i="55" s="1"/>
  <c r="AG188" i="55" s="1"/>
  <c r="AH188" i="55" s="1"/>
  <c r="AL188" i="55"/>
  <c r="AI188" i="54"/>
  <c r="AN187" i="53" a="1"/>
  <c r="AN187" i="53" s="1"/>
  <c r="AO187" i="53" a="1"/>
  <c r="AO187" i="53" s="1"/>
  <c r="AM187" i="53" a="1"/>
  <c r="AM187" i="53" s="1"/>
  <c r="AD188" i="53"/>
  <c r="AE188" i="53" s="1"/>
  <c r="AF188" i="53" s="1"/>
  <c r="AG188" i="53" s="1"/>
  <c r="AH188" i="53" s="1"/>
  <c r="AL188" i="53"/>
  <c r="AC186" i="52"/>
  <c r="AL185" i="52"/>
  <c r="AM184" i="52" a="1"/>
  <c r="AM184" i="52" s="1"/>
  <c r="AO184" i="52" a="1"/>
  <c r="AO184" i="52" s="1"/>
  <c r="AL186" i="51"/>
  <c r="AD186" i="51"/>
  <c r="AE186" i="51" s="1"/>
  <c r="AF186" i="51" s="1"/>
  <c r="AG186" i="51" s="1"/>
  <c r="AH186" i="51" s="1"/>
  <c r="AO185" i="51" a="1"/>
  <c r="AO185" i="51" s="1"/>
  <c r="AN185" i="51" a="1"/>
  <c r="AN185" i="51" s="1"/>
  <c r="AM185" i="51" a="1"/>
  <c r="AM185" i="51" s="1"/>
  <c r="AL183" i="50"/>
  <c r="AC184" i="50"/>
  <c r="AM182" i="50" a="1"/>
  <c r="AM182" i="50" s="1"/>
  <c r="AN182" i="50" a="1"/>
  <c r="AN182" i="50" s="1"/>
  <c r="AO182" i="50" a="1"/>
  <c r="AO182" i="50" s="1"/>
  <c r="AN187" i="49" a="1"/>
  <c r="AN187" i="49" s="1"/>
  <c r="AM187" i="49" a="1"/>
  <c r="AM187" i="49" s="1"/>
  <c r="AO187" i="49" a="1"/>
  <c r="AO187" i="49" s="1"/>
  <c r="AD188" i="49"/>
  <c r="AE188" i="49" s="1"/>
  <c r="AF188" i="49" s="1"/>
  <c r="AG188" i="49" s="1"/>
  <c r="AH188" i="49" s="1"/>
  <c r="AL188" i="49"/>
  <c r="AL185" i="48"/>
  <c r="AC186" i="48"/>
  <c r="AO184" i="48" a="1"/>
  <c r="AO184" i="48" s="1"/>
  <c r="AN184" i="48" a="1"/>
  <c r="AN184" i="48" s="1"/>
  <c r="AM184" i="48" a="1"/>
  <c r="AM184" i="48" s="1"/>
  <c r="AL185" i="47"/>
  <c r="AC186" i="47"/>
  <c r="AO184" i="47" a="1"/>
  <c r="AO184" i="47" s="1"/>
  <c r="AN184" i="47" a="1"/>
  <c r="AN184" i="47" s="1"/>
  <c r="AM184" i="47" a="1"/>
  <c r="AM184" i="47" s="1"/>
  <c r="AL190" i="46"/>
  <c r="AD190" i="46"/>
  <c r="AE190" i="46" s="1"/>
  <c r="AF190" i="46" s="1"/>
  <c r="AG190" i="46" s="1"/>
  <c r="AH190" i="46" s="1"/>
  <c r="AM189" i="46" a="1"/>
  <c r="AM189" i="46" s="1"/>
  <c r="AO189" i="46" a="1"/>
  <c r="AO189" i="46" s="1"/>
  <c r="AN189" i="46" a="1"/>
  <c r="AN189" i="46" s="1"/>
  <c r="AI186" i="45"/>
  <c r="AN186" i="45" s="1" a="1"/>
  <c r="AN186" i="45" s="1"/>
  <c r="AO186" i="45" a="1"/>
  <c r="AO186" i="45" s="1"/>
  <c r="AL183" i="44"/>
  <c r="AC184" i="44"/>
  <c r="AM182" i="44" a="1"/>
  <c r="AM182" i="44" s="1"/>
  <c r="AL189" i="43"/>
  <c r="AC190" i="43"/>
  <c r="AN188" i="43" a="1"/>
  <c r="AN188" i="43" s="1"/>
  <c r="AO188" i="43" a="1"/>
  <c r="AO188" i="43" s="1"/>
  <c r="AN187" i="42" a="1"/>
  <c r="AN187" i="42" s="1"/>
  <c r="AO187" i="42" a="1"/>
  <c r="AO187" i="42" s="1"/>
  <c r="AM187" i="42" a="1"/>
  <c r="AM187" i="42" s="1"/>
  <c r="AL188" i="42"/>
  <c r="AD188" i="42"/>
  <c r="AE188" i="42" s="1"/>
  <c r="AF188" i="42" s="1"/>
  <c r="AG188" i="42" s="1"/>
  <c r="AH188" i="42" s="1"/>
  <c r="AC190" i="41"/>
  <c r="AL189" i="41"/>
  <c r="AM188" i="41" a="1"/>
  <c r="AM188" i="41" s="1"/>
  <c r="AL189" i="40"/>
  <c r="AC190" i="40"/>
  <c r="AO188" i="40" a="1"/>
  <c r="AO188" i="40" s="1"/>
  <c r="AM188" i="40" a="1"/>
  <c r="AM188" i="40" s="1"/>
  <c r="AL186" i="57" l="1"/>
  <c r="AD186" i="57"/>
  <c r="AE186" i="57" s="1"/>
  <c r="AF186" i="57" s="1"/>
  <c r="AG186" i="57" s="1"/>
  <c r="AH186" i="57" s="1"/>
  <c r="AO185" i="57" a="1"/>
  <c r="AO185" i="57" s="1"/>
  <c r="AN185" i="57" a="1"/>
  <c r="AN185" i="57" s="1"/>
  <c r="AM185" i="57" a="1"/>
  <c r="AM185" i="57" s="1"/>
  <c r="AM187" i="56" a="1"/>
  <c r="AM187" i="56" s="1"/>
  <c r="AN187" i="56" a="1"/>
  <c r="AN187" i="56" s="1"/>
  <c r="AO187" i="56" a="1"/>
  <c r="AO187" i="56" s="1"/>
  <c r="AL188" i="56"/>
  <c r="AD188" i="56"/>
  <c r="AE188" i="56" s="1"/>
  <c r="AF188" i="56" s="1"/>
  <c r="AG188" i="56" s="1"/>
  <c r="AH188" i="56" s="1"/>
  <c r="AI188" i="55"/>
  <c r="AL189" i="54"/>
  <c r="AC190" i="54"/>
  <c r="AN188" i="54" a="1"/>
  <c r="AN188" i="54" s="1"/>
  <c r="AM188" i="54" a="1"/>
  <c r="AM188" i="54" s="1"/>
  <c r="AO188" i="54" a="1"/>
  <c r="AO188" i="54" s="1"/>
  <c r="AI188" i="53"/>
  <c r="AN185" i="52" a="1"/>
  <c r="AN185" i="52" s="1"/>
  <c r="AM185" i="52" a="1"/>
  <c r="AM185" i="52" s="1"/>
  <c r="AO185" i="52" a="1"/>
  <c r="AO185" i="52" s="1"/>
  <c r="AD186" i="52"/>
  <c r="AE186" i="52" s="1"/>
  <c r="AF186" i="52" s="1"/>
  <c r="AG186" i="52" s="1"/>
  <c r="AH186" i="52" s="1"/>
  <c r="AL186" i="52"/>
  <c r="AM186" i="51" a="1"/>
  <c r="AM186" i="51" s="1"/>
  <c r="AI186" i="51"/>
  <c r="AN186" i="51" a="1"/>
  <c r="AN186" i="51" s="1"/>
  <c r="AO186" i="51" a="1"/>
  <c r="AO186" i="51" s="1"/>
  <c r="AD184" i="50"/>
  <c r="AE184" i="50" s="1"/>
  <c r="AF184" i="50" s="1"/>
  <c r="AG184" i="50" s="1"/>
  <c r="AH184" i="50" s="1"/>
  <c r="AL184" i="50"/>
  <c r="AO183" i="50" a="1"/>
  <c r="AO183" i="50" s="1"/>
  <c r="AN183" i="50" a="1"/>
  <c r="AN183" i="50" s="1"/>
  <c r="AM183" i="50" a="1"/>
  <c r="AM183" i="50" s="1"/>
  <c r="AI188" i="49"/>
  <c r="AM188" i="49" a="1"/>
  <c r="AM188" i="49" s="1"/>
  <c r="AD186" i="48"/>
  <c r="AE186" i="48" s="1"/>
  <c r="AF186" i="48" s="1"/>
  <c r="AG186" i="48" s="1"/>
  <c r="AH186" i="48" s="1"/>
  <c r="AL186" i="48"/>
  <c r="AO185" i="48" a="1"/>
  <c r="AO185" i="48" s="1"/>
  <c r="AM185" i="48" a="1"/>
  <c r="AM185" i="48" s="1"/>
  <c r="AN185" i="48" a="1"/>
  <c r="AN185" i="48" s="1"/>
  <c r="AL186" i="47"/>
  <c r="AD186" i="47"/>
  <c r="AE186" i="47" s="1"/>
  <c r="AF186" i="47" s="1"/>
  <c r="AG186" i="47" s="1"/>
  <c r="AH186" i="47" s="1"/>
  <c r="AM185" i="47" a="1"/>
  <c r="AM185" i="47" s="1"/>
  <c r="AN185" i="47" a="1"/>
  <c r="AN185" i="47" s="1"/>
  <c r="AO185" i="47" a="1"/>
  <c r="AO185" i="47" s="1"/>
  <c r="AI190" i="46"/>
  <c r="AN190" i="46" a="1"/>
  <c r="AN190" i="46" s="1"/>
  <c r="AO190" i="46" a="1"/>
  <c r="AO190" i="46" s="1"/>
  <c r="AC188" i="45"/>
  <c r="AL187" i="45"/>
  <c r="AM186" i="45" a="1"/>
  <c r="AM186" i="45" s="1"/>
  <c r="AD184" i="44"/>
  <c r="AE184" i="44" s="1"/>
  <c r="AF184" i="44" s="1"/>
  <c r="AG184" i="44" s="1"/>
  <c r="AH184" i="44" s="1"/>
  <c r="AL184" i="44"/>
  <c r="AM183" i="44" a="1"/>
  <c r="AM183" i="44" s="1"/>
  <c r="AO183" i="44" a="1"/>
  <c r="AO183" i="44" s="1"/>
  <c r="AN183" i="44" a="1"/>
  <c r="AN183" i="44" s="1"/>
  <c r="AL190" i="43"/>
  <c r="AD190" i="43"/>
  <c r="AE190" i="43" s="1"/>
  <c r="AF190" i="43" s="1"/>
  <c r="AG190" i="43" s="1"/>
  <c r="AH190" i="43" s="1"/>
  <c r="AM189" i="43" a="1"/>
  <c r="AM189" i="43" s="1"/>
  <c r="AO189" i="43" a="1"/>
  <c r="AO189" i="43" s="1"/>
  <c r="AN189" i="43" a="1"/>
  <c r="AN189" i="43" s="1"/>
  <c r="AI188" i="42"/>
  <c r="AO189" i="41" a="1"/>
  <c r="AO189" i="41" s="1"/>
  <c r="AN189" i="41" a="1"/>
  <c r="AN189" i="41" s="1"/>
  <c r="AM189" i="41" a="1"/>
  <c r="AM189" i="41" s="1"/>
  <c r="AL190" i="41"/>
  <c r="AD190" i="41"/>
  <c r="AE190" i="41" s="1"/>
  <c r="AF190" i="41" s="1"/>
  <c r="AG190" i="41" s="1"/>
  <c r="AH190" i="41" s="1"/>
  <c r="AL190" i="40"/>
  <c r="AD190" i="40"/>
  <c r="AE190" i="40" s="1"/>
  <c r="AF190" i="40" s="1"/>
  <c r="AG190" i="40" s="1"/>
  <c r="AH190" i="40" s="1"/>
  <c r="AO189" i="40" a="1"/>
  <c r="AO189" i="40" s="1"/>
  <c r="AN189" i="40" a="1"/>
  <c r="AN189" i="40" s="1"/>
  <c r="AM189" i="40" a="1"/>
  <c r="AM189" i="40" s="1"/>
  <c r="AI186" i="57" l="1"/>
  <c r="AM186" i="57" a="1"/>
  <c r="AM186" i="57" s="1"/>
  <c r="AO186" i="57" a="1"/>
  <c r="AO186" i="57" s="1"/>
  <c r="AI188" i="56"/>
  <c r="AM188" i="56" a="1"/>
  <c r="AM188" i="56" s="1"/>
  <c r="AL189" i="55"/>
  <c r="AC190" i="55"/>
  <c r="AM188" i="55" a="1"/>
  <c r="AM188" i="55" s="1"/>
  <c r="AO188" i="55" a="1"/>
  <c r="AO188" i="55" s="1"/>
  <c r="AN188" i="55" a="1"/>
  <c r="AN188" i="55" s="1"/>
  <c r="AL190" i="54"/>
  <c r="AD190" i="54"/>
  <c r="AE190" i="54" s="1"/>
  <c r="AF190" i="54" s="1"/>
  <c r="AG190" i="54" s="1"/>
  <c r="AH190" i="54" s="1"/>
  <c r="AM189" i="54" a="1"/>
  <c r="AM189" i="54" s="1"/>
  <c r="AN189" i="54" a="1"/>
  <c r="AN189" i="54" s="1"/>
  <c r="AO189" i="54" a="1"/>
  <c r="AO189" i="54" s="1"/>
  <c r="AL189" i="53"/>
  <c r="AC190" i="53"/>
  <c r="AM188" i="53" a="1"/>
  <c r="AM188" i="53" s="1"/>
  <c r="AN188" i="53" a="1"/>
  <c r="AN188" i="53" s="1"/>
  <c r="AO188" i="53" a="1"/>
  <c r="AO188" i="53" s="1"/>
  <c r="AN186" i="52" a="1"/>
  <c r="AN186" i="52" s="1"/>
  <c r="AI186" i="52"/>
  <c r="AC188" i="51"/>
  <c r="AL187" i="51"/>
  <c r="AI184" i="50"/>
  <c r="AC190" i="49"/>
  <c r="AL189" i="49"/>
  <c r="AO188" i="49" a="1"/>
  <c r="AO188" i="49" s="1"/>
  <c r="AN188" i="49" a="1"/>
  <c r="AN188" i="49" s="1"/>
  <c r="AI186" i="48"/>
  <c r="AN186" i="48" s="1" a="1"/>
  <c r="AN186" i="48" s="1"/>
  <c r="AI186" i="47"/>
  <c r="AN186" i="47" a="1"/>
  <c r="AN186" i="47" s="1"/>
  <c r="AO186" i="47" a="1"/>
  <c r="AO186" i="47" s="1"/>
  <c r="AM186" i="47" a="1"/>
  <c r="AM186" i="47" s="1"/>
  <c r="AL191" i="46"/>
  <c r="AC192" i="46"/>
  <c r="AM190" i="46" a="1"/>
  <c r="AM190" i="46" s="1"/>
  <c r="AN187" i="45" a="1"/>
  <c r="AN187" i="45" s="1"/>
  <c r="AM187" i="45" a="1"/>
  <c r="AM187" i="45" s="1"/>
  <c r="AO187" i="45" a="1"/>
  <c r="AO187" i="45" s="1"/>
  <c r="AD188" i="45"/>
  <c r="AE188" i="45" s="1"/>
  <c r="AF188" i="45" s="1"/>
  <c r="AG188" i="45" s="1"/>
  <c r="AH188" i="45" s="1"/>
  <c r="AL188" i="45"/>
  <c r="AI184" i="44"/>
  <c r="AN184" i="44" a="1"/>
  <c r="AN184" i="44" s="1"/>
  <c r="AI190" i="43"/>
  <c r="AN190" i="43" a="1"/>
  <c r="AN190" i="43" s="1"/>
  <c r="AL189" i="42"/>
  <c r="AC190" i="42"/>
  <c r="AO188" i="42" a="1"/>
  <c r="AO188" i="42" s="1"/>
  <c r="AN188" i="42" a="1"/>
  <c r="AN188" i="42" s="1"/>
  <c r="AM188" i="42" a="1"/>
  <c r="AM188" i="42" s="1"/>
  <c r="AN190" i="41" a="1"/>
  <c r="AN190" i="41" s="1"/>
  <c r="AI190" i="41"/>
  <c r="AM190" i="41" s="1" a="1"/>
  <c r="AM190" i="41" s="1"/>
  <c r="AI190" i="40"/>
  <c r="AN190" i="40" a="1"/>
  <c r="AN190" i="40" s="1"/>
  <c r="AC188" i="57" l="1"/>
  <c r="AL187" i="57"/>
  <c r="AN186" i="57" a="1"/>
  <c r="AN186" i="57" s="1"/>
  <c r="AL189" i="56"/>
  <c r="AC190" i="56"/>
  <c r="AO188" i="56" a="1"/>
  <c r="AO188" i="56" s="1"/>
  <c r="AN188" i="56" a="1"/>
  <c r="AN188" i="56" s="1"/>
  <c r="AD190" i="55"/>
  <c r="AE190" i="55" s="1"/>
  <c r="AF190" i="55" s="1"/>
  <c r="AG190" i="55" s="1"/>
  <c r="AH190" i="55" s="1"/>
  <c r="AL190" i="55"/>
  <c r="AM189" i="55" a="1"/>
  <c r="AM189" i="55" s="1"/>
  <c r="AO189" i="55" a="1"/>
  <c r="AO189" i="55" s="1"/>
  <c r="AN189" i="55" a="1"/>
  <c r="AN189" i="55" s="1"/>
  <c r="AI190" i="54"/>
  <c r="AN190" i="54" a="1"/>
  <c r="AN190" i="54" s="1"/>
  <c r="AO190" i="54" a="1"/>
  <c r="AO190" i="54" s="1"/>
  <c r="AD190" i="53"/>
  <c r="AE190" i="53" s="1"/>
  <c r="AF190" i="53" s="1"/>
  <c r="AG190" i="53" s="1"/>
  <c r="AH190" i="53" s="1"/>
  <c r="AL190" i="53"/>
  <c r="AO189" i="53" a="1"/>
  <c r="AO189" i="53" s="1"/>
  <c r="AN189" i="53" a="1"/>
  <c r="AN189" i="53" s="1"/>
  <c r="AM189" i="53" a="1"/>
  <c r="AM189" i="53" s="1"/>
  <c r="AC188" i="52"/>
  <c r="AL187" i="52"/>
  <c r="AM186" i="52" a="1"/>
  <c r="AM186" i="52" s="1"/>
  <c r="AO186" i="52" a="1"/>
  <c r="AO186" i="52" s="1"/>
  <c r="AN187" i="51" a="1"/>
  <c r="AN187" i="51" s="1"/>
  <c r="AO187" i="51" a="1"/>
  <c r="AO187" i="51" s="1"/>
  <c r="AM187" i="51" a="1"/>
  <c r="AM187" i="51" s="1"/>
  <c r="AD188" i="51"/>
  <c r="AE188" i="51" s="1"/>
  <c r="AF188" i="51" s="1"/>
  <c r="AG188" i="51" s="1"/>
  <c r="AH188" i="51" s="1"/>
  <c r="AL188" i="51"/>
  <c r="AC186" i="50"/>
  <c r="AL185" i="50"/>
  <c r="AM184" i="50" a="1"/>
  <c r="AM184" i="50" s="1"/>
  <c r="AO184" i="50" a="1"/>
  <c r="AO184" i="50" s="1"/>
  <c r="AN184" i="50" a="1"/>
  <c r="AN184" i="50" s="1"/>
  <c r="AO189" i="49" a="1"/>
  <c r="AO189" i="49" s="1"/>
  <c r="AN189" i="49" a="1"/>
  <c r="AN189" i="49" s="1"/>
  <c r="AM189" i="49" a="1"/>
  <c r="AM189" i="49" s="1"/>
  <c r="AL190" i="49"/>
  <c r="AD190" i="49"/>
  <c r="AE190" i="49" s="1"/>
  <c r="AF190" i="49" s="1"/>
  <c r="AG190" i="49" s="1"/>
  <c r="AH190" i="49" s="1"/>
  <c r="AC188" i="48"/>
  <c r="AL187" i="48"/>
  <c r="AM186" i="48" a="1"/>
  <c r="AM186" i="48" s="1"/>
  <c r="AO186" i="48" a="1"/>
  <c r="AO186" i="48" s="1"/>
  <c r="AC188" i="47"/>
  <c r="AL187" i="47"/>
  <c r="AD192" i="46"/>
  <c r="AE192" i="46" s="1"/>
  <c r="AF192" i="46" s="1"/>
  <c r="AG192" i="46" s="1"/>
  <c r="AH192" i="46" s="1"/>
  <c r="AL192" i="46"/>
  <c r="AO191" i="46" a="1"/>
  <c r="AO191" i="46" s="1"/>
  <c r="AN191" i="46" a="1"/>
  <c r="AN191" i="46" s="1"/>
  <c r="AM191" i="46" a="1"/>
  <c r="AM191" i="46" s="1"/>
  <c r="AI188" i="45"/>
  <c r="AM188" i="45" a="1"/>
  <c r="AM188" i="45" s="1"/>
  <c r="AL185" i="44"/>
  <c r="AC186" i="44"/>
  <c r="AM184" i="44" a="1"/>
  <c r="AM184" i="44" s="1"/>
  <c r="AO184" i="44" a="1"/>
  <c r="AO184" i="44" s="1"/>
  <c r="AL191" i="43"/>
  <c r="AC192" i="43"/>
  <c r="AO190" i="43" a="1"/>
  <c r="AO190" i="43" s="1"/>
  <c r="AM190" i="43" a="1"/>
  <c r="AM190" i="43" s="1"/>
  <c r="AD190" i="42"/>
  <c r="AE190" i="42" s="1"/>
  <c r="AF190" i="42" s="1"/>
  <c r="AG190" i="42" s="1"/>
  <c r="AH190" i="42" s="1"/>
  <c r="AL190" i="42"/>
  <c r="AM189" i="42" a="1"/>
  <c r="AM189" i="42" s="1"/>
  <c r="AO189" i="42" a="1"/>
  <c r="AO189" i="42" s="1"/>
  <c r="AN189" i="42" a="1"/>
  <c r="AN189" i="42" s="1"/>
  <c r="AL191" i="41"/>
  <c r="AC192" i="41"/>
  <c r="AO190" i="41" a="1"/>
  <c r="AO190" i="41" s="1"/>
  <c r="AC192" i="40"/>
  <c r="AL191" i="40"/>
  <c r="AO190" i="40" a="1"/>
  <c r="AO190" i="40" s="1"/>
  <c r="AM190" i="40" a="1"/>
  <c r="AM190" i="40" s="1"/>
  <c r="AO187" i="57" l="1" a="1"/>
  <c r="AO187" i="57" s="1"/>
  <c r="AN187" i="57" a="1"/>
  <c r="AN187" i="57" s="1"/>
  <c r="AM187" i="57" a="1"/>
  <c r="AM187" i="57" s="1"/>
  <c r="AD188" i="57"/>
  <c r="AE188" i="57" s="1"/>
  <c r="AF188" i="57" s="1"/>
  <c r="AG188" i="57" s="1"/>
  <c r="AH188" i="57" s="1"/>
  <c r="AL188" i="57"/>
  <c r="AL190" i="56"/>
  <c r="AD190" i="56"/>
  <c r="AE190" i="56" s="1"/>
  <c r="AF190" i="56" s="1"/>
  <c r="AG190" i="56" s="1"/>
  <c r="AH190" i="56" s="1"/>
  <c r="AM189" i="56" a="1"/>
  <c r="AM189" i="56" s="1"/>
  <c r="AO189" i="56" a="1"/>
  <c r="AO189" i="56" s="1"/>
  <c r="AN189" i="56" a="1"/>
  <c r="AN189" i="56" s="1"/>
  <c r="AI190" i="55"/>
  <c r="AN190" i="55" a="1"/>
  <c r="AN190" i="55" s="1"/>
  <c r="AL191" i="54"/>
  <c r="AC192" i="54"/>
  <c r="AM190" i="54" a="1"/>
  <c r="AM190" i="54" s="1"/>
  <c r="AO190" i="53" a="1"/>
  <c r="AO190" i="53" s="1"/>
  <c r="AI190" i="53"/>
  <c r="AN190" i="53" a="1"/>
  <c r="AN190" i="53" s="1"/>
  <c r="AO187" i="52" a="1"/>
  <c r="AO187" i="52" s="1"/>
  <c r="AM187" i="52" a="1"/>
  <c r="AM187" i="52" s="1"/>
  <c r="AN187" i="52" a="1"/>
  <c r="AN187" i="52" s="1"/>
  <c r="AL188" i="52"/>
  <c r="AD188" i="52"/>
  <c r="AE188" i="52" s="1"/>
  <c r="AF188" i="52" s="1"/>
  <c r="AG188" i="52" s="1"/>
  <c r="AH188" i="52" s="1"/>
  <c r="AI188" i="51"/>
  <c r="AN188" i="51" a="1"/>
  <c r="AN188" i="51" s="1"/>
  <c r="AM185" i="50" a="1"/>
  <c r="AM185" i="50" s="1"/>
  <c r="AO185" i="50" a="1"/>
  <c r="AO185" i="50" s="1"/>
  <c r="AN185" i="50" a="1"/>
  <c r="AN185" i="50" s="1"/>
  <c r="AD186" i="50"/>
  <c r="AE186" i="50" s="1"/>
  <c r="AF186" i="50" s="1"/>
  <c r="AG186" i="50" s="1"/>
  <c r="AH186" i="50" s="1"/>
  <c r="AL186" i="50"/>
  <c r="AI190" i="49"/>
  <c r="AO190" i="49" a="1"/>
  <c r="AO190" i="49" s="1"/>
  <c r="AN187" i="48" a="1"/>
  <c r="AN187" i="48" s="1"/>
  <c r="AO187" i="48" a="1"/>
  <c r="AO187" i="48" s="1"/>
  <c r="AM187" i="48" a="1"/>
  <c r="AM187" i="48" s="1"/>
  <c r="AD188" i="48"/>
  <c r="AE188" i="48" s="1"/>
  <c r="AF188" i="48" s="1"/>
  <c r="AG188" i="48" s="1"/>
  <c r="AH188" i="48" s="1"/>
  <c r="AL188" i="48"/>
  <c r="AO187" i="47" a="1"/>
  <c r="AO187" i="47" s="1"/>
  <c r="AN187" i="47" a="1"/>
  <c r="AN187" i="47" s="1"/>
  <c r="AM187" i="47" a="1"/>
  <c r="AM187" i="47" s="1"/>
  <c r="AD188" i="47"/>
  <c r="AE188" i="47" s="1"/>
  <c r="AF188" i="47" s="1"/>
  <c r="AG188" i="47" s="1"/>
  <c r="AH188" i="47" s="1"/>
  <c r="AL188" i="47"/>
  <c r="AI192" i="46"/>
  <c r="AN192" i="46" a="1"/>
  <c r="AN192" i="46" s="1"/>
  <c r="AL189" i="45"/>
  <c r="AC190" i="45"/>
  <c r="AO188" i="45" a="1"/>
  <c r="AO188" i="45" s="1"/>
  <c r="AN188" i="45" a="1"/>
  <c r="AN188" i="45" s="1"/>
  <c r="AL186" i="44"/>
  <c r="AD186" i="44"/>
  <c r="AE186" i="44" s="1"/>
  <c r="AF186" i="44" s="1"/>
  <c r="AG186" i="44" s="1"/>
  <c r="AH186" i="44" s="1"/>
  <c r="AO185" i="44" a="1"/>
  <c r="AO185" i="44" s="1"/>
  <c r="AM185" i="44" a="1"/>
  <c r="AM185" i="44" s="1"/>
  <c r="AN185" i="44" a="1"/>
  <c r="AN185" i="44" s="1"/>
  <c r="AL192" i="43"/>
  <c r="AD192" i="43"/>
  <c r="AE192" i="43" s="1"/>
  <c r="AF192" i="43" s="1"/>
  <c r="AG192" i="43" s="1"/>
  <c r="AH192" i="43" s="1"/>
  <c r="AO191" i="43" a="1"/>
  <c r="AO191" i="43" s="1"/>
  <c r="AN191" i="43" a="1"/>
  <c r="AN191" i="43" s="1"/>
  <c r="AM191" i="43" a="1"/>
  <c r="AM191" i="43" s="1"/>
  <c r="AI190" i="42"/>
  <c r="AO190" i="42" a="1"/>
  <c r="AO190" i="42" s="1"/>
  <c r="AL192" i="41"/>
  <c r="AD192" i="41"/>
  <c r="AE192" i="41" s="1"/>
  <c r="AF192" i="41" s="1"/>
  <c r="AG192" i="41" s="1"/>
  <c r="AH192" i="41" s="1"/>
  <c r="AM191" i="41" a="1"/>
  <c r="AM191" i="41" s="1"/>
  <c r="AO191" i="41" a="1"/>
  <c r="AO191" i="41" s="1"/>
  <c r="AN191" i="41" a="1"/>
  <c r="AN191" i="41" s="1"/>
  <c r="AN191" i="40" a="1"/>
  <c r="AN191" i="40" s="1"/>
  <c r="AM191" i="40" a="1"/>
  <c r="AM191" i="40" s="1"/>
  <c r="AO191" i="40" a="1"/>
  <c r="AO191" i="40" s="1"/>
  <c r="AL192" i="40"/>
  <c r="AD192" i="40"/>
  <c r="AE192" i="40" s="1"/>
  <c r="AF192" i="40" s="1"/>
  <c r="AG192" i="40" s="1"/>
  <c r="AH192" i="40" s="1"/>
  <c r="AI188" i="57" l="1"/>
  <c r="AM188" i="57" a="1"/>
  <c r="AM188" i="57" s="1"/>
  <c r="AI190" i="56"/>
  <c r="AN190" i="56" a="1"/>
  <c r="AN190" i="56" s="1"/>
  <c r="AO190" i="56" a="1"/>
  <c r="AO190" i="56" s="1"/>
  <c r="AL191" i="55"/>
  <c r="AC192" i="55"/>
  <c r="AO190" i="55" a="1"/>
  <c r="AO190" i="55" s="1"/>
  <c r="AM190" i="55" a="1"/>
  <c r="AM190" i="55" s="1"/>
  <c r="AL192" i="54"/>
  <c r="AD192" i="54"/>
  <c r="AE192" i="54" s="1"/>
  <c r="AF192" i="54" s="1"/>
  <c r="AG192" i="54" s="1"/>
  <c r="AH192" i="54" s="1"/>
  <c r="AO191" i="54" a="1"/>
  <c r="AO191" i="54" s="1"/>
  <c r="AN191" i="54" a="1"/>
  <c r="AN191" i="54" s="1"/>
  <c r="AM191" i="54" a="1"/>
  <c r="AM191" i="54" s="1"/>
  <c r="AL191" i="53"/>
  <c r="AC192" i="53"/>
  <c r="AM190" i="53" a="1"/>
  <c r="AM190" i="53" s="1"/>
  <c r="AI188" i="52"/>
  <c r="AN188" i="52" a="1"/>
  <c r="AN188" i="52" s="1"/>
  <c r="AO188" i="52" a="1"/>
  <c r="AO188" i="52" s="1"/>
  <c r="AL189" i="51"/>
  <c r="AC190" i="51"/>
  <c r="AO188" i="51" a="1"/>
  <c r="AO188" i="51" s="1"/>
  <c r="AM188" i="51" a="1"/>
  <c r="AM188" i="51" s="1"/>
  <c r="AI186" i="50"/>
  <c r="AC192" i="49"/>
  <c r="AL191" i="49"/>
  <c r="AN190" i="49" a="1"/>
  <c r="AN190" i="49" s="1"/>
  <c r="AM190" i="49" a="1"/>
  <c r="AM190" i="49" s="1"/>
  <c r="AI188" i="48"/>
  <c r="AI188" i="47"/>
  <c r="AC194" i="46"/>
  <c r="AL193" i="46"/>
  <c r="AO192" i="46" a="1"/>
  <c r="AO192" i="46" s="1"/>
  <c r="AM192" i="46" a="1"/>
  <c r="AM192" i="46" s="1"/>
  <c r="AL190" i="45"/>
  <c r="AD190" i="45"/>
  <c r="AE190" i="45" s="1"/>
  <c r="AF190" i="45" s="1"/>
  <c r="AG190" i="45" s="1"/>
  <c r="AH190" i="45" s="1"/>
  <c r="AO189" i="45" a="1"/>
  <c r="AO189" i="45" s="1"/>
  <c r="AN189" i="45" a="1"/>
  <c r="AN189" i="45" s="1"/>
  <c r="AM189" i="45" a="1"/>
  <c r="AM189" i="45" s="1"/>
  <c r="AI186" i="44"/>
  <c r="AI192" i="43"/>
  <c r="AC192" i="42"/>
  <c r="AL191" i="42"/>
  <c r="AN190" i="42" a="1"/>
  <c r="AN190" i="42" s="1"/>
  <c r="AM190" i="42" a="1"/>
  <c r="AM190" i="42" s="1"/>
  <c r="AI192" i="41"/>
  <c r="AI192" i="40"/>
  <c r="AN192" i="40" s="1" a="1"/>
  <c r="AN192" i="40" s="1"/>
  <c r="AL189" i="57" l="1"/>
  <c r="AC190" i="57"/>
  <c r="AO188" i="57" a="1"/>
  <c r="AO188" i="57" s="1"/>
  <c r="AN188" i="57" a="1"/>
  <c r="AN188" i="57" s="1"/>
  <c r="AC192" i="56"/>
  <c r="AL191" i="56"/>
  <c r="AM190" i="56" a="1"/>
  <c r="AM190" i="56" s="1"/>
  <c r="AL192" i="55"/>
  <c r="AD192" i="55"/>
  <c r="AE192" i="55" s="1"/>
  <c r="AF192" i="55" s="1"/>
  <c r="AG192" i="55" s="1"/>
  <c r="AH192" i="55" s="1"/>
  <c r="AO191" i="55" a="1"/>
  <c r="AO191" i="55" s="1"/>
  <c r="AN191" i="55" a="1"/>
  <c r="AN191" i="55" s="1"/>
  <c r="AM191" i="55" a="1"/>
  <c r="AM191" i="55" s="1"/>
  <c r="AI192" i="54"/>
  <c r="AL192" i="53"/>
  <c r="AD192" i="53"/>
  <c r="AE192" i="53" s="1"/>
  <c r="AF192" i="53" s="1"/>
  <c r="AG192" i="53" s="1"/>
  <c r="AH192" i="53" s="1"/>
  <c r="AO191" i="53" a="1"/>
  <c r="AO191" i="53" s="1"/>
  <c r="AN191" i="53" a="1"/>
  <c r="AN191" i="53" s="1"/>
  <c r="AM191" i="53" a="1"/>
  <c r="AM191" i="53" s="1"/>
  <c r="AL189" i="52"/>
  <c r="AC190" i="52"/>
  <c r="AM188" i="52" a="1"/>
  <c r="AM188" i="52" s="1"/>
  <c r="AL190" i="51"/>
  <c r="AD190" i="51"/>
  <c r="AE190" i="51" s="1"/>
  <c r="AF190" i="51" s="1"/>
  <c r="AG190" i="51" s="1"/>
  <c r="AH190" i="51" s="1"/>
  <c r="AM189" i="51" a="1"/>
  <c r="AM189" i="51" s="1"/>
  <c r="AO189" i="51" a="1"/>
  <c r="AO189" i="51" s="1"/>
  <c r="AN189" i="51" a="1"/>
  <c r="AN189" i="51" s="1"/>
  <c r="AL187" i="50"/>
  <c r="AC188" i="50"/>
  <c r="AM186" i="50" a="1"/>
  <c r="AM186" i="50" s="1"/>
  <c r="AO186" i="50" a="1"/>
  <c r="AO186" i="50" s="1"/>
  <c r="AN186" i="50" a="1"/>
  <c r="AN186" i="50" s="1"/>
  <c r="AO191" i="49" a="1"/>
  <c r="AO191" i="49" s="1"/>
  <c r="AN191" i="49" a="1"/>
  <c r="AN191" i="49" s="1"/>
  <c r="AM191" i="49" a="1"/>
  <c r="AM191" i="49" s="1"/>
  <c r="AL192" i="49"/>
  <c r="AD192" i="49"/>
  <c r="AE192" i="49" s="1"/>
  <c r="AF192" i="49" s="1"/>
  <c r="AG192" i="49" s="1"/>
  <c r="AH192" i="49" s="1"/>
  <c r="AL189" i="48"/>
  <c r="AC190" i="48"/>
  <c r="AO188" i="48" a="1"/>
  <c r="AO188" i="48" s="1"/>
  <c r="AM188" i="48" a="1"/>
  <c r="AM188" i="48" s="1"/>
  <c r="AN188" i="48" a="1"/>
  <c r="AN188" i="48" s="1"/>
  <c r="AL189" i="47"/>
  <c r="AC190" i="47"/>
  <c r="AM188" i="47" a="1"/>
  <c r="AM188" i="47" s="1"/>
  <c r="AO188" i="47" a="1"/>
  <c r="AO188" i="47" s="1"/>
  <c r="AN188" i="47" a="1"/>
  <c r="AN188" i="47" s="1"/>
  <c r="AN193" i="46" a="1"/>
  <c r="AN193" i="46" s="1"/>
  <c r="AO193" i="46" a="1"/>
  <c r="AO193" i="46" s="1"/>
  <c r="AM193" i="46" a="1"/>
  <c r="AM193" i="46" s="1"/>
  <c r="AD194" i="46"/>
  <c r="AE194" i="46" s="1"/>
  <c r="AF194" i="46" s="1"/>
  <c r="AG194" i="46" s="1"/>
  <c r="AH194" i="46" s="1"/>
  <c r="AL194" i="46"/>
  <c r="AI190" i="45"/>
  <c r="AO190" i="45" a="1"/>
  <c r="AO190" i="45" s="1"/>
  <c r="AC188" i="44"/>
  <c r="AL187" i="44"/>
  <c r="AM186" i="44" a="1"/>
  <c r="AM186" i="44" s="1"/>
  <c r="AO186" i="44" a="1"/>
  <c r="AO186" i="44" s="1"/>
  <c r="AN186" i="44" a="1"/>
  <c r="AN186" i="44" s="1"/>
  <c r="AL193" i="43"/>
  <c r="AC194" i="43"/>
  <c r="AO192" i="43" a="1"/>
  <c r="AO192" i="43" s="1"/>
  <c r="AM192" i="43" a="1"/>
  <c r="AM192" i="43" s="1"/>
  <c r="AN192" i="43" a="1"/>
  <c r="AN192" i="43" s="1"/>
  <c r="AO191" i="42" a="1"/>
  <c r="AO191" i="42" s="1"/>
  <c r="AN191" i="42" a="1"/>
  <c r="AN191" i="42" s="1"/>
  <c r="AM191" i="42" a="1"/>
  <c r="AM191" i="42" s="1"/>
  <c r="AL192" i="42"/>
  <c r="AD192" i="42"/>
  <c r="AE192" i="42" s="1"/>
  <c r="AF192" i="42" s="1"/>
  <c r="AG192" i="42" s="1"/>
  <c r="AH192" i="42" s="1"/>
  <c r="AL193" i="41"/>
  <c r="AC194" i="41"/>
  <c r="AM192" i="41" a="1"/>
  <c r="AM192" i="41" s="1"/>
  <c r="AN192" i="41" a="1"/>
  <c r="AN192" i="41" s="1"/>
  <c r="AO192" i="41" a="1"/>
  <c r="AO192" i="41" s="1"/>
  <c r="AM192" i="40" a="1"/>
  <c r="AM192" i="40" s="1"/>
  <c r="AC194" i="40"/>
  <c r="AL193" i="40"/>
  <c r="AO192" i="40" a="1"/>
  <c r="AO192" i="40" s="1"/>
  <c r="AL190" i="57" l="1"/>
  <c r="AD190" i="57"/>
  <c r="AE190" i="57" s="1"/>
  <c r="AF190" i="57" s="1"/>
  <c r="AG190" i="57" s="1"/>
  <c r="AH190" i="57" s="1"/>
  <c r="AN189" i="57" a="1"/>
  <c r="AN189" i="57" s="1"/>
  <c r="AO189" i="57" a="1"/>
  <c r="AO189" i="57" s="1"/>
  <c r="AM189" i="57" a="1"/>
  <c r="AM189" i="57" s="1"/>
  <c r="AO191" i="56" a="1"/>
  <c r="AO191" i="56" s="1"/>
  <c r="AN191" i="56" a="1"/>
  <c r="AN191" i="56" s="1"/>
  <c r="AM191" i="56" a="1"/>
  <c r="AM191" i="56" s="1"/>
  <c r="AL192" i="56"/>
  <c r="AD192" i="56"/>
  <c r="AE192" i="56" s="1"/>
  <c r="AF192" i="56" s="1"/>
  <c r="AG192" i="56" s="1"/>
  <c r="AH192" i="56" s="1"/>
  <c r="AI192" i="55"/>
  <c r="AN192" i="55" a="1"/>
  <c r="AN192" i="55" s="1"/>
  <c r="AO192" i="55" a="1"/>
  <c r="AO192" i="55" s="1"/>
  <c r="AL193" i="54"/>
  <c r="AC194" i="54"/>
  <c r="AM192" i="54" a="1"/>
  <c r="AM192" i="54" s="1"/>
  <c r="AO192" i="54" a="1"/>
  <c r="AO192" i="54" s="1"/>
  <c r="AN192" i="54" a="1"/>
  <c r="AN192" i="54" s="1"/>
  <c r="AN192" i="53" a="1"/>
  <c r="AN192" i="53" s="1"/>
  <c r="AI192" i="53"/>
  <c r="AL190" i="52"/>
  <c r="AD190" i="52"/>
  <c r="AE190" i="52" s="1"/>
  <c r="AF190" i="52" s="1"/>
  <c r="AG190" i="52" s="1"/>
  <c r="AH190" i="52" s="1"/>
  <c r="AO189" i="52" a="1"/>
  <c r="AO189" i="52" s="1"/>
  <c r="AM189" i="52" a="1"/>
  <c r="AM189" i="52" s="1"/>
  <c r="AN189" i="52" a="1"/>
  <c r="AN189" i="52" s="1"/>
  <c r="AI190" i="51"/>
  <c r="AN190" i="51" a="1"/>
  <c r="AN190" i="51" s="1"/>
  <c r="AO190" i="51" a="1"/>
  <c r="AO190" i="51" s="1"/>
  <c r="AL188" i="50"/>
  <c r="AD188" i="50"/>
  <c r="AE188" i="50" s="1"/>
  <c r="AF188" i="50" s="1"/>
  <c r="AG188" i="50" s="1"/>
  <c r="AH188" i="50" s="1"/>
  <c r="AN187" i="50" a="1"/>
  <c r="AN187" i="50" s="1"/>
  <c r="AO187" i="50" a="1"/>
  <c r="AO187" i="50" s="1"/>
  <c r="AM187" i="50" a="1"/>
  <c r="AM187" i="50" s="1"/>
  <c r="AI192" i="49"/>
  <c r="AD190" i="48"/>
  <c r="AE190" i="48" s="1"/>
  <c r="AF190" i="48" s="1"/>
  <c r="AG190" i="48" s="1"/>
  <c r="AH190" i="48" s="1"/>
  <c r="AL190" i="48"/>
  <c r="AO189" i="48" a="1"/>
  <c r="AO189" i="48" s="1"/>
  <c r="AN189" i="48" a="1"/>
  <c r="AN189" i="48" s="1"/>
  <c r="AM189" i="48" a="1"/>
  <c r="AM189" i="48" s="1"/>
  <c r="AD190" i="47"/>
  <c r="AE190" i="47" s="1"/>
  <c r="AF190" i="47" s="1"/>
  <c r="AG190" i="47" s="1"/>
  <c r="AH190" i="47" s="1"/>
  <c r="AL190" i="47"/>
  <c r="AM189" i="47" a="1"/>
  <c r="AM189" i="47" s="1"/>
  <c r="AO189" i="47" a="1"/>
  <c r="AO189" i="47" s="1"/>
  <c r="AN189" i="47" a="1"/>
  <c r="AN189" i="47" s="1"/>
  <c r="AI194" i="46"/>
  <c r="AM194" i="46" a="1"/>
  <c r="AM194" i="46" s="1"/>
  <c r="AC192" i="45"/>
  <c r="AL191" i="45"/>
  <c r="AN190" i="45" a="1"/>
  <c r="AN190" i="45" s="1"/>
  <c r="AM190" i="45" a="1"/>
  <c r="AM190" i="45" s="1"/>
  <c r="AN187" i="44" a="1"/>
  <c r="AN187" i="44" s="1"/>
  <c r="AO187" i="44" a="1"/>
  <c r="AO187" i="44" s="1"/>
  <c r="AM187" i="44" a="1"/>
  <c r="AM187" i="44" s="1"/>
  <c r="AL188" i="44"/>
  <c r="AD188" i="44"/>
  <c r="AE188" i="44" s="1"/>
  <c r="AF188" i="44" s="1"/>
  <c r="AG188" i="44" s="1"/>
  <c r="AH188" i="44" s="1"/>
  <c r="AD194" i="43"/>
  <c r="AE194" i="43" s="1"/>
  <c r="AF194" i="43" s="1"/>
  <c r="AG194" i="43" s="1"/>
  <c r="AH194" i="43" s="1"/>
  <c r="AL194" i="43"/>
  <c r="AM193" i="43" a="1"/>
  <c r="AM193" i="43" s="1"/>
  <c r="AN193" i="43" a="1"/>
  <c r="AN193" i="43" s="1"/>
  <c r="AO193" i="43" a="1"/>
  <c r="AO193" i="43" s="1"/>
  <c r="AI192" i="42"/>
  <c r="AL194" i="41"/>
  <c r="AD194" i="41"/>
  <c r="AE194" i="41" s="1"/>
  <c r="AF194" i="41" s="1"/>
  <c r="AG194" i="41" s="1"/>
  <c r="AH194" i="41" s="1"/>
  <c r="AN193" i="41" a="1"/>
  <c r="AN193" i="41" s="1"/>
  <c r="AM193" i="41" a="1"/>
  <c r="AM193" i="41" s="1"/>
  <c r="AO193" i="41" a="1"/>
  <c r="AO193" i="41" s="1"/>
  <c r="AM193" i="40" a="1"/>
  <c r="AM193" i="40" s="1"/>
  <c r="AO193" i="40" a="1"/>
  <c r="AO193" i="40" s="1"/>
  <c r="AN193" i="40" a="1"/>
  <c r="AN193" i="40" s="1"/>
  <c r="AL194" i="40"/>
  <c r="AD194" i="40"/>
  <c r="AE194" i="40" s="1"/>
  <c r="AF194" i="40" s="1"/>
  <c r="AG194" i="40" s="1"/>
  <c r="AH194" i="40" s="1"/>
  <c r="AI190" i="57" l="1"/>
  <c r="AO190" i="57" s="1" a="1"/>
  <c r="AO190" i="57" s="1"/>
  <c r="AI192" i="56"/>
  <c r="AN192" i="56" a="1"/>
  <c r="AN192" i="56" s="1"/>
  <c r="AC194" i="55"/>
  <c r="AL193" i="55"/>
  <c r="AM192" i="55" a="1"/>
  <c r="AM192" i="55" s="1"/>
  <c r="AL194" i="54"/>
  <c r="AD194" i="54"/>
  <c r="AE194" i="54" s="1"/>
  <c r="AF194" i="54" s="1"/>
  <c r="AG194" i="54" s="1"/>
  <c r="AH194" i="54" s="1"/>
  <c r="AN193" i="54" a="1"/>
  <c r="AN193" i="54" s="1"/>
  <c r="AO193" i="54" a="1"/>
  <c r="AO193" i="54" s="1"/>
  <c r="AM193" i="54" a="1"/>
  <c r="AM193" i="54" s="1"/>
  <c r="AL193" i="53"/>
  <c r="AC194" i="53"/>
  <c r="AM192" i="53" a="1"/>
  <c r="AM192" i="53" s="1"/>
  <c r="AO192" i="53" a="1"/>
  <c r="AO192" i="53" s="1"/>
  <c r="AI190" i="52"/>
  <c r="AL191" i="51"/>
  <c r="AC192" i="51"/>
  <c r="AM190" i="51" a="1"/>
  <c r="AM190" i="51" s="1"/>
  <c r="AI188" i="50"/>
  <c r="AN188" i="50" a="1"/>
  <c r="AN188" i="50" s="1"/>
  <c r="AO188" i="50" a="1"/>
  <c r="AO188" i="50" s="1"/>
  <c r="AC194" i="49"/>
  <c r="AL193" i="49"/>
  <c r="AM192" i="49" a="1"/>
  <c r="AM192" i="49" s="1"/>
  <c r="AO192" i="49" a="1"/>
  <c r="AO192" i="49" s="1"/>
  <c r="AN192" i="49" a="1"/>
  <c r="AN192" i="49" s="1"/>
  <c r="AO190" i="48" a="1"/>
  <c r="AO190" i="48" s="1"/>
  <c r="AI190" i="48"/>
  <c r="AN190" i="48" a="1"/>
  <c r="AN190" i="48" s="1"/>
  <c r="AI190" i="47"/>
  <c r="AN190" i="47" a="1"/>
  <c r="AN190" i="47" s="1"/>
  <c r="AL195" i="46"/>
  <c r="AC196" i="46"/>
  <c r="AN194" i="46" a="1"/>
  <c r="AN194" i="46" s="1"/>
  <c r="AO194" i="46" a="1"/>
  <c r="AO194" i="46" s="1"/>
  <c r="AO191" i="45" a="1"/>
  <c r="AO191" i="45" s="1"/>
  <c r="AN191" i="45" a="1"/>
  <c r="AN191" i="45" s="1"/>
  <c r="AM191" i="45" a="1"/>
  <c r="AM191" i="45" s="1"/>
  <c r="AL192" i="45"/>
  <c r="AD192" i="45"/>
  <c r="AE192" i="45" s="1"/>
  <c r="AF192" i="45" s="1"/>
  <c r="AG192" i="45" s="1"/>
  <c r="AH192" i="45" s="1"/>
  <c r="AI188" i="44"/>
  <c r="AN188" i="44" a="1"/>
  <c r="AN188" i="44" s="1"/>
  <c r="AM188" i="44" a="1"/>
  <c r="AM188" i="44" s="1"/>
  <c r="AI194" i="43"/>
  <c r="AN194" i="43" a="1"/>
  <c r="AN194" i="43" s="1"/>
  <c r="AC194" i="42"/>
  <c r="AL193" i="42"/>
  <c r="AN192" i="42" a="1"/>
  <c r="AN192" i="42" s="1"/>
  <c r="AM192" i="42" a="1"/>
  <c r="AM192" i="42" s="1"/>
  <c r="AO192" i="42" a="1"/>
  <c r="AO192" i="42" s="1"/>
  <c r="AI194" i="41"/>
  <c r="AN194" i="41" a="1"/>
  <c r="AN194" i="41" s="1"/>
  <c r="AO194" i="41" a="1"/>
  <c r="AO194" i="41" s="1"/>
  <c r="AI194" i="40"/>
  <c r="AO194" i="40" s="1" a="1"/>
  <c r="AO194" i="40" s="1"/>
  <c r="AC192" i="57" l="1"/>
  <c r="AL191" i="57"/>
  <c r="AN190" i="57" a="1"/>
  <c r="AN190" i="57" s="1"/>
  <c r="AM190" i="57" a="1"/>
  <c r="AM190" i="57" s="1"/>
  <c r="AC194" i="56"/>
  <c r="AL193" i="56"/>
  <c r="AO192" i="56" a="1"/>
  <c r="AO192" i="56" s="1"/>
  <c r="AM192" i="56" a="1"/>
  <c r="AM192" i="56" s="1"/>
  <c r="AM193" i="55" a="1"/>
  <c r="AM193" i="55" s="1"/>
  <c r="AO193" i="55" a="1"/>
  <c r="AO193" i="55" s="1"/>
  <c r="AN193" i="55" a="1"/>
  <c r="AN193" i="55" s="1"/>
  <c r="AD194" i="55"/>
  <c r="AE194" i="55" s="1"/>
  <c r="AF194" i="55" s="1"/>
  <c r="AG194" i="55" s="1"/>
  <c r="AH194" i="55" s="1"/>
  <c r="AL194" i="55"/>
  <c r="AI194" i="54"/>
  <c r="AN194" i="54" a="1"/>
  <c r="AN194" i="54" s="1"/>
  <c r="AL194" i="53"/>
  <c r="AD194" i="53"/>
  <c r="AE194" i="53" s="1"/>
  <c r="AF194" i="53" s="1"/>
  <c r="AG194" i="53" s="1"/>
  <c r="AH194" i="53" s="1"/>
  <c r="AN193" i="53" a="1"/>
  <c r="AN193" i="53" s="1"/>
  <c r="AO193" i="53" a="1"/>
  <c r="AO193" i="53" s="1"/>
  <c r="AM193" i="53" a="1"/>
  <c r="AM193" i="53" s="1"/>
  <c r="AC192" i="52"/>
  <c r="AL191" i="52"/>
  <c r="AO190" i="52" a="1"/>
  <c r="AO190" i="52" s="1"/>
  <c r="AM190" i="52" a="1"/>
  <c r="AM190" i="52" s="1"/>
  <c r="AN190" i="52" a="1"/>
  <c r="AN190" i="52" s="1"/>
  <c r="AL192" i="51"/>
  <c r="AD192" i="51"/>
  <c r="AE192" i="51" s="1"/>
  <c r="AF192" i="51" s="1"/>
  <c r="AG192" i="51" s="1"/>
  <c r="AH192" i="51" s="1"/>
  <c r="AN191" i="51" a="1"/>
  <c r="AN191" i="51" s="1"/>
  <c r="AO191" i="51" a="1"/>
  <c r="AO191" i="51" s="1"/>
  <c r="AM191" i="51" a="1"/>
  <c r="AM191" i="51" s="1"/>
  <c r="AC190" i="50"/>
  <c r="AL189" i="50"/>
  <c r="AM188" i="50" a="1"/>
  <c r="AM188" i="50" s="1"/>
  <c r="AN193" i="49" a="1"/>
  <c r="AN193" i="49" s="1"/>
  <c r="AM193" i="49" a="1"/>
  <c r="AM193" i="49" s="1"/>
  <c r="AO193" i="49" a="1"/>
  <c r="AO193" i="49" s="1"/>
  <c r="AD194" i="49"/>
  <c r="AE194" i="49" s="1"/>
  <c r="AF194" i="49" s="1"/>
  <c r="AG194" i="49" s="1"/>
  <c r="AH194" i="49" s="1"/>
  <c r="AL194" i="49"/>
  <c r="AL191" i="48"/>
  <c r="AC192" i="48"/>
  <c r="AM190" i="48" a="1"/>
  <c r="AM190" i="48" s="1"/>
  <c r="AC192" i="47"/>
  <c r="AL191" i="47"/>
  <c r="AO190" i="47" a="1"/>
  <c r="AO190" i="47" s="1"/>
  <c r="AM190" i="47" a="1"/>
  <c r="AM190" i="47" s="1"/>
  <c r="AL196" i="46"/>
  <c r="AD196" i="46"/>
  <c r="AE196" i="46" s="1"/>
  <c r="AF196" i="46" s="1"/>
  <c r="AG196" i="46" s="1"/>
  <c r="AH196" i="46" s="1"/>
  <c r="AM195" i="46" a="1"/>
  <c r="AM195" i="46" s="1"/>
  <c r="AO195" i="46" a="1"/>
  <c r="AO195" i="46" s="1"/>
  <c r="AN195" i="46" a="1"/>
  <c r="AN195" i="46" s="1"/>
  <c r="AI192" i="45"/>
  <c r="AL189" i="44"/>
  <c r="AC190" i="44"/>
  <c r="AO188" i="44" a="1"/>
  <c r="AO188" i="44" s="1"/>
  <c r="AC196" i="43"/>
  <c r="AL195" i="43"/>
  <c r="AM194" i="43" a="1"/>
  <c r="AM194" i="43" s="1"/>
  <c r="AO194" i="43" a="1"/>
  <c r="AO194" i="43" s="1"/>
  <c r="AN193" i="42" a="1"/>
  <c r="AN193" i="42" s="1"/>
  <c r="AM193" i="42" a="1"/>
  <c r="AM193" i="42" s="1"/>
  <c r="AO193" i="42" a="1"/>
  <c r="AO193" i="42" s="1"/>
  <c r="AD194" i="42"/>
  <c r="AE194" i="42" s="1"/>
  <c r="AF194" i="42" s="1"/>
  <c r="AG194" i="42" s="1"/>
  <c r="AH194" i="42" s="1"/>
  <c r="AL194" i="42"/>
  <c r="AC196" i="41"/>
  <c r="AL195" i="41"/>
  <c r="AM194" i="41" a="1"/>
  <c r="AM194" i="41" s="1"/>
  <c r="AM194" i="40" a="1"/>
  <c r="AM194" i="40" s="1"/>
  <c r="AC196" i="40"/>
  <c r="AL195" i="40"/>
  <c r="AN194" i="40" a="1"/>
  <c r="AN194" i="40" s="1"/>
  <c r="AM191" i="57" l="1" a="1"/>
  <c r="AM191" i="57" s="1"/>
  <c r="AO191" i="57" a="1"/>
  <c r="AO191" i="57" s="1"/>
  <c r="AN191" i="57" a="1"/>
  <c r="AN191" i="57" s="1"/>
  <c r="AL192" i="57"/>
  <c r="AD192" i="57"/>
  <c r="AE192" i="57" s="1"/>
  <c r="AF192" i="57" s="1"/>
  <c r="AG192" i="57" s="1"/>
  <c r="AH192" i="57" s="1"/>
  <c r="AN193" i="56" a="1"/>
  <c r="AN193" i="56" s="1"/>
  <c r="AM193" i="56" a="1"/>
  <c r="AM193" i="56" s="1"/>
  <c r="AO193" i="56" a="1"/>
  <c r="AO193" i="56" s="1"/>
  <c r="AD194" i="56"/>
  <c r="AE194" i="56" s="1"/>
  <c r="AF194" i="56" s="1"/>
  <c r="AG194" i="56" s="1"/>
  <c r="AH194" i="56" s="1"/>
  <c r="AL194" i="56"/>
  <c r="AI194" i="55"/>
  <c r="AN194" i="55" a="1"/>
  <c r="AN194" i="55" s="1"/>
  <c r="AM194" i="55" a="1"/>
  <c r="AM194" i="55" s="1"/>
  <c r="AC196" i="54"/>
  <c r="AL195" i="54"/>
  <c r="AO194" i="54" a="1"/>
  <c r="AO194" i="54" s="1"/>
  <c r="AM194" i="54" a="1"/>
  <c r="AM194" i="54" s="1"/>
  <c r="AI194" i="53"/>
  <c r="AN194" i="53" a="1"/>
  <c r="AN194" i="53" s="1"/>
  <c r="AN191" i="52" a="1"/>
  <c r="AN191" i="52" s="1"/>
  <c r="AO191" i="52" a="1"/>
  <c r="AO191" i="52" s="1"/>
  <c r="AM191" i="52" a="1"/>
  <c r="AM191" i="52" s="1"/>
  <c r="AL192" i="52"/>
  <c r="AD192" i="52"/>
  <c r="AE192" i="52" s="1"/>
  <c r="AF192" i="52" s="1"/>
  <c r="AG192" i="52" s="1"/>
  <c r="AH192" i="52" s="1"/>
  <c r="AI192" i="51"/>
  <c r="AN192" i="51" a="1"/>
  <c r="AN192" i="51" s="1"/>
  <c r="AO192" i="51" a="1"/>
  <c r="AO192" i="51" s="1"/>
  <c r="AM189" i="50" a="1"/>
  <c r="AM189" i="50" s="1"/>
  <c r="AO189" i="50" a="1"/>
  <c r="AO189" i="50" s="1"/>
  <c r="AN189" i="50" a="1"/>
  <c r="AN189" i="50" s="1"/>
  <c r="AL190" i="50"/>
  <c r="AD190" i="50"/>
  <c r="AE190" i="50" s="1"/>
  <c r="AF190" i="50" s="1"/>
  <c r="AG190" i="50" s="1"/>
  <c r="AH190" i="50" s="1"/>
  <c r="AI194" i="49"/>
  <c r="AN194" i="49" a="1"/>
  <c r="AN194" i="49" s="1"/>
  <c r="AL192" i="48"/>
  <c r="AD192" i="48"/>
  <c r="AE192" i="48" s="1"/>
  <c r="AF192" i="48" s="1"/>
  <c r="AG192" i="48" s="1"/>
  <c r="AH192" i="48" s="1"/>
  <c r="AO191" i="48" a="1"/>
  <c r="AO191" i="48" s="1"/>
  <c r="AN191" i="48" a="1"/>
  <c r="AN191" i="48" s="1"/>
  <c r="AM191" i="48" a="1"/>
  <c r="AM191" i="48" s="1"/>
  <c r="AO191" i="47" a="1"/>
  <c r="AO191" i="47" s="1"/>
  <c r="AN191" i="47" a="1"/>
  <c r="AN191" i="47" s="1"/>
  <c r="AM191" i="47" a="1"/>
  <c r="AM191" i="47" s="1"/>
  <c r="AL192" i="47"/>
  <c r="AD192" i="47"/>
  <c r="AE192" i="47" s="1"/>
  <c r="AF192" i="47" s="1"/>
  <c r="AG192" i="47" s="1"/>
  <c r="AH192" i="47" s="1"/>
  <c r="AI196" i="46"/>
  <c r="AN196" i="46" a="1"/>
  <c r="AN196" i="46" s="1"/>
  <c r="AC194" i="45"/>
  <c r="AL193" i="45"/>
  <c r="AM192" i="45" a="1"/>
  <c r="AM192" i="45" s="1"/>
  <c r="AN192" i="45" a="1"/>
  <c r="AN192" i="45" s="1"/>
  <c r="AO192" i="45" a="1"/>
  <c r="AO192" i="45" s="1"/>
  <c r="AD190" i="44"/>
  <c r="AE190" i="44" s="1"/>
  <c r="AF190" i="44" s="1"/>
  <c r="AG190" i="44" s="1"/>
  <c r="AH190" i="44" s="1"/>
  <c r="AL190" i="44"/>
  <c r="AO189" i="44" a="1"/>
  <c r="AO189" i="44" s="1"/>
  <c r="AN189" i="44" a="1"/>
  <c r="AN189" i="44" s="1"/>
  <c r="AM189" i="44" a="1"/>
  <c r="AM189" i="44" s="1"/>
  <c r="AN195" i="43" a="1"/>
  <c r="AN195" i="43" s="1"/>
  <c r="AM195" i="43" a="1"/>
  <c r="AM195" i="43" s="1"/>
  <c r="AO195" i="43" a="1"/>
  <c r="AO195" i="43" s="1"/>
  <c r="AL196" i="43"/>
  <c r="AD196" i="43"/>
  <c r="AE196" i="43" s="1"/>
  <c r="AF196" i="43" s="1"/>
  <c r="AG196" i="43" s="1"/>
  <c r="AH196" i="43" s="1"/>
  <c r="AI194" i="42"/>
  <c r="AN194" i="42" a="1"/>
  <c r="AN194" i="42" s="1"/>
  <c r="AO195" i="41" a="1"/>
  <c r="AO195" i="41" s="1"/>
  <c r="AN195" i="41" a="1"/>
  <c r="AN195" i="41" s="1"/>
  <c r="AM195" i="41" a="1"/>
  <c r="AM195" i="41" s="1"/>
  <c r="AL196" i="41"/>
  <c r="AD196" i="41"/>
  <c r="AE196" i="41" s="1"/>
  <c r="AF196" i="41" s="1"/>
  <c r="AG196" i="41" s="1"/>
  <c r="AH196" i="41" s="1"/>
  <c r="AM195" i="40" a="1"/>
  <c r="AM195" i="40" s="1"/>
  <c r="AN195" i="40" a="1"/>
  <c r="AN195" i="40" s="1"/>
  <c r="AO195" i="40" a="1"/>
  <c r="AO195" i="40" s="1"/>
  <c r="AD196" i="40"/>
  <c r="AE196" i="40" s="1"/>
  <c r="AF196" i="40" s="1"/>
  <c r="AG196" i="40" s="1"/>
  <c r="AH196" i="40" s="1"/>
  <c r="AL196" i="40"/>
  <c r="AI192" i="57" l="1"/>
  <c r="AI194" i="56"/>
  <c r="AN194" i="56" a="1"/>
  <c r="AN194" i="56" s="1"/>
  <c r="AL195" i="55"/>
  <c r="AC196" i="55"/>
  <c r="AO194" i="55" a="1"/>
  <c r="AO194" i="55" s="1"/>
  <c r="AM195" i="54" a="1"/>
  <c r="AM195" i="54" s="1"/>
  <c r="AN195" i="54" a="1"/>
  <c r="AN195" i="54" s="1"/>
  <c r="AO195" i="54" a="1"/>
  <c r="AO195" i="54" s="1"/>
  <c r="AL196" i="54"/>
  <c r="AD196" i="54"/>
  <c r="AE196" i="54" s="1"/>
  <c r="AF196" i="54" s="1"/>
  <c r="AG196" i="54" s="1"/>
  <c r="AH196" i="54" s="1"/>
  <c r="AC196" i="53"/>
  <c r="AL195" i="53"/>
  <c r="AO194" i="53" a="1"/>
  <c r="AO194" i="53" s="1"/>
  <c r="AM194" i="53" a="1"/>
  <c r="AM194" i="53" s="1"/>
  <c r="AI192" i="52"/>
  <c r="AN192" i="52" a="1"/>
  <c r="AN192" i="52" s="1"/>
  <c r="AM192" i="52" a="1"/>
  <c r="AM192" i="52" s="1"/>
  <c r="AC194" i="51"/>
  <c r="AL193" i="51"/>
  <c r="AM192" i="51" a="1"/>
  <c r="AM192" i="51" s="1"/>
  <c r="AI190" i="50"/>
  <c r="AN190" i="50" a="1"/>
  <c r="AN190" i="50" s="1"/>
  <c r="AC196" i="49"/>
  <c r="AL195" i="49"/>
  <c r="AO194" i="49" a="1"/>
  <c r="AO194" i="49" s="1"/>
  <c r="AM194" i="49" a="1"/>
  <c r="AM194" i="49" s="1"/>
  <c r="AI192" i="48"/>
  <c r="AM192" i="48" a="1"/>
  <c r="AM192" i="48" s="1"/>
  <c r="AI192" i="47"/>
  <c r="AN192" i="47" a="1"/>
  <c r="AN192" i="47" s="1"/>
  <c r="AO192" i="47" a="1"/>
  <c r="AO192" i="47" s="1"/>
  <c r="AC198" i="46"/>
  <c r="AL197" i="46"/>
  <c r="AO196" i="46" a="1"/>
  <c r="AO196" i="46" s="1"/>
  <c r="AM196" i="46" a="1"/>
  <c r="AM196" i="46" s="1"/>
  <c r="AN193" i="45" a="1"/>
  <c r="AN193" i="45" s="1"/>
  <c r="AM193" i="45" a="1"/>
  <c r="AM193" i="45" s="1"/>
  <c r="AO193" i="45" a="1"/>
  <c r="AO193" i="45" s="1"/>
  <c r="AD194" i="45"/>
  <c r="AE194" i="45" s="1"/>
  <c r="AF194" i="45" s="1"/>
  <c r="AG194" i="45" s="1"/>
  <c r="AH194" i="45" s="1"/>
  <c r="AL194" i="45"/>
  <c r="AI190" i="44"/>
  <c r="AM190" i="44" s="1" a="1"/>
  <c r="AM190" i="44" s="1"/>
  <c r="AI196" i="43"/>
  <c r="AN196" i="43" a="1"/>
  <c r="AN196" i="43" s="1"/>
  <c r="AL195" i="42"/>
  <c r="AC196" i="42"/>
  <c r="AM194" i="42" a="1"/>
  <c r="AM194" i="42" s="1"/>
  <c r="AO194" i="42" a="1"/>
  <c r="AO194" i="42" s="1"/>
  <c r="AI196" i="41"/>
  <c r="AO196" i="41" s="1" a="1"/>
  <c r="AO196" i="41" s="1"/>
  <c r="AI196" i="40"/>
  <c r="AC194" i="57" l="1"/>
  <c r="AL193" i="57"/>
  <c r="AO192" i="57" a="1"/>
  <c r="AO192" i="57" s="1"/>
  <c r="AM192" i="57" a="1"/>
  <c r="AM192" i="57" s="1"/>
  <c r="AN192" i="57" a="1"/>
  <c r="AN192" i="57" s="1"/>
  <c r="AL195" i="56"/>
  <c r="AC196" i="56"/>
  <c r="AO194" i="56" a="1"/>
  <c r="AO194" i="56" s="1"/>
  <c r="AM194" i="56" a="1"/>
  <c r="AM194" i="56" s="1"/>
  <c r="AL196" i="55"/>
  <c r="AD196" i="55"/>
  <c r="AE196" i="55" s="1"/>
  <c r="AF196" i="55" s="1"/>
  <c r="AG196" i="55" s="1"/>
  <c r="AH196" i="55" s="1"/>
  <c r="AO195" i="55" a="1"/>
  <c r="AO195" i="55" s="1"/>
  <c r="AN195" i="55" a="1"/>
  <c r="AN195" i="55" s="1"/>
  <c r="AM195" i="55" a="1"/>
  <c r="AM195" i="55" s="1"/>
  <c r="AI196" i="54"/>
  <c r="AM196" i="54" a="1"/>
  <c r="AM196" i="54" s="1"/>
  <c r="AM195" i="53" a="1"/>
  <c r="AM195" i="53" s="1"/>
  <c r="AN195" i="53" a="1"/>
  <c r="AN195" i="53" s="1"/>
  <c r="AO195" i="53" a="1"/>
  <c r="AO195" i="53" s="1"/>
  <c r="AL196" i="53"/>
  <c r="AD196" i="53"/>
  <c r="AE196" i="53" s="1"/>
  <c r="AF196" i="53" s="1"/>
  <c r="AG196" i="53" s="1"/>
  <c r="AH196" i="53" s="1"/>
  <c r="AC194" i="52"/>
  <c r="AL193" i="52"/>
  <c r="AO192" i="52" a="1"/>
  <c r="AO192" i="52" s="1"/>
  <c r="AN193" i="51" a="1"/>
  <c r="AN193" i="51" s="1"/>
  <c r="AM193" i="51" a="1"/>
  <c r="AM193" i="51" s="1"/>
  <c r="AO193" i="51" a="1"/>
  <c r="AO193" i="51" s="1"/>
  <c r="AL194" i="51"/>
  <c r="AD194" i="51"/>
  <c r="AE194" i="51" s="1"/>
  <c r="AF194" i="51" s="1"/>
  <c r="AG194" i="51" s="1"/>
  <c r="AH194" i="51" s="1"/>
  <c r="AL191" i="50"/>
  <c r="AC192" i="50"/>
  <c r="AM190" i="50" a="1"/>
  <c r="AM190" i="50" s="1"/>
  <c r="AO190" i="50" a="1"/>
  <c r="AO190" i="50" s="1"/>
  <c r="AM195" i="49" a="1"/>
  <c r="AM195" i="49" s="1"/>
  <c r="AN195" i="49" a="1"/>
  <c r="AN195" i="49" s="1"/>
  <c r="AO195" i="49" a="1"/>
  <c r="AO195" i="49" s="1"/>
  <c r="AL196" i="49"/>
  <c r="AD196" i="49"/>
  <c r="AE196" i="49" s="1"/>
  <c r="AF196" i="49" s="1"/>
  <c r="AG196" i="49" s="1"/>
  <c r="AH196" i="49" s="1"/>
  <c r="AL193" i="48"/>
  <c r="AC194" i="48"/>
  <c r="AO192" i="48" a="1"/>
  <c r="AO192" i="48" s="1"/>
  <c r="AN192" i="48" a="1"/>
  <c r="AN192" i="48" s="1"/>
  <c r="AL193" i="47"/>
  <c r="AC194" i="47"/>
  <c r="AM192" i="47" a="1"/>
  <c r="AM192" i="47" s="1"/>
  <c r="AN197" i="46" a="1"/>
  <c r="AN197" i="46" s="1"/>
  <c r="AM197" i="46" a="1"/>
  <c r="AM197" i="46" s="1"/>
  <c r="AO197" i="46" a="1"/>
  <c r="AO197" i="46" s="1"/>
  <c r="AD198" i="46"/>
  <c r="AE198" i="46" s="1"/>
  <c r="AF198" i="46" s="1"/>
  <c r="AG198" i="46" s="1"/>
  <c r="AH198" i="46" s="1"/>
  <c r="AL198" i="46"/>
  <c r="AI194" i="45"/>
  <c r="AN194" i="45" a="1"/>
  <c r="AN194" i="45" s="1"/>
  <c r="AL191" i="44"/>
  <c r="AC192" i="44"/>
  <c r="AN190" i="44" a="1"/>
  <c r="AN190" i="44" s="1"/>
  <c r="AO190" i="44" a="1"/>
  <c r="AO190" i="44" s="1"/>
  <c r="AL197" i="43"/>
  <c r="AC198" i="43"/>
  <c r="AO196" i="43" a="1"/>
  <c r="AO196" i="43" s="1"/>
  <c r="AM196" i="43" a="1"/>
  <c r="AM196" i="43" s="1"/>
  <c r="AL196" i="42"/>
  <c r="AD196" i="42"/>
  <c r="AE196" i="42" s="1"/>
  <c r="AF196" i="42" s="1"/>
  <c r="AG196" i="42" s="1"/>
  <c r="AH196" i="42" s="1"/>
  <c r="AM195" i="42" a="1"/>
  <c r="AM195" i="42" s="1"/>
  <c r="AN195" i="42" a="1"/>
  <c r="AN195" i="42" s="1"/>
  <c r="AO195" i="42" a="1"/>
  <c r="AO195" i="42" s="1"/>
  <c r="AL197" i="41"/>
  <c r="AC198" i="41"/>
  <c r="AN196" i="41" a="1"/>
  <c r="AN196" i="41" s="1"/>
  <c r="AM196" i="41" a="1"/>
  <c r="AM196" i="41" s="1"/>
  <c r="AC198" i="40"/>
  <c r="AL197" i="40"/>
  <c r="AN196" i="40" a="1"/>
  <c r="AN196" i="40" s="1"/>
  <c r="AM196" i="40" a="1"/>
  <c r="AM196" i="40" s="1"/>
  <c r="AO196" i="40" a="1"/>
  <c r="AO196" i="40" s="1"/>
  <c r="AN193" i="57" l="1" a="1"/>
  <c r="AN193" i="57" s="1"/>
  <c r="AM193" i="57" a="1"/>
  <c r="AM193" i="57" s="1"/>
  <c r="AO193" i="57" a="1"/>
  <c r="AO193" i="57" s="1"/>
  <c r="AL194" i="57"/>
  <c r="AD194" i="57"/>
  <c r="AE194" i="57" s="1"/>
  <c r="AF194" i="57" s="1"/>
  <c r="AG194" i="57" s="1"/>
  <c r="AH194" i="57" s="1"/>
  <c r="AL196" i="56"/>
  <c r="AD196" i="56"/>
  <c r="AE196" i="56" s="1"/>
  <c r="AF196" i="56" s="1"/>
  <c r="AG196" i="56" s="1"/>
  <c r="AH196" i="56" s="1"/>
  <c r="AM195" i="56" a="1"/>
  <c r="AM195" i="56" s="1"/>
  <c r="AN195" i="56" a="1"/>
  <c r="AN195" i="56" s="1"/>
  <c r="AO195" i="56" a="1"/>
  <c r="AO195" i="56" s="1"/>
  <c r="AN196" i="55" a="1"/>
  <c r="AN196" i="55" s="1"/>
  <c r="AI196" i="55"/>
  <c r="AL197" i="54"/>
  <c r="AC198" i="54"/>
  <c r="AO196" i="54" a="1"/>
  <c r="AO196" i="54" s="1"/>
  <c r="AN196" i="54" a="1"/>
  <c r="AN196" i="54" s="1"/>
  <c r="AI196" i="53"/>
  <c r="AN196" i="53" s="1" a="1"/>
  <c r="AN196" i="53" s="1"/>
  <c r="AN193" i="52" a="1"/>
  <c r="AN193" i="52" s="1"/>
  <c r="AM193" i="52" a="1"/>
  <c r="AM193" i="52" s="1"/>
  <c r="AO193" i="52" a="1"/>
  <c r="AO193" i="52" s="1"/>
  <c r="AD194" i="52"/>
  <c r="AE194" i="52" s="1"/>
  <c r="AF194" i="52" s="1"/>
  <c r="AG194" i="52" s="1"/>
  <c r="AH194" i="52" s="1"/>
  <c r="AL194" i="52"/>
  <c r="AI194" i="51"/>
  <c r="AN194" i="51" a="1"/>
  <c r="AN194" i="51" s="1"/>
  <c r="AL192" i="50"/>
  <c r="AD192" i="50"/>
  <c r="AE192" i="50" s="1"/>
  <c r="AF192" i="50" s="1"/>
  <c r="AG192" i="50" s="1"/>
  <c r="AH192" i="50" s="1"/>
  <c r="AO191" i="50" a="1"/>
  <c r="AO191" i="50" s="1"/>
  <c r="AN191" i="50" a="1"/>
  <c r="AN191" i="50" s="1"/>
  <c r="AM191" i="50" a="1"/>
  <c r="AM191" i="50" s="1"/>
  <c r="AI196" i="49"/>
  <c r="AL194" i="48"/>
  <c r="AD194" i="48"/>
  <c r="AE194" i="48" s="1"/>
  <c r="AF194" i="48" s="1"/>
  <c r="AG194" i="48" s="1"/>
  <c r="AH194" i="48" s="1"/>
  <c r="AN193" i="48" a="1"/>
  <c r="AN193" i="48" s="1"/>
  <c r="AO193" i="48" a="1"/>
  <c r="AO193" i="48" s="1"/>
  <c r="AM193" i="48" a="1"/>
  <c r="AM193" i="48" s="1"/>
  <c r="AD194" i="47"/>
  <c r="AE194" i="47" s="1"/>
  <c r="AF194" i="47" s="1"/>
  <c r="AG194" i="47" s="1"/>
  <c r="AH194" i="47" s="1"/>
  <c r="AL194" i="47"/>
  <c r="AM193" i="47" a="1"/>
  <c r="AM193" i="47" s="1"/>
  <c r="AO193" i="47" a="1"/>
  <c r="AO193" i="47" s="1"/>
  <c r="AN193" i="47" a="1"/>
  <c r="AN193" i="47" s="1"/>
  <c r="AI198" i="46"/>
  <c r="AN198" i="46" a="1"/>
  <c r="AN198" i="46" s="1"/>
  <c r="AO198" i="46" a="1"/>
  <c r="AO198" i="46" s="1"/>
  <c r="AC196" i="45"/>
  <c r="AL195" i="45"/>
  <c r="AM194" i="45" a="1"/>
  <c r="AM194" i="45" s="1"/>
  <c r="AO194" i="45" a="1"/>
  <c r="AO194" i="45" s="1"/>
  <c r="AL192" i="44"/>
  <c r="AD192" i="44"/>
  <c r="AE192" i="44" s="1"/>
  <c r="AF192" i="44" s="1"/>
  <c r="AG192" i="44" s="1"/>
  <c r="AH192" i="44" s="1"/>
  <c r="AN191" i="44" a="1"/>
  <c r="AN191" i="44" s="1"/>
  <c r="AO191" i="44" a="1"/>
  <c r="AO191" i="44" s="1"/>
  <c r="AM191" i="44" a="1"/>
  <c r="AM191" i="44" s="1"/>
  <c r="AD198" i="43"/>
  <c r="AE198" i="43" s="1"/>
  <c r="AF198" i="43" s="1"/>
  <c r="AG198" i="43" s="1"/>
  <c r="AH198" i="43" s="1"/>
  <c r="AL198" i="43"/>
  <c r="AO197" i="43" a="1"/>
  <c r="AO197" i="43" s="1"/>
  <c r="AN197" i="43" a="1"/>
  <c r="AN197" i="43" s="1"/>
  <c r="AM197" i="43" a="1"/>
  <c r="AM197" i="43" s="1"/>
  <c r="AI196" i="42"/>
  <c r="AN196" i="42" a="1"/>
  <c r="AN196" i="42" s="1"/>
  <c r="AD198" i="41"/>
  <c r="AE198" i="41" s="1"/>
  <c r="AF198" i="41" s="1"/>
  <c r="AG198" i="41" s="1"/>
  <c r="AH198" i="41" s="1"/>
  <c r="AL198" i="41"/>
  <c r="AO197" i="41" a="1"/>
  <c r="AO197" i="41" s="1"/>
  <c r="AN197" i="41" a="1"/>
  <c r="AN197" i="41" s="1"/>
  <c r="AM197" i="41" a="1"/>
  <c r="AM197" i="41" s="1"/>
  <c r="AO197" i="40" a="1"/>
  <c r="AO197" i="40" s="1"/>
  <c r="AM197" i="40" a="1"/>
  <c r="AM197" i="40" s="1"/>
  <c r="AN197" i="40" a="1"/>
  <c r="AN197" i="40" s="1"/>
  <c r="AD198" i="40"/>
  <c r="AE198" i="40" s="1"/>
  <c r="AF198" i="40" s="1"/>
  <c r="AG198" i="40" s="1"/>
  <c r="AH198" i="40" s="1"/>
  <c r="AL198" i="40"/>
  <c r="AI194" i="57" l="1"/>
  <c r="AN194" i="57" a="1"/>
  <c r="AN194" i="57" s="1"/>
  <c r="AO194" i="57" a="1"/>
  <c r="AO194" i="57" s="1"/>
  <c r="AI196" i="56"/>
  <c r="AM196" i="56" s="1" a="1"/>
  <c r="AM196" i="56" s="1"/>
  <c r="AL197" i="55"/>
  <c r="AC198" i="55"/>
  <c r="AO196" i="55" a="1"/>
  <c r="AO196" i="55" s="1"/>
  <c r="AM196" i="55" a="1"/>
  <c r="AM196" i="55" s="1"/>
  <c r="AD198" i="54"/>
  <c r="AE198" i="54" s="1"/>
  <c r="AF198" i="54" s="1"/>
  <c r="AG198" i="54" s="1"/>
  <c r="AH198" i="54" s="1"/>
  <c r="AL198" i="54"/>
  <c r="AM197" i="54" a="1"/>
  <c r="AM197" i="54" s="1"/>
  <c r="AO197" i="54" a="1"/>
  <c r="AO197" i="54" s="1"/>
  <c r="AN197" i="54" a="1"/>
  <c r="AN197" i="54" s="1"/>
  <c r="AC198" i="53"/>
  <c r="AL197" i="53"/>
  <c r="AM196" i="53" a="1"/>
  <c r="AM196" i="53" s="1"/>
  <c r="AO196" i="53" a="1"/>
  <c r="AO196" i="53" s="1"/>
  <c r="AI194" i="52"/>
  <c r="AN194" i="52" a="1"/>
  <c r="AN194" i="52" s="1"/>
  <c r="AL195" i="51"/>
  <c r="AC196" i="51"/>
  <c r="AO194" i="51" a="1"/>
  <c r="AO194" i="51" s="1"/>
  <c r="AM194" i="51" a="1"/>
  <c r="AM194" i="51" s="1"/>
  <c r="AI192" i="50"/>
  <c r="AN192" i="50" a="1"/>
  <c r="AN192" i="50" s="1"/>
  <c r="AO192" i="50" a="1"/>
  <c r="AO192" i="50" s="1"/>
  <c r="AL197" i="49"/>
  <c r="AC198" i="49"/>
  <c r="AO196" i="49" a="1"/>
  <c r="AO196" i="49" s="1"/>
  <c r="AN196" i="49" a="1"/>
  <c r="AN196" i="49" s="1"/>
  <c r="AM196" i="49" a="1"/>
  <c r="AM196" i="49" s="1"/>
  <c r="AI194" i="48"/>
  <c r="AN194" i="48" a="1"/>
  <c r="AN194" i="48" s="1"/>
  <c r="AI194" i="47"/>
  <c r="AN194" i="47" a="1"/>
  <c r="AN194" i="47" s="1"/>
  <c r="AL199" i="46"/>
  <c r="AC200" i="46"/>
  <c r="AM198" i="46" a="1"/>
  <c r="AM198" i="46" s="1"/>
  <c r="AM195" i="45" a="1"/>
  <c r="AM195" i="45" s="1"/>
  <c r="AN195" i="45" a="1"/>
  <c r="AN195" i="45" s="1"/>
  <c r="AO195" i="45" a="1"/>
  <c r="AO195" i="45" s="1"/>
  <c r="AL196" i="45"/>
  <c r="AD196" i="45"/>
  <c r="AE196" i="45" s="1"/>
  <c r="AF196" i="45" s="1"/>
  <c r="AG196" i="45" s="1"/>
  <c r="AH196" i="45" s="1"/>
  <c r="AI192" i="44"/>
  <c r="AN192" i="44" a="1"/>
  <c r="AN192" i="44" s="1"/>
  <c r="AI198" i="43"/>
  <c r="AL197" i="42"/>
  <c r="AC198" i="42"/>
  <c r="AO196" i="42" a="1"/>
  <c r="AO196" i="42" s="1"/>
  <c r="AM196" i="42" a="1"/>
  <c r="AM196" i="42" s="1"/>
  <c r="AI198" i="41"/>
  <c r="AI198" i="40"/>
  <c r="AC196" i="57" l="1"/>
  <c r="AL195" i="57"/>
  <c r="AM194" i="57" a="1"/>
  <c r="AM194" i="57" s="1"/>
  <c r="AO196" i="56" a="1"/>
  <c r="AO196" i="56" s="1"/>
  <c r="AL197" i="56"/>
  <c r="AC198" i="56"/>
  <c r="AN196" i="56" a="1"/>
  <c r="AN196" i="56" s="1"/>
  <c r="AL198" i="55"/>
  <c r="AD198" i="55"/>
  <c r="AE198" i="55" s="1"/>
  <c r="AF198" i="55" s="1"/>
  <c r="AG198" i="55" s="1"/>
  <c r="AH198" i="55" s="1"/>
  <c r="AO197" i="55" a="1"/>
  <c r="AO197" i="55" s="1"/>
  <c r="AN197" i="55" a="1"/>
  <c r="AN197" i="55" s="1"/>
  <c r="AM197" i="55" a="1"/>
  <c r="AM197" i="55" s="1"/>
  <c r="AI198" i="54"/>
  <c r="AN197" i="53" a="1"/>
  <c r="AN197" i="53" s="1"/>
  <c r="AM197" i="53" a="1"/>
  <c r="AM197" i="53" s="1"/>
  <c r="AO197" i="53" a="1"/>
  <c r="AO197" i="53" s="1"/>
  <c r="AD198" i="53"/>
  <c r="AE198" i="53" s="1"/>
  <c r="AF198" i="53" s="1"/>
  <c r="AG198" i="53" s="1"/>
  <c r="AH198" i="53" s="1"/>
  <c r="AL198" i="53"/>
  <c r="AL195" i="52"/>
  <c r="AC196" i="52"/>
  <c r="AM194" i="52" a="1"/>
  <c r="AM194" i="52" s="1"/>
  <c r="AO194" i="52" a="1"/>
  <c r="AO194" i="52" s="1"/>
  <c r="AD196" i="51"/>
  <c r="AE196" i="51" s="1"/>
  <c r="AF196" i="51" s="1"/>
  <c r="AG196" i="51" s="1"/>
  <c r="AH196" i="51" s="1"/>
  <c r="AL196" i="51"/>
  <c r="AM195" i="51" a="1"/>
  <c r="AM195" i="51" s="1"/>
  <c r="AN195" i="51" a="1"/>
  <c r="AN195" i="51" s="1"/>
  <c r="AO195" i="51" a="1"/>
  <c r="AO195" i="51" s="1"/>
  <c r="AL193" i="50"/>
  <c r="AC194" i="50"/>
  <c r="AM192" i="50" a="1"/>
  <c r="AM192" i="50" s="1"/>
  <c r="AD198" i="49"/>
  <c r="AE198" i="49" s="1"/>
  <c r="AF198" i="49" s="1"/>
  <c r="AG198" i="49" s="1"/>
  <c r="AH198" i="49" s="1"/>
  <c r="AL198" i="49"/>
  <c r="AO197" i="49" a="1"/>
  <c r="AO197" i="49" s="1"/>
  <c r="AN197" i="49" a="1"/>
  <c r="AN197" i="49" s="1"/>
  <c r="AM197" i="49" a="1"/>
  <c r="AM197" i="49" s="1"/>
  <c r="AC196" i="48"/>
  <c r="AL195" i="48"/>
  <c r="AO194" i="48" a="1"/>
  <c r="AO194" i="48" s="1"/>
  <c r="AM194" i="48" a="1"/>
  <c r="AM194" i="48" s="1"/>
  <c r="AC196" i="47"/>
  <c r="AL195" i="47"/>
  <c r="AO194" i="47" a="1"/>
  <c r="AO194" i="47" s="1"/>
  <c r="AM194" i="47" a="1"/>
  <c r="AM194" i="47" s="1"/>
  <c r="AD200" i="46"/>
  <c r="AE200" i="46" s="1"/>
  <c r="AF200" i="46" s="1"/>
  <c r="AG200" i="46" s="1"/>
  <c r="AH200" i="46" s="1"/>
  <c r="AL200" i="46"/>
  <c r="AM199" i="46" a="1"/>
  <c r="AM199" i="46" s="1"/>
  <c r="AN199" i="46" a="1"/>
  <c r="AN199" i="46" s="1"/>
  <c r="AO199" i="46" a="1"/>
  <c r="AO199" i="46" s="1"/>
  <c r="AI196" i="45"/>
  <c r="AC194" i="44"/>
  <c r="AL193" i="44"/>
  <c r="AO192" i="44" a="1"/>
  <c r="AO192" i="44" s="1"/>
  <c r="AM192" i="44" a="1"/>
  <c r="AM192" i="44" s="1"/>
  <c r="AC200" i="43"/>
  <c r="AL199" i="43"/>
  <c r="AO198" i="43" a="1"/>
  <c r="AO198" i="43" s="1"/>
  <c r="AM198" i="43" a="1"/>
  <c r="AM198" i="43" s="1"/>
  <c r="AN198" i="43" a="1"/>
  <c r="AN198" i="43" s="1"/>
  <c r="AD198" i="42"/>
  <c r="AE198" i="42" s="1"/>
  <c r="AF198" i="42" s="1"/>
  <c r="AG198" i="42" s="1"/>
  <c r="AH198" i="42" s="1"/>
  <c r="AL198" i="42"/>
  <c r="AO197" i="42" a="1"/>
  <c r="AO197" i="42" s="1"/>
  <c r="AN197" i="42" a="1"/>
  <c r="AN197" i="42" s="1"/>
  <c r="AM197" i="42" a="1"/>
  <c r="AM197" i="42" s="1"/>
  <c r="AC200" i="41"/>
  <c r="AL199" i="41"/>
  <c r="AO198" i="41" a="1"/>
  <c r="AO198" i="41" s="1"/>
  <c r="AM198" i="41" a="1"/>
  <c r="AM198" i="41" s="1"/>
  <c r="AN198" i="41" a="1"/>
  <c r="AN198" i="41" s="1"/>
  <c r="AL199" i="40"/>
  <c r="AC200" i="40"/>
  <c r="AN198" i="40" a="1"/>
  <c r="AN198" i="40" s="1"/>
  <c r="AO198" i="40" a="1"/>
  <c r="AO198" i="40" s="1"/>
  <c r="AM198" i="40" a="1"/>
  <c r="AM198" i="40" s="1"/>
  <c r="AM195" i="57" l="1" a="1"/>
  <c r="AM195" i="57" s="1"/>
  <c r="AO195" i="57" a="1"/>
  <c r="AO195" i="57" s="1"/>
  <c r="AN195" i="57" a="1"/>
  <c r="AN195" i="57" s="1"/>
  <c r="AD196" i="57"/>
  <c r="AE196" i="57" s="1"/>
  <c r="AF196" i="57" s="1"/>
  <c r="AG196" i="57" s="1"/>
  <c r="AH196" i="57" s="1"/>
  <c r="AL196" i="57"/>
  <c r="AD198" i="56"/>
  <c r="AE198" i="56" s="1"/>
  <c r="AF198" i="56" s="1"/>
  <c r="AG198" i="56" s="1"/>
  <c r="AH198" i="56" s="1"/>
  <c r="AL198" i="56"/>
  <c r="AN197" i="56" a="1"/>
  <c r="AN197" i="56" s="1"/>
  <c r="AM197" i="56" a="1"/>
  <c r="AM197" i="56" s="1"/>
  <c r="AO197" i="56" a="1"/>
  <c r="AO197" i="56" s="1"/>
  <c r="AI198" i="55"/>
  <c r="AN198" i="55" a="1"/>
  <c r="AN198" i="55" s="1"/>
  <c r="AO198" i="55" a="1"/>
  <c r="AO198" i="55" s="1"/>
  <c r="AC200" i="54"/>
  <c r="AL199" i="54"/>
  <c r="AM198" i="54" a="1"/>
  <c r="AM198" i="54" s="1"/>
  <c r="AN198" i="54" a="1"/>
  <c r="AN198" i="54" s="1"/>
  <c r="AO198" i="54" a="1"/>
  <c r="AO198" i="54" s="1"/>
  <c r="AI198" i="53"/>
  <c r="AD196" i="52"/>
  <c r="AE196" i="52" s="1"/>
  <c r="AF196" i="52" s="1"/>
  <c r="AG196" i="52" s="1"/>
  <c r="AH196" i="52" s="1"/>
  <c r="AL196" i="52"/>
  <c r="AM195" i="52" a="1"/>
  <c r="AM195" i="52" s="1"/>
  <c r="AN195" i="52" a="1"/>
  <c r="AN195" i="52" s="1"/>
  <c r="AO195" i="52" a="1"/>
  <c r="AO195" i="52" s="1"/>
  <c r="AI196" i="51"/>
  <c r="AN196" i="51" a="1"/>
  <c r="AN196" i="51" s="1"/>
  <c r="AL194" i="50"/>
  <c r="AD194" i="50"/>
  <c r="AE194" i="50" s="1"/>
  <c r="AF194" i="50" s="1"/>
  <c r="AG194" i="50" s="1"/>
  <c r="AH194" i="50" s="1"/>
  <c r="AN193" i="50" a="1"/>
  <c r="AN193" i="50" s="1"/>
  <c r="AM193" i="50" a="1"/>
  <c r="AM193" i="50" s="1"/>
  <c r="AO193" i="50" a="1"/>
  <c r="AO193" i="50" s="1"/>
  <c r="AM198" i="49" a="1"/>
  <c r="AM198" i="49" s="1"/>
  <c r="AI198" i="49"/>
  <c r="AN198" i="49" a="1"/>
  <c r="AN198" i="49" s="1"/>
  <c r="AM195" i="48" a="1"/>
  <c r="AM195" i="48" s="1"/>
  <c r="AN195" i="48" a="1"/>
  <c r="AN195" i="48" s="1"/>
  <c r="AO195" i="48" a="1"/>
  <c r="AO195" i="48" s="1"/>
  <c r="AL196" i="48"/>
  <c r="AD196" i="48"/>
  <c r="AE196" i="48" s="1"/>
  <c r="AF196" i="48" s="1"/>
  <c r="AG196" i="48" s="1"/>
  <c r="AH196" i="48" s="1"/>
  <c r="AO195" i="47" a="1"/>
  <c r="AO195" i="47" s="1"/>
  <c r="AN195" i="47" a="1"/>
  <c r="AN195" i="47" s="1"/>
  <c r="AM195" i="47" a="1"/>
  <c r="AM195" i="47" s="1"/>
  <c r="AL196" i="47"/>
  <c r="AD196" i="47"/>
  <c r="AE196" i="47" s="1"/>
  <c r="AF196" i="47" s="1"/>
  <c r="AG196" i="47" s="1"/>
  <c r="AH196" i="47" s="1"/>
  <c r="AI200" i="46"/>
  <c r="AL197" i="45"/>
  <c r="AC198" i="45"/>
  <c r="AM196" i="45" a="1"/>
  <c r="AM196" i="45" s="1"/>
  <c r="AN196" i="45" a="1"/>
  <c r="AN196" i="45" s="1"/>
  <c r="AO196" i="45" a="1"/>
  <c r="AO196" i="45" s="1"/>
  <c r="AM193" i="44" a="1"/>
  <c r="AM193" i="44" s="1"/>
  <c r="AN193" i="44" a="1"/>
  <c r="AN193" i="44" s="1"/>
  <c r="AO193" i="44" a="1"/>
  <c r="AO193" i="44" s="1"/>
  <c r="AL194" i="44"/>
  <c r="AD194" i="44"/>
  <c r="AE194" i="44" s="1"/>
  <c r="AF194" i="44" s="1"/>
  <c r="AG194" i="44" s="1"/>
  <c r="AH194" i="44" s="1"/>
  <c r="AO199" i="43" a="1"/>
  <c r="AO199" i="43" s="1"/>
  <c r="AN199" i="43" a="1"/>
  <c r="AN199" i="43" s="1"/>
  <c r="AM199" i="43" a="1"/>
  <c r="AM199" i="43" s="1"/>
  <c r="AL200" i="43"/>
  <c r="AD200" i="43"/>
  <c r="AE200" i="43" s="1"/>
  <c r="AF200" i="43" s="1"/>
  <c r="AG200" i="43" s="1"/>
  <c r="AH200" i="43" s="1"/>
  <c r="AM198" i="42" a="1"/>
  <c r="AM198" i="42" s="1"/>
  <c r="AI198" i="42"/>
  <c r="AN199" i="41" a="1"/>
  <c r="AN199" i="41" s="1"/>
  <c r="AO199" i="41" a="1"/>
  <c r="AO199" i="41" s="1"/>
  <c r="AM199" i="41" a="1"/>
  <c r="AM199" i="41" s="1"/>
  <c r="AD200" i="41"/>
  <c r="AE200" i="41" s="1"/>
  <c r="AF200" i="41" s="1"/>
  <c r="AG200" i="41" s="1"/>
  <c r="AH200" i="41" s="1"/>
  <c r="AL200" i="41"/>
  <c r="AD200" i="40"/>
  <c r="AE200" i="40" s="1"/>
  <c r="AF200" i="40" s="1"/>
  <c r="AG200" i="40" s="1"/>
  <c r="AH200" i="40" s="1"/>
  <c r="AL200" i="40"/>
  <c r="AO199" i="40" a="1"/>
  <c r="AO199" i="40" s="1"/>
  <c r="AN199" i="40" a="1"/>
  <c r="AN199" i="40" s="1"/>
  <c r="AM199" i="40" a="1"/>
  <c r="AM199" i="40" s="1"/>
  <c r="AI196" i="57" l="1"/>
  <c r="AO196" i="57" a="1"/>
  <c r="AO196" i="57" s="1"/>
  <c r="AI198" i="56"/>
  <c r="AN198" i="56" a="1"/>
  <c r="AN198" i="56" s="1"/>
  <c r="AC200" i="55"/>
  <c r="AL199" i="55"/>
  <c r="AM198" i="55" a="1"/>
  <c r="AM198" i="55" s="1"/>
  <c r="AM199" i="54" a="1"/>
  <c r="AM199" i="54" s="1"/>
  <c r="AN199" i="54" a="1"/>
  <c r="AN199" i="54" s="1"/>
  <c r="AO199" i="54" a="1"/>
  <c r="AO199" i="54" s="1"/>
  <c r="AL200" i="54"/>
  <c r="AD200" i="54"/>
  <c r="AE200" i="54" s="1"/>
  <c r="AF200" i="54" s="1"/>
  <c r="AG200" i="54" s="1"/>
  <c r="AH200" i="54" s="1"/>
  <c r="AL199" i="53"/>
  <c r="AC200" i="53"/>
  <c r="AM198" i="53" a="1"/>
  <c r="AM198" i="53" s="1"/>
  <c r="AO198" i="53" a="1"/>
  <c r="AO198" i="53" s="1"/>
  <c r="AN198" i="53" a="1"/>
  <c r="AN198" i="53" s="1"/>
  <c r="AI196" i="52"/>
  <c r="AL197" i="51"/>
  <c r="AC198" i="51"/>
  <c r="AM196" i="51" a="1"/>
  <c r="AM196" i="51" s="1"/>
  <c r="AO196" i="51" a="1"/>
  <c r="AO196" i="51" s="1"/>
  <c r="AI194" i="50"/>
  <c r="AN194" i="50" a="1"/>
  <c r="AN194" i="50" s="1"/>
  <c r="AO194" i="50" a="1"/>
  <c r="AO194" i="50" s="1"/>
  <c r="AC200" i="49"/>
  <c r="AL199" i="49"/>
  <c r="AO198" i="49" a="1"/>
  <c r="AO198" i="49" s="1"/>
  <c r="AI196" i="48"/>
  <c r="AN196" i="48" s="1" a="1"/>
  <c r="AN196" i="48" s="1"/>
  <c r="AO196" i="48" a="1"/>
  <c r="AO196" i="48" s="1"/>
  <c r="AI196" i="47"/>
  <c r="AN196" i="47" a="1"/>
  <c r="AN196" i="47" s="1"/>
  <c r="AL201" i="46"/>
  <c r="AM200" i="46" a="1"/>
  <c r="AM200" i="46" s="1"/>
  <c r="AO200" i="46" a="1"/>
  <c r="AO200" i="46" s="1"/>
  <c r="AN200" i="46" a="1"/>
  <c r="AN200" i="46" s="1"/>
  <c r="AD198" i="45"/>
  <c r="AE198" i="45" s="1"/>
  <c r="AF198" i="45" s="1"/>
  <c r="AG198" i="45" s="1"/>
  <c r="AH198" i="45" s="1"/>
  <c r="AL198" i="45"/>
  <c r="AO197" i="45" a="1"/>
  <c r="AO197" i="45" s="1"/>
  <c r="AN197" i="45" a="1"/>
  <c r="AN197" i="45" s="1"/>
  <c r="AM197" i="45" a="1"/>
  <c r="AM197" i="45" s="1"/>
  <c r="AI194" i="44"/>
  <c r="AN194" i="44" a="1"/>
  <c r="AN194" i="44" s="1"/>
  <c r="AM194" i="44" a="1"/>
  <c r="AM194" i="44" s="1"/>
  <c r="AI200" i="43"/>
  <c r="AN200" i="43" a="1"/>
  <c r="AN200" i="43" s="1"/>
  <c r="AC200" i="42"/>
  <c r="AL199" i="42"/>
  <c r="AN198" i="42" a="1"/>
  <c r="AN198" i="42" s="1"/>
  <c r="AO198" i="42" a="1"/>
  <c r="AO198" i="42" s="1"/>
  <c r="AI200" i="41"/>
  <c r="AI200" i="40"/>
  <c r="AL201" i="40" s="1"/>
  <c r="AL197" i="57" l="1"/>
  <c r="AC198" i="57"/>
  <c r="AM196" i="57" a="1"/>
  <c r="AM196" i="57" s="1"/>
  <c r="AN196" i="57" a="1"/>
  <c r="AN196" i="57" s="1"/>
  <c r="AC200" i="56"/>
  <c r="AL199" i="56"/>
  <c r="AM198" i="56" a="1"/>
  <c r="AM198" i="56" s="1"/>
  <c r="AO198" i="56" a="1"/>
  <c r="AO198" i="56" s="1"/>
  <c r="AO199" i="55" a="1"/>
  <c r="AO199" i="55" s="1"/>
  <c r="AN199" i="55" a="1"/>
  <c r="AN199" i="55" s="1"/>
  <c r="AM199" i="55" a="1"/>
  <c r="AM199" i="55" s="1"/>
  <c r="AD200" i="55"/>
  <c r="AE200" i="55" s="1"/>
  <c r="AF200" i="55" s="1"/>
  <c r="AG200" i="55" s="1"/>
  <c r="AH200" i="55" s="1"/>
  <c r="AL200" i="55"/>
  <c r="AI200" i="54"/>
  <c r="AL201" i="54" s="1"/>
  <c r="AO200" i="54" a="1"/>
  <c r="AO200" i="54" s="1"/>
  <c r="AL200" i="53"/>
  <c r="AD200" i="53"/>
  <c r="AE200" i="53" s="1"/>
  <c r="AF200" i="53" s="1"/>
  <c r="AG200" i="53" s="1"/>
  <c r="AH200" i="53" s="1"/>
  <c r="AO199" i="53" a="1"/>
  <c r="AO199" i="53" s="1"/>
  <c r="AM199" i="53" a="1"/>
  <c r="AM199" i="53" s="1"/>
  <c r="AN199" i="53" a="1"/>
  <c r="AN199" i="53" s="1"/>
  <c r="AL197" i="52"/>
  <c r="AC198" i="52"/>
  <c r="AM196" i="52" a="1"/>
  <c r="AM196" i="52" s="1"/>
  <c r="AN196" i="52" a="1"/>
  <c r="AN196" i="52" s="1"/>
  <c r="AO196" i="52" a="1"/>
  <c r="AO196" i="52" s="1"/>
  <c r="AD198" i="51"/>
  <c r="AE198" i="51" s="1"/>
  <c r="AF198" i="51" s="1"/>
  <c r="AG198" i="51" s="1"/>
  <c r="AH198" i="51" s="1"/>
  <c r="AL198" i="51"/>
  <c r="AO197" i="51" a="1"/>
  <c r="AO197" i="51" s="1"/>
  <c r="AN197" i="51" a="1"/>
  <c r="AN197" i="51" s="1"/>
  <c r="AM197" i="51" a="1"/>
  <c r="AM197" i="51" s="1"/>
  <c r="AL195" i="50"/>
  <c r="AC196" i="50"/>
  <c r="AM194" i="50" a="1"/>
  <c r="AM194" i="50" s="1"/>
  <c r="AO199" i="49" a="1"/>
  <c r="AO199" i="49" s="1"/>
  <c r="AN199" i="49" a="1"/>
  <c r="AN199" i="49" s="1"/>
  <c r="AM199" i="49" a="1"/>
  <c r="AM199" i="49" s="1"/>
  <c r="AD200" i="49"/>
  <c r="AE200" i="49" s="1"/>
  <c r="AF200" i="49" s="1"/>
  <c r="AG200" i="49" s="1"/>
  <c r="AH200" i="49" s="1"/>
  <c r="AL200" i="49"/>
  <c r="AC198" i="48"/>
  <c r="AL197" i="48"/>
  <c r="AM196" i="48" a="1"/>
  <c r="AM196" i="48" s="1"/>
  <c r="AL197" i="47"/>
  <c r="AC198" i="47"/>
  <c r="AO196" i="47" a="1"/>
  <c r="AO196" i="47" s="1"/>
  <c r="AM196" i="47" a="1"/>
  <c r="AM196" i="47" s="1"/>
  <c r="AO201" i="46" a="1"/>
  <c r="AO201" i="46" s="1"/>
  <c r="AN201" i="46" a="1"/>
  <c r="AN201" i="46" s="1"/>
  <c r="AM201" i="46" a="1"/>
  <c r="AM201" i="46" s="1"/>
  <c r="AO198" i="45" a="1"/>
  <c r="AO198" i="45" s="1"/>
  <c r="AI198" i="45"/>
  <c r="AN198" i="45" a="1"/>
  <c r="AN198" i="45" s="1"/>
  <c r="AC196" i="44"/>
  <c r="AL195" i="44"/>
  <c r="AO194" i="44" a="1"/>
  <c r="AO194" i="44" s="1"/>
  <c r="AL201" i="43"/>
  <c r="AO200" i="43" a="1"/>
  <c r="AO200" i="43" s="1"/>
  <c r="AM200" i="43" a="1"/>
  <c r="AM200" i="43" s="1"/>
  <c r="AM199" i="42" a="1"/>
  <c r="AM199" i="42" s="1"/>
  <c r="AN199" i="42" a="1"/>
  <c r="AN199" i="42" s="1"/>
  <c r="AO199" i="42" a="1"/>
  <c r="AO199" i="42" s="1"/>
  <c r="AL200" i="42"/>
  <c r="AD200" i="42"/>
  <c r="AE200" i="42" s="1"/>
  <c r="AF200" i="42" s="1"/>
  <c r="AG200" i="42" s="1"/>
  <c r="AH200" i="42" s="1"/>
  <c r="AL201" i="41"/>
  <c r="AO200" i="41" a="1"/>
  <c r="AO200" i="41" s="1"/>
  <c r="AM200" i="41" a="1"/>
  <c r="AM200" i="41" s="1"/>
  <c r="AN200" i="41" a="1"/>
  <c r="AN200" i="41" s="1"/>
  <c r="AO201" i="40" a="1"/>
  <c r="AO201" i="40" s="1"/>
  <c r="AN201" i="40" a="1"/>
  <c r="AN201" i="40" s="1"/>
  <c r="AM201" i="40" a="1"/>
  <c r="AM201" i="40" s="1"/>
  <c r="AN200" i="40" a="1"/>
  <c r="AN200" i="40" s="1"/>
  <c r="AO200" i="40" a="1"/>
  <c r="AO200" i="40" s="1"/>
  <c r="AM200" i="40" a="1"/>
  <c r="AM200" i="40" s="1"/>
  <c r="AL198" i="57" l="1"/>
  <c r="AD198" i="57"/>
  <c r="AE198" i="57" s="1"/>
  <c r="AF198" i="57" s="1"/>
  <c r="AG198" i="57" s="1"/>
  <c r="AH198" i="57" s="1"/>
  <c r="AN197" i="57" a="1"/>
  <c r="AN197" i="57" s="1"/>
  <c r="AM197" i="57" a="1"/>
  <c r="AM197" i="57" s="1"/>
  <c r="AO197" i="57" a="1"/>
  <c r="AO197" i="57" s="1"/>
  <c r="AM199" i="56" a="1"/>
  <c r="AM199" i="56" s="1"/>
  <c r="AO199" i="56" a="1"/>
  <c r="AO199" i="56" s="1"/>
  <c r="AN199" i="56" a="1"/>
  <c r="AN199" i="56" s="1"/>
  <c r="AL200" i="56"/>
  <c r="AD200" i="56"/>
  <c r="AE200" i="56" s="1"/>
  <c r="AF200" i="56" s="1"/>
  <c r="AG200" i="56" s="1"/>
  <c r="AH200" i="56" s="1"/>
  <c r="AM200" i="55" a="1"/>
  <c r="AM200" i="55" s="1"/>
  <c r="AI200" i="55"/>
  <c r="AL201" i="55" s="1"/>
  <c r="AN200" i="55" a="1"/>
  <c r="AN200" i="55" s="1"/>
  <c r="AO200" i="55" a="1"/>
  <c r="AO200" i="55" s="1"/>
  <c r="AO201" i="54" a="1"/>
  <c r="AO201" i="54" s="1"/>
  <c r="AN201" i="54" a="1"/>
  <c r="AN201" i="54" s="1"/>
  <c r="AM201" i="54" a="1"/>
  <c r="AM201" i="54" s="1"/>
  <c r="AN200" i="54" a="1"/>
  <c r="AN200" i="54" s="1"/>
  <c r="AM200" i="54" a="1"/>
  <c r="AM200" i="54" s="1"/>
  <c r="AI200" i="53"/>
  <c r="AL201" i="53" s="1"/>
  <c r="AO200" i="53" a="1"/>
  <c r="AO200" i="53" s="1"/>
  <c r="AD198" i="52"/>
  <c r="AE198" i="52" s="1"/>
  <c r="AF198" i="52" s="1"/>
  <c r="AG198" i="52" s="1"/>
  <c r="AH198" i="52" s="1"/>
  <c r="AL198" i="52"/>
  <c r="AO197" i="52" a="1"/>
  <c r="AO197" i="52" s="1"/>
  <c r="AM197" i="52" a="1"/>
  <c r="AM197" i="52" s="1"/>
  <c r="AN197" i="52" a="1"/>
  <c r="AN197" i="52" s="1"/>
  <c r="AI198" i="51"/>
  <c r="AL196" i="50"/>
  <c r="AD196" i="50"/>
  <c r="AE196" i="50" s="1"/>
  <c r="AF196" i="50" s="1"/>
  <c r="AG196" i="50" s="1"/>
  <c r="AH196" i="50" s="1"/>
  <c r="AN195" i="50" a="1"/>
  <c r="AN195" i="50" s="1"/>
  <c r="AM195" i="50" a="1"/>
  <c r="AM195" i="50" s="1"/>
  <c r="AO195" i="50" a="1"/>
  <c r="AO195" i="50" s="1"/>
  <c r="AI200" i="49"/>
  <c r="AO200" i="49" a="1"/>
  <c r="AO200" i="49" s="1"/>
  <c r="AN197" i="48" a="1"/>
  <c r="AN197" i="48" s="1"/>
  <c r="AM197" i="48" a="1"/>
  <c r="AM197" i="48" s="1"/>
  <c r="AO197" i="48" a="1"/>
  <c r="AO197" i="48" s="1"/>
  <c r="AD198" i="48"/>
  <c r="AE198" i="48" s="1"/>
  <c r="AF198" i="48" s="1"/>
  <c r="AG198" i="48" s="1"/>
  <c r="AH198" i="48" s="1"/>
  <c r="AL198" i="48"/>
  <c r="AL198" i="47"/>
  <c r="AD198" i="47"/>
  <c r="AE198" i="47" s="1"/>
  <c r="AF198" i="47" s="1"/>
  <c r="AG198" i="47" s="1"/>
  <c r="AH198" i="47" s="1"/>
  <c r="AO197" i="47" a="1"/>
  <c r="AO197" i="47" s="1"/>
  <c r="AN197" i="47" a="1"/>
  <c r="AN197" i="47" s="1"/>
  <c r="AM197" i="47" a="1"/>
  <c r="AM197" i="47" s="1"/>
  <c r="F46" i="46"/>
  <c r="F45" i="46"/>
  <c r="F43" i="46"/>
  <c r="F42" i="46"/>
  <c r="F44" i="46"/>
  <c r="G45" i="46"/>
  <c r="G46" i="46"/>
  <c r="G42" i="46"/>
  <c r="G43" i="46"/>
  <c r="G44" i="46"/>
  <c r="H46" i="46"/>
  <c r="H45" i="46"/>
  <c r="H42" i="46"/>
  <c r="H44" i="46"/>
  <c r="H43" i="46"/>
  <c r="AC200" i="45"/>
  <c r="AL199" i="45"/>
  <c r="AM198" i="45" a="1"/>
  <c r="AM198" i="45" s="1"/>
  <c r="AO195" i="44" a="1"/>
  <c r="AO195" i="44" s="1"/>
  <c r="AM195" i="44" a="1"/>
  <c r="AM195" i="44" s="1"/>
  <c r="AN195" i="44" a="1"/>
  <c r="AN195" i="44" s="1"/>
  <c r="AD196" i="44"/>
  <c r="AE196" i="44" s="1"/>
  <c r="AF196" i="44" s="1"/>
  <c r="AG196" i="44" s="1"/>
  <c r="AH196" i="44" s="1"/>
  <c r="AL196" i="44"/>
  <c r="AO201" i="43" a="1"/>
  <c r="AO201" i="43" s="1"/>
  <c r="AN201" i="43" a="1"/>
  <c r="AN201" i="43" s="1"/>
  <c r="AM201" i="43" a="1"/>
  <c r="AM201" i="43" s="1"/>
  <c r="AI200" i="42"/>
  <c r="AO200" i="42" a="1"/>
  <c r="AO200" i="42" s="1"/>
  <c r="AO201" i="41" a="1"/>
  <c r="AO201" i="41" s="1"/>
  <c r="AN201" i="41" a="1"/>
  <c r="AN201" i="41" s="1"/>
  <c r="AM201" i="41" a="1"/>
  <c r="AM201" i="41" s="1"/>
  <c r="F45" i="40"/>
  <c r="F42" i="40"/>
  <c r="F46" i="40"/>
  <c r="F44" i="40"/>
  <c r="F43" i="40"/>
  <c r="G42" i="40"/>
  <c r="G45" i="40"/>
  <c r="G46" i="40"/>
  <c r="G44" i="40"/>
  <c r="G43" i="40"/>
  <c r="H42" i="40"/>
  <c r="H46" i="40"/>
  <c r="H45" i="40"/>
  <c r="H43" i="40"/>
  <c r="H44" i="40"/>
  <c r="AI198" i="57" l="1"/>
  <c r="AN198" i="57" a="1"/>
  <c r="AN198" i="57" s="1"/>
  <c r="AM198" i="57" a="1"/>
  <c r="AM198" i="57" s="1"/>
  <c r="AI200" i="56"/>
  <c r="AM200" i="56" s="1" a="1"/>
  <c r="AM200" i="56" s="1"/>
  <c r="AO201" i="55" a="1"/>
  <c r="AO201" i="55" s="1"/>
  <c r="AN201" i="55" a="1"/>
  <c r="AN201" i="55" s="1"/>
  <c r="AM201" i="55" a="1"/>
  <c r="AM201" i="55" s="1"/>
  <c r="F45" i="54"/>
  <c r="F46" i="54"/>
  <c r="F43" i="54"/>
  <c r="F42" i="54"/>
  <c r="F44" i="54"/>
  <c r="G46" i="54"/>
  <c r="G42" i="54"/>
  <c r="G45" i="54"/>
  <c r="G43" i="54"/>
  <c r="G44" i="54"/>
  <c r="H46" i="54"/>
  <c r="H45" i="54"/>
  <c r="H42" i="54"/>
  <c r="H44" i="54"/>
  <c r="H43" i="54"/>
  <c r="AO201" i="53" a="1"/>
  <c r="AO201" i="53" s="1"/>
  <c r="AN201" i="53" a="1"/>
  <c r="AN201" i="53" s="1"/>
  <c r="AM201" i="53" a="1"/>
  <c r="AM201" i="53" s="1"/>
  <c r="AN200" i="53" a="1"/>
  <c r="AN200" i="53" s="1"/>
  <c r="AM200" i="53" a="1"/>
  <c r="AM200" i="53" s="1"/>
  <c r="AI198" i="52"/>
  <c r="AC200" i="51"/>
  <c r="AL199" i="51"/>
  <c r="AM198" i="51" a="1"/>
  <c r="AM198" i="51" s="1"/>
  <c r="AN198" i="51" a="1"/>
  <c r="AN198" i="51" s="1"/>
  <c r="AO198" i="51" a="1"/>
  <c r="AO198" i="51" s="1"/>
  <c r="AI196" i="50"/>
  <c r="AM196" i="50" a="1"/>
  <c r="AM196" i="50" s="1"/>
  <c r="AO196" i="50" a="1"/>
  <c r="AO196" i="50" s="1"/>
  <c r="AL201" i="49"/>
  <c r="AM200" i="49" a="1"/>
  <c r="AM200" i="49" s="1"/>
  <c r="AN200" i="49" a="1"/>
  <c r="AN200" i="49" s="1"/>
  <c r="AI198" i="48"/>
  <c r="AI198" i="47"/>
  <c r="AO198" i="47" a="1"/>
  <c r="AO198" i="47" s="1"/>
  <c r="G47" i="46"/>
  <c r="H47" i="46"/>
  <c r="F47" i="46"/>
  <c r="AO199" i="45" a="1"/>
  <c r="AO199" i="45" s="1"/>
  <c r="AN199" i="45" a="1"/>
  <c r="AN199" i="45" s="1"/>
  <c r="AM199" i="45" a="1"/>
  <c r="AM199" i="45" s="1"/>
  <c r="AD200" i="45"/>
  <c r="AE200" i="45" s="1"/>
  <c r="AF200" i="45" s="1"/>
  <c r="AG200" i="45" s="1"/>
  <c r="AH200" i="45" s="1"/>
  <c r="AL200" i="45"/>
  <c r="AI196" i="44"/>
  <c r="F42" i="43"/>
  <c r="F46" i="43"/>
  <c r="F45" i="43"/>
  <c r="F43" i="43"/>
  <c r="F44" i="43"/>
  <c r="G42" i="43"/>
  <c r="G45" i="43"/>
  <c r="G46" i="43"/>
  <c r="G44" i="43"/>
  <c r="G43" i="43"/>
  <c r="H42" i="43"/>
  <c r="H45" i="43"/>
  <c r="H46" i="43"/>
  <c r="H43" i="43"/>
  <c r="H44" i="43"/>
  <c r="AL201" i="42"/>
  <c r="AM200" i="42" a="1"/>
  <c r="AM200" i="42" s="1"/>
  <c r="AN200" i="42" a="1"/>
  <c r="AN200" i="42" s="1"/>
  <c r="F46" i="41"/>
  <c r="F45" i="41"/>
  <c r="F43" i="41"/>
  <c r="F42" i="41"/>
  <c r="F44" i="41"/>
  <c r="G45" i="41"/>
  <c r="G42" i="41"/>
  <c r="G46" i="41"/>
  <c r="G44" i="41"/>
  <c r="G43" i="41"/>
  <c r="H42" i="41"/>
  <c r="H44" i="41"/>
  <c r="H46" i="41"/>
  <c r="H45" i="41"/>
  <c r="H43" i="41"/>
  <c r="I43" i="40"/>
  <c r="I44" i="40"/>
  <c r="I46" i="40"/>
  <c r="I42" i="40"/>
  <c r="I45" i="40"/>
  <c r="H47" i="40"/>
  <c r="G47" i="40"/>
  <c r="F47" i="40"/>
  <c r="AC200" i="57" l="1"/>
  <c r="AL199" i="57"/>
  <c r="AO198" i="57" a="1"/>
  <c r="AO198" i="57" s="1"/>
  <c r="AL201" i="56"/>
  <c r="AO200" i="56" a="1"/>
  <c r="AO200" i="56" s="1"/>
  <c r="AN200" i="56" a="1"/>
  <c r="AN200" i="56" s="1"/>
  <c r="F46" i="55"/>
  <c r="F45" i="55"/>
  <c r="F43" i="55"/>
  <c r="F42" i="55"/>
  <c r="F44" i="55"/>
  <c r="G42" i="55"/>
  <c r="G45" i="55"/>
  <c r="G44" i="55"/>
  <c r="G46" i="55"/>
  <c r="G43" i="55"/>
  <c r="H42" i="55"/>
  <c r="H45" i="55"/>
  <c r="H46" i="55"/>
  <c r="H43" i="55"/>
  <c r="H44" i="55"/>
  <c r="H47" i="54"/>
  <c r="G47" i="54"/>
  <c r="F47" i="54"/>
  <c r="F45" i="53"/>
  <c r="F46" i="53"/>
  <c r="F42" i="53"/>
  <c r="F43" i="53"/>
  <c r="F44" i="53"/>
  <c r="G46" i="53"/>
  <c r="G42" i="53"/>
  <c r="G45" i="53"/>
  <c r="G44" i="53"/>
  <c r="G43" i="53"/>
  <c r="H42" i="53"/>
  <c r="H46" i="53"/>
  <c r="H45" i="53"/>
  <c r="H43" i="53"/>
  <c r="H44" i="53"/>
  <c r="AC200" i="52"/>
  <c r="AL199" i="52"/>
  <c r="AM198" i="52" a="1"/>
  <c r="AM198" i="52" s="1"/>
  <c r="AN198" i="52" a="1"/>
  <c r="AN198" i="52" s="1"/>
  <c r="AO198" i="52" a="1"/>
  <c r="AO198" i="52" s="1"/>
  <c r="AO199" i="51" a="1"/>
  <c r="AO199" i="51" s="1"/>
  <c r="AN199" i="51" a="1"/>
  <c r="AN199" i="51" s="1"/>
  <c r="AM199" i="51" a="1"/>
  <c r="AM199" i="51" s="1"/>
  <c r="AL200" i="51"/>
  <c r="AD200" i="51"/>
  <c r="AE200" i="51" s="1"/>
  <c r="AF200" i="51" s="1"/>
  <c r="AG200" i="51" s="1"/>
  <c r="AH200" i="51" s="1"/>
  <c r="AC198" i="50"/>
  <c r="AL197" i="50"/>
  <c r="AN196" i="50" a="1"/>
  <c r="AN196" i="50" s="1"/>
  <c r="AO201" i="49" a="1"/>
  <c r="AO201" i="49" s="1"/>
  <c r="AN201" i="49" a="1"/>
  <c r="AN201" i="49" s="1"/>
  <c r="AM201" i="49" a="1"/>
  <c r="AM201" i="49" s="1"/>
  <c r="AL199" i="48"/>
  <c r="AC200" i="48"/>
  <c r="AM198" i="48" a="1"/>
  <c r="AM198" i="48" s="1"/>
  <c r="AN198" i="48" a="1"/>
  <c r="AN198" i="48" s="1"/>
  <c r="AO198" i="48" a="1"/>
  <c r="AO198" i="48" s="1"/>
  <c r="AC200" i="47"/>
  <c r="AL199" i="47"/>
  <c r="AM198" i="47" a="1"/>
  <c r="AM198" i="47" s="1"/>
  <c r="AN198" i="47" a="1"/>
  <c r="AN198" i="47" s="1"/>
  <c r="AG7" i="46"/>
  <c r="F21" i="18" s="1"/>
  <c r="AI200" i="45"/>
  <c r="AL201" i="45" s="1"/>
  <c r="AL197" i="44"/>
  <c r="AC198" i="44"/>
  <c r="AM196" i="44" a="1"/>
  <c r="AM196" i="44" s="1"/>
  <c r="AN196" i="44" a="1"/>
  <c r="AN196" i="44" s="1"/>
  <c r="AO196" i="44" a="1"/>
  <c r="AO196" i="44" s="1"/>
  <c r="G47" i="43"/>
  <c r="F47" i="43"/>
  <c r="H47" i="43"/>
  <c r="AO201" i="42" a="1"/>
  <c r="AO201" i="42" s="1"/>
  <c r="AN201" i="42" a="1"/>
  <c r="AN201" i="42" s="1"/>
  <c r="AM201" i="42" a="1"/>
  <c r="AM201" i="42" s="1"/>
  <c r="G47" i="41"/>
  <c r="H47" i="41"/>
  <c r="F47" i="41"/>
  <c r="I47" i="40"/>
  <c r="AG6" i="40" s="1"/>
  <c r="AG7" i="40"/>
  <c r="AO199" i="57" l="1" a="1"/>
  <c r="AO199" i="57" s="1"/>
  <c r="AN199" i="57" a="1"/>
  <c r="AN199" i="57" s="1"/>
  <c r="AM199" i="57" a="1"/>
  <c r="AM199" i="57" s="1"/>
  <c r="AD200" i="57"/>
  <c r="AE200" i="57" s="1"/>
  <c r="AF200" i="57" s="1"/>
  <c r="AG200" i="57" s="1"/>
  <c r="AH200" i="57" s="1"/>
  <c r="AL200" i="57"/>
  <c r="AO201" i="56" a="1"/>
  <c r="AO201" i="56" s="1"/>
  <c r="AN201" i="56" a="1"/>
  <c r="AN201" i="56" s="1"/>
  <c r="AM201" i="56" a="1"/>
  <c r="AM201" i="56" s="1"/>
  <c r="G47" i="55"/>
  <c r="H47" i="55"/>
  <c r="F47" i="55"/>
  <c r="AG7" i="54"/>
  <c r="F29" i="18" s="1"/>
  <c r="H47" i="53"/>
  <c r="G47" i="53"/>
  <c r="F47" i="53"/>
  <c r="AN199" i="52" a="1"/>
  <c r="AN199" i="52" s="1"/>
  <c r="AM199" i="52" a="1"/>
  <c r="AM199" i="52" s="1"/>
  <c r="AO199" i="52" a="1"/>
  <c r="AO199" i="52" s="1"/>
  <c r="AD200" i="52"/>
  <c r="AE200" i="52" s="1"/>
  <c r="AF200" i="52" s="1"/>
  <c r="AG200" i="52" s="1"/>
  <c r="AH200" i="52" s="1"/>
  <c r="AL200" i="52"/>
  <c r="AM200" i="51" a="1"/>
  <c r="AM200" i="51" s="1"/>
  <c r="AI200" i="51"/>
  <c r="AL201" i="51" s="1"/>
  <c r="AO200" i="51" a="1"/>
  <c r="AO200" i="51" s="1"/>
  <c r="AO197" i="50" a="1"/>
  <c r="AO197" i="50" s="1"/>
  <c r="AM197" i="50" a="1"/>
  <c r="AM197" i="50" s="1"/>
  <c r="AN197" i="50" a="1"/>
  <c r="AN197" i="50" s="1"/>
  <c r="AD198" i="50"/>
  <c r="AE198" i="50" s="1"/>
  <c r="AF198" i="50" s="1"/>
  <c r="AG198" i="50" s="1"/>
  <c r="AH198" i="50" s="1"/>
  <c r="AL198" i="50"/>
  <c r="F44" i="49"/>
  <c r="F45" i="49"/>
  <c r="F46" i="49"/>
  <c r="F43" i="49"/>
  <c r="F42" i="49"/>
  <c r="G45" i="49"/>
  <c r="G42" i="49"/>
  <c r="G46" i="49"/>
  <c r="G44" i="49"/>
  <c r="G43" i="49"/>
  <c r="H45" i="49"/>
  <c r="H42" i="49"/>
  <c r="H46" i="49"/>
  <c r="H44" i="49"/>
  <c r="H43" i="49"/>
  <c r="AL200" i="48"/>
  <c r="AD200" i="48"/>
  <c r="AE200" i="48" s="1"/>
  <c r="AF200" i="48" s="1"/>
  <c r="AG200" i="48" s="1"/>
  <c r="AH200" i="48" s="1"/>
  <c r="AO199" i="48" a="1"/>
  <c r="AO199" i="48" s="1"/>
  <c r="AM199" i="48" a="1"/>
  <c r="AM199" i="48" s="1"/>
  <c r="AN199" i="48" a="1"/>
  <c r="AN199" i="48" s="1"/>
  <c r="AO199" i="47" a="1"/>
  <c r="AO199" i="47" s="1"/>
  <c r="AN199" i="47" a="1"/>
  <c r="AN199" i="47" s="1"/>
  <c r="AM199" i="47" a="1"/>
  <c r="AM199" i="47" s="1"/>
  <c r="AL200" i="47"/>
  <c r="AD200" i="47"/>
  <c r="AE200" i="47" s="1"/>
  <c r="AF200" i="47" s="1"/>
  <c r="AG200" i="47" s="1"/>
  <c r="AH200" i="47" s="1"/>
  <c r="AO201" i="45" a="1"/>
  <c r="AO201" i="45" s="1"/>
  <c r="AN201" i="45" a="1"/>
  <c r="AN201" i="45" s="1"/>
  <c r="AM201" i="45" a="1"/>
  <c r="AM201" i="45" s="1"/>
  <c r="AN200" i="45" a="1"/>
  <c r="AN200" i="45" s="1"/>
  <c r="AM200" i="45" a="1"/>
  <c r="AM200" i="45" s="1"/>
  <c r="AO200" i="45" a="1"/>
  <c r="AO200" i="45" s="1"/>
  <c r="AD198" i="44"/>
  <c r="AE198" i="44" s="1"/>
  <c r="AF198" i="44" s="1"/>
  <c r="AG198" i="44" s="1"/>
  <c r="AH198" i="44" s="1"/>
  <c r="AL198" i="44"/>
  <c r="AO197" i="44" a="1"/>
  <c r="AO197" i="44" s="1"/>
  <c r="AM197" i="44" a="1"/>
  <c r="AM197" i="44" s="1"/>
  <c r="AN197" i="44" a="1"/>
  <c r="AN197" i="44" s="1"/>
  <c r="AG7" i="43"/>
  <c r="F18" i="18" s="1"/>
  <c r="F44" i="42"/>
  <c r="F46" i="42"/>
  <c r="F45" i="42"/>
  <c r="F42" i="42"/>
  <c r="F43" i="42"/>
  <c r="G46" i="42"/>
  <c r="G45" i="42"/>
  <c r="G42" i="42"/>
  <c r="G44" i="42"/>
  <c r="G43" i="42"/>
  <c r="H46" i="42"/>
  <c r="H45" i="42"/>
  <c r="H42" i="42"/>
  <c r="H44" i="42"/>
  <c r="H43" i="42"/>
  <c r="E15" i="18"/>
  <c r="F15" i="18"/>
  <c r="AG7" i="41"/>
  <c r="F16" i="18" s="1"/>
  <c r="AI200" i="57" l="1"/>
  <c r="AL201" i="57" s="1"/>
  <c r="F46" i="56"/>
  <c r="F45" i="56"/>
  <c r="F44" i="56"/>
  <c r="F42" i="56"/>
  <c r="F43" i="56"/>
  <c r="G44" i="56"/>
  <c r="G43" i="56"/>
  <c r="G46" i="56"/>
  <c r="G45" i="56"/>
  <c r="G42" i="56"/>
  <c r="H42" i="56"/>
  <c r="H45" i="56"/>
  <c r="H46" i="56"/>
  <c r="H44" i="56"/>
  <c r="H43" i="56"/>
  <c r="AG7" i="53"/>
  <c r="F28" i="18" s="1"/>
  <c r="AG7" i="55"/>
  <c r="F30" i="18" s="1"/>
  <c r="AM200" i="52" a="1"/>
  <c r="AM200" i="52" s="1"/>
  <c r="AN200" i="52" a="1"/>
  <c r="AN200" i="52" s="1"/>
  <c r="AI200" i="52"/>
  <c r="AL201" i="52" s="1"/>
  <c r="AO200" i="52" a="1"/>
  <c r="AO200" i="52" s="1"/>
  <c r="AO201" i="51" a="1"/>
  <c r="AO201" i="51" s="1"/>
  <c r="AN201" i="51" a="1"/>
  <c r="AN201" i="51" s="1"/>
  <c r="AM201" i="51" a="1"/>
  <c r="AM201" i="51" s="1"/>
  <c r="AN200" i="51" a="1"/>
  <c r="AN200" i="51" s="1"/>
  <c r="AN198" i="50" a="1"/>
  <c r="AN198" i="50" s="1"/>
  <c r="AI198" i="50"/>
  <c r="AO198" i="50" a="1"/>
  <c r="AO198" i="50" s="1"/>
  <c r="G47" i="49"/>
  <c r="F47" i="49"/>
  <c r="H47" i="49"/>
  <c r="AI200" i="48"/>
  <c r="AL201" i="48" s="1"/>
  <c r="AO200" i="48" a="1"/>
  <c r="AO200" i="48" s="1"/>
  <c r="AI200" i="47"/>
  <c r="AL201" i="47" s="1"/>
  <c r="AN200" i="47" a="1"/>
  <c r="AN200" i="47" s="1"/>
  <c r="F45" i="45"/>
  <c r="F44" i="45"/>
  <c r="F46" i="45"/>
  <c r="F42" i="45"/>
  <c r="F43" i="45"/>
  <c r="G42" i="45"/>
  <c r="G45" i="45"/>
  <c r="G43" i="45"/>
  <c r="G46" i="45"/>
  <c r="G44" i="45"/>
  <c r="H45" i="45"/>
  <c r="H42" i="45"/>
  <c r="H46" i="45"/>
  <c r="H44" i="45"/>
  <c r="H43" i="45"/>
  <c r="AN198" i="44" a="1"/>
  <c r="AN198" i="44" s="1"/>
  <c r="AI198" i="44"/>
  <c r="G47" i="42"/>
  <c r="H47" i="42"/>
  <c r="F47" i="42"/>
  <c r="AO200" i="57" l="1" a="1"/>
  <c r="AO200" i="57" s="1"/>
  <c r="AO201" i="57" a="1"/>
  <c r="AO201" i="57" s="1"/>
  <c r="AN201" i="57" a="1"/>
  <c r="AN201" i="57" s="1"/>
  <c r="AM201" i="57" a="1"/>
  <c r="AM201" i="57" s="1"/>
  <c r="AN200" i="57" a="1"/>
  <c r="AN200" i="57" s="1"/>
  <c r="AM200" i="57" a="1"/>
  <c r="AM200" i="57" s="1"/>
  <c r="G47" i="56"/>
  <c r="H47" i="56"/>
  <c r="F47" i="56"/>
  <c r="AO201" i="52" a="1"/>
  <c r="AO201" i="52" s="1"/>
  <c r="AN201" i="52" a="1"/>
  <c r="AN201" i="52" s="1"/>
  <c r="AM201" i="52" a="1"/>
  <c r="AM201" i="52" s="1"/>
  <c r="F46" i="51"/>
  <c r="F45" i="51"/>
  <c r="F44" i="51"/>
  <c r="F42" i="51"/>
  <c r="F43" i="51"/>
  <c r="G42" i="51"/>
  <c r="G45" i="51"/>
  <c r="G46" i="51"/>
  <c r="G43" i="51"/>
  <c r="G44" i="51"/>
  <c r="H45" i="51"/>
  <c r="H42" i="51"/>
  <c r="H46" i="51"/>
  <c r="H44" i="51"/>
  <c r="H43" i="51"/>
  <c r="AL199" i="50"/>
  <c r="AC200" i="50"/>
  <c r="AM198" i="50" a="1"/>
  <c r="AM198" i="50" s="1"/>
  <c r="AG7" i="49"/>
  <c r="F24" i="18" s="1"/>
  <c r="AO201" i="48" a="1"/>
  <c r="AO201" i="48" s="1"/>
  <c r="AN201" i="48" a="1"/>
  <c r="AN201" i="48" s="1"/>
  <c r="AM201" i="48" a="1"/>
  <c r="AM201" i="48" s="1"/>
  <c r="AN200" i="48" a="1"/>
  <c r="AN200" i="48" s="1"/>
  <c r="AM200" i="48" a="1"/>
  <c r="AM200" i="48" s="1"/>
  <c r="AO201" i="47" a="1"/>
  <c r="AO201" i="47" s="1"/>
  <c r="AN201" i="47" a="1"/>
  <c r="AN201" i="47" s="1"/>
  <c r="AM201" i="47" a="1"/>
  <c r="AM201" i="47" s="1"/>
  <c r="AO200" i="47" a="1"/>
  <c r="AO200" i="47" s="1"/>
  <c r="AM200" i="47" a="1"/>
  <c r="AM200" i="47" s="1"/>
  <c r="G47" i="45"/>
  <c r="F47" i="45"/>
  <c r="H47" i="45"/>
  <c r="AC200" i="44"/>
  <c r="AL199" i="44"/>
  <c r="AM198" i="44" a="1"/>
  <c r="AM198" i="44" s="1"/>
  <c r="AO198" i="44" a="1"/>
  <c r="AO198" i="44" s="1"/>
  <c r="AG7" i="42"/>
  <c r="F17" i="18" s="1"/>
  <c r="F46" i="57" l="1"/>
  <c r="F45" i="57"/>
  <c r="F43" i="57"/>
  <c r="F44" i="57"/>
  <c r="F42" i="57"/>
  <c r="G45" i="57"/>
  <c r="G46" i="57"/>
  <c r="G42" i="57"/>
  <c r="G43" i="57"/>
  <c r="G44" i="57"/>
  <c r="H42" i="57"/>
  <c r="H45" i="57"/>
  <c r="H46" i="57"/>
  <c r="H44" i="57"/>
  <c r="H43" i="57"/>
  <c r="AG7" i="56"/>
  <c r="F31" i="18" s="1"/>
  <c r="F46" i="52"/>
  <c r="F45" i="52"/>
  <c r="F42" i="52"/>
  <c r="F44" i="52"/>
  <c r="F43" i="52"/>
  <c r="G46" i="52"/>
  <c r="G45" i="52"/>
  <c r="G42" i="52"/>
  <c r="G44" i="52"/>
  <c r="G43" i="52"/>
  <c r="H45" i="52"/>
  <c r="H42" i="52"/>
  <c r="H46" i="52"/>
  <c r="H43" i="52"/>
  <c r="H44" i="52"/>
  <c r="G47" i="51"/>
  <c r="H47" i="51"/>
  <c r="F47" i="51"/>
  <c r="AD200" i="50"/>
  <c r="AE200" i="50" s="1"/>
  <c r="AF200" i="50" s="1"/>
  <c r="AG200" i="50" s="1"/>
  <c r="AH200" i="50" s="1"/>
  <c r="AL200" i="50"/>
  <c r="AO199" i="50" a="1"/>
  <c r="AO199" i="50" s="1"/>
  <c r="AM199" i="50" a="1"/>
  <c r="AM199" i="50" s="1"/>
  <c r="AN199" i="50" a="1"/>
  <c r="AN199" i="50" s="1"/>
  <c r="F46" i="48"/>
  <c r="F44" i="48"/>
  <c r="F45" i="48"/>
  <c r="F43" i="48"/>
  <c r="F42" i="48"/>
  <c r="G42" i="48"/>
  <c r="G46" i="48"/>
  <c r="G45" i="48"/>
  <c r="G44" i="48"/>
  <c r="G43" i="48"/>
  <c r="H46" i="48"/>
  <c r="H45" i="48"/>
  <c r="H42" i="48"/>
  <c r="H43" i="48"/>
  <c r="H44" i="48"/>
  <c r="F45" i="47"/>
  <c r="F46" i="47"/>
  <c r="F42" i="47"/>
  <c r="F43" i="47"/>
  <c r="F44" i="47"/>
  <c r="G46" i="47"/>
  <c r="G45" i="47"/>
  <c r="G42" i="47"/>
  <c r="G44" i="47"/>
  <c r="G43" i="47"/>
  <c r="H45" i="47"/>
  <c r="H46" i="47"/>
  <c r="H42" i="47"/>
  <c r="H44" i="47"/>
  <c r="H43" i="47"/>
  <c r="AG7" i="45"/>
  <c r="F20" i="18" s="1"/>
  <c r="AM199" i="44" a="1"/>
  <c r="AM199" i="44" s="1"/>
  <c r="AO199" i="44" a="1"/>
  <c r="AO199" i="44" s="1"/>
  <c r="AN199" i="44" a="1"/>
  <c r="AN199" i="44" s="1"/>
  <c r="AL200" i="44"/>
  <c r="AD200" i="44"/>
  <c r="AE200" i="44" s="1"/>
  <c r="AF200" i="44" s="1"/>
  <c r="AG200" i="44" s="1"/>
  <c r="AH200" i="44" s="1"/>
  <c r="G47" i="57" l="1"/>
  <c r="H47" i="57"/>
  <c r="F47" i="57"/>
  <c r="G47" i="52"/>
  <c r="H47" i="52"/>
  <c r="F47" i="52"/>
  <c r="AG7" i="51"/>
  <c r="F26" i="18" s="1"/>
  <c r="AI200" i="50"/>
  <c r="AL201" i="50" s="1"/>
  <c r="H47" i="48"/>
  <c r="G47" i="48"/>
  <c r="H47" i="47"/>
  <c r="F47" i="48"/>
  <c r="G47" i="47"/>
  <c r="F47" i="47"/>
  <c r="AI200" i="44"/>
  <c r="AL201" i="44" s="1"/>
  <c r="AO200" i="44" a="1"/>
  <c r="AO200" i="44" s="1"/>
  <c r="AG7" i="57" l="1"/>
  <c r="F32" i="18" s="1"/>
  <c r="AG7" i="52"/>
  <c r="F27" i="18" s="1"/>
  <c r="AO201" i="50" a="1"/>
  <c r="AO201" i="50" s="1"/>
  <c r="AN201" i="50" a="1"/>
  <c r="AN201" i="50" s="1"/>
  <c r="AM201" i="50" a="1"/>
  <c r="AM201" i="50" s="1"/>
  <c r="AN200" i="50" a="1"/>
  <c r="AN200" i="50" s="1"/>
  <c r="AM200" i="50" a="1"/>
  <c r="AM200" i="50" s="1"/>
  <c r="AO200" i="50" a="1"/>
  <c r="AO200" i="50" s="1"/>
  <c r="AG7" i="48"/>
  <c r="F23" i="18" s="1"/>
  <c r="AG7" i="47"/>
  <c r="F22" i="18" s="1"/>
  <c r="AO201" i="44" a="1"/>
  <c r="AO201" i="44" s="1"/>
  <c r="AN201" i="44" a="1"/>
  <c r="AN201" i="44" s="1"/>
  <c r="AM201" i="44" a="1"/>
  <c r="AM201" i="44" s="1"/>
  <c r="AN200" i="44" a="1"/>
  <c r="AN200" i="44" s="1"/>
  <c r="AM200" i="44" a="1"/>
  <c r="AM200" i="44" s="1"/>
  <c r="F46" i="50" l="1"/>
  <c r="F43" i="50"/>
  <c r="F45" i="50"/>
  <c r="F44" i="50"/>
  <c r="F42" i="50"/>
  <c r="G46" i="50"/>
  <c r="G42" i="50"/>
  <c r="G45" i="50"/>
  <c r="G43" i="50"/>
  <c r="G44" i="50"/>
  <c r="H46" i="50"/>
  <c r="H45" i="50"/>
  <c r="H42" i="50"/>
  <c r="H44" i="50"/>
  <c r="H43" i="50"/>
  <c r="F46" i="44"/>
  <c r="F45" i="44"/>
  <c r="F44" i="44"/>
  <c r="F42" i="44"/>
  <c r="F43" i="44"/>
  <c r="G45" i="44"/>
  <c r="G42" i="44"/>
  <c r="G46" i="44"/>
  <c r="G43" i="44"/>
  <c r="G44" i="44"/>
  <c r="H45" i="44"/>
  <c r="H42" i="44"/>
  <c r="H46" i="44"/>
  <c r="H43" i="44"/>
  <c r="H44" i="44"/>
  <c r="G47" i="50" l="1"/>
  <c r="H47" i="50"/>
  <c r="F47" i="50"/>
  <c r="G47" i="44"/>
  <c r="H47" i="44"/>
  <c r="F47" i="44"/>
  <c r="AG7" i="50" l="1"/>
  <c r="F25" i="18" s="1"/>
  <c r="AG7" i="44"/>
  <c r="F19" i="1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<sst xmlns="http://schemas.openxmlformats.org/spreadsheetml/2006/main" count="2892" uniqueCount="98">
  <si>
    <t>現場完了日</t>
    <rPh sb="0" eb="2">
      <t>ゲンバ</t>
    </rPh>
    <rPh sb="2" eb="5">
      <t>カンリョウビ</t>
    </rPh>
    <phoneticPr fontId="2"/>
  </si>
  <si>
    <t>●●建設</t>
    <phoneticPr fontId="1"/>
  </si>
  <si>
    <t>工事名</t>
    <phoneticPr fontId="2"/>
  </si>
  <si>
    <t>受注者</t>
    <rPh sb="0" eb="3">
      <t>ジュチュウシャ</t>
    </rPh>
    <phoneticPr fontId="2"/>
  </si>
  <si>
    <t>現場着手日</t>
    <rPh sb="0" eb="2">
      <t>ゲンバ</t>
    </rPh>
    <rPh sb="2" eb="5">
      <t>チャクシュビ</t>
    </rPh>
    <phoneticPr fontId="2"/>
  </si>
  <si>
    <t>会社名</t>
    <rPh sb="0" eb="3">
      <t>カイシャメイ</t>
    </rPh>
    <phoneticPr fontId="2"/>
  </si>
  <si>
    <t>氏名</t>
    <rPh sb="0" eb="2">
      <t>シメイ</t>
    </rPh>
    <phoneticPr fontId="2"/>
  </si>
  <si>
    <t>週単位</t>
    <rPh sb="0" eb="3">
      <t>シュウタンイ</t>
    </rPh>
    <phoneticPr fontId="2"/>
  </si>
  <si>
    <t>月単位</t>
    <rPh sb="0" eb="3">
      <t>ツキタンイ</t>
    </rPh>
    <phoneticPr fontId="2"/>
  </si>
  <si>
    <t>通期</t>
    <rPh sb="0" eb="2">
      <t>ツウキ</t>
    </rPh>
    <phoneticPr fontId="2"/>
  </si>
  <si>
    <t>作業シート</t>
    <rPh sb="0" eb="2">
      <t>サギョウ</t>
    </rPh>
    <phoneticPr fontId="2"/>
  </si>
  <si>
    <t xml:space="preserve">➡ </t>
    <phoneticPr fontId="2"/>
  </si>
  <si>
    <t>Sheet1</t>
    <phoneticPr fontId="2"/>
  </si>
  <si>
    <t xml:space="preserve"> </t>
  </si>
  <si>
    <t>能登　一郎</t>
    <rPh sb="0" eb="2">
      <t>ノト</t>
    </rPh>
    <phoneticPr fontId="2"/>
  </si>
  <si>
    <t>能登　二郎</t>
    <rPh sb="0" eb="2">
      <t>ノト</t>
    </rPh>
    <phoneticPr fontId="2"/>
  </si>
  <si>
    <t>能登　三郎</t>
    <rPh sb="0" eb="2">
      <t>ノト</t>
    </rPh>
    <phoneticPr fontId="2"/>
  </si>
  <si>
    <t>能登　四郎</t>
    <rPh sb="0" eb="2">
      <t>ノト</t>
    </rPh>
    <phoneticPr fontId="2"/>
  </si>
  <si>
    <t>能登　五郎</t>
    <rPh sb="0" eb="2">
      <t>ノト</t>
    </rPh>
    <phoneticPr fontId="2"/>
  </si>
  <si>
    <t>能登　六郎</t>
    <rPh sb="0" eb="2">
      <t>ノト</t>
    </rPh>
    <phoneticPr fontId="2"/>
  </si>
  <si>
    <t>加賀　一郎</t>
    <rPh sb="0" eb="2">
      <t>カガ</t>
    </rPh>
    <phoneticPr fontId="2"/>
  </si>
  <si>
    <t>加賀　二郎</t>
    <rPh sb="0" eb="2">
      <t>カガ</t>
    </rPh>
    <phoneticPr fontId="2"/>
  </si>
  <si>
    <t>加賀　三郎</t>
    <rPh sb="0" eb="2">
      <t>カガ</t>
    </rPh>
    <phoneticPr fontId="2"/>
  </si>
  <si>
    <t>加賀　四郎</t>
    <rPh sb="0" eb="2">
      <t>カガ</t>
    </rPh>
    <phoneticPr fontId="2"/>
  </si>
  <si>
    <t>加賀　五郎</t>
    <rPh sb="0" eb="2">
      <t>カガ</t>
    </rPh>
    <phoneticPr fontId="2"/>
  </si>
  <si>
    <t>加賀　六郎</t>
    <rPh sb="0" eb="2">
      <t>カガ</t>
    </rPh>
    <phoneticPr fontId="2"/>
  </si>
  <si>
    <t>※　１週間以内のみの従事者は対象外とする。</t>
    <rPh sb="3" eb="7">
      <t>シュウカンイナイ</t>
    </rPh>
    <rPh sb="10" eb="13">
      <t>ジュウジシャ</t>
    </rPh>
    <rPh sb="14" eb="17">
      <t>タイショウガイ</t>
    </rPh>
    <phoneticPr fontId="2"/>
  </si>
  <si>
    <t>区分</t>
    <rPh sb="0" eb="2">
      <t>クブン</t>
    </rPh>
    <phoneticPr fontId="2"/>
  </si>
  <si>
    <t>平均休日率</t>
    <rPh sb="0" eb="5">
      <t>ヘイキンキュウジツリツ</t>
    </rPh>
    <phoneticPr fontId="2"/>
  </si>
  <si>
    <t>達成状況</t>
    <rPh sb="0" eb="4">
      <t>タッセイジョウキョウ</t>
    </rPh>
    <phoneticPr fontId="2"/>
  </si>
  <si>
    <t>対象期間</t>
    <rPh sb="0" eb="4">
      <t>タイショウキカン</t>
    </rPh>
    <phoneticPr fontId="2"/>
  </si>
  <si>
    <t>工事名</t>
    <rPh sb="0" eb="3">
      <t>コウジメイ</t>
    </rPh>
    <phoneticPr fontId="2"/>
  </si>
  <si>
    <t>年末年始・夏季休暇等</t>
    <rPh sb="0" eb="4">
      <t>ネンマツネンシ</t>
    </rPh>
    <rPh sb="5" eb="10">
      <t>カキキュウカトウ</t>
    </rPh>
    <phoneticPr fontId="2"/>
  </si>
  <si>
    <t>（対象期間日数×28.5％）</t>
    <rPh sb="0" eb="1">
      <t>ニッスウ</t>
    </rPh>
    <rPh sb="1" eb="7">
      <t>タイショウキカンニッスウ</t>
    </rPh>
    <phoneticPr fontId="2"/>
  </si>
  <si>
    <t>0：OK</t>
    <phoneticPr fontId="2"/>
  </si>
  <si>
    <t>1：NG</t>
    <phoneticPr fontId="2"/>
  </si>
  <si>
    <t>表番号</t>
    <rPh sb="0" eb="3">
      <t>ヒョウバンゴウ</t>
    </rPh>
    <phoneticPr fontId="2"/>
  </si>
  <si>
    <t>週単位平均</t>
    <rPh sb="0" eb="3">
      <t>シュウタンイ</t>
    </rPh>
    <rPh sb="3" eb="5">
      <t>ヘイキン</t>
    </rPh>
    <phoneticPr fontId="2"/>
  </si>
  <si>
    <t>●</t>
    <phoneticPr fontId="2"/>
  </si>
  <si>
    <t>▲</t>
    <phoneticPr fontId="2"/>
  </si>
  <si>
    <t>★</t>
    <phoneticPr fontId="2"/>
  </si>
  <si>
    <t>判別</t>
    <rPh sb="0" eb="2">
      <t>ハンベツ</t>
    </rPh>
    <phoneticPr fontId="2"/>
  </si>
  <si>
    <t>●</t>
  </si>
  <si>
    <t>：現場閉所した日</t>
    <rPh sb="1" eb="3">
      <t>ゲンバ</t>
    </rPh>
    <rPh sb="3" eb="5">
      <t>ヘイショ</t>
    </rPh>
    <rPh sb="7" eb="8">
      <t>ヒ</t>
    </rPh>
    <phoneticPr fontId="11"/>
  </si>
  <si>
    <t>▲</t>
  </si>
  <si>
    <t>：年末年始・夏季休暇等の日</t>
    <rPh sb="1" eb="5">
      <t>ネンマツネンシ</t>
    </rPh>
    <rPh sb="6" eb="10">
      <t>カキキュウカ</t>
    </rPh>
    <rPh sb="10" eb="11">
      <t>トウ</t>
    </rPh>
    <rPh sb="12" eb="13">
      <t>ヒ</t>
    </rPh>
    <phoneticPr fontId="11"/>
  </si>
  <si>
    <t>：作業日</t>
    <rPh sb="1" eb="4">
      <t>サギョウビ</t>
    </rPh>
    <phoneticPr fontId="11"/>
  </si>
  <si>
    <t>週</t>
    <rPh sb="0" eb="1">
      <t>シュウ</t>
    </rPh>
    <phoneticPr fontId="2"/>
  </si>
  <si>
    <t>判定</t>
    <rPh sb="0" eb="2">
      <t>ハンテイ</t>
    </rPh>
    <phoneticPr fontId="2"/>
  </si>
  <si>
    <t>月</t>
    <rPh sb="0" eb="1">
      <t>ゲツ</t>
    </rPh>
    <phoneticPr fontId="2"/>
  </si>
  <si>
    <t>火</t>
    <rPh sb="0" eb="1">
      <t>カ</t>
    </rPh>
    <phoneticPr fontId="2"/>
  </si>
  <si>
    <t>水</t>
    <rPh sb="0" eb="1">
      <t>スイ</t>
    </rPh>
    <phoneticPr fontId="2"/>
  </si>
  <si>
    <t>木</t>
  </si>
  <si>
    <t>金</t>
  </si>
  <si>
    <t>土</t>
  </si>
  <si>
    <t>日</t>
  </si>
  <si>
    <t>判</t>
    <rPh sb="0" eb="1">
      <t>ハン</t>
    </rPh>
    <phoneticPr fontId="2"/>
  </si>
  <si>
    <t>月</t>
    <rPh sb="0" eb="1">
      <t>ツキ</t>
    </rPh>
    <phoneticPr fontId="2"/>
  </si>
  <si>
    <t>実施状況</t>
    <rPh sb="0" eb="2">
      <t>ジッシ</t>
    </rPh>
    <rPh sb="2" eb="4">
      <t>ジョウキョウ</t>
    </rPh>
    <phoneticPr fontId="2"/>
  </si>
  <si>
    <t>：現場閉所した日</t>
    <phoneticPr fontId="2"/>
  </si>
  <si>
    <t>：年末年始・夏季休暇等の日</t>
    <phoneticPr fontId="2"/>
  </si>
  <si>
    <t>：作業日</t>
    <rPh sb="1" eb="4">
      <t>サギョウビ</t>
    </rPh>
    <phoneticPr fontId="2"/>
  </si>
  <si>
    <t>：離脱中</t>
    <rPh sb="1" eb="4">
      <t>リダツチュウ</t>
    </rPh>
    <phoneticPr fontId="2"/>
  </si>
  <si>
    <t>様式第３号</t>
    <rPh sb="0" eb="2">
      <t>ヨウシキ</t>
    </rPh>
    <rPh sb="2" eb="3">
      <t>ダイ</t>
    </rPh>
    <rPh sb="4" eb="5">
      <t>ゴウ</t>
    </rPh>
    <phoneticPr fontId="2"/>
  </si>
  <si>
    <t>石川　一郎</t>
    <rPh sb="0" eb="2">
      <t>イシカワ</t>
    </rPh>
    <phoneticPr fontId="1"/>
  </si>
  <si>
    <t>石川　二郎</t>
    <rPh sb="0" eb="2">
      <t>イシカワ</t>
    </rPh>
    <phoneticPr fontId="1"/>
  </si>
  <si>
    <t>週休２日工事（交替制）　休日取得［計画・実績］表</t>
    <rPh sb="0" eb="2">
      <t>シュウキュウ</t>
    </rPh>
    <rPh sb="3" eb="4">
      <t>ニチ</t>
    </rPh>
    <rPh sb="4" eb="6">
      <t>コウジ</t>
    </rPh>
    <rPh sb="7" eb="9">
      <t>コウタイ</t>
    </rPh>
    <rPh sb="9" eb="10">
      <t>セイ</t>
    </rPh>
    <rPh sb="12" eb="14">
      <t>キュウジツ</t>
    </rPh>
    <rPh sb="14" eb="16">
      <t>シュトク</t>
    </rPh>
    <rPh sb="17" eb="19">
      <t>ケイカク</t>
    </rPh>
    <rPh sb="20" eb="22">
      <t>ジッセキ</t>
    </rPh>
    <rPh sb="23" eb="24">
      <t>ヒョウ</t>
    </rPh>
    <phoneticPr fontId="2"/>
  </si>
  <si>
    <t>石川　三郎</t>
    <rPh sb="0" eb="2">
      <t>イシカワ</t>
    </rPh>
    <phoneticPr fontId="1"/>
  </si>
  <si>
    <t>石川　四郎</t>
    <rPh sb="0" eb="2">
      <t>イシカワ</t>
    </rPh>
    <phoneticPr fontId="1"/>
  </si>
  <si>
    <t>石川　五郎</t>
    <rPh sb="0" eb="2">
      <t>イシカワ</t>
    </rPh>
    <phoneticPr fontId="1"/>
  </si>
  <si>
    <t>石川　六郎</t>
    <rPh sb="0" eb="2">
      <t>イシカワ</t>
    </rPh>
    <phoneticPr fontId="1"/>
  </si>
  <si>
    <t>　※　災害復旧工事のみ適用可能</t>
    <phoneticPr fontId="1"/>
  </si>
  <si>
    <t>Sheet1（2）</t>
    <phoneticPr fontId="2"/>
  </si>
  <si>
    <t>Sheet1（3）</t>
    <phoneticPr fontId="1"/>
  </si>
  <si>
    <t>Sheet1（4）</t>
    <phoneticPr fontId="1"/>
  </si>
  <si>
    <t>Sheet1（5）</t>
    <phoneticPr fontId="1"/>
  </si>
  <si>
    <t>Sheet1（6）</t>
    <phoneticPr fontId="1"/>
  </si>
  <si>
    <t>Sheet1（7）</t>
    <phoneticPr fontId="1"/>
  </si>
  <si>
    <t>Sheet1（8）</t>
    <phoneticPr fontId="1"/>
  </si>
  <si>
    <t>Sheet1（9）</t>
    <phoneticPr fontId="1"/>
  </si>
  <si>
    <t>Sheet1（10）</t>
    <phoneticPr fontId="1"/>
  </si>
  <si>
    <t>Sheet1（11）</t>
    <phoneticPr fontId="1"/>
  </si>
  <si>
    <t>Sheet1（12）</t>
    <phoneticPr fontId="1"/>
  </si>
  <si>
    <t>Sheet1（13）</t>
    <phoneticPr fontId="1"/>
  </si>
  <si>
    <t>Sheet1（14）</t>
    <phoneticPr fontId="1"/>
  </si>
  <si>
    <t>Sheet1（15）</t>
    <phoneticPr fontId="1"/>
  </si>
  <si>
    <t>Sheet1（16）</t>
    <phoneticPr fontId="1"/>
  </si>
  <si>
    <t>Sheet1（17）</t>
    <phoneticPr fontId="1"/>
  </si>
  <si>
    <t>Sheet1（18）</t>
    <phoneticPr fontId="1"/>
  </si>
  <si>
    <t>○○建設</t>
    <rPh sb="2" eb="4">
      <t>ケンセツ</t>
    </rPh>
    <phoneticPr fontId="1"/>
  </si>
  <si>
    <t>○○工事</t>
    <rPh sb="2" eb="4">
      <t>コウジ</t>
    </rPh>
    <phoneticPr fontId="1"/>
  </si>
  <si>
    <t>※年末年始・夏季休暇等とは、年末年始（６日）・夏季休暇（３日）のほか、
　下記の期間とする。
　・工場製作のみの期間　　　　・工事事故等による不稼働期間
　・天災に対する突発的な対応　・工事の全面中止期間等　
　・受注者の責によらず休工・現場作業を余儀なくされる期間　・その他</t>
  </si>
  <si>
    <t>▲▲建設（一次下請）</t>
    <phoneticPr fontId="1"/>
  </si>
  <si>
    <t>■■建設（二次下請）</t>
    <phoneticPr fontId="1"/>
  </si>
  <si>
    <t>週休２日工事（交替制）休日取得［計画・実績］表（１）</t>
    <phoneticPr fontId="1"/>
  </si>
  <si>
    <t>週休２日工事（交替制）休日取得［計画・実績］表（２）</t>
    <phoneticPr fontId="1"/>
  </si>
  <si>
    <t>週休２日工事（交替制）休日取得［計画・実績］表（４）</t>
    <phoneticPr fontId="1"/>
  </si>
  <si>
    <t>週休２日工事（交替制）休日取得［計画・実績］表（３）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</si>
</sst>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8" formatCode="0.0%"/>
    <numFmt numFmtId="183" formatCode="[$]ggge&quot;年&quot;m&quot;月&quot;d&quot;日&quot;;@" x16r2:formatCode16="[$-ja-JP-x-gannen]ggge&quot;年&quot;m&quot;月&quot;d&quot;日&quot;;@"/>
    <numFmt numFmtId="184" formatCode="0.000"/>
    <numFmt numFmtId="185" formatCode="m/d;@"/>
  </numFmts>
  <fonts count="31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sz val="12"/>
      <color theme="1"/>
      <name val="メイリオ"/>
      <family val="3"/>
      <charset val="128"/>
    </font>
    <font>
      <sz val="11"/>
      <name val="メイリオ"/>
      <family val="3"/>
      <charset val="128"/>
    </font>
    <font>
      <sz val="11"/>
      <color theme="0"/>
      <name val="メイリオ"/>
      <family val="3"/>
      <charset val="128"/>
    </font>
    <font>
      <b/>
      <sz val="11"/>
      <name val="メイリオ"/>
      <family val="3"/>
      <charset val="128"/>
    </font>
    <font>
      <sz val="10"/>
      <color theme="1"/>
      <name val="メイリオ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2"/>
      <scheme val="minor"/>
    </font>
    <font>
      <sz val="11"/>
      <color theme="1"/>
      <name val="HGSｺﾞｼｯｸM"/>
      <family val="3"/>
      <charset val="128"/>
    </font>
    <font>
      <b/>
      <sz val="11"/>
      <color theme="1"/>
      <name val="HGSｺﾞｼｯｸM"/>
      <family val="3"/>
      <charset val="128"/>
    </font>
    <font>
      <b/>
      <sz val="16"/>
      <color theme="1"/>
      <name val="HGSｺﾞｼｯｸM"/>
      <family val="3"/>
      <charset val="128"/>
    </font>
    <font>
      <sz val="16"/>
      <color theme="1"/>
      <name val="HGSｺﾞｼｯｸM"/>
      <family val="3"/>
      <charset val="128"/>
    </font>
    <font>
      <sz val="12"/>
      <color theme="1"/>
      <name val="HGSｺﾞｼｯｸM"/>
      <family val="3"/>
      <charset val="128"/>
    </font>
    <font>
      <sz val="11"/>
      <name val="HGｺﾞｼｯｸM"/>
      <family val="3"/>
      <charset val="128"/>
    </font>
    <font>
      <sz val="10"/>
      <color theme="1"/>
      <name val="HGｺﾞｼｯｸM"/>
      <family val="3"/>
      <charset val="128"/>
    </font>
    <font>
      <sz val="10"/>
      <color theme="1"/>
      <name val="HGSｺﾞｼｯｸM"/>
      <family val="3"/>
      <charset val="128"/>
    </font>
    <font>
      <sz val="9"/>
      <color theme="1"/>
      <name val="HGSｺﾞｼｯｸM"/>
      <family val="3"/>
      <charset val="128"/>
    </font>
    <font>
      <sz val="14"/>
      <color theme="1"/>
      <name val="HGSｺﾞｼｯｸM"/>
      <family val="3"/>
      <charset val="128"/>
    </font>
    <font>
      <sz val="11"/>
      <name val="HGSｺﾞｼｯｸM"/>
      <family val="3"/>
      <charset val="128"/>
    </font>
    <font>
      <b/>
      <sz val="11"/>
      <name val="HGSｺﾞｼｯｸM"/>
      <family val="3"/>
      <charset val="128"/>
    </font>
    <font>
      <b/>
      <sz val="12"/>
      <color theme="1"/>
      <name val="HGSｺﾞｼｯｸM"/>
      <family val="3"/>
      <charset val="128"/>
    </font>
    <font>
      <sz val="8"/>
      <color theme="1"/>
      <name val="HGSｺﾞｼｯｸM"/>
      <family val="3"/>
      <charset val="128"/>
    </font>
    <font>
      <sz val="11"/>
      <color rgb="FF0070C0"/>
      <name val="HGSｺﾞｼｯｸM"/>
      <family val="3"/>
      <charset val="128"/>
    </font>
    <font>
      <sz val="11"/>
      <color rgb="FFFF0000"/>
      <name val="HGSｺﾞｼｯｸM"/>
      <family val="3"/>
      <charset val="128"/>
    </font>
    <font>
      <sz val="8"/>
      <color rgb="FF0070C0"/>
      <name val="HGSｺﾞｼｯｸM"/>
      <family val="3"/>
      <charset val="128"/>
    </font>
    <font>
      <sz val="8"/>
      <color rgb="FFFF0000"/>
      <name val="HGSｺﾞｼｯｸM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FF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3" fillId="0" borderId="0"/>
    <xf numFmtId="9" fontId="3" fillId="0" borderId="0" applyFont="0" applyFill="0" applyBorder="0" applyAlignment="0" applyProtection="0">
      <alignment vertical="center"/>
    </xf>
  </cellStyleXfs>
  <cellXfs count="15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4" fillId="0" borderId="0" xfId="1" applyFont="1"/>
    <xf numFmtId="0" fontId="3" fillId="0" borderId="0" xfId="1"/>
    <xf numFmtId="0" fontId="4" fillId="0" borderId="0" xfId="1" applyFont="1" applyAlignment="1">
      <alignment horizontal="center"/>
    </xf>
    <xf numFmtId="0" fontId="5" fillId="0" borderId="0" xfId="1" applyFont="1"/>
    <xf numFmtId="0" fontId="7" fillId="0" borderId="0" xfId="1" applyFont="1" applyAlignment="1">
      <alignment horizontal="left"/>
    </xf>
    <xf numFmtId="0" fontId="7" fillId="0" borderId="0" xfId="1" applyFont="1" applyAlignment="1">
      <alignment horizontal="center"/>
    </xf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5" fillId="0" borderId="0" xfId="1" applyFont="1" applyAlignment="1">
      <alignment horizontal="center"/>
    </xf>
    <xf numFmtId="0" fontId="7" fillId="0" borderId="1" xfId="1" applyFont="1" applyBorder="1"/>
    <xf numFmtId="0" fontId="4" fillId="0" borderId="0" xfId="1" applyFont="1" applyAlignment="1">
      <alignment horizontal="left"/>
    </xf>
    <xf numFmtId="0" fontId="10" fillId="0" borderId="1" xfId="1" applyFont="1" applyBorder="1"/>
    <xf numFmtId="0" fontId="6" fillId="0" borderId="1" xfId="1" applyFont="1" applyBorder="1"/>
    <xf numFmtId="0" fontId="6" fillId="0" borderId="0" xfId="1" applyFont="1"/>
    <xf numFmtId="184" fontId="7" fillId="0" borderId="0" xfId="1" applyNumberFormat="1" applyFont="1" applyAlignment="1">
      <alignment horizontal="center"/>
    </xf>
    <xf numFmtId="184" fontId="4" fillId="0" borderId="0" xfId="1" applyNumberFormat="1" applyFont="1" applyAlignment="1">
      <alignment horizontal="center"/>
    </xf>
    <xf numFmtId="14" fontId="4" fillId="0" borderId="0" xfId="1" applyNumberFormat="1" applyFont="1" applyAlignment="1">
      <alignment horizontal="center"/>
    </xf>
    <xf numFmtId="0" fontId="7" fillId="0" borderId="0" xfId="1" applyFont="1" applyAlignment="1">
      <alignment horizontal="center" vertical="center"/>
    </xf>
    <xf numFmtId="0" fontId="7" fillId="0" borderId="0" xfId="1" applyFont="1" applyAlignment="1">
      <alignment horizontal="left" vertical="center"/>
    </xf>
    <xf numFmtId="0" fontId="12" fillId="0" borderId="0" xfId="1" applyFont="1"/>
    <xf numFmtId="0" fontId="3" fillId="0" borderId="0" xfId="1" applyAlignment="1">
      <alignment horizontal="left"/>
    </xf>
    <xf numFmtId="0" fontId="13" fillId="0" borderId="0" xfId="1" applyFont="1"/>
    <xf numFmtId="0" fontId="13" fillId="3" borderId="2" xfId="1" applyFont="1" applyFill="1" applyBorder="1" applyAlignment="1">
      <alignment horizontal="center"/>
    </xf>
    <xf numFmtId="0" fontId="13" fillId="3" borderId="3" xfId="1" applyFont="1" applyFill="1" applyBorder="1" applyAlignment="1">
      <alignment horizontal="center"/>
    </xf>
    <xf numFmtId="0" fontId="13" fillId="3" borderId="4" xfId="1" applyFont="1" applyFill="1" applyBorder="1" applyAlignment="1">
      <alignment horizontal="center"/>
    </xf>
    <xf numFmtId="183" fontId="13" fillId="3" borderId="1" xfId="1" applyNumberFormat="1" applyFont="1" applyFill="1" applyBorder="1" applyAlignment="1">
      <alignment horizontal="center"/>
    </xf>
    <xf numFmtId="0" fontId="13" fillId="0" borderId="0" xfId="1" applyFont="1" applyAlignment="1">
      <alignment horizontal="center"/>
    </xf>
    <xf numFmtId="183" fontId="13" fillId="0" borderId="0" xfId="1" applyNumberFormat="1" applyFont="1" applyAlignment="1">
      <alignment horizontal="center"/>
    </xf>
    <xf numFmtId="0" fontId="13" fillId="0" borderId="1" xfId="1" applyFont="1" applyBorder="1" applyAlignment="1">
      <alignment horizontal="center"/>
    </xf>
    <xf numFmtId="0" fontId="14" fillId="0" borderId="0" xfId="1" applyFont="1"/>
    <xf numFmtId="0" fontId="13" fillId="3" borderId="1" xfId="1" applyFont="1" applyFill="1" applyBorder="1" applyAlignment="1">
      <alignment horizontal="center"/>
    </xf>
    <xf numFmtId="178" fontId="13" fillId="0" borderId="1" xfId="2" applyNumberFormat="1" applyFont="1" applyBorder="1" applyAlignment="1">
      <alignment horizontal="center"/>
    </xf>
    <xf numFmtId="0" fontId="13" fillId="0" borderId="0" xfId="1" quotePrefix="1" applyFont="1"/>
    <xf numFmtId="0" fontId="13" fillId="0" borderId="23" xfId="1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13" fillId="0" borderId="2" xfId="1" applyFont="1" applyBorder="1" applyAlignment="1">
      <alignment horizontal="center"/>
    </xf>
    <xf numFmtId="0" fontId="13" fillId="3" borderId="12" xfId="1" applyFont="1" applyFill="1" applyBorder="1" applyAlignment="1">
      <alignment horizontal="center" vertical="center" wrapText="1"/>
    </xf>
    <xf numFmtId="0" fontId="13" fillId="3" borderId="5" xfId="1" applyFont="1" applyFill="1" applyBorder="1" applyAlignment="1">
      <alignment horizontal="center" vertical="center" wrapText="1"/>
    </xf>
    <xf numFmtId="0" fontId="13" fillId="3" borderId="6" xfId="1" applyFont="1" applyFill="1" applyBorder="1" applyAlignment="1">
      <alignment horizontal="center" vertical="center" wrapText="1"/>
    </xf>
    <xf numFmtId="0" fontId="13" fillId="3" borderId="7" xfId="1" applyFont="1" applyFill="1" applyBorder="1" applyAlignment="1">
      <alignment horizontal="center" vertical="center" wrapText="1"/>
    </xf>
    <xf numFmtId="0" fontId="13" fillId="3" borderId="0" xfId="1" applyFont="1" applyFill="1" applyAlignment="1">
      <alignment horizontal="center" vertical="center" wrapText="1"/>
    </xf>
    <xf numFmtId="0" fontId="13" fillId="3" borderId="8" xfId="1" applyFont="1" applyFill="1" applyBorder="1" applyAlignment="1">
      <alignment horizontal="center" vertical="center" wrapText="1"/>
    </xf>
    <xf numFmtId="0" fontId="13" fillId="3" borderId="9" xfId="1" applyFont="1" applyFill="1" applyBorder="1" applyAlignment="1">
      <alignment horizontal="center" vertical="center" wrapText="1"/>
    </xf>
    <xf numFmtId="0" fontId="13" fillId="3" borderId="10" xfId="1" applyFont="1" applyFill="1" applyBorder="1" applyAlignment="1">
      <alignment horizontal="center" vertical="center" wrapText="1"/>
    </xf>
    <xf numFmtId="0" fontId="13" fillId="3" borderId="11" xfId="1" applyFont="1" applyFill="1" applyBorder="1" applyAlignment="1">
      <alignment horizontal="center" vertical="center" wrapText="1"/>
    </xf>
    <xf numFmtId="0" fontId="13" fillId="0" borderId="0" xfId="1" applyFont="1" applyAlignment="1">
      <alignment horizontal="center" vertical="center"/>
    </xf>
    <xf numFmtId="0" fontId="15" fillId="4" borderId="13" xfId="1" applyFont="1" applyFill="1" applyBorder="1" applyAlignment="1">
      <alignment horizontal="center" vertical="center"/>
    </xf>
    <xf numFmtId="0" fontId="16" fillId="0" borderId="14" xfId="1" applyFont="1" applyBorder="1" applyAlignment="1">
      <alignment horizontal="center" vertical="center"/>
    </xf>
    <xf numFmtId="0" fontId="16" fillId="0" borderId="15" xfId="1" applyFont="1" applyBorder="1" applyAlignment="1">
      <alignment horizontal="center" vertical="center"/>
    </xf>
    <xf numFmtId="0" fontId="15" fillId="4" borderId="16" xfId="1" applyFont="1" applyFill="1" applyBorder="1" applyAlignment="1">
      <alignment horizontal="center" vertical="center"/>
    </xf>
    <xf numFmtId="178" fontId="16" fillId="0" borderId="1" xfId="2" applyNumberFormat="1" applyFont="1" applyBorder="1" applyAlignment="1">
      <alignment horizontal="center" vertical="center"/>
    </xf>
    <xf numFmtId="178" fontId="16" fillId="0" borderId="17" xfId="2" applyNumberFormat="1" applyFont="1" applyBorder="1" applyAlignment="1">
      <alignment horizontal="center" vertical="center"/>
    </xf>
    <xf numFmtId="0" fontId="15" fillId="4" borderId="18" xfId="1" applyFont="1" applyFill="1" applyBorder="1" applyAlignment="1">
      <alignment horizontal="center" vertical="center"/>
    </xf>
    <xf numFmtId="0" fontId="15" fillId="0" borderId="19" xfId="1" applyFont="1" applyBorder="1" applyAlignment="1">
      <alignment horizontal="center" vertical="center"/>
    </xf>
    <xf numFmtId="0" fontId="15" fillId="0" borderId="20" xfId="1" applyFont="1" applyBorder="1" applyAlignment="1">
      <alignment horizontal="center" vertical="center"/>
    </xf>
    <xf numFmtId="0" fontId="13" fillId="0" borderId="0" xfId="1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6" fillId="0" borderId="0" xfId="1" applyFont="1" applyAlignment="1">
      <alignment horizontal="center" vertical="center"/>
    </xf>
    <xf numFmtId="0" fontId="13" fillId="0" borderId="0" xfId="1" applyFont="1" applyAlignment="1">
      <alignment vertical="center"/>
    </xf>
    <xf numFmtId="0" fontId="13" fillId="0" borderId="0" xfId="1" applyFont="1" applyAlignment="1">
      <alignment horizontal="center" vertical="center"/>
    </xf>
    <xf numFmtId="0" fontId="14" fillId="0" borderId="0" xfId="1" applyFont="1" applyAlignment="1">
      <alignment vertical="center"/>
    </xf>
    <xf numFmtId="0" fontId="18" fillId="0" borderId="0" xfId="1" applyFont="1" applyAlignment="1">
      <alignment horizontal="left"/>
    </xf>
    <xf numFmtId="0" fontId="18" fillId="0" borderId="0" xfId="1" applyFont="1" applyAlignment="1">
      <alignment horizontal="center"/>
    </xf>
    <xf numFmtId="0" fontId="19" fillId="0" borderId="0" xfId="1" applyFont="1" applyAlignment="1">
      <alignment vertical="top" wrapText="1"/>
    </xf>
    <xf numFmtId="0" fontId="19" fillId="0" borderId="0" xfId="1" applyFont="1" applyAlignment="1">
      <alignment horizontal="left" vertical="top" wrapText="1"/>
    </xf>
    <xf numFmtId="0" fontId="18" fillId="0" borderId="0" xfId="1" applyFont="1" applyAlignment="1">
      <alignment horizontal="center" vertical="center"/>
    </xf>
    <xf numFmtId="0" fontId="18" fillId="0" borderId="0" xfId="1" applyFont="1" applyAlignment="1">
      <alignment horizontal="left" vertical="center"/>
    </xf>
    <xf numFmtId="184" fontId="18" fillId="0" borderId="0" xfId="1" applyNumberFormat="1" applyFont="1" applyAlignment="1">
      <alignment horizontal="center" vertical="center"/>
    </xf>
    <xf numFmtId="184" fontId="18" fillId="0" borderId="0" xfId="1" applyNumberFormat="1" applyFont="1" applyAlignment="1">
      <alignment horizontal="center"/>
    </xf>
    <xf numFmtId="0" fontId="21" fillId="0" borderId="0" xfId="0" applyFont="1" applyAlignment="1"/>
    <xf numFmtId="0" fontId="21" fillId="0" borderId="0" xfId="0" applyFont="1" applyAlignment="1">
      <alignment vertical="center" wrapText="1"/>
    </xf>
    <xf numFmtId="0" fontId="17" fillId="0" borderId="0" xfId="1" applyFont="1" applyAlignment="1">
      <alignment vertical="center"/>
    </xf>
    <xf numFmtId="0" fontId="17" fillId="0" borderId="0" xfId="1" applyFont="1" applyAlignment="1">
      <alignment horizontal="left" vertical="center"/>
    </xf>
    <xf numFmtId="0" fontId="13" fillId="0" borderId="0" xfId="0" applyFont="1" applyAlignment="1">
      <alignment vertical="center"/>
    </xf>
    <xf numFmtId="0" fontId="22" fillId="0" borderId="0" xfId="1" applyFont="1" applyAlignment="1">
      <alignment horizontal="left"/>
    </xf>
    <xf numFmtId="0" fontId="22" fillId="0" borderId="0" xfId="1" applyFont="1" applyAlignment="1">
      <alignment horizontal="left" vertical="center"/>
    </xf>
    <xf numFmtId="0" fontId="13" fillId="0" borderId="0" xfId="1" applyFont="1" applyAlignment="1">
      <alignment horizontal="centerContinuous"/>
    </xf>
    <xf numFmtId="0" fontId="23" fillId="0" borderId="0" xfId="1" applyFont="1" applyAlignment="1">
      <alignment horizontal="centerContinuous"/>
    </xf>
    <xf numFmtId="0" fontId="23" fillId="0" borderId="0" xfId="1" applyFont="1" applyAlignment="1">
      <alignment horizontal="left"/>
    </xf>
    <xf numFmtId="0" fontId="14" fillId="0" borderId="0" xfId="1" applyFont="1" applyAlignment="1">
      <alignment horizontal="centerContinuous"/>
    </xf>
    <xf numFmtId="0" fontId="17" fillId="0" borderId="0" xfId="1" applyFont="1" applyAlignment="1">
      <alignment horizontal="left" vertical="top"/>
    </xf>
    <xf numFmtId="0" fontId="13" fillId="0" borderId="0" xfId="0" applyFont="1" applyAlignment="1">
      <alignment vertical="top"/>
    </xf>
    <xf numFmtId="0" fontId="16" fillId="0" borderId="0" xfId="0" applyFont="1" applyAlignment="1">
      <alignment horizontal="center" vertical="center"/>
    </xf>
    <xf numFmtId="0" fontId="23" fillId="0" borderId="0" xfId="1" applyFont="1" applyAlignment="1">
      <alignment horizontal="center"/>
    </xf>
    <xf numFmtId="0" fontId="24" fillId="0" borderId="0" xfId="1" applyFont="1" applyAlignment="1">
      <alignment horizontal="center"/>
    </xf>
    <xf numFmtId="0" fontId="14" fillId="0" borderId="0" xfId="1" applyFont="1" applyAlignment="1">
      <alignment horizontal="center"/>
    </xf>
    <xf numFmtId="0" fontId="17" fillId="0" borderId="12" xfId="1" applyFont="1" applyBorder="1" applyAlignment="1">
      <alignment horizontal="center" vertical="center"/>
    </xf>
    <xf numFmtId="0" fontId="17" fillId="0" borderId="5" xfId="1" applyFont="1" applyBorder="1" applyAlignment="1">
      <alignment horizontal="center" vertical="center"/>
    </xf>
    <xf numFmtId="0" fontId="13" fillId="0" borderId="12" xfId="1" applyFont="1" applyBorder="1" applyAlignment="1">
      <alignment horizontal="center" vertical="center" wrapText="1"/>
    </xf>
    <xf numFmtId="0" fontId="13" fillId="0" borderId="5" xfId="1" applyFont="1" applyBorder="1" applyAlignment="1">
      <alignment horizontal="center" vertical="center" wrapText="1"/>
    </xf>
    <xf numFmtId="0" fontId="13" fillId="0" borderId="5" xfId="0" applyFont="1" applyBorder="1" applyAlignment="1">
      <alignment vertical="center"/>
    </xf>
    <xf numFmtId="0" fontId="13" fillId="0" borderId="6" xfId="0" applyFont="1" applyBorder="1" applyAlignment="1">
      <alignment vertical="center"/>
    </xf>
    <xf numFmtId="0" fontId="17" fillId="0" borderId="1" xfId="1" applyFont="1" applyBorder="1" applyAlignment="1">
      <alignment horizontal="center" vertical="center"/>
    </xf>
    <xf numFmtId="0" fontId="17" fillId="0" borderId="7" xfId="1" applyFont="1" applyBorder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13" fillId="0" borderId="7" xfId="1" applyFont="1" applyBorder="1" applyAlignment="1">
      <alignment horizontal="center" vertical="center" wrapText="1"/>
    </xf>
    <xf numFmtId="0" fontId="13" fillId="0" borderId="0" xfId="1" applyFont="1" applyBorder="1" applyAlignment="1">
      <alignment horizontal="center" vertical="center" wrapText="1"/>
    </xf>
    <xf numFmtId="0" fontId="13" fillId="0" borderId="0" xfId="0" applyFont="1" applyBorder="1" applyAlignment="1">
      <alignment vertical="center"/>
    </xf>
    <xf numFmtId="0" fontId="13" fillId="0" borderId="8" xfId="0" applyFont="1" applyBorder="1" applyAlignment="1">
      <alignment vertical="center"/>
    </xf>
    <xf numFmtId="184" fontId="25" fillId="0" borderId="1" xfId="1" applyNumberFormat="1" applyFont="1" applyBorder="1" applyAlignment="1">
      <alignment horizontal="center" vertical="center"/>
    </xf>
    <xf numFmtId="0" fontId="25" fillId="0" borderId="1" xfId="1" applyFont="1" applyBorder="1" applyAlignment="1">
      <alignment horizontal="center" vertical="center"/>
    </xf>
    <xf numFmtId="0" fontId="17" fillId="0" borderId="9" xfId="1" applyFont="1" applyBorder="1" applyAlignment="1">
      <alignment horizontal="center" vertical="center"/>
    </xf>
    <xf numFmtId="0" fontId="17" fillId="0" borderId="10" xfId="1" applyFont="1" applyBorder="1" applyAlignment="1">
      <alignment horizontal="center" vertical="center"/>
    </xf>
    <xf numFmtId="0" fontId="13" fillId="0" borderId="9" xfId="1" applyFont="1" applyBorder="1" applyAlignment="1">
      <alignment horizontal="center" vertical="center" wrapText="1"/>
    </xf>
    <xf numFmtId="0" fontId="13" fillId="0" borderId="10" xfId="1" applyFont="1" applyBorder="1" applyAlignment="1">
      <alignment horizontal="center" vertical="center" wrapText="1"/>
    </xf>
    <xf numFmtId="0" fontId="13" fillId="0" borderId="10" xfId="0" applyFont="1" applyBorder="1" applyAlignment="1">
      <alignment vertical="center"/>
    </xf>
    <xf numFmtId="0" fontId="13" fillId="0" borderId="11" xfId="0" applyFont="1" applyBorder="1" applyAlignment="1">
      <alignment vertical="center"/>
    </xf>
    <xf numFmtId="0" fontId="17" fillId="0" borderId="2" xfId="1" applyFont="1" applyBorder="1" applyAlignment="1">
      <alignment horizontal="center"/>
    </xf>
    <xf numFmtId="0" fontId="17" fillId="0" borderId="3" xfId="1" applyFont="1" applyBorder="1" applyAlignment="1">
      <alignment horizontal="center"/>
    </xf>
    <xf numFmtId="0" fontId="13" fillId="0" borderId="2" xfId="1" applyFont="1" applyBorder="1" applyAlignment="1">
      <alignment horizontal="center" vertical="center"/>
    </xf>
    <xf numFmtId="0" fontId="13" fillId="0" borderId="3" xfId="1" applyFont="1" applyBorder="1" applyAlignment="1">
      <alignment horizontal="center" vertical="center"/>
    </xf>
    <xf numFmtId="0" fontId="13" fillId="0" borderId="3" xfId="0" applyFont="1" applyBorder="1" applyAlignment="1">
      <alignment vertical="center"/>
    </xf>
    <xf numFmtId="0" fontId="13" fillId="0" borderId="4" xfId="0" applyFont="1" applyBorder="1" applyAlignment="1">
      <alignment vertical="center"/>
    </xf>
    <xf numFmtId="0" fontId="17" fillId="0" borderId="4" xfId="1" applyFont="1" applyBorder="1" applyAlignment="1">
      <alignment horizontal="center"/>
    </xf>
    <xf numFmtId="183" fontId="13" fillId="0" borderId="2" xfId="1" applyNumberFormat="1" applyFont="1" applyBorder="1" applyAlignment="1">
      <alignment horizontal="center" vertical="center"/>
    </xf>
    <xf numFmtId="183" fontId="13" fillId="0" borderId="3" xfId="1" applyNumberFormat="1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14" fontId="13" fillId="0" borderId="2" xfId="1" applyNumberFormat="1" applyFont="1" applyBorder="1" applyAlignment="1">
      <alignment horizontal="center" vertical="center"/>
    </xf>
    <xf numFmtId="14" fontId="13" fillId="0" borderId="3" xfId="1" applyNumberFormat="1" applyFont="1" applyBorder="1" applyAlignment="1">
      <alignment horizontal="center" vertical="center"/>
    </xf>
    <xf numFmtId="0" fontId="21" fillId="0" borderId="0" xfId="1" applyFont="1" applyAlignment="1">
      <alignment horizontal="left" vertical="center" wrapText="1"/>
    </xf>
    <xf numFmtId="0" fontId="13" fillId="0" borderId="0" xfId="0" applyFont="1" applyAlignment="1">
      <alignment vertical="center"/>
    </xf>
    <xf numFmtId="0" fontId="21" fillId="0" borderId="0" xfId="1" applyFont="1" applyAlignment="1">
      <alignment horizontal="left" wrapText="1"/>
    </xf>
    <xf numFmtId="0" fontId="13" fillId="0" borderId="0" xfId="0" applyFont="1" applyAlignment="1"/>
    <xf numFmtId="0" fontId="13" fillId="0" borderId="0" xfId="1" applyFont="1" applyAlignment="1">
      <alignment horizontal="left"/>
    </xf>
    <xf numFmtId="0" fontId="26" fillId="0" borderId="0" xfId="1" applyFont="1" applyAlignment="1">
      <alignment wrapText="1"/>
    </xf>
    <xf numFmtId="0" fontId="13" fillId="0" borderId="0" xfId="1" applyFont="1" applyAlignment="1">
      <alignment horizontal="center" vertical="top"/>
    </xf>
    <xf numFmtId="0" fontId="13" fillId="0" borderId="0" xfId="1" applyFont="1" applyAlignment="1">
      <alignment horizontal="left" vertical="top"/>
    </xf>
    <xf numFmtId="0" fontId="20" fillId="0" borderId="0" xfId="1" applyFont="1" applyAlignment="1">
      <alignment vertical="top" wrapText="1"/>
    </xf>
    <xf numFmtId="0" fontId="20" fillId="0" borderId="0" xfId="1" applyFont="1" applyAlignment="1">
      <alignment horizontal="left" vertical="top" wrapText="1"/>
    </xf>
    <xf numFmtId="0" fontId="13" fillId="5" borderId="21" xfId="1" applyFont="1" applyFill="1" applyBorder="1" applyAlignment="1">
      <alignment horizontal="center" vertical="center"/>
    </xf>
    <xf numFmtId="0" fontId="13" fillId="6" borderId="14" xfId="1" applyFont="1" applyFill="1" applyBorder="1" applyAlignment="1">
      <alignment horizontal="center" vertical="center"/>
    </xf>
    <xf numFmtId="0" fontId="13" fillId="6" borderId="15" xfId="1" applyFont="1" applyFill="1" applyBorder="1" applyAlignment="1">
      <alignment horizontal="center" vertical="center"/>
    </xf>
    <xf numFmtId="0" fontId="23" fillId="0" borderId="0" xfId="1" applyFont="1" applyAlignment="1">
      <alignment horizontal="center" vertical="center"/>
    </xf>
    <xf numFmtId="0" fontId="13" fillId="5" borderId="22" xfId="1" applyFont="1" applyFill="1" applyBorder="1" applyAlignment="1">
      <alignment horizontal="center" vertical="center"/>
    </xf>
    <xf numFmtId="0" fontId="13" fillId="2" borderId="19" xfId="1" applyFont="1" applyFill="1" applyBorder="1" applyAlignment="1">
      <alignment horizontal="center" vertical="center"/>
    </xf>
    <xf numFmtId="0" fontId="27" fillId="7" borderId="19" xfId="1" applyFont="1" applyFill="1" applyBorder="1" applyAlignment="1">
      <alignment horizontal="center" vertical="center"/>
    </xf>
    <xf numFmtId="0" fontId="28" fillId="8" borderId="20" xfId="1" applyFont="1" applyFill="1" applyBorder="1" applyAlignment="1">
      <alignment horizontal="center" vertical="center"/>
    </xf>
    <xf numFmtId="0" fontId="23" fillId="0" borderId="0" xfId="1" applyFont="1" applyAlignment="1">
      <alignment horizontal="left" vertical="center"/>
    </xf>
    <xf numFmtId="185" fontId="26" fillId="0" borderId="14" xfId="1" applyNumberFormat="1" applyFont="1" applyBorder="1" applyAlignment="1">
      <alignment horizontal="center" vertical="center"/>
    </xf>
    <xf numFmtId="185" fontId="29" fillId="7" borderId="14" xfId="1" applyNumberFormat="1" applyFont="1" applyFill="1" applyBorder="1" applyAlignment="1">
      <alignment horizontal="center" vertical="center"/>
    </xf>
    <xf numFmtId="185" fontId="30" fillId="8" borderId="15" xfId="1" applyNumberFormat="1" applyFont="1" applyFill="1" applyBorder="1" applyAlignment="1">
      <alignment horizontal="center" vertical="center"/>
    </xf>
    <xf numFmtId="0" fontId="13" fillId="0" borderId="19" xfId="1" applyFont="1" applyBorder="1" applyAlignment="1">
      <alignment horizontal="center" vertical="center"/>
    </xf>
    <xf numFmtId="0" fontId="13" fillId="7" borderId="19" xfId="1" applyFont="1" applyFill="1" applyBorder="1" applyAlignment="1">
      <alignment horizontal="center" vertical="center"/>
    </xf>
    <xf numFmtId="0" fontId="13" fillId="8" borderId="20" xfId="1" applyFont="1" applyFill="1" applyBorder="1" applyAlignment="1">
      <alignment horizontal="center" vertical="center"/>
    </xf>
    <xf numFmtId="184" fontId="23" fillId="0" borderId="0" xfId="1" applyNumberFormat="1" applyFont="1" applyAlignment="1">
      <alignment horizontal="center" vertical="center"/>
    </xf>
    <xf numFmtId="184" fontId="23" fillId="0" borderId="0" xfId="1" applyNumberFormat="1" applyFont="1" applyAlignment="1">
      <alignment horizontal="center"/>
    </xf>
    <xf numFmtId="0" fontId="16" fillId="0" borderId="0" xfId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85" fontId="26" fillId="7" borderId="14" xfId="1" applyNumberFormat="1" applyFont="1" applyFill="1" applyBorder="1" applyAlignment="1">
      <alignment horizontal="center" vertical="center"/>
    </xf>
    <xf numFmtId="185" fontId="26" fillId="8" borderId="15" xfId="1" applyNumberFormat="1" applyFont="1" applyFill="1" applyBorder="1" applyAlignment="1">
      <alignment horizontal="center" vertical="center"/>
    </xf>
    <xf numFmtId="0" fontId="3" fillId="0" borderId="1" xfId="1" applyBorder="1" applyAlignment="1">
      <alignment horizontal="center" vertical="center"/>
    </xf>
    <xf numFmtId="0" fontId="3" fillId="0" borderId="1" xfId="1" applyBorder="1" applyAlignment="1">
      <alignment horizontal="center" vertical="center"/>
    </xf>
    <xf numFmtId="0" fontId="3" fillId="0" borderId="1" xfId="1" applyBorder="1" applyAlignment="1">
      <alignment vertical="center"/>
    </xf>
  </cellXfs>
  <cellStyles count="3">
    <cellStyle name="パーセント 2" xfId="2" xr:uid="{CD9B4B18-F6A3-4C35-AA95-18E7E357B394}"/>
    <cellStyle name="標準" xfId="0" builtinId="0"/>
    <cellStyle name="標準 2" xfId="1" xr:uid="{A150B8AF-E01F-428F-9656-48E4C7EBF8FF}"/>
  </cellStyles>
  <dxfs count="416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FF0000"/>
      </font>
    </dxf>
  </dxfs>
  <tableStyles count="0" defaultTableStyle="TableStyleMedium2" defaultPivotStyle="PivotStyleLight16"/>
  <colors>
    <mruColors>
      <color rgb="FFFFFFCC"/>
      <color rgb="FFFFCC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5BF2B-21EB-47AF-801C-52457FB11406}">
  <dimension ref="A1:L39"/>
  <sheetViews>
    <sheetView tabSelected="1" view="pageBreakPreview" zoomScale="75" zoomScaleNormal="70" zoomScaleSheetLayoutView="75" workbookViewId="0">
      <selection activeCell="B2" sqref="B2:G2"/>
    </sheetView>
  </sheetViews>
  <sheetFormatPr defaultRowHeight="18.75" x14ac:dyDescent="0.45"/>
  <cols>
    <col min="1" max="1" width="9" style="2"/>
    <col min="2" max="2" width="21" style="2" customWidth="1"/>
    <col min="3" max="3" width="16.25" style="2" customWidth="1"/>
    <col min="4" max="7" width="12.5" style="2" customWidth="1"/>
    <col min="8" max="16384" width="9" style="2"/>
  </cols>
  <sheetData>
    <row r="1" spans="1:12" ht="24" customHeight="1" x14ac:dyDescent="0.45">
      <c r="A1" s="74" t="s">
        <v>63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</row>
    <row r="2" spans="1:12" ht="30" customHeight="1" x14ac:dyDescent="0.45">
      <c r="A2" s="23"/>
      <c r="B2" s="60" t="s">
        <v>66</v>
      </c>
      <c r="C2" s="60"/>
      <c r="D2" s="60"/>
      <c r="E2" s="60"/>
      <c r="F2" s="60"/>
      <c r="G2" s="60"/>
      <c r="H2" s="23"/>
      <c r="I2" s="23"/>
      <c r="J2" s="23"/>
      <c r="K2" s="23"/>
      <c r="L2" s="23"/>
    </row>
    <row r="3" spans="1:12" ht="24" customHeight="1" x14ac:dyDescent="0.4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12" ht="24" customHeight="1" x14ac:dyDescent="0.4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</row>
    <row r="5" spans="1:12" ht="24" customHeight="1" x14ac:dyDescent="0.45">
      <c r="A5" s="23"/>
      <c r="B5" s="35" t="s">
        <v>2</v>
      </c>
      <c r="C5" s="39" t="s">
        <v>90</v>
      </c>
      <c r="D5" s="40"/>
      <c r="E5" s="40"/>
      <c r="F5" s="40"/>
      <c r="G5" s="41"/>
      <c r="H5" s="23"/>
      <c r="I5" s="23"/>
      <c r="J5" s="23"/>
      <c r="K5" s="23"/>
      <c r="L5" s="23"/>
    </row>
    <row r="6" spans="1:12" ht="24" customHeight="1" x14ac:dyDescent="0.45">
      <c r="A6" s="23"/>
      <c r="B6" s="36"/>
      <c r="C6" s="42"/>
      <c r="D6" s="43"/>
      <c r="E6" s="43"/>
      <c r="F6" s="43"/>
      <c r="G6" s="44"/>
      <c r="H6" s="23"/>
      <c r="I6" s="23"/>
      <c r="J6" s="23"/>
      <c r="K6" s="23"/>
      <c r="L6" s="23"/>
    </row>
    <row r="7" spans="1:12" ht="24" customHeight="1" x14ac:dyDescent="0.45">
      <c r="A7" s="23"/>
      <c r="B7" s="37"/>
      <c r="C7" s="45"/>
      <c r="D7" s="46"/>
      <c r="E7" s="46"/>
      <c r="F7" s="46"/>
      <c r="G7" s="47"/>
      <c r="H7" s="23"/>
      <c r="I7" s="23"/>
      <c r="J7" s="23"/>
      <c r="K7" s="23"/>
      <c r="L7" s="23"/>
    </row>
    <row r="8" spans="1:12" ht="24" customHeight="1" x14ac:dyDescent="0.45">
      <c r="A8" s="23"/>
      <c r="B8" s="38" t="s">
        <v>3</v>
      </c>
      <c r="C8" s="24" t="s">
        <v>89</v>
      </c>
      <c r="D8" s="25"/>
      <c r="E8" s="25"/>
      <c r="F8" s="25"/>
      <c r="G8" s="26"/>
      <c r="H8" s="23"/>
      <c r="I8" s="23"/>
      <c r="J8" s="23"/>
      <c r="K8" s="23"/>
      <c r="L8" s="23"/>
    </row>
    <row r="9" spans="1:12" ht="24" customHeight="1" x14ac:dyDescent="0.45">
      <c r="A9" s="23"/>
      <c r="B9" s="38" t="s">
        <v>4</v>
      </c>
      <c r="C9" s="27">
        <v>45962</v>
      </c>
      <c r="D9" s="27"/>
      <c r="E9" s="27"/>
      <c r="F9" s="28"/>
      <c r="G9" s="28"/>
      <c r="H9" s="28"/>
      <c r="I9" s="23"/>
      <c r="J9" s="23"/>
      <c r="K9" s="23"/>
      <c r="L9" s="23"/>
    </row>
    <row r="10" spans="1:12" ht="24" customHeight="1" x14ac:dyDescent="0.45">
      <c r="A10" s="23"/>
      <c r="B10" s="38" t="s">
        <v>0</v>
      </c>
      <c r="C10" s="27">
        <v>45989</v>
      </c>
      <c r="D10" s="27"/>
      <c r="E10" s="27"/>
      <c r="F10" s="23"/>
      <c r="G10" s="28"/>
      <c r="H10" s="28"/>
      <c r="I10" s="23"/>
      <c r="J10" s="23"/>
      <c r="K10" s="23"/>
      <c r="L10" s="23"/>
    </row>
    <row r="11" spans="1:12" ht="24" customHeight="1" x14ac:dyDescent="0.45">
      <c r="A11" s="23"/>
      <c r="B11" s="23"/>
      <c r="C11" s="58" t="s">
        <v>71</v>
      </c>
      <c r="D11" s="59"/>
      <c r="E11" s="59"/>
      <c r="F11" s="48"/>
      <c r="G11" s="1"/>
      <c r="H11" s="1"/>
      <c r="I11" s="23"/>
      <c r="J11" s="23"/>
      <c r="K11" s="23"/>
      <c r="L11" s="23"/>
    </row>
    <row r="12" spans="1:12" ht="24" customHeight="1" x14ac:dyDescent="0.45">
      <c r="A12" s="23"/>
      <c r="B12" s="23"/>
      <c r="C12" s="29"/>
      <c r="D12" s="29"/>
      <c r="E12" s="29"/>
      <c r="F12" s="23"/>
      <c r="G12" s="28"/>
      <c r="H12" s="28"/>
      <c r="I12" s="23"/>
      <c r="J12" s="23"/>
      <c r="K12" s="23"/>
      <c r="L12" s="23"/>
    </row>
    <row r="13" spans="1:12" ht="24" customHeight="1" x14ac:dyDescent="0.45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</row>
    <row r="14" spans="1:12" ht="24" customHeight="1" x14ac:dyDescent="0.45">
      <c r="A14" s="23"/>
      <c r="B14" s="30" t="s">
        <v>5</v>
      </c>
      <c r="C14" s="30" t="s">
        <v>6</v>
      </c>
      <c r="D14" s="30" t="s">
        <v>7</v>
      </c>
      <c r="E14" s="30" t="s">
        <v>8</v>
      </c>
      <c r="F14" s="30" t="s">
        <v>9</v>
      </c>
      <c r="G14" s="23"/>
      <c r="H14" s="23"/>
      <c r="I14" s="23"/>
      <c r="J14" s="23"/>
      <c r="K14" s="63" t="s">
        <v>10</v>
      </c>
      <c r="L14" s="23"/>
    </row>
    <row r="15" spans="1:12" ht="24" customHeight="1" x14ac:dyDescent="0.45">
      <c r="A15" s="23"/>
      <c r="B15" s="32" t="s">
        <v>1</v>
      </c>
      <c r="C15" s="32" t="s">
        <v>64</v>
      </c>
      <c r="D15" s="33">
        <f>IFERROR(Sheet1!AG5,0)</f>
        <v>0</v>
      </c>
      <c r="E15" s="33">
        <f ca="1">IFERROR(Sheet1!AG6,0)</f>
        <v>0</v>
      </c>
      <c r="F15" s="33">
        <f ca="1">IFERROR(Sheet1!AG7,0)</f>
        <v>0</v>
      </c>
      <c r="G15" s="23"/>
      <c r="H15" s="23"/>
      <c r="I15" s="23"/>
      <c r="J15" s="62" t="s">
        <v>11</v>
      </c>
      <c r="K15" s="61" t="s">
        <v>12</v>
      </c>
      <c r="L15" s="23"/>
    </row>
    <row r="16" spans="1:12" ht="24" customHeight="1" x14ac:dyDescent="0.45">
      <c r="A16" s="23"/>
      <c r="B16" s="32" t="s">
        <v>13</v>
      </c>
      <c r="C16" s="32" t="s">
        <v>65</v>
      </c>
      <c r="D16" s="33">
        <f>IFERROR('Sheet1（2）'!AG5,0)</f>
        <v>0</v>
      </c>
      <c r="E16" s="33">
        <f ca="1">IFERROR('Sheet1（2）'!AG6,0)</f>
        <v>0</v>
      </c>
      <c r="F16" s="33">
        <f ca="1">IFERROR('Sheet1（2）'!AG7,0)</f>
        <v>0</v>
      </c>
      <c r="G16" s="23"/>
      <c r="H16" s="34"/>
      <c r="I16" s="23"/>
      <c r="J16" s="62" t="s">
        <v>11</v>
      </c>
      <c r="K16" s="61" t="s">
        <v>72</v>
      </c>
      <c r="L16" s="23"/>
    </row>
    <row r="17" spans="1:12" ht="24" customHeight="1" x14ac:dyDescent="0.45">
      <c r="A17" s="23"/>
      <c r="B17" s="32" t="s">
        <v>13</v>
      </c>
      <c r="C17" s="32" t="s">
        <v>67</v>
      </c>
      <c r="D17" s="33">
        <f>IFERROR('Sheet1（3）'!AG5,0)</f>
        <v>0</v>
      </c>
      <c r="E17" s="33">
        <f ca="1">IFERROR('Sheet1（3）'!AG6,0)</f>
        <v>0</v>
      </c>
      <c r="F17" s="33">
        <f ca="1">IFERROR('Sheet1（3）'!AG7,0)</f>
        <v>0</v>
      </c>
      <c r="G17" s="23"/>
      <c r="H17" s="34"/>
      <c r="I17" s="23"/>
      <c r="J17" s="62" t="s">
        <v>11</v>
      </c>
      <c r="K17" s="61" t="s">
        <v>73</v>
      </c>
      <c r="L17" s="23"/>
    </row>
    <row r="18" spans="1:12" ht="24" customHeight="1" x14ac:dyDescent="0.45">
      <c r="A18" s="23"/>
      <c r="B18" s="32" t="s">
        <v>13</v>
      </c>
      <c r="C18" s="32" t="s">
        <v>68</v>
      </c>
      <c r="D18" s="33">
        <f>IFERROR('Sheet1（4）'!AG5,0)</f>
        <v>0</v>
      </c>
      <c r="E18" s="33">
        <f ca="1">IFERROR('Sheet1（4）'!AG6,0)</f>
        <v>0</v>
      </c>
      <c r="F18" s="33">
        <f ca="1">IFERROR('Sheet1（4）'!AG7,0)</f>
        <v>0</v>
      </c>
      <c r="G18" s="23"/>
      <c r="H18" s="34"/>
      <c r="I18" s="23"/>
      <c r="J18" s="62" t="s">
        <v>11</v>
      </c>
      <c r="K18" s="61" t="s">
        <v>74</v>
      </c>
      <c r="L18" s="23"/>
    </row>
    <row r="19" spans="1:12" ht="24" customHeight="1" x14ac:dyDescent="0.45">
      <c r="A19" s="23"/>
      <c r="B19" s="32" t="s">
        <v>13</v>
      </c>
      <c r="C19" s="32" t="s">
        <v>69</v>
      </c>
      <c r="D19" s="33">
        <f>IFERROR('Sheet1（5）'!AG5,0)</f>
        <v>0</v>
      </c>
      <c r="E19" s="33">
        <f ca="1">IFERROR('Sheet1（5）'!AG6,0)</f>
        <v>0</v>
      </c>
      <c r="F19" s="33">
        <f ca="1">IFERROR('Sheet1（5）'!AG7,0)</f>
        <v>0</v>
      </c>
      <c r="G19" s="23"/>
      <c r="H19" s="34"/>
      <c r="I19" s="23"/>
      <c r="J19" s="62" t="s">
        <v>11</v>
      </c>
      <c r="K19" s="61" t="s">
        <v>75</v>
      </c>
      <c r="L19" s="23"/>
    </row>
    <row r="20" spans="1:12" ht="24" customHeight="1" x14ac:dyDescent="0.45">
      <c r="A20" s="23"/>
      <c r="B20" s="32" t="s">
        <v>13</v>
      </c>
      <c r="C20" s="32" t="s">
        <v>70</v>
      </c>
      <c r="D20" s="33">
        <f>IFERROR('Sheet1（6）'!AG5,0)</f>
        <v>0</v>
      </c>
      <c r="E20" s="33">
        <f ca="1">IFERROR('Sheet1（6）'!AG6,0)</f>
        <v>0</v>
      </c>
      <c r="F20" s="33">
        <f ca="1">IFERROR('Sheet1（6）'!AG7,0)</f>
        <v>0</v>
      </c>
      <c r="G20" s="23"/>
      <c r="H20" s="34"/>
      <c r="I20" s="23"/>
      <c r="J20" s="62" t="s">
        <v>11</v>
      </c>
      <c r="K20" s="61" t="s">
        <v>76</v>
      </c>
      <c r="L20" s="23"/>
    </row>
    <row r="21" spans="1:12" ht="24" customHeight="1" x14ac:dyDescent="0.45">
      <c r="A21" s="23"/>
      <c r="B21" s="32" t="s">
        <v>92</v>
      </c>
      <c r="C21" s="32" t="s">
        <v>14</v>
      </c>
      <c r="D21" s="33">
        <f>IFERROR('Sheet1（7）'!AG5,0)</f>
        <v>0</v>
      </c>
      <c r="E21" s="33">
        <f ca="1">IFERROR('Sheet1（7）'!AG6,0)</f>
        <v>0</v>
      </c>
      <c r="F21" s="33">
        <f ca="1">IFERROR('Sheet1（7）'!AG7,0)</f>
        <v>0</v>
      </c>
      <c r="G21" s="23"/>
      <c r="H21" s="34"/>
      <c r="I21" s="23"/>
      <c r="J21" s="62" t="s">
        <v>11</v>
      </c>
      <c r="K21" s="61" t="s">
        <v>77</v>
      </c>
      <c r="L21" s="23"/>
    </row>
    <row r="22" spans="1:12" ht="24" customHeight="1" x14ac:dyDescent="0.45">
      <c r="A22" s="23"/>
      <c r="B22" s="32" t="s">
        <v>13</v>
      </c>
      <c r="C22" s="32" t="s">
        <v>15</v>
      </c>
      <c r="D22" s="33">
        <f>IFERROR('Sheet1（8）'!AG5,0)</f>
        <v>0</v>
      </c>
      <c r="E22" s="33">
        <f ca="1">IFERROR('Sheet1（8）'!AG6,0)</f>
        <v>0</v>
      </c>
      <c r="F22" s="33">
        <f ca="1">IFERROR('Sheet1（8）'!AG7,0)</f>
        <v>0</v>
      </c>
      <c r="G22" s="23"/>
      <c r="H22" s="34"/>
      <c r="I22" s="23"/>
      <c r="J22" s="62" t="s">
        <v>11</v>
      </c>
      <c r="K22" s="61" t="s">
        <v>78</v>
      </c>
      <c r="L22" s="23"/>
    </row>
    <row r="23" spans="1:12" ht="24" customHeight="1" x14ac:dyDescent="0.45">
      <c r="A23" s="23"/>
      <c r="B23" s="32" t="s">
        <v>13</v>
      </c>
      <c r="C23" s="32" t="s">
        <v>16</v>
      </c>
      <c r="D23" s="33">
        <f>IFERROR('Sheet1（9）'!AG5,0)</f>
        <v>0</v>
      </c>
      <c r="E23" s="33">
        <f ca="1">IFERROR('Sheet1（9）'!AG6,0)</f>
        <v>0</v>
      </c>
      <c r="F23" s="33">
        <f ca="1">IFERROR('Sheet1（9）'!AG7,0)</f>
        <v>0</v>
      </c>
      <c r="G23" s="23"/>
      <c r="H23" s="34"/>
      <c r="I23" s="23"/>
      <c r="J23" s="62" t="s">
        <v>11</v>
      </c>
      <c r="K23" s="61" t="s">
        <v>79</v>
      </c>
      <c r="L23" s="23"/>
    </row>
    <row r="24" spans="1:12" ht="24" customHeight="1" x14ac:dyDescent="0.45">
      <c r="A24" s="23"/>
      <c r="B24" s="32" t="s">
        <v>13</v>
      </c>
      <c r="C24" s="32" t="s">
        <v>17</v>
      </c>
      <c r="D24" s="33">
        <f>IFERROR('Sheet1（10）'!AG5,0)</f>
        <v>0</v>
      </c>
      <c r="E24" s="33">
        <f ca="1">IFERROR('Sheet1（10）'!AG6,0)</f>
        <v>0</v>
      </c>
      <c r="F24" s="33">
        <f ca="1">IFERROR('Sheet1（10）'!AG7,0)</f>
        <v>0</v>
      </c>
      <c r="G24" s="23"/>
      <c r="H24" s="34"/>
      <c r="I24" s="23"/>
      <c r="J24" s="62" t="s">
        <v>11</v>
      </c>
      <c r="K24" s="61" t="s">
        <v>80</v>
      </c>
      <c r="L24" s="23"/>
    </row>
    <row r="25" spans="1:12" ht="24" customHeight="1" x14ac:dyDescent="0.45">
      <c r="A25" s="23"/>
      <c r="B25" s="32" t="s">
        <v>13</v>
      </c>
      <c r="C25" s="32" t="s">
        <v>18</v>
      </c>
      <c r="D25" s="33">
        <f>IFERROR('Sheet1（11）'!AG5,0)</f>
        <v>0</v>
      </c>
      <c r="E25" s="33">
        <f ca="1">IFERROR('Sheet1（11）'!AG6,0)</f>
        <v>0</v>
      </c>
      <c r="F25" s="33">
        <f ca="1">IFERROR('Sheet1（11）'!AG7,0)</f>
        <v>0</v>
      </c>
      <c r="G25" s="23"/>
      <c r="H25" s="34"/>
      <c r="I25" s="23"/>
      <c r="J25" s="62" t="s">
        <v>11</v>
      </c>
      <c r="K25" s="61" t="s">
        <v>81</v>
      </c>
      <c r="L25" s="23"/>
    </row>
    <row r="26" spans="1:12" ht="24" customHeight="1" x14ac:dyDescent="0.45">
      <c r="A26" s="23"/>
      <c r="B26" s="32" t="s">
        <v>13</v>
      </c>
      <c r="C26" s="32" t="s">
        <v>19</v>
      </c>
      <c r="D26" s="33">
        <f>IFERROR('Sheet1（12）'!AG5,0)</f>
        <v>0</v>
      </c>
      <c r="E26" s="33">
        <f ca="1">IFERROR('Sheet1（12）'!AG6,0)</f>
        <v>0</v>
      </c>
      <c r="F26" s="33">
        <f ca="1">IFERROR('Sheet1（12）'!AG7,0)</f>
        <v>0</v>
      </c>
      <c r="G26" s="23"/>
      <c r="H26" s="34"/>
      <c r="I26" s="23"/>
      <c r="J26" s="62" t="s">
        <v>11</v>
      </c>
      <c r="K26" s="61" t="s">
        <v>82</v>
      </c>
      <c r="L26" s="23"/>
    </row>
    <row r="27" spans="1:12" ht="24" customHeight="1" x14ac:dyDescent="0.45">
      <c r="A27" s="23"/>
      <c r="B27" s="32" t="s">
        <v>93</v>
      </c>
      <c r="C27" s="32" t="s">
        <v>20</v>
      </c>
      <c r="D27" s="33">
        <f>IFERROR('Sheet1（13）'!AG5,0)</f>
        <v>0</v>
      </c>
      <c r="E27" s="33">
        <f ca="1">IFERROR('Sheet1（13）'!AG6,0)</f>
        <v>0</v>
      </c>
      <c r="F27" s="33">
        <f ca="1">IFERROR('Sheet1（13）'!AG7,0)</f>
        <v>0</v>
      </c>
      <c r="G27" s="23"/>
      <c r="H27" s="34"/>
      <c r="I27" s="23"/>
      <c r="J27" s="62" t="s">
        <v>11</v>
      </c>
      <c r="K27" s="61" t="s">
        <v>83</v>
      </c>
      <c r="L27" s="23"/>
    </row>
    <row r="28" spans="1:12" ht="24" customHeight="1" x14ac:dyDescent="0.45">
      <c r="A28" s="23"/>
      <c r="B28" s="32" t="s">
        <v>13</v>
      </c>
      <c r="C28" s="32" t="s">
        <v>21</v>
      </c>
      <c r="D28" s="33">
        <f>IFERROR('Sheet1（14）'!AG5,0)</f>
        <v>0</v>
      </c>
      <c r="E28" s="33">
        <f ca="1">IFERROR('Sheet1（14）'!AG6,0)</f>
        <v>0</v>
      </c>
      <c r="F28" s="33">
        <f ca="1">IFERROR('Sheet1（14）'!AG7,0)</f>
        <v>0</v>
      </c>
      <c r="G28" s="23"/>
      <c r="H28" s="34"/>
      <c r="I28" s="23"/>
      <c r="J28" s="62" t="s">
        <v>11</v>
      </c>
      <c r="K28" s="61" t="s">
        <v>84</v>
      </c>
      <c r="L28" s="23"/>
    </row>
    <row r="29" spans="1:12" ht="24" customHeight="1" x14ac:dyDescent="0.45">
      <c r="A29" s="23"/>
      <c r="B29" s="32" t="s">
        <v>13</v>
      </c>
      <c r="C29" s="32" t="s">
        <v>22</v>
      </c>
      <c r="D29" s="33">
        <f>IFERROR('Sheet1（15）'!AG5,0)</f>
        <v>0</v>
      </c>
      <c r="E29" s="33">
        <f ca="1">IFERROR('Sheet1（15）'!AG6,0)</f>
        <v>0</v>
      </c>
      <c r="F29" s="33">
        <f ca="1">IFERROR('Sheet1（15）'!AG7,0)</f>
        <v>0</v>
      </c>
      <c r="G29" s="23"/>
      <c r="H29" s="34"/>
      <c r="I29" s="23"/>
      <c r="J29" s="62" t="s">
        <v>11</v>
      </c>
      <c r="K29" s="61" t="s">
        <v>85</v>
      </c>
      <c r="L29" s="23"/>
    </row>
    <row r="30" spans="1:12" ht="24" customHeight="1" x14ac:dyDescent="0.45">
      <c r="A30" s="23"/>
      <c r="B30" s="32" t="s">
        <v>13</v>
      </c>
      <c r="C30" s="32" t="s">
        <v>23</v>
      </c>
      <c r="D30" s="33">
        <f>IFERROR('Sheet1（16）'!AG5,0)</f>
        <v>0</v>
      </c>
      <c r="E30" s="33">
        <f ca="1">IFERROR('Sheet1（16）'!AG6,0)</f>
        <v>0</v>
      </c>
      <c r="F30" s="33">
        <f ca="1">IFERROR('Sheet1（16）'!AG7,0)</f>
        <v>0</v>
      </c>
      <c r="G30" s="23"/>
      <c r="H30" s="34"/>
      <c r="I30" s="23"/>
      <c r="J30" s="62" t="s">
        <v>11</v>
      </c>
      <c r="K30" s="61" t="s">
        <v>86</v>
      </c>
      <c r="L30" s="23"/>
    </row>
    <row r="31" spans="1:12" ht="24" customHeight="1" x14ac:dyDescent="0.45">
      <c r="A31" s="23"/>
      <c r="B31" s="32" t="s">
        <v>13</v>
      </c>
      <c r="C31" s="32" t="s">
        <v>24</v>
      </c>
      <c r="D31" s="33">
        <f>IFERROR('Sheet1（17）'!AG5,0)</f>
        <v>0</v>
      </c>
      <c r="E31" s="33">
        <f ca="1">IFERROR('Sheet1（17）'!AG6,0)</f>
        <v>0</v>
      </c>
      <c r="F31" s="33">
        <f ca="1">IFERROR('Sheet1（17）'!AG7,0)</f>
        <v>0</v>
      </c>
      <c r="G31" s="23"/>
      <c r="H31" s="34"/>
      <c r="I31" s="23"/>
      <c r="J31" s="62" t="s">
        <v>11</v>
      </c>
      <c r="K31" s="61" t="s">
        <v>87</v>
      </c>
      <c r="L31" s="23"/>
    </row>
    <row r="32" spans="1:12" ht="24" customHeight="1" x14ac:dyDescent="0.45">
      <c r="A32" s="23"/>
      <c r="B32" s="32" t="s">
        <v>13</v>
      </c>
      <c r="C32" s="32" t="s">
        <v>25</v>
      </c>
      <c r="D32" s="33">
        <f>IFERROR('Sheet1（18）'!AG5,0)</f>
        <v>0</v>
      </c>
      <c r="E32" s="33">
        <f ca="1">IFERROR('Sheet1（18）'!AG6,0)</f>
        <v>0</v>
      </c>
      <c r="F32" s="33">
        <f ca="1">IFERROR('Sheet1（18）'!AG7,0)</f>
        <v>0</v>
      </c>
      <c r="G32" s="23"/>
      <c r="H32" s="34"/>
      <c r="I32" s="23"/>
      <c r="J32" s="62" t="s">
        <v>11</v>
      </c>
      <c r="K32" s="61" t="s">
        <v>88</v>
      </c>
      <c r="L32" s="23"/>
    </row>
    <row r="33" spans="1:12" ht="24" customHeight="1" x14ac:dyDescent="0.45">
      <c r="A33" s="23"/>
      <c r="B33" s="23"/>
      <c r="C33" s="23" t="s">
        <v>26</v>
      </c>
      <c r="D33" s="23"/>
      <c r="E33" s="23"/>
      <c r="F33" s="23"/>
      <c r="G33" s="23"/>
      <c r="H33" s="23"/>
      <c r="I33" s="23"/>
      <c r="J33" s="23"/>
      <c r="K33" s="23"/>
      <c r="L33" s="23"/>
    </row>
    <row r="34" spans="1:12" ht="24" customHeight="1" x14ac:dyDescent="0.45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</row>
    <row r="35" spans="1:12" ht="24" customHeight="1" thickBot="1" x14ac:dyDescent="0.5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</row>
    <row r="36" spans="1:12" ht="30" customHeight="1" x14ac:dyDescent="0.45">
      <c r="A36" s="23"/>
      <c r="B36" s="23"/>
      <c r="C36" s="49" t="s">
        <v>27</v>
      </c>
      <c r="D36" s="50" t="s">
        <v>7</v>
      </c>
      <c r="E36" s="50" t="s">
        <v>8</v>
      </c>
      <c r="F36" s="51" t="s">
        <v>9</v>
      </c>
      <c r="G36" s="23"/>
      <c r="H36" s="23"/>
      <c r="I36" s="23"/>
      <c r="J36" s="23"/>
      <c r="K36" s="23"/>
      <c r="L36" s="23"/>
    </row>
    <row r="37" spans="1:12" ht="30" customHeight="1" x14ac:dyDescent="0.45">
      <c r="A37" s="23"/>
      <c r="B37" s="23"/>
      <c r="C37" s="52" t="s">
        <v>28</v>
      </c>
      <c r="D37" s="53">
        <f>IFERROR(0,AVERAGEIF(D15:D32,"&gt;0"))</f>
        <v>0</v>
      </c>
      <c r="E37" s="53">
        <f t="shared" ref="E37:F37" si="0">IFERROR(0,AVERAGEIF(E15:E32,"&gt;0"))</f>
        <v>0</v>
      </c>
      <c r="F37" s="54">
        <f t="shared" si="0"/>
        <v>0</v>
      </c>
      <c r="G37" s="23"/>
      <c r="H37" s="23"/>
      <c r="I37" s="23"/>
      <c r="J37" s="23"/>
      <c r="K37" s="23"/>
      <c r="L37" s="23"/>
    </row>
    <row r="38" spans="1:12" s="5" customFormat="1" ht="36" customHeight="1" thickBot="1" x14ac:dyDescent="0.5">
      <c r="A38" s="31"/>
      <c r="B38" s="31"/>
      <c r="C38" s="55" t="s">
        <v>29</v>
      </c>
      <c r="D38" s="56" t="str">
        <f>IF(D37&lt;0.285,"未達成","達成")</f>
        <v>未達成</v>
      </c>
      <c r="E38" s="56" t="str">
        <f>IF(D38="達成","達成",IF(E37&lt;0.285,"未達成","達成"))</f>
        <v>未達成</v>
      </c>
      <c r="F38" s="57" t="str">
        <f>IF(E38="達成","達成",IF(F37&lt;0.285,"未達成","達成"))</f>
        <v>未達成</v>
      </c>
      <c r="G38" s="31"/>
      <c r="H38" s="31"/>
      <c r="I38" s="31"/>
      <c r="J38" s="31"/>
      <c r="K38" s="31"/>
      <c r="L38" s="31"/>
    </row>
    <row r="39" spans="1:12" x14ac:dyDescent="0.45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</row>
  </sheetData>
  <protectedRanges>
    <protectedRange sqref="C5 C8:C10 C12" name="範囲9"/>
  </protectedRanges>
  <mergeCells count="8">
    <mergeCell ref="F11:H11"/>
    <mergeCell ref="C11:E11"/>
    <mergeCell ref="B2:G2"/>
    <mergeCell ref="C5:G7"/>
    <mergeCell ref="C8:G8"/>
    <mergeCell ref="C9:E9"/>
    <mergeCell ref="C10:E10"/>
    <mergeCell ref="B5:B7"/>
  </mergeCells>
  <phoneticPr fontId="1"/>
  <conditionalFormatting sqref="D38:F38">
    <cfRule type="containsText" dxfId="415" priority="1" operator="containsText" text="未達成">
      <formula>NOT(ISERROR(SEARCH("未達成",D38)))</formula>
    </cfRule>
    <cfRule type="containsText" dxfId="414" priority="2" operator="containsText" text="達成">
      <formula>NOT(ISERROR(SEARCH("達成",D38)))</formula>
    </cfRule>
  </conditionalFormatting>
  <pageMargins left="0.78740157480314965" right="0.51181102362204722" top="0.78740157480314965" bottom="0.59055118110236227" header="0.31496062992125984" footer="0.31496062992125984"/>
  <pageSetup paperSize="9" scale="78" orientation="portrait" r:id="rId1"/>
  <colBreaks count="1" manualBreakCount="1">
    <brk id="8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DB9EC-7C4D-4A0D-89AB-C19D1CDC1159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4" hidden="1" customWidth="1"/>
    <col min="2" max="2" width="5.875" style="4" hidden="1" customWidth="1"/>
    <col min="3" max="4" width="12.75" style="4" hidden="1" customWidth="1"/>
    <col min="5" max="5" width="10.125" style="4" hidden="1" customWidth="1"/>
    <col min="6" max="7" width="9" style="4" hidden="1" customWidth="1"/>
    <col min="8" max="8" width="9.125" style="4" hidden="1" customWidth="1"/>
    <col min="9" max="9" width="9.5" style="4" hidden="1" customWidth="1"/>
    <col min="10" max="10" width="1.25" style="7" customWidth="1"/>
    <col min="11" max="11" width="5.625" style="9" customWidth="1"/>
    <col min="12" max="19" width="6" style="4" customWidth="1"/>
    <col min="20" max="20" width="3.625" style="7" hidden="1" customWidth="1"/>
    <col min="21" max="21" width="9.625" style="7" hidden="1" customWidth="1"/>
    <col min="22" max="22" width="9.375" style="7" hidden="1" customWidth="1"/>
    <col min="23" max="23" width="3.625" style="6" hidden="1" customWidth="1"/>
    <col min="24" max="25" width="3.875" style="6" hidden="1" customWidth="1"/>
    <col min="26" max="26" width="4.5" style="7" customWidth="1"/>
    <col min="27" max="27" width="5.75" style="10" customWidth="1"/>
    <col min="28" max="35" width="6" style="4" customWidth="1"/>
    <col min="36" max="36" width="3.625" style="7" hidden="1" customWidth="1"/>
    <col min="37" max="38" width="9.375" style="7" hidden="1" customWidth="1"/>
    <col min="39" max="41" width="3.625" style="6" hidden="1" customWidth="1"/>
    <col min="42" max="42" width="3.625" style="7" customWidth="1"/>
    <col min="43" max="43" width="3.625" style="7" hidden="1" customWidth="1"/>
    <col min="44" max="44" width="23" style="8" hidden="1" customWidth="1"/>
    <col min="45" max="45" width="12.75" style="4" hidden="1" customWidth="1"/>
    <col min="46" max="46" width="11.25" style="4" hidden="1" customWidth="1"/>
    <col min="47" max="54" width="5.125" style="4" customWidth="1"/>
    <col min="55" max="55" width="5.125" style="3" customWidth="1"/>
    <col min="56" max="68" width="5.125" style="4" customWidth="1"/>
    <col min="69" max="16384" width="9" style="4"/>
  </cols>
  <sheetData>
    <row r="1" spans="1:66" ht="24" customHeight="1" x14ac:dyDescent="0.45">
      <c r="J1" s="75" t="s">
        <v>63</v>
      </c>
      <c r="K1" s="76"/>
      <c r="L1" s="76"/>
      <c r="M1" s="77"/>
      <c r="N1" s="78"/>
      <c r="O1" s="79"/>
      <c r="P1" s="79"/>
      <c r="Q1" s="79"/>
      <c r="R1" s="79"/>
      <c r="S1" s="79"/>
      <c r="T1" s="80"/>
      <c r="U1" s="80"/>
      <c r="V1" s="80"/>
      <c r="W1" s="81"/>
      <c r="X1" s="81"/>
      <c r="Y1" s="81"/>
      <c r="Z1" s="80"/>
      <c r="AA1" s="82"/>
      <c r="AB1" s="79"/>
      <c r="AC1" s="79"/>
      <c r="AD1" s="79"/>
      <c r="AE1" s="79"/>
      <c r="AF1" s="28"/>
      <c r="AG1" s="28"/>
      <c r="AH1" s="28"/>
      <c r="AI1" s="28"/>
      <c r="AJ1" s="65"/>
      <c r="AK1" s="65"/>
      <c r="AL1" s="65"/>
      <c r="AM1" s="64"/>
      <c r="AN1" s="64"/>
      <c r="AO1" s="64"/>
      <c r="AP1" s="65"/>
    </row>
    <row r="2" spans="1:66" ht="24" customHeight="1" x14ac:dyDescent="0.45">
      <c r="J2" s="83"/>
      <c r="K2" s="84"/>
      <c r="L2" s="84"/>
      <c r="M2" s="60" t="s">
        <v>94</v>
      </c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28"/>
      <c r="AI2" s="28"/>
      <c r="AJ2" s="65"/>
      <c r="AK2" s="65"/>
      <c r="AL2" s="65"/>
      <c r="AM2" s="64"/>
      <c r="AN2" s="64"/>
      <c r="AO2" s="64"/>
      <c r="AP2" s="65"/>
    </row>
    <row r="3" spans="1:66" ht="15" customHeight="1" x14ac:dyDescent="0.45">
      <c r="J3" s="86"/>
      <c r="K3" s="87"/>
      <c r="L3" s="28"/>
      <c r="M3" s="28"/>
      <c r="N3" s="28"/>
      <c r="O3" s="28"/>
      <c r="P3" s="28"/>
      <c r="Q3" s="28"/>
      <c r="R3" s="28"/>
      <c r="S3" s="28"/>
      <c r="T3" s="86"/>
      <c r="U3" s="80"/>
      <c r="V3" s="80"/>
      <c r="W3" s="81"/>
      <c r="X3" s="81"/>
      <c r="Y3" s="81"/>
      <c r="Z3" s="80"/>
      <c r="AA3" s="88"/>
      <c r="AB3" s="28"/>
      <c r="AC3" s="28"/>
      <c r="AD3" s="28"/>
      <c r="AE3" s="28"/>
      <c r="AF3" s="28"/>
      <c r="AG3" s="28"/>
      <c r="AH3" s="28"/>
      <c r="AI3" s="28"/>
      <c r="AJ3" s="65"/>
      <c r="AK3" s="65"/>
      <c r="AL3" s="65"/>
      <c r="AM3" s="64"/>
      <c r="AN3" s="64"/>
      <c r="AO3" s="64"/>
      <c r="AP3" s="65"/>
      <c r="AR3" s="11" t="s">
        <v>30</v>
      </c>
    </row>
    <row r="4" spans="1:66" ht="21" customHeight="1" x14ac:dyDescent="0.45">
      <c r="J4" s="86"/>
      <c r="K4" s="87"/>
      <c r="L4" s="89" t="s">
        <v>31</v>
      </c>
      <c r="M4" s="90"/>
      <c r="N4" s="91" t="str">
        <f>入力シート!C5</f>
        <v>○○工事</v>
      </c>
      <c r="O4" s="92"/>
      <c r="P4" s="92"/>
      <c r="Q4" s="92"/>
      <c r="R4" s="92"/>
      <c r="S4" s="92"/>
      <c r="T4" s="93"/>
      <c r="U4" s="93"/>
      <c r="V4" s="93"/>
      <c r="W4" s="93"/>
      <c r="X4" s="93"/>
      <c r="Y4" s="93"/>
      <c r="Z4" s="94"/>
      <c r="AA4" s="88"/>
      <c r="AB4" s="95" t="s">
        <v>32</v>
      </c>
      <c r="AC4" s="95"/>
      <c r="AD4" s="95"/>
      <c r="AE4" s="95"/>
      <c r="AF4" s="95"/>
      <c r="AG4" s="95">
        <f>COUNTIF(M18:S49,"▲")+COUNTIF(AC18:AI49,"▲")+COUNTIF(M58:S99,"▲")+COUNTIF(AC58:AI99,"▲")+COUNTIF(M109:S150,"▲")+COUNTIF(AC109:AI150,"▲")</f>
        <v>0</v>
      </c>
      <c r="AH4" s="95"/>
      <c r="AI4" s="28"/>
      <c r="AJ4" s="65"/>
      <c r="AK4" s="65"/>
      <c r="AL4" s="65"/>
      <c r="AM4" s="64"/>
      <c r="AN4" s="64"/>
      <c r="AO4" s="64"/>
      <c r="AP4" s="65"/>
      <c r="AR4" s="11">
        <f>N9+1-N8</f>
        <v>28</v>
      </c>
      <c r="BN4" s="12"/>
    </row>
    <row r="5" spans="1:66" ht="21" customHeight="1" x14ac:dyDescent="0.45">
      <c r="J5" s="86"/>
      <c r="K5" s="87"/>
      <c r="L5" s="96"/>
      <c r="M5" s="97"/>
      <c r="N5" s="98"/>
      <c r="O5" s="99"/>
      <c r="P5" s="99"/>
      <c r="Q5" s="99"/>
      <c r="R5" s="99"/>
      <c r="S5" s="99"/>
      <c r="T5" s="100"/>
      <c r="U5" s="100"/>
      <c r="V5" s="100"/>
      <c r="W5" s="100"/>
      <c r="X5" s="100"/>
      <c r="Y5" s="100"/>
      <c r="Z5" s="101"/>
      <c r="AA5" s="88"/>
      <c r="AB5" s="95" t="s">
        <v>7</v>
      </c>
      <c r="AC5" s="95"/>
      <c r="AD5" s="95"/>
      <c r="AE5" s="95"/>
      <c r="AF5" s="95"/>
      <c r="AG5" s="102" t="e">
        <f>AT18</f>
        <v>#DIV/0!</v>
      </c>
      <c r="AH5" s="103"/>
      <c r="AI5" s="28"/>
      <c r="AJ5" s="65"/>
      <c r="AK5" s="65"/>
      <c r="AL5" s="65"/>
      <c r="AM5" s="64"/>
      <c r="AN5" s="64"/>
      <c r="AO5" s="64"/>
      <c r="AP5" s="65"/>
      <c r="AR5" s="13" t="s">
        <v>33</v>
      </c>
      <c r="AS5" s="8"/>
      <c r="BN5" s="12"/>
    </row>
    <row r="6" spans="1:66" ht="21" customHeight="1" x14ac:dyDescent="0.45">
      <c r="J6" s="86"/>
      <c r="K6" s="87"/>
      <c r="L6" s="104"/>
      <c r="M6" s="105"/>
      <c r="N6" s="106"/>
      <c r="O6" s="107"/>
      <c r="P6" s="107"/>
      <c r="Q6" s="107"/>
      <c r="R6" s="107"/>
      <c r="S6" s="107"/>
      <c r="T6" s="108"/>
      <c r="U6" s="108"/>
      <c r="V6" s="108"/>
      <c r="W6" s="108"/>
      <c r="X6" s="108"/>
      <c r="Y6" s="108"/>
      <c r="Z6" s="109"/>
      <c r="AA6" s="88"/>
      <c r="AB6" s="95" t="s">
        <v>8</v>
      </c>
      <c r="AC6" s="95"/>
      <c r="AD6" s="95"/>
      <c r="AE6" s="95"/>
      <c r="AF6" s="95"/>
      <c r="AG6" s="102" t="e">
        <f ca="1">I47</f>
        <v>#DIV/0!</v>
      </c>
      <c r="AH6" s="102"/>
      <c r="AI6" s="28"/>
      <c r="AJ6" s="65"/>
      <c r="AK6" s="65"/>
      <c r="AL6" s="65"/>
      <c r="AM6" s="64"/>
      <c r="AN6" s="64"/>
      <c r="AO6" s="64"/>
      <c r="AP6" s="65"/>
      <c r="AR6" s="14">
        <f>ROUNDUP(AR4*0.285,0)</f>
        <v>8</v>
      </c>
      <c r="AS6" s="15"/>
    </row>
    <row r="7" spans="1:66" ht="21" customHeight="1" x14ac:dyDescent="0.45">
      <c r="I7" s="4" t="s">
        <v>34</v>
      </c>
      <c r="J7" s="86"/>
      <c r="K7" s="87"/>
      <c r="L7" s="110" t="s">
        <v>3</v>
      </c>
      <c r="M7" s="111"/>
      <c r="N7" s="112" t="str">
        <f>入力シート!C8</f>
        <v>○○建設</v>
      </c>
      <c r="O7" s="113"/>
      <c r="P7" s="113"/>
      <c r="Q7" s="113"/>
      <c r="R7" s="113"/>
      <c r="S7" s="113"/>
      <c r="T7" s="114"/>
      <c r="U7" s="114"/>
      <c r="V7" s="114"/>
      <c r="W7" s="114"/>
      <c r="X7" s="114"/>
      <c r="Y7" s="114"/>
      <c r="Z7" s="115"/>
      <c r="AA7" s="88"/>
      <c r="AB7" s="95" t="s">
        <v>9</v>
      </c>
      <c r="AC7" s="95"/>
      <c r="AD7" s="95"/>
      <c r="AE7" s="95"/>
      <c r="AF7" s="95"/>
      <c r="AG7" s="102" t="e">
        <f ca="1">F47/(F47+H47)</f>
        <v>#DIV/0!</v>
      </c>
      <c r="AH7" s="102"/>
      <c r="AI7" s="28"/>
      <c r="AJ7" s="65"/>
      <c r="AK7" s="65"/>
      <c r="AL7" s="65"/>
      <c r="AM7" s="64"/>
      <c r="AN7" s="64"/>
      <c r="AO7" s="64"/>
      <c r="AP7" s="65"/>
    </row>
    <row r="8" spans="1:66" ht="21" customHeight="1" x14ac:dyDescent="0.45">
      <c r="I8" s="4" t="s">
        <v>35</v>
      </c>
      <c r="J8" s="86"/>
      <c r="K8" s="87"/>
      <c r="L8" s="110" t="s">
        <v>4</v>
      </c>
      <c r="M8" s="116"/>
      <c r="N8" s="117">
        <f>入力シート!C9</f>
        <v>45962</v>
      </c>
      <c r="O8" s="118"/>
      <c r="P8" s="118"/>
      <c r="Q8" s="119"/>
      <c r="R8" s="28"/>
      <c r="S8" s="28"/>
      <c r="T8" s="86"/>
      <c r="U8" s="86"/>
      <c r="V8" s="86"/>
      <c r="W8" s="81"/>
      <c r="X8" s="81"/>
      <c r="Y8" s="81"/>
      <c r="Z8" s="86"/>
      <c r="AA8" s="88"/>
      <c r="AB8" s="28"/>
      <c r="AC8" s="28"/>
      <c r="AD8" s="28"/>
      <c r="AE8" s="28"/>
      <c r="AF8" s="28"/>
      <c r="AG8" s="28"/>
      <c r="AH8" s="28"/>
      <c r="AI8" s="28"/>
      <c r="AJ8" s="65"/>
      <c r="AK8" s="65"/>
      <c r="AL8" s="65"/>
      <c r="AM8" s="64"/>
      <c r="AN8" s="64"/>
      <c r="AO8" s="64"/>
      <c r="AP8" s="65"/>
      <c r="AS8" s="4" t="s">
        <v>36</v>
      </c>
      <c r="AT8" s="4" t="s">
        <v>37</v>
      </c>
    </row>
    <row r="9" spans="1:66" ht="21" customHeight="1" x14ac:dyDescent="0.45">
      <c r="F9" s="4" t="s">
        <v>38</v>
      </c>
      <c r="G9" s="4" t="s">
        <v>39</v>
      </c>
      <c r="H9" s="4" t="s">
        <v>40</v>
      </c>
      <c r="I9" s="4" t="s">
        <v>41</v>
      </c>
      <c r="J9" s="86"/>
      <c r="K9" s="87"/>
      <c r="L9" s="110" t="s">
        <v>0</v>
      </c>
      <c r="M9" s="116"/>
      <c r="N9" s="117">
        <f>入力シート!C10</f>
        <v>45989</v>
      </c>
      <c r="O9" s="118"/>
      <c r="P9" s="118"/>
      <c r="Q9" s="115"/>
      <c r="R9" s="28"/>
      <c r="S9" s="28"/>
      <c r="T9" s="86"/>
      <c r="U9" s="86"/>
      <c r="V9" s="86"/>
      <c r="W9" s="81"/>
      <c r="X9" s="81"/>
      <c r="Y9" s="81"/>
      <c r="Z9" s="86"/>
      <c r="AA9" s="88"/>
      <c r="AB9" s="28"/>
      <c r="AC9" s="28"/>
      <c r="AD9" s="28"/>
      <c r="AE9" s="28"/>
      <c r="AF9" s="28"/>
      <c r="AG9" s="28"/>
      <c r="AH9" s="28"/>
      <c r="AI9" s="28"/>
      <c r="AJ9" s="65"/>
      <c r="AK9" s="65"/>
      <c r="AL9" s="65"/>
      <c r="AM9" s="64"/>
      <c r="AN9" s="64"/>
      <c r="AO9" s="64"/>
      <c r="AP9" s="65"/>
      <c r="AR9" s="16">
        <f>SUM(U50,AK50,U100,AK100,U151,AK151,U202,AK202,)</f>
        <v>0</v>
      </c>
      <c r="AS9" s="4">
        <v>1</v>
      </c>
      <c r="AT9" s="17">
        <f>U50</f>
        <v>0</v>
      </c>
    </row>
    <row r="10" spans="1:66" ht="21" customHeight="1" x14ac:dyDescent="0.45">
      <c r="A10" s="4">
        <v>1</v>
      </c>
      <c r="B10" s="4">
        <v>1</v>
      </c>
      <c r="C10" s="18">
        <f>N8</f>
        <v>45962</v>
      </c>
      <c r="D10" s="18">
        <f>EOMONTH(C10,0)</f>
        <v>45991</v>
      </c>
      <c r="E10" s="4" t="str">
        <f>TEXT(C10,"YYYY-MM")</f>
        <v>2025-11</v>
      </c>
      <c r="F10" s="2">
        <f ca="1">SUMIF($V$18:$W$49,E10,$W$18:$W$49)</f>
        <v>0</v>
      </c>
      <c r="G10" s="2">
        <f ca="1">SUMIF($V$18:$X$49,E10,$X$18:$X$49)</f>
        <v>0</v>
      </c>
      <c r="H10" s="2">
        <f ca="1">SUMIF($V$18:$Y$49,E10,$Y$18:$Y$49)</f>
        <v>0</v>
      </c>
      <c r="I10" s="17" t="e">
        <f ca="1">F10/(F10+H10)</f>
        <v>#DIV/0!</v>
      </c>
      <c r="J10" s="86"/>
      <c r="K10" s="87"/>
      <c r="L10" s="110" t="s">
        <v>5</v>
      </c>
      <c r="M10" s="116"/>
      <c r="N10" s="120" t="str">
        <f>入力シート!B15</f>
        <v>●●建設</v>
      </c>
      <c r="O10" s="121"/>
      <c r="P10" s="121"/>
      <c r="Q10" s="115"/>
      <c r="R10" s="28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3"/>
      <c r="AJ10" s="65"/>
      <c r="AK10" s="65"/>
      <c r="AL10" s="65"/>
      <c r="AM10" s="64"/>
      <c r="AN10" s="64"/>
      <c r="AO10" s="64"/>
      <c r="AP10" s="65"/>
      <c r="AS10" s="4">
        <v>2</v>
      </c>
      <c r="AT10" s="4">
        <f>AK50</f>
        <v>0</v>
      </c>
    </row>
    <row r="11" spans="1:66" ht="21" customHeight="1" x14ac:dyDescent="0.45">
      <c r="A11" s="4">
        <v>2</v>
      </c>
      <c r="B11" s="4">
        <v>2</v>
      </c>
      <c r="C11" s="18">
        <f>EOMONTH(C10,0)+1</f>
        <v>45992</v>
      </c>
      <c r="D11" s="18">
        <f>IF(EOMONTH(C11,0)&gt;=$N$9,$N$9,EOMONTH(C11,0))</f>
        <v>45989</v>
      </c>
      <c r="E11" s="4" t="str">
        <f>TEXT(C11,"YYYY-MM")</f>
        <v>2025-12</v>
      </c>
      <c r="F11" s="2">
        <f ca="1">SUMIF($V$18:$W$49,E11,$W$18:$W$49)</f>
        <v>0</v>
      </c>
      <c r="G11" s="2">
        <f ca="1">SUMIF($V$18:$X$49,E11,$X$18:$X$49)</f>
        <v>0</v>
      </c>
      <c r="H11" s="2">
        <f ca="1">SUMIF($V$18:$Y$49,E11,$Y$18:$Y$49)</f>
        <v>0</v>
      </c>
      <c r="I11" s="17" t="e">
        <f ca="1">IF(D11=D10,0,F11/(F11+H11))</f>
        <v>#DIV/0!</v>
      </c>
      <c r="J11" s="86"/>
      <c r="K11" s="87"/>
      <c r="L11" s="110" t="s">
        <v>6</v>
      </c>
      <c r="M11" s="116"/>
      <c r="N11" s="120" t="str">
        <f>入力シート!C23</f>
        <v>能登　三郎</v>
      </c>
      <c r="O11" s="121"/>
      <c r="P11" s="121"/>
      <c r="Q11" s="119"/>
      <c r="R11" s="28"/>
      <c r="S11" s="124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66"/>
      <c r="AK11" s="66"/>
      <c r="AL11" s="66"/>
      <c r="AM11" s="67"/>
      <c r="AN11" s="67"/>
      <c r="AO11" s="67"/>
      <c r="AP11" s="65"/>
      <c r="AS11" s="4">
        <v>3</v>
      </c>
      <c r="AT11" s="17">
        <f>U100</f>
        <v>0</v>
      </c>
    </row>
    <row r="12" spans="1:66" ht="30" customHeight="1" x14ac:dyDescent="0.45">
      <c r="A12" s="4">
        <v>3</v>
      </c>
      <c r="B12" s="4">
        <v>3</v>
      </c>
      <c r="C12" s="18">
        <f>EDATE(C11,1)</f>
        <v>46023</v>
      </c>
      <c r="D12" s="18">
        <f>IF(EOMONTH(C12,0)&gt;=$N$9,$N$9,EOMONTH(C12,0))</f>
        <v>45989</v>
      </c>
      <c r="E12" s="4" t="str">
        <f t="shared" ref="E12:E46" si="0">TEXT(C12,"YYYY-MM")</f>
        <v>2026-01</v>
      </c>
      <c r="F12" s="2">
        <f ca="1">SUMIF($V$18:$W$49,E12,$W$18:$W$49)+SUMIF($AL$18:$AM$49,E12,$AM$18:$AM$49)</f>
        <v>0</v>
      </c>
      <c r="G12" s="2">
        <f ca="1">SUMIF($V$18:$X$49,E12,$X$18:$X$49)+SUMIF($AL$18:$AN$49,E12,$AN$18:$AN$49)</f>
        <v>0</v>
      </c>
      <c r="H12" s="2">
        <f ca="1">SUMIF($V$18:$Y$49,E12,$Y$18:$Y$49)+SUMIF($AL$18:$AO$49,E12,$AO$18:$AO$49)</f>
        <v>0</v>
      </c>
      <c r="I12" s="17">
        <f>IF(D12=D11,0,F12/(F12+H12))</f>
        <v>0</v>
      </c>
      <c r="J12" s="86"/>
      <c r="K12" s="87"/>
      <c r="L12" s="28"/>
      <c r="M12" s="28" t="s">
        <v>42</v>
      </c>
      <c r="N12" s="126" t="s">
        <v>43</v>
      </c>
      <c r="O12" s="28"/>
      <c r="P12" s="28"/>
      <c r="Q12" s="28"/>
      <c r="R12" s="28"/>
      <c r="S12" s="72"/>
      <c r="T12" s="72"/>
      <c r="U12" s="72"/>
      <c r="V12" s="72"/>
      <c r="W12" s="72"/>
      <c r="X12" s="72"/>
      <c r="Y12" s="72"/>
      <c r="Z12" s="73" t="s">
        <v>91</v>
      </c>
      <c r="AA12" s="73"/>
      <c r="AB12" s="73"/>
      <c r="AC12" s="73"/>
      <c r="AD12" s="73"/>
      <c r="AE12" s="73"/>
      <c r="AF12" s="73"/>
      <c r="AG12" s="73"/>
      <c r="AH12" s="73"/>
      <c r="AI12" s="73"/>
      <c r="AJ12" s="66"/>
      <c r="AK12" s="66"/>
      <c r="AL12" s="66"/>
      <c r="AM12" s="67"/>
      <c r="AN12" s="67"/>
      <c r="AO12" s="67"/>
      <c r="AP12" s="65"/>
      <c r="AS12" s="4">
        <v>4</v>
      </c>
      <c r="AT12" s="4">
        <f>AK100</f>
        <v>0</v>
      </c>
    </row>
    <row r="13" spans="1:66" ht="20.25" customHeight="1" x14ac:dyDescent="0.45">
      <c r="A13" s="4">
        <v>4</v>
      </c>
      <c r="B13" s="4">
        <v>4</v>
      </c>
      <c r="C13" s="18">
        <f t="shared" ref="C13:C46" si="1">EDATE(C12,1)</f>
        <v>46054</v>
      </c>
      <c r="D13" s="18">
        <f t="shared" ref="D13:D46" si="2">IF(EOMONTH(C13,0)&gt;=$N$9,$N$9,EOMONTH(C13,0))</f>
        <v>45989</v>
      </c>
      <c r="E13" s="4" t="str">
        <f t="shared" si="0"/>
        <v>2026-02</v>
      </c>
      <c r="F13" s="2">
        <f ca="1">SUMIF($V$18:$W$49,E13,$W$18:$W$49)+SUMIF($AL$18:$AM$49,E13,$AM$18:$AM$49)</f>
        <v>0</v>
      </c>
      <c r="G13" s="2">
        <f ca="1">SUMIF($V$18:$X$49,E13,$X$18:$X$49)+SUMIF($AL$18:$AN$49,E13,$AN$18:$AN$49)</f>
        <v>0</v>
      </c>
      <c r="H13" s="2">
        <f ca="1">SUMIF($V$18:$Y$49,E13,$Y$18:$Y$49)+SUMIF($AL$18:$AO$49,E13,$AO$18:$AO$49)</f>
        <v>0</v>
      </c>
      <c r="I13" s="17">
        <f t="shared" ref="I13:I46" si="3">IF(D13=D12,0,F13/(F13+H13))</f>
        <v>0</v>
      </c>
      <c r="J13" s="86"/>
      <c r="K13" s="87"/>
      <c r="L13" s="28"/>
      <c r="M13" s="28" t="s">
        <v>44</v>
      </c>
      <c r="N13" s="126" t="s">
        <v>45</v>
      </c>
      <c r="O13" s="127"/>
      <c r="P13" s="127"/>
      <c r="Q13" s="127"/>
      <c r="R13" s="127"/>
      <c r="S13" s="72"/>
      <c r="T13" s="72"/>
      <c r="U13" s="72"/>
      <c r="V13" s="72"/>
      <c r="W13" s="72"/>
      <c r="X13" s="72"/>
      <c r="Y13" s="72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66"/>
      <c r="AK13" s="66"/>
      <c r="AL13" s="66"/>
      <c r="AM13" s="67"/>
      <c r="AN13" s="67"/>
      <c r="AO13" s="67"/>
      <c r="AP13" s="65"/>
      <c r="AS13" s="4">
        <v>5</v>
      </c>
      <c r="AT13" s="4">
        <f>U151</f>
        <v>0</v>
      </c>
    </row>
    <row r="14" spans="1:66" ht="30" customHeight="1" x14ac:dyDescent="0.45">
      <c r="A14" s="4">
        <v>1</v>
      </c>
      <c r="B14" s="4">
        <v>5</v>
      </c>
      <c r="C14" s="18">
        <f t="shared" si="1"/>
        <v>46082</v>
      </c>
      <c r="D14" s="18">
        <f t="shared" si="2"/>
        <v>45989</v>
      </c>
      <c r="E14" s="4" t="str">
        <f t="shared" si="0"/>
        <v>2026-03</v>
      </c>
      <c r="F14" s="2">
        <f ca="1">SUMIF($V$18:$W$49,E14,$W$18:$W$49)+SUMIF($AL$18:$AM$49,E14,$AM$18:$AM$49)</f>
        <v>0</v>
      </c>
      <c r="G14" s="2">
        <f ca="1">SUMIF($V$18:$X$49,E14,$X$18:$X$49)+SUMIF($AL$18:$AN$49,E14,$AN$18:$AN$49)</f>
        <v>0</v>
      </c>
      <c r="H14" s="2">
        <f ca="1">SUMIF($V$18:$Y$49,E14,$Y$18:$Y$49)+SUMIF($AL$18:$AO$49,E14,$AO$18:$AO$49)</f>
        <v>0</v>
      </c>
      <c r="I14" s="17">
        <f t="shared" si="3"/>
        <v>0</v>
      </c>
      <c r="J14" s="86"/>
      <c r="K14" s="87"/>
      <c r="L14" s="28"/>
      <c r="M14" s="128" t="s">
        <v>40</v>
      </c>
      <c r="N14" s="129" t="s">
        <v>46</v>
      </c>
      <c r="O14" s="127"/>
      <c r="P14" s="127"/>
      <c r="Q14" s="127"/>
      <c r="R14" s="127"/>
      <c r="S14" s="72"/>
      <c r="T14" s="72"/>
      <c r="U14" s="72"/>
      <c r="V14" s="72"/>
      <c r="W14" s="72"/>
      <c r="X14" s="72"/>
      <c r="Y14" s="72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66"/>
      <c r="AK14" s="66"/>
      <c r="AL14" s="66"/>
      <c r="AM14" s="67"/>
      <c r="AN14" s="67"/>
      <c r="AO14" s="67"/>
      <c r="AP14" s="65"/>
      <c r="AS14" s="4">
        <v>6</v>
      </c>
      <c r="AT14" s="4">
        <f>AK151</f>
        <v>0</v>
      </c>
    </row>
    <row r="15" spans="1:66" ht="11.25" customHeight="1" thickBot="1" x14ac:dyDescent="0.5">
      <c r="C15" s="18"/>
      <c r="D15" s="18"/>
      <c r="F15" s="2"/>
      <c r="G15" s="2"/>
      <c r="H15" s="2"/>
      <c r="I15" s="17"/>
      <c r="J15" s="86"/>
      <c r="K15" s="87"/>
      <c r="L15" s="28"/>
      <c r="M15" s="28"/>
      <c r="N15" s="126"/>
      <c r="O15" s="127"/>
      <c r="P15" s="127"/>
      <c r="Q15" s="127"/>
      <c r="R15" s="127"/>
      <c r="S15" s="130"/>
      <c r="T15" s="130"/>
      <c r="U15" s="130"/>
      <c r="V15" s="130"/>
      <c r="W15" s="131"/>
      <c r="X15" s="131"/>
      <c r="Y15" s="131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66"/>
      <c r="AK15" s="66"/>
      <c r="AL15" s="66"/>
      <c r="AM15" s="67"/>
      <c r="AN15" s="67"/>
      <c r="AO15" s="67"/>
      <c r="AP15" s="65"/>
    </row>
    <row r="16" spans="1:66" ht="19.5" customHeight="1" x14ac:dyDescent="0.45">
      <c r="A16" s="4">
        <v>2</v>
      </c>
      <c r="B16" s="4">
        <v>6</v>
      </c>
      <c r="C16" s="18">
        <f>EDATE(C14,1)</f>
        <v>46113</v>
      </c>
      <c r="D16" s="18">
        <f t="shared" si="2"/>
        <v>45989</v>
      </c>
      <c r="E16" s="4" t="str">
        <f t="shared" si="0"/>
        <v>2026-04</v>
      </c>
      <c r="F16" s="2">
        <f ca="1">SUMIF($AL$18:$AM$49,E16,$AM$18:$AM$49)</f>
        <v>0</v>
      </c>
      <c r="G16" s="2">
        <f ca="1">SUMIF($AL$18:$AN$49,E16,$AN$18:$AN$49)</f>
        <v>0</v>
      </c>
      <c r="H16" s="2">
        <f ca="1">SUMIF($AL$18:$AO$49,E16,$AO$18:$AO$49)</f>
        <v>0</v>
      </c>
      <c r="I16" s="17">
        <f>IF(D16=D14,0,F16/(F16+H16))</f>
        <v>0</v>
      </c>
      <c r="J16" s="87"/>
      <c r="K16" s="86"/>
      <c r="L16" s="132" t="s">
        <v>47</v>
      </c>
      <c r="M16" s="133" t="str">
        <f>"実施状況（"&amp;YEAR(M18)&amp;"年～）"</f>
        <v>実施状況（2025年～）</v>
      </c>
      <c r="N16" s="133"/>
      <c r="O16" s="133"/>
      <c r="P16" s="133"/>
      <c r="Q16" s="133"/>
      <c r="R16" s="133"/>
      <c r="S16" s="134"/>
      <c r="T16" s="86"/>
      <c r="U16" s="86"/>
      <c r="V16" s="86"/>
      <c r="W16" s="81"/>
      <c r="X16" s="81"/>
      <c r="Y16" s="81"/>
      <c r="Z16" s="86"/>
      <c r="AA16" s="28"/>
      <c r="AB16" s="132" t="s">
        <v>47</v>
      </c>
      <c r="AC16" s="133" t="str">
        <f>"実施状況（"&amp;YEAR(AC18)&amp;"年～）"</f>
        <v>実施状況（2026年～）</v>
      </c>
      <c r="AD16" s="133"/>
      <c r="AE16" s="133"/>
      <c r="AF16" s="133"/>
      <c r="AG16" s="133"/>
      <c r="AH16" s="133"/>
      <c r="AI16" s="134"/>
      <c r="AJ16" s="65"/>
      <c r="AK16" s="65"/>
      <c r="AL16" s="65"/>
      <c r="AM16" s="64"/>
      <c r="AN16" s="64"/>
      <c r="AO16" s="64"/>
      <c r="AP16" s="68"/>
      <c r="AQ16" s="19"/>
      <c r="AS16" s="4">
        <v>7</v>
      </c>
      <c r="AT16" s="4">
        <f>U202</f>
        <v>0</v>
      </c>
    </row>
    <row r="17" spans="1:55" ht="19.5" customHeight="1" thickBot="1" x14ac:dyDescent="0.5">
      <c r="A17" s="4">
        <v>3</v>
      </c>
      <c r="B17" s="4">
        <v>7</v>
      </c>
      <c r="C17" s="18">
        <f t="shared" si="1"/>
        <v>46143</v>
      </c>
      <c r="D17" s="18">
        <f t="shared" si="2"/>
        <v>45989</v>
      </c>
      <c r="E17" s="4" t="str">
        <f t="shared" si="0"/>
        <v>2026-05</v>
      </c>
      <c r="F17" s="2">
        <f ca="1">SUMIF($V$58:$W$99,E17,$W$58:$W$99)+SUMIF($AL$18:$AM$49,E17,$AM$18:$AM$49)</f>
        <v>0</v>
      </c>
      <c r="G17" s="2">
        <f ca="1">SUMIF($V$58:$X$99,E17,$X$58:$X$99)+SUMIF($AL$18:$AN$49,E17,$AN$18:$AN$49)</f>
        <v>0</v>
      </c>
      <c r="H17" s="2">
        <f ca="1">SUMIF($V$58:$Y$99,E17,$Y$58:$Y$99)+SUMIF($AL$18:$AO$49,E17,$AO$18:$AO$49)</f>
        <v>0</v>
      </c>
      <c r="I17" s="17">
        <f t="shared" si="3"/>
        <v>0</v>
      </c>
      <c r="J17" s="87"/>
      <c r="K17" s="135" t="s">
        <v>48</v>
      </c>
      <c r="L17" s="136"/>
      <c r="M17" s="137" t="s">
        <v>49</v>
      </c>
      <c r="N17" s="137" t="s">
        <v>50</v>
      </c>
      <c r="O17" s="137" t="s">
        <v>51</v>
      </c>
      <c r="P17" s="137" t="s">
        <v>52</v>
      </c>
      <c r="Q17" s="137" t="s">
        <v>53</v>
      </c>
      <c r="R17" s="138" t="s">
        <v>54</v>
      </c>
      <c r="S17" s="139" t="s">
        <v>55</v>
      </c>
      <c r="T17" s="135" t="s">
        <v>47</v>
      </c>
      <c r="U17" s="86" t="s">
        <v>56</v>
      </c>
      <c r="V17" s="86" t="s">
        <v>57</v>
      </c>
      <c r="W17" s="140" t="s">
        <v>38</v>
      </c>
      <c r="X17" s="140" t="s">
        <v>39</v>
      </c>
      <c r="Y17" s="140" t="s">
        <v>40</v>
      </c>
      <c r="Z17" s="135"/>
      <c r="AA17" s="62" t="s">
        <v>48</v>
      </c>
      <c r="AB17" s="136"/>
      <c r="AC17" s="137" t="s">
        <v>49</v>
      </c>
      <c r="AD17" s="137" t="s">
        <v>50</v>
      </c>
      <c r="AE17" s="137" t="s">
        <v>51</v>
      </c>
      <c r="AF17" s="137" t="s">
        <v>52</v>
      </c>
      <c r="AG17" s="137" t="s">
        <v>53</v>
      </c>
      <c r="AH17" s="138" t="s">
        <v>54</v>
      </c>
      <c r="AI17" s="139" t="s">
        <v>55</v>
      </c>
      <c r="AJ17" s="68" t="s">
        <v>47</v>
      </c>
      <c r="AK17" s="65" t="s">
        <v>56</v>
      </c>
      <c r="AL17" s="65" t="s">
        <v>57</v>
      </c>
      <c r="AM17" s="69" t="s">
        <v>38</v>
      </c>
      <c r="AN17" s="69" t="s">
        <v>39</v>
      </c>
      <c r="AO17" s="69" t="s">
        <v>40</v>
      </c>
      <c r="AP17" s="68"/>
      <c r="AQ17" s="19"/>
      <c r="AS17" s="4">
        <v>8</v>
      </c>
      <c r="AT17" s="4">
        <f>AK202</f>
        <v>0</v>
      </c>
    </row>
    <row r="18" spans="1:55" ht="19.5" customHeight="1" x14ac:dyDescent="0.45">
      <c r="A18" s="4">
        <v>4</v>
      </c>
      <c r="B18" s="4">
        <v>8</v>
      </c>
      <c r="C18" s="18">
        <f t="shared" si="1"/>
        <v>46174</v>
      </c>
      <c r="D18" s="18">
        <f t="shared" si="2"/>
        <v>45989</v>
      </c>
      <c r="E18" s="4" t="str">
        <f t="shared" si="0"/>
        <v>2026-06</v>
      </c>
      <c r="F18" s="2">
        <f ca="1">SUMIF($V$58:$W$99,E18,$W$58:$W$99)+SUMIF($AL$18:$AM$49,E18,$AM$18:$AM$49)</f>
        <v>0</v>
      </c>
      <c r="G18" s="2">
        <f ca="1">SUMIF($V$58:$X$99,E18,$X$58:$X$99)+SUMIF($AL$18:$AN$49,E18,$AN$18:$AN$49)</f>
        <v>0</v>
      </c>
      <c r="H18" s="2">
        <f ca="1">SUMIF($V$58:$Y$99,E18,$Y$58:$Y$99)+SUMIF($AL$18:$AO$49,E18,$AO$18:$AO$49)</f>
        <v>0</v>
      </c>
      <c r="I18" s="17">
        <f t="shared" si="3"/>
        <v>0</v>
      </c>
      <c r="J18" s="135"/>
      <c r="K18" s="135"/>
      <c r="L18" s="132">
        <v>1</v>
      </c>
      <c r="M18" s="141">
        <f>N8-WEEKDAY(N8,2)+1</f>
        <v>45957</v>
      </c>
      <c r="N18" s="141">
        <f t="shared" ref="N18:S18" si="4">M18+1</f>
        <v>45958</v>
      </c>
      <c r="O18" s="141">
        <f t="shared" si="4"/>
        <v>45959</v>
      </c>
      <c r="P18" s="141">
        <f t="shared" si="4"/>
        <v>45960</v>
      </c>
      <c r="Q18" s="141">
        <f t="shared" si="4"/>
        <v>45961</v>
      </c>
      <c r="R18" s="142">
        <f t="shared" si="4"/>
        <v>45962</v>
      </c>
      <c r="S18" s="143">
        <f t="shared" si="4"/>
        <v>45963</v>
      </c>
      <c r="T18" s="135">
        <f>COUNTIF(M19:S19,"★")</f>
        <v>0</v>
      </c>
      <c r="U18" s="135"/>
      <c r="V18" s="135" t="str">
        <f>TEXT(N8,"YYYY-MM")</f>
        <v>2025-11</v>
      </c>
      <c r="W18" s="140" cm="1">
        <f t="array" ref="W18">SUMPRODUCT((M18:S18&gt;=$N$8)*(M18:S18 &lt;= $N$9)*(TEXT(M18:S18,"yyyy-mm")=V18)*(M19:S19 = "●"))</f>
        <v>0</v>
      </c>
      <c r="X18" s="140" cm="1">
        <f t="array" ref="X18">SUMPRODUCT((R18:S18&gt;=$N$8)*(R18:S18 &lt;= $N$9)*(TEXT(R18:S18,"yyyy-mm")=V18)*(R19:S19 = "▲"))</f>
        <v>0</v>
      </c>
      <c r="Y18" s="140" cm="1">
        <f t="array" ref="Y18">SUMPRODUCT((M18:S18&gt;=$N$8)*(M18:S18 &lt;= $N$9)*(TEXT(M18:S18,"yyyy-mm")=V18)*(M19:S19 = "★"))</f>
        <v>0</v>
      </c>
      <c r="Z18" s="135"/>
      <c r="AA18" s="135"/>
      <c r="AB18" s="132">
        <v>17</v>
      </c>
      <c r="AC18" s="141">
        <f>S48+1</f>
        <v>46069</v>
      </c>
      <c r="AD18" s="141">
        <f t="shared" ref="AD18:AI18" si="5">AC18+1</f>
        <v>46070</v>
      </c>
      <c r="AE18" s="141">
        <f t="shared" si="5"/>
        <v>46071</v>
      </c>
      <c r="AF18" s="141">
        <f t="shared" si="5"/>
        <v>46072</v>
      </c>
      <c r="AG18" s="141">
        <f t="shared" si="5"/>
        <v>46073</v>
      </c>
      <c r="AH18" s="142">
        <f t="shared" si="5"/>
        <v>46074</v>
      </c>
      <c r="AI18" s="143">
        <f t="shared" si="5"/>
        <v>46075</v>
      </c>
      <c r="AJ18" s="68">
        <f t="shared" ref="AJ18" si="6">COUNTIF(AC19:AI19,"★")</f>
        <v>0</v>
      </c>
      <c r="AK18" s="68"/>
      <c r="AL18" s="68" t="str">
        <f>TEXT(AC18,"YYYY-MM")</f>
        <v>2026-02</v>
      </c>
      <c r="AM18" s="69" cm="1">
        <f t="array" ref="AM18">SUMPRODUCT((AC18:AI18&gt;=$N$8)*(AC18:AI18 &lt;= $N$9)*(TEXT(AC18:AI18,"yyyy-mm")=AL18)*(AC19:AI19 = "●"))</f>
        <v>0</v>
      </c>
      <c r="AN18" s="69" cm="1">
        <f t="array" ref="AN18">SUMPRODUCT((AH18:AI18&gt;=$N$8)*(AH18:AI18 &lt;= $N$9)*(TEXT(AH18:AI18,"yyyy-mm")=AL18)*(AH19:AI19 = "▲"))</f>
        <v>0</v>
      </c>
      <c r="AO18" s="69" cm="1">
        <f t="array" ref="AO18">SUMPRODUCT((AC18:AI18&gt;=$N$8)*(AC18:AI18 &lt;= $N$9)*(TEXT(AC18:AI18,"yyyy-mm")=AL18)*(AC19:AI19 = "★"))</f>
        <v>0</v>
      </c>
      <c r="AP18" s="68"/>
      <c r="AQ18" s="19"/>
      <c r="AT18" s="17" t="e">
        <f>AVERAGEIF(AT9:AT17,"&gt;0")</f>
        <v>#DIV/0!</v>
      </c>
    </row>
    <row r="19" spans="1:55" s="8" customFormat="1" ht="19.5" customHeight="1" thickBot="1" x14ac:dyDescent="0.5">
      <c r="A19" s="4">
        <v>1</v>
      </c>
      <c r="B19" s="4">
        <v>9</v>
      </c>
      <c r="C19" s="18">
        <f t="shared" si="1"/>
        <v>46204</v>
      </c>
      <c r="D19" s="18">
        <f t="shared" si="2"/>
        <v>45989</v>
      </c>
      <c r="E19" s="4" t="str">
        <f t="shared" si="0"/>
        <v>2026-07</v>
      </c>
      <c r="F19" s="2">
        <f ca="1">SUMIF($AL$18:$AM$49,E19,$AM$18:$AM$49)+SUMIF($V$58:$W$99,E19,$W$58:$W$99)</f>
        <v>0</v>
      </c>
      <c r="G19" s="2">
        <f ca="1">SUMIF($AL$18:$AN$49,E19,$AN$18:$AN$49)+SUMIF($V$58:$X$99,E19,$X$58:$X$99)</f>
        <v>0</v>
      </c>
      <c r="H19" s="2">
        <f ca="1">SUMIF($AL$18:$AO$49,E19,$AO$18:$AO$49)+SUMIF($V$58:$Y$99,E19,$Y$58:$Y$99)</f>
        <v>0</v>
      </c>
      <c r="I19" s="17">
        <f t="shared" si="3"/>
        <v>0</v>
      </c>
      <c r="J19" s="135"/>
      <c r="K19" s="135" t="str">
        <f>IF(U19&gt;=0.285,"OK","NG")</f>
        <v>NG</v>
      </c>
      <c r="L19" s="136"/>
      <c r="M19" s="144"/>
      <c r="N19" s="144"/>
      <c r="O19" s="144"/>
      <c r="P19" s="144"/>
      <c r="Q19" s="144"/>
      <c r="R19" s="145"/>
      <c r="S19" s="146"/>
      <c r="T19" s="135">
        <f>COUNTIF(M19:S19,"●")</f>
        <v>0</v>
      </c>
      <c r="U19" s="147">
        <f>IF(COUNTA(M19:S19)=0,-1,IF(OR(COUNTIF(M19:S19,"▲")&gt;6,AND(M18&lt;$N$9,$N$9&lt;S18)),0.285,IF(T18+T19=0,0,T19/(T19+T18))))</f>
        <v>-1</v>
      </c>
      <c r="V19" s="135" t="str">
        <f>TEXT(S18,"YYYY-MM")</f>
        <v>2025-11</v>
      </c>
      <c r="W19" s="140" cm="1">
        <f t="array" ref="W19">IF(V19=V18,0,SUMPRODUCT((M18:S18&gt;=$N$8)*(M18:S18 &lt;= $N$9)*(TEXT(M18:S18,"yyyy-mm")=V19)*(M19:S19 = "●")))</f>
        <v>0</v>
      </c>
      <c r="X19" s="140" cm="1">
        <f t="array" ref="X19">IF(V19=V18,0,SUMPRODUCT((M18:S18&gt;=$N$8)*(M18:S18 &lt;= $N$9)*(TEXT(M18:S18,"yyyy-mm")=V19)*(M19:S19 = "▲")))</f>
        <v>0</v>
      </c>
      <c r="Y19" s="140" cm="1">
        <f t="array" ref="Y19">IF(V19=V18,0,SUMPRODUCT((M18:S18&gt;=$N$8)*(M18:S18 &lt;= $N$9)*(TEXT(M18:S18,"yyyy-mm")=V19)*(M19:S19 = "★")))</f>
        <v>0</v>
      </c>
      <c r="Z19" s="135"/>
      <c r="AA19" s="135" t="str">
        <f>IF(AK19&gt;=0.285,"OK","NG")</f>
        <v>NG</v>
      </c>
      <c r="AB19" s="136"/>
      <c r="AC19" s="144"/>
      <c r="AD19" s="144"/>
      <c r="AE19" s="144"/>
      <c r="AF19" s="144"/>
      <c r="AG19" s="144"/>
      <c r="AH19" s="145"/>
      <c r="AI19" s="146"/>
      <c r="AJ19" s="68">
        <f t="shared" ref="AJ19" si="7">COUNTIF(AC19:AI19,"●")</f>
        <v>0</v>
      </c>
      <c r="AK19" s="70">
        <f>IF(COUNTA(AC19:AI19)=0,-1,IF(OR(COUNTIF(AC19:AI19,"▲")&gt;6,AND(AC18&lt;$N$9,$N$9&lt;AI18)),0.285,IF(AJ18+AJ19=0,0,AJ19/(AJ19+AJ18))))</f>
        <v>-1</v>
      </c>
      <c r="AL19" s="68" t="str">
        <f>TEXT(AI18,"YYYY-MM")</f>
        <v>2026-02</v>
      </c>
      <c r="AM19" s="69" cm="1">
        <f t="array" ref="AM19">IF(AL19=AL18,0,SUMPRODUCT((AC18:AI18&gt;=$N$8)*(AC18:AI18 &lt;= $N$9)*(TEXT(AC18:AI18,"yyyy-mm")=AL19)*(AC19:AI19 = "●")))</f>
        <v>0</v>
      </c>
      <c r="AN19" s="69" cm="1">
        <f t="array" ref="AN19">IF(AL19=AL18,0,SUMPRODUCT((AC18:AI18&gt;=$N$8)*(AC18:AI18 &lt;= $N$9)*(TEXT(AC18:AI18,"yyyy-mm")=AL19)*(AC19:AI19 = "▲")))</f>
        <v>0</v>
      </c>
      <c r="AO19" s="69" cm="1">
        <f t="array" ref="AO19">IF(AL19=AL18,0,SUMPRODUCT((AC18:AI18&gt;=$N$8)*(AC18:AI18 &lt;= $N$9)*(TEXT(AC18:AI18,"yyyy-mm")=AL19)*(AC19:AI19 = "★")))</f>
        <v>0</v>
      </c>
      <c r="AP19" s="68"/>
      <c r="AQ19" s="19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3"/>
    </row>
    <row r="20" spans="1:55" s="8" customFormat="1" ht="19.5" customHeight="1" x14ac:dyDescent="0.45">
      <c r="A20" s="4">
        <v>2</v>
      </c>
      <c r="B20" s="4">
        <v>10</v>
      </c>
      <c r="C20" s="18">
        <f t="shared" si="1"/>
        <v>46235</v>
      </c>
      <c r="D20" s="18">
        <f t="shared" si="2"/>
        <v>45989</v>
      </c>
      <c r="E20" s="4" t="str">
        <f t="shared" si="0"/>
        <v>2026-08</v>
      </c>
      <c r="F20" s="2">
        <f ca="1">SUMIF($V$58:$W$99,E20,$W$58:$W$99)</f>
        <v>0</v>
      </c>
      <c r="G20" s="2">
        <f ca="1">SUMIF($V$58:$X$99,E20,$X$58:$X$99)</f>
        <v>0</v>
      </c>
      <c r="H20" s="2">
        <f ca="1">SUMIF($V$58:$Y$99,E20,$Y$58:$Y$99)</f>
        <v>0</v>
      </c>
      <c r="I20" s="17">
        <f t="shared" si="3"/>
        <v>0</v>
      </c>
      <c r="J20" s="135"/>
      <c r="K20" s="135"/>
      <c r="L20" s="132">
        <v>2</v>
      </c>
      <c r="M20" s="141">
        <f>S18+1</f>
        <v>45964</v>
      </c>
      <c r="N20" s="141">
        <f>M20+1</f>
        <v>45965</v>
      </c>
      <c r="O20" s="141">
        <f t="shared" ref="O20:Q20" si="8">N20+1</f>
        <v>45966</v>
      </c>
      <c r="P20" s="141">
        <f t="shared" si="8"/>
        <v>45967</v>
      </c>
      <c r="Q20" s="141">
        <f t="shared" si="8"/>
        <v>45968</v>
      </c>
      <c r="R20" s="142">
        <f>Q20+1</f>
        <v>45969</v>
      </c>
      <c r="S20" s="143">
        <f>R20+1</f>
        <v>45970</v>
      </c>
      <c r="T20" s="135">
        <f t="shared" ref="T20" si="9">COUNTIF(M21:S21,"★")</f>
        <v>0</v>
      </c>
      <c r="U20" s="135"/>
      <c r="V20" s="135" t="str">
        <f>TEXT(M20,"YYYY-MM")</f>
        <v>2025-11</v>
      </c>
      <c r="W20" s="140" cm="1">
        <f t="array" ref="W20">SUMPRODUCT((M20:S20&gt;=$N$8)*(M20:S20 &lt;= $N$9)*(TEXT(M20:S20,"yyyy-mm")=V20)*(M21:S21 = "●"))</f>
        <v>0</v>
      </c>
      <c r="X20" s="140" cm="1">
        <f t="array" ref="X20">SUMPRODUCT((R20:S20&gt;=$N$8)*(R20:S20 &lt;= $N$9)*(TEXT(R20:S20,"yyyy-mm")=V20)*(R21:S21 = "▲"))</f>
        <v>0</v>
      </c>
      <c r="Y20" s="140" cm="1">
        <f t="array" ref="Y20">SUMPRODUCT((M20:S20&gt;=$N$8)*(M20:S20 &lt;= $N$9)*(TEXT(M20:S20,"yyyy-mm")=V20)*(M21:S21 = "★"))</f>
        <v>0</v>
      </c>
      <c r="Z20" s="135"/>
      <c r="AA20" s="135"/>
      <c r="AB20" s="132">
        <v>18</v>
      </c>
      <c r="AC20" s="141">
        <f>AI18+1</f>
        <v>46076</v>
      </c>
      <c r="AD20" s="141">
        <f t="shared" ref="AD20:AI20" si="10">AC20+1</f>
        <v>46077</v>
      </c>
      <c r="AE20" s="141">
        <f t="shared" si="10"/>
        <v>46078</v>
      </c>
      <c r="AF20" s="141">
        <f t="shared" si="10"/>
        <v>46079</v>
      </c>
      <c r="AG20" s="141">
        <f t="shared" si="10"/>
        <v>46080</v>
      </c>
      <c r="AH20" s="142">
        <f t="shared" si="10"/>
        <v>46081</v>
      </c>
      <c r="AI20" s="143">
        <f t="shared" si="10"/>
        <v>46082</v>
      </c>
      <c r="AJ20" s="68">
        <f t="shared" ref="AJ20" si="11">COUNTIF(AC21:AI21,"★")</f>
        <v>0</v>
      </c>
      <c r="AK20" s="68"/>
      <c r="AL20" s="68" t="str">
        <f>TEXT(AC20,"YYYY-MM")</f>
        <v>2026-02</v>
      </c>
      <c r="AM20" s="69" cm="1">
        <f t="array" ref="AM20">SUMPRODUCT((AC20:AI20&gt;=$N$8)*(AC20:AI20 &lt;= $N$9)*(TEXT(AC20:AI20,"yyyy-mm")=AL20)*(AC21:AI21 = "●"))</f>
        <v>0</v>
      </c>
      <c r="AN20" s="69" cm="1">
        <f t="array" ref="AN20">SUMPRODUCT((AH20:AI20&gt;=$N$8)*(AH20:AI20 &lt;= $N$9)*(TEXT(AH20:AI20,"yyyy-mm")=AL20)*(AH21:AI21 = "▲"))</f>
        <v>0</v>
      </c>
      <c r="AO20" s="69" cm="1">
        <f t="array" ref="AO20">SUMPRODUCT((AC20:AI20&gt;=$N$8)*(AC20:AI20 &lt;= $N$9)*(TEXT(AC20:AI20,"yyyy-mm")=AL20)*(AC21:AI21 = "★"))</f>
        <v>0</v>
      </c>
      <c r="AP20" s="68"/>
      <c r="AQ20" s="19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3"/>
    </row>
    <row r="21" spans="1:55" s="8" customFormat="1" ht="19.5" customHeight="1" thickBot="1" x14ac:dyDescent="0.5">
      <c r="A21" s="4">
        <v>3</v>
      </c>
      <c r="B21" s="4">
        <v>11</v>
      </c>
      <c r="C21" s="18">
        <f t="shared" si="1"/>
        <v>46266</v>
      </c>
      <c r="D21" s="18">
        <f t="shared" si="2"/>
        <v>45989</v>
      </c>
      <c r="E21" s="4" t="str">
        <f t="shared" si="0"/>
        <v>2026-09</v>
      </c>
      <c r="F21" s="2">
        <f ca="1">SUMIF($V$58:$W$99,E21,$W$58:$W$99)</f>
        <v>0</v>
      </c>
      <c r="G21" s="2">
        <f ca="1">SUMIF($V$58:$X$99,E21,$X$58:$X$99)</f>
        <v>0</v>
      </c>
      <c r="H21" s="2">
        <f ca="1">SUMIF($V$58:$Y$99,E21,$Y$58:$Y$99)</f>
        <v>0</v>
      </c>
      <c r="I21" s="17">
        <f t="shared" si="3"/>
        <v>0</v>
      </c>
      <c r="J21" s="135"/>
      <c r="K21" s="135" t="str">
        <f t="shared" ref="K21" si="12">IF(U21&gt;=0.285,"OK","NG")</f>
        <v>NG</v>
      </c>
      <c r="L21" s="136"/>
      <c r="M21" s="144"/>
      <c r="N21" s="144"/>
      <c r="O21" s="144"/>
      <c r="P21" s="144"/>
      <c r="Q21" s="144"/>
      <c r="R21" s="145"/>
      <c r="S21" s="146"/>
      <c r="T21" s="135">
        <f t="shared" ref="T21" si="13">COUNTIF(M21:S21,"●")</f>
        <v>0</v>
      </c>
      <c r="U21" s="147">
        <f t="shared" ref="U21" si="14">IF(COUNTA(M21:S21)=0,-1,IF(OR(COUNTIF(M21:S21,"▲")&gt;6,AND(M20&lt;$N$9,$N$9&lt;S20)),0.285,IF(T20+T21=0,0,T21/(T21+T20))))</f>
        <v>-1</v>
      </c>
      <c r="V21" s="135" t="str">
        <f>TEXT(S20,"YYYY-MM")</f>
        <v>2025-11</v>
      </c>
      <c r="W21" s="140" cm="1">
        <f t="array" ref="W21">IF(V21=V20,0,SUMPRODUCT((M20:S20&gt;=$N$8)*(M20:S20 &lt;= $N$9)*(TEXT(M20:S20,"yyyy-mm")=V21)*(M21:S21 = "●")))</f>
        <v>0</v>
      </c>
      <c r="X21" s="140" cm="1">
        <f t="array" ref="X21">IF(V21=V20,0,SUMPRODUCT((M20:S20&gt;=$N$8)*(M20:S20 &lt;= $N$9)*(TEXT(M20:S20,"yyyy-mm")=V21)*(M21:S21 = "▲")))</f>
        <v>0</v>
      </c>
      <c r="Y21" s="140" cm="1">
        <f t="array" ref="Y21">IF(V21=V20,0,SUMPRODUCT((M20:S20&gt;=$N$8)*(M20:S20 &lt;= $N$9)*(TEXT(M20:S20,"yyyy-mm")=V21)*(M21:S21 = "★")))</f>
        <v>0</v>
      </c>
      <c r="Z21" s="135"/>
      <c r="AA21" s="135" t="str">
        <f t="shared" ref="AA21" si="15">IF(AK21&gt;=0.285,"OK","NG")</f>
        <v>NG</v>
      </c>
      <c r="AB21" s="136"/>
      <c r="AC21" s="144"/>
      <c r="AD21" s="144"/>
      <c r="AE21" s="144"/>
      <c r="AF21" s="144"/>
      <c r="AG21" s="144"/>
      <c r="AH21" s="145"/>
      <c r="AI21" s="146"/>
      <c r="AJ21" s="68">
        <f t="shared" ref="AJ21" si="16">COUNTIF(AC21:AI21,"●")</f>
        <v>0</v>
      </c>
      <c r="AK21" s="70">
        <f t="shared" ref="AK21" si="17">IF(COUNTA(AC21:AI21)=0,-1,IF(OR(COUNTIF(AC21:AI21,"▲")&gt;6,AND(AC20&lt;$N$9,$N$9&lt;AI20)),0.285,IF(AJ20+AJ21=0,0,AJ21/(AJ21+AJ20))))</f>
        <v>-1</v>
      </c>
      <c r="AL21" s="68" t="str">
        <f>TEXT(AI20,"YYYY-MM")</f>
        <v>2026-03</v>
      </c>
      <c r="AM21" s="69" cm="1">
        <f t="array" ref="AM21">IF(AL21=AL20,0,SUMPRODUCT((AC20:AI20&gt;=$N$8)*(AC20:AI20 &lt;= $N$9)*(TEXT(AC20:AI20,"yyyy-mm")=AL21)*(AC21:AI21 = "●")))</f>
        <v>0</v>
      </c>
      <c r="AN21" s="69" cm="1">
        <f t="array" ref="AN21">IF(AL21=AL20,0,SUMPRODUCT((AC20:AI20&gt;=$N$8)*(AC20:AI20 &lt;= $N$9)*(TEXT(AC20:AI20,"yyyy-mm")=AL21)*(AC21:AI21 = "▲")))</f>
        <v>0</v>
      </c>
      <c r="AO21" s="69" cm="1">
        <f t="array" ref="AO21">IF(AL21=AL20,0,SUMPRODUCT((AC20:AI20&gt;=$N$8)*(AC20:AI20 &lt;= $N$9)*(TEXT(AC20:AI20,"yyyy-mm")=AL21)*(AC21:AI21 = "★")))</f>
        <v>0</v>
      </c>
      <c r="AP21" s="68"/>
      <c r="AQ21" s="19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3"/>
    </row>
    <row r="22" spans="1:55" s="8" customFormat="1" ht="19.5" customHeight="1" x14ac:dyDescent="0.45">
      <c r="A22" s="4">
        <v>4</v>
      </c>
      <c r="B22" s="4">
        <v>12</v>
      </c>
      <c r="C22" s="18">
        <f t="shared" si="1"/>
        <v>46296</v>
      </c>
      <c r="D22" s="18">
        <f t="shared" si="2"/>
        <v>45989</v>
      </c>
      <c r="E22" s="4" t="str">
        <f t="shared" si="0"/>
        <v>2026-10</v>
      </c>
      <c r="F22" s="2">
        <f ca="1">SUMIF($AL$58:$AM$99,E22,$AM$58:$AM$99)+SUMIF($V$58:$W$99,E22,$W$58:$W$99)</f>
        <v>0</v>
      </c>
      <c r="G22" s="2">
        <f ca="1">SUMIF($AL$58:$AN$99,E22,$AN$58:$AN$99)+SUMIF($V$58:$X$99,E22,$X$58:$X$99)</f>
        <v>0</v>
      </c>
      <c r="H22" s="2">
        <f ca="1">SUMIF($AL$58:$AO$99,E22,$AO$58:$AO$99)+SUMIF($V$58:$Y$99,E22,$Y$58:$Y$99)</f>
        <v>0</v>
      </c>
      <c r="I22" s="17">
        <f t="shared" si="3"/>
        <v>0</v>
      </c>
      <c r="J22" s="135"/>
      <c r="K22" s="135"/>
      <c r="L22" s="132">
        <v>3</v>
      </c>
      <c r="M22" s="141">
        <f>S20+1</f>
        <v>45971</v>
      </c>
      <c r="N22" s="141">
        <f>M22+1</f>
        <v>45972</v>
      </c>
      <c r="O22" s="141">
        <f t="shared" ref="O22:Q22" si="18">N22+1</f>
        <v>45973</v>
      </c>
      <c r="P22" s="141">
        <f t="shared" si="18"/>
        <v>45974</v>
      </c>
      <c r="Q22" s="141">
        <f t="shared" si="18"/>
        <v>45975</v>
      </c>
      <c r="R22" s="142">
        <f>Q22+1</f>
        <v>45976</v>
      </c>
      <c r="S22" s="143">
        <f>R22+1</f>
        <v>45977</v>
      </c>
      <c r="T22" s="135">
        <f t="shared" ref="T22" si="19">COUNTIF(M23:S23,"★")</f>
        <v>0</v>
      </c>
      <c r="U22" s="135"/>
      <c r="V22" s="135" t="str">
        <f>TEXT(M22,"YYYY-MM")</f>
        <v>2025-11</v>
      </c>
      <c r="W22" s="140" cm="1">
        <f t="array" ref="W22">SUMPRODUCT((M22:S22&gt;=$N$8)*(M22:S22 &lt;= $N$9)*(TEXT(M22:S22,"yyyy-mm")=V22)*(M23:S23 = "●"))</f>
        <v>0</v>
      </c>
      <c r="X22" s="140" cm="1">
        <f t="array" ref="X22">SUMPRODUCT((R22:S22&gt;=$N$8)*(R22:S22 &lt;= $N$9)*(TEXT(R22:S22,"yyyy-mm")=V22)*(R23:S23 = "▲"))</f>
        <v>0</v>
      </c>
      <c r="Y22" s="140" cm="1">
        <f t="array" ref="Y22">SUMPRODUCT((M22:S22&gt;=$N$8)*(M22:S22 &lt;= $N$9)*(TEXT(M22:S22,"yyyy-mm")=V22)*(M23:S23 = "★"))</f>
        <v>0</v>
      </c>
      <c r="Z22" s="135"/>
      <c r="AA22" s="135"/>
      <c r="AB22" s="132">
        <v>19</v>
      </c>
      <c r="AC22" s="141">
        <f>AI20+1</f>
        <v>46083</v>
      </c>
      <c r="AD22" s="141">
        <f t="shared" ref="AD22:AI22" si="20">AC22+1</f>
        <v>46084</v>
      </c>
      <c r="AE22" s="141">
        <f t="shared" si="20"/>
        <v>46085</v>
      </c>
      <c r="AF22" s="141">
        <f t="shared" si="20"/>
        <v>46086</v>
      </c>
      <c r="AG22" s="141">
        <f t="shared" si="20"/>
        <v>46087</v>
      </c>
      <c r="AH22" s="142">
        <f t="shared" si="20"/>
        <v>46088</v>
      </c>
      <c r="AI22" s="143">
        <f t="shared" si="20"/>
        <v>46089</v>
      </c>
      <c r="AJ22" s="68">
        <f t="shared" ref="AJ22" si="21">COUNTIF(AC23:AI23,"★")</f>
        <v>0</v>
      </c>
      <c r="AK22" s="68"/>
      <c r="AL22" s="68" t="str">
        <f>TEXT(AC22,"YYYY-MM")</f>
        <v>2026-03</v>
      </c>
      <c r="AM22" s="69" cm="1">
        <f t="array" ref="AM22">SUMPRODUCT((AC22:AI22&gt;=$N$8)*(AC22:AI22 &lt;= $N$9)*(TEXT(AC22:AI22,"yyyy-mm")=AL22)*(AC23:AI23 = "●"))</f>
        <v>0</v>
      </c>
      <c r="AN22" s="69" cm="1">
        <f t="array" ref="AN22">SUMPRODUCT((AH22:AI22&gt;=$N$8)*(AH22:AI22 &lt;= $N$9)*(TEXT(AH22:AI22,"yyyy-mm")=AL22)*(AH23:AI23 = "▲"))</f>
        <v>0</v>
      </c>
      <c r="AO22" s="69" cm="1">
        <f t="array" ref="AO22">SUMPRODUCT((AC22:AI22&gt;=$N$8)*(AC22:AI22 &lt;= $N$9)*(TEXT(AC22:AI22,"yyyy-mm")=AL22)*(AC23:AI23 = "★"))</f>
        <v>0</v>
      </c>
      <c r="AP22" s="68"/>
      <c r="AQ22" s="19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3"/>
    </row>
    <row r="23" spans="1:55" s="8" customFormat="1" ht="19.5" customHeight="1" thickBot="1" x14ac:dyDescent="0.5">
      <c r="A23" s="4">
        <v>5</v>
      </c>
      <c r="B23" s="4">
        <v>13</v>
      </c>
      <c r="C23" s="18">
        <f t="shared" si="1"/>
        <v>46327</v>
      </c>
      <c r="D23" s="18">
        <f t="shared" si="2"/>
        <v>45989</v>
      </c>
      <c r="E23" s="4" t="str">
        <f t="shared" si="0"/>
        <v>2026-11</v>
      </c>
      <c r="F23" s="2">
        <f ca="1">SUMIF($AL$58:$AM$99,E23,$AM$58:$AM$99)+SUMIF($V$58:$W$99,E23,$W$58:$W$99)</f>
        <v>0</v>
      </c>
      <c r="G23" s="2">
        <f ca="1">SUMIF($AL$58:$AN$99,E23,$AN$58:$AN$99)+SUMIF($V$58:$X$99,E23,$X$58:$X$99)</f>
        <v>0</v>
      </c>
      <c r="H23" s="2">
        <f ca="1">SUMIF($AL$58:$AO$99,E23,$AO$58:$AO$99)+SUMIF($V$58:$Y$99,E23,$Y$58:$Y$99)</f>
        <v>0</v>
      </c>
      <c r="I23" s="17">
        <f t="shared" si="3"/>
        <v>0</v>
      </c>
      <c r="J23" s="135"/>
      <c r="K23" s="135" t="str">
        <f t="shared" ref="K23" si="22">IF(U23&gt;=0.285,"OK","NG")</f>
        <v>NG</v>
      </c>
      <c r="L23" s="136"/>
      <c r="M23" s="144"/>
      <c r="N23" s="144"/>
      <c r="O23" s="144"/>
      <c r="P23" s="144"/>
      <c r="Q23" s="144"/>
      <c r="R23" s="145"/>
      <c r="S23" s="146"/>
      <c r="T23" s="135">
        <f t="shared" ref="T23" si="23">COUNTIF(M23:S23,"●")</f>
        <v>0</v>
      </c>
      <c r="U23" s="147">
        <f t="shared" ref="U23" si="24">IF(COUNTA(M23:S23)=0,-1,IF(OR(COUNTIF(M23:S23,"▲")&gt;6,AND(M22&lt;$N$9,$N$9&lt;S22)),0.285,IF(T22+T23=0,0,T23/(T23+T22))))</f>
        <v>-1</v>
      </c>
      <c r="V23" s="135" t="str">
        <f>TEXT(S22,"YYYY-MM")</f>
        <v>2025-11</v>
      </c>
      <c r="W23" s="140" cm="1">
        <f t="array" ref="W23">IF(V23=V22,0,SUMPRODUCT((M22:S22&gt;=$N$8)*(M22:S22 &lt;= $N$9)*(TEXT(M22:S22,"yyyy-mm")=V23)*(M23:S23 = "●")))</f>
        <v>0</v>
      </c>
      <c r="X23" s="140" cm="1">
        <f t="array" ref="X23">IF(V23=V22,0,SUMPRODUCT((M22:S22&gt;=$N$8)*(M22:S22 &lt;= $N$9)*(TEXT(M22:S22,"yyyy-mm")=V23)*(M23:S23 = "▲")))</f>
        <v>0</v>
      </c>
      <c r="Y23" s="140" cm="1">
        <f t="array" ref="Y23">IF(V23=V22,0,SUMPRODUCT((M22:S22&gt;=$N$8)*(M22:S22 &lt;= $N$9)*(TEXT(M22:S22,"yyyy-mm")=V23)*(M23:S23 = "★")))</f>
        <v>0</v>
      </c>
      <c r="Z23" s="135"/>
      <c r="AA23" s="135" t="str">
        <f t="shared" ref="AA23" si="25">IF(AK23&gt;=0.285,"OK","NG")</f>
        <v>NG</v>
      </c>
      <c r="AB23" s="136"/>
      <c r="AC23" s="144"/>
      <c r="AD23" s="144"/>
      <c r="AE23" s="144"/>
      <c r="AF23" s="144"/>
      <c r="AG23" s="144"/>
      <c r="AH23" s="145"/>
      <c r="AI23" s="146"/>
      <c r="AJ23" s="68">
        <f t="shared" ref="AJ23" si="26">COUNTIF(AC23:AI23,"●")</f>
        <v>0</v>
      </c>
      <c r="AK23" s="70">
        <f t="shared" ref="AK23" si="27">IF(COUNTA(AC23:AI23)=0,-1,IF(OR(COUNTIF(AC23:AI23,"▲")&gt;6,AND(AC22&lt;$N$9,$N$9&lt;AI22)),0.285,IF(AJ22+AJ23=0,0,AJ23/(AJ23+AJ22))))</f>
        <v>-1</v>
      </c>
      <c r="AL23" s="68" t="str">
        <f>TEXT(AI22,"YYYY-MM")</f>
        <v>2026-03</v>
      </c>
      <c r="AM23" s="69" cm="1">
        <f t="array" ref="AM23">IF(AL23=AL22,0,SUMPRODUCT((AC22:AI22&gt;=$N$8)*(AC22:AI22 &lt;= $N$9)*(TEXT(AC22:AI22,"yyyy-mm")=AL23)*(AC23:AI23 = "●")))</f>
        <v>0</v>
      </c>
      <c r="AN23" s="69" cm="1">
        <f t="array" ref="AN23">IF(AL23=AL22,0,SUMPRODUCT((AC22:AI22&gt;=$N$8)*(AC22:AI22 &lt;= $N$9)*(TEXT(AC22:AI22,"yyyy-mm")=AL23)*(AC23:AI23 = "▲")))</f>
        <v>0</v>
      </c>
      <c r="AO23" s="69" cm="1">
        <f t="array" ref="AO23">IF(AL23=AL22,0,SUMPRODUCT((AC22:AI22&gt;=$N$8)*(AC22:AI22 &lt;= $N$9)*(TEXT(AC22:AI22,"yyyy-mm")=AL23)*(AC23:AI23 = "★")))</f>
        <v>0</v>
      </c>
      <c r="AP23" s="68"/>
      <c r="AQ23" s="19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3"/>
    </row>
    <row r="24" spans="1:55" s="8" customFormat="1" ht="19.5" customHeight="1" x14ac:dyDescent="0.45">
      <c r="A24" s="4">
        <v>1</v>
      </c>
      <c r="B24" s="4">
        <v>14</v>
      </c>
      <c r="C24" s="18">
        <f t="shared" si="1"/>
        <v>46357</v>
      </c>
      <c r="D24" s="18">
        <f t="shared" si="2"/>
        <v>45989</v>
      </c>
      <c r="E24" s="4" t="str">
        <f t="shared" si="0"/>
        <v>2026-12</v>
      </c>
      <c r="F24" s="2">
        <f ca="1">SUMIF($V$58:$W$99,E24,$W$58:$W$99)+SUMIF($AL$58:$AM$99,E24,$AM$58:$AM$99)</f>
        <v>0</v>
      </c>
      <c r="G24" s="2">
        <f ca="1">SUMIF($V$58:$X$99,E24,$X$58:$X$99)+SUMIF($AL$58:$AN$99,E24,$AN$58:$AN$99)</f>
        <v>0</v>
      </c>
      <c r="H24" s="2">
        <f ca="1">SUMIF($V$58:$Y$99,E24,$Y$58:$Y$99)+SUMIF($AL$58:$AO$99,E24,$AO$58:$AO$99)</f>
        <v>0</v>
      </c>
      <c r="I24" s="17">
        <f t="shared" si="3"/>
        <v>0</v>
      </c>
      <c r="J24" s="135"/>
      <c r="K24" s="135"/>
      <c r="L24" s="132">
        <v>4</v>
      </c>
      <c r="M24" s="141">
        <f>S22+1</f>
        <v>45978</v>
      </c>
      <c r="N24" s="141">
        <f>M24+1</f>
        <v>45979</v>
      </c>
      <c r="O24" s="141">
        <f t="shared" ref="O24:Q24" si="28">N24+1</f>
        <v>45980</v>
      </c>
      <c r="P24" s="141">
        <f t="shared" si="28"/>
        <v>45981</v>
      </c>
      <c r="Q24" s="141">
        <f t="shared" si="28"/>
        <v>45982</v>
      </c>
      <c r="R24" s="142">
        <f>Q24+1</f>
        <v>45983</v>
      </c>
      <c r="S24" s="143">
        <f>R24+1</f>
        <v>45984</v>
      </c>
      <c r="T24" s="135">
        <f t="shared" ref="T24" si="29">COUNTIF(M25:S25,"★")</f>
        <v>0</v>
      </c>
      <c r="U24" s="135"/>
      <c r="V24" s="135" t="str">
        <f>TEXT(M24,"YYYY-MM")</f>
        <v>2025-11</v>
      </c>
      <c r="W24" s="140" cm="1">
        <f t="array" ref="W24">SUMPRODUCT((M24:S24&gt;=$N$8)*(M24:S24 &lt;= $N$9)*(TEXT(M24:S24,"yyyy-mm")=V24)*(M25:S25 = "●"))</f>
        <v>0</v>
      </c>
      <c r="X24" s="140" cm="1">
        <f t="array" ref="X24">SUMPRODUCT((R24:S24&gt;=$N$8)*(R24:S24 &lt;= $N$9)*(TEXT(R24:S24,"yyyy-mm")=V24)*(R25:S25 = "▲"))</f>
        <v>0</v>
      </c>
      <c r="Y24" s="140" cm="1">
        <f t="array" ref="Y24">SUMPRODUCT((M24:S24&gt;=$N$8)*(M24:S24 &lt;= $N$9)*(TEXT(M24:S24,"yyyy-mm")=V24)*(M25:S25 = "★"))</f>
        <v>0</v>
      </c>
      <c r="Z24" s="135"/>
      <c r="AA24" s="135"/>
      <c r="AB24" s="132">
        <v>20</v>
      </c>
      <c r="AC24" s="141">
        <f>AI22+1</f>
        <v>46090</v>
      </c>
      <c r="AD24" s="141">
        <f t="shared" ref="AD24:AI24" si="30">AC24+1</f>
        <v>46091</v>
      </c>
      <c r="AE24" s="141">
        <f t="shared" si="30"/>
        <v>46092</v>
      </c>
      <c r="AF24" s="141">
        <f t="shared" si="30"/>
        <v>46093</v>
      </c>
      <c r="AG24" s="141">
        <f t="shared" si="30"/>
        <v>46094</v>
      </c>
      <c r="AH24" s="142">
        <f t="shared" si="30"/>
        <v>46095</v>
      </c>
      <c r="AI24" s="143">
        <f t="shared" si="30"/>
        <v>46096</v>
      </c>
      <c r="AJ24" s="68">
        <f t="shared" ref="AJ24" si="31">COUNTIF(AC25:AI25,"★")</f>
        <v>0</v>
      </c>
      <c r="AK24" s="68"/>
      <c r="AL24" s="68" t="str">
        <f>TEXT(AC24,"YYYY-MM")</f>
        <v>2026-03</v>
      </c>
      <c r="AM24" s="69" cm="1">
        <f t="array" ref="AM24">SUMPRODUCT((AC24:AI24&gt;=$N$8)*(AC24:AI24 &lt;= $N$9)*(TEXT(AC24:AI24,"yyyy-mm")=AL24)*(AC25:AI25 = "●"))</f>
        <v>0</v>
      </c>
      <c r="AN24" s="69" cm="1">
        <f t="array" ref="AN24">SUMPRODUCT((AH24:AI24&gt;=$N$8)*(AH24:AI24 &lt;= $N$9)*(TEXT(AH24:AI24,"yyyy-mm")=AL24)*(AH25:AI25 = "▲"))</f>
        <v>0</v>
      </c>
      <c r="AO24" s="69" cm="1">
        <f t="array" ref="AO24">SUMPRODUCT((AC24:AI24&gt;=$N$8)*(AC24:AI24 &lt;= $N$9)*(TEXT(AC24:AI24,"yyyy-mm")=AL24)*(AC25:AI25 = "★"))</f>
        <v>0</v>
      </c>
      <c r="AP24" s="68"/>
      <c r="AQ24" s="19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3"/>
    </row>
    <row r="25" spans="1:55" s="8" customFormat="1" ht="19.5" customHeight="1" thickBot="1" x14ac:dyDescent="0.5">
      <c r="A25" s="4">
        <v>2</v>
      </c>
      <c r="B25" s="4">
        <v>15</v>
      </c>
      <c r="C25" s="18">
        <f t="shared" si="1"/>
        <v>46388</v>
      </c>
      <c r="D25" s="18">
        <f t="shared" si="2"/>
        <v>45989</v>
      </c>
      <c r="E25" s="4" t="str">
        <f t="shared" si="0"/>
        <v>2027-01</v>
      </c>
      <c r="F25" s="2">
        <f ca="1">SUMIF($AL$58:$AM$99,E25,$AM$58:$AM$99)</f>
        <v>0</v>
      </c>
      <c r="G25" s="2">
        <f ca="1">SUMIF($AL$58:$AN$99,E25,$AN$58:$AN$99)</f>
        <v>0</v>
      </c>
      <c r="H25" s="2">
        <f ca="1">SUMIF($AL$58:$AO$99,E25,$AO$58:$AO$99)</f>
        <v>0</v>
      </c>
      <c r="I25" s="17">
        <f t="shared" si="3"/>
        <v>0</v>
      </c>
      <c r="J25" s="135"/>
      <c r="K25" s="135" t="str">
        <f t="shared" ref="K25" si="32">IF(U25&gt;=0.285,"OK","NG")</f>
        <v>NG</v>
      </c>
      <c r="L25" s="136"/>
      <c r="M25" s="144"/>
      <c r="N25" s="144"/>
      <c r="O25" s="144"/>
      <c r="P25" s="144"/>
      <c r="Q25" s="144"/>
      <c r="R25" s="145"/>
      <c r="S25" s="146"/>
      <c r="T25" s="135">
        <f t="shared" ref="T25" si="33">COUNTIF(M25:S25,"●")</f>
        <v>0</v>
      </c>
      <c r="U25" s="147">
        <f t="shared" ref="U25" si="34">IF(COUNTA(M25:S25)=0,-1,IF(OR(COUNTIF(M25:S25,"▲")&gt;6,AND(M24&lt;$N$9,$N$9&lt;S24)),0.285,IF(T24+T25=0,0,T25/(T25+T24))))</f>
        <v>-1</v>
      </c>
      <c r="V25" s="135" t="str">
        <f>TEXT(S24,"YYYY-MM")</f>
        <v>2025-11</v>
      </c>
      <c r="W25" s="140" cm="1">
        <f t="array" ref="W25">IF(V25=V24,0,SUMPRODUCT((M24:S24&gt;=$N$8)*(M24:S24 &lt;= $N$9)*(TEXT(M24:S24,"yyyy-mm")=V25)*(M25:S25 = "●")))</f>
        <v>0</v>
      </c>
      <c r="X25" s="140" cm="1">
        <f t="array" ref="X25">IF(V25=V24,0,SUMPRODUCT((M24:S24&gt;=$N$8)*(M24:S24 &lt;= $N$9)*(TEXT(M24:S24,"yyyy-mm")=V25)*(M25:S25 = "▲")))</f>
        <v>0</v>
      </c>
      <c r="Y25" s="140" cm="1">
        <f t="array" ref="Y25">IF(V25=V24,0,SUMPRODUCT((M24:S24&gt;=$N$8)*(M24:S24 &lt;= $N$9)*(TEXT(M24:S24,"yyyy-mm")=V25)*(M25:S25 = "★")))</f>
        <v>0</v>
      </c>
      <c r="Z25" s="135"/>
      <c r="AA25" s="135" t="str">
        <f t="shared" ref="AA25" si="35">IF(AK25&gt;=0.285,"OK","NG")</f>
        <v>NG</v>
      </c>
      <c r="AB25" s="136"/>
      <c r="AC25" s="144"/>
      <c r="AD25" s="144"/>
      <c r="AE25" s="144"/>
      <c r="AF25" s="144"/>
      <c r="AG25" s="144"/>
      <c r="AH25" s="145"/>
      <c r="AI25" s="146"/>
      <c r="AJ25" s="68">
        <f t="shared" ref="AJ25" si="36">COUNTIF(AC25:AI25,"●")</f>
        <v>0</v>
      </c>
      <c r="AK25" s="70">
        <f t="shared" ref="AK25" si="37">IF(COUNTA(AC25:AI25)=0,-1,IF(OR(COUNTIF(AC25:AI25,"▲")&gt;6,AND(AC24&lt;$N$9,$N$9&lt;AI24)),0.285,IF(AJ24+AJ25=0,0,AJ25/(AJ25+AJ24))))</f>
        <v>-1</v>
      </c>
      <c r="AL25" s="68" t="str">
        <f>TEXT(AI24,"YYYY-MM")</f>
        <v>2026-03</v>
      </c>
      <c r="AM25" s="69" cm="1">
        <f t="array" ref="AM25">IF(AL25=AL24,0,SUMPRODUCT((AC24:AI24&gt;=$N$8)*(AC24:AI24 &lt;= $N$9)*(TEXT(AC24:AI24,"yyyy-mm")=AL25)*(AC25:AI25 = "●")))</f>
        <v>0</v>
      </c>
      <c r="AN25" s="69" cm="1">
        <f t="array" ref="AN25">IF(AL25=AL24,0,SUMPRODUCT((AC24:AI24&gt;=$N$8)*(AC24:AI24 &lt;= $N$9)*(TEXT(AC24:AI24,"yyyy-mm")=AL25)*(AC25:AI25 = "▲")))</f>
        <v>0</v>
      </c>
      <c r="AO25" s="69" cm="1">
        <f t="array" ref="AO25">IF(AL25=AL24,0,SUMPRODUCT((AC24:AI24&gt;=$N$8)*(AC24:AI24 &lt;= $N$9)*(TEXT(AC24:AI24,"yyyy-mm")=AL25)*(AC25:AI25 = "★")))</f>
        <v>0</v>
      </c>
      <c r="AP25" s="68"/>
      <c r="AQ25" s="19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3"/>
    </row>
    <row r="26" spans="1:55" s="8" customFormat="1" ht="19.5" customHeight="1" x14ac:dyDescent="0.45">
      <c r="A26" s="4">
        <v>3</v>
      </c>
      <c r="B26" s="4">
        <v>16</v>
      </c>
      <c r="C26" s="18">
        <f t="shared" si="1"/>
        <v>46419</v>
      </c>
      <c r="D26" s="18">
        <f t="shared" si="2"/>
        <v>45989</v>
      </c>
      <c r="E26" s="4" t="str">
        <f t="shared" si="0"/>
        <v>2027-02</v>
      </c>
      <c r="F26" s="2">
        <f ca="1">SUMIF($AL$58:$AM$99,E26,$AM$58:$AM$99)</f>
        <v>0</v>
      </c>
      <c r="G26" s="2">
        <f ca="1">SUMIF($AL$58:$AN$99,E26,$AN$58:$AN$99)</f>
        <v>0</v>
      </c>
      <c r="H26" s="2">
        <f ca="1">SUMIF($AL$58:$AO$99,E26,$AO$58:$AO$99)</f>
        <v>0</v>
      </c>
      <c r="I26" s="17">
        <f t="shared" si="3"/>
        <v>0</v>
      </c>
      <c r="J26" s="135"/>
      <c r="K26" s="135"/>
      <c r="L26" s="132">
        <v>5</v>
      </c>
      <c r="M26" s="141">
        <f>S24+1</f>
        <v>45985</v>
      </c>
      <c r="N26" s="141">
        <f>M26+1</f>
        <v>45986</v>
      </c>
      <c r="O26" s="141">
        <f t="shared" ref="O26:Q26" si="38">N26+1</f>
        <v>45987</v>
      </c>
      <c r="P26" s="141">
        <f t="shared" si="38"/>
        <v>45988</v>
      </c>
      <c r="Q26" s="141">
        <f t="shared" si="38"/>
        <v>45989</v>
      </c>
      <c r="R26" s="142">
        <f>Q26+1</f>
        <v>45990</v>
      </c>
      <c r="S26" s="143">
        <f>R26+1</f>
        <v>45991</v>
      </c>
      <c r="T26" s="135">
        <f t="shared" ref="T26" si="39">COUNTIF(M27:S27,"★")</f>
        <v>0</v>
      </c>
      <c r="U26" s="135"/>
      <c r="V26" s="135" t="str">
        <f>TEXT(M26,"YYYY-MM")</f>
        <v>2025-11</v>
      </c>
      <c r="W26" s="140" cm="1">
        <f t="array" ref="W26">SUMPRODUCT((M26:S26&gt;=$N$8)*(M26:S26 &lt;= $N$9)*(TEXT(M26:S26,"yyyy-mm")=V26)*(M27:S27 = "●"))</f>
        <v>0</v>
      </c>
      <c r="X26" s="140" cm="1">
        <f t="array" ref="X26">SUMPRODUCT((R26:S26&gt;=$N$8)*(R26:S26 &lt;= $N$9)*(TEXT(R26:S26,"yyyy-mm")=V26)*(R27:S27 = "▲"))</f>
        <v>0</v>
      </c>
      <c r="Y26" s="140" cm="1">
        <f t="array" ref="Y26">SUMPRODUCT((M26:S26&gt;=$N$8)*(M26:S26 &lt;= $N$9)*(TEXT(M26:S26,"yyyy-mm")=V26)*(M27:S27 = "★"))</f>
        <v>0</v>
      </c>
      <c r="Z26" s="135"/>
      <c r="AA26" s="135"/>
      <c r="AB26" s="132">
        <v>21</v>
      </c>
      <c r="AC26" s="141">
        <f>AI24+1</f>
        <v>46097</v>
      </c>
      <c r="AD26" s="141">
        <f t="shared" ref="AD26:AI26" si="40">AC26+1</f>
        <v>46098</v>
      </c>
      <c r="AE26" s="141">
        <f t="shared" si="40"/>
        <v>46099</v>
      </c>
      <c r="AF26" s="141">
        <f t="shared" si="40"/>
        <v>46100</v>
      </c>
      <c r="AG26" s="141">
        <f t="shared" si="40"/>
        <v>46101</v>
      </c>
      <c r="AH26" s="142">
        <f t="shared" si="40"/>
        <v>46102</v>
      </c>
      <c r="AI26" s="143">
        <f t="shared" si="40"/>
        <v>46103</v>
      </c>
      <c r="AJ26" s="68">
        <f t="shared" ref="AJ26" si="41">COUNTIF(AC27:AI27,"★")</f>
        <v>0</v>
      </c>
      <c r="AK26" s="68"/>
      <c r="AL26" s="68" t="str">
        <f>TEXT(AC26,"YYYY-MM")</f>
        <v>2026-03</v>
      </c>
      <c r="AM26" s="69" cm="1">
        <f t="array" ref="AM26">SUMPRODUCT((AC26:AI26&gt;=$N$8)*(AC26:AI26 &lt;= $N$9)*(TEXT(AC26:AI26,"yyyy-mm")=AL26)*(AC27:AI27 = "●"))</f>
        <v>0</v>
      </c>
      <c r="AN26" s="69" cm="1">
        <f t="array" ref="AN26">SUMPRODUCT((AH26:AI26&gt;=$N$8)*(AH26:AI26 &lt;= $N$9)*(TEXT(AH26:AI26,"yyyy-mm")=AL26)*(AH27:AI27 = "▲"))</f>
        <v>0</v>
      </c>
      <c r="AO26" s="69" cm="1">
        <f t="array" ref="AO26">SUMPRODUCT((AC26:AI26&gt;=$N$8)*(AC26:AI26 &lt;= $N$9)*(TEXT(AC26:AI26,"yyyy-mm")=AL26)*(AC27:AI27 = "★"))</f>
        <v>0</v>
      </c>
      <c r="AP26" s="68"/>
      <c r="AQ26" s="19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3"/>
    </row>
    <row r="27" spans="1:55" s="8" customFormat="1" ht="19.5" customHeight="1" thickBot="1" x14ac:dyDescent="0.5">
      <c r="A27" s="4">
        <v>4</v>
      </c>
      <c r="B27" s="4">
        <v>17</v>
      </c>
      <c r="C27" s="18">
        <f t="shared" si="1"/>
        <v>46447</v>
      </c>
      <c r="D27" s="18">
        <f t="shared" si="2"/>
        <v>45989</v>
      </c>
      <c r="E27" s="4" t="str">
        <f t="shared" si="0"/>
        <v>2027-03</v>
      </c>
      <c r="F27" s="2">
        <f ca="1">SUMIF($V$109:$W$150,E27,$W$109:$W$150)+SUMIF($AL$58:$AM$99,E27,$AM$58:$AM$99)</f>
        <v>0</v>
      </c>
      <c r="G27" s="2">
        <f ca="1">SUMIF($V$109:$X$150,E27,$X$109:$X$150)+SUMIF($AL$58:$AN$99,E27,$AN$58:$AN$99)</f>
        <v>0</v>
      </c>
      <c r="H27" s="2">
        <f ca="1">SUMIF($V$109:$Y$150,E27,$Y$109:$Y$150)+SUMIF($AL$58:$AO$99,E27,$AO$58:$AO$99)</f>
        <v>0</v>
      </c>
      <c r="I27" s="17">
        <f t="shared" si="3"/>
        <v>0</v>
      </c>
      <c r="J27" s="135"/>
      <c r="K27" s="135" t="str">
        <f t="shared" ref="K27" si="42">IF(U27&gt;=0.285,"OK","NG")</f>
        <v>NG</v>
      </c>
      <c r="L27" s="136"/>
      <c r="M27" s="144"/>
      <c r="N27" s="144"/>
      <c r="O27" s="144"/>
      <c r="P27" s="144"/>
      <c r="Q27" s="144"/>
      <c r="R27" s="145"/>
      <c r="S27" s="146"/>
      <c r="T27" s="135">
        <f t="shared" ref="T27" si="43">COUNTIF(M27:S27,"●")</f>
        <v>0</v>
      </c>
      <c r="U27" s="147">
        <f t="shared" ref="U27" si="44">IF(COUNTA(M27:S27)=0,-1,IF(OR(COUNTIF(M27:S27,"▲")&gt;6,AND(M26&lt;$N$9,$N$9&lt;S26)),0.285,IF(T26+T27=0,0,T27/(T27+T26))))</f>
        <v>-1</v>
      </c>
      <c r="V27" s="135" t="str">
        <f>TEXT(S26,"YYYY-MM")</f>
        <v>2025-11</v>
      </c>
      <c r="W27" s="140" cm="1">
        <f t="array" ref="W27">IF(V27=V26,0,SUMPRODUCT((M26:S26&gt;=$N$8)*(M26:S26 &lt;= $N$9)*(TEXT(M26:S26,"yyyy-mm")=V27)*(M27:S27 = "●")))</f>
        <v>0</v>
      </c>
      <c r="X27" s="140" cm="1">
        <f t="array" ref="X27">IF(V27=V26,0,SUMPRODUCT((M26:S26&gt;=$N$8)*(M26:S26 &lt;= $N$9)*(TEXT(M26:S26,"yyyy-mm")=V27)*(M27:S27 = "▲")))</f>
        <v>0</v>
      </c>
      <c r="Y27" s="140" cm="1">
        <f t="array" ref="Y27">IF(V27=V26,0,SUMPRODUCT((M26:S26&gt;=$N$8)*(M26:S26 &lt;= $N$9)*(TEXT(M26:S26,"yyyy-mm")=V27)*(M27:S27 = "★")))</f>
        <v>0</v>
      </c>
      <c r="Z27" s="135"/>
      <c r="AA27" s="135" t="str">
        <f t="shared" ref="AA27" si="45">IF(AK27&gt;=0.285,"OK","NG")</f>
        <v>NG</v>
      </c>
      <c r="AB27" s="136"/>
      <c r="AC27" s="144"/>
      <c r="AD27" s="144"/>
      <c r="AE27" s="144"/>
      <c r="AF27" s="144"/>
      <c r="AG27" s="144"/>
      <c r="AH27" s="145"/>
      <c r="AI27" s="146"/>
      <c r="AJ27" s="68">
        <f t="shared" ref="AJ27" si="46">COUNTIF(AC27:AI27,"●")</f>
        <v>0</v>
      </c>
      <c r="AK27" s="70">
        <f t="shared" ref="AK27" si="47">IF(COUNTA(AC27:AI27)=0,-1,IF(OR(COUNTIF(AC27:AI27,"▲")&gt;6,AND(AC26&lt;$N$9,$N$9&lt;AI26)),0.285,IF(AJ26+AJ27=0,0,AJ27/(AJ27+AJ26))))</f>
        <v>-1</v>
      </c>
      <c r="AL27" s="68" t="str">
        <f>TEXT(AI26,"YYYY-MM")</f>
        <v>2026-03</v>
      </c>
      <c r="AM27" s="69" cm="1">
        <f t="array" ref="AM27">IF(AL27=AL26,0,SUMPRODUCT((AC26:AI26&gt;=$N$8)*(AC26:AI26 &lt;= $N$9)*(TEXT(AC26:AI26,"yyyy-mm")=AL27)*(AC27:AI27 = "●")))</f>
        <v>0</v>
      </c>
      <c r="AN27" s="69" cm="1">
        <f t="array" ref="AN27">IF(AL27=AL26,0,SUMPRODUCT((AC26:AI26&gt;=$N$8)*(AC26:AI26 &lt;= $N$9)*(TEXT(AC26:AI26,"yyyy-mm")=AL27)*(AC27:AI27 = "▲")))</f>
        <v>0</v>
      </c>
      <c r="AO27" s="69" cm="1">
        <f t="array" ref="AO27">IF(AL27=AL26,0,SUMPRODUCT((AC26:AI26&gt;=$N$8)*(AC26:AI26 &lt;= $N$9)*(TEXT(AC26:AI26,"yyyy-mm")=AL27)*(AC27:AI27 = "★")))</f>
        <v>0</v>
      </c>
      <c r="AP27" s="68"/>
      <c r="AQ27" s="19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3"/>
    </row>
    <row r="28" spans="1:55" s="8" customFormat="1" ht="19.5" customHeight="1" x14ac:dyDescent="0.45">
      <c r="A28" s="4">
        <v>5</v>
      </c>
      <c r="B28" s="4">
        <v>18</v>
      </c>
      <c r="C28" s="18">
        <f t="shared" si="1"/>
        <v>46478</v>
      </c>
      <c r="D28" s="18">
        <f t="shared" si="2"/>
        <v>45989</v>
      </c>
      <c r="E28" s="4" t="str">
        <f t="shared" si="0"/>
        <v>2027-04</v>
      </c>
      <c r="F28" s="2">
        <f ca="1">SUMIF($V$109:$W$150,E28,$W$109:$W$150)+SUMIF($AL$58:$AM$99,E28,$AM$58:$AM$99)</f>
        <v>0</v>
      </c>
      <c r="G28" s="2">
        <f ca="1">SUMIF($V$109:$X$150,E28,$X$109:$X$150)+SUMIF($AL$58:$AN$99,E28,$AN$58:$AN$99)</f>
        <v>0</v>
      </c>
      <c r="H28" s="2">
        <f ca="1">SUMIF($V$109:$Y$150,E28,$Y$109:$Y$150)+SUMIF($AL$58:$AO$99,E28,$AO$58:$AO$99)</f>
        <v>0</v>
      </c>
      <c r="I28" s="17">
        <f t="shared" si="3"/>
        <v>0</v>
      </c>
      <c r="J28" s="135"/>
      <c r="K28" s="135"/>
      <c r="L28" s="132">
        <v>6</v>
      </c>
      <c r="M28" s="141">
        <f>S26+1</f>
        <v>45992</v>
      </c>
      <c r="N28" s="141">
        <f>M28+1</f>
        <v>45993</v>
      </c>
      <c r="O28" s="141">
        <f t="shared" ref="O28:Q28" si="48">N28+1</f>
        <v>45994</v>
      </c>
      <c r="P28" s="141">
        <f t="shared" si="48"/>
        <v>45995</v>
      </c>
      <c r="Q28" s="141">
        <f t="shared" si="48"/>
        <v>45996</v>
      </c>
      <c r="R28" s="142">
        <f>Q28+1</f>
        <v>45997</v>
      </c>
      <c r="S28" s="143">
        <f>R28+1</f>
        <v>45998</v>
      </c>
      <c r="T28" s="135">
        <f t="shared" ref="T28" si="49">COUNTIF(M29:S29,"★")</f>
        <v>0</v>
      </c>
      <c r="U28" s="135"/>
      <c r="V28" s="135" t="str">
        <f>TEXT(M28,"YYYY-MM")</f>
        <v>2025-12</v>
      </c>
      <c r="W28" s="140" cm="1">
        <f t="array" ref="W28">SUMPRODUCT((M28:S28&gt;=$N$8)*(M28:S28 &lt;= $N$9)*(TEXT(M28:S28,"yyyy-mm")=V28)*(M29:S29 = "●"))</f>
        <v>0</v>
      </c>
      <c r="X28" s="140" cm="1">
        <f t="array" ref="X28">SUMPRODUCT((R28:S28&gt;=$N$8)*(R28:S28 &lt;= $N$9)*(TEXT(R28:S28,"yyyy-mm")=V28)*(R29:S29 = "▲"))</f>
        <v>0</v>
      </c>
      <c r="Y28" s="140" cm="1">
        <f t="array" ref="Y28">SUMPRODUCT((M28:S28&gt;=$N$8)*(M28:S28 &lt;= $N$9)*(TEXT(M28:S28,"yyyy-mm")=V28)*(M29:S29 = "★"))</f>
        <v>0</v>
      </c>
      <c r="Z28" s="135"/>
      <c r="AA28" s="135"/>
      <c r="AB28" s="132">
        <v>22</v>
      </c>
      <c r="AC28" s="141">
        <f>AI26+1</f>
        <v>46104</v>
      </c>
      <c r="AD28" s="141">
        <f t="shared" ref="AD28:AI28" si="50">AC28+1</f>
        <v>46105</v>
      </c>
      <c r="AE28" s="141">
        <f t="shared" si="50"/>
        <v>46106</v>
      </c>
      <c r="AF28" s="141">
        <f t="shared" si="50"/>
        <v>46107</v>
      </c>
      <c r="AG28" s="141">
        <f t="shared" si="50"/>
        <v>46108</v>
      </c>
      <c r="AH28" s="142">
        <f t="shared" si="50"/>
        <v>46109</v>
      </c>
      <c r="AI28" s="143">
        <f t="shared" si="50"/>
        <v>46110</v>
      </c>
      <c r="AJ28" s="68">
        <f t="shared" ref="AJ28" si="51">COUNTIF(AC29:AI29,"★")</f>
        <v>0</v>
      </c>
      <c r="AK28" s="68"/>
      <c r="AL28" s="68" t="str">
        <f>TEXT(AC28,"YYYY-MM")</f>
        <v>2026-03</v>
      </c>
      <c r="AM28" s="69" cm="1">
        <f t="array" ref="AM28">SUMPRODUCT((AC28:AI28&gt;=$N$8)*(AC28:AI28 &lt;= $N$9)*(TEXT(AC28:AI28,"yyyy-mm")=AL28)*(AC29:AI29 = "●"))</f>
        <v>0</v>
      </c>
      <c r="AN28" s="69" cm="1">
        <f t="array" ref="AN28">SUMPRODUCT((AH28:AI28&gt;=$N$8)*(AH28:AI28 &lt;= $N$9)*(TEXT(AH28:AI28,"yyyy-mm")=AL28)*(AH29:AI29 = "▲"))</f>
        <v>0</v>
      </c>
      <c r="AO28" s="69" cm="1">
        <f t="array" ref="AO28">SUMPRODUCT((AC28:AI28&gt;=$N$8)*(AC28:AI28 &lt;= $N$9)*(TEXT(AC28:AI28,"yyyy-mm")=AL28)*(AC29:AI29 = "★"))</f>
        <v>0</v>
      </c>
      <c r="AP28" s="68"/>
      <c r="AQ28" s="19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3"/>
    </row>
    <row r="29" spans="1:55" s="8" customFormat="1" ht="19.5" customHeight="1" thickBot="1" x14ac:dyDescent="0.5">
      <c r="A29" s="4">
        <v>1</v>
      </c>
      <c r="B29" s="4">
        <v>19</v>
      </c>
      <c r="C29" s="18">
        <f t="shared" si="1"/>
        <v>46508</v>
      </c>
      <c r="D29" s="18">
        <f t="shared" si="2"/>
        <v>45989</v>
      </c>
      <c r="E29" s="4" t="str">
        <f t="shared" si="0"/>
        <v>2027-05</v>
      </c>
      <c r="F29" s="2">
        <f ca="1">SUMIF($AL$58:$AM$99,E29,$AM$58:$AM$99)+SUMIF($V$109:$W$150,E29,$W$109:$W$150)</f>
        <v>0</v>
      </c>
      <c r="G29" s="2">
        <f ca="1">SUMIF($AL$58:$AN$99,E29,$AN$58:$AN$99)+SUMIF($V$109:$X$150,E29,$X$109:$X$150)</f>
        <v>0</v>
      </c>
      <c r="H29" s="2">
        <f ca="1">SUMIF($AL$58:$AO$99,E29,$AO$58:$AO$99)+SUMIF($V$109:$Y$150,E29,$Y$109:$Y$150)</f>
        <v>0</v>
      </c>
      <c r="I29" s="17">
        <f t="shared" si="3"/>
        <v>0</v>
      </c>
      <c r="J29" s="135"/>
      <c r="K29" s="135" t="str">
        <f t="shared" ref="K29" si="52">IF(U29&gt;=0.285,"OK","NG")</f>
        <v>NG</v>
      </c>
      <c r="L29" s="136"/>
      <c r="M29" s="144"/>
      <c r="N29" s="144"/>
      <c r="O29" s="144"/>
      <c r="P29" s="144"/>
      <c r="Q29" s="144"/>
      <c r="R29" s="145"/>
      <c r="S29" s="146"/>
      <c r="T29" s="135">
        <f t="shared" ref="T29" si="53">COUNTIF(M29:S29,"●")</f>
        <v>0</v>
      </c>
      <c r="U29" s="147">
        <f t="shared" ref="U29" si="54">IF(COUNTA(M29:S29)=0,-1,IF(OR(COUNTIF(M29:S29,"▲")&gt;6,AND(M28&lt;$N$9,$N$9&lt;S28)),0.285,IF(T28+T29=0,0,T29/(T29+T28))))</f>
        <v>-1</v>
      </c>
      <c r="V29" s="135" t="str">
        <f>TEXT(S28,"YYYY-MM")</f>
        <v>2025-12</v>
      </c>
      <c r="W29" s="140" cm="1">
        <f t="array" ref="W29">IF(V29=V28,0,SUMPRODUCT((M28:S28&gt;=$N$8)*(M28:S28 &lt;= $N$9)*(TEXT(M28:S28,"yyyy-mm")=V29)*(M29:S29 = "●")))</f>
        <v>0</v>
      </c>
      <c r="X29" s="140" cm="1">
        <f t="array" ref="X29">IF(V29=V28,0,SUMPRODUCT((M28:S28&gt;=$N$8)*(M28:S28 &lt;= $N$9)*(TEXT(M28:S28,"yyyy-mm")=V29)*(M29:S29 = "▲")))</f>
        <v>0</v>
      </c>
      <c r="Y29" s="140" cm="1">
        <f t="array" ref="Y29">IF(V29=V28,0,SUMPRODUCT((M28:S28&gt;=$N$8)*(M28:S28 &lt;= $N$9)*(TEXT(M28:S28,"yyyy-mm")=V29)*(M29:S29 = "★")))</f>
        <v>0</v>
      </c>
      <c r="Z29" s="135"/>
      <c r="AA29" s="135" t="str">
        <f t="shared" ref="AA29" si="55">IF(AK29&gt;=0.285,"OK","NG")</f>
        <v>NG</v>
      </c>
      <c r="AB29" s="136"/>
      <c r="AC29" s="144"/>
      <c r="AD29" s="144"/>
      <c r="AE29" s="144"/>
      <c r="AF29" s="144"/>
      <c r="AG29" s="144"/>
      <c r="AH29" s="145"/>
      <c r="AI29" s="146"/>
      <c r="AJ29" s="68">
        <f t="shared" ref="AJ29" si="56">COUNTIF(AC29:AI29,"●")</f>
        <v>0</v>
      </c>
      <c r="AK29" s="70">
        <f t="shared" ref="AK29" si="57">IF(COUNTA(AC29:AI29)=0,-1,IF(OR(COUNTIF(AC29:AI29,"▲")&gt;6,AND(AC28&lt;$N$9,$N$9&lt;AI28)),0.285,IF(AJ28+AJ29=0,0,AJ29/(AJ29+AJ28))))</f>
        <v>-1</v>
      </c>
      <c r="AL29" s="68" t="str">
        <f>TEXT(AI28,"YYYY-MM")</f>
        <v>2026-03</v>
      </c>
      <c r="AM29" s="69" cm="1">
        <f t="array" ref="AM29">IF(AL29=AL28,0,SUMPRODUCT((AC28:AI28&gt;=$N$8)*(AC28:AI28 &lt;= $N$9)*(TEXT(AC28:AI28,"yyyy-mm")=AL29)*(AC29:AI29 = "●")))</f>
        <v>0</v>
      </c>
      <c r="AN29" s="69" cm="1">
        <f t="array" ref="AN29">IF(AL29=AL28,0,SUMPRODUCT((AC28:AI28&gt;=$N$8)*(AC28:AI28 &lt;= $N$9)*(TEXT(AC28:AI28,"yyyy-mm")=AL29)*(AC29:AI29 = "▲")))</f>
        <v>0</v>
      </c>
      <c r="AO29" s="69" cm="1">
        <f t="array" ref="AO29">IF(AL29=AL28,0,SUMPRODUCT((AC28:AI28&gt;=$N$8)*(AC28:AI28 &lt;= $N$9)*(TEXT(AC28:AI28,"yyyy-mm")=AL29)*(AC29:AI29 = "★")))</f>
        <v>0</v>
      </c>
      <c r="AP29" s="68"/>
      <c r="AQ29" s="19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3"/>
    </row>
    <row r="30" spans="1:55" s="8" customFormat="1" ht="19.5" customHeight="1" x14ac:dyDescent="0.45">
      <c r="A30" s="4">
        <v>2</v>
      </c>
      <c r="B30" s="4">
        <v>20</v>
      </c>
      <c r="C30" s="18">
        <f t="shared" si="1"/>
        <v>46539</v>
      </c>
      <c r="D30" s="18">
        <f t="shared" si="2"/>
        <v>45989</v>
      </c>
      <c r="E30" s="4" t="str">
        <f t="shared" si="0"/>
        <v>2027-06</v>
      </c>
      <c r="F30" s="2">
        <f ca="1">SUMIF($V$109:$W$150,E30,$W$109:$W$150)</f>
        <v>0</v>
      </c>
      <c r="G30" s="2">
        <f ca="1">SUMIF($V$109:$X$150,E30,$X$109:$X$150)</f>
        <v>0</v>
      </c>
      <c r="H30" s="2">
        <f ca="1">SUMIF($V$109:$Y$150,E30,$Y$109:$Y$150)</f>
        <v>0</v>
      </c>
      <c r="I30" s="17">
        <f t="shared" si="3"/>
        <v>0</v>
      </c>
      <c r="J30" s="135"/>
      <c r="K30" s="135"/>
      <c r="L30" s="132">
        <v>7</v>
      </c>
      <c r="M30" s="141">
        <f>S28+1</f>
        <v>45999</v>
      </c>
      <c r="N30" s="141">
        <f>M30+1</f>
        <v>46000</v>
      </c>
      <c r="O30" s="141">
        <f t="shared" ref="O30:Q30" si="58">N30+1</f>
        <v>46001</v>
      </c>
      <c r="P30" s="141">
        <f t="shared" si="58"/>
        <v>46002</v>
      </c>
      <c r="Q30" s="141">
        <f t="shared" si="58"/>
        <v>46003</v>
      </c>
      <c r="R30" s="142">
        <f>Q30+1</f>
        <v>46004</v>
      </c>
      <c r="S30" s="143">
        <f>R30+1</f>
        <v>46005</v>
      </c>
      <c r="T30" s="135">
        <f t="shared" ref="T30" si="59">COUNTIF(M31:S31,"★")</f>
        <v>0</v>
      </c>
      <c r="U30" s="135"/>
      <c r="V30" s="135" t="str">
        <f>TEXT(M30,"YYYY-MM")</f>
        <v>2025-12</v>
      </c>
      <c r="W30" s="140" cm="1">
        <f t="array" ref="W30">SUMPRODUCT((M30:S30&gt;=$N$8)*(M30:S30 &lt;= $N$9)*(TEXT(M30:S30,"yyyy-mm")=V30)*(M31:S31 = "●"))</f>
        <v>0</v>
      </c>
      <c r="X30" s="140" cm="1">
        <f t="array" ref="X30">SUMPRODUCT((R30:S30&gt;=$N$8)*(R30:S30 &lt;= $N$9)*(TEXT(R30:S30,"yyyy-mm")=V30)*(R31:S31 = "▲"))</f>
        <v>0</v>
      </c>
      <c r="Y30" s="140" cm="1">
        <f t="array" ref="Y30">SUMPRODUCT((M30:S30&gt;=$N$8)*(M30:S30 &lt;= $N$9)*(TEXT(M30:S30,"yyyy-mm")=V30)*(M31:S31 = "★"))</f>
        <v>0</v>
      </c>
      <c r="Z30" s="135"/>
      <c r="AA30" s="135"/>
      <c r="AB30" s="132">
        <v>23</v>
      </c>
      <c r="AC30" s="141">
        <f>AI28+1</f>
        <v>46111</v>
      </c>
      <c r="AD30" s="141">
        <f t="shared" ref="AD30:AI30" si="60">AC30+1</f>
        <v>46112</v>
      </c>
      <c r="AE30" s="141">
        <f t="shared" si="60"/>
        <v>46113</v>
      </c>
      <c r="AF30" s="141">
        <f t="shared" si="60"/>
        <v>46114</v>
      </c>
      <c r="AG30" s="141">
        <f t="shared" si="60"/>
        <v>46115</v>
      </c>
      <c r="AH30" s="142">
        <f t="shared" si="60"/>
        <v>46116</v>
      </c>
      <c r="AI30" s="143">
        <f t="shared" si="60"/>
        <v>46117</v>
      </c>
      <c r="AJ30" s="68">
        <f t="shared" ref="AJ30" si="61">COUNTIF(AC31:AI31,"★")</f>
        <v>0</v>
      </c>
      <c r="AK30" s="68"/>
      <c r="AL30" s="68" t="str">
        <f>TEXT(AC30,"YYYY-MM")</f>
        <v>2026-03</v>
      </c>
      <c r="AM30" s="69" cm="1">
        <f t="array" ref="AM30">SUMPRODUCT((AC30:AI30&gt;=$N$8)*(AC30:AI30 &lt;= $N$9)*(TEXT(AC30:AI30,"yyyy-mm")=AL30)*(AC31:AI31 = "●"))</f>
        <v>0</v>
      </c>
      <c r="AN30" s="69" cm="1">
        <f t="array" ref="AN30">SUMPRODUCT((AH30:AI30&gt;=$N$8)*(AH30:AI30 &lt;= $N$9)*(TEXT(AH30:AI30,"yyyy-mm")=AL30)*(AH31:AI31 = "▲"))</f>
        <v>0</v>
      </c>
      <c r="AO30" s="69" cm="1">
        <f t="array" ref="AO30">SUMPRODUCT((AC30:AI30&gt;=$N$8)*(AC30:AI30 &lt;= $N$9)*(TEXT(AC30:AI30,"yyyy-mm")=AL30)*(AC31:AI31 = "★"))</f>
        <v>0</v>
      </c>
      <c r="AP30" s="68"/>
      <c r="AQ30" s="19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3"/>
    </row>
    <row r="31" spans="1:55" s="8" customFormat="1" ht="19.5" customHeight="1" thickBot="1" x14ac:dyDescent="0.5">
      <c r="A31" s="4">
        <v>3</v>
      </c>
      <c r="B31" s="4">
        <v>21</v>
      </c>
      <c r="C31" s="18">
        <f t="shared" si="1"/>
        <v>46569</v>
      </c>
      <c r="D31" s="18">
        <f t="shared" si="2"/>
        <v>45989</v>
      </c>
      <c r="E31" s="4" t="str">
        <f t="shared" si="0"/>
        <v>2027-07</v>
      </c>
      <c r="F31" s="2">
        <f ca="1">SUMIF($V$109:$W$150,E31,$W$109:$W$150)</f>
        <v>0</v>
      </c>
      <c r="G31" s="2">
        <f ca="1">SUMIF($V$109:$X$150,E31,$X$109:$X$150)</f>
        <v>0</v>
      </c>
      <c r="H31" s="2">
        <f ca="1">SUMIF($V$109:$Y$150,E31,$Y$109:$Y$150)</f>
        <v>0</v>
      </c>
      <c r="I31" s="17">
        <f t="shared" si="3"/>
        <v>0</v>
      </c>
      <c r="J31" s="135"/>
      <c r="K31" s="135" t="str">
        <f t="shared" ref="K31" si="62">IF(U31&gt;=0.285,"OK","NG")</f>
        <v>NG</v>
      </c>
      <c r="L31" s="136"/>
      <c r="M31" s="144"/>
      <c r="N31" s="144"/>
      <c r="O31" s="144"/>
      <c r="P31" s="144"/>
      <c r="Q31" s="144"/>
      <c r="R31" s="145"/>
      <c r="S31" s="146"/>
      <c r="T31" s="135">
        <f t="shared" ref="T31" si="63">COUNTIF(M31:S31,"●")</f>
        <v>0</v>
      </c>
      <c r="U31" s="147">
        <f t="shared" ref="U31" si="64">IF(COUNTA(M31:S31)=0,-1,IF(OR(COUNTIF(M31:S31,"▲")&gt;6,AND(M30&lt;$N$9,$N$9&lt;S30)),0.285,IF(T30+T31=0,0,T31/(T31+T30))))</f>
        <v>-1</v>
      </c>
      <c r="V31" s="135" t="str">
        <f>TEXT(S30,"YYYY-MM")</f>
        <v>2025-12</v>
      </c>
      <c r="W31" s="140" cm="1">
        <f t="array" ref="W31">IF(V31=V30,0,SUMPRODUCT((M30:S30&gt;=$N$8)*(M30:S30 &lt;= $N$9)*(TEXT(M30:S30,"yyyy-mm")=V31)*(M31:S31 = "●")))</f>
        <v>0</v>
      </c>
      <c r="X31" s="140" cm="1">
        <f t="array" ref="X31">IF(V31=V30,0,SUMPRODUCT((M30:S30&gt;=$N$8)*(M30:S30 &lt;= $N$9)*(TEXT(M30:S30,"yyyy-mm")=V31)*(M31:S31 = "▲")))</f>
        <v>0</v>
      </c>
      <c r="Y31" s="140" cm="1">
        <f t="array" ref="Y31">IF(V31=V30,0,SUMPRODUCT((M30:S30&gt;=$N$8)*(M30:S30 &lt;= $N$9)*(TEXT(M30:S30,"yyyy-mm")=V31)*(M31:S31 = "★")))</f>
        <v>0</v>
      </c>
      <c r="Z31" s="135"/>
      <c r="AA31" s="135" t="str">
        <f t="shared" ref="AA31" si="65">IF(AK31&gt;=0.285,"OK","NG")</f>
        <v>NG</v>
      </c>
      <c r="AB31" s="136"/>
      <c r="AC31" s="144"/>
      <c r="AD31" s="144"/>
      <c r="AE31" s="144"/>
      <c r="AF31" s="144"/>
      <c r="AG31" s="144"/>
      <c r="AH31" s="145"/>
      <c r="AI31" s="146"/>
      <c r="AJ31" s="68">
        <f t="shared" ref="AJ31" si="66">COUNTIF(AC31:AI31,"●")</f>
        <v>0</v>
      </c>
      <c r="AK31" s="70">
        <f t="shared" ref="AK31" si="67">IF(COUNTA(AC31:AI31)=0,-1,IF(OR(COUNTIF(AC31:AI31,"▲")&gt;6,AND(AC30&lt;$N$9,$N$9&lt;AI30)),0.285,IF(AJ30+AJ31=0,0,AJ31/(AJ31+AJ30))))</f>
        <v>-1</v>
      </c>
      <c r="AL31" s="68" t="str">
        <f>TEXT(AI30,"YYYY-MM")</f>
        <v>2026-04</v>
      </c>
      <c r="AM31" s="69" cm="1">
        <f t="array" ref="AM31">IF(AL31=AL30,0,SUMPRODUCT((AC30:AI30&gt;=$N$8)*(AC30:AI30 &lt;= $N$9)*(TEXT(AC30:AI30,"yyyy-mm")=AL31)*(AC31:AI31 = "●")))</f>
        <v>0</v>
      </c>
      <c r="AN31" s="69" cm="1">
        <f t="array" ref="AN31">IF(AL31=AL30,0,SUMPRODUCT((AC30:AI30&gt;=$N$8)*(AC30:AI30 &lt;= $N$9)*(TEXT(AC30:AI30,"yyyy-mm")=AL31)*(AC31:AI31 = "▲")))</f>
        <v>0</v>
      </c>
      <c r="AO31" s="69" cm="1">
        <f t="array" ref="AO31">IF(AL31=AL30,0,SUMPRODUCT((AC30:AI30&gt;=$N$8)*(AC30:AI30 &lt;= $N$9)*(TEXT(AC30:AI30,"yyyy-mm")=AL31)*(AC31:AI31 = "★")))</f>
        <v>0</v>
      </c>
      <c r="AP31" s="68"/>
      <c r="AQ31" s="19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3"/>
    </row>
    <row r="32" spans="1:55" s="8" customFormat="1" ht="19.5" customHeight="1" x14ac:dyDescent="0.45">
      <c r="A32" s="4">
        <v>4</v>
      </c>
      <c r="B32" s="4">
        <v>22</v>
      </c>
      <c r="C32" s="18">
        <f t="shared" si="1"/>
        <v>46600</v>
      </c>
      <c r="D32" s="18">
        <f t="shared" si="2"/>
        <v>45989</v>
      </c>
      <c r="E32" s="4" t="str">
        <f t="shared" si="0"/>
        <v>2027-08</v>
      </c>
      <c r="F32" s="2">
        <f ca="1">SUMIF($V$109:$W$150,E32,$W$109:$W$150)+SUMIF($AL$109:$AM$150,E32,$AM$109:$AM$150)</f>
        <v>0</v>
      </c>
      <c r="G32" s="2">
        <f ca="1">SUMIF($V$109:$X$150,E32,$X$109:$X$150)+SUMIF($AL$109:$AN$150,E32,$AN$109:$AN$150)</f>
        <v>0</v>
      </c>
      <c r="H32" s="2">
        <f ca="1">SUMIF($V$109:$Y$150,E32,$Y$109:$Y$150)+SUMIF($AL$109:$AO$150,E32,$AO$109:$AO$150)</f>
        <v>0</v>
      </c>
      <c r="I32" s="17">
        <f t="shared" si="3"/>
        <v>0</v>
      </c>
      <c r="J32" s="135"/>
      <c r="K32" s="135"/>
      <c r="L32" s="132">
        <v>8</v>
      </c>
      <c r="M32" s="141">
        <f>S30+1</f>
        <v>46006</v>
      </c>
      <c r="N32" s="141">
        <f>M32+1</f>
        <v>46007</v>
      </c>
      <c r="O32" s="141">
        <f t="shared" ref="O32:Q32" si="68">N32+1</f>
        <v>46008</v>
      </c>
      <c r="P32" s="141">
        <f t="shared" si="68"/>
        <v>46009</v>
      </c>
      <c r="Q32" s="141">
        <f t="shared" si="68"/>
        <v>46010</v>
      </c>
      <c r="R32" s="142">
        <f>Q32+1</f>
        <v>46011</v>
      </c>
      <c r="S32" s="143">
        <f>R32+1</f>
        <v>46012</v>
      </c>
      <c r="T32" s="135">
        <f t="shared" ref="T32" si="69">COUNTIF(M33:S33,"★")</f>
        <v>0</v>
      </c>
      <c r="U32" s="135"/>
      <c r="V32" s="135" t="str">
        <f>TEXT(M32,"YYYY-MM")</f>
        <v>2025-12</v>
      </c>
      <c r="W32" s="140" cm="1">
        <f t="array" ref="W32">SUMPRODUCT((M32:S32&gt;=$N$8)*(M32:S32 &lt;= $N$9)*(TEXT(M32:S32,"yyyy-mm")=V32)*(M33:S33 = "●"))</f>
        <v>0</v>
      </c>
      <c r="X32" s="140" cm="1">
        <f t="array" ref="X32">SUMPRODUCT((R32:S32&gt;=$N$8)*(R32:S32 &lt;= $N$9)*(TEXT(R32:S32,"yyyy-mm")=V32)*(R33:S33 = "▲"))</f>
        <v>0</v>
      </c>
      <c r="Y32" s="140" cm="1">
        <f t="array" ref="Y32">SUMPRODUCT((M32:S32&gt;=$N$8)*(M32:S32 &lt;= $N$9)*(TEXT(M32:S32,"yyyy-mm")=V32)*(M33:S33 = "★"))</f>
        <v>0</v>
      </c>
      <c r="Z32" s="135"/>
      <c r="AA32" s="135"/>
      <c r="AB32" s="132">
        <v>24</v>
      </c>
      <c r="AC32" s="141">
        <f>AI30+1</f>
        <v>46118</v>
      </c>
      <c r="AD32" s="141">
        <f t="shared" ref="AD32:AI32" si="70">AC32+1</f>
        <v>46119</v>
      </c>
      <c r="AE32" s="141">
        <f t="shared" si="70"/>
        <v>46120</v>
      </c>
      <c r="AF32" s="141">
        <f t="shared" si="70"/>
        <v>46121</v>
      </c>
      <c r="AG32" s="141">
        <f t="shared" si="70"/>
        <v>46122</v>
      </c>
      <c r="AH32" s="142">
        <f t="shared" si="70"/>
        <v>46123</v>
      </c>
      <c r="AI32" s="143">
        <f t="shared" si="70"/>
        <v>46124</v>
      </c>
      <c r="AJ32" s="68">
        <f t="shared" ref="AJ32" si="71">COUNTIF(AC33:AI33,"★")</f>
        <v>0</v>
      </c>
      <c r="AK32" s="68"/>
      <c r="AL32" s="68" t="str">
        <f>TEXT(AC32,"YYYY-MM")</f>
        <v>2026-04</v>
      </c>
      <c r="AM32" s="69" cm="1">
        <f t="array" ref="AM32">SUMPRODUCT((AC32:AI32&gt;=$N$8)*(AC32:AI32 &lt;= $N$9)*(TEXT(AC32:AI32,"yyyy-mm")=AL32)*(AC33:AI33 = "●"))</f>
        <v>0</v>
      </c>
      <c r="AN32" s="69" cm="1">
        <f t="array" ref="AN32">SUMPRODUCT((AH32:AI32&gt;=$N$8)*(AH32:AI32 &lt;= $N$9)*(TEXT(AH32:AI32,"yyyy-mm")=AL32)*(AH33:AI33 = "▲"))</f>
        <v>0</v>
      </c>
      <c r="AO32" s="69" cm="1">
        <f t="array" ref="AO32">SUMPRODUCT((AC32:AI32&gt;=$N$8)*(AC32:AI32 &lt;= $N$9)*(TEXT(AC32:AI32,"yyyy-mm")=AL32)*(AC33:AI33 = "★"))</f>
        <v>0</v>
      </c>
      <c r="AP32" s="68"/>
      <c r="AQ32" s="19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3"/>
    </row>
    <row r="33" spans="1:55" s="8" customFormat="1" ht="19.5" customHeight="1" thickBot="1" x14ac:dyDescent="0.5">
      <c r="A33" s="4">
        <v>5</v>
      </c>
      <c r="B33" s="4">
        <v>23</v>
      </c>
      <c r="C33" s="18">
        <f t="shared" si="1"/>
        <v>46631</v>
      </c>
      <c r="D33" s="18">
        <f t="shared" si="2"/>
        <v>45989</v>
      </c>
      <c r="E33" s="4" t="str">
        <f t="shared" si="0"/>
        <v>2027-09</v>
      </c>
      <c r="F33" s="2">
        <f ca="1">SUMIF($V$109:$W$150,E33,$W$109:$W$150)+SUMIF($AL$109:$AM$150,E33,$AM$109:$AM$150)</f>
        <v>0</v>
      </c>
      <c r="G33" s="2">
        <f ca="1">SUMIF($V$109:$X$150,E33,$X$109:$X$150)+SUMIF($AL$109:$AN$150,E33,$AN$109:$AN$150)</f>
        <v>0</v>
      </c>
      <c r="H33" s="2">
        <f ca="1">SUMIF($V$109:$Y$150,E33,$Y$109:$Y$150)+SUMIF($AL$109:$AO$150,E33,$AO$109:$AO$150)</f>
        <v>0</v>
      </c>
      <c r="I33" s="17">
        <f t="shared" si="3"/>
        <v>0</v>
      </c>
      <c r="J33" s="135"/>
      <c r="K33" s="135" t="str">
        <f t="shared" ref="K33" si="72">IF(U33&gt;=0.285,"OK","NG")</f>
        <v>NG</v>
      </c>
      <c r="L33" s="136"/>
      <c r="M33" s="144"/>
      <c r="N33" s="144"/>
      <c r="O33" s="144"/>
      <c r="P33" s="144"/>
      <c r="Q33" s="144"/>
      <c r="R33" s="145"/>
      <c r="S33" s="146"/>
      <c r="T33" s="135">
        <f t="shared" ref="T33" si="73">COUNTIF(M33:S33,"●")</f>
        <v>0</v>
      </c>
      <c r="U33" s="147">
        <f t="shared" ref="U33" si="74">IF(COUNTA(M33:S33)=0,-1,IF(OR(COUNTIF(M33:S33,"▲")&gt;6,AND(M32&lt;$N$9,$N$9&lt;S32)),0.285,IF(T32+T33=0,0,T33/(T33+T32))))</f>
        <v>-1</v>
      </c>
      <c r="V33" s="135" t="str">
        <f>TEXT(S32,"YYYY-MM")</f>
        <v>2025-12</v>
      </c>
      <c r="W33" s="140" cm="1">
        <f t="array" ref="W33">IF(V33=V32,0,SUMPRODUCT((M32:S32&gt;=$N$8)*(M32:S32 &lt;= $N$9)*(TEXT(M32:S32,"yyyy-mm")=V33)*(M33:S33 = "●")))</f>
        <v>0</v>
      </c>
      <c r="X33" s="140" cm="1">
        <f t="array" ref="X33">IF(V33=V32,0,SUMPRODUCT((M32:S32&gt;=$N$8)*(M32:S32 &lt;= $N$9)*(TEXT(M32:S32,"yyyy-mm")=V33)*(M33:S33 = "▲")))</f>
        <v>0</v>
      </c>
      <c r="Y33" s="140" cm="1">
        <f t="array" ref="Y33">IF(V33=V32,0,SUMPRODUCT((M32:S32&gt;=$N$8)*(M32:S32 &lt;= $N$9)*(TEXT(M32:S32,"yyyy-mm")=V33)*(M33:S33 = "★")))</f>
        <v>0</v>
      </c>
      <c r="Z33" s="135"/>
      <c r="AA33" s="135" t="str">
        <f t="shared" ref="AA33" si="75">IF(AK33&gt;=0.285,"OK","NG")</f>
        <v>NG</v>
      </c>
      <c r="AB33" s="136"/>
      <c r="AC33" s="144"/>
      <c r="AD33" s="144"/>
      <c r="AE33" s="144"/>
      <c r="AF33" s="144"/>
      <c r="AG33" s="144"/>
      <c r="AH33" s="145"/>
      <c r="AI33" s="146"/>
      <c r="AJ33" s="68">
        <f t="shared" ref="AJ33" si="76">COUNTIF(AC33:AI33,"●")</f>
        <v>0</v>
      </c>
      <c r="AK33" s="70">
        <f t="shared" ref="AK33" si="77">IF(COUNTA(AC33:AI33)=0,-1,IF(OR(COUNTIF(AC33:AI33,"▲")&gt;6,AND(AC32&lt;$N$9,$N$9&lt;AI32)),0.285,IF(AJ32+AJ33=0,0,AJ33/(AJ33+AJ32))))</f>
        <v>-1</v>
      </c>
      <c r="AL33" s="68" t="str">
        <f>TEXT(AI32,"YYYY-MM")</f>
        <v>2026-04</v>
      </c>
      <c r="AM33" s="69" cm="1">
        <f t="array" ref="AM33">IF(AL33=AL32,0,SUMPRODUCT((AC32:AI32&gt;=$N$8)*(AC32:AI32 &lt;= $N$9)*(TEXT(AC32:AI32,"yyyy-mm")=AL33)*(AC33:AI33 = "●")))</f>
        <v>0</v>
      </c>
      <c r="AN33" s="69" cm="1">
        <f t="array" ref="AN33">IF(AL33=AL32,0,SUMPRODUCT((AC32:AI32&gt;=$N$8)*(AC32:AI32 &lt;= $N$9)*(TEXT(AC32:AI32,"yyyy-mm")=AL33)*(AC33:AI33 = "▲")))</f>
        <v>0</v>
      </c>
      <c r="AO33" s="69" cm="1">
        <f t="array" ref="AO33">IF(AL33=AL32,0,SUMPRODUCT((AC32:AI32&gt;=$N$8)*(AC32:AI32 &lt;= $N$9)*(TEXT(AC32:AI32,"yyyy-mm")=AL33)*(AC33:AI33 = "★")))</f>
        <v>0</v>
      </c>
      <c r="AP33" s="68"/>
      <c r="AQ33" s="19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3"/>
    </row>
    <row r="34" spans="1:55" s="8" customFormat="1" ht="19.5" customHeight="1" x14ac:dyDescent="0.45">
      <c r="A34" s="4">
        <v>1</v>
      </c>
      <c r="B34" s="4">
        <v>24</v>
      </c>
      <c r="C34" s="18">
        <f t="shared" si="1"/>
        <v>46661</v>
      </c>
      <c r="D34" s="18">
        <f t="shared" si="2"/>
        <v>45989</v>
      </c>
      <c r="E34" s="4" t="str">
        <f t="shared" si="0"/>
        <v>2027-10</v>
      </c>
      <c r="F34" s="2">
        <f ca="1">SUMIF($V$109:$W$150,E34,$W$109:$W$150)+SUMIF($AL$109:$AM$150,E34,$AM$109:$AM$150)</f>
        <v>0</v>
      </c>
      <c r="G34" s="2">
        <f ca="1">SUMIF($V$109:$X$150,E34,$X$109:$X$150)+SUMIF($AL$109:$AN$150,E34,$AN$109:$AN$150)</f>
        <v>0</v>
      </c>
      <c r="H34" s="2">
        <f ca="1">SUMIF($V$109:$Y$150,E34,$Y$109:$Y$150)+SUMIF($AL$109:$AO$150,E34,$AO$109:$AO$150)</f>
        <v>0</v>
      </c>
      <c r="I34" s="17">
        <f t="shared" si="3"/>
        <v>0</v>
      </c>
      <c r="J34" s="135"/>
      <c r="K34" s="135"/>
      <c r="L34" s="132">
        <v>9</v>
      </c>
      <c r="M34" s="141">
        <f>S32+1</f>
        <v>46013</v>
      </c>
      <c r="N34" s="141">
        <f>M34+1</f>
        <v>46014</v>
      </c>
      <c r="O34" s="141">
        <f t="shared" ref="O34:Q34" si="78">N34+1</f>
        <v>46015</v>
      </c>
      <c r="P34" s="141">
        <f t="shared" si="78"/>
        <v>46016</v>
      </c>
      <c r="Q34" s="141">
        <f t="shared" si="78"/>
        <v>46017</v>
      </c>
      <c r="R34" s="142">
        <f>Q34+1</f>
        <v>46018</v>
      </c>
      <c r="S34" s="143">
        <f>R34+1</f>
        <v>46019</v>
      </c>
      <c r="T34" s="135">
        <f t="shared" ref="T34" si="79">COUNTIF(M35:S35,"★")</f>
        <v>0</v>
      </c>
      <c r="U34" s="135"/>
      <c r="V34" s="135" t="str">
        <f>TEXT(M34,"YYYY-MM")</f>
        <v>2025-12</v>
      </c>
      <c r="W34" s="140" cm="1">
        <f t="array" ref="W34">SUMPRODUCT((M34:S34&gt;=$N$8)*(M34:S34 &lt;= $N$9)*(TEXT(M34:S34,"yyyy-mm")=V34)*(M35:S35 = "●"))</f>
        <v>0</v>
      </c>
      <c r="X34" s="140" cm="1">
        <f t="array" ref="X34">SUMPRODUCT((R34:S34&gt;=$N$8)*(R34:S34 &lt;= $N$9)*(TEXT(R34:S34,"yyyy-mm")=V34)*(R35:S35 = "▲"))</f>
        <v>0</v>
      </c>
      <c r="Y34" s="140" cm="1">
        <f t="array" ref="Y34">SUMPRODUCT((M34:S34&gt;=$N$8)*(M34:S34 &lt;= $N$9)*(TEXT(M34:S34,"yyyy-mm")=V34)*(M35:S35 = "★"))</f>
        <v>0</v>
      </c>
      <c r="Z34" s="135"/>
      <c r="AA34" s="135"/>
      <c r="AB34" s="132">
        <v>25</v>
      </c>
      <c r="AC34" s="141">
        <f>AI32+1</f>
        <v>46125</v>
      </c>
      <c r="AD34" s="141">
        <f t="shared" ref="AD34:AI34" si="80">AC34+1</f>
        <v>46126</v>
      </c>
      <c r="AE34" s="141">
        <f t="shared" si="80"/>
        <v>46127</v>
      </c>
      <c r="AF34" s="141">
        <f t="shared" si="80"/>
        <v>46128</v>
      </c>
      <c r="AG34" s="141">
        <f t="shared" si="80"/>
        <v>46129</v>
      </c>
      <c r="AH34" s="142">
        <f t="shared" si="80"/>
        <v>46130</v>
      </c>
      <c r="AI34" s="143">
        <f t="shared" si="80"/>
        <v>46131</v>
      </c>
      <c r="AJ34" s="68">
        <f t="shared" ref="AJ34" si="81">COUNTIF(AC35:AI35,"★")</f>
        <v>0</v>
      </c>
      <c r="AK34" s="68"/>
      <c r="AL34" s="68" t="str">
        <f>TEXT(AC34,"YYYY-MM")</f>
        <v>2026-04</v>
      </c>
      <c r="AM34" s="69" cm="1">
        <f t="array" ref="AM34">SUMPRODUCT((AC34:AI34&gt;=$N$8)*(AC34:AI34 &lt;= $N$9)*(TEXT(AC34:AI34,"yyyy-mm")=AL34)*(AC35:AI35 = "●"))</f>
        <v>0</v>
      </c>
      <c r="AN34" s="69" cm="1">
        <f t="array" ref="AN34">SUMPRODUCT((AH34:AI34&gt;=$N$8)*(AH34:AI34 &lt;= $N$9)*(TEXT(AH34:AI34,"yyyy-mm")=AL34)*(AH35:AI35 = "▲"))</f>
        <v>0</v>
      </c>
      <c r="AO34" s="69" cm="1">
        <f t="array" ref="AO34">SUMPRODUCT((AC34:AI34&gt;=$N$8)*(AC34:AI34 &lt;= $N$9)*(TEXT(AC34:AI34,"yyyy-mm")=AL34)*(AC35:AI35 = "★"))</f>
        <v>0</v>
      </c>
      <c r="AP34" s="68"/>
      <c r="AQ34" s="19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3"/>
    </row>
    <row r="35" spans="1:55" s="8" customFormat="1" ht="19.5" customHeight="1" thickBot="1" x14ac:dyDescent="0.5">
      <c r="A35" s="4">
        <v>2</v>
      </c>
      <c r="B35" s="4">
        <v>25</v>
      </c>
      <c r="C35" s="18">
        <f t="shared" si="1"/>
        <v>46692</v>
      </c>
      <c r="D35" s="18">
        <f t="shared" si="2"/>
        <v>45989</v>
      </c>
      <c r="E35" s="4" t="str">
        <f t="shared" si="0"/>
        <v>2027-11</v>
      </c>
      <c r="F35" s="2">
        <f ca="1">SUMIF($AL$109:$AM$150,E35,$AM$109:$AM$150)</f>
        <v>0</v>
      </c>
      <c r="G35" s="2">
        <f ca="1">SUMIF($AL$109:$AN$150,E35,$AN$109:$AN$150)</f>
        <v>0</v>
      </c>
      <c r="H35" s="2">
        <f ca="1">SUMIF($AL$109:$AO$150,E35,$AO$109:$AO$150)</f>
        <v>0</v>
      </c>
      <c r="I35" s="17">
        <f t="shared" si="3"/>
        <v>0</v>
      </c>
      <c r="J35" s="135"/>
      <c r="K35" s="135" t="str">
        <f t="shared" ref="K35" si="82">IF(U35&gt;=0.285,"OK","NG")</f>
        <v>NG</v>
      </c>
      <c r="L35" s="136"/>
      <c r="M35" s="144"/>
      <c r="N35" s="144"/>
      <c r="O35" s="144"/>
      <c r="P35" s="144"/>
      <c r="Q35" s="144"/>
      <c r="R35" s="145"/>
      <c r="S35" s="146"/>
      <c r="T35" s="135">
        <f t="shared" ref="T35" si="83">COUNTIF(M35:S35,"●")</f>
        <v>0</v>
      </c>
      <c r="U35" s="147">
        <f t="shared" ref="U35" si="84">IF(COUNTA(M35:S35)=0,-1,IF(OR(COUNTIF(M35:S35,"▲")&gt;6,AND(M34&lt;$N$9,$N$9&lt;S34)),0.285,IF(T34+T35=0,0,T35/(T35+T34))))</f>
        <v>-1</v>
      </c>
      <c r="V35" s="135" t="str">
        <f>TEXT(S34,"YYYY-MM")</f>
        <v>2025-12</v>
      </c>
      <c r="W35" s="140" cm="1">
        <f t="array" ref="W35">IF(V35=V34,0,SUMPRODUCT((M34:S34&gt;=$N$8)*(M34:S34 &lt;= $N$9)*(TEXT(M34:S34,"yyyy-mm")=V35)*(M35:S35 = "●")))</f>
        <v>0</v>
      </c>
      <c r="X35" s="140" cm="1">
        <f t="array" ref="X35">IF(V35=V34,0,SUMPRODUCT((M34:S34&gt;=$N$8)*(M34:S34 &lt;= $N$9)*(TEXT(M34:S34,"yyyy-mm")=V35)*(M35:S35 = "▲")))</f>
        <v>0</v>
      </c>
      <c r="Y35" s="140" cm="1">
        <f t="array" ref="Y35">IF(V35=V34,0,SUMPRODUCT((M34:S34&gt;=$N$8)*(M34:S34 &lt;= $N$9)*(TEXT(M34:S34,"yyyy-mm")=V35)*(M35:S35 = "★")))</f>
        <v>0</v>
      </c>
      <c r="Z35" s="135"/>
      <c r="AA35" s="135" t="str">
        <f t="shared" ref="AA35" si="85">IF(AK35&gt;=0.285,"OK","NG")</f>
        <v>NG</v>
      </c>
      <c r="AB35" s="136"/>
      <c r="AC35" s="144"/>
      <c r="AD35" s="144"/>
      <c r="AE35" s="144"/>
      <c r="AF35" s="144"/>
      <c r="AG35" s="144"/>
      <c r="AH35" s="145"/>
      <c r="AI35" s="146"/>
      <c r="AJ35" s="68">
        <f t="shared" ref="AJ35" si="86">COUNTIF(AC35:AI35,"●")</f>
        <v>0</v>
      </c>
      <c r="AK35" s="70">
        <f t="shared" ref="AK35" si="87">IF(COUNTA(AC35:AI35)=0,-1,IF(OR(COUNTIF(AC35:AI35,"▲")&gt;6,AND(AC34&lt;$N$9,$N$9&lt;AI34)),0.285,IF(AJ34+AJ35=0,0,AJ35/(AJ35+AJ34))))</f>
        <v>-1</v>
      </c>
      <c r="AL35" s="68" t="str">
        <f>TEXT(AI34,"YYYY-MM")</f>
        <v>2026-04</v>
      </c>
      <c r="AM35" s="69" cm="1">
        <f t="array" ref="AM35">IF(AL35=AL34,0,SUMPRODUCT((AC34:AI34&gt;=$N$8)*(AC34:AI34 &lt;= $N$9)*(TEXT(AC34:AI34,"yyyy-mm")=AL35)*(AC35:AI35 = "●")))</f>
        <v>0</v>
      </c>
      <c r="AN35" s="69" cm="1">
        <f t="array" ref="AN35">IF(AL35=AL34,0,SUMPRODUCT((AC34:AI34&gt;=$N$8)*(AC34:AI34 &lt;= $N$9)*(TEXT(AC34:AI34,"yyyy-mm")=AL35)*(AC35:AI35 = "▲")))</f>
        <v>0</v>
      </c>
      <c r="AO35" s="69" cm="1">
        <f t="array" ref="AO35">IF(AL35=AL34,0,SUMPRODUCT((AC34:AI34&gt;=$N$8)*(AC34:AI34 &lt;= $N$9)*(TEXT(AC34:AI34,"yyyy-mm")=AL35)*(AC35:AI35 = "★")))</f>
        <v>0</v>
      </c>
      <c r="AP35" s="68"/>
      <c r="AQ35" s="19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3"/>
    </row>
    <row r="36" spans="1:55" s="8" customFormat="1" ht="19.5" customHeight="1" x14ac:dyDescent="0.45">
      <c r="A36" s="4">
        <v>3</v>
      </c>
      <c r="B36" s="4">
        <v>26</v>
      </c>
      <c r="C36" s="18">
        <f t="shared" si="1"/>
        <v>46722</v>
      </c>
      <c r="D36" s="18">
        <f t="shared" si="2"/>
        <v>45989</v>
      </c>
      <c r="E36" s="4" t="str">
        <f t="shared" si="0"/>
        <v>2027-12</v>
      </c>
      <c r="F36" s="2">
        <f ca="1">SUMIF($AL$109:$AM$150,E36,$AM$109:$AM$150)</f>
        <v>0</v>
      </c>
      <c r="G36" s="2">
        <f ca="1">SUMIF($AL$109:$AN$150,E36,$AN$109:$AN$150)</f>
        <v>0</v>
      </c>
      <c r="H36" s="2">
        <f ca="1">SUMIF($AL$109:$AO$150,E36,$AO$109:$AO$150)</f>
        <v>0</v>
      </c>
      <c r="I36" s="17">
        <f t="shared" si="3"/>
        <v>0</v>
      </c>
      <c r="J36" s="135"/>
      <c r="K36" s="135"/>
      <c r="L36" s="132">
        <v>10</v>
      </c>
      <c r="M36" s="141">
        <f>S34+1</f>
        <v>46020</v>
      </c>
      <c r="N36" s="141">
        <f>M36+1</f>
        <v>46021</v>
      </c>
      <c r="O36" s="141">
        <f t="shared" ref="O36:Q36" si="88">N36+1</f>
        <v>46022</v>
      </c>
      <c r="P36" s="141">
        <f t="shared" si="88"/>
        <v>46023</v>
      </c>
      <c r="Q36" s="141">
        <f t="shared" si="88"/>
        <v>46024</v>
      </c>
      <c r="R36" s="142">
        <f>Q36+1</f>
        <v>46025</v>
      </c>
      <c r="S36" s="143">
        <f>R36+1</f>
        <v>46026</v>
      </c>
      <c r="T36" s="135">
        <f t="shared" ref="T36" si="89">COUNTIF(M37:S37,"★")</f>
        <v>0</v>
      </c>
      <c r="U36" s="135"/>
      <c r="V36" s="135" t="str">
        <f>TEXT(M36,"YYYY-MM")</f>
        <v>2025-12</v>
      </c>
      <c r="W36" s="140" cm="1">
        <f t="array" ref="W36">SUMPRODUCT((M36:S36&gt;=$N$8)*(M36:S36 &lt;= $N$9)*(TEXT(M36:S36,"yyyy-mm")=V36)*(M37:S37 = "●"))</f>
        <v>0</v>
      </c>
      <c r="X36" s="140" cm="1">
        <f t="array" ref="X36">SUMPRODUCT((R36:S36&gt;=$N$8)*(R36:S36 &lt;= $N$9)*(TEXT(R36:S36,"yyyy-mm")=V36)*(R37:S37 = "▲"))</f>
        <v>0</v>
      </c>
      <c r="Y36" s="140" cm="1">
        <f t="array" ref="Y36">SUMPRODUCT((M36:S36&gt;=$N$8)*(M36:S36 &lt;= $N$9)*(TEXT(M36:S36,"yyyy-mm")=V36)*(M37:S37 = "★"))</f>
        <v>0</v>
      </c>
      <c r="Z36" s="135"/>
      <c r="AA36" s="135"/>
      <c r="AB36" s="132">
        <v>26</v>
      </c>
      <c r="AC36" s="141">
        <f>AI34+1</f>
        <v>46132</v>
      </c>
      <c r="AD36" s="141">
        <f t="shared" ref="AD36:AI36" si="90">AC36+1</f>
        <v>46133</v>
      </c>
      <c r="AE36" s="141">
        <f t="shared" si="90"/>
        <v>46134</v>
      </c>
      <c r="AF36" s="141">
        <f t="shared" si="90"/>
        <v>46135</v>
      </c>
      <c r="AG36" s="141">
        <f t="shared" si="90"/>
        <v>46136</v>
      </c>
      <c r="AH36" s="142">
        <f t="shared" si="90"/>
        <v>46137</v>
      </c>
      <c r="AI36" s="143">
        <f t="shared" si="90"/>
        <v>46138</v>
      </c>
      <c r="AJ36" s="68">
        <f t="shared" ref="AJ36" si="91">COUNTIF(AC37:AI37,"★")</f>
        <v>0</v>
      </c>
      <c r="AK36" s="68"/>
      <c r="AL36" s="68" t="str">
        <f>TEXT(AC36,"YYYY-MM")</f>
        <v>2026-04</v>
      </c>
      <c r="AM36" s="69" cm="1">
        <f t="array" ref="AM36">SUMPRODUCT((AC36:AI36&gt;=$N$8)*(AC36:AI36 &lt;= $N$9)*(TEXT(AC36:AI36,"yyyy-mm")=AL36)*(AC37:AI37 = "●"))</f>
        <v>0</v>
      </c>
      <c r="AN36" s="69" cm="1">
        <f t="array" ref="AN36">SUMPRODUCT((AH36:AI36&gt;=$N$8)*(AH36:AI36 &lt;= $N$9)*(TEXT(AH36:AI36,"yyyy-mm")=AL36)*(AH37:AI37 = "▲"))</f>
        <v>0</v>
      </c>
      <c r="AO36" s="69" cm="1">
        <f t="array" ref="AO36">SUMPRODUCT((AC36:AI36&gt;=$N$8)*(AC36:AI36 &lt;= $N$9)*(TEXT(AC36:AI36,"yyyy-mm")=AL36)*(AC37:AI37 = "★"))</f>
        <v>0</v>
      </c>
      <c r="AP36" s="68"/>
      <c r="AQ36" s="19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3"/>
    </row>
    <row r="37" spans="1:55" s="8" customFormat="1" ht="19.5" customHeight="1" thickBot="1" x14ac:dyDescent="0.5">
      <c r="A37" s="4">
        <v>4</v>
      </c>
      <c r="B37" s="4">
        <v>27</v>
      </c>
      <c r="C37" s="18">
        <f t="shared" si="1"/>
        <v>46753</v>
      </c>
      <c r="D37" s="18">
        <f t="shared" si="2"/>
        <v>45989</v>
      </c>
      <c r="E37" s="4" t="str">
        <f t="shared" si="0"/>
        <v>2028-01</v>
      </c>
      <c r="F37" s="2">
        <f ca="1">SUMIF($V$160:$W$201,E37,$W$160:$W$201)+SUMIF($AL$109:$AM$150,E37,$AM$109:$AM$150)</f>
        <v>0</v>
      </c>
      <c r="G37" s="2">
        <f ca="1">SUMIF($V$160:$X$201,E37,$X$160:$X$201)+SUMIF($AL$109:$AN$150,E37,$AN$109:$AN$150)</f>
        <v>0</v>
      </c>
      <c r="H37" s="2">
        <f ca="1">SUMIF($V$160:$Y$201,E37,$Y$160:$Y$201)+SUMIF($AL$109:$AO$150,E37,$AO$109:$AO$150)</f>
        <v>0</v>
      </c>
      <c r="I37" s="17">
        <f t="shared" si="3"/>
        <v>0</v>
      </c>
      <c r="J37" s="135"/>
      <c r="K37" s="135" t="str">
        <f t="shared" ref="K37" si="92">IF(U37&gt;=0.285,"OK","NG")</f>
        <v>NG</v>
      </c>
      <c r="L37" s="136"/>
      <c r="M37" s="144"/>
      <c r="N37" s="144"/>
      <c r="O37" s="144"/>
      <c r="P37" s="144"/>
      <c r="Q37" s="144"/>
      <c r="R37" s="145"/>
      <c r="S37" s="146"/>
      <c r="T37" s="135">
        <f t="shared" ref="T37" si="93">COUNTIF(M37:S37,"●")</f>
        <v>0</v>
      </c>
      <c r="U37" s="147">
        <f t="shared" ref="U37" si="94">IF(COUNTA(M37:S37)=0,-1,IF(OR(COUNTIF(M37:S37,"▲")&gt;6,AND(M36&lt;$N$9,$N$9&lt;S36)),0.285,IF(T36+T37=0,0,T37/(T37+T36))))</f>
        <v>-1</v>
      </c>
      <c r="V37" s="135" t="str">
        <f>TEXT(S36,"YYYY-MM")</f>
        <v>2026-01</v>
      </c>
      <c r="W37" s="140" cm="1">
        <f t="array" ref="W37">IF(V37=V36,0,SUMPRODUCT((M36:S36&gt;=$N$8)*(M36:S36 &lt;= $N$9)*(TEXT(M36:S36,"yyyy-mm")=V37)*(M37:S37 = "●")))</f>
        <v>0</v>
      </c>
      <c r="X37" s="140" cm="1">
        <f t="array" ref="X37">IF(V37=V36,0,SUMPRODUCT((M36:S36&gt;=$N$8)*(M36:S36 &lt;= $N$9)*(TEXT(M36:S36,"yyyy-mm")=V37)*(M37:S37 = "▲")))</f>
        <v>0</v>
      </c>
      <c r="Y37" s="140" cm="1">
        <f t="array" ref="Y37">IF(V37=V36,0,SUMPRODUCT((M36:S36&gt;=$N$8)*(M36:S36 &lt;= $N$9)*(TEXT(M36:S36,"yyyy-mm")=V37)*(M37:S37 = "★")))</f>
        <v>0</v>
      </c>
      <c r="Z37" s="135"/>
      <c r="AA37" s="135" t="str">
        <f t="shared" ref="AA37" si="95">IF(AK37&gt;=0.285,"OK","NG")</f>
        <v>NG</v>
      </c>
      <c r="AB37" s="136"/>
      <c r="AC37" s="144"/>
      <c r="AD37" s="144"/>
      <c r="AE37" s="144"/>
      <c r="AF37" s="144"/>
      <c r="AG37" s="144"/>
      <c r="AH37" s="145"/>
      <c r="AI37" s="146"/>
      <c r="AJ37" s="68">
        <f t="shared" ref="AJ37" si="96">COUNTIF(AC37:AI37,"●")</f>
        <v>0</v>
      </c>
      <c r="AK37" s="70">
        <f t="shared" ref="AK37" si="97">IF(COUNTA(AC37:AI37)=0,-1,IF(OR(COUNTIF(AC37:AI37,"▲")&gt;6,AND(AC36&lt;$N$9,$N$9&lt;AI36)),0.285,IF(AJ36+AJ37=0,0,AJ37/(AJ37+AJ36))))</f>
        <v>-1</v>
      </c>
      <c r="AL37" s="68" t="str">
        <f>TEXT(AI36,"YYYY-MM")</f>
        <v>2026-04</v>
      </c>
      <c r="AM37" s="69" cm="1">
        <f t="array" ref="AM37">IF(AL37=AL36,0,SUMPRODUCT((AC36:AI36&gt;=$N$8)*(AC36:AI36 &lt;= $N$9)*(TEXT(AC36:AI36,"yyyy-mm")=AL37)*(AC37:AI37 = "●")))</f>
        <v>0</v>
      </c>
      <c r="AN37" s="69" cm="1">
        <f t="array" ref="AN37">IF(AL37=AL36,0,SUMPRODUCT((AC36:AI36&gt;=$N$8)*(AC36:AI36 &lt;= $N$9)*(TEXT(AC36:AI36,"yyyy-mm")=AL37)*(AC37:AI37 = "▲")))</f>
        <v>0</v>
      </c>
      <c r="AO37" s="69" cm="1">
        <f t="array" ref="AO37">IF(AL37=AL36,0,SUMPRODUCT((AC36:AI36&gt;=$N$8)*(AC36:AI36 &lt;= $N$9)*(TEXT(AC36:AI36,"yyyy-mm")=AL37)*(AC37:AI37 = "★")))</f>
        <v>0</v>
      </c>
      <c r="AP37" s="68"/>
      <c r="AQ37" s="19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3"/>
    </row>
    <row r="38" spans="1:55" s="8" customFormat="1" ht="19.5" customHeight="1" x14ac:dyDescent="0.45">
      <c r="A38" s="4">
        <v>5</v>
      </c>
      <c r="B38" s="4">
        <v>28</v>
      </c>
      <c r="C38" s="18">
        <f t="shared" si="1"/>
        <v>46784</v>
      </c>
      <c r="D38" s="18">
        <f t="shared" si="2"/>
        <v>45989</v>
      </c>
      <c r="E38" s="4" t="str">
        <f t="shared" si="0"/>
        <v>2028-02</v>
      </c>
      <c r="F38" s="2">
        <f ca="1">SUMIF($V$160:$W$201,E38,$W$160:$W$201)+SUMIF($AL$109:$AM$150,E38,$AM$109:$AM$150)</f>
        <v>0</v>
      </c>
      <c r="G38" s="2">
        <f ca="1">SUMIF($V$160:$X$201,E38,$X$160:$X$201)+SUMIF($AL$109:$AN$150,E38,$AN$109:$AN$150)</f>
        <v>0</v>
      </c>
      <c r="H38" s="2">
        <f ca="1">SUMIF($V$160:$Y$201,E38,$Y$160:$Y$201)+SUMIF($AL$109:$AO$150,E38,$AO$109:$AO$150)</f>
        <v>0</v>
      </c>
      <c r="I38" s="17">
        <f t="shared" si="3"/>
        <v>0</v>
      </c>
      <c r="J38" s="135"/>
      <c r="K38" s="135"/>
      <c r="L38" s="132">
        <v>11</v>
      </c>
      <c r="M38" s="141">
        <f>S36+1</f>
        <v>46027</v>
      </c>
      <c r="N38" s="141">
        <f>M38+1</f>
        <v>46028</v>
      </c>
      <c r="O38" s="141">
        <f t="shared" ref="O38:Q38" si="98">N38+1</f>
        <v>46029</v>
      </c>
      <c r="P38" s="141">
        <f t="shared" si="98"/>
        <v>46030</v>
      </c>
      <c r="Q38" s="141">
        <f t="shared" si="98"/>
        <v>46031</v>
      </c>
      <c r="R38" s="142">
        <f>Q38+1</f>
        <v>46032</v>
      </c>
      <c r="S38" s="143">
        <f>R38+1</f>
        <v>46033</v>
      </c>
      <c r="T38" s="135">
        <f t="shared" ref="T38" si="99">COUNTIF(M39:S39,"★")</f>
        <v>0</v>
      </c>
      <c r="U38" s="135"/>
      <c r="V38" s="135" t="str">
        <f>TEXT(M38,"YYYY-MM")</f>
        <v>2026-01</v>
      </c>
      <c r="W38" s="140" cm="1">
        <f t="array" ref="W38">SUMPRODUCT((M38:S38&gt;=$N$8)*(M38:S38 &lt;= $N$9)*(TEXT(M38:S38,"yyyy-mm")=V38)*(M39:S39 = "●"))</f>
        <v>0</v>
      </c>
      <c r="X38" s="140" cm="1">
        <f t="array" ref="X38">SUMPRODUCT((R38:S38&gt;=$N$8)*(R38:S38 &lt;= $N$9)*(TEXT(R38:S38,"yyyy-mm")=V38)*(R39:S39 = "▲"))</f>
        <v>0</v>
      </c>
      <c r="Y38" s="140" cm="1">
        <f t="array" ref="Y38">SUMPRODUCT((M38:S38&gt;=$N$8)*(M38:S38 &lt;= $N$9)*(TEXT(M38:S38,"yyyy-mm")=V38)*(M39:S39 = "★"))</f>
        <v>0</v>
      </c>
      <c r="Z38" s="135"/>
      <c r="AA38" s="135"/>
      <c r="AB38" s="132">
        <v>27</v>
      </c>
      <c r="AC38" s="141">
        <f>AI36+1</f>
        <v>46139</v>
      </c>
      <c r="AD38" s="141">
        <f t="shared" ref="AD38:AI38" si="100">AC38+1</f>
        <v>46140</v>
      </c>
      <c r="AE38" s="141">
        <f t="shared" si="100"/>
        <v>46141</v>
      </c>
      <c r="AF38" s="141">
        <f t="shared" si="100"/>
        <v>46142</v>
      </c>
      <c r="AG38" s="141">
        <f t="shared" si="100"/>
        <v>46143</v>
      </c>
      <c r="AH38" s="142">
        <f t="shared" si="100"/>
        <v>46144</v>
      </c>
      <c r="AI38" s="143">
        <f t="shared" si="100"/>
        <v>46145</v>
      </c>
      <c r="AJ38" s="68">
        <f t="shared" ref="AJ38" si="101">COUNTIF(AC39:AI39,"★")</f>
        <v>0</v>
      </c>
      <c r="AK38" s="68"/>
      <c r="AL38" s="68" t="str">
        <f>TEXT(AC38,"YYYY-MM")</f>
        <v>2026-04</v>
      </c>
      <c r="AM38" s="69" cm="1">
        <f t="array" ref="AM38">SUMPRODUCT((AC38:AI38&gt;=$N$8)*(AC38:AI38 &lt;= $N$9)*(TEXT(AC38:AI38,"yyyy-mm")=AL38)*(AC39:AI39 = "●"))</f>
        <v>0</v>
      </c>
      <c r="AN38" s="69" cm="1">
        <f t="array" ref="AN38">SUMPRODUCT((AH38:AI38&gt;=$N$8)*(AH38:AI38 &lt;= $N$9)*(TEXT(AH38:AI38,"yyyy-mm")=AL38)*(AH39:AI39 = "▲"))</f>
        <v>0</v>
      </c>
      <c r="AO38" s="69" cm="1">
        <f t="array" ref="AO38">SUMPRODUCT((AC38:AI38&gt;=$N$8)*(AC38:AI38 &lt;= $N$9)*(TEXT(AC38:AI38,"yyyy-mm")=AL38)*(AC39:AI39 = "★"))</f>
        <v>0</v>
      </c>
      <c r="AP38" s="68"/>
      <c r="AQ38" s="19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3"/>
    </row>
    <row r="39" spans="1:55" s="8" customFormat="1" ht="19.5" customHeight="1" thickBot="1" x14ac:dyDescent="0.5">
      <c r="A39" s="4">
        <v>1</v>
      </c>
      <c r="B39" s="4">
        <v>29</v>
      </c>
      <c r="C39" s="18">
        <f t="shared" si="1"/>
        <v>46813</v>
      </c>
      <c r="D39" s="18">
        <f t="shared" si="2"/>
        <v>45989</v>
      </c>
      <c r="E39" s="4" t="str">
        <f t="shared" si="0"/>
        <v>2028-03</v>
      </c>
      <c r="F39" s="2">
        <f ca="1">SUMIF($AL$109:$AM$150,E39,$AM$109:$AM$150)+SUMIF($V$160:$W$201,E39,$W$160:$W$201)</f>
        <v>0</v>
      </c>
      <c r="G39" s="2">
        <f ca="1">SUMIF($AL$109:$AN$150,E39,$AN$109:$AN$150)+SUMIF($V$160:$X$201,E39,$X$160:$X$201)</f>
        <v>0</v>
      </c>
      <c r="H39" s="2">
        <f ca="1">SUMIF($AL$109:$AO$150,E39,$AO$109:$AO$150)+SUMIF($V$160:$Y$201,E39,$Y$160:$Y$201)</f>
        <v>0</v>
      </c>
      <c r="I39" s="17">
        <f t="shared" si="3"/>
        <v>0</v>
      </c>
      <c r="J39" s="135"/>
      <c r="K39" s="135" t="str">
        <f t="shared" ref="K39" si="102">IF(U39&gt;=0.285,"OK","NG")</f>
        <v>NG</v>
      </c>
      <c r="L39" s="136"/>
      <c r="M39" s="144"/>
      <c r="N39" s="144"/>
      <c r="O39" s="144"/>
      <c r="P39" s="144"/>
      <c r="Q39" s="144"/>
      <c r="R39" s="145"/>
      <c r="S39" s="146"/>
      <c r="T39" s="135">
        <f t="shared" ref="T39" si="103">COUNTIF(M39:S39,"●")</f>
        <v>0</v>
      </c>
      <c r="U39" s="147">
        <f t="shared" ref="U39" si="104">IF(COUNTA(M39:S39)=0,-1,IF(OR(COUNTIF(M39:S39,"▲")&gt;6,AND(M38&lt;$N$9,$N$9&lt;S38)),0.285,IF(T38+T39=0,0,T39/(T39+T38))))</f>
        <v>-1</v>
      </c>
      <c r="V39" s="135" t="str">
        <f>TEXT(S38,"YYYY-MM")</f>
        <v>2026-01</v>
      </c>
      <c r="W39" s="140" cm="1">
        <f t="array" ref="W39">IF(V39=V38,0,SUMPRODUCT((M38:S38&gt;=$N$8)*(M38:S38 &lt;= $N$9)*(TEXT(M38:S38,"yyyy-mm")=V39)*(M39:S39 = "●")))</f>
        <v>0</v>
      </c>
      <c r="X39" s="140" cm="1">
        <f t="array" ref="X39">IF(V39=V38,0,SUMPRODUCT((M38:S38&gt;=$N$8)*(M38:S38 &lt;= $N$9)*(TEXT(M38:S38,"yyyy-mm")=V39)*(M39:S39 = "▲")))</f>
        <v>0</v>
      </c>
      <c r="Y39" s="140" cm="1">
        <f t="array" ref="Y39">IF(V39=V38,0,SUMPRODUCT((M38:S38&gt;=$N$8)*(M38:S38 &lt;= $N$9)*(TEXT(M38:S38,"yyyy-mm")=V39)*(M39:S39 = "★")))</f>
        <v>0</v>
      </c>
      <c r="Z39" s="135"/>
      <c r="AA39" s="135" t="str">
        <f t="shared" ref="AA39" si="105">IF(AK39&gt;=0.285,"OK","NG")</f>
        <v>NG</v>
      </c>
      <c r="AB39" s="136"/>
      <c r="AC39" s="144"/>
      <c r="AD39" s="144"/>
      <c r="AE39" s="144"/>
      <c r="AF39" s="144"/>
      <c r="AG39" s="144"/>
      <c r="AH39" s="145"/>
      <c r="AI39" s="146"/>
      <c r="AJ39" s="68">
        <f t="shared" ref="AJ39" si="106">COUNTIF(AC39:AI39,"●")</f>
        <v>0</v>
      </c>
      <c r="AK39" s="70">
        <f t="shared" ref="AK39" si="107">IF(COUNTA(AC39:AI39)=0,-1,IF(OR(COUNTIF(AC39:AI39,"▲")&gt;6,AND(AC38&lt;$N$9,$N$9&lt;AI38)),0.285,IF(AJ38+AJ39=0,0,AJ39/(AJ39+AJ38))))</f>
        <v>-1</v>
      </c>
      <c r="AL39" s="68" t="str">
        <f>TEXT(AI38,"YYYY-MM")</f>
        <v>2026-05</v>
      </c>
      <c r="AM39" s="69" cm="1">
        <f t="array" ref="AM39">IF(AL39=AL38,0,SUMPRODUCT((AC38:AI38&gt;=$N$8)*(AC38:AI38 &lt;= $N$9)*(TEXT(AC38:AI38,"yyyy-mm")=AL39)*(AC39:AI39 = "●")))</f>
        <v>0</v>
      </c>
      <c r="AN39" s="69" cm="1">
        <f t="array" ref="AN39">IF(AL39=AL38,0,SUMPRODUCT((AC38:AI38&gt;=$N$8)*(AC38:AI38 &lt;= $N$9)*(TEXT(AC38:AI38,"yyyy-mm")=AL39)*(AC39:AI39 = "▲")))</f>
        <v>0</v>
      </c>
      <c r="AO39" s="69" cm="1">
        <f t="array" ref="AO39">IF(AL39=AL38,0,SUMPRODUCT((AC38:AI38&gt;=$N$8)*(AC38:AI38 &lt;= $N$9)*(TEXT(AC38:AI38,"yyyy-mm")=AL39)*(AC39:AI39 = "★")))</f>
        <v>0</v>
      </c>
      <c r="AP39" s="68"/>
      <c r="AQ39" s="19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3"/>
    </row>
    <row r="40" spans="1:55" s="8" customFormat="1" ht="19.5" customHeight="1" x14ac:dyDescent="0.45">
      <c r="A40" s="4">
        <v>2</v>
      </c>
      <c r="B40" s="4">
        <v>30</v>
      </c>
      <c r="C40" s="18">
        <f t="shared" si="1"/>
        <v>46844</v>
      </c>
      <c r="D40" s="18">
        <f t="shared" si="2"/>
        <v>45989</v>
      </c>
      <c r="E40" s="4" t="str">
        <f t="shared" si="0"/>
        <v>2028-04</v>
      </c>
      <c r="F40" s="2">
        <f ca="1">SUMIF($V$160:$W$201,E40,$W$160:$W$201)</f>
        <v>0</v>
      </c>
      <c r="G40" s="2">
        <f ca="1">SUMIF($V$160:$X$201,E40,$X$160:$X$201)</f>
        <v>0</v>
      </c>
      <c r="H40" s="2">
        <f ca="1">SUMIF($V$160:$Y$201,E40,$Y$160:$Y$201)</f>
        <v>0</v>
      </c>
      <c r="I40" s="17">
        <f t="shared" si="3"/>
        <v>0</v>
      </c>
      <c r="J40" s="135"/>
      <c r="K40" s="135"/>
      <c r="L40" s="132">
        <v>12</v>
      </c>
      <c r="M40" s="141">
        <f>S38+1</f>
        <v>46034</v>
      </c>
      <c r="N40" s="141">
        <f>M40+1</f>
        <v>46035</v>
      </c>
      <c r="O40" s="141">
        <f t="shared" ref="O40:Q40" si="108">N40+1</f>
        <v>46036</v>
      </c>
      <c r="P40" s="141">
        <f t="shared" si="108"/>
        <v>46037</v>
      </c>
      <c r="Q40" s="141">
        <f t="shared" si="108"/>
        <v>46038</v>
      </c>
      <c r="R40" s="142">
        <f>Q40+1</f>
        <v>46039</v>
      </c>
      <c r="S40" s="143">
        <f>R40+1</f>
        <v>46040</v>
      </c>
      <c r="T40" s="135">
        <f t="shared" ref="T40" si="109">COUNTIF(M41:S41,"★")</f>
        <v>0</v>
      </c>
      <c r="U40" s="135"/>
      <c r="V40" s="135" t="str">
        <f>TEXT(M40,"YYYY-MM")</f>
        <v>2026-01</v>
      </c>
      <c r="W40" s="140" cm="1">
        <f t="array" ref="W40">SUMPRODUCT((M40:S40&gt;=$N$8)*(M40:S40 &lt;= $N$9)*(TEXT(M40:S40,"yyyy-mm")=V40)*(M41:S41 = "●"))</f>
        <v>0</v>
      </c>
      <c r="X40" s="140" cm="1">
        <f t="array" ref="X40">SUMPRODUCT((R40:S40&gt;=$N$8)*(R40:S40 &lt;= $N$9)*(TEXT(R40:S40,"yyyy-mm")=V40)*(R41:S41 = "▲"))</f>
        <v>0</v>
      </c>
      <c r="Y40" s="140" cm="1">
        <f t="array" ref="Y40">SUMPRODUCT((M40:S40&gt;=$N$8)*(M40:S40 &lt;= $N$9)*(TEXT(M40:S40,"yyyy-mm")=V40)*(M41:S41 = "★"))</f>
        <v>0</v>
      </c>
      <c r="Z40" s="135"/>
      <c r="AA40" s="135"/>
      <c r="AB40" s="132">
        <v>28</v>
      </c>
      <c r="AC40" s="141">
        <f>AI38+1</f>
        <v>46146</v>
      </c>
      <c r="AD40" s="141">
        <f t="shared" ref="AD40:AI40" si="110">AC40+1</f>
        <v>46147</v>
      </c>
      <c r="AE40" s="141">
        <f t="shared" si="110"/>
        <v>46148</v>
      </c>
      <c r="AF40" s="141">
        <f t="shared" si="110"/>
        <v>46149</v>
      </c>
      <c r="AG40" s="141">
        <f t="shared" si="110"/>
        <v>46150</v>
      </c>
      <c r="AH40" s="142">
        <f t="shared" si="110"/>
        <v>46151</v>
      </c>
      <c r="AI40" s="143">
        <f t="shared" si="110"/>
        <v>46152</v>
      </c>
      <c r="AJ40" s="68">
        <f t="shared" ref="AJ40" si="111">COUNTIF(AC41:AI41,"★")</f>
        <v>0</v>
      </c>
      <c r="AK40" s="68"/>
      <c r="AL40" s="68" t="str">
        <f>TEXT(AC40,"YYYY-MM")</f>
        <v>2026-05</v>
      </c>
      <c r="AM40" s="69" cm="1">
        <f t="array" ref="AM40">SUMPRODUCT((AC40:AI40&gt;=$N$8)*(AC40:AI40 &lt;= $N$9)*(TEXT(AC40:AI40,"yyyy-mm")=AL40)*(AC41:AI41 = "●"))</f>
        <v>0</v>
      </c>
      <c r="AN40" s="69" cm="1">
        <f t="array" ref="AN40">SUMPRODUCT((AH40:AI40&gt;=$N$8)*(AH40:AI40 &lt;= $N$9)*(TEXT(AH40:AI40,"yyyy-mm")=AL40)*(AH41:AI41 = "▲"))</f>
        <v>0</v>
      </c>
      <c r="AO40" s="69" cm="1">
        <f t="array" ref="AO40">SUMPRODUCT((AC40:AI40&gt;=$N$8)*(AC40:AI40 &lt;= $N$9)*(TEXT(AC40:AI40,"yyyy-mm")=AL40)*(AC41:AI41 = "★"))</f>
        <v>0</v>
      </c>
      <c r="AP40" s="68"/>
      <c r="AQ40" s="19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3"/>
    </row>
    <row r="41" spans="1:55" s="8" customFormat="1" ht="19.5" customHeight="1" thickBot="1" x14ac:dyDescent="0.5">
      <c r="A41" s="4">
        <v>3</v>
      </c>
      <c r="B41" s="4">
        <v>31</v>
      </c>
      <c r="C41" s="18">
        <f t="shared" si="1"/>
        <v>46874</v>
      </c>
      <c r="D41" s="18">
        <f t="shared" si="2"/>
        <v>45989</v>
      </c>
      <c r="E41" s="4" t="str">
        <f t="shared" si="0"/>
        <v>2028-05</v>
      </c>
      <c r="F41" s="2">
        <f ca="1">SUMIF($V$160:$W$201,E41,$W$160:$W$201)</f>
        <v>0</v>
      </c>
      <c r="G41" s="2">
        <f ca="1">SUMIF($V$160:$X$201,E41,$X$160:$X$201)</f>
        <v>0</v>
      </c>
      <c r="H41" s="2">
        <f ca="1">SUMIF($V$160:$Y$201,E41,$Y$160:$Y$201)</f>
        <v>0</v>
      </c>
      <c r="I41" s="17">
        <f t="shared" si="3"/>
        <v>0</v>
      </c>
      <c r="J41" s="135"/>
      <c r="K41" s="135" t="str">
        <f t="shared" ref="K41" si="112">IF(U41&gt;=0.285,"OK","NG")</f>
        <v>NG</v>
      </c>
      <c r="L41" s="136"/>
      <c r="M41" s="144"/>
      <c r="N41" s="144"/>
      <c r="O41" s="144"/>
      <c r="P41" s="144"/>
      <c r="Q41" s="144"/>
      <c r="R41" s="145"/>
      <c r="S41" s="146"/>
      <c r="T41" s="135">
        <f t="shared" ref="T41" si="113">COUNTIF(M41:S41,"●")</f>
        <v>0</v>
      </c>
      <c r="U41" s="147">
        <f t="shared" ref="U41" si="114">IF(COUNTA(M41:S41)=0,-1,IF(OR(COUNTIF(M41:S41,"▲")&gt;6,AND(M40&lt;$N$9,$N$9&lt;S40)),0.285,IF(T40+T41=0,0,T41/(T41+T40))))</f>
        <v>-1</v>
      </c>
      <c r="V41" s="135" t="str">
        <f>TEXT(S40,"YYYY-MM")</f>
        <v>2026-01</v>
      </c>
      <c r="W41" s="140" cm="1">
        <f t="array" ref="W41">IF(V41=V40,0,SUMPRODUCT((M40:S40&gt;=$N$8)*(M40:S40 &lt;= $N$9)*(TEXT(M40:S40,"yyyy-mm")=V41)*(M41:S41 = "●")))</f>
        <v>0</v>
      </c>
      <c r="X41" s="140" cm="1">
        <f t="array" ref="X41">IF(V41=V40,0,SUMPRODUCT((M40:S40&gt;=$N$8)*(M40:S40 &lt;= $N$9)*(TEXT(M40:S40,"yyyy-mm")=V41)*(M41:S41 = "▲")))</f>
        <v>0</v>
      </c>
      <c r="Y41" s="140" cm="1">
        <f t="array" ref="Y41">IF(V41=V40,0,SUMPRODUCT((M40:S40&gt;=$N$8)*(M40:S40 &lt;= $N$9)*(TEXT(M40:S40,"yyyy-mm")=V41)*(M41:S41 = "★")))</f>
        <v>0</v>
      </c>
      <c r="Z41" s="135"/>
      <c r="AA41" s="135" t="str">
        <f t="shared" ref="AA41" si="115">IF(AK41&gt;=0.285,"OK","NG")</f>
        <v>NG</v>
      </c>
      <c r="AB41" s="136"/>
      <c r="AC41" s="144"/>
      <c r="AD41" s="144"/>
      <c r="AE41" s="144"/>
      <c r="AF41" s="144"/>
      <c r="AG41" s="144"/>
      <c r="AH41" s="145"/>
      <c r="AI41" s="146"/>
      <c r="AJ41" s="68">
        <f t="shared" ref="AJ41" si="116">COUNTIF(AC41:AI41,"●")</f>
        <v>0</v>
      </c>
      <c r="AK41" s="70">
        <f t="shared" ref="AK41" si="117">IF(COUNTA(AC41:AI41)=0,-1,IF(OR(COUNTIF(AC41:AI41,"▲")&gt;6,AND(AC40&lt;$N$9,$N$9&lt;AI40)),0.285,IF(AJ40+AJ41=0,0,AJ41/(AJ41+AJ40))))</f>
        <v>-1</v>
      </c>
      <c r="AL41" s="68" t="str">
        <f>TEXT(AI40,"YYYY-MM")</f>
        <v>2026-05</v>
      </c>
      <c r="AM41" s="69" cm="1">
        <f t="array" ref="AM41">IF(AL41=AL40,0,SUMPRODUCT((AC40:AI40&gt;=$N$8)*(AC40:AI40 &lt;= $N$9)*(TEXT(AC40:AI40,"yyyy-mm")=AL41)*(AC41:AI41 = "●")))</f>
        <v>0</v>
      </c>
      <c r="AN41" s="69" cm="1">
        <f t="array" ref="AN41">IF(AL41=AL40,0,SUMPRODUCT((AC40:AI40&gt;=$N$8)*(AC40:AI40 &lt;= $N$9)*(TEXT(AC40:AI40,"yyyy-mm")=AL41)*(AC41:AI41 = "▲")))</f>
        <v>0</v>
      </c>
      <c r="AO41" s="69" cm="1">
        <f t="array" ref="AO41">IF(AL41=AL40,0,SUMPRODUCT((AC40:AI40&gt;=$N$8)*(AC40:AI40 &lt;= $N$9)*(TEXT(AC40:AI40,"yyyy-mm")=AL41)*(AC41:AI41 = "★")))</f>
        <v>0</v>
      </c>
      <c r="AP41" s="68"/>
      <c r="AQ41" s="19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3"/>
    </row>
    <row r="42" spans="1:55" s="8" customFormat="1" ht="19.5" customHeight="1" x14ac:dyDescent="0.45">
      <c r="A42" s="4">
        <v>4</v>
      </c>
      <c r="B42" s="4">
        <v>32</v>
      </c>
      <c r="C42" s="18">
        <f t="shared" si="1"/>
        <v>46905</v>
      </c>
      <c r="D42" s="18">
        <f t="shared" si="2"/>
        <v>45989</v>
      </c>
      <c r="E42" s="4" t="str">
        <f t="shared" si="0"/>
        <v>2028-06</v>
      </c>
      <c r="F42" s="2">
        <f ca="1">SUMIF($V$160:$W$201,E42,$W$160:$W$201)+SUMIF($AL$160:$AM$201,E42,$AM$160:$AM$201)</f>
        <v>0</v>
      </c>
      <c r="G42" s="2">
        <f ca="1">SUMIF($V$160:$X$201,E42,$X$160:$X$201)+SUMIF($AL$160:$AN$201,E42,$AN$160:$AN$201)</f>
        <v>0</v>
      </c>
      <c r="H42" s="2">
        <f ca="1">SUMIF($V$160:$Y$201,E42,$Y$160:$Y$201)+SUMIF($AL$160:$AO$201,E42,$AO$160:$AO$201)</f>
        <v>0</v>
      </c>
      <c r="I42" s="17">
        <f t="shared" si="3"/>
        <v>0</v>
      </c>
      <c r="J42" s="135"/>
      <c r="K42" s="135"/>
      <c r="L42" s="132">
        <v>13</v>
      </c>
      <c r="M42" s="141">
        <f>S40+1</f>
        <v>46041</v>
      </c>
      <c r="N42" s="141">
        <f>M42+1</f>
        <v>46042</v>
      </c>
      <c r="O42" s="141">
        <f t="shared" ref="O42:Q42" si="118">N42+1</f>
        <v>46043</v>
      </c>
      <c r="P42" s="141">
        <f t="shared" si="118"/>
        <v>46044</v>
      </c>
      <c r="Q42" s="141">
        <f t="shared" si="118"/>
        <v>46045</v>
      </c>
      <c r="R42" s="142">
        <f>Q42+1</f>
        <v>46046</v>
      </c>
      <c r="S42" s="143">
        <f>R42+1</f>
        <v>46047</v>
      </c>
      <c r="T42" s="135">
        <f t="shared" ref="T42" si="119">COUNTIF(M43:S43,"★")</f>
        <v>0</v>
      </c>
      <c r="U42" s="135"/>
      <c r="V42" s="135" t="str">
        <f>TEXT(M42,"YYYY-MM")</f>
        <v>2026-01</v>
      </c>
      <c r="W42" s="140" cm="1">
        <f t="array" ref="W42">SUMPRODUCT((M42:S42&gt;=$N$8)*(M42:S42 &lt;= $N$9)*(TEXT(M42:S42,"yyyy-mm")=V42)*(M43:S43 = "●"))</f>
        <v>0</v>
      </c>
      <c r="X42" s="140" cm="1">
        <f t="array" ref="X42">SUMPRODUCT((R42:S42&gt;=$N$8)*(R42:S42 &lt;= $N$9)*(TEXT(R42:S42,"yyyy-mm")=V42)*(R43:S43 = "▲"))</f>
        <v>0</v>
      </c>
      <c r="Y42" s="140" cm="1">
        <f t="array" ref="Y42">SUMPRODUCT((M42:S42&gt;=$N$8)*(M42:S42 &lt;= $N$9)*(TEXT(M42:S42,"yyyy-mm")=V42)*(M43:S43 = "★"))</f>
        <v>0</v>
      </c>
      <c r="Z42" s="135"/>
      <c r="AA42" s="135"/>
      <c r="AB42" s="132">
        <v>29</v>
      </c>
      <c r="AC42" s="141">
        <f>AI40+1</f>
        <v>46153</v>
      </c>
      <c r="AD42" s="141">
        <f t="shared" ref="AD42:AI42" si="120">AC42+1</f>
        <v>46154</v>
      </c>
      <c r="AE42" s="141">
        <f t="shared" si="120"/>
        <v>46155</v>
      </c>
      <c r="AF42" s="141">
        <f t="shared" si="120"/>
        <v>46156</v>
      </c>
      <c r="AG42" s="141">
        <f t="shared" si="120"/>
        <v>46157</v>
      </c>
      <c r="AH42" s="142">
        <f t="shared" si="120"/>
        <v>46158</v>
      </c>
      <c r="AI42" s="143">
        <f t="shared" si="120"/>
        <v>46159</v>
      </c>
      <c r="AJ42" s="68">
        <f t="shared" ref="AJ42" si="121">COUNTIF(AC43:AI43,"★")</f>
        <v>0</v>
      </c>
      <c r="AK42" s="68"/>
      <c r="AL42" s="68" t="str">
        <f>TEXT(AC42,"YYYY-MM")</f>
        <v>2026-05</v>
      </c>
      <c r="AM42" s="69" cm="1">
        <f t="array" ref="AM42">SUMPRODUCT((AC42:AI42&gt;=$N$8)*(AC42:AI42 &lt;= $N$9)*(TEXT(AC42:AI42,"yyyy-mm")=AL42)*(AC43:AI43 = "●"))</f>
        <v>0</v>
      </c>
      <c r="AN42" s="69" cm="1">
        <f t="array" ref="AN42">SUMPRODUCT((AH42:AI42&gt;=$N$8)*(AH42:AI42 &lt;= $N$9)*(TEXT(AH42:AI42,"yyyy-mm")=AL42)*(AH43:AI43 = "▲"))</f>
        <v>0</v>
      </c>
      <c r="AO42" s="69" cm="1">
        <f t="array" ref="AO42">SUMPRODUCT((AC42:AI42&gt;=$N$8)*(AC42:AI42 &lt;= $N$9)*(TEXT(AC42:AI42,"yyyy-mm")=AL42)*(AC43:AI43 = "★"))</f>
        <v>0</v>
      </c>
      <c r="AP42" s="68"/>
      <c r="AQ42" s="19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3"/>
    </row>
    <row r="43" spans="1:55" s="8" customFormat="1" ht="19.5" customHeight="1" thickBot="1" x14ac:dyDescent="0.5">
      <c r="A43" s="4">
        <v>5</v>
      </c>
      <c r="B43" s="4">
        <v>33</v>
      </c>
      <c r="C43" s="18">
        <f t="shared" si="1"/>
        <v>46935</v>
      </c>
      <c r="D43" s="18">
        <f t="shared" si="2"/>
        <v>45989</v>
      </c>
      <c r="E43" s="4" t="str">
        <f t="shared" si="0"/>
        <v>2028-07</v>
      </c>
      <c r="F43" s="2">
        <f ca="1">SUMIF($V$160:$W$201,E43,$W$160:$W$201)+SUMIF($AL$160:$AM$201,E43,$AM$160:$AM$201)</f>
        <v>0</v>
      </c>
      <c r="G43" s="2">
        <f ca="1">SUMIF($V$160:$X$201,E43,$X$160:$X$201)+SUMIF($AL$160:$AN$201,E43,$AN$160:$AN$201)</f>
        <v>0</v>
      </c>
      <c r="H43" s="2">
        <f ca="1">SUMIF($V$160:$Y$201,E43,$Y$160:$Y$201)+SUMIF($AL$160:$AO$201,E43,$AO$160:$AO$201)</f>
        <v>0</v>
      </c>
      <c r="I43" s="17">
        <f t="shared" si="3"/>
        <v>0</v>
      </c>
      <c r="J43" s="135"/>
      <c r="K43" s="135" t="str">
        <f t="shared" ref="K43" si="122">IF(U43&gt;=0.285,"OK","NG")</f>
        <v>NG</v>
      </c>
      <c r="L43" s="136"/>
      <c r="M43" s="144"/>
      <c r="N43" s="144"/>
      <c r="O43" s="144"/>
      <c r="P43" s="144"/>
      <c r="Q43" s="144"/>
      <c r="R43" s="145"/>
      <c r="S43" s="146"/>
      <c r="T43" s="135">
        <f t="shared" ref="T43" si="123">COUNTIF(M43:S43,"●")</f>
        <v>0</v>
      </c>
      <c r="U43" s="147">
        <f t="shared" ref="U43" si="124">IF(COUNTA(M43:S43)=0,-1,IF(OR(COUNTIF(M43:S43,"▲")&gt;6,AND(M42&lt;$N$9,$N$9&lt;S42)),0.285,IF(T42+T43=0,0,T43/(T43+T42))))</f>
        <v>-1</v>
      </c>
      <c r="V43" s="135" t="str">
        <f>TEXT(S42,"YYYY-MM")</f>
        <v>2026-01</v>
      </c>
      <c r="W43" s="140" cm="1">
        <f t="array" ref="W43">IF(V43=V42,0,SUMPRODUCT((M42:S42&gt;=$N$8)*(M42:S42 &lt;= $N$9)*(TEXT(M42:S42,"yyyy-mm")=V43)*(M43:S43 = "●")))</f>
        <v>0</v>
      </c>
      <c r="X43" s="140" cm="1">
        <f t="array" ref="X43">IF(V43=V42,0,SUMPRODUCT((M42:S42&gt;=$N$8)*(M42:S42 &lt;= $N$9)*(TEXT(M42:S42,"yyyy-mm")=V43)*(M43:S43 = "▲")))</f>
        <v>0</v>
      </c>
      <c r="Y43" s="140" cm="1">
        <f t="array" ref="Y43">IF(V43=V42,0,SUMPRODUCT((M42:S42&gt;=$N$8)*(M42:S42 &lt;= $N$9)*(TEXT(M42:S42,"yyyy-mm")=V43)*(M43:S43 = "★")))</f>
        <v>0</v>
      </c>
      <c r="Z43" s="135"/>
      <c r="AA43" s="135" t="str">
        <f t="shared" ref="AA43" si="125">IF(AK43&gt;=0.285,"OK","NG")</f>
        <v>NG</v>
      </c>
      <c r="AB43" s="136"/>
      <c r="AC43" s="144"/>
      <c r="AD43" s="144"/>
      <c r="AE43" s="144"/>
      <c r="AF43" s="144"/>
      <c r="AG43" s="144"/>
      <c r="AH43" s="145"/>
      <c r="AI43" s="146"/>
      <c r="AJ43" s="68">
        <f t="shared" ref="AJ43" si="126">COUNTIF(AC43:AI43,"●")</f>
        <v>0</v>
      </c>
      <c r="AK43" s="70">
        <f t="shared" ref="AK43" si="127">IF(COUNTA(AC43:AI43)=0,-1,IF(OR(COUNTIF(AC43:AI43,"▲")&gt;6,AND(AC42&lt;$N$9,$N$9&lt;AI42)),0.285,IF(AJ42+AJ43=0,0,AJ43/(AJ43+AJ42))))</f>
        <v>-1</v>
      </c>
      <c r="AL43" s="68" t="str">
        <f>TEXT(AI42,"YYYY-MM")</f>
        <v>2026-05</v>
      </c>
      <c r="AM43" s="69" cm="1">
        <f t="array" ref="AM43">IF(AL43=AL42,0,SUMPRODUCT((AC42:AI42&gt;=$N$8)*(AC42:AI42 &lt;= $N$9)*(TEXT(AC42:AI42,"yyyy-mm")=AL43)*(AC43:AI43 = "●")))</f>
        <v>0</v>
      </c>
      <c r="AN43" s="69" cm="1">
        <f t="array" ref="AN43">IF(AL43=AL42,0,SUMPRODUCT((AC42:AI42&gt;=$N$8)*(AC42:AI42 &lt;= $N$9)*(TEXT(AC42:AI42,"yyyy-mm")=AL43)*(AC43:AI43 = "▲")))</f>
        <v>0</v>
      </c>
      <c r="AO43" s="69" cm="1">
        <f t="array" ref="AO43">IF(AL43=AL42,0,SUMPRODUCT((AC42:AI42&gt;=$N$8)*(AC42:AI42 &lt;= $N$9)*(TEXT(AC42:AI42,"yyyy-mm")=AL43)*(AC43:AI43 = "★")))</f>
        <v>0</v>
      </c>
      <c r="AP43" s="68"/>
      <c r="AQ43" s="19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3"/>
    </row>
    <row r="44" spans="1:55" s="8" customFormat="1" ht="19.5" customHeight="1" x14ac:dyDescent="0.45">
      <c r="A44" s="4">
        <v>1</v>
      </c>
      <c r="B44" s="4">
        <v>34</v>
      </c>
      <c r="C44" s="18">
        <f t="shared" si="1"/>
        <v>46966</v>
      </c>
      <c r="D44" s="18">
        <f t="shared" si="2"/>
        <v>45989</v>
      </c>
      <c r="E44" s="4" t="str">
        <f t="shared" si="0"/>
        <v>2028-08</v>
      </c>
      <c r="F44" s="2">
        <f ca="1">SUMIF($V$160:$W$201,E44,$W$160:$W$201)+SUMIF($AL$160:$AM$201,E44,$AM$160:$AM$201)</f>
        <v>0</v>
      </c>
      <c r="G44" s="2">
        <f ca="1">SUMIF($V$160:$X$201,E44,$X$160:$X$201)+SUMIF($AL$160:$AN$201,E44,$AN$160:$AN$201)</f>
        <v>0</v>
      </c>
      <c r="H44" s="2">
        <f ca="1">SUMIF($V$160:$Y$201,E44,$Y$160:$Y$201)+SUMIF($AL$160:$AO$201,E44,$AO$160:$AO$201)</f>
        <v>0</v>
      </c>
      <c r="I44" s="17">
        <f t="shared" si="3"/>
        <v>0</v>
      </c>
      <c r="J44" s="135"/>
      <c r="K44" s="135"/>
      <c r="L44" s="132">
        <v>14</v>
      </c>
      <c r="M44" s="141">
        <f>S42+1</f>
        <v>46048</v>
      </c>
      <c r="N44" s="141">
        <f>M44+1</f>
        <v>46049</v>
      </c>
      <c r="O44" s="141">
        <f t="shared" ref="O44:Q44" si="128">N44+1</f>
        <v>46050</v>
      </c>
      <c r="P44" s="141">
        <f t="shared" si="128"/>
        <v>46051</v>
      </c>
      <c r="Q44" s="141">
        <f t="shared" si="128"/>
        <v>46052</v>
      </c>
      <c r="R44" s="142">
        <f>Q44+1</f>
        <v>46053</v>
      </c>
      <c r="S44" s="143">
        <f>R44+1</f>
        <v>46054</v>
      </c>
      <c r="T44" s="135">
        <f t="shared" ref="T44" si="129">COUNTIF(M45:S45,"★")</f>
        <v>0</v>
      </c>
      <c r="U44" s="135"/>
      <c r="V44" s="135" t="str">
        <f>TEXT(M44,"YYYY-MM")</f>
        <v>2026-01</v>
      </c>
      <c r="W44" s="140" cm="1">
        <f t="array" ref="W44">SUMPRODUCT((M44:S44&gt;=$N$8)*(M44:S44 &lt;= $N$9)*(TEXT(M44:S44,"yyyy-mm")=V44)*(M45:S45 = "●"))</f>
        <v>0</v>
      </c>
      <c r="X44" s="140" cm="1">
        <f t="array" ref="X44">SUMPRODUCT((R44:S44&gt;=$N$8)*(R44:S44 &lt;= $N$9)*(TEXT(R44:S44,"yyyy-mm")=V44)*(R45:S45 = "▲"))</f>
        <v>0</v>
      </c>
      <c r="Y44" s="140" cm="1">
        <f t="array" ref="Y44">SUMPRODUCT((M44:S44&gt;=$N$8)*(M44:S44 &lt;= $N$9)*(TEXT(M44:S44,"yyyy-mm")=V44)*(M45:S45 = "★"))</f>
        <v>0</v>
      </c>
      <c r="Z44" s="135"/>
      <c r="AA44" s="135"/>
      <c r="AB44" s="132">
        <v>30</v>
      </c>
      <c r="AC44" s="141">
        <f>AI42+1</f>
        <v>46160</v>
      </c>
      <c r="AD44" s="141">
        <f t="shared" ref="AD44:AI44" si="130">AC44+1</f>
        <v>46161</v>
      </c>
      <c r="AE44" s="141">
        <f t="shared" si="130"/>
        <v>46162</v>
      </c>
      <c r="AF44" s="141">
        <f t="shared" si="130"/>
        <v>46163</v>
      </c>
      <c r="AG44" s="141">
        <f t="shared" si="130"/>
        <v>46164</v>
      </c>
      <c r="AH44" s="142">
        <f t="shared" si="130"/>
        <v>46165</v>
      </c>
      <c r="AI44" s="143">
        <f t="shared" si="130"/>
        <v>46166</v>
      </c>
      <c r="AJ44" s="68">
        <f t="shared" ref="AJ44" si="131">COUNTIF(AC45:AI45,"★")</f>
        <v>0</v>
      </c>
      <c r="AK44" s="68"/>
      <c r="AL44" s="68" t="str">
        <f>TEXT(AC44,"YYYY-MM")</f>
        <v>2026-05</v>
      </c>
      <c r="AM44" s="69" cm="1">
        <f t="array" ref="AM44">SUMPRODUCT((AC44:AI44&gt;=$N$8)*(AC44:AI44 &lt;= $N$9)*(TEXT(AC44:AI44,"yyyy-mm")=AL44)*(AC45:AI45 = "●"))</f>
        <v>0</v>
      </c>
      <c r="AN44" s="69" cm="1">
        <f t="array" ref="AN44">SUMPRODUCT((AH44:AI44&gt;=$N$8)*(AH44:AI44 &lt;= $N$9)*(TEXT(AH44:AI44,"yyyy-mm")=AL44)*(AH45:AI45 = "▲"))</f>
        <v>0</v>
      </c>
      <c r="AO44" s="69" cm="1">
        <f t="array" ref="AO44">SUMPRODUCT((AC44:AI44&gt;=$N$8)*(AC44:AI44 &lt;= $N$9)*(TEXT(AC44:AI44,"yyyy-mm")=AL44)*(AC45:AI45 = "★"))</f>
        <v>0</v>
      </c>
      <c r="AP44" s="68"/>
      <c r="AQ44" s="19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3"/>
    </row>
    <row r="45" spans="1:55" s="8" customFormat="1" ht="19.5" customHeight="1" thickBot="1" x14ac:dyDescent="0.5">
      <c r="A45" s="4">
        <v>2</v>
      </c>
      <c r="B45" s="4">
        <v>35</v>
      </c>
      <c r="C45" s="18">
        <f t="shared" si="1"/>
        <v>46997</v>
      </c>
      <c r="D45" s="18">
        <f t="shared" si="2"/>
        <v>45989</v>
      </c>
      <c r="E45" s="4" t="str">
        <f t="shared" si="0"/>
        <v>2028-09</v>
      </c>
      <c r="F45" s="2">
        <f ca="1">SUMIF($AL$160:$AM$201,E45,$AM$160:$AM$201)</f>
        <v>0</v>
      </c>
      <c r="G45" s="2">
        <f ca="1">SUMIF($AL$160:$AN$201,E45,$AN$160:$AN$201)</f>
        <v>0</v>
      </c>
      <c r="H45" s="2">
        <f ca="1">SUMIF($AL$160:$AO$201,E45,$AO$160:$AO$201)</f>
        <v>0</v>
      </c>
      <c r="I45" s="17">
        <f t="shared" si="3"/>
        <v>0</v>
      </c>
      <c r="J45" s="135"/>
      <c r="K45" s="135" t="str">
        <f t="shared" ref="K45" si="132">IF(U45&gt;=0.285,"OK","NG")</f>
        <v>NG</v>
      </c>
      <c r="L45" s="136"/>
      <c r="M45" s="144"/>
      <c r="N45" s="144"/>
      <c r="O45" s="144"/>
      <c r="P45" s="144"/>
      <c r="Q45" s="144"/>
      <c r="R45" s="145"/>
      <c r="S45" s="146"/>
      <c r="T45" s="135">
        <f t="shared" ref="T45" si="133">COUNTIF(M45:S45,"●")</f>
        <v>0</v>
      </c>
      <c r="U45" s="147">
        <f t="shared" ref="U45" si="134">IF(COUNTA(M45:S45)=0,-1,IF(OR(COUNTIF(M45:S45,"▲")&gt;6,AND(M44&lt;$N$9,$N$9&lt;S44)),0.285,IF(T44+T45=0,0,T45/(T45+T44))))</f>
        <v>-1</v>
      </c>
      <c r="V45" s="135" t="str">
        <f>TEXT(S44,"YYYY-MM")</f>
        <v>2026-02</v>
      </c>
      <c r="W45" s="140" cm="1">
        <f t="array" ref="W45">IF(V45=V44,0,SUMPRODUCT((M44:S44&gt;=$N$8)*(M44:S44 &lt;= $N$9)*(TEXT(M44:S44,"yyyy-mm")=V45)*(M45:S45 = "●")))</f>
        <v>0</v>
      </c>
      <c r="X45" s="140" cm="1">
        <f t="array" ref="X45">IF(V45=V44,0,SUMPRODUCT((M44:S44&gt;=$N$8)*(M44:S44 &lt;= $N$9)*(TEXT(M44:S44,"yyyy-mm")=V45)*(M45:S45 = "▲")))</f>
        <v>0</v>
      </c>
      <c r="Y45" s="140" cm="1">
        <f t="array" ref="Y45">IF(V45=V44,0,SUMPRODUCT((M44:S44&gt;=$N$8)*(M44:S44 &lt;= $N$9)*(TEXT(M44:S44,"yyyy-mm")=V45)*(M45:S45 = "★")))</f>
        <v>0</v>
      </c>
      <c r="Z45" s="135"/>
      <c r="AA45" s="135" t="str">
        <f t="shared" ref="AA45" si="135">IF(AK45&gt;=0.285,"OK","NG")</f>
        <v>NG</v>
      </c>
      <c r="AB45" s="136"/>
      <c r="AC45" s="144"/>
      <c r="AD45" s="144"/>
      <c r="AE45" s="144"/>
      <c r="AF45" s="144"/>
      <c r="AG45" s="144"/>
      <c r="AH45" s="145"/>
      <c r="AI45" s="146"/>
      <c r="AJ45" s="68">
        <f t="shared" ref="AJ45" si="136">COUNTIF(AC45:AI45,"●")</f>
        <v>0</v>
      </c>
      <c r="AK45" s="70">
        <f t="shared" ref="AK45" si="137">IF(COUNTA(AC45:AI45)=0,-1,IF(OR(COUNTIF(AC45:AI45,"▲")&gt;6,AND(AC44&lt;$N$9,$N$9&lt;AI44)),0.285,IF(AJ44+AJ45=0,0,AJ45/(AJ45+AJ44))))</f>
        <v>-1</v>
      </c>
      <c r="AL45" s="68" t="str">
        <f>TEXT(AI44,"YYYY-MM")</f>
        <v>2026-05</v>
      </c>
      <c r="AM45" s="69" cm="1">
        <f t="array" ref="AM45">IF(AL45=AL44,0,SUMPRODUCT((AC44:AI44&gt;=$N$8)*(AC44:AI44 &lt;= $N$9)*(TEXT(AC44:AI44,"yyyy-mm")=AL45)*(AC45:AI45 = "●")))</f>
        <v>0</v>
      </c>
      <c r="AN45" s="69" cm="1">
        <f t="array" ref="AN45">IF(AL45=AL44,0,SUMPRODUCT((AC44:AI44&gt;=$N$8)*(AC44:AI44 &lt;= $N$9)*(TEXT(AC44:AI44,"yyyy-mm")=AL45)*(AC45:AI45 = "▲")))</f>
        <v>0</v>
      </c>
      <c r="AO45" s="69" cm="1">
        <f t="array" ref="AO45">IF(AL45=AL44,0,SUMPRODUCT((AC44:AI44&gt;=$N$8)*(AC44:AI44 &lt;= $N$9)*(TEXT(AC44:AI44,"yyyy-mm")=AL45)*(AC45:AI45 = "★")))</f>
        <v>0</v>
      </c>
      <c r="AP45" s="68"/>
      <c r="AQ45" s="19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3"/>
    </row>
    <row r="46" spans="1:55" s="8" customFormat="1" ht="19.5" customHeight="1" x14ac:dyDescent="0.45">
      <c r="A46" s="4">
        <v>3</v>
      </c>
      <c r="B46" s="4">
        <v>36</v>
      </c>
      <c r="C46" s="18">
        <f t="shared" si="1"/>
        <v>47027</v>
      </c>
      <c r="D46" s="18">
        <f t="shared" si="2"/>
        <v>45989</v>
      </c>
      <c r="E46" s="4" t="str">
        <f t="shared" si="0"/>
        <v>2028-10</v>
      </c>
      <c r="F46" s="2">
        <f ca="1">SUMIF($AL$160:$AM$201,E46,$AM$160:$AM$201)</f>
        <v>0</v>
      </c>
      <c r="G46" s="2">
        <f ca="1">SUMIF($AL$160:$AN$201,E46,$AN$160:$AN$201)</f>
        <v>0</v>
      </c>
      <c r="H46" s="2">
        <f ca="1">SUMIF($AL$160:$AO$201,E46,$AO$160:$AO$201)</f>
        <v>0</v>
      </c>
      <c r="I46" s="17">
        <f t="shared" si="3"/>
        <v>0</v>
      </c>
      <c r="J46" s="135"/>
      <c r="K46" s="135"/>
      <c r="L46" s="132">
        <v>15</v>
      </c>
      <c r="M46" s="141">
        <f>S44+1</f>
        <v>46055</v>
      </c>
      <c r="N46" s="141">
        <f>M46+1</f>
        <v>46056</v>
      </c>
      <c r="O46" s="141">
        <f t="shared" ref="O46:Q46" si="138">N46+1</f>
        <v>46057</v>
      </c>
      <c r="P46" s="141">
        <f t="shared" si="138"/>
        <v>46058</v>
      </c>
      <c r="Q46" s="141">
        <f t="shared" si="138"/>
        <v>46059</v>
      </c>
      <c r="R46" s="142">
        <f>Q46+1</f>
        <v>46060</v>
      </c>
      <c r="S46" s="143">
        <f>R46+1</f>
        <v>46061</v>
      </c>
      <c r="T46" s="135">
        <f t="shared" ref="T46" si="139">COUNTIF(M47:S47,"★")</f>
        <v>0</v>
      </c>
      <c r="U46" s="135"/>
      <c r="V46" s="135" t="str">
        <f>TEXT(M46,"YYYY-MM")</f>
        <v>2026-02</v>
      </c>
      <c r="W46" s="140" cm="1">
        <f t="array" ref="W46">SUMPRODUCT((M46:S46&gt;=$N$8)*(M46:S46 &lt;= $N$9)*(TEXT(M46:S46,"yyyy-mm")=V46)*(M47:S47 = "●"))</f>
        <v>0</v>
      </c>
      <c r="X46" s="140" cm="1">
        <f t="array" ref="X46">SUMPRODUCT((R46:S46&gt;=$N$8)*(R46:S46 &lt;= $N$9)*(TEXT(R46:S46,"yyyy-mm")=V46)*(R47:S47 = "▲"))</f>
        <v>0</v>
      </c>
      <c r="Y46" s="140" cm="1">
        <f t="array" ref="Y46">SUMPRODUCT((M46:S46&gt;=$N$8)*(M46:S46 &lt;= $N$9)*(TEXT(M46:S46,"yyyy-mm")=V46)*(M47:S47 = "★"))</f>
        <v>0</v>
      </c>
      <c r="Z46" s="135"/>
      <c r="AA46" s="135"/>
      <c r="AB46" s="132">
        <v>31</v>
      </c>
      <c r="AC46" s="141">
        <f>AI44+1</f>
        <v>46167</v>
      </c>
      <c r="AD46" s="141">
        <f t="shared" ref="AD46:AI46" si="140">AC46+1</f>
        <v>46168</v>
      </c>
      <c r="AE46" s="141">
        <f t="shared" si="140"/>
        <v>46169</v>
      </c>
      <c r="AF46" s="141">
        <f t="shared" si="140"/>
        <v>46170</v>
      </c>
      <c r="AG46" s="141">
        <f t="shared" si="140"/>
        <v>46171</v>
      </c>
      <c r="AH46" s="142">
        <f t="shared" si="140"/>
        <v>46172</v>
      </c>
      <c r="AI46" s="143">
        <f t="shared" si="140"/>
        <v>46173</v>
      </c>
      <c r="AJ46" s="68">
        <f t="shared" ref="AJ46" si="141">COUNTIF(AC47:AI47,"★")</f>
        <v>0</v>
      </c>
      <c r="AK46" s="68"/>
      <c r="AL46" s="68" t="str">
        <f>TEXT(AC46,"YYYY-MM")</f>
        <v>2026-05</v>
      </c>
      <c r="AM46" s="69" cm="1">
        <f t="array" ref="AM46">SUMPRODUCT((AC46:AI46&gt;=$N$8)*(AC46:AI46 &lt;= $N$9)*(TEXT(AC46:AI46,"yyyy-mm")=AL46)*(AC47:AI47 = "●"))</f>
        <v>0</v>
      </c>
      <c r="AN46" s="69" cm="1">
        <f t="array" ref="AN46">SUMPRODUCT((AH46:AI46&gt;=$N$8)*(AH46:AI46 &lt;= $N$9)*(TEXT(AH46:AI46,"yyyy-mm")=AL46)*(AH47:AI47 = "▲"))</f>
        <v>0</v>
      </c>
      <c r="AO46" s="69" cm="1">
        <f t="array" ref="AO46">SUMPRODUCT((AC46:AI46&gt;=$N$8)*(AC46:AI46 &lt;= $N$9)*(TEXT(AC46:AI46,"yyyy-mm")=AL46)*(AC47:AI47 = "★"))</f>
        <v>0</v>
      </c>
      <c r="AP46" s="68"/>
      <c r="AQ46" s="19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3"/>
    </row>
    <row r="47" spans="1:55" s="8" customFormat="1" ht="19.5" customHeight="1" thickBot="1" x14ac:dyDescent="0.5">
      <c r="A47" s="4"/>
      <c r="B47" s="4"/>
      <c r="C47" s="4"/>
      <c r="D47" s="4"/>
      <c r="E47" s="4"/>
      <c r="F47" s="2">
        <f ca="1">SUM(F10:F46)</f>
        <v>0</v>
      </c>
      <c r="G47" s="2">
        <f ca="1">SUM(G10:G46)</f>
        <v>0</v>
      </c>
      <c r="H47" s="2">
        <f ca="1">SUM(H10:H46)</f>
        <v>0</v>
      </c>
      <c r="I47" s="4" t="e">
        <f ca="1">AVERAGEIF(I10:I46,"&gt;0")</f>
        <v>#DIV/0!</v>
      </c>
      <c r="J47" s="135"/>
      <c r="K47" s="135" t="str">
        <f t="shared" ref="K47" si="142">IF(U47&gt;=0.285,"OK","NG")</f>
        <v>NG</v>
      </c>
      <c r="L47" s="136"/>
      <c r="M47" s="144"/>
      <c r="N47" s="144"/>
      <c r="O47" s="144"/>
      <c r="P47" s="144"/>
      <c r="Q47" s="144"/>
      <c r="R47" s="145"/>
      <c r="S47" s="146"/>
      <c r="T47" s="135">
        <f t="shared" ref="T47" si="143">COUNTIF(M47:S47,"●")</f>
        <v>0</v>
      </c>
      <c r="U47" s="147">
        <f t="shared" ref="U47" si="144">IF(COUNTA(M47:S47)=0,-1,IF(OR(COUNTIF(M47:S47,"▲")&gt;6,AND(M46&lt;$N$9,$N$9&lt;S46)),0.285,IF(T46+T47=0,0,T47/(T47+T46))))</f>
        <v>-1</v>
      </c>
      <c r="V47" s="135" t="str">
        <f>TEXT(S46,"YYYY-MM")</f>
        <v>2026-02</v>
      </c>
      <c r="W47" s="140" cm="1">
        <f t="array" ref="W47">IF(V47=V46,0,SUMPRODUCT((M46:S46&gt;=$N$8)*(M46:S46 &lt;= $N$9)*(TEXT(M46:S46,"yyyy-mm")=V47)*(M47:S47 = "●")))</f>
        <v>0</v>
      </c>
      <c r="X47" s="140" cm="1">
        <f t="array" ref="X47">IF(V47=V46,0,SUMPRODUCT((M46:S46&gt;=$N$8)*(M46:S46 &lt;= $N$9)*(TEXT(M46:S46,"yyyy-mm")=V47)*(M47:S47 = "▲")))</f>
        <v>0</v>
      </c>
      <c r="Y47" s="140" cm="1">
        <f t="array" ref="Y47">IF(V47=V46,0,SUMPRODUCT((M46:S46&gt;=$N$8)*(M46:S46 &lt;= $N$9)*(TEXT(M46:S46,"yyyy-mm")=V47)*(M47:S47 = "★")))</f>
        <v>0</v>
      </c>
      <c r="Z47" s="135"/>
      <c r="AA47" s="135" t="str">
        <f t="shared" ref="AA47" si="145">IF(AK47&gt;=0.285,"OK","NG")</f>
        <v>NG</v>
      </c>
      <c r="AB47" s="136"/>
      <c r="AC47" s="144"/>
      <c r="AD47" s="144"/>
      <c r="AE47" s="144"/>
      <c r="AF47" s="144"/>
      <c r="AG47" s="144"/>
      <c r="AH47" s="145"/>
      <c r="AI47" s="146"/>
      <c r="AJ47" s="68">
        <f t="shared" ref="AJ47" si="146">COUNTIF(AC47:AI47,"●")</f>
        <v>0</v>
      </c>
      <c r="AK47" s="70">
        <f t="shared" ref="AK47" si="147">IF(COUNTA(AC47:AI47)=0,-1,IF(OR(COUNTIF(AC47:AI47,"▲")&gt;6,AND(AC46&lt;$N$9,$N$9&lt;AI46)),0.285,IF(AJ46+AJ47=0,0,AJ47/(AJ47+AJ46))))</f>
        <v>-1</v>
      </c>
      <c r="AL47" s="68" t="str">
        <f>TEXT(AI46,"YYYY-MM")</f>
        <v>2026-05</v>
      </c>
      <c r="AM47" s="69" cm="1">
        <f t="array" ref="AM47">IF(AL47=AL46,0,SUMPRODUCT((AC46:AI46&gt;=$N$8)*(AC46:AI46 &lt;= $N$9)*(TEXT(AC46:AI46,"yyyy-mm")=AL47)*(AC47:AI47 = "●")))</f>
        <v>0</v>
      </c>
      <c r="AN47" s="69" cm="1">
        <f t="array" ref="AN47">IF(AL47=AL46,0,SUMPRODUCT((AC46:AI46&gt;=$N$8)*(AC46:AI46 &lt;= $N$9)*(TEXT(AC46:AI46,"yyyy-mm")=AL47)*(AC47:AI47 = "▲")))</f>
        <v>0</v>
      </c>
      <c r="AO47" s="69" cm="1">
        <f t="array" ref="AO47">IF(AL47=AL46,0,SUMPRODUCT((AC46:AI46&gt;=$N$8)*(AC46:AI46 &lt;= $N$9)*(TEXT(AC46:AI46,"yyyy-mm")=AL47)*(AC47:AI47 = "★")))</f>
        <v>0</v>
      </c>
      <c r="AP47" s="68"/>
      <c r="AQ47" s="19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3"/>
    </row>
    <row r="48" spans="1:55" s="8" customFormat="1" ht="19.5" customHeight="1" x14ac:dyDescent="0.45">
      <c r="A48" s="4"/>
      <c r="B48" s="4"/>
      <c r="C48" s="4"/>
      <c r="D48" s="4"/>
      <c r="E48" s="4"/>
      <c r="F48" s="4"/>
      <c r="G48" s="4"/>
      <c r="H48" s="4"/>
      <c r="I48" s="4"/>
      <c r="J48" s="135"/>
      <c r="K48" s="135"/>
      <c r="L48" s="132">
        <v>16</v>
      </c>
      <c r="M48" s="141">
        <f>S46+1</f>
        <v>46062</v>
      </c>
      <c r="N48" s="141">
        <f>M48+1</f>
        <v>46063</v>
      </c>
      <c r="O48" s="141">
        <f t="shared" ref="O48:Q48" si="148">N48+1</f>
        <v>46064</v>
      </c>
      <c r="P48" s="141">
        <f t="shared" si="148"/>
        <v>46065</v>
      </c>
      <c r="Q48" s="141">
        <f t="shared" si="148"/>
        <v>46066</v>
      </c>
      <c r="R48" s="142">
        <f>Q48+1</f>
        <v>46067</v>
      </c>
      <c r="S48" s="143">
        <f>R48+1</f>
        <v>46068</v>
      </c>
      <c r="T48" s="135">
        <f t="shared" ref="T48" si="149">COUNTIF(M49:S49,"★")</f>
        <v>0</v>
      </c>
      <c r="U48" s="135"/>
      <c r="V48" s="135" t="str">
        <f>TEXT(M48,"YYYY-MM")</f>
        <v>2026-02</v>
      </c>
      <c r="W48" s="140" cm="1">
        <f t="array" ref="W48">SUMPRODUCT((M48:S48&gt;=$N$8)*(M48:S48 &lt;= $N$9)*(TEXT(M48:S48,"yyyy-mm")=V48)*(M49:S49 = "●"))</f>
        <v>0</v>
      </c>
      <c r="X48" s="140" cm="1">
        <f t="array" ref="X48">SUMPRODUCT((R48:S48&gt;=$N$8)*(R48:S48 &lt;= $N$9)*(TEXT(R48:S48,"yyyy-mm")=V48)*(R49:S49 = "▲"))</f>
        <v>0</v>
      </c>
      <c r="Y48" s="140" cm="1">
        <f t="array" ref="Y48">SUMPRODUCT((M48:S48&gt;=$N$8)*(M48:S48 &lt;= $N$9)*(TEXT(M48:S48,"yyyy-mm")=V48)*(M49:S49 = "★"))</f>
        <v>0</v>
      </c>
      <c r="Z48" s="135"/>
      <c r="AA48" s="135"/>
      <c r="AB48" s="132">
        <v>32</v>
      </c>
      <c r="AC48" s="141">
        <f>AI46+1</f>
        <v>46174</v>
      </c>
      <c r="AD48" s="141">
        <f t="shared" ref="AD48:AI48" si="150">AC48+1</f>
        <v>46175</v>
      </c>
      <c r="AE48" s="141">
        <f t="shared" si="150"/>
        <v>46176</v>
      </c>
      <c r="AF48" s="141">
        <f t="shared" si="150"/>
        <v>46177</v>
      </c>
      <c r="AG48" s="141">
        <f t="shared" si="150"/>
        <v>46178</v>
      </c>
      <c r="AH48" s="142">
        <f t="shared" si="150"/>
        <v>46179</v>
      </c>
      <c r="AI48" s="143">
        <f t="shared" si="150"/>
        <v>46180</v>
      </c>
      <c r="AJ48" s="68">
        <f t="shared" ref="AJ48" si="151">COUNTIF(AC49:AI49,"★")</f>
        <v>0</v>
      </c>
      <c r="AK48" s="68"/>
      <c r="AL48" s="68" t="str">
        <f>TEXT(AC48,"YYYY-MM")</f>
        <v>2026-06</v>
      </c>
      <c r="AM48" s="69" cm="1">
        <f t="array" ref="AM48">SUMPRODUCT((AC48:AI48&gt;=$N$8)*(AC48:AI48 &lt;= $N$9)*(TEXT(AC48:AI48,"yyyy-mm")=AL48)*(AC49:AI49 = "●"))</f>
        <v>0</v>
      </c>
      <c r="AN48" s="69" cm="1">
        <f t="array" ref="AN48">SUMPRODUCT((AH48:AI48&gt;=$N$8)*(AH48:AI48 &lt;= $N$9)*(TEXT(AH48:AI48,"yyyy-mm")=AL48)*(AH49:AI49 = "▲"))</f>
        <v>0</v>
      </c>
      <c r="AO48" s="69" cm="1">
        <f t="array" ref="AO48">SUMPRODUCT((AC48:AI48&gt;=$N$8)*(AC48:AI48 &lt;= $N$9)*(TEXT(AC48:AI48,"yyyy-mm")=AL48)*(AC49:AI49 = "★"))</f>
        <v>0</v>
      </c>
      <c r="AP48" s="65"/>
      <c r="AQ48" s="7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3"/>
    </row>
    <row r="49" spans="1:55" s="8" customFormat="1" ht="19.5" customHeight="1" thickBot="1" x14ac:dyDescent="0.5">
      <c r="A49" s="4"/>
      <c r="B49" s="4"/>
      <c r="C49" s="4"/>
      <c r="D49" s="4"/>
      <c r="E49" s="4"/>
      <c r="F49" s="4"/>
      <c r="G49" s="4"/>
      <c r="H49" s="4"/>
      <c r="I49" s="4"/>
      <c r="J49" s="135"/>
      <c r="K49" s="135" t="str">
        <f t="shared" ref="K49" si="152">IF(U49&gt;=0.285,"OK","NG")</f>
        <v>NG</v>
      </c>
      <c r="L49" s="136"/>
      <c r="M49" s="144"/>
      <c r="N49" s="144"/>
      <c r="O49" s="144"/>
      <c r="P49" s="144"/>
      <c r="Q49" s="144"/>
      <c r="R49" s="145"/>
      <c r="S49" s="146"/>
      <c r="T49" s="135">
        <f t="shared" ref="T49" si="153">COUNTIF(M49:S49,"●")</f>
        <v>0</v>
      </c>
      <c r="U49" s="147">
        <f t="shared" ref="U49" si="154">IF(COUNTA(M49:S49)=0,-1,IF(OR(COUNTIF(M49:S49,"▲")&gt;6,AND(M48&lt;$N$9,$N$9&lt;S48)),0.285,IF(T48+T49=0,0,T49/(T49+T48))))</f>
        <v>-1</v>
      </c>
      <c r="V49" s="135" t="str">
        <f>TEXT(S48,"YYYY-MM")</f>
        <v>2026-02</v>
      </c>
      <c r="W49" s="140" cm="1">
        <f t="array" ref="W49">IF(V49=V48,0,SUMPRODUCT((M48:S48&gt;=$N$8)*(M48:S48 &lt;= $N$9)*(TEXT(M48:S48,"yyyy-mm")=V49)*(M49:S49 = "●")))</f>
        <v>0</v>
      </c>
      <c r="X49" s="140" cm="1">
        <f t="array" ref="X49">IF(V49=V48,0,SUMPRODUCT((M48:S48&gt;=$N$8)*(M48:S48 &lt;= $N$9)*(TEXT(M48:S48,"yyyy-mm")=V49)*(M49:S49 = "▲")))</f>
        <v>0</v>
      </c>
      <c r="Y49" s="140" cm="1">
        <f t="array" ref="Y49">IF(V49=V48,0,SUMPRODUCT((M48:S48&gt;=$N$8)*(M48:S48 &lt;= $N$9)*(TEXT(M48:S48,"yyyy-mm")=V49)*(M49:S49 = "★")))</f>
        <v>0</v>
      </c>
      <c r="Z49" s="135"/>
      <c r="AA49" s="135" t="str">
        <f t="shared" ref="AA49" si="155">IF(AK49&gt;=0.285,"OK","NG")</f>
        <v>NG</v>
      </c>
      <c r="AB49" s="136"/>
      <c r="AC49" s="144"/>
      <c r="AD49" s="144"/>
      <c r="AE49" s="144"/>
      <c r="AF49" s="144"/>
      <c r="AG49" s="144"/>
      <c r="AH49" s="145"/>
      <c r="AI49" s="146"/>
      <c r="AJ49" s="68">
        <f t="shared" ref="AJ49" si="156">COUNTIF(AC49:AI49,"●")</f>
        <v>0</v>
      </c>
      <c r="AK49" s="70">
        <f t="shared" ref="AK49" si="157">IF(COUNTA(AC49:AI49)=0,-1,IF(OR(COUNTIF(AC49:AI49,"▲")&gt;6,AND(AC48&lt;$N$9,$N$9&lt;AI48)),0.285,IF(AJ48+AJ49=0,0,AJ49/(AJ49+AJ48))))</f>
        <v>-1</v>
      </c>
      <c r="AL49" s="68" t="str">
        <f>TEXT(AI48,"YYYY-MM")</f>
        <v>2026-06</v>
      </c>
      <c r="AM49" s="69" cm="1">
        <f t="array" ref="AM49">IF(AL49=AL48,0,SUMPRODUCT((AC48:AI48&gt;=$N$8)*(AC48:AI48 &lt;= $N$9)*(TEXT(AC48:AI48,"yyyy-mm")=AL49)*(AC49:AI49 = "●")))</f>
        <v>0</v>
      </c>
      <c r="AN49" s="69" cm="1">
        <f t="array" ref="AN49">IF(AL49=AL48,0,SUMPRODUCT((AC48:AI48&gt;=$N$8)*(AC48:AI48 &lt;= $N$9)*(TEXT(AC48:AI48,"yyyy-mm")=AL49)*(AC49:AI49 = "▲")))</f>
        <v>0</v>
      </c>
      <c r="AO49" s="69" cm="1">
        <f t="array" ref="AO49">IF(AL49=AL48,0,SUMPRODUCT((AC48:AI48&gt;=$N$8)*(AC48:AI48 &lt;= $N$9)*(TEXT(AC48:AI48,"yyyy-mm")=AL49)*(AC49:AI49 = "★")))</f>
        <v>0</v>
      </c>
      <c r="AP49" s="65"/>
      <c r="AQ49" s="7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3"/>
    </row>
    <row r="50" spans="1:55" s="8" customFormat="1" ht="19.5" customHeight="1" x14ac:dyDescent="0.45">
      <c r="A50" s="4"/>
      <c r="B50" s="4"/>
      <c r="C50" s="4"/>
      <c r="D50" s="4"/>
      <c r="E50" s="4"/>
      <c r="F50" s="4"/>
      <c r="G50" s="4"/>
      <c r="H50" s="4"/>
      <c r="I50" s="4"/>
      <c r="J50" s="86"/>
      <c r="K50" s="87"/>
      <c r="L50" s="28"/>
      <c r="M50" s="28"/>
      <c r="N50" s="28"/>
      <c r="O50" s="28"/>
      <c r="P50" s="28"/>
      <c r="Q50" s="28"/>
      <c r="R50" s="28"/>
      <c r="S50" s="28"/>
      <c r="T50" s="86"/>
      <c r="U50" s="148">
        <f>IFERROR(AVERAGEIF(U18:U49,"&gt;-1"),0)</f>
        <v>0</v>
      </c>
      <c r="V50" s="86"/>
      <c r="W50" s="81"/>
      <c r="X50" s="81"/>
      <c r="Y50" s="81"/>
      <c r="Z50" s="86"/>
      <c r="AA50" s="88"/>
      <c r="AB50" s="28"/>
      <c r="AC50" s="28"/>
      <c r="AD50" s="28"/>
      <c r="AE50" s="28"/>
      <c r="AF50" s="28"/>
      <c r="AG50" s="28"/>
      <c r="AH50" s="28"/>
      <c r="AI50" s="28"/>
      <c r="AJ50" s="65"/>
      <c r="AK50" s="71">
        <f>IFERROR(AVERAGEIF(AK18:AK49,"&gt;-1"),0)</f>
        <v>0</v>
      </c>
      <c r="AL50" s="65"/>
      <c r="AM50" s="64"/>
      <c r="AN50" s="64"/>
      <c r="AO50" s="64"/>
      <c r="AP50" s="65"/>
      <c r="AQ50" s="7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3"/>
    </row>
    <row r="51" spans="1:55" s="8" customFormat="1" ht="23.25" customHeight="1" x14ac:dyDescent="0.45">
      <c r="A51" s="4"/>
      <c r="B51" s="4"/>
      <c r="C51" s="4"/>
      <c r="D51" s="4"/>
      <c r="E51" s="4"/>
      <c r="F51" s="4"/>
      <c r="G51" s="4"/>
      <c r="H51" s="4"/>
      <c r="I51" s="4"/>
      <c r="J51" s="75" t="s">
        <v>63</v>
      </c>
      <c r="K51" s="76"/>
      <c r="L51" s="76"/>
      <c r="M51" s="77"/>
      <c r="N51" s="78"/>
      <c r="O51" s="79"/>
      <c r="P51" s="79"/>
      <c r="Q51" s="79"/>
      <c r="R51" s="79"/>
      <c r="S51" s="79"/>
      <c r="T51" s="80"/>
      <c r="U51" s="80"/>
      <c r="V51" s="80"/>
      <c r="W51" s="81"/>
      <c r="X51" s="81"/>
      <c r="Y51" s="81"/>
      <c r="Z51" s="80"/>
      <c r="AA51" s="82"/>
      <c r="AB51" s="79"/>
      <c r="AC51" s="79"/>
      <c r="AD51" s="79"/>
      <c r="AE51" s="79"/>
      <c r="AF51" s="28"/>
      <c r="AG51" s="28"/>
      <c r="AH51" s="28"/>
      <c r="AI51" s="28"/>
      <c r="AJ51" s="65"/>
      <c r="AK51" s="71"/>
      <c r="AL51" s="65"/>
      <c r="AM51" s="64"/>
      <c r="AN51" s="64"/>
      <c r="AO51" s="64"/>
      <c r="AP51" s="65"/>
      <c r="AQ51" s="7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3"/>
    </row>
    <row r="52" spans="1:55" s="8" customFormat="1" ht="27" customHeight="1" x14ac:dyDescent="0.45">
      <c r="J52" s="83"/>
      <c r="K52" s="84"/>
      <c r="L52" s="84"/>
      <c r="M52" s="60" t="s">
        <v>95</v>
      </c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28"/>
      <c r="AI52" s="28"/>
      <c r="AJ52" s="65"/>
      <c r="AK52" s="65"/>
      <c r="AL52" s="65"/>
      <c r="AM52" s="64"/>
      <c r="AN52" s="64"/>
      <c r="AO52" s="64"/>
      <c r="AP52" s="65"/>
      <c r="AQ52" s="7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3"/>
    </row>
    <row r="53" spans="1:55" ht="19.5" customHeight="1" x14ac:dyDescent="0.45">
      <c r="J53" s="86"/>
      <c r="K53" s="87"/>
      <c r="L53" s="28"/>
      <c r="M53" s="28"/>
      <c r="N53" s="28"/>
      <c r="O53" s="28"/>
      <c r="P53" s="28"/>
      <c r="Q53" s="28"/>
      <c r="R53" s="28"/>
      <c r="S53" s="28"/>
      <c r="T53" s="86"/>
      <c r="U53" s="86"/>
      <c r="V53" s="86"/>
      <c r="W53" s="81"/>
      <c r="X53" s="81"/>
      <c r="Y53" s="81"/>
      <c r="Z53" s="86"/>
      <c r="AA53" s="88"/>
      <c r="AB53" s="28"/>
      <c r="AC53" s="28"/>
      <c r="AD53" s="28"/>
      <c r="AE53" s="28"/>
      <c r="AF53" s="28"/>
      <c r="AG53" s="28"/>
      <c r="AH53" s="28"/>
      <c r="AI53" s="28"/>
      <c r="AJ53" s="65"/>
      <c r="AK53" s="65"/>
      <c r="AL53" s="65"/>
      <c r="AM53" s="64"/>
      <c r="AN53" s="64"/>
      <c r="AO53" s="64"/>
      <c r="AP53" s="65"/>
    </row>
    <row r="54" spans="1:55" s="8" customFormat="1" ht="19.5" customHeight="1" x14ac:dyDescent="0.45">
      <c r="J54" s="86"/>
      <c r="K54" s="87"/>
      <c r="L54" s="28"/>
      <c r="M54" s="28"/>
      <c r="N54" s="28"/>
      <c r="O54" s="28"/>
      <c r="P54" s="28"/>
      <c r="Q54" s="28"/>
      <c r="R54" s="28"/>
      <c r="S54" s="28"/>
      <c r="T54" s="86"/>
      <c r="U54" s="86"/>
      <c r="V54" s="86"/>
      <c r="W54" s="81"/>
      <c r="X54" s="81"/>
      <c r="Y54" s="81"/>
      <c r="Z54" s="86"/>
      <c r="AA54" s="88"/>
      <c r="AB54" s="28"/>
      <c r="AC54" s="28"/>
      <c r="AD54" s="28"/>
      <c r="AE54" s="28"/>
      <c r="AF54" s="28"/>
      <c r="AG54" s="28"/>
      <c r="AH54" s="28"/>
      <c r="AI54" s="28"/>
      <c r="AJ54" s="65"/>
      <c r="AK54" s="65"/>
      <c r="AL54" s="65"/>
      <c r="AM54" s="64"/>
      <c r="AN54" s="64"/>
      <c r="AO54" s="64"/>
      <c r="AP54" s="68"/>
      <c r="AQ54" s="19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3"/>
    </row>
    <row r="55" spans="1:55" s="8" customFormat="1" ht="19.5" customHeight="1" thickBot="1" x14ac:dyDescent="0.5">
      <c r="J55" s="86"/>
      <c r="K55" s="87"/>
      <c r="L55" s="28"/>
      <c r="M55" s="28"/>
      <c r="N55" s="28"/>
      <c r="O55" s="28"/>
      <c r="P55" s="28"/>
      <c r="Q55" s="28"/>
      <c r="R55" s="28"/>
      <c r="S55" s="28"/>
      <c r="T55" s="86"/>
      <c r="U55" s="86"/>
      <c r="V55" s="86"/>
      <c r="W55" s="81"/>
      <c r="X55" s="81"/>
      <c r="Y55" s="81"/>
      <c r="Z55" s="86"/>
      <c r="AA55" s="88"/>
      <c r="AB55" s="28"/>
      <c r="AC55" s="28"/>
      <c r="AD55" s="28"/>
      <c r="AE55" s="28"/>
      <c r="AF55" s="28"/>
      <c r="AG55" s="28"/>
      <c r="AH55" s="28"/>
      <c r="AI55" s="28"/>
      <c r="AJ55" s="65"/>
      <c r="AK55" s="65"/>
      <c r="AL55" s="65"/>
      <c r="AM55" s="64"/>
      <c r="AN55" s="64"/>
      <c r="AO55" s="64"/>
      <c r="AP55" s="68"/>
      <c r="AQ55" s="19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3"/>
    </row>
    <row r="56" spans="1:55" s="8" customFormat="1" ht="19.5" customHeight="1" x14ac:dyDescent="0.45">
      <c r="J56" s="86"/>
      <c r="K56" s="86"/>
      <c r="L56" s="132" t="s">
        <v>47</v>
      </c>
      <c r="M56" s="133" t="str">
        <f>"実施状況（"&amp;YEAR(M58)&amp;"年～）"</f>
        <v>実施状況（2026年～）</v>
      </c>
      <c r="N56" s="133"/>
      <c r="O56" s="133"/>
      <c r="P56" s="133"/>
      <c r="Q56" s="133"/>
      <c r="R56" s="133"/>
      <c r="S56" s="134"/>
      <c r="T56" s="86"/>
      <c r="U56" s="86"/>
      <c r="V56" s="86"/>
      <c r="W56" s="81"/>
      <c r="X56" s="81"/>
      <c r="Y56" s="81"/>
      <c r="Z56" s="86"/>
      <c r="AA56" s="28"/>
      <c r="AB56" s="132" t="s">
        <v>47</v>
      </c>
      <c r="AC56" s="133" t="str">
        <f>"実施状況（"&amp;YEAR(AC58)&amp;"年～）"</f>
        <v>実施状況（2026年～）</v>
      </c>
      <c r="AD56" s="133"/>
      <c r="AE56" s="133"/>
      <c r="AF56" s="133"/>
      <c r="AG56" s="133"/>
      <c r="AH56" s="133"/>
      <c r="AI56" s="134"/>
      <c r="AJ56" s="65"/>
      <c r="AK56" s="65"/>
      <c r="AL56" s="65"/>
      <c r="AM56" s="64"/>
      <c r="AN56" s="64"/>
      <c r="AO56" s="64"/>
      <c r="AP56" s="68"/>
      <c r="AQ56" s="19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3"/>
    </row>
    <row r="57" spans="1:55" s="8" customFormat="1" ht="19.5" customHeight="1" thickBot="1" x14ac:dyDescent="0.5">
      <c r="J57" s="86"/>
      <c r="K57" s="135" t="s">
        <v>48</v>
      </c>
      <c r="L57" s="136"/>
      <c r="M57" s="137" t="s">
        <v>49</v>
      </c>
      <c r="N57" s="137" t="s">
        <v>50</v>
      </c>
      <c r="O57" s="137" t="s">
        <v>51</v>
      </c>
      <c r="P57" s="137" t="s">
        <v>52</v>
      </c>
      <c r="Q57" s="137" t="s">
        <v>53</v>
      </c>
      <c r="R57" s="138" t="s">
        <v>54</v>
      </c>
      <c r="S57" s="139" t="s">
        <v>55</v>
      </c>
      <c r="T57" s="135" t="s">
        <v>47</v>
      </c>
      <c r="U57" s="86" t="s">
        <v>56</v>
      </c>
      <c r="V57" s="86" t="s">
        <v>57</v>
      </c>
      <c r="W57" s="140" t="s">
        <v>38</v>
      </c>
      <c r="X57" s="140" t="s">
        <v>39</v>
      </c>
      <c r="Y57" s="140" t="s">
        <v>40</v>
      </c>
      <c r="Z57" s="86"/>
      <c r="AA57" s="135" t="s">
        <v>48</v>
      </c>
      <c r="AB57" s="136"/>
      <c r="AC57" s="137" t="s">
        <v>49</v>
      </c>
      <c r="AD57" s="137" t="s">
        <v>50</v>
      </c>
      <c r="AE57" s="137" t="s">
        <v>51</v>
      </c>
      <c r="AF57" s="137" t="s">
        <v>52</v>
      </c>
      <c r="AG57" s="137" t="s">
        <v>53</v>
      </c>
      <c r="AH57" s="138" t="s">
        <v>54</v>
      </c>
      <c r="AI57" s="139" t="s">
        <v>55</v>
      </c>
      <c r="AJ57" s="68" t="s">
        <v>47</v>
      </c>
      <c r="AK57" s="65" t="s">
        <v>56</v>
      </c>
      <c r="AL57" s="65" t="s">
        <v>57</v>
      </c>
      <c r="AM57" s="69" t="s">
        <v>38</v>
      </c>
      <c r="AN57" s="69" t="s">
        <v>39</v>
      </c>
      <c r="AO57" s="69" t="s">
        <v>40</v>
      </c>
      <c r="AP57" s="68"/>
      <c r="AQ57" s="19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3"/>
    </row>
    <row r="58" spans="1:55" s="8" customFormat="1" ht="19.5" customHeight="1" x14ac:dyDescent="0.45">
      <c r="J58" s="86"/>
      <c r="K58" s="135"/>
      <c r="L58" s="132">
        <v>33</v>
      </c>
      <c r="M58" s="141">
        <f>AI48+1</f>
        <v>46181</v>
      </c>
      <c r="N58" s="141">
        <f t="shared" ref="N58:S58" si="158">M58+1</f>
        <v>46182</v>
      </c>
      <c r="O58" s="141">
        <f t="shared" si="158"/>
        <v>46183</v>
      </c>
      <c r="P58" s="141">
        <f t="shared" si="158"/>
        <v>46184</v>
      </c>
      <c r="Q58" s="141">
        <f t="shared" si="158"/>
        <v>46185</v>
      </c>
      <c r="R58" s="142">
        <f t="shared" si="158"/>
        <v>46186</v>
      </c>
      <c r="S58" s="143">
        <f t="shared" si="158"/>
        <v>46187</v>
      </c>
      <c r="T58" s="135">
        <f t="shared" ref="T58" si="159">COUNTIF(M59:S59,"★")</f>
        <v>0</v>
      </c>
      <c r="U58" s="135"/>
      <c r="V58" s="135" t="str">
        <f>TEXT(M58,"YYYY-MM")</f>
        <v>2026-06</v>
      </c>
      <c r="W58" s="140" cm="1">
        <f t="array" ref="W58">SUMPRODUCT((M58:S58&gt;=$N$8)*(M58:S58 &lt;= $N$9)*(TEXT(M58:S58,"yyyy-mm")=V58)*(M59:S59 = "●"))</f>
        <v>0</v>
      </c>
      <c r="X58" s="140" cm="1">
        <f t="array" ref="X58">SUMPRODUCT((R58:S58&gt;=$N$8)*(R58:S58 &lt;= $N$9)*(TEXT(R58:S58,"yyyy-mm")=V58)*(R59:S59 = "▲"))</f>
        <v>0</v>
      </c>
      <c r="Y58" s="140" cm="1">
        <f t="array" ref="Y58">SUMPRODUCT((M58:S58&gt;=$N$8)*(M58:S58 &lt;= $N$9)*(TEXT(M58:S58,"yyyy-mm")=V58)*(M59:S59 = "★"))</f>
        <v>0</v>
      </c>
      <c r="Z58" s="135"/>
      <c r="AA58" s="135"/>
      <c r="AB58" s="132">
        <v>54</v>
      </c>
      <c r="AC58" s="141">
        <f>S98+1</f>
        <v>46328</v>
      </c>
      <c r="AD58" s="141">
        <f t="shared" ref="AD58:AI58" si="160">AC58+1</f>
        <v>46329</v>
      </c>
      <c r="AE58" s="141">
        <f t="shared" si="160"/>
        <v>46330</v>
      </c>
      <c r="AF58" s="141">
        <f t="shared" si="160"/>
        <v>46331</v>
      </c>
      <c r="AG58" s="141">
        <f t="shared" si="160"/>
        <v>46332</v>
      </c>
      <c r="AH58" s="142">
        <f t="shared" si="160"/>
        <v>46333</v>
      </c>
      <c r="AI58" s="143">
        <f t="shared" si="160"/>
        <v>46334</v>
      </c>
      <c r="AJ58" s="68">
        <f t="shared" ref="AJ58" si="161">COUNTIF(AC59:AI59,"★")</f>
        <v>0</v>
      </c>
      <c r="AK58" s="68"/>
      <c r="AL58" s="68" t="str">
        <f>TEXT(AC58,"YYYY-MM")</f>
        <v>2026-11</v>
      </c>
      <c r="AM58" s="69" cm="1">
        <f t="array" ref="AM58">SUMPRODUCT((AC58:AI58&gt;=$N$8)*(AC58:AI58 &lt;= $N$9)*(TEXT(AC58:AI58,"yyyy-mm")=AL58)*(AC59:AI59 = "●"))</f>
        <v>0</v>
      </c>
      <c r="AN58" s="69" cm="1">
        <f t="array" ref="AN58">SUMPRODUCT((AH58:AI58&gt;=$N$8)*(AH58:AI58 &lt;= $N$9)*(TEXT(AH58:AI58,"yyyy-mm")=AL58)*(AH59:AI59 = "▲"))</f>
        <v>0</v>
      </c>
      <c r="AO58" s="69" cm="1">
        <f t="array" ref="AO58">SUMPRODUCT((AC58:AI58&gt;=$N$8)*(AC58:AI58 &lt;= $N$9)*(TEXT(AC58:AI58,"yyyy-mm")=AL58)*(AC59:AI59 = "★"))</f>
        <v>0</v>
      </c>
      <c r="AP58" s="68"/>
      <c r="AQ58" s="19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3"/>
    </row>
    <row r="59" spans="1:55" s="8" customFormat="1" ht="19.5" customHeight="1" thickBot="1" x14ac:dyDescent="0.5">
      <c r="J59" s="86"/>
      <c r="K59" s="135" t="str">
        <f>IF(U59&gt;=0.285,"OK","NG")</f>
        <v>NG</v>
      </c>
      <c r="L59" s="136"/>
      <c r="M59" s="144"/>
      <c r="N59" s="144"/>
      <c r="O59" s="144"/>
      <c r="P59" s="144"/>
      <c r="Q59" s="144"/>
      <c r="R59" s="145"/>
      <c r="S59" s="146"/>
      <c r="T59" s="135">
        <f t="shared" ref="T59" si="162">COUNTIF(M59:S59,"●")</f>
        <v>0</v>
      </c>
      <c r="U59" s="147">
        <f>IF(COUNTA(M59:S59)=0,-1,IF(OR(COUNTIF(M59:S59,"▲")&gt;6,AND(M58&lt;$N$9,$N$9&lt;S58)),0.285,IF(T58+T59=0,0,T59/(T59+T58))))</f>
        <v>-1</v>
      </c>
      <c r="V59" s="135" t="str">
        <f>TEXT(S58,"YYYY-MM")</f>
        <v>2026-06</v>
      </c>
      <c r="W59" s="140" cm="1">
        <f t="array" ref="W59">IF(V59=V58,0,SUMPRODUCT((M58:S58&gt;=$N$8)*(M58:S58 &lt;= $N$9)*(TEXT(M58:S58,"yyyy-mm")=V59)*(M59:S59 = "●")))</f>
        <v>0</v>
      </c>
      <c r="X59" s="140" cm="1">
        <f t="array" ref="X59">IF(V59=V58,0,SUMPRODUCT((M58:S58&gt;=$N$8)*(M58:S58 &lt;= $N$9)*(TEXT(M58:S58,"yyyy-mm")=V59)*(M59:S59 = "▲")))</f>
        <v>0</v>
      </c>
      <c r="Y59" s="140" cm="1">
        <f t="array" ref="Y59">IF(V59=V58,0,SUMPRODUCT((M58:S58&gt;=$N$8)*(M58:S58 &lt;= $N$9)*(TEXT(M58:S58,"yyyy-mm")=V59)*(M59:S59 = "★")))</f>
        <v>0</v>
      </c>
      <c r="Z59" s="135"/>
      <c r="AA59" s="135" t="str">
        <f>IF(AK59&gt;=0.285,"OK","NG")</f>
        <v>NG</v>
      </c>
      <c r="AB59" s="136"/>
      <c r="AC59" s="144"/>
      <c r="AD59" s="144"/>
      <c r="AE59" s="144"/>
      <c r="AF59" s="144"/>
      <c r="AG59" s="144"/>
      <c r="AH59" s="145"/>
      <c r="AI59" s="146"/>
      <c r="AJ59" s="68">
        <f t="shared" ref="AJ59" si="163">COUNTIF(AC59:AI59,"●")</f>
        <v>0</v>
      </c>
      <c r="AK59" s="70">
        <f>IF(COUNTA(AC59:AI59)=0,-1,IF(OR(COUNTIF(AC59:AI59,"▲")&gt;6,AND(AC58&lt;$N$9,$N$9&lt;AI58)),0.285,IF(AJ58+AJ59=0,0,AJ59/(AJ59+AJ58))))</f>
        <v>-1</v>
      </c>
      <c r="AL59" s="68" t="str">
        <f>TEXT(AI58,"YYYY-MM")</f>
        <v>2026-11</v>
      </c>
      <c r="AM59" s="69" cm="1">
        <f t="array" ref="AM59">IF(AL59=AL58,0,SUMPRODUCT((AC58:AI58&gt;=$N$8)*(AC58:AI58 &lt;= $N$9)*(TEXT(AC58:AI58,"yyyy-mm")=AL59)*(AC59:AI59 = "●")))</f>
        <v>0</v>
      </c>
      <c r="AN59" s="69" cm="1">
        <f t="array" ref="AN59">IF(AL59=AL58,0,SUMPRODUCT((AC58:AI58&gt;=$N$8)*(AC58:AI58 &lt;= $N$9)*(TEXT(AC58:AI58,"yyyy-mm")=AL59)*(AC59:AI59 = "▲")))</f>
        <v>0</v>
      </c>
      <c r="AO59" s="69" cm="1">
        <f t="array" ref="AO59">IF(AL59=AL58,0,SUMPRODUCT((AC58:AI58&gt;=$N$8)*(AC58:AI58 &lt;= $N$9)*(TEXT(AC58:AI58,"yyyy-mm")=AL59)*(AC59:AI59 = "★")))</f>
        <v>0</v>
      </c>
      <c r="AP59" s="68"/>
      <c r="AQ59" s="19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3"/>
    </row>
    <row r="60" spans="1:55" s="8" customFormat="1" ht="19.5" customHeight="1" x14ac:dyDescent="0.45">
      <c r="J60" s="86"/>
      <c r="K60" s="135"/>
      <c r="L60" s="132">
        <v>34</v>
      </c>
      <c r="M60" s="141">
        <f>S58+1</f>
        <v>46188</v>
      </c>
      <c r="N60" s="141">
        <f t="shared" ref="N60:S60" si="164">M60+1</f>
        <v>46189</v>
      </c>
      <c r="O60" s="141">
        <f t="shared" si="164"/>
        <v>46190</v>
      </c>
      <c r="P60" s="141">
        <f t="shared" si="164"/>
        <v>46191</v>
      </c>
      <c r="Q60" s="141">
        <f t="shared" si="164"/>
        <v>46192</v>
      </c>
      <c r="R60" s="142">
        <f t="shared" si="164"/>
        <v>46193</v>
      </c>
      <c r="S60" s="143">
        <f t="shared" si="164"/>
        <v>46194</v>
      </c>
      <c r="T60" s="135">
        <f t="shared" ref="T60" si="165">COUNTIF(M61:S61,"★")</f>
        <v>0</v>
      </c>
      <c r="U60" s="135"/>
      <c r="V60" s="135" t="str">
        <f>TEXT(M60,"YYYY-MM")</f>
        <v>2026-06</v>
      </c>
      <c r="W60" s="140" cm="1">
        <f t="array" ref="W60">SUMPRODUCT((M60:S60&gt;=$N$8)*(M60:S60 &lt;= $N$9)*(TEXT(M60:S60,"yyyy-mm")=V60)*(M61:S61 = "●"))</f>
        <v>0</v>
      </c>
      <c r="X60" s="140" cm="1">
        <f t="array" ref="X60">SUMPRODUCT((R60:S60&gt;=$N$8)*(R60:S60 &lt;= $N$9)*(TEXT(R60:S60,"yyyy-mm")=V60)*(R61:S61 = "▲"))</f>
        <v>0</v>
      </c>
      <c r="Y60" s="140" cm="1">
        <f t="array" ref="Y60">SUMPRODUCT((M60:S60&gt;=$N$8)*(M60:S60 &lt;= $N$9)*(TEXT(M60:S60,"yyyy-mm")=V60)*(M61:S61 = "★"))</f>
        <v>0</v>
      </c>
      <c r="Z60" s="135"/>
      <c r="AA60" s="135"/>
      <c r="AB60" s="132">
        <v>55</v>
      </c>
      <c r="AC60" s="141">
        <f>AI58+1</f>
        <v>46335</v>
      </c>
      <c r="AD60" s="141">
        <f t="shared" ref="AD60:AI60" si="166">AC60+1</f>
        <v>46336</v>
      </c>
      <c r="AE60" s="141">
        <f t="shared" si="166"/>
        <v>46337</v>
      </c>
      <c r="AF60" s="141">
        <f t="shared" si="166"/>
        <v>46338</v>
      </c>
      <c r="AG60" s="141">
        <f t="shared" si="166"/>
        <v>46339</v>
      </c>
      <c r="AH60" s="142">
        <f t="shared" si="166"/>
        <v>46340</v>
      </c>
      <c r="AI60" s="143">
        <f t="shared" si="166"/>
        <v>46341</v>
      </c>
      <c r="AJ60" s="68">
        <f t="shared" ref="AJ60" si="167">COUNTIF(AC61:AI61,"★")</f>
        <v>0</v>
      </c>
      <c r="AK60" s="68"/>
      <c r="AL60" s="68" t="str">
        <f>TEXT(AC60,"YYYY-MM")</f>
        <v>2026-11</v>
      </c>
      <c r="AM60" s="69" cm="1">
        <f t="array" ref="AM60">SUMPRODUCT((AC60:AI60&gt;=$N$8)*(AC60:AI60 &lt;= $N$9)*(TEXT(AC60:AI60,"yyyy-mm")=AL60)*(AC61:AI61 = "●"))</f>
        <v>0</v>
      </c>
      <c r="AN60" s="69" cm="1">
        <f t="array" ref="AN60">SUMPRODUCT((AH60:AI60&gt;=$N$8)*(AH60:AI60 &lt;= $N$9)*(TEXT(AH60:AI60,"yyyy-mm")=AL60)*(AH61:AI61 = "▲"))</f>
        <v>0</v>
      </c>
      <c r="AO60" s="69" cm="1">
        <f t="array" ref="AO60">SUMPRODUCT((AC60:AI60&gt;=$N$8)*(AC60:AI60 &lt;= $N$9)*(TEXT(AC60:AI60,"yyyy-mm")=AL60)*(AC61:AI61 = "★"))</f>
        <v>0</v>
      </c>
      <c r="AP60" s="68"/>
      <c r="AQ60" s="19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3"/>
    </row>
    <row r="61" spans="1:55" s="8" customFormat="1" ht="19.5" customHeight="1" thickBot="1" x14ac:dyDescent="0.5">
      <c r="J61" s="86"/>
      <c r="K61" s="135" t="str">
        <f t="shared" ref="K61" si="168">IF(U61&gt;=0.285,"OK","NG")</f>
        <v>NG</v>
      </c>
      <c r="L61" s="136"/>
      <c r="M61" s="144"/>
      <c r="N61" s="144"/>
      <c r="O61" s="144"/>
      <c r="P61" s="144"/>
      <c r="Q61" s="144"/>
      <c r="R61" s="145"/>
      <c r="S61" s="146"/>
      <c r="T61" s="135">
        <f t="shared" ref="T61" si="169">COUNTIF(M61:S61,"●")</f>
        <v>0</v>
      </c>
      <c r="U61" s="147">
        <f t="shared" ref="U61" si="170">IF(COUNTA(M61:S61)=0,-1,IF(OR(COUNTIF(M61:S61,"▲")&gt;6,AND(M60&lt;$N$9,$N$9&lt;S60)),0.285,IF(T60+T61=0,0,T61/(T61+T60))))</f>
        <v>-1</v>
      </c>
      <c r="V61" s="135" t="str">
        <f>TEXT(S60,"YYYY-MM")</f>
        <v>2026-06</v>
      </c>
      <c r="W61" s="140" cm="1">
        <f t="array" ref="W61">IF(V61=V60,0,SUMPRODUCT((M60:S60&gt;=$N$8)*(M60:S60 &lt;= $N$9)*(TEXT(M60:S60,"yyyy-mm")=V61)*(M61:S61 = "●")))</f>
        <v>0</v>
      </c>
      <c r="X61" s="140" cm="1">
        <f t="array" ref="X61">IF(V61=V60,0,SUMPRODUCT((M60:S60&gt;=$N$8)*(M60:S60 &lt;= $N$9)*(TEXT(M60:S60,"yyyy-mm")=V61)*(M61:S61 = "▲")))</f>
        <v>0</v>
      </c>
      <c r="Y61" s="140" cm="1">
        <f t="array" ref="Y61">IF(V61=V60,0,SUMPRODUCT((M60:S60&gt;=$N$8)*(M60:S60 &lt;= $N$9)*(TEXT(M60:S60,"yyyy-mm")=V61)*(M61:S61 = "★")))</f>
        <v>0</v>
      </c>
      <c r="Z61" s="135"/>
      <c r="AA61" s="135" t="str">
        <f t="shared" ref="AA61" si="171">IF(AK61&gt;=0.285,"OK","NG")</f>
        <v>NG</v>
      </c>
      <c r="AB61" s="136"/>
      <c r="AC61" s="144"/>
      <c r="AD61" s="144"/>
      <c r="AE61" s="144"/>
      <c r="AF61" s="144"/>
      <c r="AG61" s="144"/>
      <c r="AH61" s="145"/>
      <c r="AI61" s="146"/>
      <c r="AJ61" s="68">
        <f t="shared" ref="AJ61" si="172">COUNTIF(AC61:AI61,"●")</f>
        <v>0</v>
      </c>
      <c r="AK61" s="70">
        <f t="shared" ref="AK61" si="173">IF(COUNTA(AC61:AI61)=0,-1,IF(OR(COUNTIF(AC61:AI61,"▲")&gt;6,AND(AC60&lt;$N$9,$N$9&lt;AI60)),0.285,IF(AJ60+AJ61=0,0,AJ61/(AJ61+AJ60))))</f>
        <v>-1</v>
      </c>
      <c r="AL61" s="68" t="str">
        <f>TEXT(AI60,"YYYY-MM")</f>
        <v>2026-11</v>
      </c>
      <c r="AM61" s="69" cm="1">
        <f t="array" ref="AM61">IF(AL61=AL60,0,SUMPRODUCT((AC60:AI60&gt;=$N$8)*(AC60:AI60 &lt;= $N$9)*(TEXT(AC60:AI60,"yyyy-mm")=AL61)*(AC61:AI61 = "●")))</f>
        <v>0</v>
      </c>
      <c r="AN61" s="69" cm="1">
        <f t="array" ref="AN61">IF(AL61=AL60,0,SUMPRODUCT((AC60:AI60&gt;=$N$8)*(AC60:AI60 &lt;= $N$9)*(TEXT(AC60:AI60,"yyyy-mm")=AL61)*(AC61:AI61 = "▲")))</f>
        <v>0</v>
      </c>
      <c r="AO61" s="69" cm="1">
        <f t="array" ref="AO61">IF(AL61=AL60,0,SUMPRODUCT((AC60:AI60&gt;=$N$8)*(AC60:AI60 &lt;= $N$9)*(TEXT(AC60:AI60,"yyyy-mm")=AL61)*(AC61:AI61 = "★")))</f>
        <v>0</v>
      </c>
      <c r="AP61" s="68"/>
      <c r="AQ61" s="19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3"/>
    </row>
    <row r="62" spans="1:55" s="8" customFormat="1" ht="19.5" customHeight="1" x14ac:dyDescent="0.45">
      <c r="J62" s="86"/>
      <c r="K62" s="135"/>
      <c r="L62" s="132">
        <v>35</v>
      </c>
      <c r="M62" s="141">
        <f>S60+1</f>
        <v>46195</v>
      </c>
      <c r="N62" s="141">
        <f t="shared" ref="N62:S62" si="174">M62+1</f>
        <v>46196</v>
      </c>
      <c r="O62" s="141">
        <f t="shared" si="174"/>
        <v>46197</v>
      </c>
      <c r="P62" s="141">
        <f t="shared" si="174"/>
        <v>46198</v>
      </c>
      <c r="Q62" s="141">
        <f t="shared" si="174"/>
        <v>46199</v>
      </c>
      <c r="R62" s="142">
        <f t="shared" si="174"/>
        <v>46200</v>
      </c>
      <c r="S62" s="143">
        <f t="shared" si="174"/>
        <v>46201</v>
      </c>
      <c r="T62" s="135">
        <f t="shared" ref="T62" si="175">COUNTIF(M63:S63,"★")</f>
        <v>0</v>
      </c>
      <c r="U62" s="135"/>
      <c r="V62" s="135" t="str">
        <f>TEXT(M62,"YYYY-MM")</f>
        <v>2026-06</v>
      </c>
      <c r="W62" s="140" cm="1">
        <f t="array" ref="W62">SUMPRODUCT((M62:S62&gt;=$N$8)*(M62:S62 &lt;= $N$9)*(TEXT(M62:S62,"yyyy-mm")=V62)*(M63:S63 = "●"))</f>
        <v>0</v>
      </c>
      <c r="X62" s="140" cm="1">
        <f t="array" ref="X62">SUMPRODUCT((R62:S62&gt;=$N$8)*(R62:S62 &lt;= $N$9)*(TEXT(R62:S62,"yyyy-mm")=V62)*(R63:S63 = "▲"))</f>
        <v>0</v>
      </c>
      <c r="Y62" s="140" cm="1">
        <f t="array" ref="Y62">SUMPRODUCT((M62:S62&gt;=$N$8)*(M62:S62 &lt;= $N$9)*(TEXT(M62:S62,"yyyy-mm")=V62)*(M63:S63 = "★"))</f>
        <v>0</v>
      </c>
      <c r="Z62" s="135"/>
      <c r="AA62" s="135"/>
      <c r="AB62" s="132">
        <v>56</v>
      </c>
      <c r="AC62" s="141">
        <f>AI60+1</f>
        <v>46342</v>
      </c>
      <c r="AD62" s="141">
        <f t="shared" ref="AD62:AI62" si="176">AC62+1</f>
        <v>46343</v>
      </c>
      <c r="AE62" s="141">
        <f t="shared" si="176"/>
        <v>46344</v>
      </c>
      <c r="AF62" s="141">
        <f t="shared" si="176"/>
        <v>46345</v>
      </c>
      <c r="AG62" s="141">
        <f t="shared" si="176"/>
        <v>46346</v>
      </c>
      <c r="AH62" s="142">
        <f t="shared" si="176"/>
        <v>46347</v>
      </c>
      <c r="AI62" s="143">
        <f t="shared" si="176"/>
        <v>46348</v>
      </c>
      <c r="AJ62" s="68">
        <f t="shared" ref="AJ62" si="177">COUNTIF(AC63:AI63,"★")</f>
        <v>0</v>
      </c>
      <c r="AK62" s="68"/>
      <c r="AL62" s="68" t="str">
        <f>TEXT(AC62,"YYYY-MM")</f>
        <v>2026-11</v>
      </c>
      <c r="AM62" s="69" cm="1">
        <f t="array" ref="AM62">SUMPRODUCT((AC62:AI62&gt;=$N$8)*(AC62:AI62 &lt;= $N$9)*(TEXT(AC62:AI62,"yyyy-mm")=AL62)*(AC63:AI63 = "●"))</f>
        <v>0</v>
      </c>
      <c r="AN62" s="69" cm="1">
        <f t="array" ref="AN62">SUMPRODUCT((AH62:AI62&gt;=$N$8)*(AH62:AI62 &lt;= $N$9)*(TEXT(AH62:AI62,"yyyy-mm")=AL62)*(AH63:AI63 = "▲"))</f>
        <v>0</v>
      </c>
      <c r="AO62" s="69" cm="1">
        <f t="array" ref="AO62">SUMPRODUCT((AC62:AI62&gt;=$N$8)*(AC62:AI62 &lt;= $N$9)*(TEXT(AC62:AI62,"yyyy-mm")=AL62)*(AC63:AI63 = "★"))</f>
        <v>0</v>
      </c>
      <c r="AP62" s="68"/>
      <c r="AQ62" s="19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3"/>
    </row>
    <row r="63" spans="1:55" s="8" customFormat="1" ht="19.5" customHeight="1" thickBot="1" x14ac:dyDescent="0.5">
      <c r="J63" s="86"/>
      <c r="K63" s="135" t="str">
        <f t="shared" ref="K63" si="178">IF(U63&gt;=0.285,"OK","NG")</f>
        <v>NG</v>
      </c>
      <c r="L63" s="136"/>
      <c r="M63" s="144"/>
      <c r="N63" s="144"/>
      <c r="O63" s="144"/>
      <c r="P63" s="144"/>
      <c r="Q63" s="144"/>
      <c r="R63" s="145"/>
      <c r="S63" s="146"/>
      <c r="T63" s="135">
        <f t="shared" ref="T63" si="179">COUNTIF(M63:S63,"●")</f>
        <v>0</v>
      </c>
      <c r="U63" s="147">
        <f t="shared" ref="U63" si="180">IF(COUNTA(M63:S63)=0,-1,IF(OR(COUNTIF(M63:S63,"▲")&gt;6,AND(M62&lt;$N$9,$N$9&lt;S62)),0.285,IF(T62+T63=0,0,T63/(T63+T62))))</f>
        <v>-1</v>
      </c>
      <c r="V63" s="135" t="str">
        <f>TEXT(S62,"YYYY-MM")</f>
        <v>2026-06</v>
      </c>
      <c r="W63" s="140" cm="1">
        <f t="array" ref="W63">IF(V63=V62,0,SUMPRODUCT((M62:S62&gt;=$N$8)*(M62:S62 &lt;= $N$9)*(TEXT(M62:S62,"yyyy-mm")=V63)*(M63:S63 = "●")))</f>
        <v>0</v>
      </c>
      <c r="X63" s="140" cm="1">
        <f t="array" ref="X63">IF(V63=V62,0,SUMPRODUCT((M62:S62&gt;=$N$8)*(M62:S62 &lt;= $N$9)*(TEXT(M62:S62,"yyyy-mm")=V63)*(M63:S63 = "▲")))</f>
        <v>0</v>
      </c>
      <c r="Y63" s="140" cm="1">
        <f t="array" ref="Y63">IF(V63=V62,0,SUMPRODUCT((M62:S62&gt;=$N$8)*(M62:S62 &lt;= $N$9)*(TEXT(M62:S62,"yyyy-mm")=V63)*(M63:S63 = "★")))</f>
        <v>0</v>
      </c>
      <c r="Z63" s="135"/>
      <c r="AA63" s="135" t="str">
        <f t="shared" ref="AA63" si="181">IF(AK63&gt;=0.285,"OK","NG")</f>
        <v>NG</v>
      </c>
      <c r="AB63" s="136"/>
      <c r="AC63" s="144"/>
      <c r="AD63" s="144"/>
      <c r="AE63" s="144"/>
      <c r="AF63" s="144"/>
      <c r="AG63" s="144"/>
      <c r="AH63" s="145"/>
      <c r="AI63" s="146"/>
      <c r="AJ63" s="68">
        <f t="shared" ref="AJ63" si="182">COUNTIF(AC63:AI63,"●")</f>
        <v>0</v>
      </c>
      <c r="AK63" s="70">
        <f t="shared" ref="AK63" si="183">IF(COUNTA(AC63:AI63)=0,-1,IF(OR(COUNTIF(AC63:AI63,"▲")&gt;6,AND(AC62&lt;$N$9,$N$9&lt;AI62)),0.285,IF(AJ62+AJ63=0,0,AJ63/(AJ63+AJ62))))</f>
        <v>-1</v>
      </c>
      <c r="AL63" s="68" t="str">
        <f>TEXT(AI62,"YYYY-MM")</f>
        <v>2026-11</v>
      </c>
      <c r="AM63" s="69" cm="1">
        <f t="array" ref="AM63">IF(AL63=AL62,0,SUMPRODUCT((AC62:AI62&gt;=$N$8)*(AC62:AI62 &lt;= $N$9)*(TEXT(AC62:AI62,"yyyy-mm")=AL63)*(AC63:AI63 = "●")))</f>
        <v>0</v>
      </c>
      <c r="AN63" s="69" cm="1">
        <f t="array" ref="AN63">IF(AL63=AL62,0,SUMPRODUCT((AC62:AI62&gt;=$N$8)*(AC62:AI62 &lt;= $N$9)*(TEXT(AC62:AI62,"yyyy-mm")=AL63)*(AC63:AI63 = "▲")))</f>
        <v>0</v>
      </c>
      <c r="AO63" s="69" cm="1">
        <f t="array" ref="AO63">IF(AL63=AL62,0,SUMPRODUCT((AC62:AI62&gt;=$N$8)*(AC62:AI62 &lt;= $N$9)*(TEXT(AC62:AI62,"yyyy-mm")=AL63)*(AC63:AI63 = "★")))</f>
        <v>0</v>
      </c>
      <c r="AP63" s="68"/>
      <c r="AQ63" s="19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3"/>
    </row>
    <row r="64" spans="1:55" s="8" customFormat="1" ht="19.5" customHeight="1" x14ac:dyDescent="0.45">
      <c r="J64" s="86"/>
      <c r="K64" s="135"/>
      <c r="L64" s="132">
        <v>36</v>
      </c>
      <c r="M64" s="141">
        <f>S62+1</f>
        <v>46202</v>
      </c>
      <c r="N64" s="141">
        <f t="shared" ref="N64:S64" si="184">M64+1</f>
        <v>46203</v>
      </c>
      <c r="O64" s="141">
        <f t="shared" si="184"/>
        <v>46204</v>
      </c>
      <c r="P64" s="141">
        <f t="shared" si="184"/>
        <v>46205</v>
      </c>
      <c r="Q64" s="141">
        <f t="shared" si="184"/>
        <v>46206</v>
      </c>
      <c r="R64" s="142">
        <f t="shared" si="184"/>
        <v>46207</v>
      </c>
      <c r="S64" s="143">
        <f t="shared" si="184"/>
        <v>46208</v>
      </c>
      <c r="T64" s="135">
        <f t="shared" ref="T64" si="185">COUNTIF(M65:S65,"★")</f>
        <v>0</v>
      </c>
      <c r="U64" s="135"/>
      <c r="V64" s="135" t="str">
        <f>TEXT(M64,"YYYY-MM")</f>
        <v>2026-06</v>
      </c>
      <c r="W64" s="140" cm="1">
        <f t="array" ref="W64">SUMPRODUCT((M64:S64&gt;=$N$8)*(M64:S64 &lt;= $N$9)*(TEXT(M64:S64,"yyyy-mm")=V64)*(M65:S65 = "●"))</f>
        <v>0</v>
      </c>
      <c r="X64" s="140" cm="1">
        <f t="array" ref="X64">SUMPRODUCT((R64:S64&gt;=$N$8)*(R64:S64 &lt;= $N$9)*(TEXT(R64:S64,"yyyy-mm")=V64)*(R65:S65 = "▲"))</f>
        <v>0</v>
      </c>
      <c r="Y64" s="140" cm="1">
        <f t="array" ref="Y64">SUMPRODUCT((M64:S64&gt;=$N$8)*(M64:S64 &lt;= $N$9)*(TEXT(M64:S64,"yyyy-mm")=V64)*(M65:S65 = "★"))</f>
        <v>0</v>
      </c>
      <c r="Z64" s="135"/>
      <c r="AA64" s="135"/>
      <c r="AB64" s="132">
        <v>57</v>
      </c>
      <c r="AC64" s="141">
        <f>AI62+1</f>
        <v>46349</v>
      </c>
      <c r="AD64" s="141">
        <f t="shared" ref="AD64:AI64" si="186">AC64+1</f>
        <v>46350</v>
      </c>
      <c r="AE64" s="141">
        <f t="shared" si="186"/>
        <v>46351</v>
      </c>
      <c r="AF64" s="141">
        <f t="shared" si="186"/>
        <v>46352</v>
      </c>
      <c r="AG64" s="141">
        <f t="shared" si="186"/>
        <v>46353</v>
      </c>
      <c r="AH64" s="142">
        <f t="shared" si="186"/>
        <v>46354</v>
      </c>
      <c r="AI64" s="143">
        <f t="shared" si="186"/>
        <v>46355</v>
      </c>
      <c r="AJ64" s="68">
        <f t="shared" ref="AJ64" si="187">COUNTIF(AC65:AI65,"★")</f>
        <v>0</v>
      </c>
      <c r="AK64" s="68"/>
      <c r="AL64" s="68" t="str">
        <f>TEXT(AC64,"YYYY-MM")</f>
        <v>2026-11</v>
      </c>
      <c r="AM64" s="69" cm="1">
        <f t="array" ref="AM64">SUMPRODUCT((AC64:AI64&gt;=$N$8)*(AC64:AI64 &lt;= $N$9)*(TEXT(AC64:AI64,"yyyy-mm")=AL64)*(AC65:AI65 = "●"))</f>
        <v>0</v>
      </c>
      <c r="AN64" s="69" cm="1">
        <f t="array" ref="AN64">SUMPRODUCT((AH64:AI64&gt;=$N$8)*(AH64:AI64 &lt;= $N$9)*(TEXT(AH64:AI64,"yyyy-mm")=AL64)*(AH65:AI65 = "▲"))</f>
        <v>0</v>
      </c>
      <c r="AO64" s="69" cm="1">
        <f t="array" ref="AO64">SUMPRODUCT((AC64:AI64&gt;=$N$8)*(AC64:AI64 &lt;= $N$9)*(TEXT(AC64:AI64,"yyyy-mm")=AL64)*(AC65:AI65 = "★"))</f>
        <v>0</v>
      </c>
      <c r="AP64" s="68"/>
      <c r="AQ64" s="19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3"/>
    </row>
    <row r="65" spans="10:55" s="8" customFormat="1" ht="19.5" customHeight="1" thickBot="1" x14ac:dyDescent="0.5">
      <c r="J65" s="86"/>
      <c r="K65" s="135" t="str">
        <f t="shared" ref="K65" si="188">IF(U65&gt;=0.285,"OK","NG")</f>
        <v>NG</v>
      </c>
      <c r="L65" s="136"/>
      <c r="M65" s="144"/>
      <c r="N65" s="144"/>
      <c r="O65" s="144"/>
      <c r="P65" s="144"/>
      <c r="Q65" s="144"/>
      <c r="R65" s="145"/>
      <c r="S65" s="146"/>
      <c r="T65" s="135">
        <f t="shared" ref="T65" si="189">COUNTIF(M65:S65,"●")</f>
        <v>0</v>
      </c>
      <c r="U65" s="147">
        <f t="shared" ref="U65" si="190">IF(COUNTA(M65:S65)=0,-1,IF(OR(COUNTIF(M65:S65,"▲")&gt;6,AND(M64&lt;$N$9,$N$9&lt;S64)),0.285,IF(T64+T65=0,0,T65/(T65+T64))))</f>
        <v>-1</v>
      </c>
      <c r="V65" s="135" t="str">
        <f>TEXT(S64,"YYYY-MM")</f>
        <v>2026-07</v>
      </c>
      <c r="W65" s="140" cm="1">
        <f t="array" ref="W65">IF(V65=V64,0,SUMPRODUCT((M64:S64&gt;=$N$8)*(M64:S64 &lt;= $N$9)*(TEXT(M64:S64,"yyyy-mm")=V65)*(M65:S65 = "●")))</f>
        <v>0</v>
      </c>
      <c r="X65" s="140" cm="1">
        <f t="array" ref="X65">IF(V65=V64,0,SUMPRODUCT((M64:S64&gt;=$N$8)*(M64:S64 &lt;= $N$9)*(TEXT(M64:S64,"yyyy-mm")=V65)*(M65:S65 = "▲")))</f>
        <v>0</v>
      </c>
      <c r="Y65" s="140" cm="1">
        <f t="array" ref="Y65">IF(V65=V64,0,SUMPRODUCT((M64:S64&gt;=$N$8)*(M64:S64 &lt;= $N$9)*(TEXT(M64:S64,"yyyy-mm")=V65)*(M65:S65 = "★")))</f>
        <v>0</v>
      </c>
      <c r="Z65" s="135"/>
      <c r="AA65" s="135" t="str">
        <f t="shared" ref="AA65" si="191">IF(AK65&gt;=0.285,"OK","NG")</f>
        <v>NG</v>
      </c>
      <c r="AB65" s="136"/>
      <c r="AC65" s="144"/>
      <c r="AD65" s="144"/>
      <c r="AE65" s="144"/>
      <c r="AF65" s="144"/>
      <c r="AG65" s="144"/>
      <c r="AH65" s="145"/>
      <c r="AI65" s="146"/>
      <c r="AJ65" s="68">
        <f t="shared" ref="AJ65" si="192">COUNTIF(AC65:AI65,"●")</f>
        <v>0</v>
      </c>
      <c r="AK65" s="70">
        <f t="shared" ref="AK65" si="193">IF(COUNTA(AC65:AI65)=0,-1,IF(OR(COUNTIF(AC65:AI65,"▲")&gt;6,AND(AC64&lt;$N$9,$N$9&lt;AI64)),0.285,IF(AJ64+AJ65=0,0,AJ65/(AJ65+AJ64))))</f>
        <v>-1</v>
      </c>
      <c r="AL65" s="68" t="str">
        <f>TEXT(AI64,"YYYY-MM")</f>
        <v>2026-11</v>
      </c>
      <c r="AM65" s="69" cm="1">
        <f t="array" ref="AM65">IF(AL65=AL64,0,SUMPRODUCT((AC64:AI64&gt;=$N$8)*(AC64:AI64 &lt;= $N$9)*(TEXT(AC64:AI64,"yyyy-mm")=AL65)*(AC65:AI65 = "●")))</f>
        <v>0</v>
      </c>
      <c r="AN65" s="69" cm="1">
        <f t="array" ref="AN65">IF(AL65=AL64,0,SUMPRODUCT((AC64:AI64&gt;=$N$8)*(AC64:AI64 &lt;= $N$9)*(TEXT(AC64:AI64,"yyyy-mm")=AL65)*(AC65:AI65 = "▲")))</f>
        <v>0</v>
      </c>
      <c r="AO65" s="69" cm="1">
        <f t="array" ref="AO65">IF(AL65=AL64,0,SUMPRODUCT((AC64:AI64&gt;=$N$8)*(AC64:AI64 &lt;= $N$9)*(TEXT(AC64:AI64,"yyyy-mm")=AL65)*(AC65:AI65 = "★")))</f>
        <v>0</v>
      </c>
      <c r="AP65" s="68"/>
      <c r="AQ65" s="19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3"/>
    </row>
    <row r="66" spans="10:55" s="8" customFormat="1" ht="19.5" customHeight="1" x14ac:dyDescent="0.45">
      <c r="J66" s="86"/>
      <c r="K66" s="135"/>
      <c r="L66" s="132">
        <v>37</v>
      </c>
      <c r="M66" s="141">
        <f>S64+1</f>
        <v>46209</v>
      </c>
      <c r="N66" s="141">
        <f t="shared" ref="N66:S66" si="194">M66+1</f>
        <v>46210</v>
      </c>
      <c r="O66" s="141">
        <f t="shared" si="194"/>
        <v>46211</v>
      </c>
      <c r="P66" s="141">
        <f t="shared" si="194"/>
        <v>46212</v>
      </c>
      <c r="Q66" s="141">
        <f t="shared" si="194"/>
        <v>46213</v>
      </c>
      <c r="R66" s="142">
        <f t="shared" si="194"/>
        <v>46214</v>
      </c>
      <c r="S66" s="143">
        <f t="shared" si="194"/>
        <v>46215</v>
      </c>
      <c r="T66" s="135">
        <f t="shared" ref="T66" si="195">COUNTIF(M67:S67,"★")</f>
        <v>0</v>
      </c>
      <c r="U66" s="135"/>
      <c r="V66" s="135" t="str">
        <f>TEXT(M66,"YYYY-MM")</f>
        <v>2026-07</v>
      </c>
      <c r="W66" s="140" cm="1">
        <f t="array" ref="W66">SUMPRODUCT((M66:S66&gt;=$N$8)*(M66:S66 &lt;= $N$9)*(TEXT(M66:S66,"yyyy-mm")=V66)*(M67:S67 = "●"))</f>
        <v>0</v>
      </c>
      <c r="X66" s="140" cm="1">
        <f t="array" ref="X66">SUMPRODUCT((R66:S66&gt;=$N$8)*(R66:S66 &lt;= $N$9)*(TEXT(R66:S66,"yyyy-mm")=V66)*(R67:S67 = "▲"))</f>
        <v>0</v>
      </c>
      <c r="Y66" s="140" cm="1">
        <f t="array" ref="Y66">SUMPRODUCT((M66:S66&gt;=$N$8)*(M66:S66 &lt;= $N$9)*(TEXT(M66:S66,"yyyy-mm")=V66)*(M67:S67 = "★"))</f>
        <v>0</v>
      </c>
      <c r="Z66" s="135"/>
      <c r="AA66" s="135"/>
      <c r="AB66" s="132">
        <v>58</v>
      </c>
      <c r="AC66" s="141">
        <f>AI64+1</f>
        <v>46356</v>
      </c>
      <c r="AD66" s="141">
        <f t="shared" ref="AD66:AI66" si="196">AC66+1</f>
        <v>46357</v>
      </c>
      <c r="AE66" s="141">
        <f t="shared" si="196"/>
        <v>46358</v>
      </c>
      <c r="AF66" s="141">
        <f t="shared" si="196"/>
        <v>46359</v>
      </c>
      <c r="AG66" s="141">
        <f t="shared" si="196"/>
        <v>46360</v>
      </c>
      <c r="AH66" s="142">
        <f t="shared" si="196"/>
        <v>46361</v>
      </c>
      <c r="AI66" s="143">
        <f t="shared" si="196"/>
        <v>46362</v>
      </c>
      <c r="AJ66" s="68">
        <f t="shared" ref="AJ66" si="197">COUNTIF(AC67:AI67,"★")</f>
        <v>0</v>
      </c>
      <c r="AK66" s="68"/>
      <c r="AL66" s="68" t="str">
        <f>TEXT(AC66,"YYYY-MM")</f>
        <v>2026-11</v>
      </c>
      <c r="AM66" s="69" cm="1">
        <f t="array" ref="AM66">SUMPRODUCT((AC66:AI66&gt;=$N$8)*(AC66:AI66 &lt;= $N$9)*(TEXT(AC66:AI66,"yyyy-mm")=AL66)*(AC67:AI67 = "●"))</f>
        <v>0</v>
      </c>
      <c r="AN66" s="69" cm="1">
        <f t="array" ref="AN66">SUMPRODUCT((AH66:AI66&gt;=$N$8)*(AH66:AI66 &lt;= $N$9)*(TEXT(AH66:AI66,"yyyy-mm")=AL66)*(AH67:AI67 = "▲"))</f>
        <v>0</v>
      </c>
      <c r="AO66" s="69" cm="1">
        <f t="array" ref="AO66">SUMPRODUCT((AC66:AI66&gt;=$N$8)*(AC66:AI66 &lt;= $N$9)*(TEXT(AC66:AI66,"yyyy-mm")=AL66)*(AC67:AI67 = "★"))</f>
        <v>0</v>
      </c>
      <c r="AP66" s="68"/>
      <c r="AQ66" s="19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3"/>
    </row>
    <row r="67" spans="10:55" s="8" customFormat="1" ht="19.5" customHeight="1" thickBot="1" x14ac:dyDescent="0.5">
      <c r="J67" s="86"/>
      <c r="K67" s="135" t="str">
        <f t="shared" ref="K67" si="198">IF(U67&gt;=0.285,"OK","NG")</f>
        <v>NG</v>
      </c>
      <c r="L67" s="136"/>
      <c r="M67" s="144"/>
      <c r="N67" s="144"/>
      <c r="O67" s="144"/>
      <c r="P67" s="144"/>
      <c r="Q67" s="144"/>
      <c r="R67" s="145"/>
      <c r="S67" s="146"/>
      <c r="T67" s="135">
        <f t="shared" ref="T67" si="199">COUNTIF(M67:S67,"●")</f>
        <v>0</v>
      </c>
      <c r="U67" s="147">
        <f t="shared" ref="U67" si="200">IF(COUNTA(M67:S67)=0,-1,IF(OR(COUNTIF(M67:S67,"▲")&gt;6,AND(M66&lt;$N$9,$N$9&lt;S66)),0.285,IF(T66+T67=0,0,T67/(T67+T66))))</f>
        <v>-1</v>
      </c>
      <c r="V67" s="135" t="str">
        <f>TEXT(S66,"YYYY-MM")</f>
        <v>2026-07</v>
      </c>
      <c r="W67" s="140" cm="1">
        <f t="array" ref="W67">IF(V67=V66,0,SUMPRODUCT((M66:S66&gt;=$N$8)*(M66:S66 &lt;= $N$9)*(TEXT(M66:S66,"yyyy-mm")=V67)*(M67:S67 = "●")))</f>
        <v>0</v>
      </c>
      <c r="X67" s="140" cm="1">
        <f t="array" ref="X67">IF(V67=V66,0,SUMPRODUCT((M66:S66&gt;=$N$8)*(M66:S66 &lt;= $N$9)*(TEXT(M66:S66,"yyyy-mm")=V67)*(M67:S67 = "▲")))</f>
        <v>0</v>
      </c>
      <c r="Y67" s="140" cm="1">
        <f t="array" ref="Y67">IF(V67=V66,0,SUMPRODUCT((M66:S66&gt;=$N$8)*(M66:S66 &lt;= $N$9)*(TEXT(M66:S66,"yyyy-mm")=V67)*(M67:S67 = "★")))</f>
        <v>0</v>
      </c>
      <c r="Z67" s="135"/>
      <c r="AA67" s="135" t="str">
        <f t="shared" ref="AA67" si="201">IF(AK67&gt;=0.285,"OK","NG")</f>
        <v>NG</v>
      </c>
      <c r="AB67" s="136"/>
      <c r="AC67" s="144"/>
      <c r="AD67" s="144"/>
      <c r="AE67" s="144"/>
      <c r="AF67" s="144"/>
      <c r="AG67" s="144"/>
      <c r="AH67" s="145"/>
      <c r="AI67" s="146"/>
      <c r="AJ67" s="68">
        <f t="shared" ref="AJ67" si="202">COUNTIF(AC67:AI67,"●")</f>
        <v>0</v>
      </c>
      <c r="AK67" s="70">
        <f t="shared" ref="AK67" si="203">IF(COUNTA(AC67:AI67)=0,-1,IF(OR(COUNTIF(AC67:AI67,"▲")&gt;6,AND(AC66&lt;$N$9,$N$9&lt;AI66)),0.285,IF(AJ66+AJ67=0,0,AJ67/(AJ67+AJ66))))</f>
        <v>-1</v>
      </c>
      <c r="AL67" s="68" t="str">
        <f>TEXT(AI66,"YYYY-MM")</f>
        <v>2026-12</v>
      </c>
      <c r="AM67" s="69" cm="1">
        <f t="array" ref="AM67">IF(AL67=AL66,0,SUMPRODUCT((AC66:AI66&gt;=$N$8)*(AC66:AI66 &lt;= $N$9)*(TEXT(AC66:AI66,"yyyy-mm")=AL67)*(AC67:AI67 = "●")))</f>
        <v>0</v>
      </c>
      <c r="AN67" s="69" cm="1">
        <f t="array" ref="AN67">IF(AL67=AL66,0,SUMPRODUCT((AC66:AI66&gt;=$N$8)*(AC66:AI66 &lt;= $N$9)*(TEXT(AC66:AI66,"yyyy-mm")=AL67)*(AC67:AI67 = "▲")))</f>
        <v>0</v>
      </c>
      <c r="AO67" s="69" cm="1">
        <f t="array" ref="AO67">IF(AL67=AL66,0,SUMPRODUCT((AC66:AI66&gt;=$N$8)*(AC66:AI66 &lt;= $N$9)*(TEXT(AC66:AI66,"yyyy-mm")=AL67)*(AC67:AI67 = "★")))</f>
        <v>0</v>
      </c>
      <c r="AP67" s="68"/>
      <c r="AQ67" s="19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3"/>
    </row>
    <row r="68" spans="10:55" s="8" customFormat="1" ht="19.5" customHeight="1" x14ac:dyDescent="0.45">
      <c r="J68" s="86"/>
      <c r="K68" s="135"/>
      <c r="L68" s="132">
        <v>38</v>
      </c>
      <c r="M68" s="141">
        <f>S66+1</f>
        <v>46216</v>
      </c>
      <c r="N68" s="141">
        <f t="shared" ref="N68:S68" si="204">M68+1</f>
        <v>46217</v>
      </c>
      <c r="O68" s="141">
        <f t="shared" si="204"/>
        <v>46218</v>
      </c>
      <c r="P68" s="141">
        <f t="shared" si="204"/>
        <v>46219</v>
      </c>
      <c r="Q68" s="141">
        <f t="shared" si="204"/>
        <v>46220</v>
      </c>
      <c r="R68" s="142">
        <f t="shared" si="204"/>
        <v>46221</v>
      </c>
      <c r="S68" s="143">
        <f t="shared" si="204"/>
        <v>46222</v>
      </c>
      <c r="T68" s="135">
        <f t="shared" ref="T68" si="205">COUNTIF(M69:S69,"★")</f>
        <v>0</v>
      </c>
      <c r="U68" s="135"/>
      <c r="V68" s="135" t="str">
        <f>TEXT(M68,"YYYY-MM")</f>
        <v>2026-07</v>
      </c>
      <c r="W68" s="140" cm="1">
        <f t="array" ref="W68">SUMPRODUCT((M68:S68&gt;=$N$8)*(M68:S68 &lt;= $N$9)*(TEXT(M68:S68,"yyyy-mm")=V68)*(M69:S69 = "●"))</f>
        <v>0</v>
      </c>
      <c r="X68" s="140" cm="1">
        <f t="array" ref="X68">SUMPRODUCT((R68:S68&gt;=$N$8)*(R68:S68 &lt;= $N$9)*(TEXT(R68:S68,"yyyy-mm")=V68)*(R69:S69 = "▲"))</f>
        <v>0</v>
      </c>
      <c r="Y68" s="140" cm="1">
        <f t="array" ref="Y68">SUMPRODUCT((M68:S68&gt;=$N$8)*(M68:S68 &lt;= $N$9)*(TEXT(M68:S68,"yyyy-mm")=V68)*(M69:S69 = "★"))</f>
        <v>0</v>
      </c>
      <c r="Z68" s="135"/>
      <c r="AA68" s="135"/>
      <c r="AB68" s="132">
        <v>59</v>
      </c>
      <c r="AC68" s="141">
        <f>AI66+1</f>
        <v>46363</v>
      </c>
      <c r="AD68" s="141">
        <f t="shared" ref="AD68:AI68" si="206">AC68+1</f>
        <v>46364</v>
      </c>
      <c r="AE68" s="141">
        <f t="shared" si="206"/>
        <v>46365</v>
      </c>
      <c r="AF68" s="141">
        <f t="shared" si="206"/>
        <v>46366</v>
      </c>
      <c r="AG68" s="141">
        <f t="shared" si="206"/>
        <v>46367</v>
      </c>
      <c r="AH68" s="142">
        <f t="shared" si="206"/>
        <v>46368</v>
      </c>
      <c r="AI68" s="143">
        <f t="shared" si="206"/>
        <v>46369</v>
      </c>
      <c r="AJ68" s="68">
        <f t="shared" ref="AJ68" si="207">COUNTIF(AC69:AI69,"★")</f>
        <v>0</v>
      </c>
      <c r="AK68" s="68"/>
      <c r="AL68" s="68" t="str">
        <f>TEXT(AC68,"YYYY-MM")</f>
        <v>2026-12</v>
      </c>
      <c r="AM68" s="69" cm="1">
        <f t="array" ref="AM68">SUMPRODUCT((AC68:AI68&gt;=$N$8)*(AC68:AI68 &lt;= $N$9)*(TEXT(AC68:AI68,"yyyy-mm")=AL68)*(AC69:AI69 = "●"))</f>
        <v>0</v>
      </c>
      <c r="AN68" s="69" cm="1">
        <f t="array" ref="AN68">SUMPRODUCT((AH68:AI68&gt;=$N$8)*(AH68:AI68 &lt;= $N$9)*(TEXT(AH68:AI68,"yyyy-mm")=AL68)*(AH69:AI69 = "▲"))</f>
        <v>0</v>
      </c>
      <c r="AO68" s="69" cm="1">
        <f t="array" ref="AO68">SUMPRODUCT((AC68:AI68&gt;=$N$8)*(AC68:AI68 &lt;= $N$9)*(TEXT(AC68:AI68,"yyyy-mm")=AL68)*(AC69:AI69 = "★"))</f>
        <v>0</v>
      </c>
      <c r="AP68" s="68"/>
      <c r="AQ68" s="19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3"/>
    </row>
    <row r="69" spans="10:55" s="8" customFormat="1" ht="19.5" customHeight="1" thickBot="1" x14ac:dyDescent="0.5">
      <c r="J69" s="86"/>
      <c r="K69" s="135" t="str">
        <f t="shared" ref="K69" si="208">IF(U69&gt;=0.285,"OK","NG")</f>
        <v>NG</v>
      </c>
      <c r="L69" s="136"/>
      <c r="M69" s="144"/>
      <c r="N69" s="144"/>
      <c r="O69" s="144"/>
      <c r="P69" s="144"/>
      <c r="Q69" s="144"/>
      <c r="R69" s="145"/>
      <c r="S69" s="146"/>
      <c r="T69" s="135">
        <f t="shared" ref="T69" si="209">COUNTIF(M69:S69,"●")</f>
        <v>0</v>
      </c>
      <c r="U69" s="147">
        <f t="shared" ref="U69" si="210">IF(COUNTA(M69:S69)=0,-1,IF(OR(COUNTIF(M69:S69,"▲")&gt;6,AND(M68&lt;$N$9,$N$9&lt;S68)),0.285,IF(T68+T69=0,0,T69/(T69+T68))))</f>
        <v>-1</v>
      </c>
      <c r="V69" s="135" t="str">
        <f>TEXT(S68,"YYYY-MM")</f>
        <v>2026-07</v>
      </c>
      <c r="W69" s="140" cm="1">
        <f t="array" ref="W69">IF(V69=V68,0,SUMPRODUCT((M68:S68&gt;=$N$8)*(M68:S68 &lt;= $N$9)*(TEXT(M68:S68,"yyyy-mm")=V69)*(M69:S69 = "●")))</f>
        <v>0</v>
      </c>
      <c r="X69" s="140" cm="1">
        <f t="array" ref="X69">IF(V69=V68,0,SUMPRODUCT((M68:S68&gt;=$N$8)*(M68:S68 &lt;= $N$9)*(TEXT(M68:S68,"yyyy-mm")=V69)*(M69:S69 = "▲")))</f>
        <v>0</v>
      </c>
      <c r="Y69" s="140" cm="1">
        <f t="array" ref="Y69">IF(V69=V68,0,SUMPRODUCT((M68:S68&gt;=$N$8)*(M68:S68 &lt;= $N$9)*(TEXT(M68:S68,"yyyy-mm")=V69)*(M69:S69 = "★")))</f>
        <v>0</v>
      </c>
      <c r="Z69" s="135"/>
      <c r="AA69" s="135" t="str">
        <f t="shared" ref="AA69" si="211">IF(AK69&gt;=0.285,"OK","NG")</f>
        <v>NG</v>
      </c>
      <c r="AB69" s="136"/>
      <c r="AC69" s="144"/>
      <c r="AD69" s="144"/>
      <c r="AE69" s="144"/>
      <c r="AF69" s="144"/>
      <c r="AG69" s="144"/>
      <c r="AH69" s="145"/>
      <c r="AI69" s="146"/>
      <c r="AJ69" s="68">
        <f t="shared" ref="AJ69" si="212">COUNTIF(AC69:AI69,"●")</f>
        <v>0</v>
      </c>
      <c r="AK69" s="70">
        <f t="shared" ref="AK69" si="213">IF(COUNTA(AC69:AI69)=0,-1,IF(OR(COUNTIF(AC69:AI69,"▲")&gt;6,AND(AC68&lt;$N$9,$N$9&lt;AI68)),0.285,IF(AJ68+AJ69=0,0,AJ69/(AJ69+AJ68))))</f>
        <v>-1</v>
      </c>
      <c r="AL69" s="68" t="str">
        <f>TEXT(AI68,"YYYY-MM")</f>
        <v>2026-12</v>
      </c>
      <c r="AM69" s="69" cm="1">
        <f t="array" ref="AM69">IF(AL69=AL68,0,SUMPRODUCT((AC68:AI68&gt;=$N$8)*(AC68:AI68 &lt;= $N$9)*(TEXT(AC68:AI68,"yyyy-mm")=AL69)*(AC69:AI69 = "●")))</f>
        <v>0</v>
      </c>
      <c r="AN69" s="69" cm="1">
        <f t="array" ref="AN69">IF(AL69=AL68,0,SUMPRODUCT((AC68:AI68&gt;=$N$8)*(AC68:AI68 &lt;= $N$9)*(TEXT(AC68:AI68,"yyyy-mm")=AL69)*(AC69:AI69 = "▲")))</f>
        <v>0</v>
      </c>
      <c r="AO69" s="69" cm="1">
        <f t="array" ref="AO69">IF(AL69=AL68,0,SUMPRODUCT((AC68:AI68&gt;=$N$8)*(AC68:AI68 &lt;= $N$9)*(TEXT(AC68:AI68,"yyyy-mm")=AL69)*(AC69:AI69 = "★")))</f>
        <v>0</v>
      </c>
      <c r="AP69" s="68"/>
      <c r="AQ69" s="19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3"/>
    </row>
    <row r="70" spans="10:55" s="8" customFormat="1" ht="19.5" customHeight="1" x14ac:dyDescent="0.45">
      <c r="J70" s="86"/>
      <c r="K70" s="135"/>
      <c r="L70" s="132">
        <v>39</v>
      </c>
      <c r="M70" s="141">
        <f>S68+1</f>
        <v>46223</v>
      </c>
      <c r="N70" s="141">
        <f t="shared" ref="N70:S70" si="214">M70+1</f>
        <v>46224</v>
      </c>
      <c r="O70" s="141">
        <f t="shared" si="214"/>
        <v>46225</v>
      </c>
      <c r="P70" s="141">
        <f t="shared" si="214"/>
        <v>46226</v>
      </c>
      <c r="Q70" s="141">
        <f t="shared" si="214"/>
        <v>46227</v>
      </c>
      <c r="R70" s="142">
        <f t="shared" si="214"/>
        <v>46228</v>
      </c>
      <c r="S70" s="143">
        <f t="shared" si="214"/>
        <v>46229</v>
      </c>
      <c r="T70" s="135">
        <f t="shared" ref="T70" si="215">COUNTIF(M71:S71,"★")</f>
        <v>0</v>
      </c>
      <c r="U70" s="135"/>
      <c r="V70" s="135" t="str">
        <f>TEXT(M70,"YYYY-MM")</f>
        <v>2026-07</v>
      </c>
      <c r="W70" s="140" cm="1">
        <f t="array" ref="W70">SUMPRODUCT((M70:S70&gt;=$N$8)*(M70:S70 &lt;= $N$9)*(TEXT(M70:S70,"yyyy-mm")=V70)*(M71:S71 = "●"))</f>
        <v>0</v>
      </c>
      <c r="X70" s="140" cm="1">
        <f t="array" ref="X70">SUMPRODUCT((R70:S70&gt;=$N$8)*(R70:S70 &lt;= $N$9)*(TEXT(R70:S70,"yyyy-mm")=V70)*(R71:S71 = "▲"))</f>
        <v>0</v>
      </c>
      <c r="Y70" s="140" cm="1">
        <f t="array" ref="Y70">SUMPRODUCT((M70:S70&gt;=$N$8)*(M70:S70 &lt;= $N$9)*(TEXT(M70:S70,"yyyy-mm")=V70)*(M71:S71 = "★"))</f>
        <v>0</v>
      </c>
      <c r="Z70" s="135"/>
      <c r="AA70" s="135"/>
      <c r="AB70" s="132">
        <v>60</v>
      </c>
      <c r="AC70" s="141">
        <f>AI68+1</f>
        <v>46370</v>
      </c>
      <c r="AD70" s="141">
        <f t="shared" ref="AD70:AI70" si="216">AC70+1</f>
        <v>46371</v>
      </c>
      <c r="AE70" s="141">
        <f t="shared" si="216"/>
        <v>46372</v>
      </c>
      <c r="AF70" s="141">
        <f t="shared" si="216"/>
        <v>46373</v>
      </c>
      <c r="AG70" s="141">
        <f t="shared" si="216"/>
        <v>46374</v>
      </c>
      <c r="AH70" s="142">
        <f t="shared" si="216"/>
        <v>46375</v>
      </c>
      <c r="AI70" s="143">
        <f t="shared" si="216"/>
        <v>46376</v>
      </c>
      <c r="AJ70" s="68">
        <f t="shared" ref="AJ70" si="217">COUNTIF(AC71:AI71,"★")</f>
        <v>0</v>
      </c>
      <c r="AK70" s="68"/>
      <c r="AL70" s="68" t="str">
        <f>TEXT(AC70,"YYYY-MM")</f>
        <v>2026-12</v>
      </c>
      <c r="AM70" s="69" cm="1">
        <f t="array" ref="AM70">SUMPRODUCT((AC70:AI70&gt;=$N$8)*(AC70:AI70 &lt;= $N$9)*(TEXT(AC70:AI70,"yyyy-mm")=AL70)*(AC71:AI71 = "●"))</f>
        <v>0</v>
      </c>
      <c r="AN70" s="69" cm="1">
        <f t="array" ref="AN70">SUMPRODUCT((AH70:AI70&gt;=$N$8)*(AH70:AI70 &lt;= $N$9)*(TEXT(AH70:AI70,"yyyy-mm")=AL70)*(AH71:AI71 = "▲"))</f>
        <v>0</v>
      </c>
      <c r="AO70" s="69" cm="1">
        <f t="array" ref="AO70">SUMPRODUCT((AC70:AI70&gt;=$N$8)*(AC70:AI70 &lt;= $N$9)*(TEXT(AC70:AI70,"yyyy-mm")=AL70)*(AC71:AI71 = "★"))</f>
        <v>0</v>
      </c>
      <c r="AP70" s="68"/>
      <c r="AQ70" s="19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3"/>
    </row>
    <row r="71" spans="10:55" s="8" customFormat="1" ht="19.5" customHeight="1" thickBot="1" x14ac:dyDescent="0.5">
      <c r="J71" s="86"/>
      <c r="K71" s="135" t="str">
        <f t="shared" ref="K71" si="218">IF(U71&gt;=0.285,"OK","NG")</f>
        <v>NG</v>
      </c>
      <c r="L71" s="136"/>
      <c r="M71" s="144"/>
      <c r="N71" s="144"/>
      <c r="O71" s="144"/>
      <c r="P71" s="144"/>
      <c r="Q71" s="144"/>
      <c r="R71" s="145"/>
      <c r="S71" s="146"/>
      <c r="T71" s="135">
        <f t="shared" ref="T71" si="219">COUNTIF(M71:S71,"●")</f>
        <v>0</v>
      </c>
      <c r="U71" s="147">
        <f t="shared" ref="U71" si="220">IF(COUNTA(M71:S71)=0,-1,IF(OR(COUNTIF(M71:S71,"▲")&gt;6,AND(M70&lt;$N$9,$N$9&lt;S70)),0.285,IF(T70+T71=0,0,T71/(T71+T70))))</f>
        <v>-1</v>
      </c>
      <c r="V71" s="135" t="str">
        <f>TEXT(S70,"YYYY-MM")</f>
        <v>2026-07</v>
      </c>
      <c r="W71" s="140" cm="1">
        <f t="array" ref="W71">IF(V71=V70,0,SUMPRODUCT((M70:S70&gt;=$N$8)*(M70:S70 &lt;= $N$9)*(TEXT(M70:S70,"yyyy-mm")=V71)*(M71:S71 = "●")))</f>
        <v>0</v>
      </c>
      <c r="X71" s="140" cm="1">
        <f t="array" ref="X71">IF(V71=V70,0,SUMPRODUCT((M70:S70&gt;=$N$8)*(M70:S70 &lt;= $N$9)*(TEXT(M70:S70,"yyyy-mm")=V71)*(M71:S71 = "▲")))</f>
        <v>0</v>
      </c>
      <c r="Y71" s="140" cm="1">
        <f t="array" ref="Y71">IF(V71=V70,0,SUMPRODUCT((M70:S70&gt;=$N$8)*(M70:S70 &lt;= $N$9)*(TEXT(M70:S70,"yyyy-mm")=V71)*(M71:S71 = "★")))</f>
        <v>0</v>
      </c>
      <c r="Z71" s="135"/>
      <c r="AA71" s="135" t="str">
        <f t="shared" ref="AA71" si="221">IF(AK71&gt;=0.285,"OK","NG")</f>
        <v>NG</v>
      </c>
      <c r="AB71" s="136"/>
      <c r="AC71" s="144"/>
      <c r="AD71" s="144"/>
      <c r="AE71" s="144"/>
      <c r="AF71" s="144"/>
      <c r="AG71" s="144"/>
      <c r="AH71" s="145"/>
      <c r="AI71" s="146"/>
      <c r="AJ71" s="68">
        <f t="shared" ref="AJ71" si="222">COUNTIF(AC71:AI71,"●")</f>
        <v>0</v>
      </c>
      <c r="AK71" s="70">
        <f t="shared" ref="AK71" si="223">IF(COUNTA(AC71:AI71)=0,-1,IF(OR(COUNTIF(AC71:AI71,"▲")&gt;6,AND(AC70&lt;$N$9,$N$9&lt;AI70)),0.285,IF(AJ70+AJ71=0,0,AJ71/(AJ71+AJ70))))</f>
        <v>-1</v>
      </c>
      <c r="AL71" s="68" t="str">
        <f>TEXT(AI70,"YYYY-MM")</f>
        <v>2026-12</v>
      </c>
      <c r="AM71" s="69" cm="1">
        <f t="array" ref="AM71">IF(AL71=AL70,0,SUMPRODUCT((AC70:AI70&gt;=$N$8)*(AC70:AI70 &lt;= $N$9)*(TEXT(AC70:AI70,"yyyy-mm")=AL71)*(AC71:AI71 = "●")))</f>
        <v>0</v>
      </c>
      <c r="AN71" s="69" cm="1">
        <f t="array" ref="AN71">IF(AL71=AL70,0,SUMPRODUCT((AC70:AI70&gt;=$N$8)*(AC70:AI70 &lt;= $N$9)*(TEXT(AC70:AI70,"yyyy-mm")=AL71)*(AC71:AI71 = "▲")))</f>
        <v>0</v>
      </c>
      <c r="AO71" s="69" cm="1">
        <f t="array" ref="AO71">IF(AL71=AL70,0,SUMPRODUCT((AC70:AI70&gt;=$N$8)*(AC70:AI70 &lt;= $N$9)*(TEXT(AC70:AI70,"yyyy-mm")=AL71)*(AC71:AI71 = "★")))</f>
        <v>0</v>
      </c>
      <c r="AP71" s="68"/>
      <c r="AQ71" s="19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3"/>
    </row>
    <row r="72" spans="10:55" s="8" customFormat="1" ht="19.5" customHeight="1" x14ac:dyDescent="0.45">
      <c r="J72" s="86"/>
      <c r="K72" s="135"/>
      <c r="L72" s="132">
        <v>40</v>
      </c>
      <c r="M72" s="141">
        <f>S70+1</f>
        <v>46230</v>
      </c>
      <c r="N72" s="141">
        <f t="shared" ref="N72:S72" si="224">M72+1</f>
        <v>46231</v>
      </c>
      <c r="O72" s="141">
        <f t="shared" si="224"/>
        <v>46232</v>
      </c>
      <c r="P72" s="141">
        <f t="shared" si="224"/>
        <v>46233</v>
      </c>
      <c r="Q72" s="141">
        <f t="shared" si="224"/>
        <v>46234</v>
      </c>
      <c r="R72" s="142">
        <f t="shared" si="224"/>
        <v>46235</v>
      </c>
      <c r="S72" s="143">
        <f t="shared" si="224"/>
        <v>46236</v>
      </c>
      <c r="T72" s="135">
        <f t="shared" ref="T72" si="225">COUNTIF(M73:S73,"★")</f>
        <v>0</v>
      </c>
      <c r="U72" s="135"/>
      <c r="V72" s="135" t="str">
        <f>TEXT(M72,"YYYY-MM")</f>
        <v>2026-07</v>
      </c>
      <c r="W72" s="140" cm="1">
        <f t="array" ref="W72">SUMPRODUCT((M72:S72&gt;=$N$8)*(M72:S72 &lt;= $N$9)*(TEXT(M72:S72,"yyyy-mm")=V72)*(M73:S73 = "●"))</f>
        <v>0</v>
      </c>
      <c r="X72" s="140" cm="1">
        <f t="array" ref="X72">SUMPRODUCT((R72:S72&gt;=$N$8)*(R72:S72 &lt;= $N$9)*(TEXT(R72:S72,"yyyy-mm")=V72)*(R73:S73 = "▲"))</f>
        <v>0</v>
      </c>
      <c r="Y72" s="140" cm="1">
        <f t="array" ref="Y72">SUMPRODUCT((M72:S72&gt;=$N$8)*(M72:S72 &lt;= $N$9)*(TEXT(M72:S72,"yyyy-mm")=V72)*(M73:S73 = "★"))</f>
        <v>0</v>
      </c>
      <c r="Z72" s="135"/>
      <c r="AA72" s="135"/>
      <c r="AB72" s="132">
        <v>61</v>
      </c>
      <c r="AC72" s="141">
        <f>AI70+1</f>
        <v>46377</v>
      </c>
      <c r="AD72" s="141">
        <f t="shared" ref="AD72:AI72" si="226">AC72+1</f>
        <v>46378</v>
      </c>
      <c r="AE72" s="141">
        <f t="shared" si="226"/>
        <v>46379</v>
      </c>
      <c r="AF72" s="141">
        <f t="shared" si="226"/>
        <v>46380</v>
      </c>
      <c r="AG72" s="141">
        <f t="shared" si="226"/>
        <v>46381</v>
      </c>
      <c r="AH72" s="142">
        <f t="shared" si="226"/>
        <v>46382</v>
      </c>
      <c r="AI72" s="143">
        <f t="shared" si="226"/>
        <v>46383</v>
      </c>
      <c r="AJ72" s="68">
        <f t="shared" ref="AJ72" si="227">COUNTIF(AC73:AI73,"★")</f>
        <v>0</v>
      </c>
      <c r="AK72" s="68"/>
      <c r="AL72" s="68" t="str">
        <f>TEXT(AC72,"YYYY-MM")</f>
        <v>2026-12</v>
      </c>
      <c r="AM72" s="69" cm="1">
        <f t="array" ref="AM72">SUMPRODUCT((AC72:AI72&gt;=$N$8)*(AC72:AI72 &lt;= $N$9)*(TEXT(AC72:AI72,"yyyy-mm")=AL72)*(AC73:AI73 = "●"))</f>
        <v>0</v>
      </c>
      <c r="AN72" s="69" cm="1">
        <f t="array" ref="AN72">SUMPRODUCT((AH72:AI72&gt;=$N$8)*(AH72:AI72 &lt;= $N$9)*(TEXT(AH72:AI72,"yyyy-mm")=AL72)*(AH73:AI73 = "▲"))</f>
        <v>0</v>
      </c>
      <c r="AO72" s="69" cm="1">
        <f t="array" ref="AO72">SUMPRODUCT((AC72:AI72&gt;=$N$8)*(AC72:AI72 &lt;= $N$9)*(TEXT(AC72:AI72,"yyyy-mm")=AL72)*(AC73:AI73 = "★"))</f>
        <v>0</v>
      </c>
      <c r="AP72" s="68"/>
      <c r="AQ72" s="19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3"/>
    </row>
    <row r="73" spans="10:55" s="8" customFormat="1" ht="19.5" customHeight="1" thickBot="1" x14ac:dyDescent="0.5">
      <c r="J73" s="86"/>
      <c r="K73" s="135" t="str">
        <f t="shared" ref="K73" si="228">IF(U73&gt;=0.285,"OK","NG")</f>
        <v>NG</v>
      </c>
      <c r="L73" s="136"/>
      <c r="M73" s="144"/>
      <c r="N73" s="144"/>
      <c r="O73" s="144"/>
      <c r="P73" s="144"/>
      <c r="Q73" s="144"/>
      <c r="R73" s="145"/>
      <c r="S73" s="146"/>
      <c r="T73" s="135">
        <f t="shared" ref="T73" si="229">COUNTIF(M73:S73,"●")</f>
        <v>0</v>
      </c>
      <c r="U73" s="147">
        <f t="shared" ref="U73" si="230">IF(COUNTA(M73:S73)=0,-1,IF(OR(COUNTIF(M73:S73,"▲")&gt;6,AND(M72&lt;$N$9,$N$9&lt;S72)),0.285,IF(T72+T73=0,0,T73/(T73+T72))))</f>
        <v>-1</v>
      </c>
      <c r="V73" s="135" t="str">
        <f>TEXT(S72,"YYYY-MM")</f>
        <v>2026-08</v>
      </c>
      <c r="W73" s="140" cm="1">
        <f t="array" ref="W73">IF(V73=V72,0,SUMPRODUCT((M72:S72&gt;=$N$8)*(M72:S72 &lt;= $N$9)*(TEXT(M72:S72,"yyyy-mm")=V73)*(M73:S73 = "●")))</f>
        <v>0</v>
      </c>
      <c r="X73" s="140" cm="1">
        <f t="array" ref="X73">IF(V73=V72,0,SUMPRODUCT((M72:S72&gt;=$N$8)*(M72:S72 &lt;= $N$9)*(TEXT(M72:S72,"yyyy-mm")=V73)*(M73:S73 = "▲")))</f>
        <v>0</v>
      </c>
      <c r="Y73" s="140" cm="1">
        <f t="array" ref="Y73">IF(V73=V72,0,SUMPRODUCT((M72:S72&gt;=$N$8)*(M72:S72 &lt;= $N$9)*(TEXT(M72:S72,"yyyy-mm")=V73)*(M73:S73 = "★")))</f>
        <v>0</v>
      </c>
      <c r="Z73" s="135"/>
      <c r="AA73" s="135" t="str">
        <f t="shared" ref="AA73" si="231">IF(AK73&gt;=0.285,"OK","NG")</f>
        <v>NG</v>
      </c>
      <c r="AB73" s="136"/>
      <c r="AC73" s="144"/>
      <c r="AD73" s="144"/>
      <c r="AE73" s="144"/>
      <c r="AF73" s="144"/>
      <c r="AG73" s="144"/>
      <c r="AH73" s="145"/>
      <c r="AI73" s="146"/>
      <c r="AJ73" s="68">
        <f t="shared" ref="AJ73" si="232">COUNTIF(AC73:AI73,"●")</f>
        <v>0</v>
      </c>
      <c r="AK73" s="70">
        <f t="shared" ref="AK73" si="233">IF(COUNTA(AC73:AI73)=0,-1,IF(OR(COUNTIF(AC73:AI73,"▲")&gt;6,AND(AC72&lt;$N$9,$N$9&lt;AI72)),0.285,IF(AJ72+AJ73=0,0,AJ73/(AJ73+AJ72))))</f>
        <v>-1</v>
      </c>
      <c r="AL73" s="68" t="str">
        <f>TEXT(AI72,"YYYY-MM")</f>
        <v>2026-12</v>
      </c>
      <c r="AM73" s="69" cm="1">
        <f t="array" ref="AM73">IF(AL73=AL72,0,SUMPRODUCT((AC72:AI72&gt;=$N$8)*(AC72:AI72 &lt;= $N$9)*(TEXT(AC72:AI72,"yyyy-mm")=AL73)*(AC73:AI73 = "●")))</f>
        <v>0</v>
      </c>
      <c r="AN73" s="69" cm="1">
        <f t="array" ref="AN73">IF(AL73=AL72,0,SUMPRODUCT((AC72:AI72&gt;=$N$8)*(AC72:AI72 &lt;= $N$9)*(TEXT(AC72:AI72,"yyyy-mm")=AL73)*(AC73:AI73 = "▲")))</f>
        <v>0</v>
      </c>
      <c r="AO73" s="69" cm="1">
        <f t="array" ref="AO73">IF(AL73=AL72,0,SUMPRODUCT((AC72:AI72&gt;=$N$8)*(AC72:AI72 &lt;= $N$9)*(TEXT(AC72:AI72,"yyyy-mm")=AL73)*(AC73:AI73 = "★")))</f>
        <v>0</v>
      </c>
      <c r="AP73" s="68"/>
      <c r="AQ73" s="19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3"/>
    </row>
    <row r="74" spans="10:55" s="8" customFormat="1" ht="19.5" customHeight="1" x14ac:dyDescent="0.45">
      <c r="J74" s="86"/>
      <c r="K74" s="135"/>
      <c r="L74" s="132">
        <v>41</v>
      </c>
      <c r="M74" s="141">
        <f>S72+1</f>
        <v>46237</v>
      </c>
      <c r="N74" s="141">
        <f t="shared" ref="N74:S74" si="234">M74+1</f>
        <v>46238</v>
      </c>
      <c r="O74" s="141">
        <f t="shared" si="234"/>
        <v>46239</v>
      </c>
      <c r="P74" s="141">
        <f t="shared" si="234"/>
        <v>46240</v>
      </c>
      <c r="Q74" s="141">
        <f t="shared" si="234"/>
        <v>46241</v>
      </c>
      <c r="R74" s="142">
        <f t="shared" si="234"/>
        <v>46242</v>
      </c>
      <c r="S74" s="143">
        <f t="shared" si="234"/>
        <v>46243</v>
      </c>
      <c r="T74" s="135">
        <f t="shared" ref="T74" si="235">COUNTIF(M75:S75,"★")</f>
        <v>0</v>
      </c>
      <c r="U74" s="135"/>
      <c r="V74" s="135" t="str">
        <f>TEXT(M74,"YYYY-MM")</f>
        <v>2026-08</v>
      </c>
      <c r="W74" s="140" cm="1">
        <f t="array" ref="W74">SUMPRODUCT((M74:S74&gt;=$N$8)*(M74:S74 &lt;= $N$9)*(TEXT(M74:S74,"yyyy-mm")=V74)*(M75:S75 = "●"))</f>
        <v>0</v>
      </c>
      <c r="X74" s="140" cm="1">
        <f t="array" ref="X74">SUMPRODUCT((R74:S74&gt;=$N$8)*(R74:S74 &lt;= $N$9)*(TEXT(R74:S74,"yyyy-mm")=V74)*(R75:S75 = "▲"))</f>
        <v>0</v>
      </c>
      <c r="Y74" s="140" cm="1">
        <f t="array" ref="Y74">SUMPRODUCT((M74:S74&gt;=$N$8)*(M74:S74 &lt;= $N$9)*(TEXT(M74:S74,"yyyy-mm")=V74)*(M75:S75 = "★"))</f>
        <v>0</v>
      </c>
      <c r="Z74" s="135"/>
      <c r="AA74" s="135"/>
      <c r="AB74" s="132">
        <v>62</v>
      </c>
      <c r="AC74" s="141">
        <f>AI72+1</f>
        <v>46384</v>
      </c>
      <c r="AD74" s="141">
        <f t="shared" ref="AD74:AI74" si="236">AC74+1</f>
        <v>46385</v>
      </c>
      <c r="AE74" s="141">
        <f t="shared" si="236"/>
        <v>46386</v>
      </c>
      <c r="AF74" s="141">
        <f t="shared" si="236"/>
        <v>46387</v>
      </c>
      <c r="AG74" s="141">
        <f t="shared" si="236"/>
        <v>46388</v>
      </c>
      <c r="AH74" s="142">
        <f t="shared" si="236"/>
        <v>46389</v>
      </c>
      <c r="AI74" s="143">
        <f t="shared" si="236"/>
        <v>46390</v>
      </c>
      <c r="AJ74" s="68">
        <f t="shared" ref="AJ74" si="237">COUNTIF(AC75:AI75,"★")</f>
        <v>0</v>
      </c>
      <c r="AK74" s="68"/>
      <c r="AL74" s="68" t="str">
        <f>TEXT(AC74,"YYYY-MM")</f>
        <v>2026-12</v>
      </c>
      <c r="AM74" s="69" cm="1">
        <f t="array" ref="AM74">SUMPRODUCT((AC74:AI74&gt;=$N$8)*(AC74:AI74 &lt;= $N$9)*(TEXT(AC74:AI74,"yyyy-mm")=AL74)*(AC75:AI75 = "●"))</f>
        <v>0</v>
      </c>
      <c r="AN74" s="69" cm="1">
        <f t="array" ref="AN74">SUMPRODUCT((AH74:AI74&gt;=$N$8)*(AH74:AI74 &lt;= $N$9)*(TEXT(AH74:AI74,"yyyy-mm")=AL74)*(AH75:AI75 = "▲"))</f>
        <v>0</v>
      </c>
      <c r="AO74" s="69" cm="1">
        <f t="array" ref="AO74">SUMPRODUCT((AC74:AI74&gt;=$N$8)*(AC74:AI74 &lt;= $N$9)*(TEXT(AC74:AI74,"yyyy-mm")=AL74)*(AC75:AI75 = "★"))</f>
        <v>0</v>
      </c>
      <c r="AP74" s="68"/>
      <c r="AQ74" s="19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3"/>
    </row>
    <row r="75" spans="10:55" s="8" customFormat="1" ht="19.5" customHeight="1" thickBot="1" x14ac:dyDescent="0.5">
      <c r="J75" s="86"/>
      <c r="K75" s="135" t="str">
        <f t="shared" ref="K75" si="238">IF(U75&gt;=0.285,"OK","NG")</f>
        <v>NG</v>
      </c>
      <c r="L75" s="136"/>
      <c r="M75" s="144"/>
      <c r="N75" s="144"/>
      <c r="O75" s="144"/>
      <c r="P75" s="144"/>
      <c r="Q75" s="144"/>
      <c r="R75" s="145"/>
      <c r="S75" s="146"/>
      <c r="T75" s="135">
        <f t="shared" ref="T75" si="239">COUNTIF(M75:S75,"●")</f>
        <v>0</v>
      </c>
      <c r="U75" s="147">
        <f t="shared" ref="U75" si="240">IF(COUNTA(M75:S75)=0,-1,IF(OR(COUNTIF(M75:S75,"▲")&gt;6,AND(M74&lt;$N$9,$N$9&lt;S74)),0.285,IF(T74+T75=0,0,T75/(T75+T74))))</f>
        <v>-1</v>
      </c>
      <c r="V75" s="135" t="str">
        <f>TEXT(S74,"YYYY-MM")</f>
        <v>2026-08</v>
      </c>
      <c r="W75" s="140" cm="1">
        <f t="array" ref="W75">IF(V75=V74,0,SUMPRODUCT((M74:S74&gt;=$N$8)*(M74:S74 &lt;= $N$9)*(TEXT(M74:S74,"yyyy-mm")=V75)*(M75:S75 = "●")))</f>
        <v>0</v>
      </c>
      <c r="X75" s="140" cm="1">
        <f t="array" ref="X75">IF(V75=V74,0,SUMPRODUCT((M74:S74&gt;=$N$8)*(M74:S74 &lt;= $N$9)*(TEXT(M74:S74,"yyyy-mm")=V75)*(M75:S75 = "▲")))</f>
        <v>0</v>
      </c>
      <c r="Y75" s="140" cm="1">
        <f t="array" ref="Y75">IF(V75=V74,0,SUMPRODUCT((M74:S74&gt;=$N$8)*(M74:S74 &lt;= $N$9)*(TEXT(M74:S74,"yyyy-mm")=V75)*(M75:S75 = "★")))</f>
        <v>0</v>
      </c>
      <c r="Z75" s="135"/>
      <c r="AA75" s="135" t="str">
        <f t="shared" ref="AA75" si="241">IF(AK75&gt;=0.285,"OK","NG")</f>
        <v>NG</v>
      </c>
      <c r="AB75" s="136"/>
      <c r="AC75" s="144"/>
      <c r="AD75" s="144"/>
      <c r="AE75" s="144"/>
      <c r="AF75" s="144"/>
      <c r="AG75" s="144"/>
      <c r="AH75" s="145"/>
      <c r="AI75" s="146"/>
      <c r="AJ75" s="68">
        <f t="shared" ref="AJ75" si="242">COUNTIF(AC75:AI75,"●")</f>
        <v>0</v>
      </c>
      <c r="AK75" s="70">
        <f t="shared" ref="AK75" si="243">IF(COUNTA(AC75:AI75)=0,-1,IF(OR(COUNTIF(AC75:AI75,"▲")&gt;6,AND(AC74&lt;$N$9,$N$9&lt;AI74)),0.285,IF(AJ74+AJ75=0,0,AJ75/(AJ75+AJ74))))</f>
        <v>-1</v>
      </c>
      <c r="AL75" s="68" t="str">
        <f>TEXT(AI74,"YYYY-MM")</f>
        <v>2027-01</v>
      </c>
      <c r="AM75" s="69" cm="1">
        <f t="array" ref="AM75">IF(AL75=AL74,0,SUMPRODUCT((AC74:AI74&gt;=$N$8)*(AC74:AI74 &lt;= $N$9)*(TEXT(AC74:AI74,"yyyy-mm")=AL75)*(AC75:AI75 = "●")))</f>
        <v>0</v>
      </c>
      <c r="AN75" s="69" cm="1">
        <f t="array" ref="AN75">IF(AL75=AL74,0,SUMPRODUCT((AC74:AI74&gt;=$N$8)*(AC74:AI74 &lt;= $N$9)*(TEXT(AC74:AI74,"yyyy-mm")=AL75)*(AC75:AI75 = "▲")))</f>
        <v>0</v>
      </c>
      <c r="AO75" s="69" cm="1">
        <f t="array" ref="AO75">IF(AL75=AL74,0,SUMPRODUCT((AC74:AI74&gt;=$N$8)*(AC74:AI74 &lt;= $N$9)*(TEXT(AC74:AI74,"yyyy-mm")=AL75)*(AC75:AI75 = "★")))</f>
        <v>0</v>
      </c>
      <c r="AP75" s="68"/>
      <c r="AQ75" s="19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3"/>
    </row>
    <row r="76" spans="10:55" s="8" customFormat="1" ht="19.5" customHeight="1" x14ac:dyDescent="0.45">
      <c r="J76" s="86"/>
      <c r="K76" s="135"/>
      <c r="L76" s="132">
        <v>42</v>
      </c>
      <c r="M76" s="141">
        <f>S74+1</f>
        <v>46244</v>
      </c>
      <c r="N76" s="141">
        <f t="shared" ref="N76:S76" si="244">M76+1</f>
        <v>46245</v>
      </c>
      <c r="O76" s="141">
        <f t="shared" si="244"/>
        <v>46246</v>
      </c>
      <c r="P76" s="141">
        <f t="shared" si="244"/>
        <v>46247</v>
      </c>
      <c r="Q76" s="141">
        <f t="shared" si="244"/>
        <v>46248</v>
      </c>
      <c r="R76" s="142">
        <f t="shared" si="244"/>
        <v>46249</v>
      </c>
      <c r="S76" s="143">
        <f t="shared" si="244"/>
        <v>46250</v>
      </c>
      <c r="T76" s="135">
        <f t="shared" ref="T76" si="245">COUNTIF(M77:S77,"★")</f>
        <v>0</v>
      </c>
      <c r="U76" s="135"/>
      <c r="V76" s="135" t="str">
        <f>TEXT(M76,"YYYY-MM")</f>
        <v>2026-08</v>
      </c>
      <c r="W76" s="140" cm="1">
        <f t="array" ref="W76">SUMPRODUCT((M76:S76&gt;=$N$8)*(M76:S76 &lt;= $N$9)*(TEXT(M76:S76,"yyyy-mm")=V76)*(M77:S77 = "●"))</f>
        <v>0</v>
      </c>
      <c r="X76" s="140" cm="1">
        <f t="array" ref="X76">SUMPRODUCT((R76:S76&gt;=$N$8)*(R76:S76 &lt;= $N$9)*(TEXT(R76:S76,"yyyy-mm")=V76)*(R77:S77 = "▲"))</f>
        <v>0</v>
      </c>
      <c r="Y76" s="140" cm="1">
        <f t="array" ref="Y76">SUMPRODUCT((M76:S76&gt;=$N$8)*(M76:S76 &lt;= $N$9)*(TEXT(M76:S76,"yyyy-mm")=V76)*(M77:S77 = "★"))</f>
        <v>0</v>
      </c>
      <c r="Z76" s="135"/>
      <c r="AA76" s="135"/>
      <c r="AB76" s="132">
        <v>63</v>
      </c>
      <c r="AC76" s="141">
        <f>AI74+1</f>
        <v>46391</v>
      </c>
      <c r="AD76" s="141">
        <f t="shared" ref="AD76:AI76" si="246">AC76+1</f>
        <v>46392</v>
      </c>
      <c r="AE76" s="141">
        <f t="shared" si="246"/>
        <v>46393</v>
      </c>
      <c r="AF76" s="141">
        <f t="shared" si="246"/>
        <v>46394</v>
      </c>
      <c r="AG76" s="141">
        <f t="shared" si="246"/>
        <v>46395</v>
      </c>
      <c r="AH76" s="142">
        <f t="shared" si="246"/>
        <v>46396</v>
      </c>
      <c r="AI76" s="143">
        <f t="shared" si="246"/>
        <v>46397</v>
      </c>
      <c r="AJ76" s="68">
        <f t="shared" ref="AJ76" si="247">COUNTIF(AC77:AI77,"★")</f>
        <v>0</v>
      </c>
      <c r="AK76" s="68"/>
      <c r="AL76" s="68" t="str">
        <f>TEXT(AC76,"YYYY-MM")</f>
        <v>2027-01</v>
      </c>
      <c r="AM76" s="69" cm="1">
        <f t="array" ref="AM76">SUMPRODUCT((AC76:AI76&gt;=$N$8)*(AC76:AI76 &lt;= $N$9)*(TEXT(AC76:AI76,"yyyy-mm")=AL76)*(AC77:AI77 = "●"))</f>
        <v>0</v>
      </c>
      <c r="AN76" s="69" cm="1">
        <f t="array" ref="AN76">SUMPRODUCT((AH76:AI76&gt;=$N$8)*(AH76:AI76 &lt;= $N$9)*(TEXT(AH76:AI76,"yyyy-mm")=AL76)*(AH77:AI77 = "▲"))</f>
        <v>0</v>
      </c>
      <c r="AO76" s="69" cm="1">
        <f t="array" ref="AO76">SUMPRODUCT((AC76:AI76&gt;=$N$8)*(AC76:AI76 &lt;= $N$9)*(TEXT(AC76:AI76,"yyyy-mm")=AL76)*(AC77:AI77 = "★"))</f>
        <v>0</v>
      </c>
      <c r="AP76" s="68"/>
      <c r="AQ76" s="19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3"/>
    </row>
    <row r="77" spans="10:55" s="8" customFormat="1" ht="19.5" customHeight="1" thickBot="1" x14ac:dyDescent="0.5">
      <c r="J77" s="86"/>
      <c r="K77" s="135" t="str">
        <f t="shared" ref="K77" si="248">IF(U77&gt;=0.285,"OK","NG")</f>
        <v>NG</v>
      </c>
      <c r="L77" s="136"/>
      <c r="M77" s="144"/>
      <c r="N77" s="144"/>
      <c r="O77" s="144"/>
      <c r="P77" s="144"/>
      <c r="Q77" s="144"/>
      <c r="R77" s="145"/>
      <c r="S77" s="146"/>
      <c r="T77" s="135">
        <f t="shared" ref="T77" si="249">COUNTIF(M77:S77,"●")</f>
        <v>0</v>
      </c>
      <c r="U77" s="147">
        <f t="shared" ref="U77" si="250">IF(COUNTA(M77:S77)=0,-1,IF(OR(COUNTIF(M77:S77,"▲")&gt;6,AND(M76&lt;$N$9,$N$9&lt;S76)),0.285,IF(T76+T77=0,0,T77/(T77+T76))))</f>
        <v>-1</v>
      </c>
      <c r="V77" s="135" t="str">
        <f>TEXT(S76,"YYYY-MM")</f>
        <v>2026-08</v>
      </c>
      <c r="W77" s="140" cm="1">
        <f t="array" ref="W77">IF(V77=V76,0,SUMPRODUCT((M76:S76&gt;=$N$8)*(M76:S76 &lt;= $N$9)*(TEXT(M76:S76,"yyyy-mm")=V77)*(M77:S77 = "●")))</f>
        <v>0</v>
      </c>
      <c r="X77" s="140" cm="1">
        <f t="array" ref="X77">IF(V77=V76,0,SUMPRODUCT((M76:S76&gt;=$N$8)*(M76:S76 &lt;= $N$9)*(TEXT(M76:S76,"yyyy-mm")=V77)*(M77:S77 = "▲")))</f>
        <v>0</v>
      </c>
      <c r="Y77" s="140" cm="1">
        <f t="array" ref="Y77">IF(V77=V76,0,SUMPRODUCT((M76:S76&gt;=$N$8)*(M76:S76 &lt;= $N$9)*(TEXT(M76:S76,"yyyy-mm")=V77)*(M77:S77 = "★")))</f>
        <v>0</v>
      </c>
      <c r="Z77" s="135"/>
      <c r="AA77" s="135" t="str">
        <f t="shared" ref="AA77" si="251">IF(AK77&gt;=0.285,"OK","NG")</f>
        <v>NG</v>
      </c>
      <c r="AB77" s="136"/>
      <c r="AC77" s="144"/>
      <c r="AD77" s="144"/>
      <c r="AE77" s="144"/>
      <c r="AF77" s="144"/>
      <c r="AG77" s="144"/>
      <c r="AH77" s="145"/>
      <c r="AI77" s="146"/>
      <c r="AJ77" s="68">
        <f t="shared" ref="AJ77" si="252">COUNTIF(AC77:AI77,"●")</f>
        <v>0</v>
      </c>
      <c r="AK77" s="70">
        <f t="shared" ref="AK77" si="253">IF(COUNTA(AC77:AI77)=0,-1,IF(OR(COUNTIF(AC77:AI77,"▲")&gt;6,AND(AC76&lt;$N$9,$N$9&lt;AI76)),0.285,IF(AJ76+AJ77=0,0,AJ77/(AJ77+AJ76))))</f>
        <v>-1</v>
      </c>
      <c r="AL77" s="68" t="str">
        <f>TEXT(AI76,"YYYY-MM")</f>
        <v>2027-01</v>
      </c>
      <c r="AM77" s="69" cm="1">
        <f t="array" ref="AM77">IF(AL77=AL76,0,SUMPRODUCT((AC76:AI76&gt;=$N$8)*(AC76:AI76 &lt;= $N$9)*(TEXT(AC76:AI76,"yyyy-mm")=AL77)*(AC77:AI77 = "●")))</f>
        <v>0</v>
      </c>
      <c r="AN77" s="69" cm="1">
        <f t="array" ref="AN77">IF(AL77=AL76,0,SUMPRODUCT((AC76:AI76&gt;=$N$8)*(AC76:AI76 &lt;= $N$9)*(TEXT(AC76:AI76,"yyyy-mm")=AL77)*(AC77:AI77 = "▲")))</f>
        <v>0</v>
      </c>
      <c r="AO77" s="69" cm="1">
        <f t="array" ref="AO77">IF(AL77=AL76,0,SUMPRODUCT((AC76:AI76&gt;=$N$8)*(AC76:AI76 &lt;= $N$9)*(TEXT(AC76:AI76,"yyyy-mm")=AL77)*(AC77:AI77 = "★")))</f>
        <v>0</v>
      </c>
      <c r="AP77" s="68"/>
      <c r="AQ77" s="19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3"/>
    </row>
    <row r="78" spans="10:55" s="8" customFormat="1" ht="19.5" customHeight="1" x14ac:dyDescent="0.45">
      <c r="J78" s="86"/>
      <c r="K78" s="135"/>
      <c r="L78" s="132">
        <v>43</v>
      </c>
      <c r="M78" s="141">
        <f>S76+1</f>
        <v>46251</v>
      </c>
      <c r="N78" s="141">
        <f t="shared" ref="N78:S78" si="254">M78+1</f>
        <v>46252</v>
      </c>
      <c r="O78" s="141">
        <f t="shared" si="254"/>
        <v>46253</v>
      </c>
      <c r="P78" s="141">
        <f t="shared" si="254"/>
        <v>46254</v>
      </c>
      <c r="Q78" s="141">
        <f t="shared" si="254"/>
        <v>46255</v>
      </c>
      <c r="R78" s="142">
        <f t="shared" si="254"/>
        <v>46256</v>
      </c>
      <c r="S78" s="143">
        <f t="shared" si="254"/>
        <v>46257</v>
      </c>
      <c r="T78" s="135">
        <f t="shared" ref="T78" si="255">COUNTIF(M79:S79,"★")</f>
        <v>0</v>
      </c>
      <c r="U78" s="135"/>
      <c r="V78" s="135" t="str">
        <f>TEXT(M78,"YYYY-MM")</f>
        <v>2026-08</v>
      </c>
      <c r="W78" s="140" cm="1">
        <f t="array" ref="W78">SUMPRODUCT((M78:S78&gt;=$N$8)*(M78:S78 &lt;= $N$9)*(TEXT(M78:S78,"yyyy-mm")=V78)*(M79:S79 = "●"))</f>
        <v>0</v>
      </c>
      <c r="X78" s="140" cm="1">
        <f t="array" ref="X78">SUMPRODUCT((R78:S78&gt;=$N$8)*(R78:S78 &lt;= $N$9)*(TEXT(R78:S78,"yyyy-mm")=V78)*(R79:S79 = "▲"))</f>
        <v>0</v>
      </c>
      <c r="Y78" s="140" cm="1">
        <f t="array" ref="Y78">SUMPRODUCT((M78:S78&gt;=$N$8)*(M78:S78 &lt;= $N$9)*(TEXT(M78:S78,"yyyy-mm")=V78)*(M79:S79 = "★"))</f>
        <v>0</v>
      </c>
      <c r="Z78" s="135"/>
      <c r="AA78" s="135"/>
      <c r="AB78" s="132">
        <v>64</v>
      </c>
      <c r="AC78" s="141">
        <f>AI76+1</f>
        <v>46398</v>
      </c>
      <c r="AD78" s="141">
        <f t="shared" ref="AD78:AI78" si="256">AC78+1</f>
        <v>46399</v>
      </c>
      <c r="AE78" s="141">
        <f t="shared" si="256"/>
        <v>46400</v>
      </c>
      <c r="AF78" s="141">
        <f t="shared" si="256"/>
        <v>46401</v>
      </c>
      <c r="AG78" s="141">
        <f t="shared" si="256"/>
        <v>46402</v>
      </c>
      <c r="AH78" s="142">
        <f t="shared" si="256"/>
        <v>46403</v>
      </c>
      <c r="AI78" s="143">
        <f t="shared" si="256"/>
        <v>46404</v>
      </c>
      <c r="AJ78" s="68">
        <f t="shared" ref="AJ78" si="257">COUNTIF(AC79:AI79,"★")</f>
        <v>0</v>
      </c>
      <c r="AK78" s="68"/>
      <c r="AL78" s="68" t="str">
        <f>TEXT(AC78,"YYYY-MM")</f>
        <v>2027-01</v>
      </c>
      <c r="AM78" s="69" cm="1">
        <f t="array" ref="AM78">SUMPRODUCT((AC78:AI78&gt;=$N$8)*(AC78:AI78 &lt;= $N$9)*(TEXT(AC78:AI78,"yyyy-mm")=AL78)*(AC79:AI79 = "●"))</f>
        <v>0</v>
      </c>
      <c r="AN78" s="69" cm="1">
        <f t="array" ref="AN78">SUMPRODUCT((AH78:AI78&gt;=$N$8)*(AH78:AI78 &lt;= $N$9)*(TEXT(AH78:AI78,"yyyy-mm")=AL78)*(AH79:AI79 = "▲"))</f>
        <v>0</v>
      </c>
      <c r="AO78" s="69" cm="1">
        <f t="array" ref="AO78">SUMPRODUCT((AC78:AI78&gt;=$N$8)*(AC78:AI78 &lt;= $N$9)*(TEXT(AC78:AI78,"yyyy-mm")=AL78)*(AC79:AI79 = "★"))</f>
        <v>0</v>
      </c>
      <c r="AP78" s="68"/>
      <c r="AQ78" s="19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3"/>
    </row>
    <row r="79" spans="10:55" s="8" customFormat="1" ht="19.5" customHeight="1" thickBot="1" x14ac:dyDescent="0.5">
      <c r="J79" s="86"/>
      <c r="K79" s="135" t="str">
        <f t="shared" ref="K79" si="258">IF(U79&gt;=0.285,"OK","NG")</f>
        <v>NG</v>
      </c>
      <c r="L79" s="136"/>
      <c r="M79" s="144"/>
      <c r="N79" s="144"/>
      <c r="O79" s="144"/>
      <c r="P79" s="144"/>
      <c r="Q79" s="144"/>
      <c r="R79" s="145"/>
      <c r="S79" s="146"/>
      <c r="T79" s="135">
        <f t="shared" ref="T79" si="259">COUNTIF(M79:S79,"●")</f>
        <v>0</v>
      </c>
      <c r="U79" s="147">
        <f t="shared" ref="U79" si="260">IF(COUNTA(M79:S79)=0,-1,IF(OR(COUNTIF(M79:S79,"▲")&gt;6,AND(M78&lt;$N$9,$N$9&lt;S78)),0.285,IF(T78+T79=0,0,T79/(T79+T78))))</f>
        <v>-1</v>
      </c>
      <c r="V79" s="135" t="str">
        <f>TEXT(S78,"YYYY-MM")</f>
        <v>2026-08</v>
      </c>
      <c r="W79" s="140" cm="1">
        <f t="array" ref="W79">IF(V79=V78,0,SUMPRODUCT((M78:S78&gt;=$N$8)*(M78:S78 &lt;= $N$9)*(TEXT(M78:S78,"yyyy-mm")=V79)*(M79:S79 = "●")))</f>
        <v>0</v>
      </c>
      <c r="X79" s="140" cm="1">
        <f t="array" ref="X79">IF(V79=V78,0,SUMPRODUCT((M78:S78&gt;=$N$8)*(M78:S78 &lt;= $N$9)*(TEXT(M78:S78,"yyyy-mm")=V79)*(M79:S79 = "▲")))</f>
        <v>0</v>
      </c>
      <c r="Y79" s="140" cm="1">
        <f t="array" ref="Y79">IF(V79=V78,0,SUMPRODUCT((M78:S78&gt;=$N$8)*(M78:S78 &lt;= $N$9)*(TEXT(M78:S78,"yyyy-mm")=V79)*(M79:S79 = "★")))</f>
        <v>0</v>
      </c>
      <c r="Z79" s="135"/>
      <c r="AA79" s="135" t="str">
        <f t="shared" ref="AA79" si="261">IF(AK79&gt;=0.285,"OK","NG")</f>
        <v>NG</v>
      </c>
      <c r="AB79" s="136"/>
      <c r="AC79" s="144"/>
      <c r="AD79" s="144"/>
      <c r="AE79" s="144"/>
      <c r="AF79" s="144"/>
      <c r="AG79" s="144"/>
      <c r="AH79" s="145"/>
      <c r="AI79" s="146"/>
      <c r="AJ79" s="68">
        <f t="shared" ref="AJ79" si="262">COUNTIF(AC79:AI79,"●")</f>
        <v>0</v>
      </c>
      <c r="AK79" s="70">
        <f t="shared" ref="AK79" si="263">IF(COUNTA(AC79:AI79)=0,-1,IF(OR(COUNTIF(AC79:AI79,"▲")&gt;6,AND(AC78&lt;$N$9,$N$9&lt;AI78)),0.285,IF(AJ78+AJ79=0,0,AJ79/(AJ79+AJ78))))</f>
        <v>-1</v>
      </c>
      <c r="AL79" s="68" t="str">
        <f>TEXT(AI78,"YYYY-MM")</f>
        <v>2027-01</v>
      </c>
      <c r="AM79" s="69" cm="1">
        <f t="array" ref="AM79">IF(AL79=AL78,0,SUMPRODUCT((AC78:AI78&gt;=$N$8)*(AC78:AI78 &lt;= $N$9)*(TEXT(AC78:AI78,"yyyy-mm")=AL79)*(AC79:AI79 = "●")))</f>
        <v>0</v>
      </c>
      <c r="AN79" s="69" cm="1">
        <f t="array" ref="AN79">IF(AL79=AL78,0,SUMPRODUCT((AC78:AI78&gt;=$N$8)*(AC78:AI78 &lt;= $N$9)*(TEXT(AC78:AI78,"yyyy-mm")=AL79)*(AC79:AI79 = "▲")))</f>
        <v>0</v>
      </c>
      <c r="AO79" s="69" cm="1">
        <f t="array" ref="AO79">IF(AL79=AL78,0,SUMPRODUCT((AC78:AI78&gt;=$N$8)*(AC78:AI78 &lt;= $N$9)*(TEXT(AC78:AI78,"yyyy-mm")=AL79)*(AC79:AI79 = "★")))</f>
        <v>0</v>
      </c>
      <c r="AP79" s="68"/>
      <c r="AQ79" s="19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3"/>
    </row>
    <row r="80" spans="10:55" s="8" customFormat="1" ht="19.5" customHeight="1" x14ac:dyDescent="0.45">
      <c r="J80" s="86"/>
      <c r="K80" s="135"/>
      <c r="L80" s="132">
        <v>44</v>
      </c>
      <c r="M80" s="141">
        <f>S78+1</f>
        <v>46258</v>
      </c>
      <c r="N80" s="141">
        <f t="shared" ref="N80:S80" si="264">M80+1</f>
        <v>46259</v>
      </c>
      <c r="O80" s="141">
        <f t="shared" si="264"/>
        <v>46260</v>
      </c>
      <c r="P80" s="141">
        <f t="shared" si="264"/>
        <v>46261</v>
      </c>
      <c r="Q80" s="141">
        <f t="shared" si="264"/>
        <v>46262</v>
      </c>
      <c r="R80" s="142">
        <f t="shared" si="264"/>
        <v>46263</v>
      </c>
      <c r="S80" s="143">
        <f t="shared" si="264"/>
        <v>46264</v>
      </c>
      <c r="T80" s="135">
        <f t="shared" ref="T80" si="265">COUNTIF(M81:S81,"★")</f>
        <v>0</v>
      </c>
      <c r="U80" s="135"/>
      <c r="V80" s="135" t="str">
        <f>TEXT(M80,"YYYY-MM")</f>
        <v>2026-08</v>
      </c>
      <c r="W80" s="140" cm="1">
        <f t="array" ref="W80">SUMPRODUCT((M80:S80&gt;=$N$8)*(M80:S80 &lt;= $N$9)*(TEXT(M80:S80,"yyyy-mm")=V80)*(M81:S81 = "●"))</f>
        <v>0</v>
      </c>
      <c r="X80" s="140" cm="1">
        <f t="array" ref="X80">SUMPRODUCT((R80:S80&gt;=$N$8)*(R80:S80 &lt;= $N$9)*(TEXT(R80:S80,"yyyy-mm")=V80)*(R81:S81 = "▲"))</f>
        <v>0</v>
      </c>
      <c r="Y80" s="140" cm="1">
        <f t="array" ref="Y80">SUMPRODUCT((M80:S80&gt;=$N$8)*(M80:S80 &lt;= $N$9)*(TEXT(M80:S80,"yyyy-mm")=V80)*(M81:S81 = "★"))</f>
        <v>0</v>
      </c>
      <c r="Z80" s="135"/>
      <c r="AA80" s="135"/>
      <c r="AB80" s="132">
        <v>65</v>
      </c>
      <c r="AC80" s="141">
        <f>AI78+1</f>
        <v>46405</v>
      </c>
      <c r="AD80" s="141">
        <f t="shared" ref="AD80:AI80" si="266">AC80+1</f>
        <v>46406</v>
      </c>
      <c r="AE80" s="141">
        <f t="shared" si="266"/>
        <v>46407</v>
      </c>
      <c r="AF80" s="141">
        <f t="shared" si="266"/>
        <v>46408</v>
      </c>
      <c r="AG80" s="141">
        <f t="shared" si="266"/>
        <v>46409</v>
      </c>
      <c r="AH80" s="142">
        <f t="shared" si="266"/>
        <v>46410</v>
      </c>
      <c r="AI80" s="143">
        <f t="shared" si="266"/>
        <v>46411</v>
      </c>
      <c r="AJ80" s="68">
        <f t="shared" ref="AJ80" si="267">COUNTIF(AC81:AI81,"★")</f>
        <v>0</v>
      </c>
      <c r="AK80" s="68"/>
      <c r="AL80" s="68" t="str">
        <f>TEXT(AC80,"YYYY-MM")</f>
        <v>2027-01</v>
      </c>
      <c r="AM80" s="69" cm="1">
        <f t="array" ref="AM80">SUMPRODUCT((AC80:AI80&gt;=$N$8)*(AC80:AI80 &lt;= $N$9)*(TEXT(AC80:AI80,"yyyy-mm")=AL80)*(AC81:AI81 = "●"))</f>
        <v>0</v>
      </c>
      <c r="AN80" s="69" cm="1">
        <f t="array" ref="AN80">SUMPRODUCT((AH80:AI80&gt;=$N$8)*(AH80:AI80 &lt;= $N$9)*(TEXT(AH80:AI80,"yyyy-mm")=AL80)*(AH81:AI81 = "▲"))</f>
        <v>0</v>
      </c>
      <c r="AO80" s="69" cm="1">
        <f t="array" ref="AO80">SUMPRODUCT((AC80:AI80&gt;=$N$8)*(AC80:AI80 &lt;= $N$9)*(TEXT(AC80:AI80,"yyyy-mm")=AL80)*(AC81:AI81 = "★"))</f>
        <v>0</v>
      </c>
      <c r="AP80" s="68"/>
      <c r="AQ80" s="19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3"/>
    </row>
    <row r="81" spans="10:55" s="8" customFormat="1" ht="19.5" customHeight="1" thickBot="1" x14ac:dyDescent="0.5">
      <c r="J81" s="86"/>
      <c r="K81" s="135" t="str">
        <f t="shared" ref="K81" si="268">IF(U81&gt;=0.285,"OK","NG")</f>
        <v>NG</v>
      </c>
      <c r="L81" s="136"/>
      <c r="M81" s="144"/>
      <c r="N81" s="144"/>
      <c r="O81" s="144"/>
      <c r="P81" s="144"/>
      <c r="Q81" s="144"/>
      <c r="R81" s="145"/>
      <c r="S81" s="146"/>
      <c r="T81" s="135">
        <f t="shared" ref="T81" si="269">COUNTIF(M81:S81,"●")</f>
        <v>0</v>
      </c>
      <c r="U81" s="147">
        <f t="shared" ref="U81" si="270">IF(COUNTA(M81:S81)=0,-1,IF(OR(COUNTIF(M81:S81,"▲")&gt;6,AND(M80&lt;$N$9,$N$9&lt;S80)),0.285,IF(T80+T81=0,0,T81/(T81+T80))))</f>
        <v>-1</v>
      </c>
      <c r="V81" s="135" t="str">
        <f>TEXT(S80,"YYYY-MM")</f>
        <v>2026-08</v>
      </c>
      <c r="W81" s="140" cm="1">
        <f t="array" ref="W81">IF(V81=V80,0,SUMPRODUCT((M80:S80&gt;=$N$8)*(M80:S80 &lt;= $N$9)*(TEXT(M80:S80,"yyyy-mm")=V81)*(M81:S81 = "●")))</f>
        <v>0</v>
      </c>
      <c r="X81" s="140" cm="1">
        <f t="array" ref="X81">IF(V81=V80,0,SUMPRODUCT((M80:S80&gt;=$N$8)*(M80:S80 &lt;= $N$9)*(TEXT(M80:S80,"yyyy-mm")=V81)*(M81:S81 = "▲")))</f>
        <v>0</v>
      </c>
      <c r="Y81" s="140" cm="1">
        <f t="array" ref="Y81">IF(V81=V80,0,SUMPRODUCT((M80:S80&gt;=$N$8)*(M80:S80 &lt;= $N$9)*(TEXT(M80:S80,"yyyy-mm")=V81)*(M81:S81 = "★")))</f>
        <v>0</v>
      </c>
      <c r="Z81" s="135"/>
      <c r="AA81" s="135" t="str">
        <f t="shared" ref="AA81" si="271">IF(AK81&gt;=0.285,"OK","NG")</f>
        <v>NG</v>
      </c>
      <c r="AB81" s="136"/>
      <c r="AC81" s="144"/>
      <c r="AD81" s="144"/>
      <c r="AE81" s="144"/>
      <c r="AF81" s="144"/>
      <c r="AG81" s="144"/>
      <c r="AH81" s="145"/>
      <c r="AI81" s="146"/>
      <c r="AJ81" s="68">
        <f t="shared" ref="AJ81" si="272">COUNTIF(AC81:AI81,"●")</f>
        <v>0</v>
      </c>
      <c r="AK81" s="70">
        <f t="shared" ref="AK81" si="273">IF(COUNTA(AC81:AI81)=0,-1,IF(OR(COUNTIF(AC81:AI81,"▲")&gt;6,AND(AC80&lt;$N$9,$N$9&lt;AI80)),0.285,IF(AJ80+AJ81=0,0,AJ81/(AJ81+AJ80))))</f>
        <v>-1</v>
      </c>
      <c r="AL81" s="68" t="str">
        <f>TEXT(AI80,"YYYY-MM")</f>
        <v>2027-01</v>
      </c>
      <c r="AM81" s="69" cm="1">
        <f t="array" ref="AM81">IF(AL81=AL80,0,SUMPRODUCT((AC80:AI80&gt;=$N$8)*(AC80:AI80 &lt;= $N$9)*(TEXT(AC80:AI80,"yyyy-mm")=AL81)*(AC81:AI81 = "●")))</f>
        <v>0</v>
      </c>
      <c r="AN81" s="69" cm="1">
        <f t="array" ref="AN81">IF(AL81=AL80,0,SUMPRODUCT((AC80:AI80&gt;=$N$8)*(AC80:AI80 &lt;= $N$9)*(TEXT(AC80:AI80,"yyyy-mm")=AL81)*(AC81:AI81 = "▲")))</f>
        <v>0</v>
      </c>
      <c r="AO81" s="69" cm="1">
        <f t="array" ref="AO81">IF(AL81=AL80,0,SUMPRODUCT((AC80:AI80&gt;=$N$8)*(AC80:AI80 &lt;= $N$9)*(TEXT(AC80:AI80,"yyyy-mm")=AL81)*(AC81:AI81 = "★")))</f>
        <v>0</v>
      </c>
      <c r="AP81" s="68"/>
      <c r="AQ81" s="19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3"/>
    </row>
    <row r="82" spans="10:55" s="8" customFormat="1" ht="19.5" customHeight="1" x14ac:dyDescent="0.45">
      <c r="J82" s="86"/>
      <c r="K82" s="135"/>
      <c r="L82" s="132">
        <v>45</v>
      </c>
      <c r="M82" s="141">
        <f>S80+1</f>
        <v>46265</v>
      </c>
      <c r="N82" s="141">
        <f t="shared" ref="N82:S82" si="274">M82+1</f>
        <v>46266</v>
      </c>
      <c r="O82" s="141">
        <f t="shared" si="274"/>
        <v>46267</v>
      </c>
      <c r="P82" s="141">
        <f t="shared" si="274"/>
        <v>46268</v>
      </c>
      <c r="Q82" s="141">
        <f t="shared" si="274"/>
        <v>46269</v>
      </c>
      <c r="R82" s="142">
        <f t="shared" si="274"/>
        <v>46270</v>
      </c>
      <c r="S82" s="143">
        <f t="shared" si="274"/>
        <v>46271</v>
      </c>
      <c r="T82" s="135">
        <f t="shared" ref="T82" si="275">COUNTIF(M83:S83,"★")</f>
        <v>0</v>
      </c>
      <c r="U82" s="135"/>
      <c r="V82" s="135" t="str">
        <f>TEXT(M82,"YYYY-MM")</f>
        <v>2026-08</v>
      </c>
      <c r="W82" s="140" cm="1">
        <f t="array" ref="W82">SUMPRODUCT((M82:S82&gt;=$N$8)*(M82:S82 &lt;= $N$9)*(TEXT(M82:S82,"yyyy-mm")=V82)*(M83:S83 = "●"))</f>
        <v>0</v>
      </c>
      <c r="X82" s="140" cm="1">
        <f t="array" ref="X82">SUMPRODUCT((R82:S82&gt;=$N$8)*(R82:S82 &lt;= $N$9)*(TEXT(R82:S82,"yyyy-mm")=V82)*(R83:S83 = "▲"))</f>
        <v>0</v>
      </c>
      <c r="Y82" s="140" cm="1">
        <f t="array" ref="Y82">SUMPRODUCT((M82:S82&gt;=$N$8)*(M82:S82 &lt;= $N$9)*(TEXT(M82:S82,"yyyy-mm")=V82)*(M83:S83 = "★"))</f>
        <v>0</v>
      </c>
      <c r="Z82" s="135"/>
      <c r="AA82" s="135"/>
      <c r="AB82" s="132">
        <v>66</v>
      </c>
      <c r="AC82" s="141">
        <f>AI80+1</f>
        <v>46412</v>
      </c>
      <c r="AD82" s="141">
        <f t="shared" ref="AD82:AI82" si="276">AC82+1</f>
        <v>46413</v>
      </c>
      <c r="AE82" s="141">
        <f t="shared" si="276"/>
        <v>46414</v>
      </c>
      <c r="AF82" s="141">
        <f t="shared" si="276"/>
        <v>46415</v>
      </c>
      <c r="AG82" s="141">
        <f t="shared" si="276"/>
        <v>46416</v>
      </c>
      <c r="AH82" s="142">
        <f t="shared" si="276"/>
        <v>46417</v>
      </c>
      <c r="AI82" s="143">
        <f t="shared" si="276"/>
        <v>46418</v>
      </c>
      <c r="AJ82" s="68">
        <f t="shared" ref="AJ82" si="277">COUNTIF(AC83:AI83,"★")</f>
        <v>0</v>
      </c>
      <c r="AK82" s="68"/>
      <c r="AL82" s="68" t="str">
        <f>TEXT(AC82,"YYYY-MM")</f>
        <v>2027-01</v>
      </c>
      <c r="AM82" s="69" cm="1">
        <f t="array" ref="AM82">SUMPRODUCT((AC82:AI82&gt;=$N$8)*(AC82:AI82 &lt;= $N$9)*(TEXT(AC82:AI82,"yyyy-mm")=AL82)*(AC83:AI83 = "●"))</f>
        <v>0</v>
      </c>
      <c r="AN82" s="69" cm="1">
        <f t="array" ref="AN82">SUMPRODUCT((AH82:AI82&gt;=$N$8)*(AH82:AI82 &lt;= $N$9)*(TEXT(AH82:AI82,"yyyy-mm")=AL82)*(AH83:AI83 = "▲"))</f>
        <v>0</v>
      </c>
      <c r="AO82" s="69" cm="1">
        <f t="array" ref="AO82">SUMPRODUCT((AC82:AI82&gt;=$N$8)*(AC82:AI82 &lt;= $N$9)*(TEXT(AC82:AI82,"yyyy-mm")=AL82)*(AC83:AI83 = "★"))</f>
        <v>0</v>
      </c>
      <c r="AP82" s="68"/>
      <c r="AQ82" s="19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3"/>
    </row>
    <row r="83" spans="10:55" s="8" customFormat="1" ht="19.5" customHeight="1" thickBot="1" x14ac:dyDescent="0.5">
      <c r="J83" s="86"/>
      <c r="K83" s="135" t="str">
        <f t="shared" ref="K83" si="278">IF(U83&gt;=0.285,"OK","NG")</f>
        <v>NG</v>
      </c>
      <c r="L83" s="136"/>
      <c r="M83" s="144"/>
      <c r="N83" s="144"/>
      <c r="O83" s="144"/>
      <c r="P83" s="144"/>
      <c r="Q83" s="144"/>
      <c r="R83" s="145"/>
      <c r="S83" s="146"/>
      <c r="T83" s="135">
        <f t="shared" ref="T83" si="279">COUNTIF(M83:S83,"●")</f>
        <v>0</v>
      </c>
      <c r="U83" s="147">
        <f t="shared" ref="U83" si="280">IF(COUNTA(M83:S83)=0,-1,IF(OR(COUNTIF(M83:S83,"▲")&gt;6,AND(M82&lt;$N$9,$N$9&lt;S82)),0.285,IF(T82+T83=0,0,T83/(T83+T82))))</f>
        <v>-1</v>
      </c>
      <c r="V83" s="135" t="str">
        <f>TEXT(S82,"YYYY-MM")</f>
        <v>2026-09</v>
      </c>
      <c r="W83" s="140" cm="1">
        <f t="array" ref="W83">IF(V83=V82,0,SUMPRODUCT((M82:S82&gt;=$N$8)*(M82:S82 &lt;= $N$9)*(TEXT(M82:S82,"yyyy-mm")=V83)*(M83:S83 = "●")))</f>
        <v>0</v>
      </c>
      <c r="X83" s="140" cm="1">
        <f t="array" ref="X83">IF(V83=V82,0,SUMPRODUCT((M82:S82&gt;=$N$8)*(M82:S82 &lt;= $N$9)*(TEXT(M82:S82,"yyyy-mm")=V83)*(M83:S83 = "▲")))</f>
        <v>0</v>
      </c>
      <c r="Y83" s="140" cm="1">
        <f t="array" ref="Y83">IF(V83=V82,0,SUMPRODUCT((M82:S82&gt;=$N$8)*(M82:S82 &lt;= $N$9)*(TEXT(M82:S82,"yyyy-mm")=V83)*(M83:S83 = "★")))</f>
        <v>0</v>
      </c>
      <c r="Z83" s="135"/>
      <c r="AA83" s="135" t="str">
        <f t="shared" ref="AA83" si="281">IF(AK83&gt;=0.285,"OK","NG")</f>
        <v>NG</v>
      </c>
      <c r="AB83" s="136"/>
      <c r="AC83" s="144"/>
      <c r="AD83" s="144"/>
      <c r="AE83" s="144"/>
      <c r="AF83" s="144"/>
      <c r="AG83" s="144"/>
      <c r="AH83" s="145"/>
      <c r="AI83" s="146"/>
      <c r="AJ83" s="68">
        <f t="shared" ref="AJ83" si="282">COUNTIF(AC83:AI83,"●")</f>
        <v>0</v>
      </c>
      <c r="AK83" s="70">
        <f t="shared" ref="AK83" si="283">IF(COUNTA(AC83:AI83)=0,-1,IF(OR(COUNTIF(AC83:AI83,"▲")&gt;6,AND(AC82&lt;$N$9,$N$9&lt;AI82)),0.285,IF(AJ82+AJ83=0,0,AJ83/(AJ83+AJ82))))</f>
        <v>-1</v>
      </c>
      <c r="AL83" s="68" t="str">
        <f>TEXT(AI82,"YYYY-MM")</f>
        <v>2027-01</v>
      </c>
      <c r="AM83" s="69" cm="1">
        <f t="array" ref="AM83">IF(AL83=AL82,0,SUMPRODUCT((AC82:AI82&gt;=$N$8)*(AC82:AI82 &lt;= $N$9)*(TEXT(AC82:AI82,"yyyy-mm")=AL83)*(AC83:AI83 = "●")))</f>
        <v>0</v>
      </c>
      <c r="AN83" s="69" cm="1">
        <f t="array" ref="AN83">IF(AL83=AL82,0,SUMPRODUCT((AC82:AI82&gt;=$N$8)*(AC82:AI82 &lt;= $N$9)*(TEXT(AC82:AI82,"yyyy-mm")=AL83)*(AC83:AI83 = "▲")))</f>
        <v>0</v>
      </c>
      <c r="AO83" s="69" cm="1">
        <f t="array" ref="AO83">IF(AL83=AL82,0,SUMPRODUCT((AC82:AI82&gt;=$N$8)*(AC82:AI82 &lt;= $N$9)*(TEXT(AC82:AI82,"yyyy-mm")=AL83)*(AC83:AI83 = "★")))</f>
        <v>0</v>
      </c>
      <c r="AP83" s="68"/>
      <c r="AQ83" s="19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3"/>
    </row>
    <row r="84" spans="10:55" s="8" customFormat="1" ht="19.5" customHeight="1" x14ac:dyDescent="0.45">
      <c r="J84" s="86"/>
      <c r="K84" s="135"/>
      <c r="L84" s="132">
        <v>46</v>
      </c>
      <c r="M84" s="141">
        <f>S82+1</f>
        <v>46272</v>
      </c>
      <c r="N84" s="141">
        <f t="shared" ref="N84:S84" si="284">M84+1</f>
        <v>46273</v>
      </c>
      <c r="O84" s="141">
        <f t="shared" si="284"/>
        <v>46274</v>
      </c>
      <c r="P84" s="141">
        <f t="shared" si="284"/>
        <v>46275</v>
      </c>
      <c r="Q84" s="141">
        <f t="shared" si="284"/>
        <v>46276</v>
      </c>
      <c r="R84" s="142">
        <f t="shared" si="284"/>
        <v>46277</v>
      </c>
      <c r="S84" s="143">
        <f t="shared" si="284"/>
        <v>46278</v>
      </c>
      <c r="T84" s="135">
        <f t="shared" ref="T84" si="285">COUNTIF(M85:S85,"★")</f>
        <v>0</v>
      </c>
      <c r="U84" s="135"/>
      <c r="V84" s="135" t="str">
        <f>TEXT(M84,"YYYY-MM")</f>
        <v>2026-09</v>
      </c>
      <c r="W84" s="140" cm="1">
        <f t="array" ref="W84">SUMPRODUCT((M84:S84&gt;=$N$8)*(M84:S84 &lt;= $N$9)*(TEXT(M84:S84,"yyyy-mm")=V84)*(M85:S85 = "●"))</f>
        <v>0</v>
      </c>
      <c r="X84" s="140" cm="1">
        <f t="array" ref="X84">SUMPRODUCT((R84:S84&gt;=$N$8)*(R84:S84 &lt;= $N$9)*(TEXT(R84:S84,"yyyy-mm")=V84)*(R85:S85 = "▲"))</f>
        <v>0</v>
      </c>
      <c r="Y84" s="140" cm="1">
        <f t="array" ref="Y84">SUMPRODUCT((M84:S84&gt;=$N$8)*(M84:S84 &lt;= $N$9)*(TEXT(M84:S84,"yyyy-mm")=V84)*(M85:S85 = "★"))</f>
        <v>0</v>
      </c>
      <c r="Z84" s="135"/>
      <c r="AA84" s="135"/>
      <c r="AB84" s="132">
        <v>67</v>
      </c>
      <c r="AC84" s="141">
        <f>AI82+1</f>
        <v>46419</v>
      </c>
      <c r="AD84" s="141">
        <f t="shared" ref="AD84:AI84" si="286">AC84+1</f>
        <v>46420</v>
      </c>
      <c r="AE84" s="141">
        <f t="shared" si="286"/>
        <v>46421</v>
      </c>
      <c r="AF84" s="141">
        <f t="shared" si="286"/>
        <v>46422</v>
      </c>
      <c r="AG84" s="141">
        <f t="shared" si="286"/>
        <v>46423</v>
      </c>
      <c r="AH84" s="142">
        <f t="shared" si="286"/>
        <v>46424</v>
      </c>
      <c r="AI84" s="143">
        <f t="shared" si="286"/>
        <v>46425</v>
      </c>
      <c r="AJ84" s="68">
        <f t="shared" ref="AJ84" si="287">COUNTIF(AC85:AI85,"★")</f>
        <v>0</v>
      </c>
      <c r="AK84" s="68"/>
      <c r="AL84" s="68" t="str">
        <f>TEXT(AC84,"YYYY-MM")</f>
        <v>2027-02</v>
      </c>
      <c r="AM84" s="69" cm="1">
        <f t="array" ref="AM84">SUMPRODUCT((AC84:AI84&gt;=$N$8)*(AC84:AI84 &lt;= $N$9)*(TEXT(AC84:AI84,"yyyy-mm")=AL84)*(AC85:AI85 = "●"))</f>
        <v>0</v>
      </c>
      <c r="AN84" s="69" cm="1">
        <f t="array" ref="AN84">SUMPRODUCT((AH84:AI84&gt;=$N$8)*(AH84:AI84 &lt;= $N$9)*(TEXT(AH84:AI84,"yyyy-mm")=AL84)*(AH85:AI85 = "▲"))</f>
        <v>0</v>
      </c>
      <c r="AO84" s="69" cm="1">
        <f t="array" ref="AO84">SUMPRODUCT((AC84:AI84&gt;=$N$8)*(AC84:AI84 &lt;= $N$9)*(TEXT(AC84:AI84,"yyyy-mm")=AL84)*(AC85:AI85 = "★"))</f>
        <v>0</v>
      </c>
      <c r="AP84" s="68"/>
      <c r="AQ84" s="19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3"/>
    </row>
    <row r="85" spans="10:55" s="8" customFormat="1" ht="19.5" customHeight="1" thickBot="1" x14ac:dyDescent="0.5">
      <c r="J85" s="86"/>
      <c r="K85" s="135" t="str">
        <f t="shared" ref="K85" si="288">IF(U85&gt;=0.285,"OK","NG")</f>
        <v>NG</v>
      </c>
      <c r="L85" s="136"/>
      <c r="M85" s="144"/>
      <c r="N85" s="144"/>
      <c r="O85" s="144"/>
      <c r="P85" s="144"/>
      <c r="Q85" s="144"/>
      <c r="R85" s="145"/>
      <c r="S85" s="146"/>
      <c r="T85" s="135">
        <f t="shared" ref="T85" si="289">COUNTIF(M85:S85,"●")</f>
        <v>0</v>
      </c>
      <c r="U85" s="147">
        <f t="shared" ref="U85" si="290">IF(COUNTA(M85:S85)=0,-1,IF(OR(COUNTIF(M85:S85,"▲")&gt;6,AND(M84&lt;$N$9,$N$9&lt;S84)),0.285,IF(T84+T85=0,0,T85/(T85+T84))))</f>
        <v>-1</v>
      </c>
      <c r="V85" s="135" t="str">
        <f>TEXT(S84,"YYYY-MM")</f>
        <v>2026-09</v>
      </c>
      <c r="W85" s="140" cm="1">
        <f t="array" ref="W85">IF(V85=V84,0,SUMPRODUCT((M84:S84&gt;=$N$8)*(M84:S84 &lt;= $N$9)*(TEXT(M84:S84,"yyyy-mm")=V85)*(M85:S85 = "●")))</f>
        <v>0</v>
      </c>
      <c r="X85" s="140" cm="1">
        <f t="array" ref="X85">IF(V85=V84,0,SUMPRODUCT((M84:S84&gt;=$N$8)*(M84:S84 &lt;= $N$9)*(TEXT(M84:S84,"yyyy-mm")=V85)*(M85:S85 = "▲")))</f>
        <v>0</v>
      </c>
      <c r="Y85" s="140" cm="1">
        <f t="array" ref="Y85">IF(V85=V84,0,SUMPRODUCT((M84:S84&gt;=$N$8)*(M84:S84 &lt;= $N$9)*(TEXT(M84:S84,"yyyy-mm")=V85)*(M85:S85 = "★")))</f>
        <v>0</v>
      </c>
      <c r="Z85" s="135"/>
      <c r="AA85" s="135" t="str">
        <f t="shared" ref="AA85" si="291">IF(AK85&gt;=0.285,"OK","NG")</f>
        <v>NG</v>
      </c>
      <c r="AB85" s="136"/>
      <c r="AC85" s="144"/>
      <c r="AD85" s="144"/>
      <c r="AE85" s="144"/>
      <c r="AF85" s="144"/>
      <c r="AG85" s="144"/>
      <c r="AH85" s="145"/>
      <c r="AI85" s="146"/>
      <c r="AJ85" s="68">
        <f t="shared" ref="AJ85" si="292">COUNTIF(AC85:AI85,"●")</f>
        <v>0</v>
      </c>
      <c r="AK85" s="70">
        <f t="shared" ref="AK85" si="293">IF(COUNTA(AC85:AI85)=0,-1,IF(OR(COUNTIF(AC85:AI85,"▲")&gt;6,AND(AC84&lt;$N$9,$N$9&lt;AI84)),0.285,IF(AJ84+AJ85=0,0,AJ85/(AJ85+AJ84))))</f>
        <v>-1</v>
      </c>
      <c r="AL85" s="68" t="str">
        <f>TEXT(AI84,"YYYY-MM")</f>
        <v>2027-02</v>
      </c>
      <c r="AM85" s="69" cm="1">
        <f t="array" ref="AM85">IF(AL85=AL84,0,SUMPRODUCT((AC84:AI84&gt;=$N$8)*(AC84:AI84 &lt;= $N$9)*(TEXT(AC84:AI84,"yyyy-mm")=AL85)*(AC85:AI85 = "●")))</f>
        <v>0</v>
      </c>
      <c r="AN85" s="69" cm="1">
        <f t="array" ref="AN85">IF(AL85=AL84,0,SUMPRODUCT((AC84:AI84&gt;=$N$8)*(AC84:AI84 &lt;= $N$9)*(TEXT(AC84:AI84,"yyyy-mm")=AL85)*(AC85:AI85 = "▲")))</f>
        <v>0</v>
      </c>
      <c r="AO85" s="69" cm="1">
        <f t="array" ref="AO85">IF(AL85=AL84,0,SUMPRODUCT((AC84:AI84&gt;=$N$8)*(AC84:AI84 &lt;= $N$9)*(TEXT(AC84:AI84,"yyyy-mm")=AL85)*(AC85:AI85 = "★")))</f>
        <v>0</v>
      </c>
      <c r="AP85" s="68"/>
      <c r="AQ85" s="19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3"/>
    </row>
    <row r="86" spans="10:55" s="8" customFormat="1" ht="19.5" customHeight="1" x14ac:dyDescent="0.45">
      <c r="J86" s="86"/>
      <c r="K86" s="135"/>
      <c r="L86" s="132">
        <v>47</v>
      </c>
      <c r="M86" s="141">
        <f>S84+1</f>
        <v>46279</v>
      </c>
      <c r="N86" s="141">
        <f t="shared" ref="N86:S86" si="294">M86+1</f>
        <v>46280</v>
      </c>
      <c r="O86" s="141">
        <f t="shared" si="294"/>
        <v>46281</v>
      </c>
      <c r="P86" s="141">
        <f t="shared" si="294"/>
        <v>46282</v>
      </c>
      <c r="Q86" s="141">
        <f t="shared" si="294"/>
        <v>46283</v>
      </c>
      <c r="R86" s="142">
        <f t="shared" si="294"/>
        <v>46284</v>
      </c>
      <c r="S86" s="143">
        <f t="shared" si="294"/>
        <v>46285</v>
      </c>
      <c r="T86" s="135">
        <f t="shared" ref="T86" si="295">COUNTIF(M87:S87,"★")</f>
        <v>0</v>
      </c>
      <c r="U86" s="135"/>
      <c r="V86" s="135" t="str">
        <f>TEXT(M86,"YYYY-MM")</f>
        <v>2026-09</v>
      </c>
      <c r="W86" s="140" cm="1">
        <f t="array" ref="W86">SUMPRODUCT((M86:S86&gt;=$N$8)*(M86:S86 &lt;= $N$9)*(TEXT(M86:S86,"yyyy-mm")=V86)*(M87:S87 = "●"))</f>
        <v>0</v>
      </c>
      <c r="X86" s="140" cm="1">
        <f t="array" ref="X86">SUMPRODUCT((R86:S86&gt;=$N$8)*(R86:S86 &lt;= $N$9)*(TEXT(R86:S86,"yyyy-mm")=V86)*(R87:S87 = "▲"))</f>
        <v>0</v>
      </c>
      <c r="Y86" s="140" cm="1">
        <f t="array" ref="Y86">SUMPRODUCT((M86:S86&gt;=$N$8)*(M86:S86 &lt;= $N$9)*(TEXT(M86:S86,"yyyy-mm")=V86)*(M87:S87 = "★"))</f>
        <v>0</v>
      </c>
      <c r="Z86" s="135"/>
      <c r="AA86" s="135"/>
      <c r="AB86" s="132">
        <v>68</v>
      </c>
      <c r="AC86" s="141">
        <f>AI84+1</f>
        <v>46426</v>
      </c>
      <c r="AD86" s="141">
        <f t="shared" ref="AD86:AI86" si="296">AC86+1</f>
        <v>46427</v>
      </c>
      <c r="AE86" s="141">
        <f t="shared" si="296"/>
        <v>46428</v>
      </c>
      <c r="AF86" s="141">
        <f t="shared" si="296"/>
        <v>46429</v>
      </c>
      <c r="AG86" s="141">
        <f t="shared" si="296"/>
        <v>46430</v>
      </c>
      <c r="AH86" s="142">
        <f t="shared" si="296"/>
        <v>46431</v>
      </c>
      <c r="AI86" s="143">
        <f t="shared" si="296"/>
        <v>46432</v>
      </c>
      <c r="AJ86" s="68">
        <f t="shared" ref="AJ86" si="297">COUNTIF(AC87:AI87,"★")</f>
        <v>0</v>
      </c>
      <c r="AK86" s="68"/>
      <c r="AL86" s="68" t="str">
        <f>TEXT(AC86,"YYYY-MM")</f>
        <v>2027-02</v>
      </c>
      <c r="AM86" s="69" cm="1">
        <f t="array" ref="AM86">SUMPRODUCT((AC86:AI86&gt;=$N$8)*(AC86:AI86 &lt;= $N$9)*(TEXT(AC86:AI86,"yyyy-mm")=AL86)*(AC87:AI87 = "●"))</f>
        <v>0</v>
      </c>
      <c r="AN86" s="69" cm="1">
        <f t="array" ref="AN86">SUMPRODUCT((AH86:AI86&gt;=$N$8)*(AH86:AI86 &lt;= $N$9)*(TEXT(AH86:AI86,"yyyy-mm")=AL86)*(AH87:AI87 = "▲"))</f>
        <v>0</v>
      </c>
      <c r="AO86" s="69" cm="1">
        <f t="array" ref="AO86">SUMPRODUCT((AC86:AI86&gt;=$N$8)*(AC86:AI86 &lt;= $N$9)*(TEXT(AC86:AI86,"yyyy-mm")=AL86)*(AC87:AI87 = "★"))</f>
        <v>0</v>
      </c>
      <c r="AP86" s="68"/>
      <c r="AQ86" s="19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3"/>
    </row>
    <row r="87" spans="10:55" s="8" customFormat="1" ht="19.5" customHeight="1" thickBot="1" x14ac:dyDescent="0.5">
      <c r="J87" s="86"/>
      <c r="K87" s="135" t="str">
        <f t="shared" ref="K87" si="298">IF(U87&gt;=0.285,"OK","NG")</f>
        <v>NG</v>
      </c>
      <c r="L87" s="136"/>
      <c r="M87" s="144"/>
      <c r="N87" s="144"/>
      <c r="O87" s="144"/>
      <c r="P87" s="144"/>
      <c r="Q87" s="144"/>
      <c r="R87" s="145"/>
      <c r="S87" s="146"/>
      <c r="T87" s="135">
        <f t="shared" ref="T87" si="299">COUNTIF(M87:S87,"●")</f>
        <v>0</v>
      </c>
      <c r="U87" s="147">
        <f t="shared" ref="U87" si="300">IF(COUNTA(M87:S87)=0,-1,IF(OR(COUNTIF(M87:S87,"▲")&gt;6,AND(M86&lt;$N$9,$N$9&lt;S86)),0.285,IF(T86+T87=0,0,T87/(T87+T86))))</f>
        <v>-1</v>
      </c>
      <c r="V87" s="135" t="str">
        <f>TEXT(S86,"YYYY-MM")</f>
        <v>2026-09</v>
      </c>
      <c r="W87" s="140" cm="1">
        <f t="array" ref="W87">IF(V87=V86,0,SUMPRODUCT((M86:S86&gt;=$N$8)*(M86:S86 &lt;= $N$9)*(TEXT(M86:S86,"yyyy-mm")=V87)*(M87:S87 = "●")))</f>
        <v>0</v>
      </c>
      <c r="X87" s="140" cm="1">
        <f t="array" ref="X87">IF(V87=V86,0,SUMPRODUCT((M86:S86&gt;=$N$8)*(M86:S86 &lt;= $N$9)*(TEXT(M86:S86,"yyyy-mm")=V87)*(M87:S87 = "▲")))</f>
        <v>0</v>
      </c>
      <c r="Y87" s="140" cm="1">
        <f t="array" ref="Y87">IF(V87=V86,0,SUMPRODUCT((M86:S86&gt;=$N$8)*(M86:S86 &lt;= $N$9)*(TEXT(M86:S86,"yyyy-mm")=V87)*(M87:S87 = "★")))</f>
        <v>0</v>
      </c>
      <c r="Z87" s="135"/>
      <c r="AA87" s="135" t="str">
        <f t="shared" ref="AA87" si="301">IF(AK87&gt;=0.285,"OK","NG")</f>
        <v>NG</v>
      </c>
      <c r="AB87" s="136"/>
      <c r="AC87" s="144"/>
      <c r="AD87" s="144"/>
      <c r="AE87" s="144"/>
      <c r="AF87" s="144"/>
      <c r="AG87" s="144"/>
      <c r="AH87" s="145"/>
      <c r="AI87" s="146"/>
      <c r="AJ87" s="68">
        <f t="shared" ref="AJ87" si="302">COUNTIF(AC87:AI87,"●")</f>
        <v>0</v>
      </c>
      <c r="AK87" s="70">
        <f t="shared" ref="AK87" si="303">IF(COUNTA(AC87:AI87)=0,-1,IF(OR(COUNTIF(AC87:AI87,"▲")&gt;6,AND(AC86&lt;$N$9,$N$9&lt;AI86)),0.285,IF(AJ86+AJ87=0,0,AJ87/(AJ87+AJ86))))</f>
        <v>-1</v>
      </c>
      <c r="AL87" s="68" t="str">
        <f>TEXT(AI86,"YYYY-MM")</f>
        <v>2027-02</v>
      </c>
      <c r="AM87" s="69" cm="1">
        <f t="array" ref="AM87">IF(AL87=AL86,0,SUMPRODUCT((AC86:AI86&gt;=$N$8)*(AC86:AI86 &lt;= $N$9)*(TEXT(AC86:AI86,"yyyy-mm")=AL87)*(AC87:AI87 = "●")))</f>
        <v>0</v>
      </c>
      <c r="AN87" s="69" cm="1">
        <f t="array" ref="AN87">IF(AL87=AL86,0,SUMPRODUCT((AC86:AI86&gt;=$N$8)*(AC86:AI86 &lt;= $N$9)*(TEXT(AC86:AI86,"yyyy-mm")=AL87)*(AC87:AI87 = "▲")))</f>
        <v>0</v>
      </c>
      <c r="AO87" s="69" cm="1">
        <f t="array" ref="AO87">IF(AL87=AL86,0,SUMPRODUCT((AC86:AI86&gt;=$N$8)*(AC86:AI86 &lt;= $N$9)*(TEXT(AC86:AI86,"yyyy-mm")=AL87)*(AC87:AI87 = "★")))</f>
        <v>0</v>
      </c>
      <c r="AP87" s="68"/>
      <c r="AQ87" s="19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3"/>
    </row>
    <row r="88" spans="10:55" s="8" customFormat="1" ht="19.5" customHeight="1" x14ac:dyDescent="0.45">
      <c r="J88" s="86"/>
      <c r="K88" s="135"/>
      <c r="L88" s="132">
        <v>48</v>
      </c>
      <c r="M88" s="141">
        <f>S86+1</f>
        <v>46286</v>
      </c>
      <c r="N88" s="141">
        <f t="shared" ref="N88:S88" si="304">M88+1</f>
        <v>46287</v>
      </c>
      <c r="O88" s="141">
        <f t="shared" si="304"/>
        <v>46288</v>
      </c>
      <c r="P88" s="141">
        <f t="shared" si="304"/>
        <v>46289</v>
      </c>
      <c r="Q88" s="141">
        <f t="shared" si="304"/>
        <v>46290</v>
      </c>
      <c r="R88" s="142">
        <f t="shared" si="304"/>
        <v>46291</v>
      </c>
      <c r="S88" s="143">
        <f t="shared" si="304"/>
        <v>46292</v>
      </c>
      <c r="T88" s="135">
        <f t="shared" ref="T88" si="305">COUNTIF(M89:S89,"★")</f>
        <v>0</v>
      </c>
      <c r="U88" s="135"/>
      <c r="V88" s="135" t="str">
        <f>TEXT(M88,"YYYY-MM")</f>
        <v>2026-09</v>
      </c>
      <c r="W88" s="140" cm="1">
        <f t="array" ref="W88">SUMPRODUCT((M88:S88&gt;=$N$8)*(M88:S88 &lt;= $N$9)*(TEXT(M88:S88,"yyyy-mm")=V88)*(M89:S89 = "●"))</f>
        <v>0</v>
      </c>
      <c r="X88" s="140" cm="1">
        <f t="array" ref="X88">SUMPRODUCT((R88:S88&gt;=$N$8)*(R88:S88 &lt;= $N$9)*(TEXT(R88:S88,"yyyy-mm")=V88)*(R89:S89 = "▲"))</f>
        <v>0</v>
      </c>
      <c r="Y88" s="140" cm="1">
        <f t="array" ref="Y88">SUMPRODUCT((M88:S88&gt;=$N$8)*(M88:S88 &lt;= $N$9)*(TEXT(M88:S88,"yyyy-mm")=V88)*(M89:S89 = "★"))</f>
        <v>0</v>
      </c>
      <c r="Z88" s="135"/>
      <c r="AA88" s="135"/>
      <c r="AB88" s="132">
        <v>69</v>
      </c>
      <c r="AC88" s="141">
        <f>AI86+1</f>
        <v>46433</v>
      </c>
      <c r="AD88" s="141">
        <f t="shared" ref="AD88:AI88" si="306">AC88+1</f>
        <v>46434</v>
      </c>
      <c r="AE88" s="141">
        <f t="shared" si="306"/>
        <v>46435</v>
      </c>
      <c r="AF88" s="141">
        <f t="shared" si="306"/>
        <v>46436</v>
      </c>
      <c r="AG88" s="141">
        <f t="shared" si="306"/>
        <v>46437</v>
      </c>
      <c r="AH88" s="142">
        <f t="shared" si="306"/>
        <v>46438</v>
      </c>
      <c r="AI88" s="143">
        <f t="shared" si="306"/>
        <v>46439</v>
      </c>
      <c r="AJ88" s="68">
        <f t="shared" ref="AJ88" si="307">COUNTIF(AC89:AI89,"★")</f>
        <v>0</v>
      </c>
      <c r="AK88" s="68"/>
      <c r="AL88" s="68" t="str">
        <f>TEXT(AC88,"YYYY-MM")</f>
        <v>2027-02</v>
      </c>
      <c r="AM88" s="69" cm="1">
        <f t="array" ref="AM88">SUMPRODUCT((AC88:AI88&gt;=$N$8)*(AC88:AI88 &lt;= $N$9)*(TEXT(AC88:AI88,"yyyy-mm")=AL88)*(AC89:AI89 = "●"))</f>
        <v>0</v>
      </c>
      <c r="AN88" s="69" cm="1">
        <f t="array" ref="AN88">SUMPRODUCT((AH88:AI88&gt;=$N$8)*(AH88:AI88 &lt;= $N$9)*(TEXT(AH88:AI88,"yyyy-mm")=AL88)*(AH89:AI89 = "▲"))</f>
        <v>0</v>
      </c>
      <c r="AO88" s="69" cm="1">
        <f t="array" ref="AO88">SUMPRODUCT((AC88:AI88&gt;=$N$8)*(AC88:AI88 &lt;= $N$9)*(TEXT(AC88:AI88,"yyyy-mm")=AL88)*(AC89:AI89 = "★"))</f>
        <v>0</v>
      </c>
      <c r="AP88" s="68"/>
      <c r="AQ88" s="19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3"/>
    </row>
    <row r="89" spans="10:55" s="8" customFormat="1" ht="19.5" customHeight="1" thickBot="1" x14ac:dyDescent="0.5">
      <c r="J89" s="86"/>
      <c r="K89" s="135" t="str">
        <f t="shared" ref="K89" si="308">IF(U89&gt;=0.285,"OK","NG")</f>
        <v>NG</v>
      </c>
      <c r="L89" s="136"/>
      <c r="M89" s="144"/>
      <c r="N89" s="144"/>
      <c r="O89" s="144"/>
      <c r="P89" s="144"/>
      <c r="Q89" s="144"/>
      <c r="R89" s="145"/>
      <c r="S89" s="146"/>
      <c r="T89" s="135">
        <f t="shared" ref="T89" si="309">COUNTIF(M89:S89,"●")</f>
        <v>0</v>
      </c>
      <c r="U89" s="147">
        <f t="shared" ref="U89" si="310">IF(COUNTA(M89:S89)=0,-1,IF(OR(COUNTIF(M89:S89,"▲")&gt;6,AND(M88&lt;$N$9,$N$9&lt;S88)),0.285,IF(T88+T89=0,0,T89/(T89+T88))))</f>
        <v>-1</v>
      </c>
      <c r="V89" s="135" t="str">
        <f>TEXT(S88,"YYYY-MM")</f>
        <v>2026-09</v>
      </c>
      <c r="W89" s="140" cm="1">
        <f t="array" ref="W89">IF(V89=V88,0,SUMPRODUCT((M88:S88&gt;=$N$8)*(M88:S88 &lt;= $N$9)*(TEXT(M88:S88,"yyyy-mm")=V89)*(M89:S89 = "●")))</f>
        <v>0</v>
      </c>
      <c r="X89" s="140" cm="1">
        <f t="array" ref="X89">IF(V89=V88,0,SUMPRODUCT((M88:S88&gt;=$N$8)*(M88:S88 &lt;= $N$9)*(TEXT(M88:S88,"yyyy-mm")=V89)*(M89:S89 = "▲")))</f>
        <v>0</v>
      </c>
      <c r="Y89" s="140" cm="1">
        <f t="array" ref="Y89">IF(V89=V88,0,SUMPRODUCT((M88:S88&gt;=$N$8)*(M88:S88 &lt;= $N$9)*(TEXT(M88:S88,"yyyy-mm")=V89)*(M89:S89 = "★")))</f>
        <v>0</v>
      </c>
      <c r="Z89" s="135"/>
      <c r="AA89" s="135" t="str">
        <f t="shared" ref="AA89" si="311">IF(AK89&gt;=0.285,"OK","NG")</f>
        <v>NG</v>
      </c>
      <c r="AB89" s="136"/>
      <c r="AC89" s="144"/>
      <c r="AD89" s="144"/>
      <c r="AE89" s="144"/>
      <c r="AF89" s="144"/>
      <c r="AG89" s="144"/>
      <c r="AH89" s="145"/>
      <c r="AI89" s="146"/>
      <c r="AJ89" s="68">
        <f t="shared" ref="AJ89" si="312">COUNTIF(AC89:AI89,"●")</f>
        <v>0</v>
      </c>
      <c r="AK89" s="70">
        <f t="shared" ref="AK89" si="313">IF(COUNTA(AC89:AI89)=0,-1,IF(OR(COUNTIF(AC89:AI89,"▲")&gt;6,AND(AC88&lt;$N$9,$N$9&lt;AI88)),0.285,IF(AJ88+AJ89=0,0,AJ89/(AJ89+AJ88))))</f>
        <v>-1</v>
      </c>
      <c r="AL89" s="68" t="str">
        <f>TEXT(AI88,"YYYY-MM")</f>
        <v>2027-02</v>
      </c>
      <c r="AM89" s="69" cm="1">
        <f t="array" ref="AM89">IF(AL89=AL88,0,SUMPRODUCT((AC88:AI88&gt;=$N$8)*(AC88:AI88 &lt;= $N$9)*(TEXT(AC88:AI88,"yyyy-mm")=AL89)*(AC89:AI89 = "●")))</f>
        <v>0</v>
      </c>
      <c r="AN89" s="69" cm="1">
        <f t="array" ref="AN89">IF(AL89=AL88,0,SUMPRODUCT((AC88:AI88&gt;=$N$8)*(AC88:AI88 &lt;= $N$9)*(TEXT(AC88:AI88,"yyyy-mm")=AL89)*(AC89:AI89 = "▲")))</f>
        <v>0</v>
      </c>
      <c r="AO89" s="69" cm="1">
        <f t="array" ref="AO89">IF(AL89=AL88,0,SUMPRODUCT((AC88:AI88&gt;=$N$8)*(AC88:AI88 &lt;= $N$9)*(TEXT(AC88:AI88,"yyyy-mm")=AL89)*(AC89:AI89 = "★")))</f>
        <v>0</v>
      </c>
      <c r="AP89" s="68"/>
      <c r="AQ89" s="19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3"/>
    </row>
    <row r="90" spans="10:55" s="8" customFormat="1" ht="19.5" customHeight="1" x14ac:dyDescent="0.45">
      <c r="J90" s="86"/>
      <c r="K90" s="135"/>
      <c r="L90" s="132">
        <v>49</v>
      </c>
      <c r="M90" s="141">
        <f>S88+1</f>
        <v>46293</v>
      </c>
      <c r="N90" s="141">
        <f t="shared" ref="N90:S90" si="314">M90+1</f>
        <v>46294</v>
      </c>
      <c r="O90" s="141">
        <f t="shared" si="314"/>
        <v>46295</v>
      </c>
      <c r="P90" s="141">
        <f t="shared" si="314"/>
        <v>46296</v>
      </c>
      <c r="Q90" s="141">
        <f t="shared" si="314"/>
        <v>46297</v>
      </c>
      <c r="R90" s="142">
        <f t="shared" si="314"/>
        <v>46298</v>
      </c>
      <c r="S90" s="143">
        <f t="shared" si="314"/>
        <v>46299</v>
      </c>
      <c r="T90" s="135">
        <f t="shared" ref="T90" si="315">COUNTIF(M91:S91,"★")</f>
        <v>0</v>
      </c>
      <c r="U90" s="135"/>
      <c r="V90" s="135" t="str">
        <f t="shared" ref="V90" si="316">TEXT(M90,"YYYY-MM")</f>
        <v>2026-09</v>
      </c>
      <c r="W90" s="140" cm="1">
        <f t="array" ref="W90">SUMPRODUCT((M90:S90&gt;=$N$8)*(M90:S90 &lt;= $N$9)*(TEXT(M90:S90,"yyyy-mm")=V90)*(M91:S91 = "●"))</f>
        <v>0</v>
      </c>
      <c r="X90" s="140" cm="1">
        <f t="array" ref="X90">SUMPRODUCT((R90:S90&gt;=$N$8)*(R90:S90 &lt;= $N$9)*(TEXT(R90:S90,"yyyy-mm")=V90)*(R91:S91 = "▲"))</f>
        <v>0</v>
      </c>
      <c r="Y90" s="140" cm="1">
        <f t="array" ref="Y90">SUMPRODUCT((M90:S90&gt;=$N$8)*(M90:S90 &lt;= $N$9)*(TEXT(M90:S90,"yyyy-mm")=V90)*(M91:S91 = "★"))</f>
        <v>0</v>
      </c>
      <c r="Z90" s="135"/>
      <c r="AA90" s="135"/>
      <c r="AB90" s="132">
        <v>70</v>
      </c>
      <c r="AC90" s="141">
        <f>AI88+1</f>
        <v>46440</v>
      </c>
      <c r="AD90" s="141">
        <f t="shared" ref="AD90:AI90" si="317">AC90+1</f>
        <v>46441</v>
      </c>
      <c r="AE90" s="141">
        <f t="shared" si="317"/>
        <v>46442</v>
      </c>
      <c r="AF90" s="141">
        <f t="shared" si="317"/>
        <v>46443</v>
      </c>
      <c r="AG90" s="141">
        <f t="shared" si="317"/>
        <v>46444</v>
      </c>
      <c r="AH90" s="142">
        <f t="shared" si="317"/>
        <v>46445</v>
      </c>
      <c r="AI90" s="143">
        <f t="shared" si="317"/>
        <v>46446</v>
      </c>
      <c r="AJ90" s="68">
        <f t="shared" ref="AJ90" si="318">COUNTIF(AC91:AI91,"★")</f>
        <v>0</v>
      </c>
      <c r="AK90" s="68"/>
      <c r="AL90" s="68" t="str">
        <f t="shared" ref="AL90" si="319">TEXT(AC90,"YYYY-MM")</f>
        <v>2027-02</v>
      </c>
      <c r="AM90" s="69" cm="1">
        <f t="array" ref="AM90">SUMPRODUCT((AC90:AI90&gt;=$N$8)*(AC90:AI90 &lt;= $N$9)*(TEXT(AC90:AI90,"yyyy-mm")=AL90)*(AC91:AI91 = "●"))</f>
        <v>0</v>
      </c>
      <c r="AN90" s="69" cm="1">
        <f t="array" ref="AN90">SUMPRODUCT((AH90:AI90&gt;=$N$8)*(AH90:AI90 &lt;= $N$9)*(TEXT(AH90:AI90,"yyyy-mm")=AL90)*(AH91:AI91 = "▲"))</f>
        <v>0</v>
      </c>
      <c r="AO90" s="69" cm="1">
        <f t="array" ref="AO90">SUMPRODUCT((AC90:AI90&gt;=$N$8)*(AC90:AI90 &lt;= $N$9)*(TEXT(AC90:AI90,"yyyy-mm")=AL90)*(AC91:AI91 = "★"))</f>
        <v>0</v>
      </c>
      <c r="AP90" s="68"/>
      <c r="AQ90" s="19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3"/>
    </row>
    <row r="91" spans="10:55" s="8" customFormat="1" ht="19.5" customHeight="1" thickBot="1" x14ac:dyDescent="0.5">
      <c r="J91" s="86"/>
      <c r="K91" s="135" t="str">
        <f t="shared" ref="K91" si="320">IF(U91&gt;=0.285,"OK","NG")</f>
        <v>NG</v>
      </c>
      <c r="L91" s="136"/>
      <c r="M91" s="144"/>
      <c r="N91" s="144"/>
      <c r="O91" s="144"/>
      <c r="P91" s="144"/>
      <c r="Q91" s="144"/>
      <c r="R91" s="145"/>
      <c r="S91" s="146"/>
      <c r="T91" s="135">
        <f t="shared" ref="T91" si="321">COUNTIF(M91:S91,"●")</f>
        <v>0</v>
      </c>
      <c r="U91" s="147">
        <f t="shared" ref="U91" si="322">IF(COUNTA(M91:S91)=0,-1,IF(OR(COUNTIF(M91:S91,"▲")&gt;6,AND(M90&lt;$N$9,$N$9&lt;S90)),0.285,IF(T90+T91=0,0,T91/(T91+T90))))</f>
        <v>-1</v>
      </c>
      <c r="V91" s="135" t="str">
        <f t="shared" ref="V91" si="323">TEXT(S90,"YYYY-MM")</f>
        <v>2026-10</v>
      </c>
      <c r="W91" s="140" cm="1">
        <f t="array" ref="W91">IF(V91=V90,0,SUMPRODUCT((M90:S90&gt;=$N$8)*(M90:S90 &lt;= $N$9)*(TEXT(M90:S90,"yyyy-mm")=V91)*(M91:S91 = "●")))</f>
        <v>0</v>
      </c>
      <c r="X91" s="140" cm="1">
        <f t="array" ref="X91">IF(V91=V90,0,SUMPRODUCT((M90:S90&gt;=$N$8)*(M90:S90 &lt;= $N$9)*(TEXT(M90:S90,"yyyy-mm")=V91)*(M91:S91 = "▲")))</f>
        <v>0</v>
      </c>
      <c r="Y91" s="140" cm="1">
        <f t="array" ref="Y91">IF(V91=V90,0,SUMPRODUCT((M90:S90&gt;=$N$8)*(M90:S90 &lt;= $N$9)*(TEXT(M90:S90,"yyyy-mm")=V91)*(M91:S91 = "★")))</f>
        <v>0</v>
      </c>
      <c r="Z91" s="135"/>
      <c r="AA91" s="135" t="str">
        <f t="shared" ref="AA91" si="324">IF(AK91&gt;=0.285,"OK","NG")</f>
        <v>NG</v>
      </c>
      <c r="AB91" s="136"/>
      <c r="AC91" s="144"/>
      <c r="AD91" s="144"/>
      <c r="AE91" s="144"/>
      <c r="AF91" s="144"/>
      <c r="AG91" s="144"/>
      <c r="AH91" s="145"/>
      <c r="AI91" s="146"/>
      <c r="AJ91" s="68">
        <f t="shared" ref="AJ91" si="325">COUNTIF(AC91:AI91,"●")</f>
        <v>0</v>
      </c>
      <c r="AK91" s="70">
        <f t="shared" ref="AK91" si="326">IF(COUNTA(AC91:AI91)=0,-1,IF(OR(COUNTIF(AC91:AI91,"▲")&gt;6,AND(AC90&lt;$N$9,$N$9&lt;AI90)),0.285,IF(AJ90+AJ91=0,0,AJ91/(AJ91+AJ90))))</f>
        <v>-1</v>
      </c>
      <c r="AL91" s="68" t="str">
        <f t="shared" ref="AL91" si="327">TEXT(AI90,"YYYY-MM")</f>
        <v>2027-02</v>
      </c>
      <c r="AM91" s="69" cm="1">
        <f t="array" ref="AM91">IF(AL91=AL90,0,SUMPRODUCT((AC90:AI90&gt;=$N$8)*(AC90:AI90 &lt;= $N$9)*(TEXT(AC90:AI90,"yyyy-mm")=AL91)*(AC91:AI91 = "●")))</f>
        <v>0</v>
      </c>
      <c r="AN91" s="69" cm="1">
        <f t="array" ref="AN91">IF(AL91=AL90,0,SUMPRODUCT((AC90:AI90&gt;=$N$8)*(AC90:AI90 &lt;= $N$9)*(TEXT(AC90:AI90,"yyyy-mm")=AL91)*(AC91:AI91 = "▲")))</f>
        <v>0</v>
      </c>
      <c r="AO91" s="69" cm="1">
        <f t="array" ref="AO91">IF(AL91=AL90,0,SUMPRODUCT((AC90:AI90&gt;=$N$8)*(AC90:AI90 &lt;= $N$9)*(TEXT(AC90:AI90,"yyyy-mm")=AL91)*(AC91:AI91 = "★")))</f>
        <v>0</v>
      </c>
      <c r="AP91" s="68"/>
      <c r="AQ91" s="19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3"/>
    </row>
    <row r="92" spans="10:55" s="8" customFormat="1" ht="19.5" customHeight="1" x14ac:dyDescent="0.45">
      <c r="J92" s="86"/>
      <c r="K92" s="135"/>
      <c r="L92" s="132">
        <v>50</v>
      </c>
      <c r="M92" s="141">
        <f>S90+1</f>
        <v>46300</v>
      </c>
      <c r="N92" s="141">
        <f t="shared" ref="N92:S92" si="328">M92+1</f>
        <v>46301</v>
      </c>
      <c r="O92" s="141">
        <f t="shared" si="328"/>
        <v>46302</v>
      </c>
      <c r="P92" s="141">
        <f t="shared" si="328"/>
        <v>46303</v>
      </c>
      <c r="Q92" s="141">
        <f t="shared" si="328"/>
        <v>46304</v>
      </c>
      <c r="R92" s="142">
        <f t="shared" si="328"/>
        <v>46305</v>
      </c>
      <c r="S92" s="143">
        <f t="shared" si="328"/>
        <v>46306</v>
      </c>
      <c r="T92" s="135">
        <f t="shared" ref="T92" si="329">COUNTIF(M93:S93,"★")</f>
        <v>0</v>
      </c>
      <c r="U92" s="135"/>
      <c r="V92" s="135" t="str">
        <f t="shared" ref="V92" si="330">TEXT(M92,"YYYY-MM")</f>
        <v>2026-10</v>
      </c>
      <c r="W92" s="140" cm="1">
        <f t="array" ref="W92">SUMPRODUCT((M92:S92&gt;=$N$8)*(M92:S92 &lt;= $N$9)*(TEXT(M92:S92,"yyyy-mm")=V92)*(M93:S93 = "●"))</f>
        <v>0</v>
      </c>
      <c r="X92" s="140" cm="1">
        <f t="array" ref="X92">SUMPRODUCT((R92:S92&gt;=$N$8)*(R92:S92 &lt;= $N$9)*(TEXT(R92:S92,"yyyy-mm")=V92)*(R93:S93 = "▲"))</f>
        <v>0</v>
      </c>
      <c r="Y92" s="140" cm="1">
        <f t="array" ref="Y92">SUMPRODUCT((M92:S92&gt;=$N$8)*(M92:S92 &lt;= $N$9)*(TEXT(M92:S92,"yyyy-mm")=V92)*(M93:S93 = "★"))</f>
        <v>0</v>
      </c>
      <c r="Z92" s="135"/>
      <c r="AA92" s="135"/>
      <c r="AB92" s="132">
        <v>71</v>
      </c>
      <c r="AC92" s="141">
        <f>AI90+1</f>
        <v>46447</v>
      </c>
      <c r="AD92" s="141">
        <f t="shared" ref="AD92:AI92" si="331">AC92+1</f>
        <v>46448</v>
      </c>
      <c r="AE92" s="141">
        <f t="shared" si="331"/>
        <v>46449</v>
      </c>
      <c r="AF92" s="141">
        <f t="shared" si="331"/>
        <v>46450</v>
      </c>
      <c r="AG92" s="141">
        <f t="shared" si="331"/>
        <v>46451</v>
      </c>
      <c r="AH92" s="142">
        <f t="shared" si="331"/>
        <v>46452</v>
      </c>
      <c r="AI92" s="143">
        <f t="shared" si="331"/>
        <v>46453</v>
      </c>
      <c r="AJ92" s="68">
        <f t="shared" ref="AJ92" si="332">COUNTIF(AC93:AI93,"★")</f>
        <v>0</v>
      </c>
      <c r="AK92" s="68"/>
      <c r="AL92" s="68" t="str">
        <f t="shared" ref="AL92" si="333">TEXT(AC92,"YYYY-MM")</f>
        <v>2027-03</v>
      </c>
      <c r="AM92" s="69" cm="1">
        <f t="array" ref="AM92">SUMPRODUCT((AC92:AI92&gt;=$N$8)*(AC92:AI92 &lt;= $N$9)*(TEXT(AC92:AI92,"yyyy-mm")=AL92)*(AC93:AI93 = "●"))</f>
        <v>0</v>
      </c>
      <c r="AN92" s="69" cm="1">
        <f t="array" ref="AN92">SUMPRODUCT((AH92:AI92&gt;=$N$8)*(AH92:AI92 &lt;= $N$9)*(TEXT(AH92:AI92,"yyyy-mm")=AL92)*(AH93:AI93 = "▲"))</f>
        <v>0</v>
      </c>
      <c r="AO92" s="69" cm="1">
        <f t="array" ref="AO92">SUMPRODUCT((AC92:AI92&gt;=$N$8)*(AC92:AI92 &lt;= $N$9)*(TEXT(AC92:AI92,"yyyy-mm")=AL92)*(AC93:AI93 = "★"))</f>
        <v>0</v>
      </c>
      <c r="AP92" s="68"/>
      <c r="AQ92" s="19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3"/>
    </row>
    <row r="93" spans="10:55" s="8" customFormat="1" ht="19.5" customHeight="1" thickBot="1" x14ac:dyDescent="0.5">
      <c r="J93" s="86"/>
      <c r="K93" s="135" t="str">
        <f t="shared" ref="K93" si="334">IF(U93&gt;=0.285,"OK","NG")</f>
        <v>NG</v>
      </c>
      <c r="L93" s="136"/>
      <c r="M93" s="144"/>
      <c r="N93" s="144"/>
      <c r="O93" s="144"/>
      <c r="P93" s="144"/>
      <c r="Q93" s="144"/>
      <c r="R93" s="145"/>
      <c r="S93" s="146"/>
      <c r="T93" s="135">
        <f t="shared" ref="T93" si="335">COUNTIF(M93:S93,"●")</f>
        <v>0</v>
      </c>
      <c r="U93" s="147">
        <f t="shared" ref="U93" si="336">IF(COUNTA(M93:S93)=0,-1,IF(OR(COUNTIF(M93:S93,"▲")&gt;6,AND(M92&lt;$N$9,$N$9&lt;S92)),0.285,IF(T92+T93=0,0,T93/(T93+T92))))</f>
        <v>-1</v>
      </c>
      <c r="V93" s="135" t="str">
        <f t="shared" ref="V93" si="337">TEXT(S92,"YYYY-MM")</f>
        <v>2026-10</v>
      </c>
      <c r="W93" s="140" cm="1">
        <f t="array" ref="W93">IF(V93=V92,0,SUMPRODUCT((M92:S92&gt;=$N$8)*(M92:S92 &lt;= $N$9)*(TEXT(M92:S92,"yyyy-mm")=V93)*(M93:S93 = "●")))</f>
        <v>0</v>
      </c>
      <c r="X93" s="140" cm="1">
        <f t="array" ref="X93">IF(V93=V92,0,SUMPRODUCT((M92:S92&gt;=$N$8)*(M92:S92 &lt;= $N$9)*(TEXT(M92:S92,"yyyy-mm")=V93)*(M93:S93 = "▲")))</f>
        <v>0</v>
      </c>
      <c r="Y93" s="140" cm="1">
        <f t="array" ref="Y93">IF(V93=V92,0,SUMPRODUCT((M92:S92&gt;=$N$8)*(M92:S92 &lt;= $N$9)*(TEXT(M92:S92,"yyyy-mm")=V93)*(M93:S93 = "★")))</f>
        <v>0</v>
      </c>
      <c r="Z93" s="135"/>
      <c r="AA93" s="135" t="str">
        <f t="shared" ref="AA93" si="338">IF(AK93&gt;=0.285,"OK","NG")</f>
        <v>NG</v>
      </c>
      <c r="AB93" s="136"/>
      <c r="AC93" s="144"/>
      <c r="AD93" s="144"/>
      <c r="AE93" s="144"/>
      <c r="AF93" s="144"/>
      <c r="AG93" s="144"/>
      <c r="AH93" s="145"/>
      <c r="AI93" s="146"/>
      <c r="AJ93" s="68">
        <f t="shared" ref="AJ93" si="339">COUNTIF(AC93:AI93,"●")</f>
        <v>0</v>
      </c>
      <c r="AK93" s="70">
        <f t="shared" ref="AK93" si="340">IF(COUNTA(AC93:AI93)=0,-1,IF(OR(COUNTIF(AC93:AI93,"▲")&gt;6,AND(AC92&lt;$N$9,$N$9&lt;AI92)),0.285,IF(AJ92+AJ93=0,0,AJ93/(AJ93+AJ92))))</f>
        <v>-1</v>
      </c>
      <c r="AL93" s="68" t="str">
        <f t="shared" ref="AL93" si="341">TEXT(AI92,"YYYY-MM")</f>
        <v>2027-03</v>
      </c>
      <c r="AM93" s="69" cm="1">
        <f t="array" ref="AM93">IF(AL93=AL92,0,SUMPRODUCT((AC92:AI92&gt;=$N$8)*(AC92:AI92 &lt;= $N$9)*(TEXT(AC92:AI92,"yyyy-mm")=AL93)*(AC93:AI93 = "●")))</f>
        <v>0</v>
      </c>
      <c r="AN93" s="69" cm="1">
        <f t="array" ref="AN93">IF(AL93=AL92,0,SUMPRODUCT((AC92:AI92&gt;=$N$8)*(AC92:AI92 &lt;= $N$9)*(TEXT(AC92:AI92,"yyyy-mm")=AL93)*(AC93:AI93 = "▲")))</f>
        <v>0</v>
      </c>
      <c r="AO93" s="69" cm="1">
        <f t="array" ref="AO93">IF(AL93=AL92,0,SUMPRODUCT((AC92:AI92&gt;=$N$8)*(AC92:AI92 &lt;= $N$9)*(TEXT(AC92:AI92,"yyyy-mm")=AL93)*(AC93:AI93 = "★")))</f>
        <v>0</v>
      </c>
      <c r="AP93" s="68"/>
      <c r="AQ93" s="19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3"/>
    </row>
    <row r="94" spans="10:55" s="8" customFormat="1" ht="19.5" customHeight="1" x14ac:dyDescent="0.45">
      <c r="J94" s="86"/>
      <c r="K94" s="135"/>
      <c r="L94" s="132">
        <v>51</v>
      </c>
      <c r="M94" s="141">
        <f>S92+1</f>
        <v>46307</v>
      </c>
      <c r="N94" s="141">
        <f t="shared" ref="N94:S94" si="342">M94+1</f>
        <v>46308</v>
      </c>
      <c r="O94" s="141">
        <f t="shared" si="342"/>
        <v>46309</v>
      </c>
      <c r="P94" s="141">
        <f t="shared" si="342"/>
        <v>46310</v>
      </c>
      <c r="Q94" s="141">
        <f t="shared" si="342"/>
        <v>46311</v>
      </c>
      <c r="R94" s="142">
        <f t="shared" si="342"/>
        <v>46312</v>
      </c>
      <c r="S94" s="143">
        <f t="shared" si="342"/>
        <v>46313</v>
      </c>
      <c r="T94" s="135">
        <f t="shared" ref="T94" si="343">COUNTIF(M95:S95,"★")</f>
        <v>0</v>
      </c>
      <c r="U94" s="135"/>
      <c r="V94" s="135" t="str">
        <f t="shared" ref="V94" si="344">TEXT(M94,"YYYY-MM")</f>
        <v>2026-10</v>
      </c>
      <c r="W94" s="140" cm="1">
        <f t="array" ref="W94">SUMPRODUCT((M94:S94&gt;=$N$8)*(M94:S94 &lt;= $N$9)*(TEXT(M94:S94,"yyyy-mm")=V94)*(M95:S95 = "●"))</f>
        <v>0</v>
      </c>
      <c r="X94" s="140" cm="1">
        <f t="array" ref="X94">SUMPRODUCT((R94:S94&gt;=$N$8)*(R94:S94 &lt;= $N$9)*(TEXT(R94:S94,"yyyy-mm")=V94)*(R95:S95 = "▲"))</f>
        <v>0</v>
      </c>
      <c r="Y94" s="140" cm="1">
        <f t="array" ref="Y94">SUMPRODUCT((M94:S94&gt;=$N$8)*(M94:S94 &lt;= $N$9)*(TEXT(M94:S94,"yyyy-mm")=V94)*(M95:S95 = "★"))</f>
        <v>0</v>
      </c>
      <c r="Z94" s="135"/>
      <c r="AA94" s="135"/>
      <c r="AB94" s="132">
        <v>72</v>
      </c>
      <c r="AC94" s="141">
        <f>AI92+1</f>
        <v>46454</v>
      </c>
      <c r="AD94" s="141">
        <f t="shared" ref="AD94:AI94" si="345">AC94+1</f>
        <v>46455</v>
      </c>
      <c r="AE94" s="141">
        <f t="shared" si="345"/>
        <v>46456</v>
      </c>
      <c r="AF94" s="141">
        <f t="shared" si="345"/>
        <v>46457</v>
      </c>
      <c r="AG94" s="141">
        <f t="shared" si="345"/>
        <v>46458</v>
      </c>
      <c r="AH94" s="142">
        <f t="shared" si="345"/>
        <v>46459</v>
      </c>
      <c r="AI94" s="143">
        <f t="shared" si="345"/>
        <v>46460</v>
      </c>
      <c r="AJ94" s="68">
        <f t="shared" ref="AJ94" si="346">COUNTIF(AC95:AI95,"★")</f>
        <v>0</v>
      </c>
      <c r="AK94" s="68"/>
      <c r="AL94" s="68" t="str">
        <f t="shared" ref="AL94" si="347">TEXT(AC94,"YYYY-MM")</f>
        <v>2027-03</v>
      </c>
      <c r="AM94" s="69" cm="1">
        <f t="array" ref="AM94">SUMPRODUCT((AC94:AI94&gt;=$N$8)*(AC94:AI94 &lt;= $N$9)*(TEXT(AC94:AI94,"yyyy-mm")=AL94)*(AC95:AI95 = "●"))</f>
        <v>0</v>
      </c>
      <c r="AN94" s="69" cm="1">
        <f t="array" ref="AN94">SUMPRODUCT((AH94:AI94&gt;=$N$8)*(AH94:AI94 &lt;= $N$9)*(TEXT(AH94:AI94,"yyyy-mm")=AL94)*(AH95:AI95 = "▲"))</f>
        <v>0</v>
      </c>
      <c r="AO94" s="69" cm="1">
        <f t="array" ref="AO94">SUMPRODUCT((AC94:AI94&gt;=$N$8)*(AC94:AI94 &lt;= $N$9)*(TEXT(AC94:AI94,"yyyy-mm")=AL94)*(AC95:AI95 = "★"))</f>
        <v>0</v>
      </c>
      <c r="AP94" s="68"/>
      <c r="AQ94" s="19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3"/>
    </row>
    <row r="95" spans="10:55" s="8" customFormat="1" ht="19.5" customHeight="1" thickBot="1" x14ac:dyDescent="0.5">
      <c r="J95" s="86"/>
      <c r="K95" s="135" t="str">
        <f t="shared" ref="K95" si="348">IF(U95&gt;=0.285,"OK","NG")</f>
        <v>NG</v>
      </c>
      <c r="L95" s="136"/>
      <c r="M95" s="144"/>
      <c r="N95" s="144"/>
      <c r="O95" s="144"/>
      <c r="P95" s="144"/>
      <c r="Q95" s="144"/>
      <c r="R95" s="145"/>
      <c r="S95" s="146"/>
      <c r="T95" s="135">
        <f t="shared" ref="T95" si="349">COUNTIF(M95:S95,"●")</f>
        <v>0</v>
      </c>
      <c r="U95" s="147">
        <f t="shared" ref="U95" si="350">IF(COUNTA(M95:S95)=0,-1,IF(OR(COUNTIF(M95:S95,"▲")&gt;6,AND(M94&lt;$N$9,$N$9&lt;S94)),0.285,IF(T94+T95=0,0,T95/(T95+T94))))</f>
        <v>-1</v>
      </c>
      <c r="V95" s="135" t="str">
        <f t="shared" ref="V95" si="351">TEXT(S94,"YYYY-MM")</f>
        <v>2026-10</v>
      </c>
      <c r="W95" s="140" cm="1">
        <f t="array" ref="W95">IF(V95=V94,0,SUMPRODUCT((M94:S94&gt;=$N$8)*(M94:S94 &lt;= $N$9)*(TEXT(M94:S94,"yyyy-mm")=V95)*(M95:S95 = "●")))</f>
        <v>0</v>
      </c>
      <c r="X95" s="140" cm="1">
        <f t="array" ref="X95">IF(V95=V94,0,SUMPRODUCT((M94:S94&gt;=$N$8)*(M94:S94 &lt;= $N$9)*(TEXT(M94:S94,"yyyy-mm")=V95)*(M95:S95 = "▲")))</f>
        <v>0</v>
      </c>
      <c r="Y95" s="140" cm="1">
        <f t="array" ref="Y95">IF(V95=V94,0,SUMPRODUCT((M94:S94&gt;=$N$8)*(M94:S94 &lt;= $N$9)*(TEXT(M94:S94,"yyyy-mm")=V95)*(M95:S95 = "★")))</f>
        <v>0</v>
      </c>
      <c r="Z95" s="135"/>
      <c r="AA95" s="135" t="str">
        <f t="shared" ref="AA95" si="352">IF(AK95&gt;=0.285,"OK","NG")</f>
        <v>NG</v>
      </c>
      <c r="AB95" s="136"/>
      <c r="AC95" s="144"/>
      <c r="AD95" s="144"/>
      <c r="AE95" s="144"/>
      <c r="AF95" s="144"/>
      <c r="AG95" s="144"/>
      <c r="AH95" s="145"/>
      <c r="AI95" s="146"/>
      <c r="AJ95" s="68">
        <f t="shared" ref="AJ95" si="353">COUNTIF(AC95:AI95,"●")</f>
        <v>0</v>
      </c>
      <c r="AK95" s="70">
        <f t="shared" ref="AK95" si="354">IF(COUNTA(AC95:AI95)=0,-1,IF(OR(COUNTIF(AC95:AI95,"▲")&gt;6,AND(AC94&lt;$N$9,$N$9&lt;AI94)),0.285,IF(AJ94+AJ95=0,0,AJ95/(AJ95+AJ94))))</f>
        <v>-1</v>
      </c>
      <c r="AL95" s="68" t="str">
        <f t="shared" ref="AL95" si="355">TEXT(AI94,"YYYY-MM")</f>
        <v>2027-03</v>
      </c>
      <c r="AM95" s="69" cm="1">
        <f t="array" ref="AM95">IF(AL95=AL94,0,SUMPRODUCT((AC94:AI94&gt;=$N$8)*(AC94:AI94 &lt;= $N$9)*(TEXT(AC94:AI94,"yyyy-mm")=AL95)*(AC95:AI95 = "●")))</f>
        <v>0</v>
      </c>
      <c r="AN95" s="69" cm="1">
        <f t="array" ref="AN95">IF(AL95=AL94,0,SUMPRODUCT((AC94:AI94&gt;=$N$8)*(AC94:AI94 &lt;= $N$9)*(TEXT(AC94:AI94,"yyyy-mm")=AL95)*(AC95:AI95 = "▲")))</f>
        <v>0</v>
      </c>
      <c r="AO95" s="69" cm="1">
        <f t="array" ref="AO95">IF(AL95=AL94,0,SUMPRODUCT((AC94:AI94&gt;=$N$8)*(AC94:AI94 &lt;= $N$9)*(TEXT(AC94:AI94,"yyyy-mm")=AL95)*(AC95:AI95 = "★")))</f>
        <v>0</v>
      </c>
      <c r="AP95" s="68"/>
      <c r="AQ95" s="19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3"/>
    </row>
    <row r="96" spans="10:55" s="8" customFormat="1" ht="19.5" customHeight="1" x14ac:dyDescent="0.45">
      <c r="J96" s="86"/>
      <c r="K96" s="135"/>
      <c r="L96" s="132">
        <v>52</v>
      </c>
      <c r="M96" s="141">
        <f>S94+1</f>
        <v>46314</v>
      </c>
      <c r="N96" s="141">
        <f t="shared" ref="N96:S96" si="356">M96+1</f>
        <v>46315</v>
      </c>
      <c r="O96" s="141">
        <f t="shared" si="356"/>
        <v>46316</v>
      </c>
      <c r="P96" s="141">
        <f t="shared" si="356"/>
        <v>46317</v>
      </c>
      <c r="Q96" s="141">
        <f t="shared" si="356"/>
        <v>46318</v>
      </c>
      <c r="R96" s="142">
        <f t="shared" si="356"/>
        <v>46319</v>
      </c>
      <c r="S96" s="143">
        <f t="shared" si="356"/>
        <v>46320</v>
      </c>
      <c r="T96" s="135">
        <f t="shared" ref="T96" si="357">COUNTIF(M97:S97,"★")</f>
        <v>0</v>
      </c>
      <c r="U96" s="135"/>
      <c r="V96" s="135" t="str">
        <f t="shared" ref="V96" si="358">TEXT(M96,"YYYY-MM")</f>
        <v>2026-10</v>
      </c>
      <c r="W96" s="140" cm="1">
        <f t="array" ref="W96">SUMPRODUCT((M96:S96&gt;=$N$8)*(M96:S96 &lt;= $N$9)*(TEXT(M96:S96,"yyyy-mm")=V96)*(M97:S97 = "●"))</f>
        <v>0</v>
      </c>
      <c r="X96" s="140" cm="1">
        <f t="array" ref="X96">SUMPRODUCT((R96:S96&gt;=$N$8)*(R96:S96 &lt;= $N$9)*(TEXT(R96:S96,"yyyy-mm")=V96)*(R97:S97 = "▲"))</f>
        <v>0</v>
      </c>
      <c r="Y96" s="140" cm="1">
        <f t="array" ref="Y96">SUMPRODUCT((M96:S96&gt;=$N$8)*(M96:S96 &lt;= $N$9)*(TEXT(M96:S96,"yyyy-mm")=V96)*(M97:S97 = "★"))</f>
        <v>0</v>
      </c>
      <c r="Z96" s="135"/>
      <c r="AA96" s="135"/>
      <c r="AB96" s="132">
        <v>73</v>
      </c>
      <c r="AC96" s="141">
        <f>AI92+1</f>
        <v>46454</v>
      </c>
      <c r="AD96" s="141">
        <f t="shared" ref="AD96:AI96" si="359">AC96+1</f>
        <v>46455</v>
      </c>
      <c r="AE96" s="141">
        <f t="shared" si="359"/>
        <v>46456</v>
      </c>
      <c r="AF96" s="141">
        <f t="shared" si="359"/>
        <v>46457</v>
      </c>
      <c r="AG96" s="141">
        <f t="shared" si="359"/>
        <v>46458</v>
      </c>
      <c r="AH96" s="142">
        <f t="shared" si="359"/>
        <v>46459</v>
      </c>
      <c r="AI96" s="143">
        <f t="shared" si="359"/>
        <v>46460</v>
      </c>
      <c r="AJ96" s="68">
        <f t="shared" ref="AJ96" si="360">COUNTIF(AC97:AI97,"★")</f>
        <v>0</v>
      </c>
      <c r="AK96" s="68"/>
      <c r="AL96" s="68" t="str">
        <f t="shared" ref="AL96" si="361">TEXT(AC96,"YYYY-MM")</f>
        <v>2027-03</v>
      </c>
      <c r="AM96" s="69" cm="1">
        <f t="array" ref="AM96">SUMPRODUCT((AC96:AI96&gt;=$N$8)*(AC96:AI96 &lt;= $N$9)*(TEXT(AC96:AI96,"yyyy-mm")=AL96)*(AC97:AI97 = "●"))</f>
        <v>0</v>
      </c>
      <c r="AN96" s="69" cm="1">
        <f t="array" ref="AN96">SUMPRODUCT((AH96:AI96&gt;=$N$8)*(AH96:AI96 &lt;= $N$9)*(TEXT(AH96:AI96,"yyyy-mm")=AL96)*(AH97:AI97 = "▲"))</f>
        <v>0</v>
      </c>
      <c r="AO96" s="69" cm="1">
        <f t="array" ref="AO96">SUMPRODUCT((AC96:AI96&gt;=$N$8)*(AC96:AI96 &lt;= $N$9)*(TEXT(AC96:AI96,"yyyy-mm")=AL96)*(AC97:AI97 = "★"))</f>
        <v>0</v>
      </c>
      <c r="AP96" s="65"/>
      <c r="AQ96" s="7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3"/>
    </row>
    <row r="97" spans="10:55" s="8" customFormat="1" ht="19.5" customHeight="1" thickBot="1" x14ac:dyDescent="0.5">
      <c r="J97" s="86"/>
      <c r="K97" s="135" t="str">
        <f t="shared" ref="K97" si="362">IF(U97&gt;=0.285,"OK","NG")</f>
        <v>NG</v>
      </c>
      <c r="L97" s="136"/>
      <c r="M97" s="144"/>
      <c r="N97" s="144"/>
      <c r="O97" s="144"/>
      <c r="P97" s="144"/>
      <c r="Q97" s="144"/>
      <c r="R97" s="145"/>
      <c r="S97" s="146"/>
      <c r="T97" s="135">
        <f t="shared" ref="T97" si="363">COUNTIF(M97:S97,"●")</f>
        <v>0</v>
      </c>
      <c r="U97" s="147">
        <f t="shared" ref="U97" si="364">IF(COUNTA(M97:S97)=0,-1,IF(OR(COUNTIF(M97:S97,"▲")&gt;6,AND(M96&lt;$N$9,$N$9&lt;S96)),0.285,IF(T96+T97=0,0,T97/(T97+T96))))</f>
        <v>-1</v>
      </c>
      <c r="V97" s="135" t="str">
        <f t="shared" ref="V97" si="365">TEXT(S96,"YYYY-MM")</f>
        <v>2026-10</v>
      </c>
      <c r="W97" s="140" cm="1">
        <f t="array" ref="W97">IF(V97=V96,0,SUMPRODUCT((M96:S96&gt;=$N$8)*(M96:S96 &lt;= $N$9)*(TEXT(M96:S96,"yyyy-mm")=V97)*(M97:S97 = "●")))</f>
        <v>0</v>
      </c>
      <c r="X97" s="140" cm="1">
        <f t="array" ref="X97">IF(V97=V96,0,SUMPRODUCT((M96:S96&gt;=$N$8)*(M96:S96 &lt;= $N$9)*(TEXT(M96:S96,"yyyy-mm")=V97)*(M97:S97 = "▲")))</f>
        <v>0</v>
      </c>
      <c r="Y97" s="140" cm="1">
        <f t="array" ref="Y97">IF(V97=V96,0,SUMPRODUCT((M96:S96&gt;=$N$8)*(M96:S96 &lt;= $N$9)*(TEXT(M96:S96,"yyyy-mm")=V97)*(M97:S97 = "★")))</f>
        <v>0</v>
      </c>
      <c r="Z97" s="135"/>
      <c r="AA97" s="135" t="str">
        <f t="shared" ref="AA97" si="366">IF(AK97&gt;=0.285,"OK","NG")</f>
        <v>NG</v>
      </c>
      <c r="AB97" s="136"/>
      <c r="AC97" s="144"/>
      <c r="AD97" s="144"/>
      <c r="AE97" s="144"/>
      <c r="AF97" s="144"/>
      <c r="AG97" s="144"/>
      <c r="AH97" s="145"/>
      <c r="AI97" s="146"/>
      <c r="AJ97" s="68">
        <f t="shared" ref="AJ97" si="367">COUNTIF(AC97:AI97,"●")</f>
        <v>0</v>
      </c>
      <c r="AK97" s="70">
        <f t="shared" ref="AK97" si="368">IF(COUNTA(AC97:AI97)=0,-1,IF(OR(COUNTIF(AC97:AI97,"▲")&gt;6,AND(AC96&lt;$N$9,$N$9&lt;AI96)),0.285,IF(AJ96+AJ97=0,0,AJ97/(AJ97+AJ96))))</f>
        <v>-1</v>
      </c>
      <c r="AL97" s="68" t="str">
        <f t="shared" ref="AL97" si="369">TEXT(AI96,"YYYY-MM")</f>
        <v>2027-03</v>
      </c>
      <c r="AM97" s="69" cm="1">
        <f t="array" ref="AM97">IF(AL97=AL96,0,SUMPRODUCT((AC96:AI96&gt;=$N$8)*(AC96:AI96 &lt;= $N$9)*(TEXT(AC96:AI96,"yyyy-mm")=AL97)*(AC97:AI97 = "●")))</f>
        <v>0</v>
      </c>
      <c r="AN97" s="69" cm="1">
        <f t="array" ref="AN97">IF(AL97=AL96,0,SUMPRODUCT((AC96:AI96&gt;=$N$8)*(AC96:AI96 &lt;= $N$9)*(TEXT(AC96:AI96,"yyyy-mm")=AL97)*(AC97:AI97 = "▲")))</f>
        <v>0</v>
      </c>
      <c r="AO97" s="69" cm="1">
        <f t="array" ref="AO97">IF(AL97=AL96,0,SUMPRODUCT((AC96:AI96&gt;=$N$8)*(AC96:AI96 &lt;= $N$9)*(TEXT(AC96:AI96,"yyyy-mm")=AL97)*(AC97:AI97 = "★")))</f>
        <v>0</v>
      </c>
      <c r="AP97" s="65"/>
      <c r="AQ97" s="7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3"/>
    </row>
    <row r="98" spans="10:55" s="8" customFormat="1" ht="19.5" customHeight="1" x14ac:dyDescent="0.45">
      <c r="J98" s="86"/>
      <c r="K98" s="135"/>
      <c r="L98" s="132">
        <v>53</v>
      </c>
      <c r="M98" s="141">
        <f>S96+1</f>
        <v>46321</v>
      </c>
      <c r="N98" s="141">
        <f t="shared" ref="N98:S98" si="370">M98+1</f>
        <v>46322</v>
      </c>
      <c r="O98" s="141">
        <f t="shared" si="370"/>
        <v>46323</v>
      </c>
      <c r="P98" s="141">
        <f t="shared" si="370"/>
        <v>46324</v>
      </c>
      <c r="Q98" s="141">
        <f t="shared" si="370"/>
        <v>46325</v>
      </c>
      <c r="R98" s="142">
        <f t="shared" si="370"/>
        <v>46326</v>
      </c>
      <c r="S98" s="143">
        <f t="shared" si="370"/>
        <v>46327</v>
      </c>
      <c r="T98" s="135">
        <f t="shared" ref="T98" si="371">COUNTIF(M99:S99,"★")</f>
        <v>0</v>
      </c>
      <c r="U98" s="135"/>
      <c r="V98" s="135" t="str">
        <f t="shared" ref="V98" si="372">TEXT(M98,"YYYY-MM")</f>
        <v>2026-10</v>
      </c>
      <c r="W98" s="140" cm="1">
        <f t="array" ref="W98">SUMPRODUCT((M98:S98&gt;=$N$8)*(M98:S98 &lt;= $N$9)*(TEXT(M98:S98,"yyyy-mm")=V98)*(M99:S99 = "●"))</f>
        <v>0</v>
      </c>
      <c r="X98" s="140" cm="1">
        <f t="array" ref="X98">SUMPRODUCT((R98:S98&gt;=$N$8)*(R98:S98 &lt;= $N$9)*(TEXT(R98:S98,"yyyy-mm")=V98)*(R99:S99 = "▲"))</f>
        <v>0</v>
      </c>
      <c r="Y98" s="140" cm="1">
        <f t="array" ref="Y98">SUMPRODUCT((M98:S98&gt;=$N$8)*(M98:S98 &lt;= $N$9)*(TEXT(M98:S98,"yyyy-mm")=V98)*(M99:S99 = "★"))</f>
        <v>0</v>
      </c>
      <c r="Z98" s="135"/>
      <c r="AA98" s="135"/>
      <c r="AB98" s="132">
        <v>74</v>
      </c>
      <c r="AC98" s="141">
        <f>AI96+1</f>
        <v>46461</v>
      </c>
      <c r="AD98" s="141">
        <f t="shared" ref="AD98:AI98" si="373">AC98+1</f>
        <v>46462</v>
      </c>
      <c r="AE98" s="141">
        <f t="shared" si="373"/>
        <v>46463</v>
      </c>
      <c r="AF98" s="141">
        <f t="shared" si="373"/>
        <v>46464</v>
      </c>
      <c r="AG98" s="141">
        <f t="shared" si="373"/>
        <v>46465</v>
      </c>
      <c r="AH98" s="142">
        <f t="shared" si="373"/>
        <v>46466</v>
      </c>
      <c r="AI98" s="143">
        <f t="shared" si="373"/>
        <v>46467</v>
      </c>
      <c r="AJ98" s="68">
        <f t="shared" ref="AJ98" si="374">COUNTIF(AC99:AI99,"★")</f>
        <v>0</v>
      </c>
      <c r="AK98" s="68"/>
      <c r="AL98" s="68" t="str">
        <f t="shared" ref="AL98" si="375">TEXT(AC98,"YYYY-MM")</f>
        <v>2027-03</v>
      </c>
      <c r="AM98" s="69" cm="1">
        <f t="array" ref="AM98">SUMPRODUCT((AC98:AI98&gt;=$N$8)*(AC98:AI98 &lt;= $N$9)*(TEXT(AC98:AI98,"yyyy-mm")=AL98)*(AC99:AI99 = "●"))</f>
        <v>0</v>
      </c>
      <c r="AN98" s="69" cm="1">
        <f t="array" ref="AN98">SUMPRODUCT((AH98:AI98&gt;=$N$8)*(AH98:AI98 &lt;= $N$9)*(TEXT(AH98:AI98,"yyyy-mm")=AL98)*(AH99:AI99 = "▲"))</f>
        <v>0</v>
      </c>
      <c r="AO98" s="69" cm="1">
        <f t="array" ref="AO98">SUMPRODUCT((AC98:AI98&gt;=$N$8)*(AC98:AI98 &lt;= $N$9)*(TEXT(AC98:AI98,"yyyy-mm")=AL98)*(AC99:AI99 = "★"))</f>
        <v>0</v>
      </c>
      <c r="AP98" s="65"/>
      <c r="AQ98" s="7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3"/>
    </row>
    <row r="99" spans="10:55" s="8" customFormat="1" ht="19.5" customHeight="1" thickBot="1" x14ac:dyDescent="0.5">
      <c r="J99" s="86"/>
      <c r="K99" s="135" t="str">
        <f t="shared" ref="K99" si="376">IF(U99&gt;=0.285,"OK","NG")</f>
        <v>NG</v>
      </c>
      <c r="L99" s="136"/>
      <c r="M99" s="144"/>
      <c r="N99" s="144"/>
      <c r="O99" s="144"/>
      <c r="P99" s="144"/>
      <c r="Q99" s="144"/>
      <c r="R99" s="145"/>
      <c r="S99" s="146"/>
      <c r="T99" s="135">
        <f t="shared" ref="T99" si="377">COUNTIF(M99:S99,"●")</f>
        <v>0</v>
      </c>
      <c r="U99" s="147">
        <f t="shared" ref="U99" si="378">IF(COUNTA(M99:S99)=0,-1,IF(OR(COUNTIF(M99:S99,"▲")&gt;6,AND(M98&lt;$N$9,$N$9&lt;S98)),0.285,IF(T98+T99=0,0,T99/(T99+T98))))</f>
        <v>-1</v>
      </c>
      <c r="V99" s="135" t="str">
        <f t="shared" ref="V99" si="379">TEXT(S98,"YYYY-MM")</f>
        <v>2026-11</v>
      </c>
      <c r="W99" s="140" cm="1">
        <f t="array" ref="W99">IF(V99=V98,0,SUMPRODUCT((M98:S98&gt;=$N$8)*(M98:S98 &lt;= $N$9)*(TEXT(M98:S98,"yyyy-mm")=V99)*(M99:S99 = "●")))</f>
        <v>0</v>
      </c>
      <c r="X99" s="140" cm="1">
        <f t="array" ref="X99">IF(V99=V98,0,SUMPRODUCT((M98:S98&gt;=$N$8)*(M98:S98 &lt;= $N$9)*(TEXT(M98:S98,"yyyy-mm")=V99)*(M99:S99 = "▲")))</f>
        <v>0</v>
      </c>
      <c r="Y99" s="140" cm="1">
        <f t="array" ref="Y99">IF(V99=V98,0,SUMPRODUCT((M98:S98&gt;=$N$8)*(M98:S98 &lt;= $N$9)*(TEXT(M98:S98,"yyyy-mm")=V99)*(M99:S99 = "★")))</f>
        <v>0</v>
      </c>
      <c r="Z99" s="135"/>
      <c r="AA99" s="135" t="str">
        <f t="shared" ref="AA99" si="380">IF(AK99&gt;=0.285,"OK","NG")</f>
        <v>NG</v>
      </c>
      <c r="AB99" s="136"/>
      <c r="AC99" s="144"/>
      <c r="AD99" s="144"/>
      <c r="AE99" s="144"/>
      <c r="AF99" s="144"/>
      <c r="AG99" s="144"/>
      <c r="AH99" s="145"/>
      <c r="AI99" s="146"/>
      <c r="AJ99" s="68">
        <f t="shared" ref="AJ99" si="381">COUNTIF(AC99:AI99,"●")</f>
        <v>0</v>
      </c>
      <c r="AK99" s="70">
        <f t="shared" ref="AK99" si="382">IF(COUNTA(AC99:AI99)=0,-1,IF(OR(COUNTIF(AC99:AI99,"▲")&gt;6,AND(AC98&lt;$N$9,$N$9&lt;AI98)),0.285,IF(AJ98+AJ99=0,0,AJ99/(AJ99+AJ98))))</f>
        <v>-1</v>
      </c>
      <c r="AL99" s="68" t="str">
        <f t="shared" ref="AL99" si="383">TEXT(AI98,"YYYY-MM")</f>
        <v>2027-03</v>
      </c>
      <c r="AM99" s="69" cm="1">
        <f t="array" ref="AM99">IF(AL99=AL98,0,SUMPRODUCT((AC98:AI98&gt;=$N$8)*(AC98:AI98 &lt;= $N$9)*(TEXT(AC98:AI98,"yyyy-mm")=AL99)*(AC99:AI99 = "●")))</f>
        <v>0</v>
      </c>
      <c r="AN99" s="69" cm="1">
        <f t="array" ref="AN99">IF(AL99=AL98,0,SUMPRODUCT((AC98:AI98&gt;=$N$8)*(AC98:AI98 &lt;= $N$9)*(TEXT(AC98:AI98,"yyyy-mm")=AL99)*(AC99:AI99 = "▲")))</f>
        <v>0</v>
      </c>
      <c r="AO99" s="69" cm="1">
        <f t="array" ref="AO99">IF(AL99=AL98,0,SUMPRODUCT((AC98:AI98&gt;=$N$8)*(AC98:AI98 &lt;= $N$9)*(TEXT(AC98:AI98,"yyyy-mm")=AL99)*(AC99:AI99 = "★")))</f>
        <v>0</v>
      </c>
      <c r="AP99" s="65"/>
      <c r="AQ99" s="7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3"/>
    </row>
    <row r="100" spans="10:55" s="8" customFormat="1" ht="19.5" customHeight="1" x14ac:dyDescent="0.45">
      <c r="J100" s="86"/>
      <c r="K100" s="87"/>
      <c r="L100" s="28"/>
      <c r="M100" s="28"/>
      <c r="N100" s="28"/>
      <c r="O100" s="28"/>
      <c r="P100" s="28"/>
      <c r="Q100" s="28"/>
      <c r="R100" s="28"/>
      <c r="S100" s="28"/>
      <c r="T100" s="86"/>
      <c r="U100" s="148">
        <f>IFERROR(AVERAGEIF(U58:U99,"&gt;-1"),0)</f>
        <v>0</v>
      </c>
      <c r="V100" s="86"/>
      <c r="W100" s="81"/>
      <c r="X100" s="81"/>
      <c r="Y100" s="81"/>
      <c r="Z100" s="86"/>
      <c r="AA100" s="88"/>
      <c r="AB100" s="28"/>
      <c r="AC100" s="28"/>
      <c r="AD100" s="28"/>
      <c r="AE100" s="28"/>
      <c r="AF100" s="28"/>
      <c r="AG100" s="28"/>
      <c r="AH100" s="28"/>
      <c r="AI100" s="28"/>
      <c r="AJ100" s="65"/>
      <c r="AK100" s="71">
        <f>IFERROR(AVERAGEIF(AK58:AK99,"&gt;-1"),0)</f>
        <v>0</v>
      </c>
      <c r="AL100" s="65"/>
      <c r="AM100" s="64"/>
      <c r="AN100" s="64"/>
      <c r="AO100" s="64"/>
      <c r="AP100" s="65"/>
      <c r="AQ100" s="7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3"/>
    </row>
    <row r="101" spans="10:55" ht="19.5" customHeight="1" x14ac:dyDescent="0.45">
      <c r="J101" s="86"/>
      <c r="K101" s="87"/>
      <c r="L101" s="28"/>
      <c r="M101" s="28"/>
      <c r="N101" s="28"/>
      <c r="O101" s="28"/>
      <c r="P101" s="28"/>
      <c r="Q101" s="28"/>
      <c r="R101" s="28"/>
      <c r="S101" s="28"/>
      <c r="T101" s="86"/>
      <c r="U101" s="86"/>
      <c r="V101" s="86"/>
      <c r="W101" s="81"/>
      <c r="X101" s="81"/>
      <c r="Y101" s="81"/>
      <c r="Z101" s="86"/>
      <c r="AA101" s="88"/>
      <c r="AB101" s="28"/>
      <c r="AC101" s="28"/>
      <c r="AD101" s="28"/>
      <c r="AE101" s="28"/>
      <c r="AF101" s="28"/>
      <c r="AG101" s="28"/>
      <c r="AH101" s="28"/>
      <c r="AI101" s="28"/>
      <c r="AJ101" s="65"/>
      <c r="AK101" s="65"/>
      <c r="AL101" s="65"/>
      <c r="AM101" s="64"/>
      <c r="AN101" s="64"/>
      <c r="AO101" s="64"/>
      <c r="AP101" s="65"/>
    </row>
    <row r="102" spans="10:55" s="8" customFormat="1" ht="24" customHeight="1" x14ac:dyDescent="0.45">
      <c r="J102" s="75" t="s">
        <v>63</v>
      </c>
      <c r="K102" s="76"/>
      <c r="L102" s="76"/>
      <c r="M102" s="77"/>
      <c r="N102" s="78"/>
      <c r="O102" s="79"/>
      <c r="P102" s="79"/>
      <c r="Q102" s="79"/>
      <c r="R102" s="79"/>
      <c r="S102" s="79"/>
      <c r="T102" s="80"/>
      <c r="U102" s="80"/>
      <c r="V102" s="80"/>
      <c r="W102" s="81"/>
      <c r="X102" s="81"/>
      <c r="Y102" s="81"/>
      <c r="Z102" s="80"/>
      <c r="AA102" s="82"/>
      <c r="AB102" s="79"/>
      <c r="AC102" s="79"/>
      <c r="AD102" s="79"/>
      <c r="AE102" s="79"/>
      <c r="AF102" s="28"/>
      <c r="AG102" s="28"/>
      <c r="AH102" s="28"/>
      <c r="AI102" s="28"/>
      <c r="AJ102" s="65"/>
      <c r="AK102" s="65"/>
      <c r="AL102" s="65"/>
      <c r="AM102" s="64"/>
      <c r="AN102" s="64"/>
      <c r="AO102" s="64"/>
      <c r="AP102" s="68"/>
      <c r="AQ102" s="19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3"/>
    </row>
    <row r="103" spans="10:55" s="8" customFormat="1" ht="27" customHeight="1" x14ac:dyDescent="0.45">
      <c r="J103" s="83"/>
      <c r="K103" s="84"/>
      <c r="L103" s="84"/>
      <c r="M103" s="60" t="s">
        <v>97</v>
      </c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28"/>
      <c r="AI103" s="28"/>
      <c r="AJ103" s="65"/>
      <c r="AK103" s="65"/>
      <c r="AL103" s="65"/>
      <c r="AM103" s="64"/>
      <c r="AN103" s="64"/>
      <c r="AO103" s="64"/>
      <c r="AP103" s="68"/>
      <c r="AQ103" s="19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3"/>
    </row>
    <row r="104" spans="10:55" s="8" customFormat="1" ht="19.5" customHeight="1" x14ac:dyDescent="0.45">
      <c r="J104" s="83"/>
      <c r="K104" s="84"/>
      <c r="L104" s="84"/>
      <c r="M104" s="149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28"/>
      <c r="AI104" s="28"/>
      <c r="AJ104" s="65"/>
      <c r="AK104" s="65"/>
      <c r="AL104" s="65"/>
      <c r="AM104" s="64"/>
      <c r="AN104" s="64"/>
      <c r="AO104" s="64"/>
      <c r="AP104" s="68"/>
      <c r="AQ104" s="19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3"/>
    </row>
    <row r="105" spans="10:55" s="8" customFormat="1" ht="19.5" customHeight="1" x14ac:dyDescent="0.45">
      <c r="J105" s="86"/>
      <c r="K105" s="87"/>
      <c r="L105" s="28"/>
      <c r="M105" s="28"/>
      <c r="N105" s="28"/>
      <c r="O105" s="28"/>
      <c r="P105" s="28"/>
      <c r="Q105" s="28"/>
      <c r="R105" s="28"/>
      <c r="S105" s="28"/>
      <c r="T105" s="86"/>
      <c r="U105" s="86"/>
      <c r="V105" s="86"/>
      <c r="W105" s="81"/>
      <c r="X105" s="81"/>
      <c r="Y105" s="81"/>
      <c r="Z105" s="86"/>
      <c r="AA105" s="88"/>
      <c r="AB105" s="28"/>
      <c r="AC105" s="28"/>
      <c r="AD105" s="28"/>
      <c r="AE105" s="28"/>
      <c r="AF105" s="28"/>
      <c r="AG105" s="28"/>
      <c r="AH105" s="28"/>
      <c r="AI105" s="28"/>
      <c r="AJ105" s="65"/>
      <c r="AK105" s="65"/>
      <c r="AL105" s="65"/>
      <c r="AM105" s="64"/>
      <c r="AN105" s="64"/>
      <c r="AO105" s="64"/>
      <c r="AP105" s="68"/>
      <c r="AQ105" s="19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3"/>
    </row>
    <row r="106" spans="10:55" s="8" customFormat="1" ht="19.5" customHeight="1" thickBot="1" x14ac:dyDescent="0.5">
      <c r="J106" s="86"/>
      <c r="K106" s="87"/>
      <c r="L106" s="28"/>
      <c r="M106" s="28"/>
      <c r="N106" s="28"/>
      <c r="O106" s="28"/>
      <c r="P106" s="28"/>
      <c r="Q106" s="28"/>
      <c r="R106" s="28"/>
      <c r="S106" s="28"/>
      <c r="T106" s="86"/>
      <c r="U106" s="86"/>
      <c r="V106" s="86"/>
      <c r="W106" s="81"/>
      <c r="X106" s="81"/>
      <c r="Y106" s="81"/>
      <c r="Z106" s="86"/>
      <c r="AA106" s="88"/>
      <c r="AB106" s="28"/>
      <c r="AC106" s="28"/>
      <c r="AD106" s="28"/>
      <c r="AE106" s="28"/>
      <c r="AF106" s="28"/>
      <c r="AG106" s="28"/>
      <c r="AH106" s="28"/>
      <c r="AI106" s="28"/>
      <c r="AJ106" s="65"/>
      <c r="AK106" s="65"/>
      <c r="AL106" s="65"/>
      <c r="AM106" s="64"/>
      <c r="AN106" s="64"/>
      <c r="AO106" s="64"/>
      <c r="AP106" s="68"/>
      <c r="AQ106" s="19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3"/>
    </row>
    <row r="107" spans="10:55" s="8" customFormat="1" ht="19.5" customHeight="1" x14ac:dyDescent="0.45">
      <c r="J107" s="86"/>
      <c r="K107" s="86"/>
      <c r="L107" s="132" t="s">
        <v>47</v>
      </c>
      <c r="M107" s="133" t="str">
        <f>"実施状況（"&amp;YEAR(M109)&amp;"年～）"</f>
        <v>実施状況（2027年～）</v>
      </c>
      <c r="N107" s="133"/>
      <c r="O107" s="133"/>
      <c r="P107" s="133"/>
      <c r="Q107" s="133"/>
      <c r="R107" s="133"/>
      <c r="S107" s="134"/>
      <c r="T107" s="86"/>
      <c r="U107" s="86"/>
      <c r="V107" s="86"/>
      <c r="W107" s="81"/>
      <c r="X107" s="81"/>
      <c r="Y107" s="81"/>
      <c r="Z107" s="86"/>
      <c r="AA107" s="28"/>
      <c r="AB107" s="132" t="s">
        <v>47</v>
      </c>
      <c r="AC107" s="133" t="str">
        <f>"実施状況（"&amp;YEAR(AC109)&amp;"年～）"</f>
        <v>実施状況（2027年～）</v>
      </c>
      <c r="AD107" s="133"/>
      <c r="AE107" s="133"/>
      <c r="AF107" s="133"/>
      <c r="AG107" s="133"/>
      <c r="AH107" s="133"/>
      <c r="AI107" s="134"/>
      <c r="AJ107" s="65"/>
      <c r="AK107" s="65"/>
      <c r="AL107" s="65"/>
      <c r="AM107" s="64"/>
      <c r="AN107" s="64"/>
      <c r="AO107" s="64"/>
      <c r="AP107" s="68"/>
      <c r="AQ107" s="19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3"/>
    </row>
    <row r="108" spans="10:55" s="8" customFormat="1" ht="19.5" customHeight="1" thickBot="1" x14ac:dyDescent="0.5">
      <c r="J108" s="86"/>
      <c r="K108" s="135" t="s">
        <v>48</v>
      </c>
      <c r="L108" s="136"/>
      <c r="M108" s="137" t="s">
        <v>49</v>
      </c>
      <c r="N108" s="137" t="s">
        <v>50</v>
      </c>
      <c r="O108" s="137" t="s">
        <v>51</v>
      </c>
      <c r="P108" s="137" t="s">
        <v>52</v>
      </c>
      <c r="Q108" s="137" t="s">
        <v>53</v>
      </c>
      <c r="R108" s="138" t="s">
        <v>54</v>
      </c>
      <c r="S108" s="139" t="s">
        <v>55</v>
      </c>
      <c r="T108" s="135" t="s">
        <v>47</v>
      </c>
      <c r="U108" s="86" t="s">
        <v>56</v>
      </c>
      <c r="V108" s="86" t="s">
        <v>57</v>
      </c>
      <c r="W108" s="140" t="s">
        <v>38</v>
      </c>
      <c r="X108" s="140" t="s">
        <v>39</v>
      </c>
      <c r="Y108" s="140" t="s">
        <v>40</v>
      </c>
      <c r="Z108" s="86"/>
      <c r="AA108" s="135" t="s">
        <v>48</v>
      </c>
      <c r="AB108" s="136"/>
      <c r="AC108" s="137" t="s">
        <v>49</v>
      </c>
      <c r="AD108" s="137" t="s">
        <v>50</v>
      </c>
      <c r="AE108" s="137" t="s">
        <v>51</v>
      </c>
      <c r="AF108" s="137" t="s">
        <v>52</v>
      </c>
      <c r="AG108" s="137" t="s">
        <v>53</v>
      </c>
      <c r="AH108" s="138" t="s">
        <v>54</v>
      </c>
      <c r="AI108" s="139" t="s">
        <v>55</v>
      </c>
      <c r="AJ108" s="68" t="s">
        <v>47</v>
      </c>
      <c r="AK108" s="65" t="s">
        <v>56</v>
      </c>
      <c r="AL108" s="65" t="s">
        <v>57</v>
      </c>
      <c r="AM108" s="69" t="s">
        <v>38</v>
      </c>
      <c r="AN108" s="69" t="s">
        <v>39</v>
      </c>
      <c r="AO108" s="69" t="s">
        <v>40</v>
      </c>
      <c r="AP108" s="68"/>
      <c r="AQ108" s="19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3"/>
    </row>
    <row r="109" spans="10:55" s="8" customFormat="1" ht="19.5" customHeight="1" x14ac:dyDescent="0.45">
      <c r="J109" s="86"/>
      <c r="K109" s="135"/>
      <c r="L109" s="132">
        <v>75</v>
      </c>
      <c r="M109" s="141">
        <f>AI98+1</f>
        <v>46468</v>
      </c>
      <c r="N109" s="141">
        <f t="shared" ref="N109:S109" si="384">M109+1</f>
        <v>46469</v>
      </c>
      <c r="O109" s="141">
        <f t="shared" si="384"/>
        <v>46470</v>
      </c>
      <c r="P109" s="141">
        <f t="shared" si="384"/>
        <v>46471</v>
      </c>
      <c r="Q109" s="141">
        <f t="shared" si="384"/>
        <v>46472</v>
      </c>
      <c r="R109" s="151">
        <f t="shared" si="384"/>
        <v>46473</v>
      </c>
      <c r="S109" s="152">
        <f t="shared" si="384"/>
        <v>46474</v>
      </c>
      <c r="T109" s="135">
        <f t="shared" ref="T109" si="385">COUNTIF(M110:S110,"★")</f>
        <v>0</v>
      </c>
      <c r="U109" s="135"/>
      <c r="V109" s="135" t="str">
        <f>TEXT(M109,"YYYY-MM")</f>
        <v>2027-03</v>
      </c>
      <c r="W109" s="140" cm="1">
        <f t="array" ref="W109">SUMPRODUCT((M109:S109&gt;=$N$8)*(M109:S109 &lt;= $N$9)*(TEXT(M109:S109,"yyyy-mm")=V109)*(M110:S110 = "●"))</f>
        <v>0</v>
      </c>
      <c r="X109" s="140" cm="1">
        <f t="array" ref="X109">SUMPRODUCT((R109:S109&gt;=$N$8)*(R109:S109 &lt;= $N$9)*(TEXT(R109:S109,"yyyy-mm")=V109)*(R110:S110 = "▲"))</f>
        <v>0</v>
      </c>
      <c r="Y109" s="140" cm="1">
        <f t="array" ref="Y109">SUMPRODUCT((M109:S109&gt;=$N$8)*(M109:S109 &lt;= $N$9)*(TEXT(M109:S109,"yyyy-mm")=V109)*(M110:S110 = "★"))</f>
        <v>0</v>
      </c>
      <c r="Z109" s="135"/>
      <c r="AA109" s="135"/>
      <c r="AB109" s="132">
        <v>96</v>
      </c>
      <c r="AC109" s="141">
        <f>S149+1</f>
        <v>46615</v>
      </c>
      <c r="AD109" s="141">
        <f t="shared" ref="AD109:AI109" si="386">AC109+1</f>
        <v>46616</v>
      </c>
      <c r="AE109" s="141">
        <f t="shared" si="386"/>
        <v>46617</v>
      </c>
      <c r="AF109" s="141">
        <f t="shared" si="386"/>
        <v>46618</v>
      </c>
      <c r="AG109" s="141">
        <f t="shared" si="386"/>
        <v>46619</v>
      </c>
      <c r="AH109" s="151">
        <f t="shared" si="386"/>
        <v>46620</v>
      </c>
      <c r="AI109" s="152">
        <f t="shared" si="386"/>
        <v>46621</v>
      </c>
      <c r="AJ109" s="68">
        <f t="shared" ref="AJ109" si="387">COUNTIF(AC110:AI110,"★")</f>
        <v>0</v>
      </c>
      <c r="AK109" s="68"/>
      <c r="AL109" s="68" t="str">
        <f>TEXT(AC109,"YYYY-MM")</f>
        <v>2027-08</v>
      </c>
      <c r="AM109" s="69" cm="1">
        <f t="array" ref="AM109">SUMPRODUCT((AC109:AI109&gt;=$N$8)*(AC109:AI109 &lt;= $N$9)*(TEXT(AC109:AI109,"yyyy-mm")=AL109)*(AC110:AI110 = "●"))</f>
        <v>0</v>
      </c>
      <c r="AN109" s="69" cm="1">
        <f t="array" ref="AN109">SUMPRODUCT((AH109:AI109&gt;=$N$8)*(AH109:AI109 &lt;= $N$9)*(TEXT(AH109:AI109,"yyyy-mm")=AL109)*(AH110:AI110 = "▲"))</f>
        <v>0</v>
      </c>
      <c r="AO109" s="69" cm="1">
        <f t="array" ref="AO109">SUMPRODUCT((AC109:AI109&gt;=$N$8)*(AC109:AI109 &lt;= $N$9)*(TEXT(AC109:AI109,"yyyy-mm")=AL109)*(AC110:AI110 = "★"))</f>
        <v>0</v>
      </c>
      <c r="AP109" s="68"/>
      <c r="AQ109" s="19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3"/>
    </row>
    <row r="110" spans="10:55" s="8" customFormat="1" ht="19.5" customHeight="1" thickBot="1" x14ac:dyDescent="0.5">
      <c r="J110" s="86"/>
      <c r="K110" s="135" t="str">
        <f>IF(U110&gt;=0.285,"OK","NG")</f>
        <v>NG</v>
      </c>
      <c r="L110" s="136"/>
      <c r="M110" s="144"/>
      <c r="N110" s="144"/>
      <c r="O110" s="144"/>
      <c r="P110" s="144"/>
      <c r="Q110" s="144"/>
      <c r="R110" s="145"/>
      <c r="S110" s="146"/>
      <c r="T110" s="135">
        <f t="shared" ref="T110" si="388">COUNTIF(M110:S110,"●")</f>
        <v>0</v>
      </c>
      <c r="U110" s="147">
        <f>IF(COUNTA(M110:S110)=0,-1,IF(OR(COUNTIF(M110:S110,"▲")&gt;6,AND(M109&lt;$N$9,$N$9&lt;S109)),0.285,IF(T109+T110=0,0,T110/(T110+T109))))</f>
        <v>-1</v>
      </c>
      <c r="V110" s="135" t="str">
        <f>TEXT(S109,"YYYY-MM")</f>
        <v>2027-03</v>
      </c>
      <c r="W110" s="140" cm="1">
        <f t="array" ref="W110">IF(V110=V109,0,SUMPRODUCT((M109:S109&gt;=$N$8)*(M109:S109 &lt;= $N$9)*(TEXT(M109:S109,"yyyy-mm")=V110)*(M110:S110 = "●")))</f>
        <v>0</v>
      </c>
      <c r="X110" s="140" cm="1">
        <f t="array" ref="X110">IF(V110=V109,0,SUMPRODUCT((M109:S109&gt;=$N$8)*(M109:S109 &lt;= $N$9)*(TEXT(M109:S109,"yyyy-mm")=V110)*(M110:S110 = "▲")))</f>
        <v>0</v>
      </c>
      <c r="Y110" s="140" cm="1">
        <f t="array" ref="Y110">IF(V110=V109,0,SUMPRODUCT((M109:S109&gt;=$N$8)*(M109:S109 &lt;= $N$9)*(TEXT(M109:S109,"yyyy-mm")=V110)*(M110:S110 = "★")))</f>
        <v>0</v>
      </c>
      <c r="Z110" s="135"/>
      <c r="AA110" s="135" t="str">
        <f>IF(AK110&gt;=0.285,"OK","NG")</f>
        <v>NG</v>
      </c>
      <c r="AB110" s="136"/>
      <c r="AC110" s="144"/>
      <c r="AD110" s="144"/>
      <c r="AE110" s="144"/>
      <c r="AF110" s="144"/>
      <c r="AG110" s="144"/>
      <c r="AH110" s="145"/>
      <c r="AI110" s="146"/>
      <c r="AJ110" s="68">
        <f t="shared" ref="AJ110" si="389">COUNTIF(AC110:AI110,"●")</f>
        <v>0</v>
      </c>
      <c r="AK110" s="70">
        <f>IF(COUNTA(AC110:AI110)=0,-1,IF(OR(COUNTIF(AC110:AI110,"▲")&gt;6,AND(AC109&lt;$N$9,$N$9&lt;AI109)),0.285,IF(AJ109+AJ110=0,0,AJ110/(AJ110+AJ109))))</f>
        <v>-1</v>
      </c>
      <c r="AL110" s="68" t="str">
        <f>TEXT(AI109,"YYYY-MM")</f>
        <v>2027-08</v>
      </c>
      <c r="AM110" s="69" cm="1">
        <f t="array" ref="AM110">IF(AL110=AL109,0,SUMPRODUCT((AC109:AI109&gt;=$N$8)*(AC109:AI109 &lt;= $N$9)*(TEXT(AC109:AI109,"yyyy-mm")=AL110)*(AC110:AI110 = "●")))</f>
        <v>0</v>
      </c>
      <c r="AN110" s="69" cm="1">
        <f t="array" ref="AN110">IF(AL110=AL109,0,SUMPRODUCT((AC109:AI109&gt;=$N$8)*(AC109:AI109 &lt;= $N$9)*(TEXT(AC109:AI109,"yyyy-mm")=AL110)*(AC110:AI110 = "▲")))</f>
        <v>0</v>
      </c>
      <c r="AO110" s="69" cm="1">
        <f t="array" ref="AO110">IF(AL110=AL109,0,SUMPRODUCT((AC109:AI109&gt;=$N$8)*(AC109:AI109 &lt;= $N$9)*(TEXT(AC109:AI109,"yyyy-mm")=AL110)*(AC110:AI110 = "★")))</f>
        <v>0</v>
      </c>
      <c r="AP110" s="68"/>
      <c r="AQ110" s="19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3"/>
    </row>
    <row r="111" spans="10:55" s="8" customFormat="1" ht="19.5" customHeight="1" x14ac:dyDescent="0.45">
      <c r="J111" s="86"/>
      <c r="K111" s="135"/>
      <c r="L111" s="132">
        <v>76</v>
      </c>
      <c r="M111" s="141">
        <f>S109+1</f>
        <v>46475</v>
      </c>
      <c r="N111" s="141">
        <f t="shared" ref="N111:S111" si="390">M111+1</f>
        <v>46476</v>
      </c>
      <c r="O111" s="141">
        <f t="shared" si="390"/>
        <v>46477</v>
      </c>
      <c r="P111" s="141">
        <f t="shared" si="390"/>
        <v>46478</v>
      </c>
      <c r="Q111" s="141">
        <f t="shared" si="390"/>
        <v>46479</v>
      </c>
      <c r="R111" s="142">
        <f t="shared" si="390"/>
        <v>46480</v>
      </c>
      <c r="S111" s="143">
        <f t="shared" si="390"/>
        <v>46481</v>
      </c>
      <c r="T111" s="135">
        <f t="shared" ref="T111" si="391">COUNTIF(M112:S112,"★")</f>
        <v>0</v>
      </c>
      <c r="U111" s="135"/>
      <c r="V111" s="135" t="str">
        <f>TEXT(M111,"YYYY-MM")</f>
        <v>2027-03</v>
      </c>
      <c r="W111" s="140" cm="1">
        <f t="array" ref="W111">SUMPRODUCT((M111:S111&gt;=$N$8)*(M111:S111 &lt;= $N$9)*(TEXT(M111:S111,"yyyy-mm")=V111)*(M112:S112 = "●"))</f>
        <v>0</v>
      </c>
      <c r="X111" s="140" cm="1">
        <f t="array" ref="X111">SUMPRODUCT((R111:S111&gt;=$N$8)*(R111:S111 &lt;= $N$9)*(TEXT(R111:S111,"yyyy-mm")=V111)*(R112:S112 = "▲"))</f>
        <v>0</v>
      </c>
      <c r="Y111" s="140" cm="1">
        <f t="array" ref="Y111">SUMPRODUCT((M111:S111&gt;=$N$8)*(M111:S111 &lt;= $N$9)*(TEXT(M111:S111,"yyyy-mm")=V111)*(M112:S112 = "★"))</f>
        <v>0</v>
      </c>
      <c r="Z111" s="135"/>
      <c r="AA111" s="135"/>
      <c r="AB111" s="132">
        <v>97</v>
      </c>
      <c r="AC111" s="141">
        <f>AI109+1</f>
        <v>46622</v>
      </c>
      <c r="AD111" s="141">
        <f t="shared" ref="AD111:AI111" si="392">AC111+1</f>
        <v>46623</v>
      </c>
      <c r="AE111" s="141">
        <f t="shared" si="392"/>
        <v>46624</v>
      </c>
      <c r="AF111" s="141">
        <f t="shared" si="392"/>
        <v>46625</v>
      </c>
      <c r="AG111" s="141">
        <f t="shared" si="392"/>
        <v>46626</v>
      </c>
      <c r="AH111" s="142">
        <f t="shared" si="392"/>
        <v>46627</v>
      </c>
      <c r="AI111" s="143">
        <f t="shared" si="392"/>
        <v>46628</v>
      </c>
      <c r="AJ111" s="68">
        <f t="shared" ref="AJ111" si="393">COUNTIF(AC112:AI112,"★")</f>
        <v>0</v>
      </c>
      <c r="AK111" s="68"/>
      <c r="AL111" s="68" t="str">
        <f>TEXT(AC111,"YYYY-MM")</f>
        <v>2027-08</v>
      </c>
      <c r="AM111" s="69" cm="1">
        <f t="array" ref="AM111">SUMPRODUCT((AC111:AI111&gt;=$N$8)*(AC111:AI111 &lt;= $N$9)*(TEXT(AC111:AI111,"yyyy-mm")=AL111)*(AC112:AI112 = "●"))</f>
        <v>0</v>
      </c>
      <c r="AN111" s="69" cm="1">
        <f t="array" ref="AN111">SUMPRODUCT((AH111:AI111&gt;=$N$8)*(AH111:AI111 &lt;= $N$9)*(TEXT(AH111:AI111,"yyyy-mm")=AL111)*(AH112:AI112 = "▲"))</f>
        <v>0</v>
      </c>
      <c r="AO111" s="69" cm="1">
        <f t="array" ref="AO111">SUMPRODUCT((AC111:AI111&gt;=$N$8)*(AC111:AI111 &lt;= $N$9)*(TEXT(AC111:AI111,"yyyy-mm")=AL111)*(AC112:AI112 = "★"))</f>
        <v>0</v>
      </c>
      <c r="AP111" s="68"/>
      <c r="AQ111" s="19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3"/>
    </row>
    <row r="112" spans="10:55" s="8" customFormat="1" ht="19.5" customHeight="1" thickBot="1" x14ac:dyDescent="0.5">
      <c r="J112" s="86"/>
      <c r="K112" s="135" t="str">
        <f t="shared" ref="K112" si="394">IF(U112&gt;=0.285,"OK","NG")</f>
        <v>NG</v>
      </c>
      <c r="L112" s="136"/>
      <c r="M112" s="144"/>
      <c r="N112" s="144"/>
      <c r="O112" s="144"/>
      <c r="P112" s="144"/>
      <c r="Q112" s="144"/>
      <c r="R112" s="145"/>
      <c r="S112" s="146"/>
      <c r="T112" s="135">
        <f t="shared" ref="T112" si="395">COUNTIF(M112:S112,"●")</f>
        <v>0</v>
      </c>
      <c r="U112" s="147">
        <f t="shared" ref="U112" si="396">IF(COUNTA(M112:S112)=0,-1,IF(OR(COUNTIF(M112:S112,"▲")&gt;6,AND(M111&lt;$N$9,$N$9&lt;S111)),0.285,IF(T111+T112=0,0,T112/(T112+T111))))</f>
        <v>-1</v>
      </c>
      <c r="V112" s="135" t="str">
        <f>TEXT(S111,"YYYY-MM")</f>
        <v>2027-04</v>
      </c>
      <c r="W112" s="140" cm="1">
        <f t="array" ref="W112">IF(V112=V111,0,SUMPRODUCT((M111:S111&gt;=$N$8)*(M111:S111 &lt;= $N$9)*(TEXT(M111:S111,"yyyy-mm")=V112)*(M112:S112 = "●")))</f>
        <v>0</v>
      </c>
      <c r="X112" s="140" cm="1">
        <f t="array" ref="X112">IF(V112=V111,0,SUMPRODUCT((M111:S111&gt;=$N$8)*(M111:S111 &lt;= $N$9)*(TEXT(M111:S111,"yyyy-mm")=V112)*(M112:S112 = "▲")))</f>
        <v>0</v>
      </c>
      <c r="Y112" s="140" cm="1">
        <f t="array" ref="Y112">IF(V112=V111,0,SUMPRODUCT((M111:S111&gt;=$N$8)*(M111:S111 &lt;= $N$9)*(TEXT(M111:S111,"yyyy-mm")=V112)*(M112:S112 = "★")))</f>
        <v>0</v>
      </c>
      <c r="Z112" s="135"/>
      <c r="AA112" s="135" t="str">
        <f t="shared" ref="AA112" si="397">IF(AK112&gt;=0.285,"OK","NG")</f>
        <v>NG</v>
      </c>
      <c r="AB112" s="136"/>
      <c r="AC112" s="144"/>
      <c r="AD112" s="144"/>
      <c r="AE112" s="144"/>
      <c r="AF112" s="144"/>
      <c r="AG112" s="144"/>
      <c r="AH112" s="145"/>
      <c r="AI112" s="146"/>
      <c r="AJ112" s="68">
        <f t="shared" ref="AJ112" si="398">COUNTIF(AC112:AI112,"●")</f>
        <v>0</v>
      </c>
      <c r="AK112" s="70">
        <f t="shared" ref="AK112" si="399">IF(COUNTA(AC112:AI112)=0,-1,IF(OR(COUNTIF(AC112:AI112,"▲")&gt;6,AND(AC111&lt;$N$9,$N$9&lt;AI111)),0.285,IF(AJ111+AJ112=0,0,AJ112/(AJ112+AJ111))))</f>
        <v>-1</v>
      </c>
      <c r="AL112" s="68" t="str">
        <f>TEXT(AI111,"YYYY-MM")</f>
        <v>2027-08</v>
      </c>
      <c r="AM112" s="69" cm="1">
        <f t="array" ref="AM112">IF(AL112=AL111,0,SUMPRODUCT((AC111:AI111&gt;=$N$8)*(AC111:AI111 &lt;= $N$9)*(TEXT(AC111:AI111,"yyyy-mm")=AL112)*(AC112:AI112 = "●")))</f>
        <v>0</v>
      </c>
      <c r="AN112" s="69" cm="1">
        <f t="array" ref="AN112">IF(AL112=AL111,0,SUMPRODUCT((AC111:AI111&gt;=$N$8)*(AC111:AI111 &lt;= $N$9)*(TEXT(AC111:AI111,"yyyy-mm")=AL112)*(AC112:AI112 = "▲")))</f>
        <v>0</v>
      </c>
      <c r="AO112" s="69" cm="1">
        <f t="array" ref="AO112">IF(AL112=AL111,0,SUMPRODUCT((AC111:AI111&gt;=$N$8)*(AC111:AI111 &lt;= $N$9)*(TEXT(AC111:AI111,"yyyy-mm")=AL112)*(AC112:AI112 = "★")))</f>
        <v>0</v>
      </c>
      <c r="AP112" s="68"/>
      <c r="AQ112" s="19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3"/>
    </row>
    <row r="113" spans="10:55" s="8" customFormat="1" ht="19.5" customHeight="1" x14ac:dyDescent="0.45">
      <c r="J113" s="86"/>
      <c r="K113" s="135"/>
      <c r="L113" s="132">
        <v>77</v>
      </c>
      <c r="M113" s="141">
        <f>S111+1</f>
        <v>46482</v>
      </c>
      <c r="N113" s="141">
        <f t="shared" ref="N113:S113" si="400">M113+1</f>
        <v>46483</v>
      </c>
      <c r="O113" s="141">
        <f t="shared" si="400"/>
        <v>46484</v>
      </c>
      <c r="P113" s="141">
        <f t="shared" si="400"/>
        <v>46485</v>
      </c>
      <c r="Q113" s="141">
        <f t="shared" si="400"/>
        <v>46486</v>
      </c>
      <c r="R113" s="142">
        <f t="shared" si="400"/>
        <v>46487</v>
      </c>
      <c r="S113" s="143">
        <f t="shared" si="400"/>
        <v>46488</v>
      </c>
      <c r="T113" s="135">
        <f t="shared" ref="T113" si="401">COUNTIF(M114:S114,"★")</f>
        <v>0</v>
      </c>
      <c r="U113" s="135"/>
      <c r="V113" s="135" t="str">
        <f>TEXT(M113,"YYYY-MM")</f>
        <v>2027-04</v>
      </c>
      <c r="W113" s="140" cm="1">
        <f t="array" ref="W113">SUMPRODUCT((M113:S113&gt;=$N$8)*(M113:S113 &lt;= $N$9)*(TEXT(M113:S113,"yyyy-mm")=V113)*(M114:S114 = "●"))</f>
        <v>0</v>
      </c>
      <c r="X113" s="140" cm="1">
        <f t="array" ref="X113">SUMPRODUCT((R113:S113&gt;=$N$8)*(R113:S113 &lt;= $N$9)*(TEXT(R113:S113,"yyyy-mm")=V113)*(R114:S114 = "▲"))</f>
        <v>0</v>
      </c>
      <c r="Y113" s="140" cm="1">
        <f t="array" ref="Y113">SUMPRODUCT((M113:S113&gt;=$N$8)*(M113:S113 &lt;= $N$9)*(TEXT(M113:S113,"yyyy-mm")=V113)*(M114:S114 = "★"))</f>
        <v>0</v>
      </c>
      <c r="Z113" s="135"/>
      <c r="AA113" s="135"/>
      <c r="AB113" s="132">
        <v>98</v>
      </c>
      <c r="AC113" s="141">
        <f>AI111+1</f>
        <v>46629</v>
      </c>
      <c r="AD113" s="141">
        <f t="shared" ref="AD113:AI113" si="402">AC113+1</f>
        <v>46630</v>
      </c>
      <c r="AE113" s="141">
        <f t="shared" si="402"/>
        <v>46631</v>
      </c>
      <c r="AF113" s="141">
        <f t="shared" si="402"/>
        <v>46632</v>
      </c>
      <c r="AG113" s="141">
        <f t="shared" si="402"/>
        <v>46633</v>
      </c>
      <c r="AH113" s="142">
        <f t="shared" si="402"/>
        <v>46634</v>
      </c>
      <c r="AI113" s="143">
        <f t="shared" si="402"/>
        <v>46635</v>
      </c>
      <c r="AJ113" s="68">
        <f t="shared" ref="AJ113" si="403">COUNTIF(AC114:AI114,"★")</f>
        <v>0</v>
      </c>
      <c r="AK113" s="68"/>
      <c r="AL113" s="68" t="str">
        <f>TEXT(AC113,"YYYY-MM")</f>
        <v>2027-08</v>
      </c>
      <c r="AM113" s="69" cm="1">
        <f t="array" ref="AM113">SUMPRODUCT((AC113:AI113&gt;=$N$8)*(AC113:AI113 &lt;= $N$9)*(TEXT(AC113:AI113,"yyyy-mm")=AL113)*(AC114:AI114 = "●"))</f>
        <v>0</v>
      </c>
      <c r="AN113" s="69" cm="1">
        <f t="array" ref="AN113">SUMPRODUCT((AH113:AI113&gt;=$N$8)*(AH113:AI113 &lt;= $N$9)*(TEXT(AH113:AI113,"yyyy-mm")=AL113)*(AH114:AI114 = "▲"))</f>
        <v>0</v>
      </c>
      <c r="AO113" s="69" cm="1">
        <f t="array" ref="AO113">SUMPRODUCT((AC113:AI113&gt;=$N$8)*(AC113:AI113 &lt;= $N$9)*(TEXT(AC113:AI113,"yyyy-mm")=AL113)*(AC114:AI114 = "★"))</f>
        <v>0</v>
      </c>
      <c r="AP113" s="68"/>
      <c r="AQ113" s="19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3"/>
    </row>
    <row r="114" spans="10:55" s="8" customFormat="1" ht="19.5" customHeight="1" thickBot="1" x14ac:dyDescent="0.5">
      <c r="J114" s="86"/>
      <c r="K114" s="135" t="str">
        <f t="shared" ref="K114" si="404">IF(U114&gt;=0.285,"OK","NG")</f>
        <v>NG</v>
      </c>
      <c r="L114" s="136"/>
      <c r="M114" s="144"/>
      <c r="N114" s="144"/>
      <c r="O114" s="144"/>
      <c r="P114" s="144"/>
      <c r="Q114" s="144"/>
      <c r="R114" s="145"/>
      <c r="S114" s="146"/>
      <c r="T114" s="135">
        <f t="shared" ref="T114" si="405">COUNTIF(M114:S114,"●")</f>
        <v>0</v>
      </c>
      <c r="U114" s="147">
        <f t="shared" ref="U114" si="406">IF(COUNTA(M114:S114)=0,-1,IF(OR(COUNTIF(M114:S114,"▲")&gt;6,AND(M113&lt;$N$9,$N$9&lt;S113)),0.285,IF(T113+T114=0,0,T114/(T114+T113))))</f>
        <v>-1</v>
      </c>
      <c r="V114" s="135" t="str">
        <f>TEXT(S113,"YYYY-MM")</f>
        <v>2027-04</v>
      </c>
      <c r="W114" s="140" cm="1">
        <f t="array" ref="W114">IF(V114=V113,0,SUMPRODUCT((M113:S113&gt;=$N$8)*(M113:S113 &lt;= $N$9)*(TEXT(M113:S113,"yyyy-mm")=V114)*(M114:S114 = "●")))</f>
        <v>0</v>
      </c>
      <c r="X114" s="140" cm="1">
        <f t="array" ref="X114">IF(V114=V113,0,SUMPRODUCT((M113:S113&gt;=$N$8)*(M113:S113 &lt;= $N$9)*(TEXT(M113:S113,"yyyy-mm")=V114)*(M114:S114 = "▲")))</f>
        <v>0</v>
      </c>
      <c r="Y114" s="140" cm="1">
        <f t="array" ref="Y114">IF(V114=V113,0,SUMPRODUCT((M113:S113&gt;=$N$8)*(M113:S113 &lt;= $N$9)*(TEXT(M113:S113,"yyyy-mm")=V114)*(M114:S114 = "★")))</f>
        <v>0</v>
      </c>
      <c r="Z114" s="135"/>
      <c r="AA114" s="135" t="str">
        <f t="shared" ref="AA114" si="407">IF(AK114&gt;=0.285,"OK","NG")</f>
        <v>NG</v>
      </c>
      <c r="AB114" s="136"/>
      <c r="AC114" s="144"/>
      <c r="AD114" s="144"/>
      <c r="AE114" s="144"/>
      <c r="AF114" s="144"/>
      <c r="AG114" s="144"/>
      <c r="AH114" s="145"/>
      <c r="AI114" s="146"/>
      <c r="AJ114" s="68">
        <f t="shared" ref="AJ114" si="408">COUNTIF(AC114:AI114,"●")</f>
        <v>0</v>
      </c>
      <c r="AK114" s="70">
        <f t="shared" ref="AK114" si="409">IF(COUNTA(AC114:AI114)=0,-1,IF(OR(COUNTIF(AC114:AI114,"▲")&gt;6,AND(AC113&lt;$N$9,$N$9&lt;AI113)),0.285,IF(AJ113+AJ114=0,0,AJ114/(AJ114+AJ113))))</f>
        <v>-1</v>
      </c>
      <c r="AL114" s="68" t="str">
        <f>TEXT(AI113,"YYYY-MM")</f>
        <v>2027-09</v>
      </c>
      <c r="AM114" s="69" cm="1">
        <f t="array" ref="AM114">IF(AL114=AL113,0,SUMPRODUCT((AC113:AI113&gt;=$N$8)*(AC113:AI113 &lt;= $N$9)*(TEXT(AC113:AI113,"yyyy-mm")=AL114)*(AC114:AI114 = "●")))</f>
        <v>0</v>
      </c>
      <c r="AN114" s="69" cm="1">
        <f t="array" ref="AN114">IF(AL114=AL113,0,SUMPRODUCT((AC113:AI113&gt;=$N$8)*(AC113:AI113 &lt;= $N$9)*(TEXT(AC113:AI113,"yyyy-mm")=AL114)*(AC114:AI114 = "▲")))</f>
        <v>0</v>
      </c>
      <c r="AO114" s="69" cm="1">
        <f t="array" ref="AO114">IF(AL114=AL113,0,SUMPRODUCT((AC113:AI113&gt;=$N$8)*(AC113:AI113 &lt;= $N$9)*(TEXT(AC113:AI113,"yyyy-mm")=AL114)*(AC114:AI114 = "★")))</f>
        <v>0</v>
      </c>
      <c r="AP114" s="68"/>
      <c r="AQ114" s="19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3"/>
    </row>
    <row r="115" spans="10:55" s="8" customFormat="1" ht="19.5" customHeight="1" x14ac:dyDescent="0.45">
      <c r="J115" s="86"/>
      <c r="K115" s="135"/>
      <c r="L115" s="132">
        <v>78</v>
      </c>
      <c r="M115" s="141">
        <f>S113+1</f>
        <v>46489</v>
      </c>
      <c r="N115" s="141">
        <f t="shared" ref="N115:S115" si="410">M115+1</f>
        <v>46490</v>
      </c>
      <c r="O115" s="141">
        <f t="shared" si="410"/>
        <v>46491</v>
      </c>
      <c r="P115" s="141">
        <f t="shared" si="410"/>
        <v>46492</v>
      </c>
      <c r="Q115" s="141">
        <f t="shared" si="410"/>
        <v>46493</v>
      </c>
      <c r="R115" s="142">
        <f t="shared" si="410"/>
        <v>46494</v>
      </c>
      <c r="S115" s="143">
        <f t="shared" si="410"/>
        <v>46495</v>
      </c>
      <c r="T115" s="135">
        <f t="shared" ref="T115" si="411">COUNTIF(M116:S116,"★")</f>
        <v>0</v>
      </c>
      <c r="U115" s="135"/>
      <c r="V115" s="135" t="str">
        <f>TEXT(M115,"YYYY-MM")</f>
        <v>2027-04</v>
      </c>
      <c r="W115" s="140" cm="1">
        <f t="array" ref="W115">SUMPRODUCT((M115:S115&gt;=$N$8)*(M115:S115 &lt;= $N$9)*(TEXT(M115:S115,"yyyy-mm")=V115)*(M116:S116 = "●"))</f>
        <v>0</v>
      </c>
      <c r="X115" s="140" cm="1">
        <f t="array" ref="X115">SUMPRODUCT((R115:S115&gt;=$N$8)*(R115:S115 &lt;= $N$9)*(TEXT(R115:S115,"yyyy-mm")=V115)*(R116:S116 = "▲"))</f>
        <v>0</v>
      </c>
      <c r="Y115" s="140" cm="1">
        <f t="array" ref="Y115">SUMPRODUCT((M115:S115&gt;=$N$8)*(M115:S115 &lt;= $N$9)*(TEXT(M115:S115,"yyyy-mm")=V115)*(M116:S116 = "★"))</f>
        <v>0</v>
      </c>
      <c r="Z115" s="135"/>
      <c r="AA115" s="135"/>
      <c r="AB115" s="132">
        <v>99</v>
      </c>
      <c r="AC115" s="141">
        <f>AI113+1</f>
        <v>46636</v>
      </c>
      <c r="AD115" s="141">
        <f t="shared" ref="AD115:AI115" si="412">AC115+1</f>
        <v>46637</v>
      </c>
      <c r="AE115" s="141">
        <f t="shared" si="412"/>
        <v>46638</v>
      </c>
      <c r="AF115" s="141">
        <f t="shared" si="412"/>
        <v>46639</v>
      </c>
      <c r="AG115" s="141">
        <f t="shared" si="412"/>
        <v>46640</v>
      </c>
      <c r="AH115" s="142">
        <f t="shared" si="412"/>
        <v>46641</v>
      </c>
      <c r="AI115" s="143">
        <f t="shared" si="412"/>
        <v>46642</v>
      </c>
      <c r="AJ115" s="68">
        <f t="shared" ref="AJ115" si="413">COUNTIF(AC116:AI116,"★")</f>
        <v>0</v>
      </c>
      <c r="AK115" s="68"/>
      <c r="AL115" s="68" t="str">
        <f>TEXT(AC115,"YYYY-MM")</f>
        <v>2027-09</v>
      </c>
      <c r="AM115" s="69" cm="1">
        <f t="array" ref="AM115">SUMPRODUCT((AC115:AI115&gt;=$N$8)*(AC115:AI115 &lt;= $N$9)*(TEXT(AC115:AI115,"yyyy-mm")=AL115)*(AC116:AI116 = "●"))</f>
        <v>0</v>
      </c>
      <c r="AN115" s="69" cm="1">
        <f t="array" ref="AN115">SUMPRODUCT((AH115:AI115&gt;=$N$8)*(AH115:AI115 &lt;= $N$9)*(TEXT(AH115:AI115,"yyyy-mm")=AL115)*(AH116:AI116 = "▲"))</f>
        <v>0</v>
      </c>
      <c r="AO115" s="69" cm="1">
        <f t="array" ref="AO115">SUMPRODUCT((AC115:AI115&gt;=$N$8)*(AC115:AI115 &lt;= $N$9)*(TEXT(AC115:AI115,"yyyy-mm")=AL115)*(AC116:AI116 = "★"))</f>
        <v>0</v>
      </c>
      <c r="AP115" s="68"/>
      <c r="AQ115" s="19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3"/>
    </row>
    <row r="116" spans="10:55" s="8" customFormat="1" ht="19.5" customHeight="1" thickBot="1" x14ac:dyDescent="0.5">
      <c r="J116" s="86"/>
      <c r="K116" s="135" t="str">
        <f t="shared" ref="K116" si="414">IF(U116&gt;=0.285,"OK","NG")</f>
        <v>NG</v>
      </c>
      <c r="L116" s="136"/>
      <c r="M116" s="144"/>
      <c r="N116" s="144"/>
      <c r="O116" s="144"/>
      <c r="P116" s="144"/>
      <c r="Q116" s="144"/>
      <c r="R116" s="145"/>
      <c r="S116" s="146"/>
      <c r="T116" s="135">
        <f t="shared" ref="T116" si="415">COUNTIF(M116:S116,"●")</f>
        <v>0</v>
      </c>
      <c r="U116" s="147">
        <f t="shared" ref="U116" si="416">IF(COUNTA(M116:S116)=0,-1,IF(OR(COUNTIF(M116:S116,"▲")&gt;6,AND(M115&lt;$N$9,$N$9&lt;S115)),0.285,IF(T115+T116=0,0,T116/(T116+T115))))</f>
        <v>-1</v>
      </c>
      <c r="V116" s="135" t="str">
        <f>TEXT(S115,"YYYY-MM")</f>
        <v>2027-04</v>
      </c>
      <c r="W116" s="140" cm="1">
        <f t="array" ref="W116">IF(V116=V115,0,SUMPRODUCT((M115:S115&gt;=$N$8)*(M115:S115 &lt;= $N$9)*(TEXT(M115:S115,"yyyy-mm")=V116)*(M116:S116 = "●")))</f>
        <v>0</v>
      </c>
      <c r="X116" s="140" cm="1">
        <f t="array" ref="X116">IF(V116=V115,0,SUMPRODUCT((M115:S115&gt;=$N$8)*(M115:S115 &lt;= $N$9)*(TEXT(M115:S115,"yyyy-mm")=V116)*(M116:S116 = "▲")))</f>
        <v>0</v>
      </c>
      <c r="Y116" s="140" cm="1">
        <f t="array" ref="Y116">IF(V116=V115,0,SUMPRODUCT((M115:S115&gt;=$N$8)*(M115:S115 &lt;= $N$9)*(TEXT(M115:S115,"yyyy-mm")=V116)*(M116:S116 = "★")))</f>
        <v>0</v>
      </c>
      <c r="Z116" s="135"/>
      <c r="AA116" s="135" t="str">
        <f t="shared" ref="AA116" si="417">IF(AK116&gt;=0.285,"OK","NG")</f>
        <v>NG</v>
      </c>
      <c r="AB116" s="136"/>
      <c r="AC116" s="144"/>
      <c r="AD116" s="144"/>
      <c r="AE116" s="144"/>
      <c r="AF116" s="144"/>
      <c r="AG116" s="144"/>
      <c r="AH116" s="145"/>
      <c r="AI116" s="146"/>
      <c r="AJ116" s="68">
        <f t="shared" ref="AJ116" si="418">COUNTIF(AC116:AI116,"●")</f>
        <v>0</v>
      </c>
      <c r="AK116" s="70">
        <f t="shared" ref="AK116" si="419">IF(COUNTA(AC116:AI116)=0,-1,IF(OR(COUNTIF(AC116:AI116,"▲")&gt;6,AND(AC115&lt;$N$9,$N$9&lt;AI115)),0.285,IF(AJ115+AJ116=0,0,AJ116/(AJ116+AJ115))))</f>
        <v>-1</v>
      </c>
      <c r="AL116" s="68" t="str">
        <f>TEXT(AI115,"YYYY-MM")</f>
        <v>2027-09</v>
      </c>
      <c r="AM116" s="69" cm="1">
        <f t="array" ref="AM116">IF(AL116=AL115,0,SUMPRODUCT((AC115:AI115&gt;=$N$8)*(AC115:AI115 &lt;= $N$9)*(TEXT(AC115:AI115,"yyyy-mm")=AL116)*(AC116:AI116 = "●")))</f>
        <v>0</v>
      </c>
      <c r="AN116" s="69" cm="1">
        <f t="array" ref="AN116">IF(AL116=AL115,0,SUMPRODUCT((AC115:AI115&gt;=$N$8)*(AC115:AI115 &lt;= $N$9)*(TEXT(AC115:AI115,"yyyy-mm")=AL116)*(AC116:AI116 = "▲")))</f>
        <v>0</v>
      </c>
      <c r="AO116" s="69" cm="1">
        <f t="array" ref="AO116">IF(AL116=AL115,0,SUMPRODUCT((AC115:AI115&gt;=$N$8)*(AC115:AI115 &lt;= $N$9)*(TEXT(AC115:AI115,"yyyy-mm")=AL116)*(AC116:AI116 = "★")))</f>
        <v>0</v>
      </c>
      <c r="AP116" s="68"/>
      <c r="AQ116" s="19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3"/>
    </row>
    <row r="117" spans="10:55" s="8" customFormat="1" ht="19.5" customHeight="1" x14ac:dyDescent="0.45">
      <c r="J117" s="86"/>
      <c r="K117" s="135"/>
      <c r="L117" s="132">
        <v>79</v>
      </c>
      <c r="M117" s="141">
        <f>S115+1</f>
        <v>46496</v>
      </c>
      <c r="N117" s="141">
        <f t="shared" ref="N117:S117" si="420">M117+1</f>
        <v>46497</v>
      </c>
      <c r="O117" s="141">
        <f t="shared" si="420"/>
        <v>46498</v>
      </c>
      <c r="P117" s="141">
        <f t="shared" si="420"/>
        <v>46499</v>
      </c>
      <c r="Q117" s="141">
        <f t="shared" si="420"/>
        <v>46500</v>
      </c>
      <c r="R117" s="142">
        <f t="shared" si="420"/>
        <v>46501</v>
      </c>
      <c r="S117" s="143">
        <f t="shared" si="420"/>
        <v>46502</v>
      </c>
      <c r="T117" s="135">
        <f t="shared" ref="T117" si="421">COUNTIF(M118:S118,"★")</f>
        <v>0</v>
      </c>
      <c r="U117" s="135"/>
      <c r="V117" s="135" t="str">
        <f>TEXT(M117,"YYYY-MM")</f>
        <v>2027-04</v>
      </c>
      <c r="W117" s="140" cm="1">
        <f t="array" ref="W117">SUMPRODUCT((M117:S117&gt;=$N$8)*(M117:S117 &lt;= $N$9)*(TEXT(M117:S117,"yyyy-mm")=V117)*(M118:S118 = "●"))</f>
        <v>0</v>
      </c>
      <c r="X117" s="140" cm="1">
        <f t="array" ref="X117">SUMPRODUCT((R117:S117&gt;=$N$8)*(R117:S117 &lt;= $N$9)*(TEXT(R117:S117,"yyyy-mm")=V117)*(R118:S118 = "▲"))</f>
        <v>0</v>
      </c>
      <c r="Y117" s="140" cm="1">
        <f t="array" ref="Y117">SUMPRODUCT((M117:S117&gt;=$N$8)*(M117:S117 &lt;= $N$9)*(TEXT(M117:S117,"yyyy-mm")=V117)*(M118:S118 = "★"))</f>
        <v>0</v>
      </c>
      <c r="Z117" s="135"/>
      <c r="AA117" s="135"/>
      <c r="AB117" s="132">
        <v>100</v>
      </c>
      <c r="AC117" s="141">
        <f>AI115+1</f>
        <v>46643</v>
      </c>
      <c r="AD117" s="141">
        <f t="shared" ref="AD117:AI117" si="422">AC117+1</f>
        <v>46644</v>
      </c>
      <c r="AE117" s="141">
        <f t="shared" si="422"/>
        <v>46645</v>
      </c>
      <c r="AF117" s="141">
        <f t="shared" si="422"/>
        <v>46646</v>
      </c>
      <c r="AG117" s="141">
        <f t="shared" si="422"/>
        <v>46647</v>
      </c>
      <c r="AH117" s="142">
        <f t="shared" si="422"/>
        <v>46648</v>
      </c>
      <c r="AI117" s="143">
        <f t="shared" si="422"/>
        <v>46649</v>
      </c>
      <c r="AJ117" s="68">
        <f t="shared" ref="AJ117" si="423">COUNTIF(AC118:AI118,"★")</f>
        <v>0</v>
      </c>
      <c r="AK117" s="68"/>
      <c r="AL117" s="68" t="str">
        <f>TEXT(AC117,"YYYY-MM")</f>
        <v>2027-09</v>
      </c>
      <c r="AM117" s="69" cm="1">
        <f t="array" ref="AM117">SUMPRODUCT((AC117:AI117&gt;=$N$8)*(AC117:AI117 &lt;= $N$9)*(TEXT(AC117:AI117,"yyyy-mm")=AL117)*(AC118:AI118 = "●"))</f>
        <v>0</v>
      </c>
      <c r="AN117" s="69" cm="1">
        <f t="array" ref="AN117">SUMPRODUCT((AH117:AI117&gt;=$N$8)*(AH117:AI117 &lt;= $N$9)*(TEXT(AH117:AI117,"yyyy-mm")=AL117)*(AH118:AI118 = "▲"))</f>
        <v>0</v>
      </c>
      <c r="AO117" s="69" cm="1">
        <f t="array" ref="AO117">SUMPRODUCT((AC117:AI117&gt;=$N$8)*(AC117:AI117 &lt;= $N$9)*(TEXT(AC117:AI117,"yyyy-mm")=AL117)*(AC118:AI118 = "★"))</f>
        <v>0</v>
      </c>
      <c r="AP117" s="68"/>
      <c r="AQ117" s="19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3"/>
    </row>
    <row r="118" spans="10:55" s="8" customFormat="1" ht="19.5" customHeight="1" thickBot="1" x14ac:dyDescent="0.5">
      <c r="J118" s="86"/>
      <c r="K118" s="135" t="str">
        <f t="shared" ref="K118" si="424">IF(U118&gt;=0.285,"OK","NG")</f>
        <v>NG</v>
      </c>
      <c r="L118" s="136"/>
      <c r="M118" s="144"/>
      <c r="N118" s="144"/>
      <c r="O118" s="144"/>
      <c r="P118" s="144"/>
      <c r="Q118" s="144"/>
      <c r="R118" s="145"/>
      <c r="S118" s="146"/>
      <c r="T118" s="135">
        <f t="shared" ref="T118" si="425">COUNTIF(M118:S118,"●")</f>
        <v>0</v>
      </c>
      <c r="U118" s="147">
        <f t="shared" ref="U118" si="426">IF(COUNTA(M118:S118)=0,-1,IF(OR(COUNTIF(M118:S118,"▲")&gt;6,AND(M117&lt;$N$9,$N$9&lt;S117)),0.285,IF(T117+T118=0,0,T118/(T118+T117))))</f>
        <v>-1</v>
      </c>
      <c r="V118" s="135" t="str">
        <f>TEXT(S117,"YYYY-MM")</f>
        <v>2027-04</v>
      </c>
      <c r="W118" s="140" cm="1">
        <f t="array" ref="W118">IF(V118=V117,0,SUMPRODUCT((M117:S117&gt;=$N$8)*(M117:S117 &lt;= $N$9)*(TEXT(M117:S117,"yyyy-mm")=V118)*(M118:S118 = "●")))</f>
        <v>0</v>
      </c>
      <c r="X118" s="140" cm="1">
        <f t="array" ref="X118">IF(V118=V117,0,SUMPRODUCT((M117:S117&gt;=$N$8)*(M117:S117 &lt;= $N$9)*(TEXT(M117:S117,"yyyy-mm")=V118)*(M118:S118 = "▲")))</f>
        <v>0</v>
      </c>
      <c r="Y118" s="140" cm="1">
        <f t="array" ref="Y118">IF(V118=V117,0,SUMPRODUCT((M117:S117&gt;=$N$8)*(M117:S117 &lt;= $N$9)*(TEXT(M117:S117,"yyyy-mm")=V118)*(M118:S118 = "★")))</f>
        <v>0</v>
      </c>
      <c r="Z118" s="135"/>
      <c r="AA118" s="135" t="str">
        <f t="shared" ref="AA118" si="427">IF(AK118&gt;=0.285,"OK","NG")</f>
        <v>NG</v>
      </c>
      <c r="AB118" s="136"/>
      <c r="AC118" s="144"/>
      <c r="AD118" s="144"/>
      <c r="AE118" s="144"/>
      <c r="AF118" s="144"/>
      <c r="AG118" s="144"/>
      <c r="AH118" s="145"/>
      <c r="AI118" s="146"/>
      <c r="AJ118" s="68">
        <f t="shared" ref="AJ118" si="428">COUNTIF(AC118:AI118,"●")</f>
        <v>0</v>
      </c>
      <c r="AK118" s="70">
        <f t="shared" ref="AK118" si="429">IF(COUNTA(AC118:AI118)=0,-1,IF(OR(COUNTIF(AC118:AI118,"▲")&gt;6,AND(AC117&lt;$N$9,$N$9&lt;AI117)),0.285,IF(AJ117+AJ118=0,0,AJ118/(AJ118+AJ117))))</f>
        <v>-1</v>
      </c>
      <c r="AL118" s="68" t="str">
        <f>TEXT(AI117,"YYYY-MM")</f>
        <v>2027-09</v>
      </c>
      <c r="AM118" s="69" cm="1">
        <f t="array" ref="AM118">IF(AL118=AL117,0,SUMPRODUCT((AC117:AI117&gt;=$N$8)*(AC117:AI117 &lt;= $N$9)*(TEXT(AC117:AI117,"yyyy-mm")=AL118)*(AC118:AI118 = "●")))</f>
        <v>0</v>
      </c>
      <c r="AN118" s="69" cm="1">
        <f t="array" ref="AN118">IF(AL118=AL117,0,SUMPRODUCT((AC117:AI117&gt;=$N$8)*(AC117:AI117 &lt;= $N$9)*(TEXT(AC117:AI117,"yyyy-mm")=AL118)*(AC118:AI118 = "▲")))</f>
        <v>0</v>
      </c>
      <c r="AO118" s="69" cm="1">
        <f t="array" ref="AO118">IF(AL118=AL117,0,SUMPRODUCT((AC117:AI117&gt;=$N$8)*(AC117:AI117 &lt;= $N$9)*(TEXT(AC117:AI117,"yyyy-mm")=AL118)*(AC118:AI118 = "★")))</f>
        <v>0</v>
      </c>
      <c r="AP118" s="68"/>
      <c r="AQ118" s="19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3"/>
    </row>
    <row r="119" spans="10:55" s="8" customFormat="1" ht="19.5" customHeight="1" x14ac:dyDescent="0.45">
      <c r="J119" s="86"/>
      <c r="K119" s="135"/>
      <c r="L119" s="132">
        <v>80</v>
      </c>
      <c r="M119" s="141">
        <f>S117+1</f>
        <v>46503</v>
      </c>
      <c r="N119" s="141">
        <f t="shared" ref="N119:S119" si="430">M119+1</f>
        <v>46504</v>
      </c>
      <c r="O119" s="141">
        <f t="shared" si="430"/>
        <v>46505</v>
      </c>
      <c r="P119" s="141">
        <f t="shared" si="430"/>
        <v>46506</v>
      </c>
      <c r="Q119" s="141">
        <f t="shared" si="430"/>
        <v>46507</v>
      </c>
      <c r="R119" s="142">
        <f t="shared" si="430"/>
        <v>46508</v>
      </c>
      <c r="S119" s="143">
        <f t="shared" si="430"/>
        <v>46509</v>
      </c>
      <c r="T119" s="135">
        <f t="shared" ref="T119" si="431">COUNTIF(M120:S120,"★")</f>
        <v>0</v>
      </c>
      <c r="U119" s="135"/>
      <c r="V119" s="135" t="str">
        <f>TEXT(M119,"YYYY-MM")</f>
        <v>2027-04</v>
      </c>
      <c r="W119" s="140" cm="1">
        <f t="array" ref="W119">SUMPRODUCT((M119:S119&gt;=$N$8)*(M119:S119 &lt;= $N$9)*(TEXT(M119:S119,"yyyy-mm")=V119)*(M120:S120 = "●"))</f>
        <v>0</v>
      </c>
      <c r="X119" s="140" cm="1">
        <f t="array" ref="X119">SUMPRODUCT((R119:S119&gt;=$N$8)*(R119:S119 &lt;= $N$9)*(TEXT(R119:S119,"yyyy-mm")=V119)*(R120:S120 = "▲"))</f>
        <v>0</v>
      </c>
      <c r="Y119" s="140" cm="1">
        <f t="array" ref="Y119">SUMPRODUCT((M119:S119&gt;=$N$8)*(M119:S119 &lt;= $N$9)*(TEXT(M119:S119,"yyyy-mm")=V119)*(M120:S120 = "★"))</f>
        <v>0</v>
      </c>
      <c r="Z119" s="135"/>
      <c r="AA119" s="135"/>
      <c r="AB119" s="132">
        <v>101</v>
      </c>
      <c r="AC119" s="141">
        <f>AI117+1</f>
        <v>46650</v>
      </c>
      <c r="AD119" s="141">
        <f t="shared" ref="AD119:AI119" si="432">AC119+1</f>
        <v>46651</v>
      </c>
      <c r="AE119" s="141">
        <f t="shared" si="432"/>
        <v>46652</v>
      </c>
      <c r="AF119" s="141">
        <f t="shared" si="432"/>
        <v>46653</v>
      </c>
      <c r="AG119" s="141">
        <f t="shared" si="432"/>
        <v>46654</v>
      </c>
      <c r="AH119" s="142">
        <f t="shared" si="432"/>
        <v>46655</v>
      </c>
      <c r="AI119" s="143">
        <f t="shared" si="432"/>
        <v>46656</v>
      </c>
      <c r="AJ119" s="68">
        <f t="shared" ref="AJ119" si="433">COUNTIF(AC120:AI120,"★")</f>
        <v>0</v>
      </c>
      <c r="AK119" s="68"/>
      <c r="AL119" s="68" t="str">
        <f>TEXT(AC119,"YYYY-MM")</f>
        <v>2027-09</v>
      </c>
      <c r="AM119" s="69" cm="1">
        <f t="array" ref="AM119">SUMPRODUCT((AC119:AI119&gt;=$N$8)*(AC119:AI119 &lt;= $N$9)*(TEXT(AC119:AI119,"yyyy-mm")=AL119)*(AC120:AI120 = "●"))</f>
        <v>0</v>
      </c>
      <c r="AN119" s="69" cm="1">
        <f t="array" ref="AN119">SUMPRODUCT((AH119:AI119&gt;=$N$8)*(AH119:AI119 &lt;= $N$9)*(TEXT(AH119:AI119,"yyyy-mm")=AL119)*(AH120:AI120 = "▲"))</f>
        <v>0</v>
      </c>
      <c r="AO119" s="69" cm="1">
        <f t="array" ref="AO119">SUMPRODUCT((AC119:AI119&gt;=$N$8)*(AC119:AI119 &lt;= $N$9)*(TEXT(AC119:AI119,"yyyy-mm")=AL119)*(AC120:AI120 = "★"))</f>
        <v>0</v>
      </c>
      <c r="AP119" s="68"/>
      <c r="AQ119" s="19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3"/>
    </row>
    <row r="120" spans="10:55" s="8" customFormat="1" ht="19.5" customHeight="1" thickBot="1" x14ac:dyDescent="0.5">
      <c r="J120" s="86"/>
      <c r="K120" s="135" t="str">
        <f t="shared" ref="K120" si="434">IF(U120&gt;=0.285,"OK","NG")</f>
        <v>NG</v>
      </c>
      <c r="L120" s="136"/>
      <c r="M120" s="144"/>
      <c r="N120" s="144"/>
      <c r="O120" s="144"/>
      <c r="P120" s="144"/>
      <c r="Q120" s="144"/>
      <c r="R120" s="145"/>
      <c r="S120" s="146"/>
      <c r="T120" s="135">
        <f t="shared" ref="T120" si="435">COUNTIF(M120:S120,"●")</f>
        <v>0</v>
      </c>
      <c r="U120" s="147">
        <f t="shared" ref="U120" si="436">IF(COUNTA(M120:S120)=0,-1,IF(OR(COUNTIF(M120:S120,"▲")&gt;6,AND(M119&lt;$N$9,$N$9&lt;S119)),0.285,IF(T119+T120=0,0,T120/(T120+T119))))</f>
        <v>-1</v>
      </c>
      <c r="V120" s="135" t="str">
        <f>TEXT(S119,"YYYY-MM")</f>
        <v>2027-05</v>
      </c>
      <c r="W120" s="140" cm="1">
        <f t="array" ref="W120">IF(V120=V119,0,SUMPRODUCT((M119:S119&gt;=$N$8)*(M119:S119 &lt;= $N$9)*(TEXT(M119:S119,"yyyy-mm")=V120)*(M120:S120 = "●")))</f>
        <v>0</v>
      </c>
      <c r="X120" s="140" cm="1">
        <f t="array" ref="X120">IF(V120=V119,0,SUMPRODUCT((M119:S119&gt;=$N$8)*(M119:S119 &lt;= $N$9)*(TEXT(M119:S119,"yyyy-mm")=V120)*(M120:S120 = "▲")))</f>
        <v>0</v>
      </c>
      <c r="Y120" s="140" cm="1">
        <f t="array" ref="Y120">IF(V120=V119,0,SUMPRODUCT((M119:S119&gt;=$N$8)*(M119:S119 &lt;= $N$9)*(TEXT(M119:S119,"yyyy-mm")=V120)*(M120:S120 = "★")))</f>
        <v>0</v>
      </c>
      <c r="Z120" s="135"/>
      <c r="AA120" s="135" t="str">
        <f t="shared" ref="AA120" si="437">IF(AK120&gt;=0.285,"OK","NG")</f>
        <v>NG</v>
      </c>
      <c r="AB120" s="136"/>
      <c r="AC120" s="144"/>
      <c r="AD120" s="144"/>
      <c r="AE120" s="144"/>
      <c r="AF120" s="144"/>
      <c r="AG120" s="144"/>
      <c r="AH120" s="145"/>
      <c r="AI120" s="146"/>
      <c r="AJ120" s="68">
        <f t="shared" ref="AJ120" si="438">COUNTIF(AC120:AI120,"●")</f>
        <v>0</v>
      </c>
      <c r="AK120" s="70">
        <f t="shared" ref="AK120" si="439">IF(COUNTA(AC120:AI120)=0,-1,IF(OR(COUNTIF(AC120:AI120,"▲")&gt;6,AND(AC119&lt;$N$9,$N$9&lt;AI119)),0.285,IF(AJ119+AJ120=0,0,AJ120/(AJ120+AJ119))))</f>
        <v>-1</v>
      </c>
      <c r="AL120" s="68" t="str">
        <f>TEXT(AI119,"YYYY-MM")</f>
        <v>2027-09</v>
      </c>
      <c r="AM120" s="69" cm="1">
        <f t="array" ref="AM120">IF(AL120=AL119,0,SUMPRODUCT((AC119:AI119&gt;=$N$8)*(AC119:AI119 &lt;= $N$9)*(TEXT(AC119:AI119,"yyyy-mm")=AL120)*(AC120:AI120 = "●")))</f>
        <v>0</v>
      </c>
      <c r="AN120" s="69" cm="1">
        <f t="array" ref="AN120">IF(AL120=AL119,0,SUMPRODUCT((AC119:AI119&gt;=$N$8)*(AC119:AI119 &lt;= $N$9)*(TEXT(AC119:AI119,"yyyy-mm")=AL120)*(AC120:AI120 = "▲")))</f>
        <v>0</v>
      </c>
      <c r="AO120" s="69" cm="1">
        <f t="array" ref="AO120">IF(AL120=AL119,0,SUMPRODUCT((AC119:AI119&gt;=$N$8)*(AC119:AI119 &lt;= $N$9)*(TEXT(AC119:AI119,"yyyy-mm")=AL120)*(AC120:AI120 = "★")))</f>
        <v>0</v>
      </c>
      <c r="AP120" s="68"/>
      <c r="AQ120" s="19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3"/>
    </row>
    <row r="121" spans="10:55" s="8" customFormat="1" ht="19.5" customHeight="1" x14ac:dyDescent="0.45">
      <c r="J121" s="86"/>
      <c r="K121" s="135"/>
      <c r="L121" s="132">
        <v>81</v>
      </c>
      <c r="M121" s="141">
        <f>S119+1</f>
        <v>46510</v>
      </c>
      <c r="N121" s="141">
        <f t="shared" ref="N121:S121" si="440">M121+1</f>
        <v>46511</v>
      </c>
      <c r="O121" s="141">
        <f t="shared" si="440"/>
        <v>46512</v>
      </c>
      <c r="P121" s="141">
        <f t="shared" si="440"/>
        <v>46513</v>
      </c>
      <c r="Q121" s="141">
        <f t="shared" si="440"/>
        <v>46514</v>
      </c>
      <c r="R121" s="142">
        <f t="shared" si="440"/>
        <v>46515</v>
      </c>
      <c r="S121" s="143">
        <f t="shared" si="440"/>
        <v>46516</v>
      </c>
      <c r="T121" s="135">
        <f t="shared" ref="T121" si="441">COUNTIF(M122:S122,"★")</f>
        <v>0</v>
      </c>
      <c r="U121" s="135"/>
      <c r="V121" s="135" t="str">
        <f>TEXT(M121,"YYYY-MM")</f>
        <v>2027-05</v>
      </c>
      <c r="W121" s="140" cm="1">
        <f t="array" ref="W121">SUMPRODUCT((M121:S121&gt;=$N$8)*(M121:S121 &lt;= $N$9)*(TEXT(M121:S121,"yyyy-mm")=V121)*(M122:S122 = "●"))</f>
        <v>0</v>
      </c>
      <c r="X121" s="140" cm="1">
        <f t="array" ref="X121">SUMPRODUCT((R121:S121&gt;=$N$8)*(R121:S121 &lt;= $N$9)*(TEXT(R121:S121,"yyyy-mm")=V121)*(R122:S122 = "▲"))</f>
        <v>0</v>
      </c>
      <c r="Y121" s="140" cm="1">
        <f t="array" ref="Y121">SUMPRODUCT((M121:S121&gt;=$N$8)*(M121:S121 &lt;= $N$9)*(TEXT(M121:S121,"yyyy-mm")=V121)*(M122:S122 = "★"))</f>
        <v>0</v>
      </c>
      <c r="Z121" s="135"/>
      <c r="AA121" s="135"/>
      <c r="AB121" s="132">
        <v>102</v>
      </c>
      <c r="AC121" s="141">
        <f>AI119+1</f>
        <v>46657</v>
      </c>
      <c r="AD121" s="141">
        <f t="shared" ref="AD121:AI121" si="442">AC121+1</f>
        <v>46658</v>
      </c>
      <c r="AE121" s="141">
        <f t="shared" si="442"/>
        <v>46659</v>
      </c>
      <c r="AF121" s="141">
        <f t="shared" si="442"/>
        <v>46660</v>
      </c>
      <c r="AG121" s="141">
        <f t="shared" si="442"/>
        <v>46661</v>
      </c>
      <c r="AH121" s="142">
        <f t="shared" si="442"/>
        <v>46662</v>
      </c>
      <c r="AI121" s="143">
        <f t="shared" si="442"/>
        <v>46663</v>
      </c>
      <c r="AJ121" s="68">
        <f t="shared" ref="AJ121" si="443">COUNTIF(AC122:AI122,"★")</f>
        <v>0</v>
      </c>
      <c r="AK121" s="68"/>
      <c r="AL121" s="68" t="str">
        <f>TEXT(AC121,"YYYY-MM")</f>
        <v>2027-09</v>
      </c>
      <c r="AM121" s="69" cm="1">
        <f t="array" ref="AM121">SUMPRODUCT((AC121:AI121&gt;=$N$8)*(AC121:AI121 &lt;= $N$9)*(TEXT(AC121:AI121,"yyyy-mm")=AL121)*(AC122:AI122 = "●"))</f>
        <v>0</v>
      </c>
      <c r="AN121" s="69" cm="1">
        <f t="array" ref="AN121">SUMPRODUCT((AH121:AI121&gt;=$N$8)*(AH121:AI121 &lt;= $N$9)*(TEXT(AH121:AI121,"yyyy-mm")=AL121)*(AH122:AI122 = "▲"))</f>
        <v>0</v>
      </c>
      <c r="AO121" s="69" cm="1">
        <f t="array" ref="AO121">SUMPRODUCT((AC121:AI121&gt;=$N$8)*(AC121:AI121 &lt;= $N$9)*(TEXT(AC121:AI121,"yyyy-mm")=AL121)*(AC122:AI122 = "★"))</f>
        <v>0</v>
      </c>
      <c r="AP121" s="68"/>
      <c r="AQ121" s="19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3"/>
    </row>
    <row r="122" spans="10:55" s="8" customFormat="1" ht="19.5" customHeight="1" thickBot="1" x14ac:dyDescent="0.5">
      <c r="J122" s="86"/>
      <c r="K122" s="135" t="str">
        <f t="shared" ref="K122" si="444">IF(U122&gt;=0.285,"OK","NG")</f>
        <v>NG</v>
      </c>
      <c r="L122" s="136"/>
      <c r="M122" s="144"/>
      <c r="N122" s="144"/>
      <c r="O122" s="144"/>
      <c r="P122" s="144"/>
      <c r="Q122" s="144"/>
      <c r="R122" s="145"/>
      <c r="S122" s="146"/>
      <c r="T122" s="135">
        <f t="shared" ref="T122" si="445">COUNTIF(M122:S122,"●")</f>
        <v>0</v>
      </c>
      <c r="U122" s="147">
        <f t="shared" ref="U122" si="446">IF(COUNTA(M122:S122)=0,-1,IF(OR(COUNTIF(M122:S122,"▲")&gt;6,AND(M121&lt;$N$9,$N$9&lt;S121)),0.285,IF(T121+T122=0,0,T122/(T122+T121))))</f>
        <v>-1</v>
      </c>
      <c r="V122" s="135" t="str">
        <f>TEXT(S121,"YYYY-MM")</f>
        <v>2027-05</v>
      </c>
      <c r="W122" s="140" cm="1">
        <f t="array" ref="W122">IF(V122=V121,0,SUMPRODUCT((M121:S121&gt;=$N$8)*(M121:S121 &lt;= $N$9)*(TEXT(M121:S121,"yyyy-mm")=V122)*(M122:S122 = "●")))</f>
        <v>0</v>
      </c>
      <c r="X122" s="140" cm="1">
        <f t="array" ref="X122">IF(V122=V121,0,SUMPRODUCT((M121:S121&gt;=$N$8)*(M121:S121 &lt;= $N$9)*(TEXT(M121:S121,"yyyy-mm")=V122)*(M122:S122 = "▲")))</f>
        <v>0</v>
      </c>
      <c r="Y122" s="140" cm="1">
        <f t="array" ref="Y122">IF(V122=V121,0,SUMPRODUCT((M121:S121&gt;=$N$8)*(M121:S121 &lt;= $N$9)*(TEXT(M121:S121,"yyyy-mm")=V122)*(M122:S122 = "★")))</f>
        <v>0</v>
      </c>
      <c r="Z122" s="135"/>
      <c r="AA122" s="135" t="str">
        <f t="shared" ref="AA122" si="447">IF(AK122&gt;=0.285,"OK","NG")</f>
        <v>NG</v>
      </c>
      <c r="AB122" s="136"/>
      <c r="AC122" s="144"/>
      <c r="AD122" s="144"/>
      <c r="AE122" s="144"/>
      <c r="AF122" s="144"/>
      <c r="AG122" s="144"/>
      <c r="AH122" s="145"/>
      <c r="AI122" s="146"/>
      <c r="AJ122" s="68">
        <f t="shared" ref="AJ122" si="448">COUNTIF(AC122:AI122,"●")</f>
        <v>0</v>
      </c>
      <c r="AK122" s="70">
        <f t="shared" ref="AK122" si="449">IF(COUNTA(AC122:AI122)=0,-1,IF(OR(COUNTIF(AC122:AI122,"▲")&gt;6,AND(AC121&lt;$N$9,$N$9&lt;AI121)),0.285,IF(AJ121+AJ122=0,0,AJ122/(AJ122+AJ121))))</f>
        <v>-1</v>
      </c>
      <c r="AL122" s="68" t="str">
        <f>TEXT(AI121,"YYYY-MM")</f>
        <v>2027-10</v>
      </c>
      <c r="AM122" s="69" cm="1">
        <f t="array" ref="AM122">IF(AL122=AL121,0,SUMPRODUCT((AC121:AI121&gt;=$N$8)*(AC121:AI121 &lt;= $N$9)*(TEXT(AC121:AI121,"yyyy-mm")=AL122)*(AC122:AI122 = "●")))</f>
        <v>0</v>
      </c>
      <c r="AN122" s="69" cm="1">
        <f t="array" ref="AN122">IF(AL122=AL121,0,SUMPRODUCT((AC121:AI121&gt;=$N$8)*(AC121:AI121 &lt;= $N$9)*(TEXT(AC121:AI121,"yyyy-mm")=AL122)*(AC122:AI122 = "▲")))</f>
        <v>0</v>
      </c>
      <c r="AO122" s="69" cm="1">
        <f t="array" ref="AO122">IF(AL122=AL121,0,SUMPRODUCT((AC121:AI121&gt;=$N$8)*(AC121:AI121 &lt;= $N$9)*(TEXT(AC121:AI121,"yyyy-mm")=AL122)*(AC122:AI122 = "★")))</f>
        <v>0</v>
      </c>
      <c r="AP122" s="68"/>
      <c r="AQ122" s="19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3"/>
    </row>
    <row r="123" spans="10:55" s="8" customFormat="1" ht="19.5" customHeight="1" x14ac:dyDescent="0.45">
      <c r="J123" s="86"/>
      <c r="K123" s="135"/>
      <c r="L123" s="132">
        <v>82</v>
      </c>
      <c r="M123" s="141">
        <f>S121+1</f>
        <v>46517</v>
      </c>
      <c r="N123" s="141">
        <f t="shared" ref="N123:S123" si="450">M123+1</f>
        <v>46518</v>
      </c>
      <c r="O123" s="141">
        <f t="shared" si="450"/>
        <v>46519</v>
      </c>
      <c r="P123" s="141">
        <f t="shared" si="450"/>
        <v>46520</v>
      </c>
      <c r="Q123" s="141">
        <f t="shared" si="450"/>
        <v>46521</v>
      </c>
      <c r="R123" s="142">
        <f t="shared" si="450"/>
        <v>46522</v>
      </c>
      <c r="S123" s="143">
        <f t="shared" si="450"/>
        <v>46523</v>
      </c>
      <c r="T123" s="135">
        <f t="shared" ref="T123" si="451">COUNTIF(M124:S124,"★")</f>
        <v>0</v>
      </c>
      <c r="U123" s="135"/>
      <c r="V123" s="135" t="str">
        <f>TEXT(M123,"YYYY-MM")</f>
        <v>2027-05</v>
      </c>
      <c r="W123" s="140" cm="1">
        <f t="array" ref="W123">SUMPRODUCT((M123:S123&gt;=$N$8)*(M123:S123 &lt;= $N$9)*(TEXT(M123:S123,"yyyy-mm")=V123)*(M124:S124 = "●"))</f>
        <v>0</v>
      </c>
      <c r="X123" s="140" cm="1">
        <f t="array" ref="X123">SUMPRODUCT((R123:S123&gt;=$N$8)*(R123:S123 &lt;= $N$9)*(TEXT(R123:S123,"yyyy-mm")=V123)*(R124:S124 = "▲"))</f>
        <v>0</v>
      </c>
      <c r="Y123" s="140" cm="1">
        <f t="array" ref="Y123">SUMPRODUCT((M123:S123&gt;=$N$8)*(M123:S123 &lt;= $N$9)*(TEXT(M123:S123,"yyyy-mm")=V123)*(M124:S124 = "★"))</f>
        <v>0</v>
      </c>
      <c r="Z123" s="135"/>
      <c r="AA123" s="135"/>
      <c r="AB123" s="132">
        <v>103</v>
      </c>
      <c r="AC123" s="141">
        <f>AI121+1</f>
        <v>46664</v>
      </c>
      <c r="AD123" s="141">
        <f t="shared" ref="AD123:AI123" si="452">AC123+1</f>
        <v>46665</v>
      </c>
      <c r="AE123" s="141">
        <f t="shared" si="452"/>
        <v>46666</v>
      </c>
      <c r="AF123" s="141">
        <f t="shared" si="452"/>
        <v>46667</v>
      </c>
      <c r="AG123" s="141">
        <f t="shared" si="452"/>
        <v>46668</v>
      </c>
      <c r="AH123" s="142">
        <f t="shared" si="452"/>
        <v>46669</v>
      </c>
      <c r="AI123" s="143">
        <f t="shared" si="452"/>
        <v>46670</v>
      </c>
      <c r="AJ123" s="68">
        <f t="shared" ref="AJ123" si="453">COUNTIF(AC124:AI124,"★")</f>
        <v>0</v>
      </c>
      <c r="AK123" s="68"/>
      <c r="AL123" s="68" t="str">
        <f>TEXT(AC123,"YYYY-MM")</f>
        <v>2027-10</v>
      </c>
      <c r="AM123" s="69" cm="1">
        <f t="array" ref="AM123">SUMPRODUCT((AC123:AI123&gt;=$N$8)*(AC123:AI123 &lt;= $N$9)*(TEXT(AC123:AI123,"yyyy-mm")=AL123)*(AC124:AI124 = "●"))</f>
        <v>0</v>
      </c>
      <c r="AN123" s="69" cm="1">
        <f t="array" ref="AN123">SUMPRODUCT((AH123:AI123&gt;=$N$8)*(AH123:AI123 &lt;= $N$9)*(TEXT(AH123:AI123,"yyyy-mm")=AL123)*(AH124:AI124 = "▲"))</f>
        <v>0</v>
      </c>
      <c r="AO123" s="69" cm="1">
        <f t="array" ref="AO123">SUMPRODUCT((AC123:AI123&gt;=$N$8)*(AC123:AI123 &lt;= $N$9)*(TEXT(AC123:AI123,"yyyy-mm")=AL123)*(AC124:AI124 = "★"))</f>
        <v>0</v>
      </c>
      <c r="AP123" s="68"/>
      <c r="AQ123" s="19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3"/>
    </row>
    <row r="124" spans="10:55" s="8" customFormat="1" ht="19.5" customHeight="1" thickBot="1" x14ac:dyDescent="0.5">
      <c r="J124" s="86"/>
      <c r="K124" s="135" t="str">
        <f t="shared" ref="K124" si="454">IF(U124&gt;=0.285,"OK","NG")</f>
        <v>NG</v>
      </c>
      <c r="L124" s="136"/>
      <c r="M124" s="144"/>
      <c r="N124" s="144"/>
      <c r="O124" s="144"/>
      <c r="P124" s="144"/>
      <c r="Q124" s="144"/>
      <c r="R124" s="145"/>
      <c r="S124" s="146"/>
      <c r="T124" s="135">
        <f t="shared" ref="T124" si="455">COUNTIF(M124:S124,"●")</f>
        <v>0</v>
      </c>
      <c r="U124" s="147">
        <f t="shared" ref="U124" si="456">IF(COUNTA(M124:S124)=0,-1,IF(OR(COUNTIF(M124:S124,"▲")&gt;6,AND(M123&lt;$N$9,$N$9&lt;S123)),0.285,IF(T123+T124=0,0,T124/(T124+T123))))</f>
        <v>-1</v>
      </c>
      <c r="V124" s="135" t="str">
        <f>TEXT(S123,"YYYY-MM")</f>
        <v>2027-05</v>
      </c>
      <c r="W124" s="140" cm="1">
        <f t="array" ref="W124">IF(V124=V123,0,SUMPRODUCT((M123:S123&gt;=$N$8)*(M123:S123 &lt;= $N$9)*(TEXT(M123:S123,"yyyy-mm")=V124)*(M124:S124 = "●")))</f>
        <v>0</v>
      </c>
      <c r="X124" s="140" cm="1">
        <f t="array" ref="X124">IF(V124=V123,0,SUMPRODUCT((M123:S123&gt;=$N$8)*(M123:S123 &lt;= $N$9)*(TEXT(M123:S123,"yyyy-mm")=V124)*(M124:S124 = "▲")))</f>
        <v>0</v>
      </c>
      <c r="Y124" s="140" cm="1">
        <f t="array" ref="Y124">IF(V124=V123,0,SUMPRODUCT((M123:S123&gt;=$N$8)*(M123:S123 &lt;= $N$9)*(TEXT(M123:S123,"yyyy-mm")=V124)*(M124:S124 = "★")))</f>
        <v>0</v>
      </c>
      <c r="Z124" s="135"/>
      <c r="AA124" s="135" t="str">
        <f t="shared" ref="AA124" si="457">IF(AK124&gt;=0.285,"OK","NG")</f>
        <v>NG</v>
      </c>
      <c r="AB124" s="136"/>
      <c r="AC124" s="144"/>
      <c r="AD124" s="144"/>
      <c r="AE124" s="144"/>
      <c r="AF124" s="144"/>
      <c r="AG124" s="144"/>
      <c r="AH124" s="145"/>
      <c r="AI124" s="146"/>
      <c r="AJ124" s="68">
        <f t="shared" ref="AJ124" si="458">COUNTIF(AC124:AI124,"●")</f>
        <v>0</v>
      </c>
      <c r="AK124" s="70">
        <f t="shared" ref="AK124" si="459">IF(COUNTA(AC124:AI124)=0,-1,IF(OR(COUNTIF(AC124:AI124,"▲")&gt;6,AND(AC123&lt;$N$9,$N$9&lt;AI123)),0.285,IF(AJ123+AJ124=0,0,AJ124/(AJ124+AJ123))))</f>
        <v>-1</v>
      </c>
      <c r="AL124" s="68" t="str">
        <f>TEXT(AI123,"YYYY-MM")</f>
        <v>2027-10</v>
      </c>
      <c r="AM124" s="69" cm="1">
        <f t="array" ref="AM124">IF(AL124=AL123,0,SUMPRODUCT((AC123:AI123&gt;=$N$8)*(AC123:AI123 &lt;= $N$9)*(TEXT(AC123:AI123,"yyyy-mm")=AL124)*(AC124:AI124 = "●")))</f>
        <v>0</v>
      </c>
      <c r="AN124" s="69" cm="1">
        <f t="array" ref="AN124">IF(AL124=AL123,0,SUMPRODUCT((AC123:AI123&gt;=$N$8)*(AC123:AI123 &lt;= $N$9)*(TEXT(AC123:AI123,"yyyy-mm")=AL124)*(AC124:AI124 = "▲")))</f>
        <v>0</v>
      </c>
      <c r="AO124" s="69" cm="1">
        <f t="array" ref="AO124">IF(AL124=AL123,0,SUMPRODUCT((AC123:AI123&gt;=$N$8)*(AC123:AI123 &lt;= $N$9)*(TEXT(AC123:AI123,"yyyy-mm")=AL124)*(AC124:AI124 = "★")))</f>
        <v>0</v>
      </c>
      <c r="AP124" s="68"/>
      <c r="AQ124" s="19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3"/>
    </row>
    <row r="125" spans="10:55" s="8" customFormat="1" ht="19.5" customHeight="1" x14ac:dyDescent="0.45">
      <c r="J125" s="86"/>
      <c r="K125" s="135"/>
      <c r="L125" s="132">
        <v>83</v>
      </c>
      <c r="M125" s="141">
        <f>S123+1</f>
        <v>46524</v>
      </c>
      <c r="N125" s="141">
        <f t="shared" ref="N125:S125" si="460">M125+1</f>
        <v>46525</v>
      </c>
      <c r="O125" s="141">
        <f t="shared" si="460"/>
        <v>46526</v>
      </c>
      <c r="P125" s="141">
        <f t="shared" si="460"/>
        <v>46527</v>
      </c>
      <c r="Q125" s="141">
        <f t="shared" si="460"/>
        <v>46528</v>
      </c>
      <c r="R125" s="142">
        <f t="shared" si="460"/>
        <v>46529</v>
      </c>
      <c r="S125" s="143">
        <f t="shared" si="460"/>
        <v>46530</v>
      </c>
      <c r="T125" s="135">
        <f t="shared" ref="T125" si="461">COUNTIF(M126:S126,"★")</f>
        <v>0</v>
      </c>
      <c r="U125" s="135"/>
      <c r="V125" s="135" t="str">
        <f>TEXT(M125,"YYYY-MM")</f>
        <v>2027-05</v>
      </c>
      <c r="W125" s="140" cm="1">
        <f t="array" ref="W125">SUMPRODUCT((M125:S125&gt;=$N$8)*(M125:S125 &lt;= $N$9)*(TEXT(M125:S125,"yyyy-mm")=V125)*(M126:S126 = "●"))</f>
        <v>0</v>
      </c>
      <c r="X125" s="140" cm="1">
        <f t="array" ref="X125">SUMPRODUCT((R125:S125&gt;=$N$8)*(R125:S125 &lt;= $N$9)*(TEXT(R125:S125,"yyyy-mm")=V125)*(R126:S126 = "▲"))</f>
        <v>0</v>
      </c>
      <c r="Y125" s="140" cm="1">
        <f t="array" ref="Y125">SUMPRODUCT((M125:S125&gt;=$N$8)*(M125:S125 &lt;= $N$9)*(TEXT(M125:S125,"yyyy-mm")=V125)*(M126:S126 = "★"))</f>
        <v>0</v>
      </c>
      <c r="Z125" s="135"/>
      <c r="AA125" s="135"/>
      <c r="AB125" s="132">
        <v>104</v>
      </c>
      <c r="AC125" s="141">
        <f>AI123+1</f>
        <v>46671</v>
      </c>
      <c r="AD125" s="141">
        <f t="shared" ref="AD125:AI125" si="462">AC125+1</f>
        <v>46672</v>
      </c>
      <c r="AE125" s="141">
        <f t="shared" si="462"/>
        <v>46673</v>
      </c>
      <c r="AF125" s="141">
        <f t="shared" si="462"/>
        <v>46674</v>
      </c>
      <c r="AG125" s="141">
        <f t="shared" si="462"/>
        <v>46675</v>
      </c>
      <c r="AH125" s="142">
        <f t="shared" si="462"/>
        <v>46676</v>
      </c>
      <c r="AI125" s="143">
        <f t="shared" si="462"/>
        <v>46677</v>
      </c>
      <c r="AJ125" s="68">
        <f t="shared" ref="AJ125" si="463">COUNTIF(AC126:AI126,"★")</f>
        <v>0</v>
      </c>
      <c r="AK125" s="68"/>
      <c r="AL125" s="68" t="str">
        <f>TEXT(AC125,"YYYY-MM")</f>
        <v>2027-10</v>
      </c>
      <c r="AM125" s="69" cm="1">
        <f t="array" ref="AM125">SUMPRODUCT((AC125:AI125&gt;=$N$8)*(AC125:AI125 &lt;= $N$9)*(TEXT(AC125:AI125,"yyyy-mm")=AL125)*(AC126:AI126 = "●"))</f>
        <v>0</v>
      </c>
      <c r="AN125" s="69" cm="1">
        <f t="array" ref="AN125">SUMPRODUCT((AH125:AI125&gt;=$N$8)*(AH125:AI125 &lt;= $N$9)*(TEXT(AH125:AI125,"yyyy-mm")=AL125)*(AH126:AI126 = "▲"))</f>
        <v>0</v>
      </c>
      <c r="AO125" s="69" cm="1">
        <f t="array" ref="AO125">SUMPRODUCT((AC125:AI125&gt;=$N$8)*(AC125:AI125 &lt;= $N$9)*(TEXT(AC125:AI125,"yyyy-mm")=AL125)*(AC126:AI126 = "★"))</f>
        <v>0</v>
      </c>
      <c r="AP125" s="68"/>
      <c r="AQ125" s="19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3"/>
    </row>
    <row r="126" spans="10:55" s="8" customFormat="1" ht="19.5" customHeight="1" thickBot="1" x14ac:dyDescent="0.5">
      <c r="J126" s="86"/>
      <c r="K126" s="135" t="str">
        <f t="shared" ref="K126" si="464">IF(U126&gt;=0.285,"OK","NG")</f>
        <v>NG</v>
      </c>
      <c r="L126" s="136"/>
      <c r="M126" s="144"/>
      <c r="N126" s="144"/>
      <c r="O126" s="144"/>
      <c r="P126" s="144"/>
      <c r="Q126" s="144"/>
      <c r="R126" s="145"/>
      <c r="S126" s="146"/>
      <c r="T126" s="135">
        <f t="shared" ref="T126" si="465">COUNTIF(M126:S126,"●")</f>
        <v>0</v>
      </c>
      <c r="U126" s="147">
        <f t="shared" ref="U126" si="466">IF(COUNTA(M126:S126)=0,-1,IF(OR(COUNTIF(M126:S126,"▲")&gt;6,AND(M125&lt;$N$9,$N$9&lt;S125)),0.285,IF(T125+T126=0,0,T126/(T126+T125))))</f>
        <v>-1</v>
      </c>
      <c r="V126" s="135" t="str">
        <f>TEXT(S125,"YYYY-MM")</f>
        <v>2027-05</v>
      </c>
      <c r="W126" s="140" cm="1">
        <f t="array" ref="W126">IF(V126=V125,0,SUMPRODUCT((M125:S125&gt;=$N$8)*(M125:S125 &lt;= $N$9)*(TEXT(M125:S125,"yyyy-mm")=V126)*(M126:S126 = "●")))</f>
        <v>0</v>
      </c>
      <c r="X126" s="140" cm="1">
        <f t="array" ref="X126">IF(V126=V125,0,SUMPRODUCT((M125:S125&gt;=$N$8)*(M125:S125 &lt;= $N$9)*(TEXT(M125:S125,"yyyy-mm")=V126)*(M126:S126 = "▲")))</f>
        <v>0</v>
      </c>
      <c r="Y126" s="140" cm="1">
        <f t="array" ref="Y126">IF(V126=V125,0,SUMPRODUCT((M125:S125&gt;=$N$8)*(M125:S125 &lt;= $N$9)*(TEXT(M125:S125,"yyyy-mm")=V126)*(M126:S126 = "★")))</f>
        <v>0</v>
      </c>
      <c r="Z126" s="135"/>
      <c r="AA126" s="135" t="str">
        <f t="shared" ref="AA126" si="467">IF(AK126&gt;=0.285,"OK","NG")</f>
        <v>NG</v>
      </c>
      <c r="AB126" s="136"/>
      <c r="AC126" s="144"/>
      <c r="AD126" s="144"/>
      <c r="AE126" s="144"/>
      <c r="AF126" s="144"/>
      <c r="AG126" s="144"/>
      <c r="AH126" s="145"/>
      <c r="AI126" s="146"/>
      <c r="AJ126" s="68">
        <f t="shared" ref="AJ126" si="468">COUNTIF(AC126:AI126,"●")</f>
        <v>0</v>
      </c>
      <c r="AK126" s="70">
        <f t="shared" ref="AK126" si="469">IF(COUNTA(AC126:AI126)=0,-1,IF(OR(COUNTIF(AC126:AI126,"▲")&gt;6,AND(AC125&lt;$N$9,$N$9&lt;AI125)),0.285,IF(AJ125+AJ126=0,0,AJ126/(AJ126+AJ125))))</f>
        <v>-1</v>
      </c>
      <c r="AL126" s="68" t="str">
        <f>TEXT(AI125,"YYYY-MM")</f>
        <v>2027-10</v>
      </c>
      <c r="AM126" s="69" cm="1">
        <f t="array" ref="AM126">IF(AL126=AL125,0,SUMPRODUCT((AC125:AI125&gt;=$N$8)*(AC125:AI125 &lt;= $N$9)*(TEXT(AC125:AI125,"yyyy-mm")=AL126)*(AC126:AI126 = "●")))</f>
        <v>0</v>
      </c>
      <c r="AN126" s="69" cm="1">
        <f t="array" ref="AN126">IF(AL126=AL125,0,SUMPRODUCT((AC125:AI125&gt;=$N$8)*(AC125:AI125 &lt;= $N$9)*(TEXT(AC125:AI125,"yyyy-mm")=AL126)*(AC126:AI126 = "▲")))</f>
        <v>0</v>
      </c>
      <c r="AO126" s="69" cm="1">
        <f t="array" ref="AO126">IF(AL126=AL125,0,SUMPRODUCT((AC125:AI125&gt;=$N$8)*(AC125:AI125 &lt;= $N$9)*(TEXT(AC125:AI125,"yyyy-mm")=AL126)*(AC126:AI126 = "★")))</f>
        <v>0</v>
      </c>
      <c r="AP126" s="68"/>
      <c r="AQ126" s="19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3"/>
    </row>
    <row r="127" spans="10:55" s="8" customFormat="1" ht="19.5" customHeight="1" x14ac:dyDescent="0.45">
      <c r="J127" s="86"/>
      <c r="K127" s="135"/>
      <c r="L127" s="132">
        <v>84</v>
      </c>
      <c r="M127" s="141">
        <f>S125+1</f>
        <v>46531</v>
      </c>
      <c r="N127" s="141">
        <f t="shared" ref="N127:S127" si="470">M127+1</f>
        <v>46532</v>
      </c>
      <c r="O127" s="141">
        <f t="shared" si="470"/>
        <v>46533</v>
      </c>
      <c r="P127" s="141">
        <f t="shared" si="470"/>
        <v>46534</v>
      </c>
      <c r="Q127" s="141">
        <f t="shared" si="470"/>
        <v>46535</v>
      </c>
      <c r="R127" s="142">
        <f t="shared" si="470"/>
        <v>46536</v>
      </c>
      <c r="S127" s="143">
        <f t="shared" si="470"/>
        <v>46537</v>
      </c>
      <c r="T127" s="135">
        <f t="shared" ref="T127" si="471">COUNTIF(M128:S128,"★")</f>
        <v>0</v>
      </c>
      <c r="U127" s="135"/>
      <c r="V127" s="135" t="str">
        <f>TEXT(M127,"YYYY-MM")</f>
        <v>2027-05</v>
      </c>
      <c r="W127" s="140" cm="1">
        <f t="array" ref="W127">SUMPRODUCT((M127:S127&gt;=$N$8)*(M127:S127 &lt;= $N$9)*(TEXT(M127:S127,"yyyy-mm")=V127)*(M128:S128 = "●"))</f>
        <v>0</v>
      </c>
      <c r="X127" s="140" cm="1">
        <f t="array" ref="X127">SUMPRODUCT((R127:S127&gt;=$N$8)*(R127:S127 &lt;= $N$9)*(TEXT(R127:S127,"yyyy-mm")=V127)*(R128:S128 = "▲"))</f>
        <v>0</v>
      </c>
      <c r="Y127" s="140" cm="1">
        <f t="array" ref="Y127">SUMPRODUCT((M127:S127&gt;=$N$8)*(M127:S127 &lt;= $N$9)*(TEXT(M127:S127,"yyyy-mm")=V127)*(M128:S128 = "★"))</f>
        <v>0</v>
      </c>
      <c r="Z127" s="135"/>
      <c r="AA127" s="135"/>
      <c r="AB127" s="132">
        <v>105</v>
      </c>
      <c r="AC127" s="141">
        <f>AI125+1</f>
        <v>46678</v>
      </c>
      <c r="AD127" s="141">
        <f t="shared" ref="AD127:AI127" si="472">AC127+1</f>
        <v>46679</v>
      </c>
      <c r="AE127" s="141">
        <f t="shared" si="472"/>
        <v>46680</v>
      </c>
      <c r="AF127" s="141">
        <f t="shared" si="472"/>
        <v>46681</v>
      </c>
      <c r="AG127" s="141">
        <f t="shared" si="472"/>
        <v>46682</v>
      </c>
      <c r="AH127" s="142">
        <f t="shared" si="472"/>
        <v>46683</v>
      </c>
      <c r="AI127" s="143">
        <f t="shared" si="472"/>
        <v>46684</v>
      </c>
      <c r="AJ127" s="68">
        <f t="shared" ref="AJ127" si="473">COUNTIF(AC128:AI128,"★")</f>
        <v>0</v>
      </c>
      <c r="AK127" s="68"/>
      <c r="AL127" s="68" t="str">
        <f>TEXT(AC127,"YYYY-MM")</f>
        <v>2027-10</v>
      </c>
      <c r="AM127" s="69" cm="1">
        <f t="array" ref="AM127">SUMPRODUCT((AC127:AI127&gt;=$N$8)*(AC127:AI127 &lt;= $N$9)*(TEXT(AC127:AI127,"yyyy-mm")=AL127)*(AC128:AI128 = "●"))</f>
        <v>0</v>
      </c>
      <c r="AN127" s="69" cm="1">
        <f t="array" ref="AN127">SUMPRODUCT((AH127:AI127&gt;=$N$8)*(AH127:AI127 &lt;= $N$9)*(TEXT(AH127:AI127,"yyyy-mm")=AL127)*(AH128:AI128 = "▲"))</f>
        <v>0</v>
      </c>
      <c r="AO127" s="69" cm="1">
        <f t="array" ref="AO127">SUMPRODUCT((AC127:AI127&gt;=$N$8)*(AC127:AI127 &lt;= $N$9)*(TEXT(AC127:AI127,"yyyy-mm")=AL127)*(AC128:AI128 = "★"))</f>
        <v>0</v>
      </c>
      <c r="AP127" s="68"/>
      <c r="AQ127" s="19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3"/>
    </row>
    <row r="128" spans="10:55" s="8" customFormat="1" ht="19.5" customHeight="1" thickBot="1" x14ac:dyDescent="0.5">
      <c r="J128" s="86"/>
      <c r="K128" s="135" t="str">
        <f t="shared" ref="K128" si="474">IF(U128&gt;=0.285,"OK","NG")</f>
        <v>NG</v>
      </c>
      <c r="L128" s="136"/>
      <c r="M128" s="144"/>
      <c r="N128" s="144"/>
      <c r="O128" s="144"/>
      <c r="P128" s="144"/>
      <c r="Q128" s="144"/>
      <c r="R128" s="145"/>
      <c r="S128" s="146"/>
      <c r="T128" s="135">
        <f t="shared" ref="T128" si="475">COUNTIF(M128:S128,"●")</f>
        <v>0</v>
      </c>
      <c r="U128" s="147">
        <f t="shared" ref="U128" si="476">IF(COUNTA(M128:S128)=0,-1,IF(OR(COUNTIF(M128:S128,"▲")&gt;6,AND(M127&lt;$N$9,$N$9&lt;S127)),0.285,IF(T127+T128=0,0,T128/(T128+T127))))</f>
        <v>-1</v>
      </c>
      <c r="V128" s="135" t="str">
        <f>TEXT(S127,"YYYY-MM")</f>
        <v>2027-05</v>
      </c>
      <c r="W128" s="140" cm="1">
        <f t="array" ref="W128">IF(V128=V127,0,SUMPRODUCT((M127:S127&gt;=$N$8)*(M127:S127 &lt;= $N$9)*(TEXT(M127:S127,"yyyy-mm")=V128)*(M128:S128 = "●")))</f>
        <v>0</v>
      </c>
      <c r="X128" s="140" cm="1">
        <f t="array" ref="X128">IF(V128=V127,0,SUMPRODUCT((M127:S127&gt;=$N$8)*(M127:S127 &lt;= $N$9)*(TEXT(M127:S127,"yyyy-mm")=V128)*(M128:S128 = "▲")))</f>
        <v>0</v>
      </c>
      <c r="Y128" s="140" cm="1">
        <f t="array" ref="Y128">IF(V128=V127,0,SUMPRODUCT((M127:S127&gt;=$N$8)*(M127:S127 &lt;= $N$9)*(TEXT(M127:S127,"yyyy-mm")=V128)*(M128:S128 = "★")))</f>
        <v>0</v>
      </c>
      <c r="Z128" s="135"/>
      <c r="AA128" s="135" t="str">
        <f t="shared" ref="AA128" si="477">IF(AK128&gt;=0.285,"OK","NG")</f>
        <v>NG</v>
      </c>
      <c r="AB128" s="136"/>
      <c r="AC128" s="144"/>
      <c r="AD128" s="144"/>
      <c r="AE128" s="144"/>
      <c r="AF128" s="144"/>
      <c r="AG128" s="144"/>
      <c r="AH128" s="145"/>
      <c r="AI128" s="146"/>
      <c r="AJ128" s="68">
        <f t="shared" ref="AJ128" si="478">COUNTIF(AC128:AI128,"●")</f>
        <v>0</v>
      </c>
      <c r="AK128" s="70">
        <f t="shared" ref="AK128" si="479">IF(COUNTA(AC128:AI128)=0,-1,IF(OR(COUNTIF(AC128:AI128,"▲")&gt;6,AND(AC127&lt;$N$9,$N$9&lt;AI127)),0.285,IF(AJ127+AJ128=0,0,AJ128/(AJ128+AJ127))))</f>
        <v>-1</v>
      </c>
      <c r="AL128" s="68" t="str">
        <f>TEXT(AI127,"YYYY-MM")</f>
        <v>2027-10</v>
      </c>
      <c r="AM128" s="69" cm="1">
        <f t="array" ref="AM128">IF(AL128=AL127,0,SUMPRODUCT((AC127:AI127&gt;=$N$8)*(AC127:AI127 &lt;= $N$9)*(TEXT(AC127:AI127,"yyyy-mm")=AL128)*(AC128:AI128 = "●")))</f>
        <v>0</v>
      </c>
      <c r="AN128" s="69" cm="1">
        <f t="array" ref="AN128">IF(AL128=AL127,0,SUMPRODUCT((AC127:AI127&gt;=$N$8)*(AC127:AI127 &lt;= $N$9)*(TEXT(AC127:AI127,"yyyy-mm")=AL128)*(AC128:AI128 = "▲")))</f>
        <v>0</v>
      </c>
      <c r="AO128" s="69" cm="1">
        <f t="array" ref="AO128">IF(AL128=AL127,0,SUMPRODUCT((AC127:AI127&gt;=$N$8)*(AC127:AI127 &lt;= $N$9)*(TEXT(AC127:AI127,"yyyy-mm")=AL128)*(AC128:AI128 = "★")))</f>
        <v>0</v>
      </c>
      <c r="AP128" s="68"/>
      <c r="AQ128" s="19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3"/>
    </row>
    <row r="129" spans="10:55" s="8" customFormat="1" ht="19.5" customHeight="1" x14ac:dyDescent="0.45">
      <c r="J129" s="86"/>
      <c r="K129" s="135"/>
      <c r="L129" s="132">
        <v>85</v>
      </c>
      <c r="M129" s="141">
        <f>S127+1</f>
        <v>46538</v>
      </c>
      <c r="N129" s="141">
        <f t="shared" ref="N129:S129" si="480">M129+1</f>
        <v>46539</v>
      </c>
      <c r="O129" s="141">
        <f t="shared" si="480"/>
        <v>46540</v>
      </c>
      <c r="P129" s="141">
        <f t="shared" si="480"/>
        <v>46541</v>
      </c>
      <c r="Q129" s="141">
        <f t="shared" si="480"/>
        <v>46542</v>
      </c>
      <c r="R129" s="142">
        <f t="shared" si="480"/>
        <v>46543</v>
      </c>
      <c r="S129" s="143">
        <f t="shared" si="480"/>
        <v>46544</v>
      </c>
      <c r="T129" s="135">
        <f t="shared" ref="T129" si="481">COUNTIF(M130:S130,"★")</f>
        <v>0</v>
      </c>
      <c r="U129" s="135"/>
      <c r="V129" s="135" t="str">
        <f>TEXT(M129,"YYYY-MM")</f>
        <v>2027-05</v>
      </c>
      <c r="W129" s="140" cm="1">
        <f t="array" ref="W129">SUMPRODUCT((M129:S129&gt;=$N$8)*(M129:S129 &lt;= $N$9)*(TEXT(M129:S129,"yyyy-mm")=V129)*(M130:S130 = "●"))</f>
        <v>0</v>
      </c>
      <c r="X129" s="140" cm="1">
        <f t="array" ref="X129">SUMPRODUCT((R129:S129&gt;=$N$8)*(R129:S129 &lt;= $N$9)*(TEXT(R129:S129,"yyyy-mm")=V129)*(R130:S130 = "▲"))</f>
        <v>0</v>
      </c>
      <c r="Y129" s="140" cm="1">
        <f t="array" ref="Y129">SUMPRODUCT((M129:S129&gt;=$N$8)*(M129:S129 &lt;= $N$9)*(TEXT(M129:S129,"yyyy-mm")=V129)*(M130:S130 = "★"))</f>
        <v>0</v>
      </c>
      <c r="Z129" s="135"/>
      <c r="AA129" s="135"/>
      <c r="AB129" s="132">
        <v>106</v>
      </c>
      <c r="AC129" s="141">
        <f>AI127+1</f>
        <v>46685</v>
      </c>
      <c r="AD129" s="141">
        <f t="shared" ref="AD129:AI129" si="482">AC129+1</f>
        <v>46686</v>
      </c>
      <c r="AE129" s="141">
        <f t="shared" si="482"/>
        <v>46687</v>
      </c>
      <c r="AF129" s="141">
        <f t="shared" si="482"/>
        <v>46688</v>
      </c>
      <c r="AG129" s="141">
        <f t="shared" si="482"/>
        <v>46689</v>
      </c>
      <c r="AH129" s="142">
        <f t="shared" si="482"/>
        <v>46690</v>
      </c>
      <c r="AI129" s="143">
        <f t="shared" si="482"/>
        <v>46691</v>
      </c>
      <c r="AJ129" s="68">
        <f t="shared" ref="AJ129" si="483">COUNTIF(AC130:AI130,"★")</f>
        <v>0</v>
      </c>
      <c r="AK129" s="68"/>
      <c r="AL129" s="68" t="str">
        <f>TEXT(AC129,"YYYY-MM")</f>
        <v>2027-10</v>
      </c>
      <c r="AM129" s="69" cm="1">
        <f t="array" ref="AM129">SUMPRODUCT((AC129:AI129&gt;=$N$8)*(AC129:AI129 &lt;= $N$9)*(TEXT(AC129:AI129,"yyyy-mm")=AL129)*(AC130:AI130 = "●"))</f>
        <v>0</v>
      </c>
      <c r="AN129" s="69" cm="1">
        <f t="array" ref="AN129">SUMPRODUCT((AH129:AI129&gt;=$N$8)*(AH129:AI129 &lt;= $N$9)*(TEXT(AH129:AI129,"yyyy-mm")=AL129)*(AH130:AI130 = "▲"))</f>
        <v>0</v>
      </c>
      <c r="AO129" s="69" cm="1">
        <f t="array" ref="AO129">SUMPRODUCT((AC129:AI129&gt;=$N$8)*(AC129:AI129 &lt;= $N$9)*(TEXT(AC129:AI129,"yyyy-mm")=AL129)*(AC130:AI130 = "★"))</f>
        <v>0</v>
      </c>
      <c r="AP129" s="68"/>
      <c r="AQ129" s="19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3"/>
    </row>
    <row r="130" spans="10:55" s="8" customFormat="1" ht="19.5" customHeight="1" thickBot="1" x14ac:dyDescent="0.5">
      <c r="J130" s="86"/>
      <c r="K130" s="135" t="str">
        <f t="shared" ref="K130" si="484">IF(U130&gt;=0.285,"OK","NG")</f>
        <v>NG</v>
      </c>
      <c r="L130" s="136"/>
      <c r="M130" s="144"/>
      <c r="N130" s="144"/>
      <c r="O130" s="144"/>
      <c r="P130" s="144"/>
      <c r="Q130" s="144"/>
      <c r="R130" s="145"/>
      <c r="S130" s="146"/>
      <c r="T130" s="135">
        <f t="shared" ref="T130" si="485">COUNTIF(M130:S130,"●")</f>
        <v>0</v>
      </c>
      <c r="U130" s="147">
        <f t="shared" ref="U130" si="486">IF(COUNTA(M130:S130)=0,-1,IF(OR(COUNTIF(M130:S130,"▲")&gt;6,AND(M129&lt;$N$9,$N$9&lt;S129)),0.285,IF(T129+T130=0,0,T130/(T130+T129))))</f>
        <v>-1</v>
      </c>
      <c r="V130" s="135" t="str">
        <f>TEXT(S129,"YYYY-MM")</f>
        <v>2027-06</v>
      </c>
      <c r="W130" s="140" cm="1">
        <f t="array" ref="W130">IF(V130=V129,0,SUMPRODUCT((M129:S129&gt;=$N$8)*(M129:S129 &lt;= $N$9)*(TEXT(M129:S129,"yyyy-mm")=V130)*(M130:S130 = "●")))</f>
        <v>0</v>
      </c>
      <c r="X130" s="140" cm="1">
        <f t="array" ref="X130">IF(V130=V129,0,SUMPRODUCT((M129:S129&gt;=$N$8)*(M129:S129 &lt;= $N$9)*(TEXT(M129:S129,"yyyy-mm")=V130)*(M130:S130 = "▲")))</f>
        <v>0</v>
      </c>
      <c r="Y130" s="140" cm="1">
        <f t="array" ref="Y130">IF(V130=V129,0,SUMPRODUCT((M129:S129&gt;=$N$8)*(M129:S129 &lt;= $N$9)*(TEXT(M129:S129,"yyyy-mm")=V130)*(M130:S130 = "★")))</f>
        <v>0</v>
      </c>
      <c r="Z130" s="135"/>
      <c r="AA130" s="135" t="str">
        <f t="shared" ref="AA130" si="487">IF(AK130&gt;=0.285,"OK","NG")</f>
        <v>NG</v>
      </c>
      <c r="AB130" s="136"/>
      <c r="AC130" s="144"/>
      <c r="AD130" s="144"/>
      <c r="AE130" s="144"/>
      <c r="AF130" s="144"/>
      <c r="AG130" s="144"/>
      <c r="AH130" s="145"/>
      <c r="AI130" s="146"/>
      <c r="AJ130" s="68">
        <f t="shared" ref="AJ130" si="488">COUNTIF(AC130:AI130,"●")</f>
        <v>0</v>
      </c>
      <c r="AK130" s="70">
        <f t="shared" ref="AK130" si="489">IF(COUNTA(AC130:AI130)=0,-1,IF(OR(COUNTIF(AC130:AI130,"▲")&gt;6,AND(AC129&lt;$N$9,$N$9&lt;AI129)),0.285,IF(AJ129+AJ130=0,0,AJ130/(AJ130+AJ129))))</f>
        <v>-1</v>
      </c>
      <c r="AL130" s="68" t="str">
        <f>TEXT(AI129,"YYYY-MM")</f>
        <v>2027-10</v>
      </c>
      <c r="AM130" s="69" cm="1">
        <f t="array" ref="AM130">IF(AL130=AL129,0,SUMPRODUCT((AC129:AI129&gt;=$N$8)*(AC129:AI129 &lt;= $N$9)*(TEXT(AC129:AI129,"yyyy-mm")=AL130)*(AC130:AI130 = "●")))</f>
        <v>0</v>
      </c>
      <c r="AN130" s="69" cm="1">
        <f t="array" ref="AN130">IF(AL130=AL129,0,SUMPRODUCT((AC129:AI129&gt;=$N$8)*(AC129:AI129 &lt;= $N$9)*(TEXT(AC129:AI129,"yyyy-mm")=AL130)*(AC130:AI130 = "▲")))</f>
        <v>0</v>
      </c>
      <c r="AO130" s="69" cm="1">
        <f t="array" ref="AO130">IF(AL130=AL129,0,SUMPRODUCT((AC129:AI129&gt;=$N$8)*(AC129:AI129 &lt;= $N$9)*(TEXT(AC129:AI129,"yyyy-mm")=AL130)*(AC130:AI130 = "★")))</f>
        <v>0</v>
      </c>
      <c r="AP130" s="68"/>
      <c r="AQ130" s="19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3"/>
    </row>
    <row r="131" spans="10:55" s="8" customFormat="1" ht="19.5" customHeight="1" x14ac:dyDescent="0.45">
      <c r="J131" s="86"/>
      <c r="K131" s="135"/>
      <c r="L131" s="132">
        <v>86</v>
      </c>
      <c r="M131" s="141">
        <f>S129+1</f>
        <v>46545</v>
      </c>
      <c r="N131" s="141">
        <f t="shared" ref="N131:S131" si="490">M131+1</f>
        <v>46546</v>
      </c>
      <c r="O131" s="141">
        <f t="shared" si="490"/>
        <v>46547</v>
      </c>
      <c r="P131" s="141">
        <f t="shared" si="490"/>
        <v>46548</v>
      </c>
      <c r="Q131" s="141">
        <f t="shared" si="490"/>
        <v>46549</v>
      </c>
      <c r="R131" s="142">
        <f t="shared" si="490"/>
        <v>46550</v>
      </c>
      <c r="S131" s="143">
        <f t="shared" si="490"/>
        <v>46551</v>
      </c>
      <c r="T131" s="135">
        <f t="shared" ref="T131" si="491">COUNTIF(M132:S132,"★")</f>
        <v>0</v>
      </c>
      <c r="U131" s="135"/>
      <c r="V131" s="135" t="str">
        <f>TEXT(M131,"YYYY-MM")</f>
        <v>2027-06</v>
      </c>
      <c r="W131" s="140" cm="1">
        <f t="array" ref="W131">SUMPRODUCT((M131:S131&gt;=$N$8)*(M131:S131 &lt;= $N$9)*(TEXT(M131:S131,"yyyy-mm")=V131)*(M132:S132 = "●"))</f>
        <v>0</v>
      </c>
      <c r="X131" s="140" cm="1">
        <f t="array" ref="X131">SUMPRODUCT((R131:S131&gt;=$N$8)*(R131:S131 &lt;= $N$9)*(TEXT(R131:S131,"yyyy-mm")=V131)*(R132:S132 = "▲"))</f>
        <v>0</v>
      </c>
      <c r="Y131" s="140" cm="1">
        <f t="array" ref="Y131">SUMPRODUCT((M131:S131&gt;=$N$8)*(M131:S131 &lt;= $N$9)*(TEXT(M131:S131,"yyyy-mm")=V131)*(M132:S132 = "★"))</f>
        <v>0</v>
      </c>
      <c r="Z131" s="135"/>
      <c r="AA131" s="135"/>
      <c r="AB131" s="132">
        <v>107</v>
      </c>
      <c r="AC131" s="141">
        <f>AI129+1</f>
        <v>46692</v>
      </c>
      <c r="AD131" s="141">
        <f t="shared" ref="AD131:AI131" si="492">AC131+1</f>
        <v>46693</v>
      </c>
      <c r="AE131" s="141">
        <f t="shared" si="492"/>
        <v>46694</v>
      </c>
      <c r="AF131" s="141">
        <f t="shared" si="492"/>
        <v>46695</v>
      </c>
      <c r="AG131" s="141">
        <f t="shared" si="492"/>
        <v>46696</v>
      </c>
      <c r="AH131" s="142">
        <f t="shared" si="492"/>
        <v>46697</v>
      </c>
      <c r="AI131" s="143">
        <f t="shared" si="492"/>
        <v>46698</v>
      </c>
      <c r="AJ131" s="68">
        <f t="shared" ref="AJ131" si="493">COUNTIF(AC132:AI132,"★")</f>
        <v>0</v>
      </c>
      <c r="AK131" s="68"/>
      <c r="AL131" s="68" t="str">
        <f>TEXT(AC131,"YYYY-MM")</f>
        <v>2027-11</v>
      </c>
      <c r="AM131" s="69" cm="1">
        <f t="array" ref="AM131">SUMPRODUCT((AC131:AI131&gt;=$N$8)*(AC131:AI131 &lt;= $N$9)*(TEXT(AC131:AI131,"yyyy-mm")=AL131)*(AC132:AI132 = "●"))</f>
        <v>0</v>
      </c>
      <c r="AN131" s="69" cm="1">
        <f t="array" ref="AN131">SUMPRODUCT((AH131:AI131&gt;=$N$8)*(AH131:AI131 &lt;= $N$9)*(TEXT(AH131:AI131,"yyyy-mm")=AL131)*(AH132:AI132 = "▲"))</f>
        <v>0</v>
      </c>
      <c r="AO131" s="69" cm="1">
        <f t="array" ref="AO131">SUMPRODUCT((AC131:AI131&gt;=$N$8)*(AC131:AI131 &lt;= $N$9)*(TEXT(AC131:AI131,"yyyy-mm")=AL131)*(AC132:AI132 = "★"))</f>
        <v>0</v>
      </c>
      <c r="AP131" s="68"/>
      <c r="AQ131" s="19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3"/>
    </row>
    <row r="132" spans="10:55" s="8" customFormat="1" ht="19.5" customHeight="1" thickBot="1" x14ac:dyDescent="0.5">
      <c r="J132" s="86"/>
      <c r="K132" s="135" t="str">
        <f t="shared" ref="K132" si="494">IF(U132&gt;=0.285,"OK","NG")</f>
        <v>NG</v>
      </c>
      <c r="L132" s="136"/>
      <c r="M132" s="144"/>
      <c r="N132" s="144"/>
      <c r="O132" s="144"/>
      <c r="P132" s="144"/>
      <c r="Q132" s="144"/>
      <c r="R132" s="145"/>
      <c r="S132" s="146"/>
      <c r="T132" s="135">
        <f t="shared" ref="T132" si="495">COUNTIF(M132:S132,"●")</f>
        <v>0</v>
      </c>
      <c r="U132" s="147">
        <f t="shared" ref="U132" si="496">IF(COUNTA(M132:S132)=0,-1,IF(OR(COUNTIF(M132:S132,"▲")&gt;6,AND(M131&lt;$N$9,$N$9&lt;S131)),0.285,IF(T131+T132=0,0,T132/(T132+T131))))</f>
        <v>-1</v>
      </c>
      <c r="V132" s="135" t="str">
        <f>TEXT(S131,"YYYY-MM")</f>
        <v>2027-06</v>
      </c>
      <c r="W132" s="140" cm="1">
        <f t="array" ref="W132">IF(V132=V131,0,SUMPRODUCT((M131:S131&gt;=$N$8)*(M131:S131 &lt;= $N$9)*(TEXT(M131:S131,"yyyy-mm")=V132)*(M132:S132 = "●")))</f>
        <v>0</v>
      </c>
      <c r="X132" s="140" cm="1">
        <f t="array" ref="X132">IF(V132=V131,0,SUMPRODUCT((M131:S131&gt;=$N$8)*(M131:S131 &lt;= $N$9)*(TEXT(M131:S131,"yyyy-mm")=V132)*(M132:S132 = "▲")))</f>
        <v>0</v>
      </c>
      <c r="Y132" s="140" cm="1">
        <f t="array" ref="Y132">IF(V132=V131,0,SUMPRODUCT((M131:S131&gt;=$N$8)*(M131:S131 &lt;= $N$9)*(TEXT(M131:S131,"yyyy-mm")=V132)*(M132:S132 = "★")))</f>
        <v>0</v>
      </c>
      <c r="Z132" s="135"/>
      <c r="AA132" s="135" t="str">
        <f t="shared" ref="AA132" si="497">IF(AK132&gt;=0.285,"OK","NG")</f>
        <v>NG</v>
      </c>
      <c r="AB132" s="136"/>
      <c r="AC132" s="144"/>
      <c r="AD132" s="144"/>
      <c r="AE132" s="144"/>
      <c r="AF132" s="144"/>
      <c r="AG132" s="144"/>
      <c r="AH132" s="145"/>
      <c r="AI132" s="146"/>
      <c r="AJ132" s="68">
        <f t="shared" ref="AJ132" si="498">COUNTIF(AC132:AI132,"●")</f>
        <v>0</v>
      </c>
      <c r="AK132" s="70">
        <f t="shared" ref="AK132" si="499">IF(COUNTA(AC132:AI132)=0,-1,IF(OR(COUNTIF(AC132:AI132,"▲")&gt;6,AND(AC131&lt;$N$9,$N$9&lt;AI131)),0.285,IF(AJ131+AJ132=0,0,AJ132/(AJ132+AJ131))))</f>
        <v>-1</v>
      </c>
      <c r="AL132" s="68" t="str">
        <f>TEXT(AI131,"YYYY-MM")</f>
        <v>2027-11</v>
      </c>
      <c r="AM132" s="69" cm="1">
        <f t="array" ref="AM132">IF(AL132=AL131,0,SUMPRODUCT((AC131:AI131&gt;=$N$8)*(AC131:AI131 &lt;= $N$9)*(TEXT(AC131:AI131,"yyyy-mm")=AL132)*(AC132:AI132 = "●")))</f>
        <v>0</v>
      </c>
      <c r="AN132" s="69" cm="1">
        <f t="array" ref="AN132">IF(AL132=AL131,0,SUMPRODUCT((AC131:AI131&gt;=$N$8)*(AC131:AI131 &lt;= $N$9)*(TEXT(AC131:AI131,"yyyy-mm")=AL132)*(AC132:AI132 = "▲")))</f>
        <v>0</v>
      </c>
      <c r="AO132" s="69" cm="1">
        <f t="array" ref="AO132">IF(AL132=AL131,0,SUMPRODUCT((AC131:AI131&gt;=$N$8)*(AC131:AI131 &lt;= $N$9)*(TEXT(AC131:AI131,"yyyy-mm")=AL132)*(AC132:AI132 = "★")))</f>
        <v>0</v>
      </c>
      <c r="AP132" s="68"/>
      <c r="AQ132" s="19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3"/>
    </row>
    <row r="133" spans="10:55" s="8" customFormat="1" ht="19.5" customHeight="1" x14ac:dyDescent="0.45">
      <c r="J133" s="86"/>
      <c r="K133" s="135"/>
      <c r="L133" s="132">
        <v>87</v>
      </c>
      <c r="M133" s="141">
        <f>S131+1</f>
        <v>46552</v>
      </c>
      <c r="N133" s="141">
        <f t="shared" ref="N133:S133" si="500">M133+1</f>
        <v>46553</v>
      </c>
      <c r="O133" s="141">
        <f t="shared" si="500"/>
        <v>46554</v>
      </c>
      <c r="P133" s="141">
        <f t="shared" si="500"/>
        <v>46555</v>
      </c>
      <c r="Q133" s="141">
        <f t="shared" si="500"/>
        <v>46556</v>
      </c>
      <c r="R133" s="142">
        <f t="shared" si="500"/>
        <v>46557</v>
      </c>
      <c r="S133" s="143">
        <f t="shared" si="500"/>
        <v>46558</v>
      </c>
      <c r="T133" s="135">
        <f t="shared" ref="T133" si="501">COUNTIF(M134:S134,"★")</f>
        <v>0</v>
      </c>
      <c r="U133" s="135"/>
      <c r="V133" s="135" t="str">
        <f>TEXT(M133,"YYYY-MM")</f>
        <v>2027-06</v>
      </c>
      <c r="W133" s="140" cm="1">
        <f t="array" ref="W133">SUMPRODUCT((M133:S133&gt;=$N$8)*(M133:S133 &lt;= $N$9)*(TEXT(M133:S133,"yyyy-mm")=V133)*(M134:S134 = "●"))</f>
        <v>0</v>
      </c>
      <c r="X133" s="140" cm="1">
        <f t="array" ref="X133">SUMPRODUCT((R133:S133&gt;=$N$8)*(R133:S133 &lt;= $N$9)*(TEXT(R133:S133,"yyyy-mm")=V133)*(R134:S134 = "▲"))</f>
        <v>0</v>
      </c>
      <c r="Y133" s="140" cm="1">
        <f t="array" ref="Y133">SUMPRODUCT((M133:S133&gt;=$N$8)*(M133:S133 &lt;= $N$9)*(TEXT(M133:S133,"yyyy-mm")=V133)*(M134:S134 = "★"))</f>
        <v>0</v>
      </c>
      <c r="Z133" s="135"/>
      <c r="AA133" s="135"/>
      <c r="AB133" s="132">
        <v>108</v>
      </c>
      <c r="AC133" s="141">
        <f>AI131+1</f>
        <v>46699</v>
      </c>
      <c r="AD133" s="141">
        <f t="shared" ref="AD133:AI133" si="502">AC133+1</f>
        <v>46700</v>
      </c>
      <c r="AE133" s="141">
        <f t="shared" si="502"/>
        <v>46701</v>
      </c>
      <c r="AF133" s="141">
        <f t="shared" si="502"/>
        <v>46702</v>
      </c>
      <c r="AG133" s="141">
        <f t="shared" si="502"/>
        <v>46703</v>
      </c>
      <c r="AH133" s="142">
        <f t="shared" si="502"/>
        <v>46704</v>
      </c>
      <c r="AI133" s="143">
        <f t="shared" si="502"/>
        <v>46705</v>
      </c>
      <c r="AJ133" s="68">
        <f t="shared" ref="AJ133" si="503">COUNTIF(AC134:AI134,"★")</f>
        <v>0</v>
      </c>
      <c r="AK133" s="68"/>
      <c r="AL133" s="68" t="str">
        <f>TEXT(AC133,"YYYY-MM")</f>
        <v>2027-11</v>
      </c>
      <c r="AM133" s="69" cm="1">
        <f t="array" ref="AM133">SUMPRODUCT((AC133:AI133&gt;=$N$8)*(AC133:AI133 &lt;= $N$9)*(TEXT(AC133:AI133,"yyyy-mm")=AL133)*(AC134:AI134 = "●"))</f>
        <v>0</v>
      </c>
      <c r="AN133" s="69" cm="1">
        <f t="array" ref="AN133">SUMPRODUCT((AH133:AI133&gt;=$N$8)*(AH133:AI133 &lt;= $N$9)*(TEXT(AH133:AI133,"yyyy-mm")=AL133)*(AH134:AI134 = "▲"))</f>
        <v>0</v>
      </c>
      <c r="AO133" s="69" cm="1">
        <f t="array" ref="AO133">SUMPRODUCT((AC133:AI133&gt;=$N$8)*(AC133:AI133 &lt;= $N$9)*(TEXT(AC133:AI133,"yyyy-mm")=AL133)*(AC134:AI134 = "★"))</f>
        <v>0</v>
      </c>
      <c r="AP133" s="68"/>
      <c r="AQ133" s="19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3"/>
    </row>
    <row r="134" spans="10:55" s="8" customFormat="1" ht="19.5" customHeight="1" thickBot="1" x14ac:dyDescent="0.5">
      <c r="J134" s="86"/>
      <c r="K134" s="135" t="str">
        <f t="shared" ref="K134" si="504">IF(U134&gt;=0.285,"OK","NG")</f>
        <v>NG</v>
      </c>
      <c r="L134" s="136"/>
      <c r="M134" s="144"/>
      <c r="N134" s="144"/>
      <c r="O134" s="144"/>
      <c r="P134" s="144"/>
      <c r="Q134" s="144"/>
      <c r="R134" s="145"/>
      <c r="S134" s="146"/>
      <c r="T134" s="135">
        <f t="shared" ref="T134" si="505">COUNTIF(M134:S134,"●")</f>
        <v>0</v>
      </c>
      <c r="U134" s="147">
        <f t="shared" ref="U134" si="506">IF(COUNTA(M134:S134)=0,-1,IF(OR(COUNTIF(M134:S134,"▲")&gt;6,AND(M133&lt;$N$9,$N$9&lt;S133)),0.285,IF(T133+T134=0,0,T134/(T134+T133))))</f>
        <v>-1</v>
      </c>
      <c r="V134" s="135" t="str">
        <f>TEXT(S133,"YYYY-MM")</f>
        <v>2027-06</v>
      </c>
      <c r="W134" s="140" cm="1">
        <f t="array" ref="W134">IF(V134=V133,0,SUMPRODUCT((M133:S133&gt;=$N$8)*(M133:S133 &lt;= $N$9)*(TEXT(M133:S133,"yyyy-mm")=V134)*(M134:S134 = "●")))</f>
        <v>0</v>
      </c>
      <c r="X134" s="140" cm="1">
        <f t="array" ref="X134">IF(V134=V133,0,SUMPRODUCT((M133:S133&gt;=$N$8)*(M133:S133 &lt;= $N$9)*(TEXT(M133:S133,"yyyy-mm")=V134)*(M134:S134 = "▲")))</f>
        <v>0</v>
      </c>
      <c r="Y134" s="140" cm="1">
        <f t="array" ref="Y134">IF(V134=V133,0,SUMPRODUCT((M133:S133&gt;=$N$8)*(M133:S133 &lt;= $N$9)*(TEXT(M133:S133,"yyyy-mm")=V134)*(M134:S134 = "★")))</f>
        <v>0</v>
      </c>
      <c r="Z134" s="135"/>
      <c r="AA134" s="135" t="str">
        <f t="shared" ref="AA134" si="507">IF(AK134&gt;=0.285,"OK","NG")</f>
        <v>NG</v>
      </c>
      <c r="AB134" s="136"/>
      <c r="AC134" s="144"/>
      <c r="AD134" s="144"/>
      <c r="AE134" s="144"/>
      <c r="AF134" s="144"/>
      <c r="AG134" s="144"/>
      <c r="AH134" s="145"/>
      <c r="AI134" s="146"/>
      <c r="AJ134" s="68">
        <f t="shared" ref="AJ134" si="508">COUNTIF(AC134:AI134,"●")</f>
        <v>0</v>
      </c>
      <c r="AK134" s="70">
        <f t="shared" ref="AK134" si="509">IF(COUNTA(AC134:AI134)=0,-1,IF(OR(COUNTIF(AC134:AI134,"▲")&gt;6,AND(AC133&lt;$N$9,$N$9&lt;AI133)),0.285,IF(AJ133+AJ134=0,0,AJ134/(AJ134+AJ133))))</f>
        <v>-1</v>
      </c>
      <c r="AL134" s="68" t="str">
        <f>TEXT(AI133,"YYYY-MM")</f>
        <v>2027-11</v>
      </c>
      <c r="AM134" s="69" cm="1">
        <f t="array" ref="AM134">IF(AL134=AL133,0,SUMPRODUCT((AC133:AI133&gt;=$N$8)*(AC133:AI133 &lt;= $N$9)*(TEXT(AC133:AI133,"yyyy-mm")=AL134)*(AC134:AI134 = "●")))</f>
        <v>0</v>
      </c>
      <c r="AN134" s="69" cm="1">
        <f t="array" ref="AN134">IF(AL134=AL133,0,SUMPRODUCT((AC133:AI133&gt;=$N$8)*(AC133:AI133 &lt;= $N$9)*(TEXT(AC133:AI133,"yyyy-mm")=AL134)*(AC134:AI134 = "▲")))</f>
        <v>0</v>
      </c>
      <c r="AO134" s="69" cm="1">
        <f t="array" ref="AO134">IF(AL134=AL133,0,SUMPRODUCT((AC133:AI133&gt;=$N$8)*(AC133:AI133 &lt;= $N$9)*(TEXT(AC133:AI133,"yyyy-mm")=AL134)*(AC134:AI134 = "★")))</f>
        <v>0</v>
      </c>
      <c r="AP134" s="68"/>
      <c r="AQ134" s="19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3"/>
    </row>
    <row r="135" spans="10:55" s="8" customFormat="1" ht="19.5" customHeight="1" x14ac:dyDescent="0.45">
      <c r="J135" s="86"/>
      <c r="K135" s="135"/>
      <c r="L135" s="132">
        <v>88</v>
      </c>
      <c r="M135" s="141">
        <f>S133+1</f>
        <v>46559</v>
      </c>
      <c r="N135" s="141">
        <f t="shared" ref="N135:S135" si="510">M135+1</f>
        <v>46560</v>
      </c>
      <c r="O135" s="141">
        <f t="shared" si="510"/>
        <v>46561</v>
      </c>
      <c r="P135" s="141">
        <f t="shared" si="510"/>
        <v>46562</v>
      </c>
      <c r="Q135" s="141">
        <f t="shared" si="510"/>
        <v>46563</v>
      </c>
      <c r="R135" s="142">
        <f t="shared" si="510"/>
        <v>46564</v>
      </c>
      <c r="S135" s="143">
        <f t="shared" si="510"/>
        <v>46565</v>
      </c>
      <c r="T135" s="135">
        <f t="shared" ref="T135" si="511">COUNTIF(M136:S136,"★")</f>
        <v>0</v>
      </c>
      <c r="U135" s="135"/>
      <c r="V135" s="135" t="str">
        <f>TEXT(M135,"YYYY-MM")</f>
        <v>2027-06</v>
      </c>
      <c r="W135" s="140" cm="1">
        <f t="array" ref="W135">SUMPRODUCT((M135:S135&gt;=$N$8)*(M135:S135 &lt;= $N$9)*(TEXT(M135:S135,"yyyy-mm")=V135)*(M136:S136 = "●"))</f>
        <v>0</v>
      </c>
      <c r="X135" s="140" cm="1">
        <f t="array" ref="X135">SUMPRODUCT((R135:S135&gt;=$N$8)*(R135:S135 &lt;= $N$9)*(TEXT(R135:S135,"yyyy-mm")=V135)*(R136:S136 = "▲"))</f>
        <v>0</v>
      </c>
      <c r="Y135" s="140" cm="1">
        <f t="array" ref="Y135">SUMPRODUCT((M135:S135&gt;=$N$8)*(M135:S135 &lt;= $N$9)*(TEXT(M135:S135,"yyyy-mm")=V135)*(M136:S136 = "★"))</f>
        <v>0</v>
      </c>
      <c r="Z135" s="135"/>
      <c r="AA135" s="135"/>
      <c r="AB135" s="132">
        <v>109</v>
      </c>
      <c r="AC135" s="141">
        <f>AI133+1</f>
        <v>46706</v>
      </c>
      <c r="AD135" s="141">
        <f t="shared" ref="AD135:AI135" si="512">AC135+1</f>
        <v>46707</v>
      </c>
      <c r="AE135" s="141">
        <f t="shared" si="512"/>
        <v>46708</v>
      </c>
      <c r="AF135" s="141">
        <f t="shared" si="512"/>
        <v>46709</v>
      </c>
      <c r="AG135" s="141">
        <f t="shared" si="512"/>
        <v>46710</v>
      </c>
      <c r="AH135" s="142">
        <f t="shared" si="512"/>
        <v>46711</v>
      </c>
      <c r="AI135" s="143">
        <f t="shared" si="512"/>
        <v>46712</v>
      </c>
      <c r="AJ135" s="68">
        <f t="shared" ref="AJ135" si="513">COUNTIF(AC136:AI136,"★")</f>
        <v>0</v>
      </c>
      <c r="AK135" s="68"/>
      <c r="AL135" s="68" t="str">
        <f>TEXT(AC135,"YYYY-MM")</f>
        <v>2027-11</v>
      </c>
      <c r="AM135" s="69" cm="1">
        <f t="array" ref="AM135">SUMPRODUCT((AC135:AI135&gt;=$N$8)*(AC135:AI135 &lt;= $N$9)*(TEXT(AC135:AI135,"yyyy-mm")=AL135)*(AC136:AI136 = "●"))</f>
        <v>0</v>
      </c>
      <c r="AN135" s="69" cm="1">
        <f t="array" ref="AN135">SUMPRODUCT((AH135:AI135&gt;=$N$8)*(AH135:AI135 &lt;= $N$9)*(TEXT(AH135:AI135,"yyyy-mm")=AL135)*(AH136:AI136 = "▲"))</f>
        <v>0</v>
      </c>
      <c r="AO135" s="69" cm="1">
        <f t="array" ref="AO135">SUMPRODUCT((AC135:AI135&gt;=$N$8)*(AC135:AI135 &lt;= $N$9)*(TEXT(AC135:AI135,"yyyy-mm")=AL135)*(AC136:AI136 = "★"))</f>
        <v>0</v>
      </c>
      <c r="AP135" s="68"/>
      <c r="AQ135" s="19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3"/>
    </row>
    <row r="136" spans="10:55" s="8" customFormat="1" ht="19.5" customHeight="1" thickBot="1" x14ac:dyDescent="0.5">
      <c r="J136" s="86"/>
      <c r="K136" s="135" t="str">
        <f t="shared" ref="K136" si="514">IF(U136&gt;=0.285,"OK","NG")</f>
        <v>NG</v>
      </c>
      <c r="L136" s="136"/>
      <c r="M136" s="144"/>
      <c r="N136" s="144"/>
      <c r="O136" s="144"/>
      <c r="P136" s="144"/>
      <c r="Q136" s="144"/>
      <c r="R136" s="145"/>
      <c r="S136" s="146"/>
      <c r="T136" s="135">
        <f t="shared" ref="T136" si="515">COUNTIF(M136:S136,"●")</f>
        <v>0</v>
      </c>
      <c r="U136" s="147">
        <f t="shared" ref="U136" si="516">IF(COUNTA(M136:S136)=0,-1,IF(OR(COUNTIF(M136:S136,"▲")&gt;6,AND(M135&lt;$N$9,$N$9&lt;S135)),0.285,IF(T135+T136=0,0,T136/(T136+T135))))</f>
        <v>-1</v>
      </c>
      <c r="V136" s="135" t="str">
        <f>TEXT(S135,"YYYY-MM")</f>
        <v>2027-06</v>
      </c>
      <c r="W136" s="140" cm="1">
        <f t="array" ref="W136">IF(V136=V135,0,SUMPRODUCT((M135:S135&gt;=$N$8)*(M135:S135 &lt;= $N$9)*(TEXT(M135:S135,"yyyy-mm")=V136)*(M136:S136 = "●")))</f>
        <v>0</v>
      </c>
      <c r="X136" s="140" cm="1">
        <f t="array" ref="X136">IF(V136=V135,0,SUMPRODUCT((M135:S135&gt;=$N$8)*(M135:S135 &lt;= $N$9)*(TEXT(M135:S135,"yyyy-mm")=V136)*(M136:S136 = "▲")))</f>
        <v>0</v>
      </c>
      <c r="Y136" s="140" cm="1">
        <f t="array" ref="Y136">IF(V136=V135,0,SUMPRODUCT((M135:S135&gt;=$N$8)*(M135:S135 &lt;= $N$9)*(TEXT(M135:S135,"yyyy-mm")=V136)*(M136:S136 = "★")))</f>
        <v>0</v>
      </c>
      <c r="Z136" s="135"/>
      <c r="AA136" s="135" t="str">
        <f t="shared" ref="AA136" si="517">IF(AK136&gt;=0.285,"OK","NG")</f>
        <v>NG</v>
      </c>
      <c r="AB136" s="136"/>
      <c r="AC136" s="144"/>
      <c r="AD136" s="144"/>
      <c r="AE136" s="144"/>
      <c r="AF136" s="144"/>
      <c r="AG136" s="144"/>
      <c r="AH136" s="145"/>
      <c r="AI136" s="146"/>
      <c r="AJ136" s="68">
        <f t="shared" ref="AJ136" si="518">COUNTIF(AC136:AI136,"●")</f>
        <v>0</v>
      </c>
      <c r="AK136" s="70">
        <f t="shared" ref="AK136" si="519">IF(COUNTA(AC136:AI136)=0,-1,IF(OR(COUNTIF(AC136:AI136,"▲")&gt;6,AND(AC135&lt;$N$9,$N$9&lt;AI135)),0.285,IF(AJ135+AJ136=0,0,AJ136/(AJ136+AJ135))))</f>
        <v>-1</v>
      </c>
      <c r="AL136" s="68" t="str">
        <f>TEXT(AI135,"YYYY-MM")</f>
        <v>2027-11</v>
      </c>
      <c r="AM136" s="69" cm="1">
        <f t="array" ref="AM136">IF(AL136=AL135,0,SUMPRODUCT((AC135:AI135&gt;=$N$8)*(AC135:AI135 &lt;= $N$9)*(TEXT(AC135:AI135,"yyyy-mm")=AL136)*(AC136:AI136 = "●")))</f>
        <v>0</v>
      </c>
      <c r="AN136" s="69" cm="1">
        <f t="array" ref="AN136">IF(AL136=AL135,0,SUMPRODUCT((AC135:AI135&gt;=$N$8)*(AC135:AI135 &lt;= $N$9)*(TEXT(AC135:AI135,"yyyy-mm")=AL136)*(AC136:AI136 = "▲")))</f>
        <v>0</v>
      </c>
      <c r="AO136" s="69" cm="1">
        <f t="array" ref="AO136">IF(AL136=AL135,0,SUMPRODUCT((AC135:AI135&gt;=$N$8)*(AC135:AI135 &lt;= $N$9)*(TEXT(AC135:AI135,"yyyy-mm")=AL136)*(AC136:AI136 = "★")))</f>
        <v>0</v>
      </c>
      <c r="AP136" s="68"/>
      <c r="AQ136" s="19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3"/>
    </row>
    <row r="137" spans="10:55" s="8" customFormat="1" ht="19.5" customHeight="1" x14ac:dyDescent="0.45">
      <c r="J137" s="86"/>
      <c r="K137" s="135"/>
      <c r="L137" s="132">
        <v>89</v>
      </c>
      <c r="M137" s="141">
        <f>S135+1</f>
        <v>46566</v>
      </c>
      <c r="N137" s="141">
        <f t="shared" ref="N137:S137" si="520">M137+1</f>
        <v>46567</v>
      </c>
      <c r="O137" s="141">
        <f t="shared" si="520"/>
        <v>46568</v>
      </c>
      <c r="P137" s="141">
        <f t="shared" si="520"/>
        <v>46569</v>
      </c>
      <c r="Q137" s="141">
        <f t="shared" si="520"/>
        <v>46570</v>
      </c>
      <c r="R137" s="142">
        <f t="shared" si="520"/>
        <v>46571</v>
      </c>
      <c r="S137" s="143">
        <f t="shared" si="520"/>
        <v>46572</v>
      </c>
      <c r="T137" s="135">
        <f t="shared" ref="T137" si="521">COUNTIF(M138:S138,"★")</f>
        <v>0</v>
      </c>
      <c r="U137" s="135"/>
      <c r="V137" s="135" t="str">
        <f>TEXT(M137,"YYYY-MM")</f>
        <v>2027-06</v>
      </c>
      <c r="W137" s="140" cm="1">
        <f t="array" ref="W137">SUMPRODUCT((M137:S137&gt;=$N$8)*(M137:S137 &lt;= $N$9)*(TEXT(M137:S137,"yyyy-mm")=V137)*(M138:S138 = "●"))</f>
        <v>0</v>
      </c>
      <c r="X137" s="140" cm="1">
        <f t="array" ref="X137">SUMPRODUCT((R137:S137&gt;=$N$8)*(R137:S137 &lt;= $N$9)*(TEXT(R137:S137,"yyyy-mm")=V137)*(R138:S138 = "▲"))</f>
        <v>0</v>
      </c>
      <c r="Y137" s="140" cm="1">
        <f t="array" ref="Y137">SUMPRODUCT((M137:S137&gt;=$N$8)*(M137:S137 &lt;= $N$9)*(TEXT(M137:S137,"yyyy-mm")=V137)*(M138:S138 = "★"))</f>
        <v>0</v>
      </c>
      <c r="Z137" s="135"/>
      <c r="AA137" s="135"/>
      <c r="AB137" s="132">
        <v>110</v>
      </c>
      <c r="AC137" s="141">
        <f>AI135+1</f>
        <v>46713</v>
      </c>
      <c r="AD137" s="141">
        <f t="shared" ref="AD137:AI137" si="522">AC137+1</f>
        <v>46714</v>
      </c>
      <c r="AE137" s="141">
        <f t="shared" si="522"/>
        <v>46715</v>
      </c>
      <c r="AF137" s="141">
        <f t="shared" si="522"/>
        <v>46716</v>
      </c>
      <c r="AG137" s="141">
        <f t="shared" si="522"/>
        <v>46717</v>
      </c>
      <c r="AH137" s="142">
        <f t="shared" si="522"/>
        <v>46718</v>
      </c>
      <c r="AI137" s="143">
        <f t="shared" si="522"/>
        <v>46719</v>
      </c>
      <c r="AJ137" s="68">
        <f t="shared" ref="AJ137" si="523">COUNTIF(AC138:AI138,"★")</f>
        <v>0</v>
      </c>
      <c r="AK137" s="68"/>
      <c r="AL137" s="68" t="str">
        <f>TEXT(AC137,"YYYY-MM")</f>
        <v>2027-11</v>
      </c>
      <c r="AM137" s="69" cm="1">
        <f t="array" ref="AM137">SUMPRODUCT((AC137:AI137&gt;=$N$8)*(AC137:AI137 &lt;= $N$9)*(TEXT(AC137:AI137,"yyyy-mm")=AL137)*(AC138:AI138 = "●"))</f>
        <v>0</v>
      </c>
      <c r="AN137" s="69" cm="1">
        <f t="array" ref="AN137">SUMPRODUCT((AH137:AI137&gt;=$N$8)*(AH137:AI137 &lt;= $N$9)*(TEXT(AH137:AI137,"yyyy-mm")=AL137)*(AH138:AI138 = "▲"))</f>
        <v>0</v>
      </c>
      <c r="AO137" s="69" cm="1">
        <f t="array" ref="AO137">SUMPRODUCT((AC137:AI137&gt;=$N$8)*(AC137:AI137 &lt;= $N$9)*(TEXT(AC137:AI137,"yyyy-mm")=AL137)*(AC138:AI138 = "★"))</f>
        <v>0</v>
      </c>
      <c r="AP137" s="68"/>
      <c r="AQ137" s="19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3"/>
    </row>
    <row r="138" spans="10:55" s="8" customFormat="1" ht="19.5" customHeight="1" thickBot="1" x14ac:dyDescent="0.5">
      <c r="J138" s="86"/>
      <c r="K138" s="135" t="str">
        <f t="shared" ref="K138" si="524">IF(U138&gt;=0.285,"OK","NG")</f>
        <v>NG</v>
      </c>
      <c r="L138" s="136"/>
      <c r="M138" s="144"/>
      <c r="N138" s="144"/>
      <c r="O138" s="144"/>
      <c r="P138" s="144"/>
      <c r="Q138" s="144"/>
      <c r="R138" s="145"/>
      <c r="S138" s="146"/>
      <c r="T138" s="135">
        <f t="shared" ref="T138" si="525">COUNTIF(M138:S138,"●")</f>
        <v>0</v>
      </c>
      <c r="U138" s="147">
        <f t="shared" ref="U138" si="526">IF(COUNTA(M138:S138)=0,-1,IF(OR(COUNTIF(M138:S138,"▲")&gt;6,AND(M137&lt;$N$9,$N$9&lt;S137)),0.285,IF(T137+T138=0,0,T138/(T138+T137))))</f>
        <v>-1</v>
      </c>
      <c r="V138" s="135" t="str">
        <f>TEXT(S137,"YYYY-MM")</f>
        <v>2027-07</v>
      </c>
      <c r="W138" s="140" cm="1">
        <f t="array" ref="W138">IF(V138=V137,0,SUMPRODUCT((M137:S137&gt;=$N$8)*(M137:S137 &lt;= $N$9)*(TEXT(M137:S137,"yyyy-mm")=V138)*(M138:S138 = "●")))</f>
        <v>0</v>
      </c>
      <c r="X138" s="140" cm="1">
        <f t="array" ref="X138">IF(V138=V137,0,SUMPRODUCT((M137:S137&gt;=$N$8)*(M137:S137 &lt;= $N$9)*(TEXT(M137:S137,"yyyy-mm")=V138)*(M138:S138 = "▲")))</f>
        <v>0</v>
      </c>
      <c r="Y138" s="140" cm="1">
        <f t="array" ref="Y138">IF(V138=V137,0,SUMPRODUCT((M137:S137&gt;=$N$8)*(M137:S137 &lt;= $N$9)*(TEXT(M137:S137,"yyyy-mm")=V138)*(M138:S138 = "★")))</f>
        <v>0</v>
      </c>
      <c r="Z138" s="135"/>
      <c r="AA138" s="135" t="str">
        <f t="shared" ref="AA138" si="527">IF(AK138&gt;=0.285,"OK","NG")</f>
        <v>NG</v>
      </c>
      <c r="AB138" s="136"/>
      <c r="AC138" s="144"/>
      <c r="AD138" s="144"/>
      <c r="AE138" s="144"/>
      <c r="AF138" s="144"/>
      <c r="AG138" s="144"/>
      <c r="AH138" s="145"/>
      <c r="AI138" s="146"/>
      <c r="AJ138" s="68">
        <f t="shared" ref="AJ138" si="528">COUNTIF(AC138:AI138,"●")</f>
        <v>0</v>
      </c>
      <c r="AK138" s="70">
        <f t="shared" ref="AK138" si="529">IF(COUNTA(AC138:AI138)=0,-1,IF(OR(COUNTIF(AC138:AI138,"▲")&gt;6,AND(AC137&lt;$N$9,$N$9&lt;AI137)),0.285,IF(AJ137+AJ138=0,0,AJ138/(AJ138+AJ137))))</f>
        <v>-1</v>
      </c>
      <c r="AL138" s="68" t="str">
        <f>TEXT(AI137,"YYYY-MM")</f>
        <v>2027-11</v>
      </c>
      <c r="AM138" s="69" cm="1">
        <f t="array" ref="AM138">IF(AL138=AL137,0,SUMPRODUCT((AC137:AI137&gt;=$N$8)*(AC137:AI137 &lt;= $N$9)*(TEXT(AC137:AI137,"yyyy-mm")=AL138)*(AC138:AI138 = "●")))</f>
        <v>0</v>
      </c>
      <c r="AN138" s="69" cm="1">
        <f t="array" ref="AN138">IF(AL138=AL137,0,SUMPRODUCT((AC137:AI137&gt;=$N$8)*(AC137:AI137 &lt;= $N$9)*(TEXT(AC137:AI137,"yyyy-mm")=AL138)*(AC138:AI138 = "▲")))</f>
        <v>0</v>
      </c>
      <c r="AO138" s="69" cm="1">
        <f t="array" ref="AO138">IF(AL138=AL137,0,SUMPRODUCT((AC137:AI137&gt;=$N$8)*(AC137:AI137 &lt;= $N$9)*(TEXT(AC137:AI137,"yyyy-mm")=AL138)*(AC138:AI138 = "★")))</f>
        <v>0</v>
      </c>
      <c r="AP138" s="68"/>
      <c r="AQ138" s="19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3"/>
    </row>
    <row r="139" spans="10:55" s="8" customFormat="1" ht="19.5" customHeight="1" x14ac:dyDescent="0.45">
      <c r="J139" s="86"/>
      <c r="K139" s="135"/>
      <c r="L139" s="132">
        <v>90</v>
      </c>
      <c r="M139" s="141">
        <f>S137+1</f>
        <v>46573</v>
      </c>
      <c r="N139" s="141">
        <f t="shared" ref="N139:S139" si="530">M139+1</f>
        <v>46574</v>
      </c>
      <c r="O139" s="141">
        <f t="shared" si="530"/>
        <v>46575</v>
      </c>
      <c r="P139" s="141">
        <f t="shared" si="530"/>
        <v>46576</v>
      </c>
      <c r="Q139" s="141">
        <f t="shared" si="530"/>
        <v>46577</v>
      </c>
      <c r="R139" s="142">
        <f t="shared" si="530"/>
        <v>46578</v>
      </c>
      <c r="S139" s="143">
        <f t="shared" si="530"/>
        <v>46579</v>
      </c>
      <c r="T139" s="135">
        <f t="shared" ref="T139" si="531">COUNTIF(M140:S140,"★")</f>
        <v>0</v>
      </c>
      <c r="U139" s="135"/>
      <c r="V139" s="135" t="str">
        <f>TEXT(M139,"YYYY-MM")</f>
        <v>2027-07</v>
      </c>
      <c r="W139" s="140" cm="1">
        <f t="array" ref="W139">SUMPRODUCT((M139:S139&gt;=$N$8)*(M139:S139 &lt;= $N$9)*(TEXT(M139:S139,"yyyy-mm")=V139)*(M140:S140 = "●"))</f>
        <v>0</v>
      </c>
      <c r="X139" s="140" cm="1">
        <f t="array" ref="X139">SUMPRODUCT((R139:S139&gt;=$N$8)*(R139:S139 &lt;= $N$9)*(TEXT(R139:S139,"yyyy-mm")=V139)*(R140:S140 = "▲"))</f>
        <v>0</v>
      </c>
      <c r="Y139" s="140" cm="1">
        <f t="array" ref="Y139">SUMPRODUCT((M139:S139&gt;=$N$8)*(M139:S139 &lt;= $N$9)*(TEXT(M139:S139,"yyyy-mm")=V139)*(M140:S140 = "★"))</f>
        <v>0</v>
      </c>
      <c r="Z139" s="135"/>
      <c r="AA139" s="135"/>
      <c r="AB139" s="132">
        <v>111</v>
      </c>
      <c r="AC139" s="141">
        <f>AI137+1</f>
        <v>46720</v>
      </c>
      <c r="AD139" s="141">
        <f t="shared" ref="AD139:AI139" si="532">AC139+1</f>
        <v>46721</v>
      </c>
      <c r="AE139" s="141">
        <f t="shared" si="532"/>
        <v>46722</v>
      </c>
      <c r="AF139" s="141">
        <f t="shared" si="532"/>
        <v>46723</v>
      </c>
      <c r="AG139" s="141">
        <f t="shared" si="532"/>
        <v>46724</v>
      </c>
      <c r="AH139" s="142">
        <f t="shared" si="532"/>
        <v>46725</v>
      </c>
      <c r="AI139" s="143">
        <f t="shared" si="532"/>
        <v>46726</v>
      </c>
      <c r="AJ139" s="68">
        <f t="shared" ref="AJ139" si="533">COUNTIF(AC140:AI140,"★")</f>
        <v>0</v>
      </c>
      <c r="AK139" s="68"/>
      <c r="AL139" s="68" t="str">
        <f>TEXT(AC139,"YYYY-MM")</f>
        <v>2027-11</v>
      </c>
      <c r="AM139" s="69" cm="1">
        <f t="array" ref="AM139">SUMPRODUCT((AC139:AI139&gt;=$N$8)*(AC139:AI139 &lt;= $N$9)*(TEXT(AC139:AI139,"yyyy-mm")=AL139)*(AC140:AI140 = "●"))</f>
        <v>0</v>
      </c>
      <c r="AN139" s="69" cm="1">
        <f t="array" ref="AN139">SUMPRODUCT((AH139:AI139&gt;=$N$8)*(AH139:AI139 &lt;= $N$9)*(TEXT(AH139:AI139,"yyyy-mm")=AL139)*(AH140:AI140 = "▲"))</f>
        <v>0</v>
      </c>
      <c r="AO139" s="69" cm="1">
        <f t="array" ref="AO139">SUMPRODUCT((AC139:AI139&gt;=$N$8)*(AC139:AI139 &lt;= $N$9)*(TEXT(AC139:AI139,"yyyy-mm")=AL139)*(AC140:AI140 = "★"))</f>
        <v>0</v>
      </c>
      <c r="AP139" s="68"/>
      <c r="AQ139" s="19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3"/>
    </row>
    <row r="140" spans="10:55" s="8" customFormat="1" ht="19.5" customHeight="1" thickBot="1" x14ac:dyDescent="0.5">
      <c r="J140" s="86"/>
      <c r="K140" s="135" t="str">
        <f t="shared" ref="K140" si="534">IF(U140&gt;=0.285,"OK","NG")</f>
        <v>NG</v>
      </c>
      <c r="L140" s="136"/>
      <c r="M140" s="144"/>
      <c r="N140" s="144"/>
      <c r="O140" s="144"/>
      <c r="P140" s="144"/>
      <c r="Q140" s="144"/>
      <c r="R140" s="145"/>
      <c r="S140" s="146"/>
      <c r="T140" s="135">
        <f t="shared" ref="T140" si="535">COUNTIF(M140:S140,"●")</f>
        <v>0</v>
      </c>
      <c r="U140" s="147">
        <f t="shared" ref="U140" si="536">IF(COUNTA(M140:S140)=0,-1,IF(OR(COUNTIF(M140:S140,"▲")&gt;6,AND(M139&lt;$N$9,$N$9&lt;S139)),0.285,IF(T139+T140=0,0,T140/(T140+T139))))</f>
        <v>-1</v>
      </c>
      <c r="V140" s="135" t="str">
        <f>TEXT(S139,"YYYY-MM")</f>
        <v>2027-07</v>
      </c>
      <c r="W140" s="140" cm="1">
        <f t="array" ref="W140">IF(V140=V139,0,SUMPRODUCT((M139:S139&gt;=$N$8)*(M139:S139 &lt;= $N$9)*(TEXT(M139:S139,"yyyy-mm")=V140)*(M140:S140 = "●")))</f>
        <v>0</v>
      </c>
      <c r="X140" s="140" cm="1">
        <f t="array" ref="X140">IF(V140=V139,0,SUMPRODUCT((M139:S139&gt;=$N$8)*(M139:S139 &lt;= $N$9)*(TEXT(M139:S139,"yyyy-mm")=V140)*(M140:S140 = "▲")))</f>
        <v>0</v>
      </c>
      <c r="Y140" s="140" cm="1">
        <f t="array" ref="Y140">IF(V140=V139,0,SUMPRODUCT((M139:S139&gt;=$N$8)*(M139:S139 &lt;= $N$9)*(TEXT(M139:S139,"yyyy-mm")=V140)*(M140:S140 = "★")))</f>
        <v>0</v>
      </c>
      <c r="Z140" s="135"/>
      <c r="AA140" s="135" t="str">
        <f t="shared" ref="AA140" si="537">IF(AK140&gt;=0.285,"OK","NG")</f>
        <v>NG</v>
      </c>
      <c r="AB140" s="136"/>
      <c r="AC140" s="144"/>
      <c r="AD140" s="144"/>
      <c r="AE140" s="144"/>
      <c r="AF140" s="144"/>
      <c r="AG140" s="144"/>
      <c r="AH140" s="145"/>
      <c r="AI140" s="146"/>
      <c r="AJ140" s="68">
        <f t="shared" ref="AJ140" si="538">COUNTIF(AC140:AI140,"●")</f>
        <v>0</v>
      </c>
      <c r="AK140" s="70">
        <f t="shared" ref="AK140" si="539">IF(COUNTA(AC140:AI140)=0,-1,IF(OR(COUNTIF(AC140:AI140,"▲")&gt;6,AND(AC139&lt;$N$9,$N$9&lt;AI139)),0.285,IF(AJ139+AJ140=0,0,AJ140/(AJ140+AJ139))))</f>
        <v>-1</v>
      </c>
      <c r="AL140" s="68" t="str">
        <f>TEXT(AI139,"YYYY-MM")</f>
        <v>2027-12</v>
      </c>
      <c r="AM140" s="69" cm="1">
        <f t="array" ref="AM140">IF(AL140=AL139,0,SUMPRODUCT((AC139:AI139&gt;=$N$8)*(AC139:AI139 &lt;= $N$9)*(TEXT(AC139:AI139,"yyyy-mm")=AL140)*(AC140:AI140 = "●")))</f>
        <v>0</v>
      </c>
      <c r="AN140" s="69" cm="1">
        <f t="array" ref="AN140">IF(AL140=AL139,0,SUMPRODUCT((AC139:AI139&gt;=$N$8)*(AC139:AI139 &lt;= $N$9)*(TEXT(AC139:AI139,"yyyy-mm")=AL140)*(AC140:AI140 = "▲")))</f>
        <v>0</v>
      </c>
      <c r="AO140" s="69" cm="1">
        <f t="array" ref="AO140">IF(AL140=AL139,0,SUMPRODUCT((AC139:AI139&gt;=$N$8)*(AC139:AI139 &lt;= $N$9)*(TEXT(AC139:AI139,"yyyy-mm")=AL140)*(AC140:AI140 = "★")))</f>
        <v>0</v>
      </c>
      <c r="AP140" s="68"/>
      <c r="AQ140" s="19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3"/>
    </row>
    <row r="141" spans="10:55" s="8" customFormat="1" ht="19.5" customHeight="1" x14ac:dyDescent="0.45">
      <c r="J141" s="86"/>
      <c r="K141" s="135"/>
      <c r="L141" s="132">
        <v>91</v>
      </c>
      <c r="M141" s="141">
        <f>S139+1</f>
        <v>46580</v>
      </c>
      <c r="N141" s="141">
        <f t="shared" ref="N141:S141" si="540">M141+1</f>
        <v>46581</v>
      </c>
      <c r="O141" s="141">
        <f t="shared" si="540"/>
        <v>46582</v>
      </c>
      <c r="P141" s="141">
        <f t="shared" si="540"/>
        <v>46583</v>
      </c>
      <c r="Q141" s="141">
        <f t="shared" si="540"/>
        <v>46584</v>
      </c>
      <c r="R141" s="142">
        <f t="shared" si="540"/>
        <v>46585</v>
      </c>
      <c r="S141" s="143">
        <f t="shared" si="540"/>
        <v>46586</v>
      </c>
      <c r="T141" s="135">
        <f t="shared" ref="T141" si="541">COUNTIF(M142:S142,"★")</f>
        <v>0</v>
      </c>
      <c r="U141" s="135"/>
      <c r="V141" s="135" t="str">
        <f t="shared" ref="V141" si="542">TEXT(M141,"YYYY-MM")</f>
        <v>2027-07</v>
      </c>
      <c r="W141" s="140" cm="1">
        <f t="array" ref="W141">SUMPRODUCT((M141:S141&gt;=$N$8)*(M141:S141 &lt;= $N$9)*(TEXT(M141:S141,"yyyy-mm")=V141)*(M142:S142 = "●"))</f>
        <v>0</v>
      </c>
      <c r="X141" s="140" cm="1">
        <f t="array" ref="X141">SUMPRODUCT((R141:S141&gt;=$N$8)*(R141:S141 &lt;= $N$9)*(TEXT(R141:S141,"yyyy-mm")=V141)*(R142:S142 = "▲"))</f>
        <v>0</v>
      </c>
      <c r="Y141" s="140" cm="1">
        <f t="array" ref="Y141">SUMPRODUCT((M141:S141&gt;=$N$8)*(M141:S141 &lt;= $N$9)*(TEXT(M141:S141,"yyyy-mm")=V141)*(M142:S142 = "★"))</f>
        <v>0</v>
      </c>
      <c r="Z141" s="135"/>
      <c r="AA141" s="135"/>
      <c r="AB141" s="132">
        <v>112</v>
      </c>
      <c r="AC141" s="141">
        <f>AI139+1</f>
        <v>46727</v>
      </c>
      <c r="AD141" s="141">
        <f t="shared" ref="AD141:AI141" si="543">AC141+1</f>
        <v>46728</v>
      </c>
      <c r="AE141" s="141">
        <f t="shared" si="543"/>
        <v>46729</v>
      </c>
      <c r="AF141" s="141">
        <f t="shared" si="543"/>
        <v>46730</v>
      </c>
      <c r="AG141" s="141">
        <f t="shared" si="543"/>
        <v>46731</v>
      </c>
      <c r="AH141" s="142">
        <f t="shared" si="543"/>
        <v>46732</v>
      </c>
      <c r="AI141" s="143">
        <f t="shared" si="543"/>
        <v>46733</v>
      </c>
      <c r="AJ141" s="68">
        <f t="shared" ref="AJ141" si="544">COUNTIF(AC142:AI142,"★")</f>
        <v>0</v>
      </c>
      <c r="AK141" s="68"/>
      <c r="AL141" s="68" t="str">
        <f t="shared" ref="AL141" si="545">TEXT(AC141,"YYYY-MM")</f>
        <v>2027-12</v>
      </c>
      <c r="AM141" s="69" cm="1">
        <f t="array" ref="AM141">SUMPRODUCT((AC141:AI141&gt;=$N$8)*(AC141:AI141 &lt;= $N$9)*(TEXT(AC141:AI141,"yyyy-mm")=AL141)*(AC142:AI142 = "●"))</f>
        <v>0</v>
      </c>
      <c r="AN141" s="69" cm="1">
        <f t="array" ref="AN141">SUMPRODUCT((AH141:AI141&gt;=$N$8)*(AH141:AI141 &lt;= $N$9)*(TEXT(AH141:AI141,"yyyy-mm")=AL141)*(AH142:AI142 = "▲"))</f>
        <v>0</v>
      </c>
      <c r="AO141" s="69" cm="1">
        <f t="array" ref="AO141">SUMPRODUCT((AC141:AI141&gt;=$N$8)*(AC141:AI141 &lt;= $N$9)*(TEXT(AC141:AI141,"yyyy-mm")=AL141)*(AC142:AI142 = "★"))</f>
        <v>0</v>
      </c>
      <c r="AP141" s="68"/>
      <c r="AQ141" s="19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3"/>
    </row>
    <row r="142" spans="10:55" s="8" customFormat="1" ht="19.5" customHeight="1" thickBot="1" x14ac:dyDescent="0.5">
      <c r="J142" s="86"/>
      <c r="K142" s="135" t="str">
        <f t="shared" ref="K142" si="546">IF(U142&gt;=0.285,"OK","NG")</f>
        <v>NG</v>
      </c>
      <c r="L142" s="136"/>
      <c r="M142" s="144"/>
      <c r="N142" s="144"/>
      <c r="O142" s="144"/>
      <c r="P142" s="144"/>
      <c r="Q142" s="144"/>
      <c r="R142" s="145"/>
      <c r="S142" s="146"/>
      <c r="T142" s="135">
        <f t="shared" ref="T142" si="547">COUNTIF(M142:S142,"●")</f>
        <v>0</v>
      </c>
      <c r="U142" s="147">
        <f t="shared" ref="U142" si="548">IF(COUNTA(M142:S142)=0,-1,IF(OR(COUNTIF(M142:S142,"▲")&gt;6,AND(M141&lt;$N$9,$N$9&lt;S141)),0.285,IF(T141+T142=0,0,T142/(T142+T141))))</f>
        <v>-1</v>
      </c>
      <c r="V142" s="135" t="str">
        <f t="shared" ref="V142" si="549">TEXT(S141,"YYYY-MM")</f>
        <v>2027-07</v>
      </c>
      <c r="W142" s="140" cm="1">
        <f t="array" ref="W142">IF(V142=V141,0,SUMPRODUCT((M141:S141&gt;=$N$8)*(M141:S141 &lt;= $N$9)*(TEXT(M141:S141,"yyyy-mm")=V142)*(M142:S142 = "●")))</f>
        <v>0</v>
      </c>
      <c r="X142" s="140" cm="1">
        <f t="array" ref="X142">IF(V142=V141,0,SUMPRODUCT((M141:S141&gt;=$N$8)*(M141:S141 &lt;= $N$9)*(TEXT(M141:S141,"yyyy-mm")=V142)*(M142:S142 = "▲")))</f>
        <v>0</v>
      </c>
      <c r="Y142" s="140" cm="1">
        <f t="array" ref="Y142">IF(V142=V141,0,SUMPRODUCT((M141:S141&gt;=$N$8)*(M141:S141 &lt;= $N$9)*(TEXT(M141:S141,"yyyy-mm")=V142)*(M142:S142 = "★")))</f>
        <v>0</v>
      </c>
      <c r="Z142" s="135"/>
      <c r="AA142" s="135" t="str">
        <f t="shared" ref="AA142" si="550">IF(AK142&gt;=0.285,"OK","NG")</f>
        <v>NG</v>
      </c>
      <c r="AB142" s="136"/>
      <c r="AC142" s="144"/>
      <c r="AD142" s="144"/>
      <c r="AE142" s="144"/>
      <c r="AF142" s="144"/>
      <c r="AG142" s="144"/>
      <c r="AH142" s="145"/>
      <c r="AI142" s="146"/>
      <c r="AJ142" s="68">
        <f t="shared" ref="AJ142" si="551">COUNTIF(AC142:AI142,"●")</f>
        <v>0</v>
      </c>
      <c r="AK142" s="70">
        <f t="shared" ref="AK142" si="552">IF(COUNTA(AC142:AI142)=0,-1,IF(OR(COUNTIF(AC142:AI142,"▲")&gt;6,AND(AC141&lt;$N$9,$N$9&lt;AI141)),0.285,IF(AJ141+AJ142=0,0,AJ142/(AJ142+AJ141))))</f>
        <v>-1</v>
      </c>
      <c r="AL142" s="68" t="str">
        <f t="shared" ref="AL142" si="553">TEXT(AI141,"YYYY-MM")</f>
        <v>2027-12</v>
      </c>
      <c r="AM142" s="69" cm="1">
        <f t="array" ref="AM142">IF(AL142=AL141,0,SUMPRODUCT((AC141:AI141&gt;=$N$8)*(AC141:AI141 &lt;= $N$9)*(TEXT(AC141:AI141,"yyyy-mm")=AL142)*(AC142:AI142 = "●")))</f>
        <v>0</v>
      </c>
      <c r="AN142" s="69" cm="1">
        <f t="array" ref="AN142">IF(AL142=AL141,0,SUMPRODUCT((AC141:AI141&gt;=$N$8)*(AC141:AI141 &lt;= $N$9)*(TEXT(AC141:AI141,"yyyy-mm")=AL142)*(AC142:AI142 = "▲")))</f>
        <v>0</v>
      </c>
      <c r="AO142" s="69" cm="1">
        <f t="array" ref="AO142">IF(AL142=AL141,0,SUMPRODUCT((AC141:AI141&gt;=$N$8)*(AC141:AI141 &lt;= $N$9)*(TEXT(AC141:AI141,"yyyy-mm")=AL142)*(AC142:AI142 = "★")))</f>
        <v>0</v>
      </c>
      <c r="AP142" s="68"/>
      <c r="AQ142" s="19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3"/>
    </row>
    <row r="143" spans="10:55" s="8" customFormat="1" ht="19.5" customHeight="1" x14ac:dyDescent="0.45">
      <c r="J143" s="86"/>
      <c r="K143" s="135"/>
      <c r="L143" s="132">
        <v>92</v>
      </c>
      <c r="M143" s="141">
        <f>S141+1</f>
        <v>46587</v>
      </c>
      <c r="N143" s="141">
        <f t="shared" ref="N143:S143" si="554">M143+1</f>
        <v>46588</v>
      </c>
      <c r="O143" s="141">
        <f t="shared" si="554"/>
        <v>46589</v>
      </c>
      <c r="P143" s="141">
        <f t="shared" si="554"/>
        <v>46590</v>
      </c>
      <c r="Q143" s="141">
        <f t="shared" si="554"/>
        <v>46591</v>
      </c>
      <c r="R143" s="142">
        <f t="shared" si="554"/>
        <v>46592</v>
      </c>
      <c r="S143" s="143">
        <f t="shared" si="554"/>
        <v>46593</v>
      </c>
      <c r="T143" s="135">
        <f t="shared" ref="T143" si="555">COUNTIF(M144:S144,"★")</f>
        <v>0</v>
      </c>
      <c r="U143" s="135"/>
      <c r="V143" s="135" t="str">
        <f t="shared" ref="V143" si="556">TEXT(M143,"YYYY-MM")</f>
        <v>2027-07</v>
      </c>
      <c r="W143" s="140" cm="1">
        <f t="array" ref="W143">SUMPRODUCT((M143:S143&gt;=$N$8)*(M143:S143 &lt;= $N$9)*(TEXT(M143:S143,"yyyy-mm")=V143)*(M144:S144 = "●"))</f>
        <v>0</v>
      </c>
      <c r="X143" s="140" cm="1">
        <f t="array" ref="X143">SUMPRODUCT((R143:S143&gt;=$N$8)*(R143:S143 &lt;= $N$9)*(TEXT(R143:S143,"yyyy-mm")=V143)*(R144:S144 = "▲"))</f>
        <v>0</v>
      </c>
      <c r="Y143" s="140" cm="1">
        <f t="array" ref="Y143">SUMPRODUCT((M143:S143&gt;=$N$8)*(M143:S143 &lt;= $N$9)*(TEXT(M143:S143,"yyyy-mm")=V143)*(M144:S144 = "★"))</f>
        <v>0</v>
      </c>
      <c r="Z143" s="135"/>
      <c r="AA143" s="135"/>
      <c r="AB143" s="132">
        <v>113</v>
      </c>
      <c r="AC143" s="141">
        <f>AI141+1</f>
        <v>46734</v>
      </c>
      <c r="AD143" s="141">
        <f t="shared" ref="AD143:AI143" si="557">AC143+1</f>
        <v>46735</v>
      </c>
      <c r="AE143" s="141">
        <f t="shared" si="557"/>
        <v>46736</v>
      </c>
      <c r="AF143" s="141">
        <f t="shared" si="557"/>
        <v>46737</v>
      </c>
      <c r="AG143" s="141">
        <f t="shared" si="557"/>
        <v>46738</v>
      </c>
      <c r="AH143" s="142">
        <f t="shared" si="557"/>
        <v>46739</v>
      </c>
      <c r="AI143" s="143">
        <f t="shared" si="557"/>
        <v>46740</v>
      </c>
      <c r="AJ143" s="68">
        <f t="shared" ref="AJ143" si="558">COUNTIF(AC144:AI144,"★")</f>
        <v>0</v>
      </c>
      <c r="AK143" s="68"/>
      <c r="AL143" s="68" t="str">
        <f t="shared" ref="AL143" si="559">TEXT(AC143,"YYYY-MM")</f>
        <v>2027-12</v>
      </c>
      <c r="AM143" s="69" cm="1">
        <f t="array" ref="AM143">SUMPRODUCT((AC143:AI143&gt;=$N$8)*(AC143:AI143 &lt;= $N$9)*(TEXT(AC143:AI143,"yyyy-mm")=AL143)*(AC144:AI144 = "●"))</f>
        <v>0</v>
      </c>
      <c r="AN143" s="69" cm="1">
        <f t="array" ref="AN143">SUMPRODUCT((AH143:AI143&gt;=$N$8)*(AH143:AI143 &lt;= $N$9)*(TEXT(AH143:AI143,"yyyy-mm")=AL143)*(AH144:AI144 = "▲"))</f>
        <v>0</v>
      </c>
      <c r="AO143" s="69" cm="1">
        <f t="array" ref="AO143">SUMPRODUCT((AC143:AI143&gt;=$N$8)*(AC143:AI143 &lt;= $N$9)*(TEXT(AC143:AI143,"yyyy-mm")=AL143)*(AC144:AI144 = "★"))</f>
        <v>0</v>
      </c>
      <c r="AP143" s="68"/>
      <c r="AQ143" s="19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3"/>
    </row>
    <row r="144" spans="10:55" s="8" customFormat="1" ht="19.5" customHeight="1" thickBot="1" x14ac:dyDescent="0.5">
      <c r="J144" s="86"/>
      <c r="K144" s="135" t="str">
        <f t="shared" ref="K144" si="560">IF(U144&gt;=0.285,"OK","NG")</f>
        <v>NG</v>
      </c>
      <c r="L144" s="136"/>
      <c r="M144" s="144"/>
      <c r="N144" s="144"/>
      <c r="O144" s="144"/>
      <c r="P144" s="144"/>
      <c r="Q144" s="144"/>
      <c r="R144" s="145"/>
      <c r="S144" s="146"/>
      <c r="T144" s="135">
        <f t="shared" ref="T144" si="561">COUNTIF(M144:S144,"●")</f>
        <v>0</v>
      </c>
      <c r="U144" s="147">
        <f t="shared" ref="U144" si="562">IF(COUNTA(M144:S144)=0,-1,IF(OR(COUNTIF(M144:S144,"▲")&gt;6,AND(M143&lt;$N$9,$N$9&lt;S143)),0.285,IF(T143+T144=0,0,T144/(T144+T143))))</f>
        <v>-1</v>
      </c>
      <c r="V144" s="135" t="str">
        <f t="shared" ref="V144" si="563">TEXT(S143,"YYYY-MM")</f>
        <v>2027-07</v>
      </c>
      <c r="W144" s="140" cm="1">
        <f t="array" ref="W144">IF(V144=V143,0,SUMPRODUCT((M143:S143&gt;=$N$8)*(M143:S143 &lt;= $N$9)*(TEXT(M143:S143,"yyyy-mm")=V144)*(M144:S144 = "●")))</f>
        <v>0</v>
      </c>
      <c r="X144" s="140" cm="1">
        <f t="array" ref="X144">IF(V144=V143,0,SUMPRODUCT((M143:S143&gt;=$N$8)*(M143:S143 &lt;= $N$9)*(TEXT(M143:S143,"yyyy-mm")=V144)*(M144:S144 = "▲")))</f>
        <v>0</v>
      </c>
      <c r="Y144" s="140" cm="1">
        <f t="array" ref="Y144">IF(V144=V143,0,SUMPRODUCT((M143:S143&gt;=$N$8)*(M143:S143 &lt;= $N$9)*(TEXT(M143:S143,"yyyy-mm")=V144)*(M144:S144 = "★")))</f>
        <v>0</v>
      </c>
      <c r="Z144" s="135"/>
      <c r="AA144" s="135" t="str">
        <f t="shared" ref="AA144" si="564">IF(AK144&gt;=0.285,"OK","NG")</f>
        <v>NG</v>
      </c>
      <c r="AB144" s="136"/>
      <c r="AC144" s="144"/>
      <c r="AD144" s="144"/>
      <c r="AE144" s="144"/>
      <c r="AF144" s="144"/>
      <c r="AG144" s="144"/>
      <c r="AH144" s="145"/>
      <c r="AI144" s="146"/>
      <c r="AJ144" s="68">
        <f t="shared" ref="AJ144" si="565">COUNTIF(AC144:AI144,"●")</f>
        <v>0</v>
      </c>
      <c r="AK144" s="70">
        <f t="shared" ref="AK144" si="566">IF(COUNTA(AC144:AI144)=0,-1,IF(OR(COUNTIF(AC144:AI144,"▲")&gt;6,AND(AC143&lt;$N$9,$N$9&lt;AI143)),0.285,IF(AJ143+AJ144=0,0,AJ144/(AJ144+AJ143))))</f>
        <v>-1</v>
      </c>
      <c r="AL144" s="68" t="str">
        <f t="shared" ref="AL144" si="567">TEXT(AI143,"YYYY-MM")</f>
        <v>2027-12</v>
      </c>
      <c r="AM144" s="69" cm="1">
        <f t="array" ref="AM144">IF(AL144=AL143,0,SUMPRODUCT((AC143:AI143&gt;=$N$8)*(AC143:AI143 &lt;= $N$9)*(TEXT(AC143:AI143,"yyyy-mm")=AL144)*(AC144:AI144 = "●")))</f>
        <v>0</v>
      </c>
      <c r="AN144" s="69" cm="1">
        <f t="array" ref="AN144">IF(AL144=AL143,0,SUMPRODUCT((AC143:AI143&gt;=$N$8)*(AC143:AI143 &lt;= $N$9)*(TEXT(AC143:AI143,"yyyy-mm")=AL144)*(AC144:AI144 = "▲")))</f>
        <v>0</v>
      </c>
      <c r="AO144" s="69" cm="1">
        <f t="array" ref="AO144">IF(AL144=AL143,0,SUMPRODUCT((AC143:AI143&gt;=$N$8)*(AC143:AI143 &lt;= $N$9)*(TEXT(AC143:AI143,"yyyy-mm")=AL144)*(AC144:AI144 = "★")))</f>
        <v>0</v>
      </c>
      <c r="AP144" s="68"/>
      <c r="AQ144" s="19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3"/>
    </row>
    <row r="145" spans="10:55" s="8" customFormat="1" ht="19.5" customHeight="1" x14ac:dyDescent="0.45">
      <c r="J145" s="86"/>
      <c r="K145" s="135"/>
      <c r="L145" s="132">
        <v>93</v>
      </c>
      <c r="M145" s="141">
        <f>S143+1</f>
        <v>46594</v>
      </c>
      <c r="N145" s="141">
        <f t="shared" ref="N145:S145" si="568">M145+1</f>
        <v>46595</v>
      </c>
      <c r="O145" s="141">
        <f t="shared" si="568"/>
        <v>46596</v>
      </c>
      <c r="P145" s="141">
        <f t="shared" si="568"/>
        <v>46597</v>
      </c>
      <c r="Q145" s="141">
        <f t="shared" si="568"/>
        <v>46598</v>
      </c>
      <c r="R145" s="142">
        <f t="shared" si="568"/>
        <v>46599</v>
      </c>
      <c r="S145" s="143">
        <f t="shared" si="568"/>
        <v>46600</v>
      </c>
      <c r="T145" s="135">
        <f t="shared" ref="T145" si="569">COUNTIF(M146:S146,"★")</f>
        <v>0</v>
      </c>
      <c r="U145" s="135"/>
      <c r="V145" s="135" t="str">
        <f t="shared" ref="V145" si="570">TEXT(M145,"YYYY-MM")</f>
        <v>2027-07</v>
      </c>
      <c r="W145" s="140" cm="1">
        <f t="array" ref="W145">SUMPRODUCT((M145:S145&gt;=$N$8)*(M145:S145 &lt;= $N$9)*(TEXT(M145:S145,"yyyy-mm")=V145)*(M146:S146 = "●"))</f>
        <v>0</v>
      </c>
      <c r="X145" s="140" cm="1">
        <f t="array" ref="X145">SUMPRODUCT((R145:S145&gt;=$N$8)*(R145:S145 &lt;= $N$9)*(TEXT(R145:S145,"yyyy-mm")=V145)*(R146:S146 = "▲"))</f>
        <v>0</v>
      </c>
      <c r="Y145" s="140" cm="1">
        <f t="array" ref="Y145">SUMPRODUCT((M145:S145&gt;=$N$8)*(M145:S145 &lt;= $N$9)*(TEXT(M145:S145,"yyyy-mm")=V145)*(M146:S146 = "★"))</f>
        <v>0</v>
      </c>
      <c r="Z145" s="135"/>
      <c r="AA145" s="135"/>
      <c r="AB145" s="132">
        <v>114</v>
      </c>
      <c r="AC145" s="141">
        <f>AI143+1</f>
        <v>46741</v>
      </c>
      <c r="AD145" s="141">
        <f t="shared" ref="AD145:AI145" si="571">AC145+1</f>
        <v>46742</v>
      </c>
      <c r="AE145" s="141">
        <f t="shared" si="571"/>
        <v>46743</v>
      </c>
      <c r="AF145" s="141">
        <f t="shared" si="571"/>
        <v>46744</v>
      </c>
      <c r="AG145" s="141">
        <f t="shared" si="571"/>
        <v>46745</v>
      </c>
      <c r="AH145" s="142">
        <f t="shared" si="571"/>
        <v>46746</v>
      </c>
      <c r="AI145" s="143">
        <f t="shared" si="571"/>
        <v>46747</v>
      </c>
      <c r="AJ145" s="68">
        <f t="shared" ref="AJ145" si="572">COUNTIF(AC146:AI146,"★")</f>
        <v>0</v>
      </c>
      <c r="AK145" s="68"/>
      <c r="AL145" s="68" t="str">
        <f t="shared" ref="AL145" si="573">TEXT(AC145,"YYYY-MM")</f>
        <v>2027-12</v>
      </c>
      <c r="AM145" s="69" cm="1">
        <f t="array" ref="AM145">SUMPRODUCT((AC145:AI145&gt;=$N$8)*(AC145:AI145 &lt;= $N$9)*(TEXT(AC145:AI145,"yyyy-mm")=AL145)*(AC146:AI146 = "●"))</f>
        <v>0</v>
      </c>
      <c r="AN145" s="69" cm="1">
        <f t="array" ref="AN145">SUMPRODUCT((AH145:AI145&gt;=$N$8)*(AH145:AI145 &lt;= $N$9)*(TEXT(AH145:AI145,"yyyy-mm")=AL145)*(AH146:AI146 = "▲"))</f>
        <v>0</v>
      </c>
      <c r="AO145" s="69" cm="1">
        <f t="array" ref="AO145">SUMPRODUCT((AC145:AI145&gt;=$N$8)*(AC145:AI145 &lt;= $N$9)*(TEXT(AC145:AI145,"yyyy-mm")=AL145)*(AC146:AI146 = "★"))</f>
        <v>0</v>
      </c>
      <c r="AP145" s="65"/>
      <c r="AQ145" s="7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3"/>
    </row>
    <row r="146" spans="10:55" s="8" customFormat="1" ht="19.5" customHeight="1" thickBot="1" x14ac:dyDescent="0.5">
      <c r="J146" s="86"/>
      <c r="K146" s="135" t="str">
        <f t="shared" ref="K146" si="574">IF(U146&gt;=0.285,"OK","NG")</f>
        <v>NG</v>
      </c>
      <c r="L146" s="136"/>
      <c r="M146" s="144"/>
      <c r="N146" s="144"/>
      <c r="O146" s="144"/>
      <c r="P146" s="144"/>
      <c r="Q146" s="144"/>
      <c r="R146" s="145"/>
      <c r="S146" s="146"/>
      <c r="T146" s="135">
        <f t="shared" ref="T146" si="575">COUNTIF(M146:S146,"●")</f>
        <v>0</v>
      </c>
      <c r="U146" s="147">
        <f t="shared" ref="U146" si="576">IF(COUNTA(M146:S146)=0,-1,IF(OR(COUNTIF(M146:S146,"▲")&gt;6,AND(M145&lt;$N$9,$N$9&lt;S145)),0.285,IF(T145+T146=0,0,T146/(T146+T145))))</f>
        <v>-1</v>
      </c>
      <c r="V146" s="135" t="str">
        <f t="shared" ref="V146" si="577">TEXT(S145,"YYYY-MM")</f>
        <v>2027-08</v>
      </c>
      <c r="W146" s="140" cm="1">
        <f t="array" ref="W146">IF(V146=V145,0,SUMPRODUCT((M145:S145&gt;=$N$8)*(M145:S145 &lt;= $N$9)*(TEXT(M145:S145,"yyyy-mm")=V146)*(M146:S146 = "●")))</f>
        <v>0</v>
      </c>
      <c r="X146" s="140" cm="1">
        <f t="array" ref="X146">IF(V146=V145,0,SUMPRODUCT((M145:S145&gt;=$N$8)*(M145:S145 &lt;= $N$9)*(TEXT(M145:S145,"yyyy-mm")=V146)*(M146:S146 = "▲")))</f>
        <v>0</v>
      </c>
      <c r="Y146" s="140" cm="1">
        <f t="array" ref="Y146">IF(V146=V145,0,SUMPRODUCT((M145:S145&gt;=$N$8)*(M145:S145 &lt;= $N$9)*(TEXT(M145:S145,"yyyy-mm")=V146)*(M146:S146 = "★")))</f>
        <v>0</v>
      </c>
      <c r="Z146" s="135"/>
      <c r="AA146" s="135" t="str">
        <f t="shared" ref="AA146" si="578">IF(AK146&gt;=0.285,"OK","NG")</f>
        <v>NG</v>
      </c>
      <c r="AB146" s="136"/>
      <c r="AC146" s="144"/>
      <c r="AD146" s="144"/>
      <c r="AE146" s="144"/>
      <c r="AF146" s="144"/>
      <c r="AG146" s="144"/>
      <c r="AH146" s="145"/>
      <c r="AI146" s="146"/>
      <c r="AJ146" s="68">
        <f t="shared" ref="AJ146" si="579">COUNTIF(AC146:AI146,"●")</f>
        <v>0</v>
      </c>
      <c r="AK146" s="70">
        <f t="shared" ref="AK146" si="580">IF(COUNTA(AC146:AI146)=0,-1,IF(OR(COUNTIF(AC146:AI146,"▲")&gt;6,AND(AC145&lt;$N$9,$N$9&lt;AI145)),0.285,IF(AJ145+AJ146=0,0,AJ146/(AJ146+AJ145))))</f>
        <v>-1</v>
      </c>
      <c r="AL146" s="68" t="str">
        <f t="shared" ref="AL146" si="581">TEXT(AI145,"YYYY-MM")</f>
        <v>2027-12</v>
      </c>
      <c r="AM146" s="69" cm="1">
        <f t="array" ref="AM146">IF(AL146=AL145,0,SUMPRODUCT((AC145:AI145&gt;=$N$8)*(AC145:AI145 &lt;= $N$9)*(TEXT(AC145:AI145,"yyyy-mm")=AL146)*(AC146:AI146 = "●")))</f>
        <v>0</v>
      </c>
      <c r="AN146" s="69" cm="1">
        <f t="array" ref="AN146">IF(AL146=AL145,0,SUMPRODUCT((AC145:AI145&gt;=$N$8)*(AC145:AI145 &lt;= $N$9)*(TEXT(AC145:AI145,"yyyy-mm")=AL146)*(AC146:AI146 = "▲")))</f>
        <v>0</v>
      </c>
      <c r="AO146" s="69" cm="1">
        <f t="array" ref="AO146">IF(AL146=AL145,0,SUMPRODUCT((AC145:AI145&gt;=$N$8)*(AC145:AI145 &lt;= $N$9)*(TEXT(AC145:AI145,"yyyy-mm")=AL146)*(AC146:AI146 = "★")))</f>
        <v>0</v>
      </c>
      <c r="AP146" s="65"/>
      <c r="AQ146" s="7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3"/>
    </row>
    <row r="147" spans="10:55" s="8" customFormat="1" ht="19.5" customHeight="1" x14ac:dyDescent="0.45">
      <c r="J147" s="86"/>
      <c r="K147" s="135"/>
      <c r="L147" s="132">
        <v>94</v>
      </c>
      <c r="M147" s="141">
        <f>S145+1</f>
        <v>46601</v>
      </c>
      <c r="N147" s="141">
        <f t="shared" ref="N147:S147" si="582">M147+1</f>
        <v>46602</v>
      </c>
      <c r="O147" s="141">
        <f t="shared" si="582"/>
        <v>46603</v>
      </c>
      <c r="P147" s="141">
        <f t="shared" si="582"/>
        <v>46604</v>
      </c>
      <c r="Q147" s="141">
        <f t="shared" si="582"/>
        <v>46605</v>
      </c>
      <c r="R147" s="142">
        <f t="shared" si="582"/>
        <v>46606</v>
      </c>
      <c r="S147" s="143">
        <f t="shared" si="582"/>
        <v>46607</v>
      </c>
      <c r="T147" s="135">
        <f t="shared" ref="T147" si="583">COUNTIF(M148:S148,"★")</f>
        <v>0</v>
      </c>
      <c r="U147" s="135"/>
      <c r="V147" s="135" t="str">
        <f t="shared" ref="V147" si="584">TEXT(M147,"YYYY-MM")</f>
        <v>2027-08</v>
      </c>
      <c r="W147" s="140" cm="1">
        <f t="array" ref="W147">SUMPRODUCT((M147:S147&gt;=$N$8)*(M147:S147 &lt;= $N$9)*(TEXT(M147:S147,"yyyy-mm")=V147)*(M148:S148 = "●"))</f>
        <v>0</v>
      </c>
      <c r="X147" s="140" cm="1">
        <f t="array" ref="X147">SUMPRODUCT((R147:S147&gt;=$N$8)*(R147:S147 &lt;= $N$9)*(TEXT(R147:S147,"yyyy-mm")=V147)*(R148:S148 = "▲"))</f>
        <v>0</v>
      </c>
      <c r="Y147" s="140" cm="1">
        <f t="array" ref="Y147">SUMPRODUCT((M147:S147&gt;=$N$8)*(M147:S147 &lt;= $N$9)*(TEXT(M147:S147,"yyyy-mm")=V147)*(M148:S148 = "★"))</f>
        <v>0</v>
      </c>
      <c r="Z147" s="135"/>
      <c r="AA147" s="135"/>
      <c r="AB147" s="132">
        <v>115</v>
      </c>
      <c r="AC147" s="141">
        <f>AI145+1</f>
        <v>46748</v>
      </c>
      <c r="AD147" s="141">
        <f t="shared" ref="AD147:AI147" si="585">AC147+1</f>
        <v>46749</v>
      </c>
      <c r="AE147" s="141">
        <f t="shared" si="585"/>
        <v>46750</v>
      </c>
      <c r="AF147" s="141">
        <f t="shared" si="585"/>
        <v>46751</v>
      </c>
      <c r="AG147" s="141">
        <f t="shared" si="585"/>
        <v>46752</v>
      </c>
      <c r="AH147" s="142">
        <f t="shared" si="585"/>
        <v>46753</v>
      </c>
      <c r="AI147" s="143">
        <f t="shared" si="585"/>
        <v>46754</v>
      </c>
      <c r="AJ147" s="68">
        <f t="shared" ref="AJ147" si="586">COUNTIF(AC148:AI148,"★")</f>
        <v>0</v>
      </c>
      <c r="AK147" s="68"/>
      <c r="AL147" s="68" t="str">
        <f t="shared" ref="AL147" si="587">TEXT(AC147,"YYYY-MM")</f>
        <v>2027-12</v>
      </c>
      <c r="AM147" s="69" cm="1">
        <f t="array" ref="AM147">SUMPRODUCT((AC147:AI147&gt;=$N$8)*(AC147:AI147 &lt;= $N$9)*(TEXT(AC147:AI147,"yyyy-mm")=AL147)*(AC148:AI148 = "●"))</f>
        <v>0</v>
      </c>
      <c r="AN147" s="69" cm="1">
        <f t="array" ref="AN147">SUMPRODUCT((AH147:AI147&gt;=$N$8)*(AH147:AI147 &lt;= $N$9)*(TEXT(AH147:AI147,"yyyy-mm")=AL147)*(AH148:AI148 = "▲"))</f>
        <v>0</v>
      </c>
      <c r="AO147" s="69" cm="1">
        <f t="array" ref="AO147">SUMPRODUCT((AC147:AI147&gt;=$N$8)*(AC147:AI147 &lt;= $N$9)*(TEXT(AC147:AI147,"yyyy-mm")=AL147)*(AC148:AI148 = "★"))</f>
        <v>0</v>
      </c>
      <c r="AP147" s="65"/>
      <c r="AQ147" s="7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3"/>
    </row>
    <row r="148" spans="10:55" s="8" customFormat="1" ht="19.5" customHeight="1" thickBot="1" x14ac:dyDescent="0.5">
      <c r="J148" s="86"/>
      <c r="K148" s="135" t="str">
        <f t="shared" ref="K148" si="588">IF(U148&gt;=0.285,"OK","NG")</f>
        <v>NG</v>
      </c>
      <c r="L148" s="136"/>
      <c r="M148" s="144"/>
      <c r="N148" s="144"/>
      <c r="O148" s="144"/>
      <c r="P148" s="144"/>
      <c r="Q148" s="144"/>
      <c r="R148" s="145"/>
      <c r="S148" s="146"/>
      <c r="T148" s="135">
        <f t="shared" ref="T148" si="589">COUNTIF(M148:S148,"●")</f>
        <v>0</v>
      </c>
      <c r="U148" s="147">
        <f t="shared" ref="U148" si="590">IF(COUNTA(M148:S148)=0,-1,IF(OR(COUNTIF(M148:S148,"▲")&gt;6,AND(M147&lt;$N$9,$N$9&lt;S147)),0.285,IF(T147+T148=0,0,T148/(T148+T147))))</f>
        <v>-1</v>
      </c>
      <c r="V148" s="135" t="str">
        <f t="shared" ref="V148" si="591">TEXT(S147,"YYYY-MM")</f>
        <v>2027-08</v>
      </c>
      <c r="W148" s="140" cm="1">
        <f t="array" ref="W148">IF(V148=V147,0,SUMPRODUCT((M147:S147&gt;=$N$8)*(M147:S147 &lt;= $N$9)*(TEXT(M147:S147,"yyyy-mm")=V148)*(M148:S148 = "●")))</f>
        <v>0</v>
      </c>
      <c r="X148" s="140" cm="1">
        <f t="array" ref="X148">IF(V148=V147,0,SUMPRODUCT((M147:S147&gt;=$N$8)*(M147:S147 &lt;= $N$9)*(TEXT(M147:S147,"yyyy-mm")=V148)*(M148:S148 = "▲")))</f>
        <v>0</v>
      </c>
      <c r="Y148" s="140" cm="1">
        <f t="array" ref="Y148">IF(V148=V147,0,SUMPRODUCT((M147:S147&gt;=$N$8)*(M147:S147 &lt;= $N$9)*(TEXT(M147:S147,"yyyy-mm")=V148)*(M148:S148 = "★")))</f>
        <v>0</v>
      </c>
      <c r="Z148" s="135"/>
      <c r="AA148" s="135" t="str">
        <f t="shared" ref="AA148" si="592">IF(AK148&gt;=0.285,"OK","NG")</f>
        <v>NG</v>
      </c>
      <c r="AB148" s="136"/>
      <c r="AC148" s="144"/>
      <c r="AD148" s="144"/>
      <c r="AE148" s="144"/>
      <c r="AF148" s="144"/>
      <c r="AG148" s="144"/>
      <c r="AH148" s="145"/>
      <c r="AI148" s="146"/>
      <c r="AJ148" s="68">
        <f t="shared" ref="AJ148" si="593">COUNTIF(AC148:AI148,"●")</f>
        <v>0</v>
      </c>
      <c r="AK148" s="70">
        <f t="shared" ref="AK148" si="594">IF(COUNTA(AC148:AI148)=0,-1,IF(OR(COUNTIF(AC148:AI148,"▲")&gt;6,AND(AC147&lt;$N$9,$N$9&lt;AI147)),0.285,IF(AJ147+AJ148=0,0,AJ148/(AJ148+AJ147))))</f>
        <v>-1</v>
      </c>
      <c r="AL148" s="68" t="str">
        <f t="shared" ref="AL148" si="595">TEXT(AI147,"YYYY-MM")</f>
        <v>2028-01</v>
      </c>
      <c r="AM148" s="69" cm="1">
        <f t="array" ref="AM148">IF(AL148=AL147,0,SUMPRODUCT((AC147:AI147&gt;=$N$8)*(AC147:AI147 &lt;= $N$9)*(TEXT(AC147:AI147,"yyyy-mm")=AL148)*(AC148:AI148 = "●")))</f>
        <v>0</v>
      </c>
      <c r="AN148" s="69" cm="1">
        <f t="array" ref="AN148">IF(AL148=AL147,0,SUMPRODUCT((AC147:AI147&gt;=$N$8)*(AC147:AI147 &lt;= $N$9)*(TEXT(AC147:AI147,"yyyy-mm")=AL148)*(AC148:AI148 = "▲")))</f>
        <v>0</v>
      </c>
      <c r="AO148" s="69" cm="1">
        <f t="array" ref="AO148">IF(AL148=AL147,0,SUMPRODUCT((AC147:AI147&gt;=$N$8)*(AC147:AI147 &lt;= $N$9)*(TEXT(AC147:AI147,"yyyy-mm")=AL148)*(AC148:AI148 = "★")))</f>
        <v>0</v>
      </c>
      <c r="AP148" s="65"/>
      <c r="AQ148" s="7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3"/>
    </row>
    <row r="149" spans="10:55" s="8" customFormat="1" ht="19.5" customHeight="1" x14ac:dyDescent="0.45">
      <c r="J149" s="86"/>
      <c r="K149" s="135"/>
      <c r="L149" s="132">
        <v>95</v>
      </c>
      <c r="M149" s="141">
        <f>S147+1</f>
        <v>46608</v>
      </c>
      <c r="N149" s="141">
        <f t="shared" ref="N149:S149" si="596">M149+1</f>
        <v>46609</v>
      </c>
      <c r="O149" s="141">
        <f t="shared" si="596"/>
        <v>46610</v>
      </c>
      <c r="P149" s="141">
        <f t="shared" si="596"/>
        <v>46611</v>
      </c>
      <c r="Q149" s="141">
        <f t="shared" si="596"/>
        <v>46612</v>
      </c>
      <c r="R149" s="142">
        <f t="shared" si="596"/>
        <v>46613</v>
      </c>
      <c r="S149" s="143">
        <f t="shared" si="596"/>
        <v>46614</v>
      </c>
      <c r="T149" s="135">
        <f t="shared" ref="T149" si="597">COUNTIF(M150:S150,"★")</f>
        <v>0</v>
      </c>
      <c r="U149" s="135"/>
      <c r="V149" s="135" t="str">
        <f t="shared" ref="V149" si="598">TEXT(M149,"YYYY-MM")</f>
        <v>2027-08</v>
      </c>
      <c r="W149" s="140" cm="1">
        <f t="array" ref="W149">SUMPRODUCT((M149:S149&gt;=$N$8)*(M149:S149 &lt;= $N$9)*(TEXT(M149:S149,"yyyy-mm")=V149)*(M150:S150 = "●"))</f>
        <v>0</v>
      </c>
      <c r="X149" s="140" cm="1">
        <f t="array" ref="X149">SUMPRODUCT((R149:S149&gt;=$N$8)*(R149:S149 &lt;= $N$9)*(TEXT(R149:S149,"yyyy-mm")=V149)*(R150:S150 = "▲"))</f>
        <v>0</v>
      </c>
      <c r="Y149" s="140" cm="1">
        <f t="array" ref="Y149">SUMPRODUCT((M149:S149&gt;=$N$8)*(M149:S149 &lt;= $N$9)*(TEXT(M149:S149,"yyyy-mm")=V149)*(M150:S150 = "★"))</f>
        <v>0</v>
      </c>
      <c r="Z149" s="135"/>
      <c r="AA149" s="135"/>
      <c r="AB149" s="132">
        <v>116</v>
      </c>
      <c r="AC149" s="141">
        <f>AI147+1</f>
        <v>46755</v>
      </c>
      <c r="AD149" s="141">
        <f t="shared" ref="AD149:AI149" si="599">AC149+1</f>
        <v>46756</v>
      </c>
      <c r="AE149" s="141">
        <f t="shared" si="599"/>
        <v>46757</v>
      </c>
      <c r="AF149" s="141">
        <f t="shared" si="599"/>
        <v>46758</v>
      </c>
      <c r="AG149" s="141">
        <f t="shared" si="599"/>
        <v>46759</v>
      </c>
      <c r="AH149" s="142">
        <f t="shared" si="599"/>
        <v>46760</v>
      </c>
      <c r="AI149" s="143">
        <f t="shared" si="599"/>
        <v>46761</v>
      </c>
      <c r="AJ149" s="68">
        <f t="shared" ref="AJ149" si="600">COUNTIF(AC150:AI150,"★")</f>
        <v>0</v>
      </c>
      <c r="AK149" s="68"/>
      <c r="AL149" s="68" t="str">
        <f t="shared" ref="AL149" si="601">TEXT(AC149,"YYYY-MM")</f>
        <v>2028-01</v>
      </c>
      <c r="AM149" s="69" cm="1">
        <f t="array" ref="AM149">SUMPRODUCT((AC149:AI149&gt;=$N$8)*(AC149:AI149 &lt;= $N$9)*(TEXT(AC149:AI149,"yyyy-mm")=AL149)*(AC150:AI150 = "●"))</f>
        <v>0</v>
      </c>
      <c r="AN149" s="69" cm="1">
        <f t="array" ref="AN149">SUMPRODUCT((AH149:AI149&gt;=$N$8)*(AH149:AI149 &lt;= $N$9)*(TEXT(AH149:AI149,"yyyy-mm")=AL149)*(AH150:AI150 = "▲"))</f>
        <v>0</v>
      </c>
      <c r="AO149" s="69" cm="1">
        <f t="array" ref="AO149">SUMPRODUCT((AC149:AI149&gt;=$N$8)*(AC149:AI149 &lt;= $N$9)*(TEXT(AC149:AI149,"yyyy-mm")=AL149)*(AC150:AI150 = "★"))</f>
        <v>0</v>
      </c>
      <c r="AP149" s="65"/>
      <c r="AQ149" s="7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3"/>
    </row>
    <row r="150" spans="10:55" s="8" customFormat="1" ht="19.5" customHeight="1" thickBot="1" x14ac:dyDescent="0.5">
      <c r="J150" s="86"/>
      <c r="K150" s="135" t="str">
        <f t="shared" ref="K150" si="602">IF(U150&gt;=0.285,"OK","NG")</f>
        <v>NG</v>
      </c>
      <c r="L150" s="136"/>
      <c r="M150" s="144"/>
      <c r="N150" s="144"/>
      <c r="O150" s="144"/>
      <c r="P150" s="144"/>
      <c r="Q150" s="144"/>
      <c r="R150" s="145"/>
      <c r="S150" s="146"/>
      <c r="T150" s="135">
        <f t="shared" ref="T150" si="603">COUNTIF(M150:S150,"●")</f>
        <v>0</v>
      </c>
      <c r="U150" s="147">
        <f t="shared" ref="U150" si="604">IF(COUNTA(M150:S150)=0,-1,IF(OR(COUNTIF(M150:S150,"▲")&gt;6,AND(M149&lt;$N$9,$N$9&lt;S149)),0.285,IF(T149+T150=0,0,T150/(T150+T149))))</f>
        <v>-1</v>
      </c>
      <c r="V150" s="135" t="str">
        <f t="shared" ref="V150" si="605">TEXT(S149,"YYYY-MM")</f>
        <v>2027-08</v>
      </c>
      <c r="W150" s="140" cm="1">
        <f t="array" ref="W150">IF(V150=V149,0,SUMPRODUCT((M149:S149&gt;=$N$8)*(M149:S149 &lt;= $N$9)*(TEXT(M149:S149,"yyyy-mm")=V150)*(M150:S150 = "●")))</f>
        <v>0</v>
      </c>
      <c r="X150" s="140" cm="1">
        <f t="array" ref="X150">IF(V150=V149,0,SUMPRODUCT((M149:S149&gt;=$N$8)*(M149:S149 &lt;= $N$9)*(TEXT(M149:S149,"yyyy-mm")=V150)*(M150:S150 = "▲")))</f>
        <v>0</v>
      </c>
      <c r="Y150" s="140" cm="1">
        <f t="array" ref="Y150">IF(V150=V149,0,SUMPRODUCT((M149:S149&gt;=$N$8)*(M149:S149 &lt;= $N$9)*(TEXT(M149:S149,"yyyy-mm")=V150)*(M150:S150 = "★")))</f>
        <v>0</v>
      </c>
      <c r="Z150" s="135"/>
      <c r="AA150" s="135" t="str">
        <f t="shared" ref="AA150" si="606">IF(AK150&gt;=0.285,"OK","NG")</f>
        <v>NG</v>
      </c>
      <c r="AB150" s="136"/>
      <c r="AC150" s="144"/>
      <c r="AD150" s="144"/>
      <c r="AE150" s="144"/>
      <c r="AF150" s="144"/>
      <c r="AG150" s="144"/>
      <c r="AH150" s="145"/>
      <c r="AI150" s="146"/>
      <c r="AJ150" s="68">
        <f t="shared" ref="AJ150" si="607">COUNTIF(AC150:AI150,"●")</f>
        <v>0</v>
      </c>
      <c r="AK150" s="70">
        <f t="shared" ref="AK150" si="608">IF(COUNTA(AC150:AI150)=0,-1,IF(OR(COUNTIF(AC150:AI150,"▲")&gt;6,AND(AC149&lt;$N$9,$N$9&lt;AI149)),0.285,IF(AJ149+AJ150=0,0,AJ150/(AJ150+AJ149))))</f>
        <v>-1</v>
      </c>
      <c r="AL150" s="68" t="str">
        <f t="shared" ref="AL150" si="609">TEXT(AI149,"YYYY-MM")</f>
        <v>2028-01</v>
      </c>
      <c r="AM150" s="69" cm="1">
        <f t="array" ref="AM150">IF(AL150=AL149,0,SUMPRODUCT((AC149:AI149&gt;=$N$8)*(AC149:AI149 &lt;= $N$9)*(TEXT(AC149:AI149,"yyyy-mm")=AL150)*(AC150:AI150 = "●")))</f>
        <v>0</v>
      </c>
      <c r="AN150" s="69" cm="1">
        <f t="array" ref="AN150">IF(AL150=AL149,0,SUMPRODUCT((AC149:AI149&gt;=$N$8)*(AC149:AI149 &lt;= $N$9)*(TEXT(AC149:AI149,"yyyy-mm")=AL150)*(AC150:AI150 = "▲")))</f>
        <v>0</v>
      </c>
      <c r="AO150" s="69" cm="1">
        <f t="array" ref="AO150">IF(AL150=AL149,0,SUMPRODUCT((AC149:AI149&gt;=$N$8)*(AC149:AI149 &lt;= $N$9)*(TEXT(AC149:AI149,"yyyy-mm")=AL150)*(AC150:AI150 = "★")))</f>
        <v>0</v>
      </c>
      <c r="AP150" s="65"/>
      <c r="AQ150" s="7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3"/>
    </row>
    <row r="151" spans="10:55" s="8" customFormat="1" ht="19.5" customHeight="1" x14ac:dyDescent="0.45">
      <c r="J151" s="86"/>
      <c r="K151" s="87"/>
      <c r="L151" s="28"/>
      <c r="M151" s="28"/>
      <c r="N151" s="28"/>
      <c r="O151" s="28"/>
      <c r="P151" s="28"/>
      <c r="Q151" s="28"/>
      <c r="R151" s="28"/>
      <c r="S151" s="28"/>
      <c r="T151" s="86"/>
      <c r="U151" s="148">
        <f>IFERROR(AVERAGEIF(U109:U150,"&gt;-1"),0)</f>
        <v>0</v>
      </c>
      <c r="V151" s="86"/>
      <c r="W151" s="81"/>
      <c r="X151" s="81"/>
      <c r="Y151" s="81"/>
      <c r="Z151" s="86"/>
      <c r="AA151" s="88"/>
      <c r="AB151" s="28"/>
      <c r="AC151" s="28"/>
      <c r="AD151" s="28"/>
      <c r="AE151" s="28"/>
      <c r="AF151" s="28"/>
      <c r="AG151" s="28"/>
      <c r="AH151" s="28"/>
      <c r="AI151" s="28"/>
      <c r="AJ151" s="65"/>
      <c r="AK151" s="71">
        <f>IFERROR(AVERAGEIF(AK109:AK150,"&gt;-1"),0)</f>
        <v>0</v>
      </c>
      <c r="AL151" s="65"/>
      <c r="AM151" s="64"/>
      <c r="AN151" s="64"/>
      <c r="AO151" s="64"/>
      <c r="AP151" s="68"/>
      <c r="AQ151" s="19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3"/>
    </row>
    <row r="152" spans="10:55" s="8" customFormat="1" ht="19.5" customHeight="1" x14ac:dyDescent="0.45">
      <c r="J152" s="86"/>
      <c r="K152" s="87"/>
      <c r="L152" s="28"/>
      <c r="M152" s="28"/>
      <c r="N152" s="28"/>
      <c r="O152" s="28"/>
      <c r="P152" s="28"/>
      <c r="Q152" s="28"/>
      <c r="R152" s="28"/>
      <c r="S152" s="28"/>
      <c r="T152" s="86"/>
      <c r="U152" s="86"/>
      <c r="V152" s="86"/>
      <c r="W152" s="81"/>
      <c r="X152" s="81"/>
      <c r="Y152" s="81"/>
      <c r="Z152" s="86"/>
      <c r="AA152" s="88"/>
      <c r="AB152" s="28"/>
      <c r="AC152" s="28"/>
      <c r="AD152" s="28"/>
      <c r="AE152" s="28"/>
      <c r="AF152" s="28"/>
      <c r="AG152" s="28"/>
      <c r="AH152" s="28"/>
      <c r="AI152" s="28"/>
      <c r="AJ152" s="65"/>
      <c r="AK152" s="65"/>
      <c r="AL152" s="65"/>
      <c r="AM152" s="64"/>
      <c r="AN152" s="64"/>
      <c r="AO152" s="64"/>
      <c r="AP152" s="68"/>
      <c r="AQ152" s="19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3"/>
    </row>
    <row r="153" spans="10:55" s="8" customFormat="1" ht="24" customHeight="1" x14ac:dyDescent="0.45">
      <c r="J153" s="75" t="s">
        <v>63</v>
      </c>
      <c r="K153" s="76"/>
      <c r="L153" s="76"/>
      <c r="M153" s="77"/>
      <c r="N153" s="78"/>
      <c r="O153" s="79"/>
      <c r="P153" s="79"/>
      <c r="Q153" s="79"/>
      <c r="R153" s="79"/>
      <c r="S153" s="79"/>
      <c r="T153" s="80"/>
      <c r="U153" s="80"/>
      <c r="V153" s="80"/>
      <c r="W153" s="81"/>
      <c r="X153" s="81"/>
      <c r="Y153" s="81"/>
      <c r="Z153" s="80"/>
      <c r="AA153" s="82"/>
      <c r="AB153" s="79"/>
      <c r="AC153" s="79"/>
      <c r="AD153" s="79"/>
      <c r="AE153" s="79"/>
      <c r="AF153" s="28"/>
      <c r="AG153" s="28"/>
      <c r="AH153" s="28"/>
      <c r="AI153" s="28"/>
      <c r="AJ153" s="65"/>
      <c r="AK153" s="65"/>
      <c r="AL153" s="65"/>
      <c r="AM153" s="64"/>
      <c r="AN153" s="64"/>
      <c r="AO153" s="64"/>
      <c r="AP153" s="68"/>
      <c r="AQ153" s="19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3"/>
    </row>
    <row r="154" spans="10:55" s="8" customFormat="1" ht="27" customHeight="1" x14ac:dyDescent="0.45">
      <c r="J154" s="83"/>
      <c r="K154" s="84"/>
      <c r="L154" s="84"/>
      <c r="M154" s="60" t="s">
        <v>96</v>
      </c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28"/>
      <c r="AI154" s="28"/>
      <c r="AJ154" s="65"/>
      <c r="AK154" s="65"/>
      <c r="AL154" s="65"/>
      <c r="AM154" s="64"/>
      <c r="AN154" s="64"/>
      <c r="AO154" s="64"/>
      <c r="AP154" s="68"/>
      <c r="AQ154" s="19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3"/>
    </row>
    <row r="155" spans="10:55" s="8" customFormat="1" ht="20.25" customHeight="1" x14ac:dyDescent="0.45">
      <c r="J155" s="83"/>
      <c r="K155" s="84"/>
      <c r="L155" s="84"/>
      <c r="M155" s="149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28"/>
      <c r="AI155" s="28"/>
      <c r="AJ155" s="65"/>
      <c r="AK155" s="65"/>
      <c r="AL155" s="65"/>
      <c r="AM155" s="64"/>
      <c r="AN155" s="64"/>
      <c r="AO155" s="64"/>
      <c r="AP155" s="68"/>
      <c r="AQ155" s="19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3"/>
    </row>
    <row r="156" spans="10:55" s="8" customFormat="1" ht="20.25" customHeight="1" x14ac:dyDescent="0.45">
      <c r="J156" s="86"/>
      <c r="K156" s="87"/>
      <c r="L156" s="28"/>
      <c r="M156" s="28"/>
      <c r="N156" s="28"/>
      <c r="O156" s="28"/>
      <c r="P156" s="28"/>
      <c r="Q156" s="28"/>
      <c r="R156" s="28"/>
      <c r="S156" s="28"/>
      <c r="T156" s="86"/>
      <c r="U156" s="86"/>
      <c r="V156" s="86"/>
      <c r="W156" s="81"/>
      <c r="X156" s="81"/>
      <c r="Y156" s="81"/>
      <c r="Z156" s="86"/>
      <c r="AA156" s="88"/>
      <c r="AB156" s="28"/>
      <c r="AC156" s="28"/>
      <c r="AD156" s="28"/>
      <c r="AE156" s="28"/>
      <c r="AF156" s="28"/>
      <c r="AG156" s="28"/>
      <c r="AH156" s="28"/>
      <c r="AI156" s="28"/>
      <c r="AJ156" s="65"/>
      <c r="AK156" s="65"/>
      <c r="AL156" s="65"/>
      <c r="AM156" s="64"/>
      <c r="AN156" s="64"/>
      <c r="AO156" s="64"/>
      <c r="AP156" s="68"/>
      <c r="AQ156" s="19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3"/>
    </row>
    <row r="157" spans="10:55" s="8" customFormat="1" ht="20.25" customHeight="1" thickBot="1" x14ac:dyDescent="0.5">
      <c r="J157" s="86"/>
      <c r="K157" s="87"/>
      <c r="L157" s="28"/>
      <c r="M157" s="28"/>
      <c r="N157" s="28"/>
      <c r="O157" s="28"/>
      <c r="P157" s="28"/>
      <c r="Q157" s="28"/>
      <c r="R157" s="28"/>
      <c r="S157" s="28"/>
      <c r="T157" s="86"/>
      <c r="U157" s="86"/>
      <c r="V157" s="86"/>
      <c r="W157" s="81"/>
      <c r="X157" s="81"/>
      <c r="Y157" s="81"/>
      <c r="Z157" s="86"/>
      <c r="AA157" s="88"/>
      <c r="AB157" s="28"/>
      <c r="AC157" s="28"/>
      <c r="AD157" s="28"/>
      <c r="AE157" s="28"/>
      <c r="AF157" s="28"/>
      <c r="AG157" s="28"/>
      <c r="AH157" s="28"/>
      <c r="AI157" s="28"/>
      <c r="AJ157" s="65"/>
      <c r="AK157" s="65"/>
      <c r="AL157" s="65"/>
      <c r="AM157" s="64"/>
      <c r="AN157" s="64"/>
      <c r="AO157" s="64"/>
      <c r="AP157" s="68"/>
      <c r="AQ157" s="19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3"/>
    </row>
    <row r="158" spans="10:55" s="8" customFormat="1" ht="20.25" customHeight="1" x14ac:dyDescent="0.45">
      <c r="J158" s="86"/>
      <c r="K158" s="86"/>
      <c r="L158" s="132" t="s">
        <v>47</v>
      </c>
      <c r="M158" s="133" t="str">
        <f>"実施状況（"&amp;YEAR(M160)&amp;"年～）"</f>
        <v>実施状況（2028年～）</v>
      </c>
      <c r="N158" s="133"/>
      <c r="O158" s="133"/>
      <c r="P158" s="133"/>
      <c r="Q158" s="133"/>
      <c r="R158" s="133"/>
      <c r="S158" s="134"/>
      <c r="T158" s="86"/>
      <c r="U158" s="86"/>
      <c r="V158" s="86"/>
      <c r="W158" s="81"/>
      <c r="X158" s="81"/>
      <c r="Y158" s="81"/>
      <c r="Z158" s="86"/>
      <c r="AA158" s="28"/>
      <c r="AB158" s="132" t="s">
        <v>47</v>
      </c>
      <c r="AC158" s="133" t="str">
        <f>"実施状況（"&amp;YEAR(AC160)&amp;"年～）"</f>
        <v>実施状況（2028年～）</v>
      </c>
      <c r="AD158" s="133"/>
      <c r="AE158" s="133"/>
      <c r="AF158" s="133"/>
      <c r="AG158" s="133"/>
      <c r="AH158" s="133"/>
      <c r="AI158" s="134"/>
      <c r="AJ158" s="65"/>
      <c r="AK158" s="65"/>
      <c r="AL158" s="65"/>
      <c r="AM158" s="64"/>
      <c r="AN158" s="64"/>
      <c r="AO158" s="64"/>
      <c r="AP158" s="68"/>
      <c r="AQ158" s="19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3"/>
    </row>
    <row r="159" spans="10:55" s="8" customFormat="1" ht="20.25" customHeight="1" thickBot="1" x14ac:dyDescent="0.5">
      <c r="J159" s="86"/>
      <c r="K159" s="135" t="s">
        <v>48</v>
      </c>
      <c r="L159" s="136"/>
      <c r="M159" s="137" t="s">
        <v>49</v>
      </c>
      <c r="N159" s="137" t="s">
        <v>50</v>
      </c>
      <c r="O159" s="137" t="s">
        <v>51</v>
      </c>
      <c r="P159" s="137" t="s">
        <v>52</v>
      </c>
      <c r="Q159" s="137" t="s">
        <v>53</v>
      </c>
      <c r="R159" s="138" t="s">
        <v>54</v>
      </c>
      <c r="S159" s="139" t="s">
        <v>55</v>
      </c>
      <c r="T159" s="135" t="s">
        <v>47</v>
      </c>
      <c r="U159" s="86" t="s">
        <v>56</v>
      </c>
      <c r="V159" s="86" t="s">
        <v>57</v>
      </c>
      <c r="W159" s="140" t="s">
        <v>38</v>
      </c>
      <c r="X159" s="140" t="s">
        <v>39</v>
      </c>
      <c r="Y159" s="140" t="s">
        <v>40</v>
      </c>
      <c r="Z159" s="86"/>
      <c r="AA159" s="135" t="s">
        <v>48</v>
      </c>
      <c r="AB159" s="136"/>
      <c r="AC159" s="137" t="s">
        <v>49</v>
      </c>
      <c r="AD159" s="137" t="s">
        <v>50</v>
      </c>
      <c r="AE159" s="137" t="s">
        <v>51</v>
      </c>
      <c r="AF159" s="137" t="s">
        <v>52</v>
      </c>
      <c r="AG159" s="137" t="s">
        <v>53</v>
      </c>
      <c r="AH159" s="138" t="s">
        <v>54</v>
      </c>
      <c r="AI159" s="139" t="s">
        <v>55</v>
      </c>
      <c r="AJ159" s="68" t="s">
        <v>47</v>
      </c>
      <c r="AK159" s="65" t="s">
        <v>56</v>
      </c>
      <c r="AL159" s="65" t="s">
        <v>57</v>
      </c>
      <c r="AM159" s="69" t="s">
        <v>38</v>
      </c>
      <c r="AN159" s="69" t="s">
        <v>39</v>
      </c>
      <c r="AO159" s="69" t="s">
        <v>40</v>
      </c>
      <c r="AP159" s="68"/>
      <c r="AQ159" s="19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3"/>
    </row>
    <row r="160" spans="10:55" s="8" customFormat="1" ht="20.25" customHeight="1" x14ac:dyDescent="0.45">
      <c r="J160" s="86"/>
      <c r="K160" s="135"/>
      <c r="L160" s="132">
        <v>117</v>
      </c>
      <c r="M160" s="141">
        <f>AI149+1</f>
        <v>46762</v>
      </c>
      <c r="N160" s="141">
        <f t="shared" ref="N160:S160" si="610">M160+1</f>
        <v>46763</v>
      </c>
      <c r="O160" s="141">
        <f t="shared" si="610"/>
        <v>46764</v>
      </c>
      <c r="P160" s="141">
        <f t="shared" si="610"/>
        <v>46765</v>
      </c>
      <c r="Q160" s="141">
        <f t="shared" si="610"/>
        <v>46766</v>
      </c>
      <c r="R160" s="151">
        <f t="shared" si="610"/>
        <v>46767</v>
      </c>
      <c r="S160" s="152">
        <f t="shared" si="610"/>
        <v>46768</v>
      </c>
      <c r="T160" s="135">
        <f t="shared" ref="T160" si="611">COUNTIF(M161:S161,"★")</f>
        <v>0</v>
      </c>
      <c r="U160" s="135"/>
      <c r="V160" s="135" t="str">
        <f>TEXT(M160,"YYYY-MM")</f>
        <v>2028-01</v>
      </c>
      <c r="W160" s="140" cm="1">
        <f t="array" ref="W160">SUMPRODUCT((M160:S160&gt;=$N$8)*(M160:S160 &lt;= $N$9)*(TEXT(M160:S160,"yyyy-mm")=V160)*(M161:S161 = "●"))</f>
        <v>0</v>
      </c>
      <c r="X160" s="140" cm="1">
        <f t="array" ref="X160">SUMPRODUCT((R160:S160&gt;=$N$8)*(R160:S160 &lt;= $N$9)*(TEXT(R160:S160,"yyyy-mm")=V160)*(R161:S161 = "▲"))</f>
        <v>0</v>
      </c>
      <c r="Y160" s="140" cm="1">
        <f t="array" ref="Y160">SUMPRODUCT((M160:S160&gt;=$N$8)*(M160:S160 &lt;= $N$9)*(TEXT(M160:S160,"yyyy-mm")=V160)*(M161:S161 = "★"))</f>
        <v>0</v>
      </c>
      <c r="Z160" s="135"/>
      <c r="AA160" s="135"/>
      <c r="AB160" s="132">
        <v>138</v>
      </c>
      <c r="AC160" s="141">
        <f>S200+1</f>
        <v>46909</v>
      </c>
      <c r="AD160" s="141">
        <f t="shared" ref="AD160:AI160" si="612">AC160+1</f>
        <v>46910</v>
      </c>
      <c r="AE160" s="141">
        <f t="shared" si="612"/>
        <v>46911</v>
      </c>
      <c r="AF160" s="141">
        <f t="shared" si="612"/>
        <v>46912</v>
      </c>
      <c r="AG160" s="141">
        <f t="shared" si="612"/>
        <v>46913</v>
      </c>
      <c r="AH160" s="151">
        <f t="shared" si="612"/>
        <v>46914</v>
      </c>
      <c r="AI160" s="152">
        <f t="shared" si="612"/>
        <v>46915</v>
      </c>
      <c r="AJ160" s="68">
        <f t="shared" ref="AJ160" si="613">COUNTIF(AC161:AI161,"★")</f>
        <v>0</v>
      </c>
      <c r="AK160" s="68"/>
      <c r="AL160" s="68" t="str">
        <f>TEXT(AC160,"YYYY-MM")</f>
        <v>2028-06</v>
      </c>
      <c r="AM160" s="69" cm="1">
        <f t="array" ref="AM160">SUMPRODUCT((AC160:AI160&gt;=$N$8)*(AC160:AI160 &lt;= $N$9)*(TEXT(AC160:AI160,"yyyy-mm")=AL160)*(AC161:AI161 = "●"))</f>
        <v>0</v>
      </c>
      <c r="AN160" s="69" cm="1">
        <f t="array" ref="AN160">SUMPRODUCT((AH160:AI160&gt;=$N$8)*(AH160:AI160 &lt;= $N$9)*(TEXT(AH160:AI160,"yyyy-mm")=AL160)*(AH161:AI161 = "▲"))</f>
        <v>0</v>
      </c>
      <c r="AO160" s="69" cm="1">
        <f t="array" ref="AO160">SUMPRODUCT((AC160:AI160&gt;=$N$8)*(AC160:AI160 &lt;= $N$9)*(TEXT(AC160:AI160,"yyyy-mm")=AL160)*(AC161:AI161 = "★"))</f>
        <v>0</v>
      </c>
      <c r="AP160" s="68"/>
      <c r="AQ160" s="19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3"/>
    </row>
    <row r="161" spans="10:55" s="8" customFormat="1" ht="20.25" customHeight="1" thickBot="1" x14ac:dyDescent="0.5">
      <c r="J161" s="86"/>
      <c r="K161" s="135" t="str">
        <f>IF(U161&gt;=0.285,"OK","NG")</f>
        <v>NG</v>
      </c>
      <c r="L161" s="136"/>
      <c r="M161" s="144"/>
      <c r="N161" s="144"/>
      <c r="O161" s="144"/>
      <c r="P161" s="144"/>
      <c r="Q161" s="144"/>
      <c r="R161" s="145"/>
      <c r="S161" s="146"/>
      <c r="T161" s="135">
        <f t="shared" ref="T161" si="614">COUNTIF(M161:S161,"●")</f>
        <v>0</v>
      </c>
      <c r="U161" s="147">
        <f>IF(COUNTA(M161:S161)=0,-1,IF(OR(COUNTIF(M161:S161,"▲")&gt;6,AND(M160&lt;$N$9,$N$9&lt;S160)),0.285,IF(T160+T161=0,0,T161/(T161+T160))))</f>
        <v>-1</v>
      </c>
      <c r="V161" s="135" t="str">
        <f>TEXT(S160,"YYYY-MM")</f>
        <v>2028-01</v>
      </c>
      <c r="W161" s="140" cm="1">
        <f t="array" ref="W161">IF(V161=V160,0,SUMPRODUCT((M160:S160&gt;=$N$8)*(M160:S160 &lt;= $N$9)*(TEXT(M160:S160,"yyyy-mm")=V161)*(M161:S161 = "●")))</f>
        <v>0</v>
      </c>
      <c r="X161" s="140" cm="1">
        <f t="array" ref="X161">IF(V161=V160,0,SUMPRODUCT((M160:S160&gt;=$N$8)*(M160:S160 &lt;= $N$9)*(TEXT(M160:S160,"yyyy-mm")=V161)*(M161:S161 = "▲")))</f>
        <v>0</v>
      </c>
      <c r="Y161" s="140" cm="1">
        <f t="array" ref="Y161">IF(V161=V160,0,SUMPRODUCT((M160:S160&gt;=$N$8)*(M160:S160 &lt;= $N$9)*(TEXT(M160:S160,"yyyy-mm")=V161)*(M161:S161 = "★")))</f>
        <v>0</v>
      </c>
      <c r="Z161" s="135"/>
      <c r="AA161" s="135" t="str">
        <f>IF(AK161&gt;=0.285,"OK","NG")</f>
        <v>NG</v>
      </c>
      <c r="AB161" s="136"/>
      <c r="AC161" s="144"/>
      <c r="AD161" s="144"/>
      <c r="AE161" s="144"/>
      <c r="AF161" s="144"/>
      <c r="AG161" s="144"/>
      <c r="AH161" s="145"/>
      <c r="AI161" s="146"/>
      <c r="AJ161" s="68">
        <f t="shared" ref="AJ161" si="615">COUNTIF(AC161:AI161,"●")</f>
        <v>0</v>
      </c>
      <c r="AK161" s="70">
        <f>IF(COUNTA(AC161:AI161)=0,-1,IF(OR(COUNTIF(AC161:AI161,"▲")&gt;6,AND(AC160&lt;$N$9,$N$9&lt;AI160)),0.285,IF(AJ160+AJ161=0,0,AJ161/(AJ161+AJ160))))</f>
        <v>-1</v>
      </c>
      <c r="AL161" s="68" t="str">
        <f>TEXT(AI160,"YYYY-MM")</f>
        <v>2028-06</v>
      </c>
      <c r="AM161" s="69" cm="1">
        <f t="array" ref="AM161">IF(AL161=AL160,0,SUMPRODUCT((AC160:AI160&gt;=$N$8)*(AC160:AI160 &lt;= $N$9)*(TEXT(AC160:AI160,"yyyy-mm")=AL161)*(AC161:AI161 = "●")))</f>
        <v>0</v>
      </c>
      <c r="AN161" s="69" cm="1">
        <f t="array" ref="AN161">IF(AL161=AL160,0,SUMPRODUCT((AC160:AI160&gt;=$N$8)*(AC160:AI160 &lt;= $N$9)*(TEXT(AC160:AI160,"yyyy-mm")=AL161)*(AC161:AI161 = "▲")))</f>
        <v>0</v>
      </c>
      <c r="AO161" s="69" cm="1">
        <f t="array" ref="AO161">IF(AL161=AL160,0,SUMPRODUCT((AC160:AI160&gt;=$N$8)*(AC160:AI160 &lt;= $N$9)*(TEXT(AC160:AI160,"yyyy-mm")=AL161)*(AC161:AI161 = "★")))</f>
        <v>0</v>
      </c>
      <c r="AP161" s="68"/>
      <c r="AQ161" s="19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3"/>
    </row>
    <row r="162" spans="10:55" s="8" customFormat="1" ht="20.25" customHeight="1" x14ac:dyDescent="0.45">
      <c r="J162" s="86"/>
      <c r="K162" s="135"/>
      <c r="L162" s="132">
        <v>118</v>
      </c>
      <c r="M162" s="141">
        <f>S160+1</f>
        <v>46769</v>
      </c>
      <c r="N162" s="141">
        <f t="shared" ref="N162:S162" si="616">M162+1</f>
        <v>46770</v>
      </c>
      <c r="O162" s="141">
        <f t="shared" si="616"/>
        <v>46771</v>
      </c>
      <c r="P162" s="141">
        <f t="shared" si="616"/>
        <v>46772</v>
      </c>
      <c r="Q162" s="141">
        <f t="shared" si="616"/>
        <v>46773</v>
      </c>
      <c r="R162" s="142">
        <f t="shared" si="616"/>
        <v>46774</v>
      </c>
      <c r="S162" s="143">
        <f t="shared" si="616"/>
        <v>46775</v>
      </c>
      <c r="T162" s="135">
        <f t="shared" ref="T162" si="617">COUNTIF(M163:S163,"★")</f>
        <v>0</v>
      </c>
      <c r="U162" s="135"/>
      <c r="V162" s="135" t="str">
        <f>TEXT(M162,"YYYY-MM")</f>
        <v>2028-01</v>
      </c>
      <c r="W162" s="140" cm="1">
        <f t="array" ref="W162">SUMPRODUCT((M162:S162&gt;=$N$8)*(M162:S162 &lt;= $N$9)*(TEXT(M162:S162,"yyyy-mm")=V162)*(M163:S163 = "●"))</f>
        <v>0</v>
      </c>
      <c r="X162" s="140" cm="1">
        <f t="array" ref="X162">SUMPRODUCT((R162:S162&gt;=$N$8)*(R162:S162 &lt;= $N$9)*(TEXT(R162:S162,"yyyy-mm")=V162)*(R163:S163 = "▲"))</f>
        <v>0</v>
      </c>
      <c r="Y162" s="140" cm="1">
        <f t="array" ref="Y162">SUMPRODUCT((M162:S162&gt;=$N$8)*(M162:S162 &lt;= $N$9)*(TEXT(M162:S162,"yyyy-mm")=V162)*(M163:S163 = "★"))</f>
        <v>0</v>
      </c>
      <c r="Z162" s="135"/>
      <c r="AA162" s="135"/>
      <c r="AB162" s="132">
        <v>139</v>
      </c>
      <c r="AC162" s="141">
        <f>AI160+1</f>
        <v>46916</v>
      </c>
      <c r="AD162" s="141">
        <f t="shared" ref="AD162:AI162" si="618">AC162+1</f>
        <v>46917</v>
      </c>
      <c r="AE162" s="141">
        <f t="shared" si="618"/>
        <v>46918</v>
      </c>
      <c r="AF162" s="141">
        <f t="shared" si="618"/>
        <v>46919</v>
      </c>
      <c r="AG162" s="141">
        <f t="shared" si="618"/>
        <v>46920</v>
      </c>
      <c r="AH162" s="142">
        <f t="shared" si="618"/>
        <v>46921</v>
      </c>
      <c r="AI162" s="143">
        <f t="shared" si="618"/>
        <v>46922</v>
      </c>
      <c r="AJ162" s="68">
        <f t="shared" ref="AJ162" si="619">COUNTIF(AC163:AI163,"★")</f>
        <v>0</v>
      </c>
      <c r="AK162" s="68"/>
      <c r="AL162" s="68" t="str">
        <f>TEXT(AC162,"YYYY-MM")</f>
        <v>2028-06</v>
      </c>
      <c r="AM162" s="69" cm="1">
        <f t="array" ref="AM162">SUMPRODUCT((AC162:AI162&gt;=$N$8)*(AC162:AI162 &lt;= $N$9)*(TEXT(AC162:AI162,"yyyy-mm")=AL162)*(AC163:AI163 = "●"))</f>
        <v>0</v>
      </c>
      <c r="AN162" s="69" cm="1">
        <f t="array" ref="AN162">SUMPRODUCT((AH162:AI162&gt;=$N$8)*(AH162:AI162 &lt;= $N$9)*(TEXT(AH162:AI162,"yyyy-mm")=AL162)*(AH163:AI163 = "▲"))</f>
        <v>0</v>
      </c>
      <c r="AO162" s="69" cm="1">
        <f t="array" ref="AO162">SUMPRODUCT((AC162:AI162&gt;=$N$8)*(AC162:AI162 &lt;= $N$9)*(TEXT(AC162:AI162,"yyyy-mm")=AL162)*(AC163:AI163 = "★"))</f>
        <v>0</v>
      </c>
      <c r="AP162" s="68"/>
      <c r="AQ162" s="19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3"/>
    </row>
    <row r="163" spans="10:55" s="8" customFormat="1" ht="20.25" customHeight="1" thickBot="1" x14ac:dyDescent="0.5">
      <c r="J163" s="86"/>
      <c r="K163" s="135" t="str">
        <f t="shared" ref="K163" si="620">IF(U163&gt;=0.285,"OK","NG")</f>
        <v>NG</v>
      </c>
      <c r="L163" s="136"/>
      <c r="M163" s="144"/>
      <c r="N163" s="144"/>
      <c r="O163" s="144"/>
      <c r="P163" s="144"/>
      <c r="Q163" s="144"/>
      <c r="R163" s="145"/>
      <c r="S163" s="146"/>
      <c r="T163" s="135">
        <f t="shared" ref="T163" si="621">COUNTIF(M163:S163,"●")</f>
        <v>0</v>
      </c>
      <c r="U163" s="147">
        <f t="shared" ref="U163" si="622">IF(COUNTA(M163:S163)=0,-1,IF(OR(COUNTIF(M163:S163,"▲")&gt;6,AND(M162&lt;$N$9,$N$9&lt;S162)),0.285,IF(T162+T163=0,0,T163/(T163+T162))))</f>
        <v>-1</v>
      </c>
      <c r="V163" s="135" t="str">
        <f>TEXT(S162,"YYYY-MM")</f>
        <v>2028-01</v>
      </c>
      <c r="W163" s="140" cm="1">
        <f t="array" ref="W163">IF(V163=V162,0,SUMPRODUCT((M162:S162&gt;=$N$8)*(M162:S162 &lt;= $N$9)*(TEXT(M162:S162,"yyyy-mm")=V163)*(M163:S163 = "●")))</f>
        <v>0</v>
      </c>
      <c r="X163" s="140" cm="1">
        <f t="array" ref="X163">IF(V163=V162,0,SUMPRODUCT((M162:S162&gt;=$N$8)*(M162:S162 &lt;= $N$9)*(TEXT(M162:S162,"yyyy-mm")=V163)*(M163:S163 = "▲")))</f>
        <v>0</v>
      </c>
      <c r="Y163" s="140" cm="1">
        <f t="array" ref="Y163">IF(V163=V162,0,SUMPRODUCT((M162:S162&gt;=$N$8)*(M162:S162 &lt;= $N$9)*(TEXT(M162:S162,"yyyy-mm")=V163)*(M163:S163 = "★")))</f>
        <v>0</v>
      </c>
      <c r="Z163" s="135"/>
      <c r="AA163" s="135" t="str">
        <f t="shared" ref="AA163" si="623">IF(AK163&gt;=0.285,"OK","NG")</f>
        <v>NG</v>
      </c>
      <c r="AB163" s="136"/>
      <c r="AC163" s="144"/>
      <c r="AD163" s="144"/>
      <c r="AE163" s="144"/>
      <c r="AF163" s="144"/>
      <c r="AG163" s="144"/>
      <c r="AH163" s="145"/>
      <c r="AI163" s="146"/>
      <c r="AJ163" s="68">
        <f t="shared" ref="AJ163" si="624">COUNTIF(AC163:AI163,"●")</f>
        <v>0</v>
      </c>
      <c r="AK163" s="70">
        <f t="shared" ref="AK163" si="625">IF(COUNTA(AC163:AI163)=0,-1,IF(OR(COUNTIF(AC163:AI163,"▲")&gt;6,AND(AC162&lt;$N$9,$N$9&lt;AI162)),0.285,IF(AJ162+AJ163=0,0,AJ163/(AJ163+AJ162))))</f>
        <v>-1</v>
      </c>
      <c r="AL163" s="68" t="str">
        <f>TEXT(AI162,"YYYY-MM")</f>
        <v>2028-06</v>
      </c>
      <c r="AM163" s="69" cm="1">
        <f t="array" ref="AM163">IF(AL163=AL162,0,SUMPRODUCT((AC162:AI162&gt;=$N$8)*(AC162:AI162 &lt;= $N$9)*(TEXT(AC162:AI162,"yyyy-mm")=AL163)*(AC163:AI163 = "●")))</f>
        <v>0</v>
      </c>
      <c r="AN163" s="69" cm="1">
        <f t="array" ref="AN163">IF(AL163=AL162,0,SUMPRODUCT((AC162:AI162&gt;=$N$8)*(AC162:AI162 &lt;= $N$9)*(TEXT(AC162:AI162,"yyyy-mm")=AL163)*(AC163:AI163 = "▲")))</f>
        <v>0</v>
      </c>
      <c r="AO163" s="69" cm="1">
        <f t="array" ref="AO163">IF(AL163=AL162,0,SUMPRODUCT((AC162:AI162&gt;=$N$8)*(AC162:AI162 &lt;= $N$9)*(TEXT(AC162:AI162,"yyyy-mm")=AL163)*(AC163:AI163 = "★")))</f>
        <v>0</v>
      </c>
      <c r="AP163" s="68"/>
      <c r="AQ163" s="19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3"/>
    </row>
    <row r="164" spans="10:55" s="8" customFormat="1" ht="20.25" customHeight="1" x14ac:dyDescent="0.45">
      <c r="J164" s="86"/>
      <c r="K164" s="135"/>
      <c r="L164" s="132">
        <v>119</v>
      </c>
      <c r="M164" s="141">
        <f>S162+1</f>
        <v>46776</v>
      </c>
      <c r="N164" s="141">
        <f t="shared" ref="N164:S164" si="626">M164+1</f>
        <v>46777</v>
      </c>
      <c r="O164" s="141">
        <f t="shared" si="626"/>
        <v>46778</v>
      </c>
      <c r="P164" s="141">
        <f t="shared" si="626"/>
        <v>46779</v>
      </c>
      <c r="Q164" s="141">
        <f t="shared" si="626"/>
        <v>46780</v>
      </c>
      <c r="R164" s="142">
        <f t="shared" si="626"/>
        <v>46781</v>
      </c>
      <c r="S164" s="143">
        <f t="shared" si="626"/>
        <v>46782</v>
      </c>
      <c r="T164" s="135">
        <f t="shared" ref="T164" si="627">COUNTIF(M165:S165,"★")</f>
        <v>0</v>
      </c>
      <c r="U164" s="135"/>
      <c r="V164" s="135" t="str">
        <f>TEXT(M164,"YYYY-MM")</f>
        <v>2028-01</v>
      </c>
      <c r="W164" s="140" cm="1">
        <f t="array" ref="W164">SUMPRODUCT((M164:S164&gt;=$N$8)*(M164:S164 &lt;= $N$9)*(TEXT(M164:S164,"yyyy-mm")=V164)*(M165:S165 = "●"))</f>
        <v>0</v>
      </c>
      <c r="X164" s="140" cm="1">
        <f t="array" ref="X164">SUMPRODUCT((R164:S164&gt;=$N$8)*(R164:S164 &lt;= $N$9)*(TEXT(R164:S164,"yyyy-mm")=V164)*(R165:S165 = "▲"))</f>
        <v>0</v>
      </c>
      <c r="Y164" s="140" cm="1">
        <f t="array" ref="Y164">SUMPRODUCT((M164:S164&gt;=$N$8)*(M164:S164 &lt;= $N$9)*(TEXT(M164:S164,"yyyy-mm")=V164)*(M165:S165 = "★"))</f>
        <v>0</v>
      </c>
      <c r="Z164" s="135"/>
      <c r="AA164" s="135"/>
      <c r="AB164" s="132">
        <v>140</v>
      </c>
      <c r="AC164" s="141">
        <f>AI162+1</f>
        <v>46923</v>
      </c>
      <c r="AD164" s="141">
        <f t="shared" ref="AD164:AI164" si="628">AC164+1</f>
        <v>46924</v>
      </c>
      <c r="AE164" s="141">
        <f t="shared" si="628"/>
        <v>46925</v>
      </c>
      <c r="AF164" s="141">
        <f t="shared" si="628"/>
        <v>46926</v>
      </c>
      <c r="AG164" s="141">
        <f t="shared" si="628"/>
        <v>46927</v>
      </c>
      <c r="AH164" s="142">
        <f t="shared" si="628"/>
        <v>46928</v>
      </c>
      <c r="AI164" s="143">
        <f t="shared" si="628"/>
        <v>46929</v>
      </c>
      <c r="AJ164" s="68">
        <f t="shared" ref="AJ164" si="629">COUNTIF(AC165:AI165,"★")</f>
        <v>0</v>
      </c>
      <c r="AK164" s="68"/>
      <c r="AL164" s="68" t="str">
        <f>TEXT(AC164,"YYYY-MM")</f>
        <v>2028-06</v>
      </c>
      <c r="AM164" s="69" cm="1">
        <f t="array" ref="AM164">SUMPRODUCT((AC164:AI164&gt;=$N$8)*(AC164:AI164 &lt;= $N$9)*(TEXT(AC164:AI164,"yyyy-mm")=AL164)*(AC165:AI165 = "●"))</f>
        <v>0</v>
      </c>
      <c r="AN164" s="69" cm="1">
        <f t="array" ref="AN164">SUMPRODUCT((AH164:AI164&gt;=$N$8)*(AH164:AI164 &lt;= $N$9)*(TEXT(AH164:AI164,"yyyy-mm")=AL164)*(AH165:AI165 = "▲"))</f>
        <v>0</v>
      </c>
      <c r="AO164" s="69" cm="1">
        <f t="array" ref="AO164">SUMPRODUCT((AC164:AI164&gt;=$N$8)*(AC164:AI164 &lt;= $N$9)*(TEXT(AC164:AI164,"yyyy-mm")=AL164)*(AC165:AI165 = "★"))</f>
        <v>0</v>
      </c>
      <c r="AP164" s="68"/>
      <c r="AQ164" s="19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3"/>
    </row>
    <row r="165" spans="10:55" s="8" customFormat="1" ht="20.25" customHeight="1" thickBot="1" x14ac:dyDescent="0.5">
      <c r="J165" s="86"/>
      <c r="K165" s="135" t="str">
        <f t="shared" ref="K165" si="630">IF(U165&gt;=0.285,"OK","NG")</f>
        <v>NG</v>
      </c>
      <c r="L165" s="136"/>
      <c r="M165" s="144"/>
      <c r="N165" s="144"/>
      <c r="O165" s="144"/>
      <c r="P165" s="144"/>
      <c r="Q165" s="144"/>
      <c r="R165" s="145"/>
      <c r="S165" s="146"/>
      <c r="T165" s="135">
        <f t="shared" ref="T165" si="631">COUNTIF(M165:S165,"●")</f>
        <v>0</v>
      </c>
      <c r="U165" s="147">
        <f t="shared" ref="U165" si="632">IF(COUNTA(M165:S165)=0,-1,IF(OR(COUNTIF(M165:S165,"▲")&gt;6,AND(M164&lt;$N$9,$N$9&lt;S164)),0.285,IF(T164+T165=0,0,T165/(T165+T164))))</f>
        <v>-1</v>
      </c>
      <c r="V165" s="135" t="str">
        <f>TEXT(S164,"YYYY-MM")</f>
        <v>2028-01</v>
      </c>
      <c r="W165" s="140" cm="1">
        <f t="array" ref="W165">IF(V165=V164,0,SUMPRODUCT((M164:S164&gt;=$N$8)*(M164:S164 &lt;= $N$9)*(TEXT(M164:S164,"yyyy-mm")=V165)*(M165:S165 = "●")))</f>
        <v>0</v>
      </c>
      <c r="X165" s="140" cm="1">
        <f t="array" ref="X165">IF(V165=V164,0,SUMPRODUCT((M164:S164&gt;=$N$8)*(M164:S164 &lt;= $N$9)*(TEXT(M164:S164,"yyyy-mm")=V165)*(M165:S165 = "▲")))</f>
        <v>0</v>
      </c>
      <c r="Y165" s="140" cm="1">
        <f t="array" ref="Y165">IF(V165=V164,0,SUMPRODUCT((M164:S164&gt;=$N$8)*(M164:S164 &lt;= $N$9)*(TEXT(M164:S164,"yyyy-mm")=V165)*(M165:S165 = "★")))</f>
        <v>0</v>
      </c>
      <c r="Z165" s="135"/>
      <c r="AA165" s="135" t="str">
        <f t="shared" ref="AA165" si="633">IF(AK165&gt;=0.285,"OK","NG")</f>
        <v>NG</v>
      </c>
      <c r="AB165" s="136"/>
      <c r="AC165" s="144"/>
      <c r="AD165" s="144"/>
      <c r="AE165" s="144"/>
      <c r="AF165" s="144"/>
      <c r="AG165" s="144"/>
      <c r="AH165" s="145"/>
      <c r="AI165" s="146"/>
      <c r="AJ165" s="68">
        <f t="shared" ref="AJ165" si="634">COUNTIF(AC165:AI165,"●")</f>
        <v>0</v>
      </c>
      <c r="AK165" s="70">
        <f t="shared" ref="AK165" si="635">IF(COUNTA(AC165:AI165)=0,-1,IF(OR(COUNTIF(AC165:AI165,"▲")&gt;6,AND(AC164&lt;$N$9,$N$9&lt;AI164)),0.285,IF(AJ164+AJ165=0,0,AJ165/(AJ165+AJ164))))</f>
        <v>-1</v>
      </c>
      <c r="AL165" s="68" t="str">
        <f>TEXT(AI164,"YYYY-MM")</f>
        <v>2028-06</v>
      </c>
      <c r="AM165" s="69" cm="1">
        <f t="array" ref="AM165">IF(AL165=AL164,0,SUMPRODUCT((AC164:AI164&gt;=$N$8)*(AC164:AI164 &lt;= $N$9)*(TEXT(AC164:AI164,"yyyy-mm")=AL165)*(AC165:AI165 = "●")))</f>
        <v>0</v>
      </c>
      <c r="AN165" s="69" cm="1">
        <f t="array" ref="AN165">IF(AL165=AL164,0,SUMPRODUCT((AC164:AI164&gt;=$N$8)*(AC164:AI164 &lt;= $N$9)*(TEXT(AC164:AI164,"yyyy-mm")=AL165)*(AC165:AI165 = "▲")))</f>
        <v>0</v>
      </c>
      <c r="AO165" s="69" cm="1">
        <f t="array" ref="AO165">IF(AL165=AL164,0,SUMPRODUCT((AC164:AI164&gt;=$N$8)*(AC164:AI164 &lt;= $N$9)*(TEXT(AC164:AI164,"yyyy-mm")=AL165)*(AC165:AI165 = "★")))</f>
        <v>0</v>
      </c>
      <c r="AP165" s="68"/>
      <c r="AQ165" s="19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3"/>
    </row>
    <row r="166" spans="10:55" s="8" customFormat="1" ht="20.25" customHeight="1" x14ac:dyDescent="0.45">
      <c r="J166" s="86"/>
      <c r="K166" s="135"/>
      <c r="L166" s="132">
        <v>120</v>
      </c>
      <c r="M166" s="141">
        <f>S164+1</f>
        <v>46783</v>
      </c>
      <c r="N166" s="141">
        <f t="shared" ref="N166:S166" si="636">M166+1</f>
        <v>46784</v>
      </c>
      <c r="O166" s="141">
        <f t="shared" si="636"/>
        <v>46785</v>
      </c>
      <c r="P166" s="141">
        <f t="shared" si="636"/>
        <v>46786</v>
      </c>
      <c r="Q166" s="141">
        <f t="shared" si="636"/>
        <v>46787</v>
      </c>
      <c r="R166" s="142">
        <f t="shared" si="636"/>
        <v>46788</v>
      </c>
      <c r="S166" s="143">
        <f t="shared" si="636"/>
        <v>46789</v>
      </c>
      <c r="T166" s="135">
        <f t="shared" ref="T166" si="637">COUNTIF(M167:S167,"★")</f>
        <v>0</v>
      </c>
      <c r="U166" s="135"/>
      <c r="V166" s="135" t="str">
        <f>TEXT(M166,"YYYY-MM")</f>
        <v>2028-01</v>
      </c>
      <c r="W166" s="140" cm="1">
        <f t="array" ref="W166">SUMPRODUCT((M166:S166&gt;=$N$8)*(M166:S166 &lt;= $N$9)*(TEXT(M166:S166,"yyyy-mm")=V166)*(M167:S167 = "●"))</f>
        <v>0</v>
      </c>
      <c r="X166" s="140" cm="1">
        <f t="array" ref="X166">SUMPRODUCT((R166:S166&gt;=$N$8)*(R166:S166 &lt;= $N$9)*(TEXT(R166:S166,"yyyy-mm")=V166)*(R167:S167 = "▲"))</f>
        <v>0</v>
      </c>
      <c r="Y166" s="140" cm="1">
        <f t="array" ref="Y166">SUMPRODUCT((M166:S166&gt;=$N$8)*(M166:S166 &lt;= $N$9)*(TEXT(M166:S166,"yyyy-mm")=V166)*(M167:S167 = "★"))</f>
        <v>0</v>
      </c>
      <c r="Z166" s="135"/>
      <c r="AA166" s="135"/>
      <c r="AB166" s="132">
        <v>141</v>
      </c>
      <c r="AC166" s="141">
        <f>AI164+1</f>
        <v>46930</v>
      </c>
      <c r="AD166" s="141">
        <f t="shared" ref="AD166:AI166" si="638">AC166+1</f>
        <v>46931</v>
      </c>
      <c r="AE166" s="141">
        <f t="shared" si="638"/>
        <v>46932</v>
      </c>
      <c r="AF166" s="141">
        <f t="shared" si="638"/>
        <v>46933</v>
      </c>
      <c r="AG166" s="141">
        <f t="shared" si="638"/>
        <v>46934</v>
      </c>
      <c r="AH166" s="142">
        <f t="shared" si="638"/>
        <v>46935</v>
      </c>
      <c r="AI166" s="143">
        <f t="shared" si="638"/>
        <v>46936</v>
      </c>
      <c r="AJ166" s="68">
        <f t="shared" ref="AJ166" si="639">COUNTIF(AC167:AI167,"★")</f>
        <v>0</v>
      </c>
      <c r="AK166" s="68"/>
      <c r="AL166" s="68" t="str">
        <f>TEXT(AC166,"YYYY-MM")</f>
        <v>2028-06</v>
      </c>
      <c r="AM166" s="69" cm="1">
        <f t="array" ref="AM166">SUMPRODUCT((AC166:AI166&gt;=$N$8)*(AC166:AI166 &lt;= $N$9)*(TEXT(AC166:AI166,"yyyy-mm")=AL166)*(AC167:AI167 = "●"))</f>
        <v>0</v>
      </c>
      <c r="AN166" s="69" cm="1">
        <f t="array" ref="AN166">SUMPRODUCT((AH166:AI166&gt;=$N$8)*(AH166:AI166 &lt;= $N$9)*(TEXT(AH166:AI166,"yyyy-mm")=AL166)*(AH167:AI167 = "▲"))</f>
        <v>0</v>
      </c>
      <c r="AO166" s="69" cm="1">
        <f t="array" ref="AO166">SUMPRODUCT((AC166:AI166&gt;=$N$8)*(AC166:AI166 &lt;= $N$9)*(TEXT(AC166:AI166,"yyyy-mm")=AL166)*(AC167:AI167 = "★"))</f>
        <v>0</v>
      </c>
      <c r="AP166" s="68"/>
      <c r="AQ166" s="19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3"/>
    </row>
    <row r="167" spans="10:55" s="8" customFormat="1" ht="20.25" customHeight="1" thickBot="1" x14ac:dyDescent="0.5">
      <c r="J167" s="86"/>
      <c r="K167" s="135" t="str">
        <f t="shared" ref="K167" si="640">IF(U167&gt;=0.285,"OK","NG")</f>
        <v>NG</v>
      </c>
      <c r="L167" s="136"/>
      <c r="M167" s="144"/>
      <c r="N167" s="144"/>
      <c r="O167" s="144"/>
      <c r="P167" s="144"/>
      <c r="Q167" s="144"/>
      <c r="R167" s="145"/>
      <c r="S167" s="146"/>
      <c r="T167" s="135">
        <f t="shared" ref="T167" si="641">COUNTIF(M167:S167,"●")</f>
        <v>0</v>
      </c>
      <c r="U167" s="147">
        <f t="shared" ref="U167" si="642">IF(COUNTA(M167:S167)=0,-1,IF(OR(COUNTIF(M167:S167,"▲")&gt;6,AND(M166&lt;$N$9,$N$9&lt;S166)),0.285,IF(T166+T167=0,0,T167/(T167+T166))))</f>
        <v>-1</v>
      </c>
      <c r="V167" s="135" t="str">
        <f>TEXT(S166,"YYYY-MM")</f>
        <v>2028-02</v>
      </c>
      <c r="W167" s="140" cm="1">
        <f t="array" ref="W167">IF(V167=V166,0,SUMPRODUCT((M166:S166&gt;=$N$8)*(M166:S166 &lt;= $N$9)*(TEXT(M166:S166,"yyyy-mm")=V167)*(M167:S167 = "●")))</f>
        <v>0</v>
      </c>
      <c r="X167" s="140" cm="1">
        <f t="array" ref="X167">IF(V167=V166,0,SUMPRODUCT((M166:S166&gt;=$N$8)*(M166:S166 &lt;= $N$9)*(TEXT(M166:S166,"yyyy-mm")=V167)*(M167:S167 = "▲")))</f>
        <v>0</v>
      </c>
      <c r="Y167" s="140" cm="1">
        <f t="array" ref="Y167">IF(V167=V166,0,SUMPRODUCT((M166:S166&gt;=$N$8)*(M166:S166 &lt;= $N$9)*(TEXT(M166:S166,"yyyy-mm")=V167)*(M167:S167 = "★")))</f>
        <v>0</v>
      </c>
      <c r="Z167" s="135"/>
      <c r="AA167" s="135" t="str">
        <f t="shared" ref="AA167" si="643">IF(AK167&gt;=0.285,"OK","NG")</f>
        <v>NG</v>
      </c>
      <c r="AB167" s="136"/>
      <c r="AC167" s="144"/>
      <c r="AD167" s="144"/>
      <c r="AE167" s="144"/>
      <c r="AF167" s="144"/>
      <c r="AG167" s="144"/>
      <c r="AH167" s="145"/>
      <c r="AI167" s="146"/>
      <c r="AJ167" s="68">
        <f t="shared" ref="AJ167" si="644">COUNTIF(AC167:AI167,"●")</f>
        <v>0</v>
      </c>
      <c r="AK167" s="70">
        <f t="shared" ref="AK167" si="645">IF(COUNTA(AC167:AI167)=0,-1,IF(OR(COUNTIF(AC167:AI167,"▲")&gt;6,AND(AC166&lt;$N$9,$N$9&lt;AI166)),0.285,IF(AJ166+AJ167=0,0,AJ167/(AJ167+AJ166))))</f>
        <v>-1</v>
      </c>
      <c r="AL167" s="68" t="str">
        <f>TEXT(AI166,"YYYY-MM")</f>
        <v>2028-07</v>
      </c>
      <c r="AM167" s="69" cm="1">
        <f t="array" ref="AM167">IF(AL167=AL166,0,SUMPRODUCT((AC166:AI166&gt;=$N$8)*(AC166:AI166 &lt;= $N$9)*(TEXT(AC166:AI166,"yyyy-mm")=AL167)*(AC167:AI167 = "●")))</f>
        <v>0</v>
      </c>
      <c r="AN167" s="69" cm="1">
        <f t="array" ref="AN167">IF(AL167=AL166,0,SUMPRODUCT((AC166:AI166&gt;=$N$8)*(AC166:AI166 &lt;= $N$9)*(TEXT(AC166:AI166,"yyyy-mm")=AL167)*(AC167:AI167 = "▲")))</f>
        <v>0</v>
      </c>
      <c r="AO167" s="69" cm="1">
        <f t="array" ref="AO167">IF(AL167=AL166,0,SUMPRODUCT((AC166:AI166&gt;=$N$8)*(AC166:AI166 &lt;= $N$9)*(TEXT(AC166:AI166,"yyyy-mm")=AL167)*(AC167:AI167 = "★")))</f>
        <v>0</v>
      </c>
      <c r="AP167" s="68"/>
      <c r="AQ167" s="19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3"/>
    </row>
    <row r="168" spans="10:55" s="8" customFormat="1" ht="20.25" customHeight="1" x14ac:dyDescent="0.45">
      <c r="J168" s="86"/>
      <c r="K168" s="135"/>
      <c r="L168" s="132">
        <v>121</v>
      </c>
      <c r="M168" s="141">
        <f>S166+1</f>
        <v>46790</v>
      </c>
      <c r="N168" s="141">
        <f t="shared" ref="N168:S168" si="646">M168+1</f>
        <v>46791</v>
      </c>
      <c r="O168" s="141">
        <f t="shared" si="646"/>
        <v>46792</v>
      </c>
      <c r="P168" s="141">
        <f t="shared" si="646"/>
        <v>46793</v>
      </c>
      <c r="Q168" s="141">
        <f t="shared" si="646"/>
        <v>46794</v>
      </c>
      <c r="R168" s="142">
        <f t="shared" si="646"/>
        <v>46795</v>
      </c>
      <c r="S168" s="143">
        <f t="shared" si="646"/>
        <v>46796</v>
      </c>
      <c r="T168" s="135">
        <f t="shared" ref="T168" si="647">COUNTIF(M169:S169,"★")</f>
        <v>0</v>
      </c>
      <c r="U168" s="135"/>
      <c r="V168" s="135" t="str">
        <f>TEXT(M168,"YYYY-MM")</f>
        <v>2028-02</v>
      </c>
      <c r="W168" s="140" cm="1">
        <f t="array" ref="W168">SUMPRODUCT((M168:S168&gt;=$N$8)*(M168:S168 &lt;= $N$9)*(TEXT(M168:S168,"yyyy-mm")=V168)*(M169:S169 = "●"))</f>
        <v>0</v>
      </c>
      <c r="X168" s="140" cm="1">
        <f t="array" ref="X168">SUMPRODUCT((R168:S168&gt;=$N$8)*(R168:S168 &lt;= $N$9)*(TEXT(R168:S168,"yyyy-mm")=V168)*(R169:S169 = "▲"))</f>
        <v>0</v>
      </c>
      <c r="Y168" s="140" cm="1">
        <f t="array" ref="Y168">SUMPRODUCT((M168:S168&gt;=$N$8)*(M168:S168 &lt;= $N$9)*(TEXT(M168:S168,"yyyy-mm")=V168)*(M169:S169 = "★"))</f>
        <v>0</v>
      </c>
      <c r="Z168" s="135"/>
      <c r="AA168" s="135"/>
      <c r="AB168" s="132">
        <v>142</v>
      </c>
      <c r="AC168" s="141">
        <f>AI166+1</f>
        <v>46937</v>
      </c>
      <c r="AD168" s="141">
        <f t="shared" ref="AD168:AI168" si="648">AC168+1</f>
        <v>46938</v>
      </c>
      <c r="AE168" s="141">
        <f t="shared" si="648"/>
        <v>46939</v>
      </c>
      <c r="AF168" s="141">
        <f t="shared" si="648"/>
        <v>46940</v>
      </c>
      <c r="AG168" s="141">
        <f t="shared" si="648"/>
        <v>46941</v>
      </c>
      <c r="AH168" s="142">
        <f t="shared" si="648"/>
        <v>46942</v>
      </c>
      <c r="AI168" s="143">
        <f t="shared" si="648"/>
        <v>46943</v>
      </c>
      <c r="AJ168" s="68">
        <f t="shared" ref="AJ168" si="649">COUNTIF(AC169:AI169,"★")</f>
        <v>0</v>
      </c>
      <c r="AK168" s="68"/>
      <c r="AL168" s="68" t="str">
        <f>TEXT(AC168,"YYYY-MM")</f>
        <v>2028-07</v>
      </c>
      <c r="AM168" s="69" cm="1">
        <f t="array" ref="AM168">SUMPRODUCT((AC168:AI168&gt;=$N$8)*(AC168:AI168 &lt;= $N$9)*(TEXT(AC168:AI168,"yyyy-mm")=AL168)*(AC169:AI169 = "●"))</f>
        <v>0</v>
      </c>
      <c r="AN168" s="69" cm="1">
        <f t="array" ref="AN168">SUMPRODUCT((AH168:AI168&gt;=$N$8)*(AH168:AI168 &lt;= $N$9)*(TEXT(AH168:AI168,"yyyy-mm")=AL168)*(AH169:AI169 = "▲"))</f>
        <v>0</v>
      </c>
      <c r="AO168" s="69" cm="1">
        <f t="array" ref="AO168">SUMPRODUCT((AC168:AI168&gt;=$N$8)*(AC168:AI168 &lt;= $N$9)*(TEXT(AC168:AI168,"yyyy-mm")=AL168)*(AC169:AI169 = "★"))</f>
        <v>0</v>
      </c>
      <c r="AP168" s="68"/>
      <c r="AQ168" s="19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3"/>
    </row>
    <row r="169" spans="10:55" s="8" customFormat="1" ht="20.25" customHeight="1" thickBot="1" x14ac:dyDescent="0.5">
      <c r="J169" s="86"/>
      <c r="K169" s="135" t="str">
        <f t="shared" ref="K169" si="650">IF(U169&gt;=0.285,"OK","NG")</f>
        <v>NG</v>
      </c>
      <c r="L169" s="136"/>
      <c r="M169" s="144"/>
      <c r="N169" s="144"/>
      <c r="O169" s="144"/>
      <c r="P169" s="144"/>
      <c r="Q169" s="144"/>
      <c r="R169" s="145"/>
      <c r="S169" s="146"/>
      <c r="T169" s="135">
        <f t="shared" ref="T169" si="651">COUNTIF(M169:S169,"●")</f>
        <v>0</v>
      </c>
      <c r="U169" s="147">
        <f t="shared" ref="U169" si="652">IF(COUNTA(M169:S169)=0,-1,IF(OR(COUNTIF(M169:S169,"▲")&gt;6,AND(M168&lt;$N$9,$N$9&lt;S168)),0.285,IF(T168+T169=0,0,T169/(T169+T168))))</f>
        <v>-1</v>
      </c>
      <c r="V169" s="135" t="str">
        <f>TEXT(S168,"YYYY-MM")</f>
        <v>2028-02</v>
      </c>
      <c r="W169" s="140" cm="1">
        <f t="array" ref="W169">IF(V169=V168,0,SUMPRODUCT((M168:S168&gt;=$N$8)*(M168:S168 &lt;= $N$9)*(TEXT(M168:S168,"yyyy-mm")=V169)*(M169:S169 = "●")))</f>
        <v>0</v>
      </c>
      <c r="X169" s="140" cm="1">
        <f t="array" ref="X169">IF(V169=V168,0,SUMPRODUCT((M168:S168&gt;=$N$8)*(M168:S168 &lt;= $N$9)*(TEXT(M168:S168,"yyyy-mm")=V169)*(M169:S169 = "▲")))</f>
        <v>0</v>
      </c>
      <c r="Y169" s="140" cm="1">
        <f t="array" ref="Y169">IF(V169=V168,0,SUMPRODUCT((M168:S168&gt;=$N$8)*(M168:S168 &lt;= $N$9)*(TEXT(M168:S168,"yyyy-mm")=V169)*(M169:S169 = "★")))</f>
        <v>0</v>
      </c>
      <c r="Z169" s="135"/>
      <c r="AA169" s="135" t="str">
        <f t="shared" ref="AA169" si="653">IF(AK169&gt;=0.285,"OK","NG")</f>
        <v>NG</v>
      </c>
      <c r="AB169" s="136"/>
      <c r="AC169" s="144"/>
      <c r="AD169" s="144"/>
      <c r="AE169" s="144"/>
      <c r="AF169" s="144"/>
      <c r="AG169" s="144"/>
      <c r="AH169" s="145"/>
      <c r="AI169" s="146"/>
      <c r="AJ169" s="68">
        <f t="shared" ref="AJ169" si="654">COUNTIF(AC169:AI169,"●")</f>
        <v>0</v>
      </c>
      <c r="AK169" s="70">
        <f t="shared" ref="AK169" si="655">IF(COUNTA(AC169:AI169)=0,-1,IF(OR(COUNTIF(AC169:AI169,"▲")&gt;6,AND(AC168&lt;$N$9,$N$9&lt;AI168)),0.285,IF(AJ168+AJ169=0,0,AJ169/(AJ169+AJ168))))</f>
        <v>-1</v>
      </c>
      <c r="AL169" s="68" t="str">
        <f>TEXT(AI168,"YYYY-MM")</f>
        <v>2028-07</v>
      </c>
      <c r="AM169" s="69" cm="1">
        <f t="array" ref="AM169">IF(AL169=AL168,0,SUMPRODUCT((AC168:AI168&gt;=$N$8)*(AC168:AI168 &lt;= $N$9)*(TEXT(AC168:AI168,"yyyy-mm")=AL169)*(AC169:AI169 = "●")))</f>
        <v>0</v>
      </c>
      <c r="AN169" s="69" cm="1">
        <f t="array" ref="AN169">IF(AL169=AL168,0,SUMPRODUCT((AC168:AI168&gt;=$N$8)*(AC168:AI168 &lt;= $N$9)*(TEXT(AC168:AI168,"yyyy-mm")=AL169)*(AC169:AI169 = "▲")))</f>
        <v>0</v>
      </c>
      <c r="AO169" s="69" cm="1">
        <f t="array" ref="AO169">IF(AL169=AL168,0,SUMPRODUCT((AC168:AI168&gt;=$N$8)*(AC168:AI168 &lt;= $N$9)*(TEXT(AC168:AI168,"yyyy-mm")=AL169)*(AC169:AI169 = "★")))</f>
        <v>0</v>
      </c>
      <c r="AP169" s="68"/>
      <c r="AQ169" s="19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3"/>
    </row>
    <row r="170" spans="10:55" s="8" customFormat="1" ht="20.25" customHeight="1" x14ac:dyDescent="0.45">
      <c r="J170" s="86"/>
      <c r="K170" s="135"/>
      <c r="L170" s="132">
        <v>122</v>
      </c>
      <c r="M170" s="141">
        <f>S168+1</f>
        <v>46797</v>
      </c>
      <c r="N170" s="141">
        <f t="shared" ref="N170:S170" si="656">M170+1</f>
        <v>46798</v>
      </c>
      <c r="O170" s="141">
        <f t="shared" si="656"/>
        <v>46799</v>
      </c>
      <c r="P170" s="141">
        <f t="shared" si="656"/>
        <v>46800</v>
      </c>
      <c r="Q170" s="141">
        <f t="shared" si="656"/>
        <v>46801</v>
      </c>
      <c r="R170" s="142">
        <f t="shared" si="656"/>
        <v>46802</v>
      </c>
      <c r="S170" s="143">
        <f t="shared" si="656"/>
        <v>46803</v>
      </c>
      <c r="T170" s="135">
        <f t="shared" ref="T170" si="657">COUNTIF(M171:S171,"★")</f>
        <v>0</v>
      </c>
      <c r="U170" s="135"/>
      <c r="V170" s="135" t="str">
        <f>TEXT(M170,"YYYY-MM")</f>
        <v>2028-02</v>
      </c>
      <c r="W170" s="140" cm="1">
        <f t="array" ref="W170">SUMPRODUCT((M170:S170&gt;=$N$8)*(M170:S170 &lt;= $N$9)*(TEXT(M170:S170,"yyyy-mm")=V170)*(M171:S171 = "●"))</f>
        <v>0</v>
      </c>
      <c r="X170" s="140" cm="1">
        <f t="array" ref="X170">SUMPRODUCT((R170:S170&gt;=$N$8)*(R170:S170 &lt;= $N$9)*(TEXT(R170:S170,"yyyy-mm")=V170)*(R171:S171 = "▲"))</f>
        <v>0</v>
      </c>
      <c r="Y170" s="140" cm="1">
        <f t="array" ref="Y170">SUMPRODUCT((M170:S170&gt;=$N$8)*(M170:S170 &lt;= $N$9)*(TEXT(M170:S170,"yyyy-mm")=V170)*(M171:S171 = "★"))</f>
        <v>0</v>
      </c>
      <c r="Z170" s="135"/>
      <c r="AA170" s="135"/>
      <c r="AB170" s="132">
        <v>143</v>
      </c>
      <c r="AC170" s="141">
        <f>AI168+1</f>
        <v>46944</v>
      </c>
      <c r="AD170" s="141">
        <f t="shared" ref="AD170:AI170" si="658">AC170+1</f>
        <v>46945</v>
      </c>
      <c r="AE170" s="141">
        <f t="shared" si="658"/>
        <v>46946</v>
      </c>
      <c r="AF170" s="141">
        <f t="shared" si="658"/>
        <v>46947</v>
      </c>
      <c r="AG170" s="141">
        <f t="shared" si="658"/>
        <v>46948</v>
      </c>
      <c r="AH170" s="142">
        <f t="shared" si="658"/>
        <v>46949</v>
      </c>
      <c r="AI170" s="143">
        <f t="shared" si="658"/>
        <v>46950</v>
      </c>
      <c r="AJ170" s="68">
        <f t="shared" ref="AJ170" si="659">COUNTIF(AC171:AI171,"★")</f>
        <v>0</v>
      </c>
      <c r="AK170" s="68"/>
      <c r="AL170" s="68" t="str">
        <f>TEXT(AC170,"YYYY-MM")</f>
        <v>2028-07</v>
      </c>
      <c r="AM170" s="69" cm="1">
        <f t="array" ref="AM170">SUMPRODUCT((AC170:AI170&gt;=$N$8)*(AC170:AI170 &lt;= $N$9)*(TEXT(AC170:AI170,"yyyy-mm")=AL170)*(AC171:AI171 = "●"))</f>
        <v>0</v>
      </c>
      <c r="AN170" s="69" cm="1">
        <f t="array" ref="AN170">SUMPRODUCT((AH170:AI170&gt;=$N$8)*(AH170:AI170 &lt;= $N$9)*(TEXT(AH170:AI170,"yyyy-mm")=AL170)*(AH171:AI171 = "▲"))</f>
        <v>0</v>
      </c>
      <c r="AO170" s="69" cm="1">
        <f t="array" ref="AO170">SUMPRODUCT((AC170:AI170&gt;=$N$8)*(AC170:AI170 &lt;= $N$9)*(TEXT(AC170:AI170,"yyyy-mm")=AL170)*(AC171:AI171 = "★"))</f>
        <v>0</v>
      </c>
      <c r="AP170" s="68"/>
      <c r="AQ170" s="19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3"/>
    </row>
    <row r="171" spans="10:55" s="8" customFormat="1" ht="20.25" customHeight="1" thickBot="1" x14ac:dyDescent="0.5">
      <c r="J171" s="86"/>
      <c r="K171" s="135" t="str">
        <f t="shared" ref="K171" si="660">IF(U171&gt;=0.285,"OK","NG")</f>
        <v>NG</v>
      </c>
      <c r="L171" s="136"/>
      <c r="M171" s="144"/>
      <c r="N171" s="144"/>
      <c r="O171" s="144"/>
      <c r="P171" s="144"/>
      <c r="Q171" s="144"/>
      <c r="R171" s="145"/>
      <c r="S171" s="146"/>
      <c r="T171" s="135">
        <f t="shared" ref="T171" si="661">COUNTIF(M171:S171,"●")</f>
        <v>0</v>
      </c>
      <c r="U171" s="147">
        <f t="shared" ref="U171" si="662">IF(COUNTA(M171:S171)=0,-1,IF(OR(COUNTIF(M171:S171,"▲")&gt;6,AND(M170&lt;$N$9,$N$9&lt;S170)),0.285,IF(T170+T171=0,0,T171/(T171+T170))))</f>
        <v>-1</v>
      </c>
      <c r="V171" s="135" t="str">
        <f>TEXT(S170,"YYYY-MM")</f>
        <v>2028-02</v>
      </c>
      <c r="W171" s="140" cm="1">
        <f t="array" ref="W171">IF(V171=V170,0,SUMPRODUCT((M170:S170&gt;=$N$8)*(M170:S170 &lt;= $N$9)*(TEXT(M170:S170,"yyyy-mm")=V171)*(M171:S171 = "●")))</f>
        <v>0</v>
      </c>
      <c r="X171" s="140" cm="1">
        <f t="array" ref="X171">IF(V171=V170,0,SUMPRODUCT((M170:S170&gt;=$N$8)*(M170:S170 &lt;= $N$9)*(TEXT(M170:S170,"yyyy-mm")=V171)*(M171:S171 = "▲")))</f>
        <v>0</v>
      </c>
      <c r="Y171" s="140" cm="1">
        <f t="array" ref="Y171">IF(V171=V170,0,SUMPRODUCT((M170:S170&gt;=$N$8)*(M170:S170 &lt;= $N$9)*(TEXT(M170:S170,"yyyy-mm")=V171)*(M171:S171 = "★")))</f>
        <v>0</v>
      </c>
      <c r="Z171" s="135"/>
      <c r="AA171" s="135" t="str">
        <f t="shared" ref="AA171" si="663">IF(AK171&gt;=0.285,"OK","NG")</f>
        <v>NG</v>
      </c>
      <c r="AB171" s="136"/>
      <c r="AC171" s="144"/>
      <c r="AD171" s="144"/>
      <c r="AE171" s="144"/>
      <c r="AF171" s="144"/>
      <c r="AG171" s="144"/>
      <c r="AH171" s="145"/>
      <c r="AI171" s="146"/>
      <c r="AJ171" s="68">
        <f t="shared" ref="AJ171" si="664">COUNTIF(AC171:AI171,"●")</f>
        <v>0</v>
      </c>
      <c r="AK171" s="70">
        <f t="shared" ref="AK171" si="665">IF(COUNTA(AC171:AI171)=0,-1,IF(OR(COUNTIF(AC171:AI171,"▲")&gt;6,AND(AC170&lt;$N$9,$N$9&lt;AI170)),0.285,IF(AJ170+AJ171=0,0,AJ171/(AJ171+AJ170))))</f>
        <v>-1</v>
      </c>
      <c r="AL171" s="68" t="str">
        <f>TEXT(AI170,"YYYY-MM")</f>
        <v>2028-07</v>
      </c>
      <c r="AM171" s="69" cm="1">
        <f t="array" ref="AM171">IF(AL171=AL170,0,SUMPRODUCT((AC170:AI170&gt;=$N$8)*(AC170:AI170 &lt;= $N$9)*(TEXT(AC170:AI170,"yyyy-mm")=AL171)*(AC171:AI171 = "●")))</f>
        <v>0</v>
      </c>
      <c r="AN171" s="69" cm="1">
        <f t="array" ref="AN171">IF(AL171=AL170,0,SUMPRODUCT((AC170:AI170&gt;=$N$8)*(AC170:AI170 &lt;= $N$9)*(TEXT(AC170:AI170,"yyyy-mm")=AL171)*(AC171:AI171 = "▲")))</f>
        <v>0</v>
      </c>
      <c r="AO171" s="69" cm="1">
        <f t="array" ref="AO171">IF(AL171=AL170,0,SUMPRODUCT((AC170:AI170&gt;=$N$8)*(AC170:AI170 &lt;= $N$9)*(TEXT(AC170:AI170,"yyyy-mm")=AL171)*(AC171:AI171 = "★")))</f>
        <v>0</v>
      </c>
      <c r="AP171" s="68"/>
      <c r="AQ171" s="19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3"/>
    </row>
    <row r="172" spans="10:55" s="8" customFormat="1" ht="20.25" customHeight="1" x14ac:dyDescent="0.45">
      <c r="J172" s="86"/>
      <c r="K172" s="135"/>
      <c r="L172" s="132">
        <v>123</v>
      </c>
      <c r="M172" s="141">
        <f>S170+1</f>
        <v>46804</v>
      </c>
      <c r="N172" s="141">
        <f t="shared" ref="N172:S172" si="666">M172+1</f>
        <v>46805</v>
      </c>
      <c r="O172" s="141">
        <f t="shared" si="666"/>
        <v>46806</v>
      </c>
      <c r="P172" s="141">
        <f t="shared" si="666"/>
        <v>46807</v>
      </c>
      <c r="Q172" s="141">
        <f t="shared" si="666"/>
        <v>46808</v>
      </c>
      <c r="R172" s="142">
        <f t="shared" si="666"/>
        <v>46809</v>
      </c>
      <c r="S172" s="143">
        <f t="shared" si="666"/>
        <v>46810</v>
      </c>
      <c r="T172" s="135">
        <f t="shared" ref="T172" si="667">COUNTIF(M173:S173,"★")</f>
        <v>0</v>
      </c>
      <c r="U172" s="135"/>
      <c r="V172" s="135" t="str">
        <f>TEXT(M172,"YYYY-MM")</f>
        <v>2028-02</v>
      </c>
      <c r="W172" s="140" cm="1">
        <f t="array" ref="W172">SUMPRODUCT((M172:S172&gt;=$N$8)*(M172:S172 &lt;= $N$9)*(TEXT(M172:S172,"yyyy-mm")=V172)*(M173:S173 = "●"))</f>
        <v>0</v>
      </c>
      <c r="X172" s="140" cm="1">
        <f t="array" ref="X172">SUMPRODUCT((R172:S172&gt;=$N$8)*(R172:S172 &lt;= $N$9)*(TEXT(R172:S172,"yyyy-mm")=V172)*(R173:S173 = "▲"))</f>
        <v>0</v>
      </c>
      <c r="Y172" s="140" cm="1">
        <f t="array" ref="Y172">SUMPRODUCT((M172:S172&gt;=$N$8)*(M172:S172 &lt;= $N$9)*(TEXT(M172:S172,"yyyy-mm")=V172)*(M173:S173 = "★"))</f>
        <v>0</v>
      </c>
      <c r="Z172" s="135"/>
      <c r="AA172" s="135"/>
      <c r="AB172" s="132">
        <v>144</v>
      </c>
      <c r="AC172" s="141">
        <f>AI170+1</f>
        <v>46951</v>
      </c>
      <c r="AD172" s="141">
        <f t="shared" ref="AD172:AI172" si="668">AC172+1</f>
        <v>46952</v>
      </c>
      <c r="AE172" s="141">
        <f t="shared" si="668"/>
        <v>46953</v>
      </c>
      <c r="AF172" s="141">
        <f t="shared" si="668"/>
        <v>46954</v>
      </c>
      <c r="AG172" s="141">
        <f t="shared" si="668"/>
        <v>46955</v>
      </c>
      <c r="AH172" s="142">
        <f t="shared" si="668"/>
        <v>46956</v>
      </c>
      <c r="AI172" s="143">
        <f t="shared" si="668"/>
        <v>46957</v>
      </c>
      <c r="AJ172" s="68">
        <f t="shared" ref="AJ172" si="669">COUNTIF(AC173:AI173,"★")</f>
        <v>0</v>
      </c>
      <c r="AK172" s="68"/>
      <c r="AL172" s="68" t="str">
        <f>TEXT(AC172,"YYYY-MM")</f>
        <v>2028-07</v>
      </c>
      <c r="AM172" s="69" cm="1">
        <f t="array" ref="AM172">SUMPRODUCT((AC172:AI172&gt;=$N$8)*(AC172:AI172 &lt;= $N$9)*(TEXT(AC172:AI172,"yyyy-mm")=AL172)*(AC173:AI173 = "●"))</f>
        <v>0</v>
      </c>
      <c r="AN172" s="69" cm="1">
        <f t="array" ref="AN172">SUMPRODUCT((AH172:AI172&gt;=$N$8)*(AH172:AI172 &lt;= $N$9)*(TEXT(AH172:AI172,"yyyy-mm")=AL172)*(AH173:AI173 = "▲"))</f>
        <v>0</v>
      </c>
      <c r="AO172" s="69" cm="1">
        <f t="array" ref="AO172">SUMPRODUCT((AC172:AI172&gt;=$N$8)*(AC172:AI172 &lt;= $N$9)*(TEXT(AC172:AI172,"yyyy-mm")=AL172)*(AC173:AI173 = "★"))</f>
        <v>0</v>
      </c>
      <c r="AP172" s="68"/>
      <c r="AQ172" s="19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3"/>
    </row>
    <row r="173" spans="10:55" s="8" customFormat="1" ht="20.25" customHeight="1" thickBot="1" x14ac:dyDescent="0.5">
      <c r="J173" s="86"/>
      <c r="K173" s="135" t="str">
        <f t="shared" ref="K173" si="670">IF(U173&gt;=0.285,"OK","NG")</f>
        <v>NG</v>
      </c>
      <c r="L173" s="136"/>
      <c r="M173" s="144"/>
      <c r="N173" s="144"/>
      <c r="O173" s="144"/>
      <c r="P173" s="144"/>
      <c r="Q173" s="144"/>
      <c r="R173" s="145"/>
      <c r="S173" s="146"/>
      <c r="T173" s="135">
        <f t="shared" ref="T173" si="671">COUNTIF(M173:S173,"●")</f>
        <v>0</v>
      </c>
      <c r="U173" s="147">
        <f t="shared" ref="U173" si="672">IF(COUNTA(M173:S173)=0,-1,IF(OR(COUNTIF(M173:S173,"▲")&gt;6,AND(M172&lt;$N$9,$N$9&lt;S172)),0.285,IF(T172+T173=0,0,T173/(T173+T172))))</f>
        <v>-1</v>
      </c>
      <c r="V173" s="135" t="str">
        <f>TEXT(S172,"YYYY-MM")</f>
        <v>2028-02</v>
      </c>
      <c r="W173" s="140" cm="1">
        <f t="array" ref="W173">IF(V173=V172,0,SUMPRODUCT((M172:S172&gt;=$N$8)*(M172:S172 &lt;= $N$9)*(TEXT(M172:S172,"yyyy-mm")=V173)*(M173:S173 = "●")))</f>
        <v>0</v>
      </c>
      <c r="X173" s="140" cm="1">
        <f t="array" ref="X173">IF(V173=V172,0,SUMPRODUCT((M172:S172&gt;=$N$8)*(M172:S172 &lt;= $N$9)*(TEXT(M172:S172,"yyyy-mm")=V173)*(M173:S173 = "▲")))</f>
        <v>0</v>
      </c>
      <c r="Y173" s="140" cm="1">
        <f t="array" ref="Y173">IF(V173=V172,0,SUMPRODUCT((M172:S172&gt;=$N$8)*(M172:S172 &lt;= $N$9)*(TEXT(M172:S172,"yyyy-mm")=V173)*(M173:S173 = "★")))</f>
        <v>0</v>
      </c>
      <c r="Z173" s="135"/>
      <c r="AA173" s="135" t="str">
        <f t="shared" ref="AA173" si="673">IF(AK173&gt;=0.285,"OK","NG")</f>
        <v>NG</v>
      </c>
      <c r="AB173" s="136"/>
      <c r="AC173" s="144"/>
      <c r="AD173" s="144"/>
      <c r="AE173" s="144"/>
      <c r="AF173" s="144"/>
      <c r="AG173" s="144"/>
      <c r="AH173" s="145"/>
      <c r="AI173" s="146"/>
      <c r="AJ173" s="68">
        <f t="shared" ref="AJ173" si="674">COUNTIF(AC173:AI173,"●")</f>
        <v>0</v>
      </c>
      <c r="AK173" s="70">
        <f t="shared" ref="AK173" si="675">IF(COUNTA(AC173:AI173)=0,-1,IF(OR(COUNTIF(AC173:AI173,"▲")&gt;6,AND(AC172&lt;$N$9,$N$9&lt;AI172)),0.285,IF(AJ172+AJ173=0,0,AJ173/(AJ173+AJ172))))</f>
        <v>-1</v>
      </c>
      <c r="AL173" s="68" t="str">
        <f>TEXT(AI172,"YYYY-MM")</f>
        <v>2028-07</v>
      </c>
      <c r="AM173" s="69" cm="1">
        <f t="array" ref="AM173">IF(AL173=AL172,0,SUMPRODUCT((AC172:AI172&gt;=$N$8)*(AC172:AI172 &lt;= $N$9)*(TEXT(AC172:AI172,"yyyy-mm")=AL173)*(AC173:AI173 = "●")))</f>
        <v>0</v>
      </c>
      <c r="AN173" s="69" cm="1">
        <f t="array" ref="AN173">IF(AL173=AL172,0,SUMPRODUCT((AC172:AI172&gt;=$N$8)*(AC172:AI172 &lt;= $N$9)*(TEXT(AC172:AI172,"yyyy-mm")=AL173)*(AC173:AI173 = "▲")))</f>
        <v>0</v>
      </c>
      <c r="AO173" s="69" cm="1">
        <f t="array" ref="AO173">IF(AL173=AL172,0,SUMPRODUCT((AC172:AI172&gt;=$N$8)*(AC172:AI172 &lt;= $N$9)*(TEXT(AC172:AI172,"yyyy-mm")=AL173)*(AC173:AI173 = "★")))</f>
        <v>0</v>
      </c>
      <c r="AP173" s="68"/>
      <c r="AQ173" s="19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3"/>
    </row>
    <row r="174" spans="10:55" s="8" customFormat="1" ht="20.25" customHeight="1" x14ac:dyDescent="0.45">
      <c r="J174" s="86"/>
      <c r="K174" s="135"/>
      <c r="L174" s="132">
        <v>124</v>
      </c>
      <c r="M174" s="141">
        <f>S172+1</f>
        <v>46811</v>
      </c>
      <c r="N174" s="141">
        <f t="shared" ref="N174:S174" si="676">M174+1</f>
        <v>46812</v>
      </c>
      <c r="O174" s="141">
        <f t="shared" si="676"/>
        <v>46813</v>
      </c>
      <c r="P174" s="141">
        <f t="shared" si="676"/>
        <v>46814</v>
      </c>
      <c r="Q174" s="141">
        <f t="shared" si="676"/>
        <v>46815</v>
      </c>
      <c r="R174" s="142">
        <f t="shared" si="676"/>
        <v>46816</v>
      </c>
      <c r="S174" s="143">
        <f t="shared" si="676"/>
        <v>46817</v>
      </c>
      <c r="T174" s="135">
        <f t="shared" ref="T174" si="677">COUNTIF(M175:S175,"★")</f>
        <v>0</v>
      </c>
      <c r="U174" s="135"/>
      <c r="V174" s="135" t="str">
        <f>TEXT(M174,"YYYY-MM")</f>
        <v>2028-02</v>
      </c>
      <c r="W174" s="140" cm="1">
        <f t="array" ref="W174">SUMPRODUCT((M174:S174&gt;=$N$8)*(M174:S174 &lt;= $N$9)*(TEXT(M174:S174,"yyyy-mm")=V174)*(M175:S175 = "●"))</f>
        <v>0</v>
      </c>
      <c r="X174" s="140" cm="1">
        <f t="array" ref="X174">SUMPRODUCT((R174:S174&gt;=$N$8)*(R174:S174 &lt;= $N$9)*(TEXT(R174:S174,"yyyy-mm")=V174)*(R175:S175 = "▲"))</f>
        <v>0</v>
      </c>
      <c r="Y174" s="140" cm="1">
        <f t="array" ref="Y174">SUMPRODUCT((M174:S174&gt;=$N$8)*(M174:S174 &lt;= $N$9)*(TEXT(M174:S174,"yyyy-mm")=V174)*(M175:S175 = "★"))</f>
        <v>0</v>
      </c>
      <c r="Z174" s="135"/>
      <c r="AA174" s="135"/>
      <c r="AB174" s="132">
        <v>145</v>
      </c>
      <c r="AC174" s="141">
        <f>AI172+1</f>
        <v>46958</v>
      </c>
      <c r="AD174" s="141">
        <f t="shared" ref="AD174:AI174" si="678">AC174+1</f>
        <v>46959</v>
      </c>
      <c r="AE174" s="141">
        <f t="shared" si="678"/>
        <v>46960</v>
      </c>
      <c r="AF174" s="141">
        <f t="shared" si="678"/>
        <v>46961</v>
      </c>
      <c r="AG174" s="141">
        <f t="shared" si="678"/>
        <v>46962</v>
      </c>
      <c r="AH174" s="142">
        <f t="shared" si="678"/>
        <v>46963</v>
      </c>
      <c r="AI174" s="143">
        <f t="shared" si="678"/>
        <v>46964</v>
      </c>
      <c r="AJ174" s="68">
        <f t="shared" ref="AJ174" si="679">COUNTIF(AC175:AI175,"★")</f>
        <v>0</v>
      </c>
      <c r="AK174" s="68"/>
      <c r="AL174" s="68" t="str">
        <f>TEXT(AC174,"YYYY-MM")</f>
        <v>2028-07</v>
      </c>
      <c r="AM174" s="69" cm="1">
        <f t="array" ref="AM174">SUMPRODUCT((AC174:AI174&gt;=$N$8)*(AC174:AI174 &lt;= $N$9)*(TEXT(AC174:AI174,"yyyy-mm")=AL174)*(AC175:AI175 = "●"))</f>
        <v>0</v>
      </c>
      <c r="AN174" s="69" cm="1">
        <f t="array" ref="AN174">SUMPRODUCT((AH174:AI174&gt;=$N$8)*(AH174:AI174 &lt;= $N$9)*(TEXT(AH174:AI174,"yyyy-mm")=AL174)*(AH175:AI175 = "▲"))</f>
        <v>0</v>
      </c>
      <c r="AO174" s="69" cm="1">
        <f t="array" ref="AO174">SUMPRODUCT((AC174:AI174&gt;=$N$8)*(AC174:AI174 &lt;= $N$9)*(TEXT(AC174:AI174,"yyyy-mm")=AL174)*(AC175:AI175 = "★"))</f>
        <v>0</v>
      </c>
      <c r="AP174" s="68"/>
      <c r="AQ174" s="19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3"/>
    </row>
    <row r="175" spans="10:55" s="8" customFormat="1" ht="20.25" customHeight="1" thickBot="1" x14ac:dyDescent="0.5">
      <c r="J175" s="86"/>
      <c r="K175" s="135" t="str">
        <f t="shared" ref="K175" si="680">IF(U175&gt;=0.285,"OK","NG")</f>
        <v>NG</v>
      </c>
      <c r="L175" s="136"/>
      <c r="M175" s="144"/>
      <c r="N175" s="144"/>
      <c r="O175" s="144"/>
      <c r="P175" s="144"/>
      <c r="Q175" s="144"/>
      <c r="R175" s="145"/>
      <c r="S175" s="146"/>
      <c r="T175" s="135">
        <f t="shared" ref="T175" si="681">COUNTIF(M175:S175,"●")</f>
        <v>0</v>
      </c>
      <c r="U175" s="147">
        <f t="shared" ref="U175" si="682">IF(COUNTA(M175:S175)=0,-1,IF(OR(COUNTIF(M175:S175,"▲")&gt;6,AND(M174&lt;$N$9,$N$9&lt;S174)),0.285,IF(T174+T175=0,0,T175/(T175+T174))))</f>
        <v>-1</v>
      </c>
      <c r="V175" s="135" t="str">
        <f>TEXT(S174,"YYYY-MM")</f>
        <v>2028-03</v>
      </c>
      <c r="W175" s="140" cm="1">
        <f t="array" ref="W175">IF(V175=V174,0,SUMPRODUCT((M174:S174&gt;=$N$8)*(M174:S174 &lt;= $N$9)*(TEXT(M174:S174,"yyyy-mm")=V175)*(M175:S175 = "●")))</f>
        <v>0</v>
      </c>
      <c r="X175" s="140" cm="1">
        <f t="array" ref="X175">IF(V175=V174,0,SUMPRODUCT((M174:S174&gt;=$N$8)*(M174:S174 &lt;= $N$9)*(TEXT(M174:S174,"yyyy-mm")=V175)*(M175:S175 = "▲")))</f>
        <v>0</v>
      </c>
      <c r="Y175" s="140" cm="1">
        <f t="array" ref="Y175">IF(V175=V174,0,SUMPRODUCT((M174:S174&gt;=$N$8)*(M174:S174 &lt;= $N$9)*(TEXT(M174:S174,"yyyy-mm")=V175)*(M175:S175 = "★")))</f>
        <v>0</v>
      </c>
      <c r="Z175" s="135"/>
      <c r="AA175" s="135" t="str">
        <f t="shared" ref="AA175" si="683">IF(AK175&gt;=0.285,"OK","NG")</f>
        <v>NG</v>
      </c>
      <c r="AB175" s="136"/>
      <c r="AC175" s="144"/>
      <c r="AD175" s="144"/>
      <c r="AE175" s="144"/>
      <c r="AF175" s="144"/>
      <c r="AG175" s="144"/>
      <c r="AH175" s="145"/>
      <c r="AI175" s="146"/>
      <c r="AJ175" s="68">
        <f t="shared" ref="AJ175" si="684">COUNTIF(AC175:AI175,"●")</f>
        <v>0</v>
      </c>
      <c r="AK175" s="70">
        <f t="shared" ref="AK175" si="685">IF(COUNTA(AC175:AI175)=0,-1,IF(OR(COUNTIF(AC175:AI175,"▲")&gt;6,AND(AC174&lt;$N$9,$N$9&lt;AI174)),0.285,IF(AJ174+AJ175=0,0,AJ175/(AJ175+AJ174))))</f>
        <v>-1</v>
      </c>
      <c r="AL175" s="68" t="str">
        <f>TEXT(AI174,"YYYY-MM")</f>
        <v>2028-07</v>
      </c>
      <c r="AM175" s="69" cm="1">
        <f t="array" ref="AM175">IF(AL175=AL174,0,SUMPRODUCT((AC174:AI174&gt;=$N$8)*(AC174:AI174 &lt;= $N$9)*(TEXT(AC174:AI174,"yyyy-mm")=AL175)*(AC175:AI175 = "●")))</f>
        <v>0</v>
      </c>
      <c r="AN175" s="69" cm="1">
        <f t="array" ref="AN175">IF(AL175=AL174,0,SUMPRODUCT((AC174:AI174&gt;=$N$8)*(AC174:AI174 &lt;= $N$9)*(TEXT(AC174:AI174,"yyyy-mm")=AL175)*(AC175:AI175 = "▲")))</f>
        <v>0</v>
      </c>
      <c r="AO175" s="69" cm="1">
        <f t="array" ref="AO175">IF(AL175=AL174,0,SUMPRODUCT((AC174:AI174&gt;=$N$8)*(AC174:AI174 &lt;= $N$9)*(TEXT(AC174:AI174,"yyyy-mm")=AL175)*(AC175:AI175 = "★")))</f>
        <v>0</v>
      </c>
      <c r="AP175" s="68"/>
      <c r="AQ175" s="19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3"/>
    </row>
    <row r="176" spans="10:55" s="8" customFormat="1" ht="20.25" customHeight="1" x14ac:dyDescent="0.45">
      <c r="J176" s="86"/>
      <c r="K176" s="135"/>
      <c r="L176" s="132">
        <v>125</v>
      </c>
      <c r="M176" s="141">
        <f>S174+1</f>
        <v>46818</v>
      </c>
      <c r="N176" s="141">
        <f t="shared" ref="N176:S176" si="686">M176+1</f>
        <v>46819</v>
      </c>
      <c r="O176" s="141">
        <f t="shared" si="686"/>
        <v>46820</v>
      </c>
      <c r="P176" s="141">
        <f t="shared" si="686"/>
        <v>46821</v>
      </c>
      <c r="Q176" s="141">
        <f t="shared" si="686"/>
        <v>46822</v>
      </c>
      <c r="R176" s="142">
        <f t="shared" si="686"/>
        <v>46823</v>
      </c>
      <c r="S176" s="143">
        <f t="shared" si="686"/>
        <v>46824</v>
      </c>
      <c r="T176" s="135">
        <f t="shared" ref="T176" si="687">COUNTIF(M177:S177,"★")</f>
        <v>0</v>
      </c>
      <c r="U176" s="135"/>
      <c r="V176" s="135" t="str">
        <f>TEXT(M176,"YYYY-MM")</f>
        <v>2028-03</v>
      </c>
      <c r="W176" s="140" cm="1">
        <f t="array" ref="W176">SUMPRODUCT((M176:S176&gt;=$N$8)*(M176:S176 &lt;= $N$9)*(TEXT(M176:S176,"yyyy-mm")=V176)*(M177:S177 = "●"))</f>
        <v>0</v>
      </c>
      <c r="X176" s="140" cm="1">
        <f t="array" ref="X176">SUMPRODUCT((R176:S176&gt;=$N$8)*(R176:S176 &lt;= $N$9)*(TEXT(R176:S176,"yyyy-mm")=V176)*(R177:S177 = "▲"))</f>
        <v>0</v>
      </c>
      <c r="Y176" s="140" cm="1">
        <f t="array" ref="Y176">SUMPRODUCT((M176:S176&gt;=$N$8)*(M176:S176 &lt;= $N$9)*(TEXT(M176:S176,"yyyy-mm")=V176)*(M177:S177 = "★"))</f>
        <v>0</v>
      </c>
      <c r="Z176" s="135"/>
      <c r="AA176" s="135"/>
      <c r="AB176" s="132">
        <v>146</v>
      </c>
      <c r="AC176" s="141">
        <f>AI174+1</f>
        <v>46965</v>
      </c>
      <c r="AD176" s="141">
        <f t="shared" ref="AD176:AI176" si="688">AC176+1</f>
        <v>46966</v>
      </c>
      <c r="AE176" s="141">
        <f t="shared" si="688"/>
        <v>46967</v>
      </c>
      <c r="AF176" s="141">
        <f t="shared" si="688"/>
        <v>46968</v>
      </c>
      <c r="AG176" s="141">
        <f t="shared" si="688"/>
        <v>46969</v>
      </c>
      <c r="AH176" s="142">
        <f t="shared" si="688"/>
        <v>46970</v>
      </c>
      <c r="AI176" s="143">
        <f t="shared" si="688"/>
        <v>46971</v>
      </c>
      <c r="AJ176" s="68">
        <f t="shared" ref="AJ176" si="689">COUNTIF(AC177:AI177,"★")</f>
        <v>0</v>
      </c>
      <c r="AK176" s="68"/>
      <c r="AL176" s="68" t="str">
        <f>TEXT(AC176,"YYYY-MM")</f>
        <v>2028-07</v>
      </c>
      <c r="AM176" s="69" cm="1">
        <f t="array" ref="AM176">SUMPRODUCT((AC176:AI176&gt;=$N$8)*(AC176:AI176 &lt;= $N$9)*(TEXT(AC176:AI176,"yyyy-mm")=AL176)*(AC177:AI177 = "●"))</f>
        <v>0</v>
      </c>
      <c r="AN176" s="69" cm="1">
        <f t="array" ref="AN176">SUMPRODUCT((AH176:AI176&gt;=$N$8)*(AH176:AI176 &lt;= $N$9)*(TEXT(AH176:AI176,"yyyy-mm")=AL176)*(AH177:AI177 = "▲"))</f>
        <v>0</v>
      </c>
      <c r="AO176" s="69" cm="1">
        <f t="array" ref="AO176">SUMPRODUCT((AC176:AI176&gt;=$N$8)*(AC176:AI176 &lt;= $N$9)*(TEXT(AC176:AI176,"yyyy-mm")=AL176)*(AC177:AI177 = "★"))</f>
        <v>0</v>
      </c>
      <c r="AP176" s="68"/>
      <c r="AQ176" s="19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3"/>
    </row>
    <row r="177" spans="9:55" s="8" customFormat="1" ht="20.25" customHeight="1" thickBot="1" x14ac:dyDescent="0.5">
      <c r="J177" s="86"/>
      <c r="K177" s="135" t="str">
        <f t="shared" ref="K177" si="690">IF(U177&gt;=0.285,"OK","NG")</f>
        <v>NG</v>
      </c>
      <c r="L177" s="136"/>
      <c r="M177" s="144"/>
      <c r="N177" s="144"/>
      <c r="O177" s="144"/>
      <c r="P177" s="144"/>
      <c r="Q177" s="144"/>
      <c r="R177" s="145"/>
      <c r="S177" s="146"/>
      <c r="T177" s="135">
        <f t="shared" ref="T177" si="691">COUNTIF(M177:S177,"●")</f>
        <v>0</v>
      </c>
      <c r="U177" s="147">
        <f t="shared" ref="U177" si="692">IF(COUNTA(M177:S177)=0,-1,IF(OR(COUNTIF(M177:S177,"▲")&gt;6,AND(M176&lt;$N$9,$N$9&lt;S176)),0.285,IF(T176+T177=0,0,T177/(T177+T176))))</f>
        <v>-1</v>
      </c>
      <c r="V177" s="135" t="str">
        <f>TEXT(S176,"YYYY-MM")</f>
        <v>2028-03</v>
      </c>
      <c r="W177" s="140" cm="1">
        <f t="array" ref="W177">IF(V177=V176,0,SUMPRODUCT((M176:S176&gt;=$N$8)*(M176:S176 &lt;= $N$9)*(TEXT(M176:S176,"yyyy-mm")=V177)*(M177:S177 = "●")))</f>
        <v>0</v>
      </c>
      <c r="X177" s="140" cm="1">
        <f t="array" ref="X177">IF(V177=V176,0,SUMPRODUCT((M176:S176&gt;=$N$8)*(M176:S176 &lt;= $N$9)*(TEXT(M176:S176,"yyyy-mm")=V177)*(M177:S177 = "▲")))</f>
        <v>0</v>
      </c>
      <c r="Y177" s="140" cm="1">
        <f t="array" ref="Y177">IF(V177=V176,0,SUMPRODUCT((M176:S176&gt;=$N$8)*(M176:S176 &lt;= $N$9)*(TEXT(M176:S176,"yyyy-mm")=V177)*(M177:S177 = "★")))</f>
        <v>0</v>
      </c>
      <c r="Z177" s="135"/>
      <c r="AA177" s="135" t="str">
        <f t="shared" ref="AA177" si="693">IF(AK177&gt;=0.285,"OK","NG")</f>
        <v>NG</v>
      </c>
      <c r="AB177" s="136"/>
      <c r="AC177" s="144"/>
      <c r="AD177" s="144"/>
      <c r="AE177" s="144"/>
      <c r="AF177" s="144"/>
      <c r="AG177" s="144"/>
      <c r="AH177" s="145"/>
      <c r="AI177" s="146"/>
      <c r="AJ177" s="68">
        <f t="shared" ref="AJ177" si="694">COUNTIF(AC177:AI177,"●")</f>
        <v>0</v>
      </c>
      <c r="AK177" s="70">
        <f t="shared" ref="AK177" si="695">IF(COUNTA(AC177:AI177)=0,-1,IF(OR(COUNTIF(AC177:AI177,"▲")&gt;6,AND(AC176&lt;$N$9,$N$9&lt;AI176)),0.285,IF(AJ176+AJ177=0,0,AJ177/(AJ177+AJ176))))</f>
        <v>-1</v>
      </c>
      <c r="AL177" s="68" t="str">
        <f>TEXT(AI176,"YYYY-MM")</f>
        <v>2028-08</v>
      </c>
      <c r="AM177" s="69" cm="1">
        <f t="array" ref="AM177">IF(AL177=AL176,0,SUMPRODUCT((AC176:AI176&gt;=$N$8)*(AC176:AI176 &lt;= $N$9)*(TEXT(AC176:AI176,"yyyy-mm")=AL177)*(AC177:AI177 = "●")))</f>
        <v>0</v>
      </c>
      <c r="AN177" s="69" cm="1">
        <f t="array" ref="AN177">IF(AL177=AL176,0,SUMPRODUCT((AC176:AI176&gt;=$N$8)*(AC176:AI176 &lt;= $N$9)*(TEXT(AC176:AI176,"yyyy-mm")=AL177)*(AC177:AI177 = "▲")))</f>
        <v>0</v>
      </c>
      <c r="AO177" s="69" cm="1">
        <f t="array" ref="AO177">IF(AL177=AL176,0,SUMPRODUCT((AC176:AI176&gt;=$N$8)*(AC176:AI176 &lt;= $N$9)*(TEXT(AC176:AI176,"yyyy-mm")=AL177)*(AC177:AI177 = "★")))</f>
        <v>0</v>
      </c>
      <c r="AP177" s="68"/>
      <c r="AQ177" s="19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3"/>
    </row>
    <row r="178" spans="9:55" s="8" customFormat="1" ht="20.25" customHeight="1" x14ac:dyDescent="0.45">
      <c r="J178" s="86"/>
      <c r="K178" s="135"/>
      <c r="L178" s="132">
        <v>126</v>
      </c>
      <c r="M178" s="141">
        <f>S176+1</f>
        <v>46825</v>
      </c>
      <c r="N178" s="141">
        <f t="shared" ref="N178:S178" si="696">M178+1</f>
        <v>46826</v>
      </c>
      <c r="O178" s="141">
        <f t="shared" si="696"/>
        <v>46827</v>
      </c>
      <c r="P178" s="141">
        <f t="shared" si="696"/>
        <v>46828</v>
      </c>
      <c r="Q178" s="141">
        <f t="shared" si="696"/>
        <v>46829</v>
      </c>
      <c r="R178" s="142">
        <f t="shared" si="696"/>
        <v>46830</v>
      </c>
      <c r="S178" s="143">
        <f t="shared" si="696"/>
        <v>46831</v>
      </c>
      <c r="T178" s="135">
        <f t="shared" ref="T178" si="697">COUNTIF(M179:S179,"★")</f>
        <v>0</v>
      </c>
      <c r="U178" s="135"/>
      <c r="V178" s="135" t="str">
        <f>TEXT(M178,"YYYY-MM")</f>
        <v>2028-03</v>
      </c>
      <c r="W178" s="140" cm="1">
        <f t="array" ref="W178">SUMPRODUCT((M178:S178&gt;=$N$8)*(M178:S178 &lt;= $N$9)*(TEXT(M178:S178,"yyyy-mm")=V178)*(M179:S179 = "●"))</f>
        <v>0</v>
      </c>
      <c r="X178" s="140" cm="1">
        <f t="array" ref="X178">SUMPRODUCT((R178:S178&gt;=$N$8)*(R178:S178 &lt;= $N$9)*(TEXT(R178:S178,"yyyy-mm")=V178)*(R179:S179 = "▲"))</f>
        <v>0</v>
      </c>
      <c r="Y178" s="140" cm="1">
        <f t="array" ref="Y178">SUMPRODUCT((M178:S178&gt;=$N$8)*(M178:S178 &lt;= $N$9)*(TEXT(M178:S178,"yyyy-mm")=V178)*(M179:S179 = "★"))</f>
        <v>0</v>
      </c>
      <c r="Z178" s="135"/>
      <c r="AA178" s="135"/>
      <c r="AB178" s="132">
        <v>147</v>
      </c>
      <c r="AC178" s="141">
        <f>AI176+1</f>
        <v>46972</v>
      </c>
      <c r="AD178" s="141">
        <f t="shared" ref="AD178:AI178" si="698">AC178+1</f>
        <v>46973</v>
      </c>
      <c r="AE178" s="141">
        <f t="shared" si="698"/>
        <v>46974</v>
      </c>
      <c r="AF178" s="141">
        <f t="shared" si="698"/>
        <v>46975</v>
      </c>
      <c r="AG178" s="141">
        <f t="shared" si="698"/>
        <v>46976</v>
      </c>
      <c r="AH178" s="142">
        <f t="shared" si="698"/>
        <v>46977</v>
      </c>
      <c r="AI178" s="143">
        <f t="shared" si="698"/>
        <v>46978</v>
      </c>
      <c r="AJ178" s="68">
        <f t="shared" ref="AJ178" si="699">COUNTIF(AC179:AI179,"★")</f>
        <v>0</v>
      </c>
      <c r="AK178" s="68"/>
      <c r="AL178" s="68" t="str">
        <f>TEXT(AC178,"YYYY-MM")</f>
        <v>2028-08</v>
      </c>
      <c r="AM178" s="69" cm="1">
        <f t="array" ref="AM178">SUMPRODUCT((AC178:AI178&gt;=$N$8)*(AC178:AI178 &lt;= $N$9)*(TEXT(AC178:AI178,"yyyy-mm")=AL178)*(AC179:AI179 = "●"))</f>
        <v>0</v>
      </c>
      <c r="AN178" s="69" cm="1">
        <f t="array" ref="AN178">SUMPRODUCT((AH178:AI178&gt;=$N$8)*(AH178:AI178 &lt;= $N$9)*(TEXT(AH178:AI178,"yyyy-mm")=AL178)*(AH179:AI179 = "▲"))</f>
        <v>0</v>
      </c>
      <c r="AO178" s="69" cm="1">
        <f t="array" ref="AO178">SUMPRODUCT((AC178:AI178&gt;=$N$8)*(AC178:AI178 &lt;= $N$9)*(TEXT(AC178:AI178,"yyyy-mm")=AL178)*(AC179:AI179 = "★"))</f>
        <v>0</v>
      </c>
      <c r="AP178" s="68"/>
      <c r="AQ178" s="19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3"/>
    </row>
    <row r="179" spans="9:55" s="8" customFormat="1" ht="20.25" customHeight="1" thickBot="1" x14ac:dyDescent="0.5">
      <c r="J179" s="86"/>
      <c r="K179" s="135" t="str">
        <f t="shared" ref="K179" si="700">IF(U179&gt;=0.285,"OK","NG")</f>
        <v>NG</v>
      </c>
      <c r="L179" s="136"/>
      <c r="M179" s="144"/>
      <c r="N179" s="144"/>
      <c r="O179" s="144"/>
      <c r="P179" s="144"/>
      <c r="Q179" s="144"/>
      <c r="R179" s="145"/>
      <c r="S179" s="146"/>
      <c r="T179" s="135">
        <f t="shared" ref="T179" si="701">COUNTIF(M179:S179,"●")</f>
        <v>0</v>
      </c>
      <c r="U179" s="147">
        <f t="shared" ref="U179" si="702">IF(COUNTA(M179:S179)=0,-1,IF(OR(COUNTIF(M179:S179,"▲")&gt;6,AND(M178&lt;$N$9,$N$9&lt;S178)),0.285,IF(T178+T179=0,0,T179/(T179+T178))))</f>
        <v>-1</v>
      </c>
      <c r="V179" s="135" t="str">
        <f>TEXT(S178,"YYYY-MM")</f>
        <v>2028-03</v>
      </c>
      <c r="W179" s="140" cm="1">
        <f t="array" ref="W179">IF(V179=V178,0,SUMPRODUCT((M178:S178&gt;=$N$8)*(M178:S178 &lt;= $N$9)*(TEXT(M178:S178,"yyyy-mm")=V179)*(M179:S179 = "●")))</f>
        <v>0</v>
      </c>
      <c r="X179" s="140" cm="1">
        <f t="array" ref="X179">IF(V179=V178,0,SUMPRODUCT((M178:S178&gt;=$N$8)*(M178:S178 &lt;= $N$9)*(TEXT(M178:S178,"yyyy-mm")=V179)*(M179:S179 = "▲")))</f>
        <v>0</v>
      </c>
      <c r="Y179" s="140" cm="1">
        <f t="array" ref="Y179">IF(V179=V178,0,SUMPRODUCT((M178:S178&gt;=$N$8)*(M178:S178 &lt;= $N$9)*(TEXT(M178:S178,"yyyy-mm")=V179)*(M179:S179 = "★")))</f>
        <v>0</v>
      </c>
      <c r="Z179" s="135"/>
      <c r="AA179" s="135" t="str">
        <f t="shared" ref="AA179" si="703">IF(AK179&gt;=0.285,"OK","NG")</f>
        <v>NG</v>
      </c>
      <c r="AB179" s="136"/>
      <c r="AC179" s="144"/>
      <c r="AD179" s="144"/>
      <c r="AE179" s="144"/>
      <c r="AF179" s="144"/>
      <c r="AG179" s="144"/>
      <c r="AH179" s="145"/>
      <c r="AI179" s="146"/>
      <c r="AJ179" s="68">
        <f t="shared" ref="AJ179" si="704">COUNTIF(AC179:AI179,"●")</f>
        <v>0</v>
      </c>
      <c r="AK179" s="70">
        <f t="shared" ref="AK179" si="705">IF(COUNTA(AC179:AI179)=0,-1,IF(OR(COUNTIF(AC179:AI179,"▲")&gt;6,AND(AC178&lt;$N$9,$N$9&lt;AI178)),0.285,IF(AJ178+AJ179=0,0,AJ179/(AJ179+AJ178))))</f>
        <v>-1</v>
      </c>
      <c r="AL179" s="68" t="str">
        <f>TEXT(AI178,"YYYY-MM")</f>
        <v>2028-08</v>
      </c>
      <c r="AM179" s="69" cm="1">
        <f t="array" ref="AM179">IF(AL179=AL178,0,SUMPRODUCT((AC178:AI178&gt;=$N$8)*(AC178:AI178 &lt;= $N$9)*(TEXT(AC178:AI178,"yyyy-mm")=AL179)*(AC179:AI179 = "●")))</f>
        <v>0</v>
      </c>
      <c r="AN179" s="69" cm="1">
        <f t="array" ref="AN179">IF(AL179=AL178,0,SUMPRODUCT((AC178:AI178&gt;=$N$8)*(AC178:AI178 &lt;= $N$9)*(TEXT(AC178:AI178,"yyyy-mm")=AL179)*(AC179:AI179 = "▲")))</f>
        <v>0</v>
      </c>
      <c r="AO179" s="69" cm="1">
        <f t="array" ref="AO179">IF(AL179=AL178,0,SUMPRODUCT((AC178:AI178&gt;=$N$8)*(AC178:AI178 &lt;= $N$9)*(TEXT(AC178:AI178,"yyyy-mm")=AL179)*(AC179:AI179 = "★")))</f>
        <v>0</v>
      </c>
      <c r="AP179" s="68"/>
      <c r="AQ179" s="19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3"/>
    </row>
    <row r="180" spans="9:55" s="8" customFormat="1" ht="20.25" customHeight="1" x14ac:dyDescent="0.45">
      <c r="J180" s="86"/>
      <c r="K180" s="135"/>
      <c r="L180" s="132">
        <v>127</v>
      </c>
      <c r="M180" s="141">
        <f>S178+1</f>
        <v>46832</v>
      </c>
      <c r="N180" s="141">
        <f t="shared" ref="N180:S180" si="706">M180+1</f>
        <v>46833</v>
      </c>
      <c r="O180" s="141">
        <f t="shared" si="706"/>
        <v>46834</v>
      </c>
      <c r="P180" s="141">
        <f t="shared" si="706"/>
        <v>46835</v>
      </c>
      <c r="Q180" s="141">
        <f t="shared" si="706"/>
        <v>46836</v>
      </c>
      <c r="R180" s="142">
        <f t="shared" si="706"/>
        <v>46837</v>
      </c>
      <c r="S180" s="143">
        <f t="shared" si="706"/>
        <v>46838</v>
      </c>
      <c r="T180" s="135">
        <f t="shared" ref="T180" si="707">COUNTIF(M181:S181,"★")</f>
        <v>0</v>
      </c>
      <c r="U180" s="135"/>
      <c r="V180" s="135" t="str">
        <f>TEXT(M180,"YYYY-MM")</f>
        <v>2028-03</v>
      </c>
      <c r="W180" s="140" cm="1">
        <f t="array" ref="W180">SUMPRODUCT((M180:S180&gt;=$N$8)*(M180:S180 &lt;= $N$9)*(TEXT(M180:S180,"yyyy-mm")=V180)*(M181:S181 = "●"))</f>
        <v>0</v>
      </c>
      <c r="X180" s="140" cm="1">
        <f t="array" ref="X180">SUMPRODUCT((R180:S180&gt;=$N$8)*(R180:S180 &lt;= $N$9)*(TEXT(R180:S180,"yyyy-mm")=V180)*(R181:S181 = "▲"))</f>
        <v>0</v>
      </c>
      <c r="Y180" s="140" cm="1">
        <f t="array" ref="Y180">SUMPRODUCT((M180:S180&gt;=$N$8)*(M180:S180 &lt;= $N$9)*(TEXT(M180:S180,"yyyy-mm")=V180)*(M181:S181 = "★"))</f>
        <v>0</v>
      </c>
      <c r="Z180" s="135"/>
      <c r="AA180" s="135"/>
      <c r="AB180" s="132">
        <v>148</v>
      </c>
      <c r="AC180" s="141">
        <f>AI178+1</f>
        <v>46979</v>
      </c>
      <c r="AD180" s="141">
        <f t="shared" ref="AD180:AI180" si="708">AC180+1</f>
        <v>46980</v>
      </c>
      <c r="AE180" s="141">
        <f t="shared" si="708"/>
        <v>46981</v>
      </c>
      <c r="AF180" s="141">
        <f t="shared" si="708"/>
        <v>46982</v>
      </c>
      <c r="AG180" s="141">
        <f t="shared" si="708"/>
        <v>46983</v>
      </c>
      <c r="AH180" s="142">
        <f t="shared" si="708"/>
        <v>46984</v>
      </c>
      <c r="AI180" s="143">
        <f t="shared" si="708"/>
        <v>46985</v>
      </c>
      <c r="AJ180" s="68">
        <f t="shared" ref="AJ180" si="709">COUNTIF(AC181:AI181,"★")</f>
        <v>0</v>
      </c>
      <c r="AK180" s="68"/>
      <c r="AL180" s="68" t="str">
        <f>TEXT(AC180,"YYYY-MM")</f>
        <v>2028-08</v>
      </c>
      <c r="AM180" s="69" cm="1">
        <f t="array" ref="AM180">SUMPRODUCT((AC180:AI180&gt;=$N$8)*(AC180:AI180 &lt;= $N$9)*(TEXT(AC180:AI180,"yyyy-mm")=AL180)*(AC181:AI181 = "●"))</f>
        <v>0</v>
      </c>
      <c r="AN180" s="69" cm="1">
        <f t="array" ref="AN180">SUMPRODUCT((AH180:AI180&gt;=$N$8)*(AH180:AI180 &lt;= $N$9)*(TEXT(AH180:AI180,"yyyy-mm")=AL180)*(AH181:AI181 = "▲"))</f>
        <v>0</v>
      </c>
      <c r="AO180" s="69" cm="1">
        <f t="array" ref="AO180">SUMPRODUCT((AC180:AI180&gt;=$N$8)*(AC180:AI180 &lt;= $N$9)*(TEXT(AC180:AI180,"yyyy-mm")=AL180)*(AC181:AI181 = "★"))</f>
        <v>0</v>
      </c>
      <c r="AP180" s="68"/>
      <c r="AQ180" s="19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3"/>
    </row>
    <row r="181" spans="9:55" s="8" customFormat="1" ht="20.25" customHeight="1" thickBot="1" x14ac:dyDescent="0.5">
      <c r="J181" s="86"/>
      <c r="K181" s="135" t="str">
        <f t="shared" ref="K181" si="710">IF(U181&gt;=0.285,"OK","NG")</f>
        <v>NG</v>
      </c>
      <c r="L181" s="136"/>
      <c r="M181" s="144"/>
      <c r="N181" s="144"/>
      <c r="O181" s="144"/>
      <c r="P181" s="144"/>
      <c r="Q181" s="144"/>
      <c r="R181" s="145"/>
      <c r="S181" s="146"/>
      <c r="T181" s="135">
        <f t="shared" ref="T181" si="711">COUNTIF(M181:S181,"●")</f>
        <v>0</v>
      </c>
      <c r="U181" s="147">
        <f t="shared" ref="U181" si="712">IF(COUNTA(M181:S181)=0,-1,IF(OR(COUNTIF(M181:S181,"▲")&gt;6,AND(M180&lt;$N$9,$N$9&lt;S180)),0.285,IF(T180+T181=0,0,T181/(T181+T180))))</f>
        <v>-1</v>
      </c>
      <c r="V181" s="135" t="str">
        <f>TEXT(S180,"YYYY-MM")</f>
        <v>2028-03</v>
      </c>
      <c r="W181" s="140" cm="1">
        <f t="array" ref="W181">IF(V181=V180,0,SUMPRODUCT((M180:S180&gt;=$N$8)*(M180:S180 &lt;= $N$9)*(TEXT(M180:S180,"yyyy-mm")=V181)*(M181:S181 = "●")))</f>
        <v>0</v>
      </c>
      <c r="X181" s="140" cm="1">
        <f t="array" ref="X181">IF(V181=V180,0,SUMPRODUCT((M180:S180&gt;=$N$8)*(M180:S180 &lt;= $N$9)*(TEXT(M180:S180,"yyyy-mm")=V181)*(M181:S181 = "▲")))</f>
        <v>0</v>
      </c>
      <c r="Y181" s="140" cm="1">
        <f t="array" ref="Y181">IF(V181=V180,0,SUMPRODUCT((M180:S180&gt;=$N$8)*(M180:S180 &lt;= $N$9)*(TEXT(M180:S180,"yyyy-mm")=V181)*(M181:S181 = "★")))</f>
        <v>0</v>
      </c>
      <c r="Z181" s="135"/>
      <c r="AA181" s="135" t="str">
        <f t="shared" ref="AA181" si="713">IF(AK181&gt;=0.285,"OK","NG")</f>
        <v>NG</v>
      </c>
      <c r="AB181" s="136"/>
      <c r="AC181" s="144"/>
      <c r="AD181" s="144"/>
      <c r="AE181" s="144"/>
      <c r="AF181" s="144"/>
      <c r="AG181" s="144"/>
      <c r="AH181" s="145"/>
      <c r="AI181" s="146"/>
      <c r="AJ181" s="68">
        <f t="shared" ref="AJ181" si="714">COUNTIF(AC181:AI181,"●")</f>
        <v>0</v>
      </c>
      <c r="AK181" s="70">
        <f t="shared" ref="AK181" si="715">IF(COUNTA(AC181:AI181)=0,-1,IF(OR(COUNTIF(AC181:AI181,"▲")&gt;6,AND(AC180&lt;$N$9,$N$9&lt;AI180)),0.285,IF(AJ180+AJ181=0,0,AJ181/(AJ181+AJ180))))</f>
        <v>-1</v>
      </c>
      <c r="AL181" s="68" t="str">
        <f>TEXT(AI180,"YYYY-MM")</f>
        <v>2028-08</v>
      </c>
      <c r="AM181" s="69" cm="1">
        <f t="array" ref="AM181">IF(AL181=AL180,0,SUMPRODUCT((AC180:AI180&gt;=$N$8)*(AC180:AI180 &lt;= $N$9)*(TEXT(AC180:AI180,"yyyy-mm")=AL181)*(AC181:AI181 = "●")))</f>
        <v>0</v>
      </c>
      <c r="AN181" s="69" cm="1">
        <f t="array" ref="AN181">IF(AL181=AL180,0,SUMPRODUCT((AC180:AI180&gt;=$N$8)*(AC180:AI180 &lt;= $N$9)*(TEXT(AC180:AI180,"yyyy-mm")=AL181)*(AC181:AI181 = "▲")))</f>
        <v>0</v>
      </c>
      <c r="AO181" s="69" cm="1">
        <f t="array" ref="AO181">IF(AL181=AL180,0,SUMPRODUCT((AC180:AI180&gt;=$N$8)*(AC180:AI180 &lt;= $N$9)*(TEXT(AC180:AI180,"yyyy-mm")=AL181)*(AC181:AI181 = "★")))</f>
        <v>0</v>
      </c>
      <c r="AP181" s="68"/>
      <c r="AQ181" s="19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3"/>
    </row>
    <row r="182" spans="9:55" s="8" customFormat="1" ht="20.25" customHeight="1" x14ac:dyDescent="0.45">
      <c r="I182" s="4"/>
      <c r="J182" s="86"/>
      <c r="K182" s="135"/>
      <c r="L182" s="132">
        <v>128</v>
      </c>
      <c r="M182" s="141">
        <f>S180+1</f>
        <v>46839</v>
      </c>
      <c r="N182" s="141">
        <f t="shared" ref="N182:S182" si="716">M182+1</f>
        <v>46840</v>
      </c>
      <c r="O182" s="141">
        <f t="shared" si="716"/>
        <v>46841</v>
      </c>
      <c r="P182" s="141">
        <f t="shared" si="716"/>
        <v>46842</v>
      </c>
      <c r="Q182" s="141">
        <f t="shared" si="716"/>
        <v>46843</v>
      </c>
      <c r="R182" s="142">
        <f t="shared" si="716"/>
        <v>46844</v>
      </c>
      <c r="S182" s="143">
        <f t="shared" si="716"/>
        <v>46845</v>
      </c>
      <c r="T182" s="135">
        <f t="shared" ref="T182" si="717">COUNTIF(M183:S183,"★")</f>
        <v>0</v>
      </c>
      <c r="U182" s="135"/>
      <c r="V182" s="135" t="str">
        <f>TEXT(M182,"YYYY-MM")</f>
        <v>2028-03</v>
      </c>
      <c r="W182" s="140" cm="1">
        <f t="array" ref="W182">SUMPRODUCT((M182:S182&gt;=$N$8)*(M182:S182 &lt;= $N$9)*(TEXT(M182:S182,"yyyy-mm")=V182)*(M183:S183 = "●"))</f>
        <v>0</v>
      </c>
      <c r="X182" s="140" cm="1">
        <f t="array" ref="X182">SUMPRODUCT((R182:S182&gt;=$N$8)*(R182:S182 &lt;= $N$9)*(TEXT(R182:S182,"yyyy-mm")=V182)*(R183:S183 = "▲"))</f>
        <v>0</v>
      </c>
      <c r="Y182" s="140" cm="1">
        <f t="array" ref="Y182">SUMPRODUCT((M182:S182&gt;=$N$8)*(M182:S182 &lt;= $N$9)*(TEXT(M182:S182,"yyyy-mm")=V182)*(M183:S183 = "★"))</f>
        <v>0</v>
      </c>
      <c r="Z182" s="135"/>
      <c r="AA182" s="135"/>
      <c r="AB182" s="132">
        <v>149</v>
      </c>
      <c r="AC182" s="141">
        <f>AI180+1</f>
        <v>46986</v>
      </c>
      <c r="AD182" s="141">
        <f t="shared" ref="AD182:AI182" si="718">AC182+1</f>
        <v>46987</v>
      </c>
      <c r="AE182" s="141">
        <f t="shared" si="718"/>
        <v>46988</v>
      </c>
      <c r="AF182" s="141">
        <f t="shared" si="718"/>
        <v>46989</v>
      </c>
      <c r="AG182" s="141">
        <f t="shared" si="718"/>
        <v>46990</v>
      </c>
      <c r="AH182" s="142">
        <f t="shared" si="718"/>
        <v>46991</v>
      </c>
      <c r="AI182" s="143">
        <f t="shared" si="718"/>
        <v>46992</v>
      </c>
      <c r="AJ182" s="68">
        <f t="shared" ref="AJ182" si="719">COUNTIF(AC183:AI183,"★")</f>
        <v>0</v>
      </c>
      <c r="AK182" s="68"/>
      <c r="AL182" s="68" t="str">
        <f>TEXT(AC182,"YYYY-MM")</f>
        <v>2028-08</v>
      </c>
      <c r="AM182" s="69" cm="1">
        <f t="array" ref="AM182">SUMPRODUCT((AC182:AI182&gt;=$N$8)*(AC182:AI182 &lt;= $N$9)*(TEXT(AC182:AI182,"yyyy-mm")=AL182)*(AC183:AI183 = "●"))</f>
        <v>0</v>
      </c>
      <c r="AN182" s="69" cm="1">
        <f t="array" ref="AN182">SUMPRODUCT((AH182:AI182&gt;=$N$8)*(AH182:AI182 &lt;= $N$9)*(TEXT(AH182:AI182,"yyyy-mm")=AL182)*(AH183:AI183 = "▲"))</f>
        <v>0</v>
      </c>
      <c r="AO182" s="69" cm="1">
        <f t="array" ref="AO182">SUMPRODUCT((AC182:AI182&gt;=$N$8)*(AC182:AI182 &lt;= $N$9)*(TEXT(AC182:AI182,"yyyy-mm")=AL182)*(AC183:AI183 = "★"))</f>
        <v>0</v>
      </c>
      <c r="AP182" s="68"/>
      <c r="AQ182" s="19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3"/>
    </row>
    <row r="183" spans="9:55" s="8" customFormat="1" ht="20.25" customHeight="1" thickBot="1" x14ac:dyDescent="0.5">
      <c r="I183" s="4"/>
      <c r="J183" s="86"/>
      <c r="K183" s="135" t="str">
        <f t="shared" ref="K183" si="720">IF(U183&gt;=0.285,"OK","NG")</f>
        <v>NG</v>
      </c>
      <c r="L183" s="136"/>
      <c r="M183" s="144"/>
      <c r="N183" s="144"/>
      <c r="O183" s="144"/>
      <c r="P183" s="144"/>
      <c r="Q183" s="144"/>
      <c r="R183" s="145"/>
      <c r="S183" s="146"/>
      <c r="T183" s="135">
        <f t="shared" ref="T183" si="721">COUNTIF(M183:S183,"●")</f>
        <v>0</v>
      </c>
      <c r="U183" s="147">
        <f t="shared" ref="U183" si="722">IF(COUNTA(M183:S183)=0,-1,IF(OR(COUNTIF(M183:S183,"▲")&gt;6,AND(M182&lt;$N$9,$N$9&lt;S182)),0.285,IF(T182+T183=0,0,T183/(T183+T182))))</f>
        <v>-1</v>
      </c>
      <c r="V183" s="135" t="str">
        <f>TEXT(S182,"YYYY-MM")</f>
        <v>2028-04</v>
      </c>
      <c r="W183" s="140" cm="1">
        <f t="array" ref="W183">IF(V183=V182,0,SUMPRODUCT((M182:S182&gt;=$N$8)*(M182:S182 &lt;= $N$9)*(TEXT(M182:S182,"yyyy-mm")=V183)*(M183:S183 = "●")))</f>
        <v>0</v>
      </c>
      <c r="X183" s="140" cm="1">
        <f t="array" ref="X183">IF(V183=V182,0,SUMPRODUCT((M182:S182&gt;=$N$8)*(M182:S182 &lt;= $N$9)*(TEXT(M182:S182,"yyyy-mm")=V183)*(M183:S183 = "▲")))</f>
        <v>0</v>
      </c>
      <c r="Y183" s="140" cm="1">
        <f t="array" ref="Y183">IF(V183=V182,0,SUMPRODUCT((M182:S182&gt;=$N$8)*(M182:S182 &lt;= $N$9)*(TEXT(M182:S182,"yyyy-mm")=V183)*(M183:S183 = "★")))</f>
        <v>0</v>
      </c>
      <c r="Z183" s="135"/>
      <c r="AA183" s="135" t="str">
        <f t="shared" ref="AA183" si="723">IF(AK183&gt;=0.285,"OK","NG")</f>
        <v>NG</v>
      </c>
      <c r="AB183" s="136"/>
      <c r="AC183" s="144"/>
      <c r="AD183" s="144"/>
      <c r="AE183" s="144"/>
      <c r="AF183" s="144"/>
      <c r="AG183" s="144"/>
      <c r="AH183" s="145"/>
      <c r="AI183" s="146"/>
      <c r="AJ183" s="68">
        <f t="shared" ref="AJ183" si="724">COUNTIF(AC183:AI183,"●")</f>
        <v>0</v>
      </c>
      <c r="AK183" s="70">
        <f t="shared" ref="AK183" si="725">IF(COUNTA(AC183:AI183)=0,-1,IF(OR(COUNTIF(AC183:AI183,"▲")&gt;6,AND(AC182&lt;$N$9,$N$9&lt;AI182)),0.285,IF(AJ182+AJ183=0,0,AJ183/(AJ183+AJ182))))</f>
        <v>-1</v>
      </c>
      <c r="AL183" s="68" t="str">
        <f>TEXT(AI182,"YYYY-MM")</f>
        <v>2028-08</v>
      </c>
      <c r="AM183" s="69" cm="1">
        <f t="array" ref="AM183">IF(AL183=AL182,0,SUMPRODUCT((AC182:AI182&gt;=$N$8)*(AC182:AI182 &lt;= $N$9)*(TEXT(AC182:AI182,"yyyy-mm")=AL183)*(AC183:AI183 = "●")))</f>
        <v>0</v>
      </c>
      <c r="AN183" s="69" cm="1">
        <f t="array" ref="AN183">IF(AL183=AL182,0,SUMPRODUCT((AC182:AI182&gt;=$N$8)*(AC182:AI182 &lt;= $N$9)*(TEXT(AC182:AI182,"yyyy-mm")=AL183)*(AC183:AI183 = "▲")))</f>
        <v>0</v>
      </c>
      <c r="AO183" s="69" cm="1">
        <f t="array" ref="AO183">IF(AL183=AL182,0,SUMPRODUCT((AC182:AI182&gt;=$N$8)*(AC182:AI182 &lt;= $N$9)*(TEXT(AC182:AI182,"yyyy-mm")=AL183)*(AC183:AI183 = "★")))</f>
        <v>0</v>
      </c>
      <c r="AP183" s="68"/>
      <c r="AQ183" s="19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3"/>
    </row>
    <row r="184" spans="9:55" s="8" customFormat="1" ht="20.25" customHeight="1" x14ac:dyDescent="0.45">
      <c r="I184" s="4"/>
      <c r="J184" s="86"/>
      <c r="K184" s="135"/>
      <c r="L184" s="132">
        <v>129</v>
      </c>
      <c r="M184" s="141">
        <f>S182+1</f>
        <v>46846</v>
      </c>
      <c r="N184" s="141">
        <f t="shared" ref="N184:S184" si="726">M184+1</f>
        <v>46847</v>
      </c>
      <c r="O184" s="141">
        <f t="shared" si="726"/>
        <v>46848</v>
      </c>
      <c r="P184" s="141">
        <f t="shared" si="726"/>
        <v>46849</v>
      </c>
      <c r="Q184" s="141">
        <f t="shared" si="726"/>
        <v>46850</v>
      </c>
      <c r="R184" s="142">
        <f t="shared" si="726"/>
        <v>46851</v>
      </c>
      <c r="S184" s="143">
        <f t="shared" si="726"/>
        <v>46852</v>
      </c>
      <c r="T184" s="135">
        <f t="shared" ref="T184" si="727">COUNTIF(M185:S185,"★")</f>
        <v>0</v>
      </c>
      <c r="U184" s="135"/>
      <c r="V184" s="135" t="str">
        <f>TEXT(M184,"YYYY-MM")</f>
        <v>2028-04</v>
      </c>
      <c r="W184" s="140" cm="1">
        <f t="array" ref="W184">SUMPRODUCT((M184:S184&gt;=$N$8)*(M184:S184 &lt;= $N$9)*(TEXT(M184:S184,"yyyy-mm")=V184)*(M185:S185 = "●"))</f>
        <v>0</v>
      </c>
      <c r="X184" s="140" cm="1">
        <f t="array" ref="X184">SUMPRODUCT((R184:S184&gt;=$N$8)*(R184:S184 &lt;= $N$9)*(TEXT(R184:S184,"yyyy-mm")=V184)*(R185:S185 = "▲"))</f>
        <v>0</v>
      </c>
      <c r="Y184" s="140" cm="1">
        <f t="array" ref="Y184">SUMPRODUCT((M184:S184&gt;=$N$8)*(M184:S184 &lt;= $N$9)*(TEXT(M184:S184,"yyyy-mm")=V184)*(M185:S185 = "★"))</f>
        <v>0</v>
      </c>
      <c r="Z184" s="135"/>
      <c r="AA184" s="135"/>
      <c r="AB184" s="132">
        <v>150</v>
      </c>
      <c r="AC184" s="141">
        <f>AI182+1</f>
        <v>46993</v>
      </c>
      <c r="AD184" s="141">
        <f t="shared" ref="AD184:AI184" si="728">AC184+1</f>
        <v>46994</v>
      </c>
      <c r="AE184" s="141">
        <f t="shared" si="728"/>
        <v>46995</v>
      </c>
      <c r="AF184" s="141">
        <f t="shared" si="728"/>
        <v>46996</v>
      </c>
      <c r="AG184" s="141">
        <f t="shared" si="728"/>
        <v>46997</v>
      </c>
      <c r="AH184" s="142">
        <f t="shared" si="728"/>
        <v>46998</v>
      </c>
      <c r="AI184" s="143">
        <f t="shared" si="728"/>
        <v>46999</v>
      </c>
      <c r="AJ184" s="68">
        <f t="shared" ref="AJ184" si="729">COUNTIF(AC185:AI185,"★")</f>
        <v>0</v>
      </c>
      <c r="AK184" s="68"/>
      <c r="AL184" s="68" t="str">
        <f>TEXT(AC184,"YYYY-MM")</f>
        <v>2028-08</v>
      </c>
      <c r="AM184" s="69" cm="1">
        <f t="array" ref="AM184">SUMPRODUCT((AC184:AI184&gt;=$N$8)*(AC184:AI184 &lt;= $N$9)*(TEXT(AC184:AI184,"yyyy-mm")=AL184)*(AC185:AI185 = "●"))</f>
        <v>0</v>
      </c>
      <c r="AN184" s="69" cm="1">
        <f t="array" ref="AN184">SUMPRODUCT((AH184:AI184&gt;=$N$8)*(AH184:AI184 &lt;= $N$9)*(TEXT(AH184:AI184,"yyyy-mm")=AL184)*(AH185:AI185 = "▲"))</f>
        <v>0</v>
      </c>
      <c r="AO184" s="69" cm="1">
        <f t="array" ref="AO184">SUMPRODUCT((AC184:AI184&gt;=$N$8)*(AC184:AI184 &lt;= $N$9)*(TEXT(AC184:AI184,"yyyy-mm")=AL184)*(AC185:AI185 = "★"))</f>
        <v>0</v>
      </c>
      <c r="AP184" s="68"/>
      <c r="AQ184" s="19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3"/>
    </row>
    <row r="185" spans="9:55" s="8" customFormat="1" ht="20.25" customHeight="1" thickBot="1" x14ac:dyDescent="0.5">
      <c r="I185" s="4"/>
      <c r="J185" s="86"/>
      <c r="K185" s="135" t="str">
        <f t="shared" ref="K185" si="730">IF(U185&gt;=0.285,"OK","NG")</f>
        <v>NG</v>
      </c>
      <c r="L185" s="136"/>
      <c r="M185" s="144"/>
      <c r="N185" s="144"/>
      <c r="O185" s="144"/>
      <c r="P185" s="144"/>
      <c r="Q185" s="144"/>
      <c r="R185" s="145"/>
      <c r="S185" s="146"/>
      <c r="T185" s="135">
        <f t="shared" ref="T185" si="731">COUNTIF(M185:S185,"●")</f>
        <v>0</v>
      </c>
      <c r="U185" s="147">
        <f t="shared" ref="U185" si="732">IF(COUNTA(M185:S185)=0,-1,IF(OR(COUNTIF(M185:S185,"▲")&gt;6,AND(M184&lt;$N$9,$N$9&lt;S184)),0.285,IF(T184+T185=0,0,T185/(T185+T184))))</f>
        <v>-1</v>
      </c>
      <c r="V185" s="135" t="str">
        <f>TEXT(S184,"YYYY-MM")</f>
        <v>2028-04</v>
      </c>
      <c r="W185" s="140" cm="1">
        <f t="array" ref="W185">IF(V185=V184,0,SUMPRODUCT((M184:S184&gt;=$N$8)*(M184:S184 &lt;= $N$9)*(TEXT(M184:S184,"yyyy-mm")=V185)*(M185:S185 = "●")))</f>
        <v>0</v>
      </c>
      <c r="X185" s="140" cm="1">
        <f t="array" ref="X185">IF(V185=V184,0,SUMPRODUCT((M184:S184&gt;=$N$8)*(M184:S184 &lt;= $N$9)*(TEXT(M184:S184,"yyyy-mm")=V185)*(M185:S185 = "▲")))</f>
        <v>0</v>
      </c>
      <c r="Y185" s="140" cm="1">
        <f t="array" ref="Y185">IF(V185=V184,0,SUMPRODUCT((M184:S184&gt;=$N$8)*(M184:S184 &lt;= $N$9)*(TEXT(M184:S184,"yyyy-mm")=V185)*(M185:S185 = "★")))</f>
        <v>0</v>
      </c>
      <c r="Z185" s="135"/>
      <c r="AA185" s="135" t="str">
        <f t="shared" ref="AA185" si="733">IF(AK185&gt;=0.285,"OK","NG")</f>
        <v>NG</v>
      </c>
      <c r="AB185" s="136"/>
      <c r="AC185" s="144"/>
      <c r="AD185" s="144"/>
      <c r="AE185" s="144"/>
      <c r="AF185" s="144"/>
      <c r="AG185" s="144"/>
      <c r="AH185" s="145"/>
      <c r="AI185" s="146"/>
      <c r="AJ185" s="68">
        <f t="shared" ref="AJ185" si="734">COUNTIF(AC185:AI185,"●")</f>
        <v>0</v>
      </c>
      <c r="AK185" s="70">
        <f t="shared" ref="AK185" si="735">IF(COUNTA(AC185:AI185)=0,-1,IF(OR(COUNTIF(AC185:AI185,"▲")&gt;6,AND(AC184&lt;$N$9,$N$9&lt;AI184)),0.285,IF(AJ184+AJ185=0,0,AJ185/(AJ185+AJ184))))</f>
        <v>-1</v>
      </c>
      <c r="AL185" s="68" t="str">
        <f>TEXT(AI184,"YYYY-MM")</f>
        <v>2028-09</v>
      </c>
      <c r="AM185" s="69" cm="1">
        <f t="array" ref="AM185">IF(AL185=AL184,0,SUMPRODUCT((AC184:AI184&gt;=$N$8)*(AC184:AI184 &lt;= $N$9)*(TEXT(AC184:AI184,"yyyy-mm")=AL185)*(AC185:AI185 = "●")))</f>
        <v>0</v>
      </c>
      <c r="AN185" s="69" cm="1">
        <f t="array" ref="AN185">IF(AL185=AL184,0,SUMPRODUCT((AC184:AI184&gt;=$N$8)*(AC184:AI184 &lt;= $N$9)*(TEXT(AC184:AI184,"yyyy-mm")=AL185)*(AC185:AI185 = "▲")))</f>
        <v>0</v>
      </c>
      <c r="AO185" s="69" cm="1">
        <f t="array" ref="AO185">IF(AL185=AL184,0,SUMPRODUCT((AC184:AI184&gt;=$N$8)*(AC184:AI184 &lt;= $N$9)*(TEXT(AC184:AI184,"yyyy-mm")=AL185)*(AC185:AI185 = "★")))</f>
        <v>0</v>
      </c>
      <c r="AP185" s="68"/>
      <c r="AQ185" s="19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3"/>
    </row>
    <row r="186" spans="9:55" s="8" customFormat="1" ht="20.25" customHeight="1" x14ac:dyDescent="0.45">
      <c r="I186" s="4"/>
      <c r="J186" s="86"/>
      <c r="K186" s="135"/>
      <c r="L186" s="132">
        <v>130</v>
      </c>
      <c r="M186" s="141">
        <f>S184+1</f>
        <v>46853</v>
      </c>
      <c r="N186" s="141">
        <f t="shared" ref="N186:S186" si="736">M186+1</f>
        <v>46854</v>
      </c>
      <c r="O186" s="141">
        <f t="shared" si="736"/>
        <v>46855</v>
      </c>
      <c r="P186" s="141">
        <f t="shared" si="736"/>
        <v>46856</v>
      </c>
      <c r="Q186" s="141">
        <f t="shared" si="736"/>
        <v>46857</v>
      </c>
      <c r="R186" s="142">
        <f t="shared" si="736"/>
        <v>46858</v>
      </c>
      <c r="S186" s="143">
        <f t="shared" si="736"/>
        <v>46859</v>
      </c>
      <c r="T186" s="135">
        <f t="shared" ref="T186" si="737">COUNTIF(M187:S187,"★")</f>
        <v>0</v>
      </c>
      <c r="U186" s="135"/>
      <c r="V186" s="135" t="str">
        <f>TEXT(M186,"YYYY-MM")</f>
        <v>2028-04</v>
      </c>
      <c r="W186" s="140" cm="1">
        <f t="array" ref="W186">SUMPRODUCT((M186:S186&gt;=$N$8)*(M186:S186 &lt;= $N$9)*(TEXT(M186:S186,"yyyy-mm")=V186)*(M187:S187 = "●"))</f>
        <v>0</v>
      </c>
      <c r="X186" s="140" cm="1">
        <f t="array" ref="X186">SUMPRODUCT((R186:S186&gt;=$N$8)*(R186:S186 &lt;= $N$9)*(TEXT(R186:S186,"yyyy-mm")=V186)*(R187:S187 = "▲"))</f>
        <v>0</v>
      </c>
      <c r="Y186" s="140" cm="1">
        <f t="array" ref="Y186">SUMPRODUCT((M186:S186&gt;=$N$8)*(M186:S186 &lt;= $N$9)*(TEXT(M186:S186,"yyyy-mm")=V186)*(M187:S187 = "★"))</f>
        <v>0</v>
      </c>
      <c r="Z186" s="135"/>
      <c r="AA186" s="135"/>
      <c r="AB186" s="132">
        <v>151</v>
      </c>
      <c r="AC186" s="141">
        <f>AI184+1</f>
        <v>47000</v>
      </c>
      <c r="AD186" s="141">
        <f t="shared" ref="AD186:AI186" si="738">AC186+1</f>
        <v>47001</v>
      </c>
      <c r="AE186" s="141">
        <f t="shared" si="738"/>
        <v>47002</v>
      </c>
      <c r="AF186" s="141">
        <f t="shared" si="738"/>
        <v>47003</v>
      </c>
      <c r="AG186" s="141">
        <f t="shared" si="738"/>
        <v>47004</v>
      </c>
      <c r="AH186" s="142">
        <f t="shared" si="738"/>
        <v>47005</v>
      </c>
      <c r="AI186" s="143">
        <f t="shared" si="738"/>
        <v>47006</v>
      </c>
      <c r="AJ186" s="68">
        <f t="shared" ref="AJ186" si="739">COUNTIF(AC187:AI187,"★")</f>
        <v>0</v>
      </c>
      <c r="AK186" s="68"/>
      <c r="AL186" s="68" t="str">
        <f>TEXT(AC186,"YYYY-MM")</f>
        <v>2028-09</v>
      </c>
      <c r="AM186" s="69" cm="1">
        <f t="array" ref="AM186">SUMPRODUCT((AC186:AI186&gt;=$N$8)*(AC186:AI186 &lt;= $N$9)*(TEXT(AC186:AI186,"yyyy-mm")=AL186)*(AC187:AI187 = "●"))</f>
        <v>0</v>
      </c>
      <c r="AN186" s="69" cm="1">
        <f t="array" ref="AN186">SUMPRODUCT((AH186:AI186&gt;=$N$8)*(AH186:AI186 &lt;= $N$9)*(TEXT(AH186:AI186,"yyyy-mm")=AL186)*(AH187:AI187 = "▲"))</f>
        <v>0</v>
      </c>
      <c r="AO186" s="69" cm="1">
        <f t="array" ref="AO186">SUMPRODUCT((AC186:AI186&gt;=$N$8)*(AC186:AI186 &lt;= $N$9)*(TEXT(AC186:AI186,"yyyy-mm")=AL186)*(AC187:AI187 = "★"))</f>
        <v>0</v>
      </c>
      <c r="AP186" s="68"/>
      <c r="AQ186" s="19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3"/>
    </row>
    <row r="187" spans="9:55" s="8" customFormat="1" ht="20.25" customHeight="1" thickBot="1" x14ac:dyDescent="0.5">
      <c r="I187" s="4"/>
      <c r="J187" s="86"/>
      <c r="K187" s="135" t="str">
        <f t="shared" ref="K187" si="740">IF(U187&gt;=0.285,"OK","NG")</f>
        <v>NG</v>
      </c>
      <c r="L187" s="136"/>
      <c r="M187" s="144"/>
      <c r="N187" s="144"/>
      <c r="O187" s="144"/>
      <c r="P187" s="144"/>
      <c r="Q187" s="144"/>
      <c r="R187" s="145"/>
      <c r="S187" s="146"/>
      <c r="T187" s="135">
        <f t="shared" ref="T187" si="741">COUNTIF(M187:S187,"●")</f>
        <v>0</v>
      </c>
      <c r="U187" s="147">
        <f t="shared" ref="U187" si="742">IF(COUNTA(M187:S187)=0,-1,IF(OR(COUNTIF(M187:S187,"▲")&gt;6,AND(M186&lt;$N$9,$N$9&lt;S186)),0.285,IF(T186+T187=0,0,T187/(T187+T186))))</f>
        <v>-1</v>
      </c>
      <c r="V187" s="135" t="str">
        <f>TEXT(S186,"YYYY-MM")</f>
        <v>2028-04</v>
      </c>
      <c r="W187" s="140" cm="1">
        <f t="array" ref="W187">IF(V187=V186,0,SUMPRODUCT((M186:S186&gt;=$N$8)*(M186:S186 &lt;= $N$9)*(TEXT(M186:S186,"yyyy-mm")=V187)*(M187:S187 = "●")))</f>
        <v>0</v>
      </c>
      <c r="X187" s="140" cm="1">
        <f t="array" ref="X187">IF(V187=V186,0,SUMPRODUCT((M186:S186&gt;=$N$8)*(M186:S186 &lt;= $N$9)*(TEXT(M186:S186,"yyyy-mm")=V187)*(M187:S187 = "▲")))</f>
        <v>0</v>
      </c>
      <c r="Y187" s="140" cm="1">
        <f t="array" ref="Y187">IF(V187=V186,0,SUMPRODUCT((M186:S186&gt;=$N$8)*(M186:S186 &lt;= $N$9)*(TEXT(M186:S186,"yyyy-mm")=V187)*(M187:S187 = "★")))</f>
        <v>0</v>
      </c>
      <c r="Z187" s="135"/>
      <c r="AA187" s="135" t="str">
        <f t="shared" ref="AA187" si="743">IF(AK187&gt;=0.285,"OK","NG")</f>
        <v>NG</v>
      </c>
      <c r="AB187" s="136"/>
      <c r="AC187" s="144"/>
      <c r="AD187" s="144"/>
      <c r="AE187" s="144"/>
      <c r="AF187" s="144"/>
      <c r="AG187" s="144"/>
      <c r="AH187" s="145"/>
      <c r="AI187" s="146"/>
      <c r="AJ187" s="68">
        <f t="shared" ref="AJ187" si="744">COUNTIF(AC187:AI187,"●")</f>
        <v>0</v>
      </c>
      <c r="AK187" s="70">
        <f t="shared" ref="AK187" si="745">IF(COUNTA(AC187:AI187)=0,-1,IF(OR(COUNTIF(AC187:AI187,"▲")&gt;6,AND(AC186&lt;$N$9,$N$9&lt;AI186)),0.285,IF(AJ186+AJ187=0,0,AJ187/(AJ187+AJ186))))</f>
        <v>-1</v>
      </c>
      <c r="AL187" s="68" t="str">
        <f>TEXT(AI186,"YYYY-MM")</f>
        <v>2028-09</v>
      </c>
      <c r="AM187" s="69" cm="1">
        <f t="array" ref="AM187">IF(AL187=AL186,0,SUMPRODUCT((AC186:AI186&gt;=$N$8)*(AC186:AI186 &lt;= $N$9)*(TEXT(AC186:AI186,"yyyy-mm")=AL187)*(AC187:AI187 = "●")))</f>
        <v>0</v>
      </c>
      <c r="AN187" s="69" cm="1">
        <f t="array" ref="AN187">IF(AL187=AL186,0,SUMPRODUCT((AC186:AI186&gt;=$N$8)*(AC186:AI186 &lt;= $N$9)*(TEXT(AC186:AI186,"yyyy-mm")=AL187)*(AC187:AI187 = "▲")))</f>
        <v>0</v>
      </c>
      <c r="AO187" s="69" cm="1">
        <f t="array" ref="AO187">IF(AL187=AL186,0,SUMPRODUCT((AC186:AI186&gt;=$N$8)*(AC186:AI186 &lt;= $N$9)*(TEXT(AC186:AI186,"yyyy-mm")=AL187)*(AC187:AI187 = "★")))</f>
        <v>0</v>
      </c>
      <c r="AP187" s="68"/>
      <c r="AQ187" s="19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3"/>
    </row>
    <row r="188" spans="9:55" s="8" customFormat="1" ht="20.25" customHeight="1" x14ac:dyDescent="0.45">
      <c r="I188" s="4"/>
      <c r="J188" s="86"/>
      <c r="K188" s="135"/>
      <c r="L188" s="132">
        <v>131</v>
      </c>
      <c r="M188" s="141">
        <f>S186+1</f>
        <v>46860</v>
      </c>
      <c r="N188" s="141">
        <f t="shared" ref="N188:S188" si="746">M188+1</f>
        <v>46861</v>
      </c>
      <c r="O188" s="141">
        <f t="shared" si="746"/>
        <v>46862</v>
      </c>
      <c r="P188" s="141">
        <f t="shared" si="746"/>
        <v>46863</v>
      </c>
      <c r="Q188" s="141">
        <f t="shared" si="746"/>
        <v>46864</v>
      </c>
      <c r="R188" s="142">
        <f t="shared" si="746"/>
        <v>46865</v>
      </c>
      <c r="S188" s="143">
        <f t="shared" si="746"/>
        <v>46866</v>
      </c>
      <c r="T188" s="135">
        <f t="shared" ref="T188" si="747">COUNTIF(M189:S189,"★")</f>
        <v>0</v>
      </c>
      <c r="U188" s="135"/>
      <c r="V188" s="135" t="str">
        <f>TEXT(M188,"YYYY-MM")</f>
        <v>2028-04</v>
      </c>
      <c r="W188" s="140" cm="1">
        <f t="array" ref="W188">SUMPRODUCT((M188:S188&gt;=$N$8)*(M188:S188 &lt;= $N$9)*(TEXT(M188:S188,"yyyy-mm")=V188)*(M189:S189 = "●"))</f>
        <v>0</v>
      </c>
      <c r="X188" s="140" cm="1">
        <f t="array" ref="X188">SUMPRODUCT((R188:S188&gt;=$N$8)*(R188:S188 &lt;= $N$9)*(TEXT(R188:S188,"yyyy-mm")=V188)*(R189:S189 = "▲"))</f>
        <v>0</v>
      </c>
      <c r="Y188" s="140" cm="1">
        <f t="array" ref="Y188">SUMPRODUCT((M188:S188&gt;=$N$8)*(M188:S188 &lt;= $N$9)*(TEXT(M188:S188,"yyyy-mm")=V188)*(M189:S189 = "★"))</f>
        <v>0</v>
      </c>
      <c r="Z188" s="135"/>
      <c r="AA188" s="135"/>
      <c r="AB188" s="132">
        <v>152</v>
      </c>
      <c r="AC188" s="141">
        <f>AI186+1</f>
        <v>47007</v>
      </c>
      <c r="AD188" s="141">
        <f t="shared" ref="AD188:AI188" si="748">AC188+1</f>
        <v>47008</v>
      </c>
      <c r="AE188" s="141">
        <f t="shared" si="748"/>
        <v>47009</v>
      </c>
      <c r="AF188" s="141">
        <f t="shared" si="748"/>
        <v>47010</v>
      </c>
      <c r="AG188" s="141">
        <f t="shared" si="748"/>
        <v>47011</v>
      </c>
      <c r="AH188" s="142">
        <f t="shared" si="748"/>
        <v>47012</v>
      </c>
      <c r="AI188" s="143">
        <f t="shared" si="748"/>
        <v>47013</v>
      </c>
      <c r="AJ188" s="68">
        <f t="shared" ref="AJ188" si="749">COUNTIF(AC189:AI189,"★")</f>
        <v>0</v>
      </c>
      <c r="AK188" s="68"/>
      <c r="AL188" s="68" t="str">
        <f>TEXT(AC188,"YYYY-MM")</f>
        <v>2028-09</v>
      </c>
      <c r="AM188" s="69" cm="1">
        <f t="array" ref="AM188">SUMPRODUCT((AC188:AI188&gt;=$N$8)*(AC188:AI188 &lt;= $N$9)*(TEXT(AC188:AI188,"yyyy-mm")=AL188)*(AC189:AI189 = "●"))</f>
        <v>0</v>
      </c>
      <c r="AN188" s="69" cm="1">
        <f t="array" ref="AN188">SUMPRODUCT((AH188:AI188&gt;=$N$8)*(AH188:AI188 &lt;= $N$9)*(TEXT(AH188:AI188,"yyyy-mm")=AL188)*(AH189:AI189 = "▲"))</f>
        <v>0</v>
      </c>
      <c r="AO188" s="69" cm="1">
        <f t="array" ref="AO188">SUMPRODUCT((AC188:AI188&gt;=$N$8)*(AC188:AI188 &lt;= $N$9)*(TEXT(AC188:AI188,"yyyy-mm")=AL188)*(AC189:AI189 = "★"))</f>
        <v>0</v>
      </c>
      <c r="AP188" s="68"/>
      <c r="AQ188" s="19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3"/>
    </row>
    <row r="189" spans="9:55" s="8" customFormat="1" ht="20.25" customHeight="1" thickBot="1" x14ac:dyDescent="0.5">
      <c r="I189" s="4"/>
      <c r="J189" s="86"/>
      <c r="K189" s="135" t="str">
        <f t="shared" ref="K189" si="750">IF(U189&gt;=0.285,"OK","NG")</f>
        <v>NG</v>
      </c>
      <c r="L189" s="136"/>
      <c r="M189" s="144"/>
      <c r="N189" s="144"/>
      <c r="O189" s="144"/>
      <c r="P189" s="144"/>
      <c r="Q189" s="144"/>
      <c r="R189" s="145"/>
      <c r="S189" s="146"/>
      <c r="T189" s="135">
        <f t="shared" ref="T189" si="751">COUNTIF(M189:S189,"●")</f>
        <v>0</v>
      </c>
      <c r="U189" s="147">
        <f t="shared" ref="U189" si="752">IF(COUNTA(M189:S189)=0,-1,IF(OR(COUNTIF(M189:S189,"▲")&gt;6,AND(M188&lt;$N$9,$N$9&lt;S188)),0.285,IF(T188+T189=0,0,T189/(T189+T188))))</f>
        <v>-1</v>
      </c>
      <c r="V189" s="135" t="str">
        <f>TEXT(S188,"YYYY-MM")</f>
        <v>2028-04</v>
      </c>
      <c r="W189" s="140" cm="1">
        <f t="array" ref="W189">IF(V189=V188,0,SUMPRODUCT((M188:S188&gt;=$N$8)*(M188:S188 &lt;= $N$9)*(TEXT(M188:S188,"yyyy-mm")=V189)*(M189:S189 = "●")))</f>
        <v>0</v>
      </c>
      <c r="X189" s="140" cm="1">
        <f t="array" ref="X189">IF(V189=V188,0,SUMPRODUCT((M188:S188&gt;=$N$8)*(M188:S188 &lt;= $N$9)*(TEXT(M188:S188,"yyyy-mm")=V189)*(M189:S189 = "▲")))</f>
        <v>0</v>
      </c>
      <c r="Y189" s="140" cm="1">
        <f t="array" ref="Y189">IF(V189=V188,0,SUMPRODUCT((M188:S188&gt;=$N$8)*(M188:S188 &lt;= $N$9)*(TEXT(M188:S188,"yyyy-mm")=V189)*(M189:S189 = "★")))</f>
        <v>0</v>
      </c>
      <c r="Z189" s="135"/>
      <c r="AA189" s="135" t="str">
        <f t="shared" ref="AA189" si="753">IF(AK189&gt;=0.285,"OK","NG")</f>
        <v>NG</v>
      </c>
      <c r="AB189" s="136"/>
      <c r="AC189" s="144"/>
      <c r="AD189" s="144"/>
      <c r="AE189" s="144"/>
      <c r="AF189" s="144"/>
      <c r="AG189" s="144"/>
      <c r="AH189" s="145"/>
      <c r="AI189" s="146"/>
      <c r="AJ189" s="68">
        <f t="shared" ref="AJ189" si="754">COUNTIF(AC189:AI189,"●")</f>
        <v>0</v>
      </c>
      <c r="AK189" s="70">
        <f t="shared" ref="AK189" si="755">IF(COUNTA(AC189:AI189)=0,-1,IF(OR(COUNTIF(AC189:AI189,"▲")&gt;6,AND(AC188&lt;$N$9,$N$9&lt;AI188)),0.285,IF(AJ188+AJ189=0,0,AJ189/(AJ189+AJ188))))</f>
        <v>-1</v>
      </c>
      <c r="AL189" s="68" t="str">
        <f>TEXT(AI188,"YYYY-MM")</f>
        <v>2028-09</v>
      </c>
      <c r="AM189" s="69" cm="1">
        <f t="array" ref="AM189">IF(AL189=AL188,0,SUMPRODUCT((AC188:AI188&gt;=$N$8)*(AC188:AI188 &lt;= $N$9)*(TEXT(AC188:AI188,"yyyy-mm")=AL189)*(AC189:AI189 = "●")))</f>
        <v>0</v>
      </c>
      <c r="AN189" s="69" cm="1">
        <f t="array" ref="AN189">IF(AL189=AL188,0,SUMPRODUCT((AC188:AI188&gt;=$N$8)*(AC188:AI188 &lt;= $N$9)*(TEXT(AC188:AI188,"yyyy-mm")=AL189)*(AC189:AI189 = "▲")))</f>
        <v>0</v>
      </c>
      <c r="AO189" s="69" cm="1">
        <f t="array" ref="AO189">IF(AL189=AL188,0,SUMPRODUCT((AC188:AI188&gt;=$N$8)*(AC188:AI188 &lt;= $N$9)*(TEXT(AC188:AI188,"yyyy-mm")=AL189)*(AC189:AI189 = "★")))</f>
        <v>0</v>
      </c>
      <c r="AP189" s="68"/>
      <c r="AQ189" s="19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3"/>
    </row>
    <row r="190" spans="9:55" s="8" customFormat="1" ht="20.25" customHeight="1" x14ac:dyDescent="0.45">
      <c r="I190" s="4"/>
      <c r="J190" s="86"/>
      <c r="K190" s="135"/>
      <c r="L190" s="132">
        <v>132</v>
      </c>
      <c r="M190" s="141">
        <f>S188+1</f>
        <v>46867</v>
      </c>
      <c r="N190" s="141">
        <f t="shared" ref="N190:S190" si="756">M190+1</f>
        <v>46868</v>
      </c>
      <c r="O190" s="141">
        <f t="shared" si="756"/>
        <v>46869</v>
      </c>
      <c r="P190" s="141">
        <f t="shared" si="756"/>
        <v>46870</v>
      </c>
      <c r="Q190" s="141">
        <f t="shared" si="756"/>
        <v>46871</v>
      </c>
      <c r="R190" s="142">
        <f t="shared" si="756"/>
        <v>46872</v>
      </c>
      <c r="S190" s="143">
        <f t="shared" si="756"/>
        <v>46873</v>
      </c>
      <c r="T190" s="135">
        <f t="shared" ref="T190" si="757">COUNTIF(M191:S191,"★")</f>
        <v>0</v>
      </c>
      <c r="U190" s="135"/>
      <c r="V190" s="135" t="str">
        <f>TEXT(M190,"YYYY-MM")</f>
        <v>2028-04</v>
      </c>
      <c r="W190" s="140" cm="1">
        <f t="array" ref="W190">SUMPRODUCT((M190:S190&gt;=$N$8)*(M190:S190 &lt;= $N$9)*(TEXT(M190:S190,"yyyy-mm")=V190)*(M191:S191 = "●"))</f>
        <v>0</v>
      </c>
      <c r="X190" s="140" cm="1">
        <f t="array" ref="X190">SUMPRODUCT((R190:S190&gt;=$N$8)*(R190:S190 &lt;= $N$9)*(TEXT(R190:S190,"yyyy-mm")=V190)*(R191:S191 = "▲"))</f>
        <v>0</v>
      </c>
      <c r="Y190" s="140" cm="1">
        <f t="array" ref="Y190">SUMPRODUCT((M190:S190&gt;=$N$8)*(M190:S190 &lt;= $N$9)*(TEXT(M190:S190,"yyyy-mm")=V190)*(M191:S191 = "★"))</f>
        <v>0</v>
      </c>
      <c r="Z190" s="135"/>
      <c r="AA190" s="135"/>
      <c r="AB190" s="132">
        <v>153</v>
      </c>
      <c r="AC190" s="141">
        <f>AI188+1</f>
        <v>47014</v>
      </c>
      <c r="AD190" s="141">
        <f t="shared" ref="AD190:AI190" si="758">AC190+1</f>
        <v>47015</v>
      </c>
      <c r="AE190" s="141">
        <f t="shared" si="758"/>
        <v>47016</v>
      </c>
      <c r="AF190" s="141">
        <f t="shared" si="758"/>
        <v>47017</v>
      </c>
      <c r="AG190" s="141">
        <f t="shared" si="758"/>
        <v>47018</v>
      </c>
      <c r="AH190" s="142">
        <f t="shared" si="758"/>
        <v>47019</v>
      </c>
      <c r="AI190" s="143">
        <f t="shared" si="758"/>
        <v>47020</v>
      </c>
      <c r="AJ190" s="68">
        <f t="shared" ref="AJ190" si="759">COUNTIF(AC191:AI191,"★")</f>
        <v>0</v>
      </c>
      <c r="AK190" s="68"/>
      <c r="AL190" s="68" t="str">
        <f>TEXT(AC190,"YYYY-MM")</f>
        <v>2028-09</v>
      </c>
      <c r="AM190" s="69" cm="1">
        <f t="array" ref="AM190">SUMPRODUCT((AC190:AI190&gt;=$N$8)*(AC190:AI190 &lt;= $N$9)*(TEXT(AC190:AI190,"yyyy-mm")=AL190)*(AC191:AI191 = "●"))</f>
        <v>0</v>
      </c>
      <c r="AN190" s="69" cm="1">
        <f t="array" ref="AN190">SUMPRODUCT((AH190:AI190&gt;=$N$8)*(AH190:AI190 &lt;= $N$9)*(TEXT(AH190:AI190,"yyyy-mm")=AL190)*(AH191:AI191 = "▲"))</f>
        <v>0</v>
      </c>
      <c r="AO190" s="69" cm="1">
        <f t="array" ref="AO190">SUMPRODUCT((AC190:AI190&gt;=$N$8)*(AC190:AI190 &lt;= $N$9)*(TEXT(AC190:AI190,"yyyy-mm")=AL190)*(AC191:AI191 = "★"))</f>
        <v>0</v>
      </c>
      <c r="AP190" s="68"/>
      <c r="AQ190" s="19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3"/>
    </row>
    <row r="191" spans="9:55" s="8" customFormat="1" ht="20.25" customHeight="1" thickBot="1" x14ac:dyDescent="0.5">
      <c r="I191" s="4"/>
      <c r="J191" s="86"/>
      <c r="K191" s="135" t="str">
        <f t="shared" ref="K191:K201" si="760">IF(U191&gt;=0.285,"OK","NG")</f>
        <v>NG</v>
      </c>
      <c r="L191" s="136"/>
      <c r="M191" s="144"/>
      <c r="N191" s="144"/>
      <c r="O191" s="144"/>
      <c r="P191" s="144"/>
      <c r="Q191" s="144"/>
      <c r="R191" s="145"/>
      <c r="S191" s="146"/>
      <c r="T191" s="135">
        <f t="shared" ref="T191" si="761">COUNTIF(M191:S191,"●")</f>
        <v>0</v>
      </c>
      <c r="U191" s="147">
        <f t="shared" ref="U191:U201" si="762">IF(COUNTA(M191:S191)=0,-1,IF(OR(COUNTIF(M191:S191,"▲")&gt;6,AND(M190&lt;$N$9,$N$9&lt;S190)),0.285,IF(T190+T191=0,0,T191/(T191+T190))))</f>
        <v>-1</v>
      </c>
      <c r="V191" s="135" t="str">
        <f>TEXT(S190,"YYYY-MM")</f>
        <v>2028-04</v>
      </c>
      <c r="W191" s="140" cm="1">
        <f t="array" ref="W191">IF(V191=V190,0,SUMPRODUCT((M190:S190&gt;=$N$8)*(M190:S190 &lt;= $N$9)*(TEXT(M190:S190,"yyyy-mm")=V191)*(M191:S191 = "●")))</f>
        <v>0</v>
      </c>
      <c r="X191" s="140" cm="1">
        <f t="array" ref="X191">IF(V191=V190,0,SUMPRODUCT((M190:S190&gt;=$N$8)*(M190:S190 &lt;= $N$9)*(TEXT(M190:S190,"yyyy-mm")=V191)*(M191:S191 = "▲")))</f>
        <v>0</v>
      </c>
      <c r="Y191" s="140" cm="1">
        <f t="array" ref="Y191">IF(V191=V190,0,SUMPRODUCT((M190:S190&gt;=$N$8)*(M190:S190 &lt;= $N$9)*(TEXT(M190:S190,"yyyy-mm")=V191)*(M191:S191 = "★")))</f>
        <v>0</v>
      </c>
      <c r="Z191" s="135"/>
      <c r="AA191" s="135" t="str">
        <f t="shared" ref="AA191:AA201" si="763">IF(AK191&gt;=0.285,"OK","NG")</f>
        <v>NG</v>
      </c>
      <c r="AB191" s="136"/>
      <c r="AC191" s="144"/>
      <c r="AD191" s="144"/>
      <c r="AE191" s="144"/>
      <c r="AF191" s="144"/>
      <c r="AG191" s="144"/>
      <c r="AH191" s="145"/>
      <c r="AI191" s="146"/>
      <c r="AJ191" s="68">
        <f t="shared" ref="AJ191" si="764">COUNTIF(AC191:AI191,"●")</f>
        <v>0</v>
      </c>
      <c r="AK191" s="70">
        <f t="shared" ref="AK191:AK201" si="765">IF(COUNTA(AC191:AI191)=0,-1,IF(OR(COUNTIF(AC191:AI191,"▲")&gt;6,AND(AC190&lt;$N$9,$N$9&lt;AI190)),0.285,IF(AJ190+AJ191=0,0,AJ191/(AJ191+AJ190))))</f>
        <v>-1</v>
      </c>
      <c r="AL191" s="68" t="str">
        <f>TEXT(AI190,"YYYY-MM")</f>
        <v>2028-09</v>
      </c>
      <c r="AM191" s="69" cm="1">
        <f t="array" ref="AM191">IF(AL191=AL190,0,SUMPRODUCT((AC190:AI190&gt;=$N$8)*(AC190:AI190 &lt;= $N$9)*(TEXT(AC190:AI190,"yyyy-mm")=AL191)*(AC191:AI191 = "●")))</f>
        <v>0</v>
      </c>
      <c r="AN191" s="69" cm="1">
        <f t="array" ref="AN191">IF(AL191=AL190,0,SUMPRODUCT((AC190:AI190&gt;=$N$8)*(AC190:AI190 &lt;= $N$9)*(TEXT(AC190:AI190,"yyyy-mm")=AL191)*(AC191:AI191 = "▲")))</f>
        <v>0</v>
      </c>
      <c r="AO191" s="69" cm="1">
        <f t="array" ref="AO191">IF(AL191=AL190,0,SUMPRODUCT((AC190:AI190&gt;=$N$8)*(AC190:AI190 &lt;= $N$9)*(TEXT(AC190:AI190,"yyyy-mm")=AL191)*(AC191:AI191 = "★")))</f>
        <v>0</v>
      </c>
      <c r="AP191" s="68"/>
      <c r="AQ191" s="19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3"/>
    </row>
    <row r="192" spans="9:55" s="8" customFormat="1" ht="20.25" customHeight="1" x14ac:dyDescent="0.45">
      <c r="I192" s="4"/>
      <c r="J192" s="86"/>
      <c r="K192" s="135"/>
      <c r="L192" s="132">
        <v>133</v>
      </c>
      <c r="M192" s="141">
        <f>S190+1</f>
        <v>46874</v>
      </c>
      <c r="N192" s="141">
        <f t="shared" ref="N192:S192" si="766">M192+1</f>
        <v>46875</v>
      </c>
      <c r="O192" s="141">
        <f t="shared" si="766"/>
        <v>46876</v>
      </c>
      <c r="P192" s="141">
        <f t="shared" si="766"/>
        <v>46877</v>
      </c>
      <c r="Q192" s="141">
        <f t="shared" si="766"/>
        <v>46878</v>
      </c>
      <c r="R192" s="142">
        <f t="shared" si="766"/>
        <v>46879</v>
      </c>
      <c r="S192" s="143">
        <f t="shared" si="766"/>
        <v>46880</v>
      </c>
      <c r="T192" s="135">
        <f t="shared" ref="T192" si="767">COUNTIF(M193:S193,"★")</f>
        <v>0</v>
      </c>
      <c r="U192" s="135"/>
      <c r="V192" s="135" t="str">
        <f t="shared" ref="V192" si="768">TEXT(M192,"YYYY-MM")</f>
        <v>2028-05</v>
      </c>
      <c r="W192" s="140" cm="1">
        <f t="array" ref="W192">SUMPRODUCT((M192:S192&gt;=$N$8)*(M192:S192 &lt;= $N$9)*(TEXT(M192:S192,"yyyy-mm")=V192)*(M193:S193 = "●"))</f>
        <v>0</v>
      </c>
      <c r="X192" s="140" cm="1">
        <f t="array" ref="X192">SUMPRODUCT((R192:S192&gt;=$N$8)*(R192:S192 &lt;= $N$9)*(TEXT(R192:S192,"yyyy-mm")=V192)*(R193:S193 = "▲"))</f>
        <v>0</v>
      </c>
      <c r="Y192" s="140" cm="1">
        <f t="array" ref="Y192">SUMPRODUCT((M192:S192&gt;=$N$8)*(M192:S192 &lt;= $N$9)*(TEXT(M192:S192,"yyyy-mm")=V192)*(M193:S193 = "★"))</f>
        <v>0</v>
      </c>
      <c r="Z192" s="135"/>
      <c r="AA192" s="135"/>
      <c r="AB192" s="132">
        <v>154</v>
      </c>
      <c r="AC192" s="141">
        <f>AI190+1</f>
        <v>47021</v>
      </c>
      <c r="AD192" s="141">
        <f t="shared" ref="AD192:AI192" si="769">AC192+1</f>
        <v>47022</v>
      </c>
      <c r="AE192" s="141">
        <f t="shared" si="769"/>
        <v>47023</v>
      </c>
      <c r="AF192" s="141">
        <f t="shared" si="769"/>
        <v>47024</v>
      </c>
      <c r="AG192" s="141">
        <f t="shared" si="769"/>
        <v>47025</v>
      </c>
      <c r="AH192" s="142">
        <f t="shared" si="769"/>
        <v>47026</v>
      </c>
      <c r="AI192" s="143">
        <f t="shared" si="769"/>
        <v>47027</v>
      </c>
      <c r="AJ192" s="68">
        <f t="shared" ref="AJ192" si="770">COUNTIF(AC193:AI193,"★")</f>
        <v>0</v>
      </c>
      <c r="AK192" s="68"/>
      <c r="AL192" s="68" t="str">
        <f t="shared" ref="AL192" si="771">TEXT(AC192,"YYYY-MM")</f>
        <v>2028-09</v>
      </c>
      <c r="AM192" s="69" cm="1">
        <f t="array" ref="AM192">SUMPRODUCT((AC192:AI192&gt;=$N$8)*(AC192:AI192 &lt;= $N$9)*(TEXT(AC192:AI192,"yyyy-mm")=AL192)*(AC193:AI193 = "●"))</f>
        <v>0</v>
      </c>
      <c r="AN192" s="69" cm="1">
        <f t="array" ref="AN192">SUMPRODUCT((AH192:AI192&gt;=$N$8)*(AH192:AI192 &lt;= $N$9)*(TEXT(AH192:AI192,"yyyy-mm")=AL192)*(AH193:AI193 = "▲"))</f>
        <v>0</v>
      </c>
      <c r="AO192" s="69" cm="1">
        <f t="array" ref="AO192">SUMPRODUCT((AC192:AI192&gt;=$N$8)*(AC192:AI192 &lt;= $N$9)*(TEXT(AC192:AI192,"yyyy-mm")=AL192)*(AC193:AI193 = "★"))</f>
        <v>0</v>
      </c>
      <c r="AP192" s="68"/>
      <c r="AQ192" s="19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3"/>
    </row>
    <row r="193" spans="9:55" s="8" customFormat="1" ht="20.25" customHeight="1" thickBot="1" x14ac:dyDescent="0.5">
      <c r="I193" s="4"/>
      <c r="J193" s="86"/>
      <c r="K193" s="135" t="str">
        <f t="shared" ref="K193:K203" si="772">IF(U193&gt;=0.285,"OK","NG")</f>
        <v>NG</v>
      </c>
      <c r="L193" s="136"/>
      <c r="M193" s="144"/>
      <c r="N193" s="144"/>
      <c r="O193" s="144"/>
      <c r="P193" s="144"/>
      <c r="Q193" s="144"/>
      <c r="R193" s="145"/>
      <c r="S193" s="146"/>
      <c r="T193" s="135">
        <f t="shared" ref="T193" si="773">COUNTIF(M193:S193,"●")</f>
        <v>0</v>
      </c>
      <c r="U193" s="147">
        <f t="shared" ref="U193:U203" si="774">IF(COUNTA(M193:S193)=0,-1,IF(OR(COUNTIF(M193:S193,"▲")&gt;6,AND(M192&lt;$N$9,$N$9&lt;S192)),0.285,IF(T192+T193=0,0,T193/(T193+T192))))</f>
        <v>-1</v>
      </c>
      <c r="V193" s="135" t="str">
        <f t="shared" ref="V193" si="775">TEXT(S192,"YYYY-MM")</f>
        <v>2028-05</v>
      </c>
      <c r="W193" s="140" cm="1">
        <f t="array" ref="W193">IF(V193=V192,0,SUMPRODUCT((M192:S192&gt;=$N$8)*(M192:S192 &lt;= $N$9)*(TEXT(M192:S192,"yyyy-mm")=V193)*(M193:S193 = "●")))</f>
        <v>0</v>
      </c>
      <c r="X193" s="140" cm="1">
        <f t="array" ref="X193">IF(V193=V192,0,SUMPRODUCT((M192:S192&gt;=$N$8)*(M192:S192 &lt;= $N$9)*(TEXT(M192:S192,"yyyy-mm")=V193)*(M193:S193 = "▲")))</f>
        <v>0</v>
      </c>
      <c r="Y193" s="140" cm="1">
        <f t="array" ref="Y193">IF(V193=V192,0,SUMPRODUCT((M192:S192&gt;=$N$8)*(M192:S192 &lt;= $N$9)*(TEXT(M192:S192,"yyyy-mm")=V193)*(M193:S193 = "★")))</f>
        <v>0</v>
      </c>
      <c r="Z193" s="135"/>
      <c r="AA193" s="135" t="str">
        <f t="shared" ref="AA193:AA203" si="776">IF(AK193&gt;=0.285,"OK","NG")</f>
        <v>NG</v>
      </c>
      <c r="AB193" s="136"/>
      <c r="AC193" s="144"/>
      <c r="AD193" s="144"/>
      <c r="AE193" s="144"/>
      <c r="AF193" s="144"/>
      <c r="AG193" s="144"/>
      <c r="AH193" s="145"/>
      <c r="AI193" s="146"/>
      <c r="AJ193" s="68">
        <f t="shared" ref="AJ193" si="777">COUNTIF(AC193:AI193,"●")</f>
        <v>0</v>
      </c>
      <c r="AK193" s="70">
        <f t="shared" ref="AK193:AK203" si="778">IF(COUNTA(AC193:AI193)=0,-1,IF(OR(COUNTIF(AC193:AI193,"▲")&gt;6,AND(AC192&lt;$N$9,$N$9&lt;AI192)),0.285,IF(AJ192+AJ193=0,0,AJ193/(AJ193+AJ192))))</f>
        <v>-1</v>
      </c>
      <c r="AL193" s="68" t="str">
        <f t="shared" ref="AL193" si="779">TEXT(AI192,"YYYY-MM")</f>
        <v>2028-10</v>
      </c>
      <c r="AM193" s="69" cm="1">
        <f t="array" ref="AM193">IF(AL193=AL192,0,SUMPRODUCT((AC192:AI192&gt;=$N$8)*(AC192:AI192 &lt;= $N$9)*(TEXT(AC192:AI192,"yyyy-mm")=AL193)*(AC193:AI193 = "●")))</f>
        <v>0</v>
      </c>
      <c r="AN193" s="69" cm="1">
        <f t="array" ref="AN193">IF(AL193=AL192,0,SUMPRODUCT((AC192:AI192&gt;=$N$8)*(AC192:AI192 &lt;= $N$9)*(TEXT(AC192:AI192,"yyyy-mm")=AL193)*(AC193:AI193 = "▲")))</f>
        <v>0</v>
      </c>
      <c r="AO193" s="69" cm="1">
        <f t="array" ref="AO193">IF(AL193=AL192,0,SUMPRODUCT((AC192:AI192&gt;=$N$8)*(AC192:AI192 &lt;= $N$9)*(TEXT(AC192:AI192,"yyyy-mm")=AL193)*(AC193:AI193 = "★")))</f>
        <v>0</v>
      </c>
      <c r="AP193" s="68"/>
      <c r="AQ193" s="19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3"/>
    </row>
    <row r="194" spans="9:55" s="8" customFormat="1" ht="20.25" customHeight="1" x14ac:dyDescent="0.45">
      <c r="I194" s="4"/>
      <c r="J194" s="86"/>
      <c r="K194" s="135"/>
      <c r="L194" s="132">
        <v>134</v>
      </c>
      <c r="M194" s="141">
        <f>S192+1</f>
        <v>46881</v>
      </c>
      <c r="N194" s="141">
        <f t="shared" ref="N194:S194" si="780">M194+1</f>
        <v>46882</v>
      </c>
      <c r="O194" s="141">
        <f t="shared" si="780"/>
        <v>46883</v>
      </c>
      <c r="P194" s="141">
        <f t="shared" si="780"/>
        <v>46884</v>
      </c>
      <c r="Q194" s="141">
        <f t="shared" si="780"/>
        <v>46885</v>
      </c>
      <c r="R194" s="142">
        <f t="shared" si="780"/>
        <v>46886</v>
      </c>
      <c r="S194" s="143">
        <f t="shared" si="780"/>
        <v>46887</v>
      </c>
      <c r="T194" s="135">
        <f t="shared" ref="T194" si="781">COUNTIF(M195:S195,"★")</f>
        <v>0</v>
      </c>
      <c r="U194" s="135"/>
      <c r="V194" s="135" t="str">
        <f t="shared" ref="V194" si="782">TEXT(M194,"YYYY-MM")</f>
        <v>2028-05</v>
      </c>
      <c r="W194" s="140" cm="1">
        <f t="array" ref="W194">SUMPRODUCT((M194:S194&gt;=$N$8)*(M194:S194 &lt;= $N$9)*(TEXT(M194:S194,"yyyy-mm")=V194)*(M195:S195 = "●"))</f>
        <v>0</v>
      </c>
      <c r="X194" s="140" cm="1">
        <f t="array" ref="X194">SUMPRODUCT((R194:S194&gt;=$N$8)*(R194:S194 &lt;= $N$9)*(TEXT(R194:S194,"yyyy-mm")=V194)*(R195:S195 = "▲"))</f>
        <v>0</v>
      </c>
      <c r="Y194" s="140" cm="1">
        <f t="array" ref="Y194">SUMPRODUCT((M194:S194&gt;=$N$8)*(M194:S194 &lt;= $N$9)*(TEXT(M194:S194,"yyyy-mm")=V194)*(M195:S195 = "★"))</f>
        <v>0</v>
      </c>
      <c r="Z194" s="135"/>
      <c r="AA194" s="135"/>
      <c r="AB194" s="132">
        <v>155</v>
      </c>
      <c r="AC194" s="141">
        <f>AI192+1</f>
        <v>47028</v>
      </c>
      <c r="AD194" s="141">
        <f t="shared" ref="AD194:AI194" si="783">AC194+1</f>
        <v>47029</v>
      </c>
      <c r="AE194" s="141">
        <f t="shared" si="783"/>
        <v>47030</v>
      </c>
      <c r="AF194" s="141">
        <f t="shared" si="783"/>
        <v>47031</v>
      </c>
      <c r="AG194" s="141">
        <f t="shared" si="783"/>
        <v>47032</v>
      </c>
      <c r="AH194" s="142">
        <f t="shared" si="783"/>
        <v>47033</v>
      </c>
      <c r="AI194" s="143">
        <f t="shared" si="783"/>
        <v>47034</v>
      </c>
      <c r="AJ194" s="68">
        <f t="shared" ref="AJ194" si="784">COUNTIF(AC195:AI195,"★")</f>
        <v>0</v>
      </c>
      <c r="AK194" s="68"/>
      <c r="AL194" s="68" t="str">
        <f t="shared" ref="AL194" si="785">TEXT(AC194,"YYYY-MM")</f>
        <v>2028-10</v>
      </c>
      <c r="AM194" s="69" cm="1">
        <f t="array" ref="AM194">SUMPRODUCT((AC194:AI194&gt;=$N$8)*(AC194:AI194 &lt;= $N$9)*(TEXT(AC194:AI194,"yyyy-mm")=AL194)*(AC195:AI195 = "●"))</f>
        <v>0</v>
      </c>
      <c r="AN194" s="69" cm="1">
        <f t="array" ref="AN194">SUMPRODUCT((AH194:AI194&gt;=$N$8)*(AH194:AI194 &lt;= $N$9)*(TEXT(AH194:AI194,"yyyy-mm")=AL194)*(AH195:AI195 = "▲"))</f>
        <v>0</v>
      </c>
      <c r="AO194" s="69" cm="1">
        <f t="array" ref="AO194">SUMPRODUCT((AC194:AI194&gt;=$N$8)*(AC194:AI194 &lt;= $N$9)*(TEXT(AC194:AI194,"yyyy-mm")=AL194)*(AC195:AI195 = "★"))</f>
        <v>0</v>
      </c>
      <c r="AP194" s="65"/>
      <c r="AQ194" s="7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3"/>
    </row>
    <row r="195" spans="9:55" s="8" customFormat="1" ht="20.25" customHeight="1" thickBot="1" x14ac:dyDescent="0.5">
      <c r="I195" s="4"/>
      <c r="J195" s="86"/>
      <c r="K195" s="135" t="str">
        <f t="shared" ref="K195:K205" si="786">IF(U195&gt;=0.285,"OK","NG")</f>
        <v>NG</v>
      </c>
      <c r="L195" s="136"/>
      <c r="M195" s="144"/>
      <c r="N195" s="144"/>
      <c r="O195" s="144"/>
      <c r="P195" s="144"/>
      <c r="Q195" s="144"/>
      <c r="R195" s="145"/>
      <c r="S195" s="146"/>
      <c r="T195" s="135">
        <f t="shared" ref="T195" si="787">COUNTIF(M195:S195,"●")</f>
        <v>0</v>
      </c>
      <c r="U195" s="147">
        <f t="shared" ref="U195:U205" si="788">IF(COUNTA(M195:S195)=0,-1,IF(OR(COUNTIF(M195:S195,"▲")&gt;6,AND(M194&lt;$N$9,$N$9&lt;S194)),0.285,IF(T194+T195=0,0,T195/(T195+T194))))</f>
        <v>-1</v>
      </c>
      <c r="V195" s="135" t="str">
        <f t="shared" ref="V195" si="789">TEXT(S194,"YYYY-MM")</f>
        <v>2028-05</v>
      </c>
      <c r="W195" s="140" cm="1">
        <f t="array" ref="W195">IF(V195=V194,0,SUMPRODUCT((M194:S194&gt;=$N$8)*(M194:S194 &lt;= $N$9)*(TEXT(M194:S194,"yyyy-mm")=V195)*(M195:S195 = "●")))</f>
        <v>0</v>
      </c>
      <c r="X195" s="140" cm="1">
        <f t="array" ref="X195">IF(V195=V194,0,SUMPRODUCT((M194:S194&gt;=$N$8)*(M194:S194 &lt;= $N$9)*(TEXT(M194:S194,"yyyy-mm")=V195)*(M195:S195 = "▲")))</f>
        <v>0</v>
      </c>
      <c r="Y195" s="140" cm="1">
        <f t="array" ref="Y195">IF(V195=V194,0,SUMPRODUCT((M194:S194&gt;=$N$8)*(M194:S194 &lt;= $N$9)*(TEXT(M194:S194,"yyyy-mm")=V195)*(M195:S195 = "★")))</f>
        <v>0</v>
      </c>
      <c r="Z195" s="135"/>
      <c r="AA195" s="135" t="str">
        <f t="shared" ref="AA195:AA205" si="790">IF(AK195&gt;=0.285,"OK","NG")</f>
        <v>NG</v>
      </c>
      <c r="AB195" s="136"/>
      <c r="AC195" s="144"/>
      <c r="AD195" s="144"/>
      <c r="AE195" s="144"/>
      <c r="AF195" s="144"/>
      <c r="AG195" s="144"/>
      <c r="AH195" s="145"/>
      <c r="AI195" s="146"/>
      <c r="AJ195" s="68">
        <f t="shared" ref="AJ195" si="791">COUNTIF(AC195:AI195,"●")</f>
        <v>0</v>
      </c>
      <c r="AK195" s="70">
        <f t="shared" ref="AK195:AK205" si="792">IF(COUNTA(AC195:AI195)=0,-1,IF(OR(COUNTIF(AC195:AI195,"▲")&gt;6,AND(AC194&lt;$N$9,$N$9&lt;AI194)),0.285,IF(AJ194+AJ195=0,0,AJ195/(AJ195+AJ194))))</f>
        <v>-1</v>
      </c>
      <c r="AL195" s="68" t="str">
        <f t="shared" ref="AL195" si="793">TEXT(AI194,"YYYY-MM")</f>
        <v>2028-10</v>
      </c>
      <c r="AM195" s="69" cm="1">
        <f t="array" ref="AM195">IF(AL195=AL194,0,SUMPRODUCT((AC194:AI194&gt;=$N$8)*(AC194:AI194 &lt;= $N$9)*(TEXT(AC194:AI194,"yyyy-mm")=AL195)*(AC195:AI195 = "●")))</f>
        <v>0</v>
      </c>
      <c r="AN195" s="69" cm="1">
        <f t="array" ref="AN195">IF(AL195=AL194,0,SUMPRODUCT((AC194:AI194&gt;=$N$8)*(AC194:AI194 &lt;= $N$9)*(TEXT(AC194:AI194,"yyyy-mm")=AL195)*(AC195:AI195 = "▲")))</f>
        <v>0</v>
      </c>
      <c r="AO195" s="69" cm="1">
        <f t="array" ref="AO195">IF(AL195=AL194,0,SUMPRODUCT((AC194:AI194&gt;=$N$8)*(AC194:AI194 &lt;= $N$9)*(TEXT(AC194:AI194,"yyyy-mm")=AL195)*(AC195:AI195 = "★")))</f>
        <v>0</v>
      </c>
      <c r="AP195" s="65"/>
      <c r="AQ195" s="7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3"/>
    </row>
    <row r="196" spans="9:55" s="8" customFormat="1" ht="20.25" customHeight="1" x14ac:dyDescent="0.45">
      <c r="I196" s="3"/>
      <c r="J196" s="86"/>
      <c r="K196" s="135"/>
      <c r="L196" s="132">
        <v>135</v>
      </c>
      <c r="M196" s="141">
        <f>S194+1</f>
        <v>46888</v>
      </c>
      <c r="N196" s="141">
        <f t="shared" ref="N196:S196" si="794">M196+1</f>
        <v>46889</v>
      </c>
      <c r="O196" s="141">
        <f t="shared" si="794"/>
        <v>46890</v>
      </c>
      <c r="P196" s="141">
        <f t="shared" si="794"/>
        <v>46891</v>
      </c>
      <c r="Q196" s="141">
        <f t="shared" si="794"/>
        <v>46892</v>
      </c>
      <c r="R196" s="142">
        <f t="shared" si="794"/>
        <v>46893</v>
      </c>
      <c r="S196" s="143">
        <f t="shared" si="794"/>
        <v>46894</v>
      </c>
      <c r="T196" s="135">
        <f t="shared" ref="T196" si="795">COUNTIF(M197:S197,"★")</f>
        <v>0</v>
      </c>
      <c r="U196" s="135"/>
      <c r="V196" s="135" t="str">
        <f t="shared" ref="V196" si="796">TEXT(M196,"YYYY-MM")</f>
        <v>2028-05</v>
      </c>
      <c r="W196" s="140" cm="1">
        <f t="array" ref="W196">SUMPRODUCT((M196:S196&gt;=$N$8)*(M196:S196 &lt;= $N$9)*(TEXT(M196:S196,"yyyy-mm")=V196)*(M197:S197 = "●"))</f>
        <v>0</v>
      </c>
      <c r="X196" s="140" cm="1">
        <f t="array" ref="X196">SUMPRODUCT((R196:S196&gt;=$N$8)*(R196:S196 &lt;= $N$9)*(TEXT(R196:S196,"yyyy-mm")=V196)*(R197:S197 = "▲"))</f>
        <v>0</v>
      </c>
      <c r="Y196" s="140" cm="1">
        <f t="array" ref="Y196">SUMPRODUCT((M196:S196&gt;=$N$8)*(M196:S196 &lt;= $N$9)*(TEXT(M196:S196,"yyyy-mm")=V196)*(M197:S197 = "★"))</f>
        <v>0</v>
      </c>
      <c r="Z196" s="135"/>
      <c r="AA196" s="135"/>
      <c r="AB196" s="132">
        <v>156</v>
      </c>
      <c r="AC196" s="141">
        <f>AI194+1</f>
        <v>47035</v>
      </c>
      <c r="AD196" s="141">
        <f t="shared" ref="AD196:AI196" si="797">AC196+1</f>
        <v>47036</v>
      </c>
      <c r="AE196" s="141">
        <f t="shared" si="797"/>
        <v>47037</v>
      </c>
      <c r="AF196" s="141">
        <f t="shared" si="797"/>
        <v>47038</v>
      </c>
      <c r="AG196" s="141">
        <f t="shared" si="797"/>
        <v>47039</v>
      </c>
      <c r="AH196" s="142">
        <f t="shared" si="797"/>
        <v>47040</v>
      </c>
      <c r="AI196" s="143">
        <f t="shared" si="797"/>
        <v>47041</v>
      </c>
      <c r="AJ196" s="68">
        <f t="shared" ref="AJ196" si="798">COUNTIF(AC197:AI197,"★")</f>
        <v>0</v>
      </c>
      <c r="AK196" s="68"/>
      <c r="AL196" s="68" t="str">
        <f t="shared" ref="AL196" si="799">TEXT(AC196,"YYYY-MM")</f>
        <v>2028-10</v>
      </c>
      <c r="AM196" s="69" cm="1">
        <f t="array" ref="AM196">SUMPRODUCT((AC196:AI196&gt;=$N$8)*(AC196:AI196 &lt;= $N$9)*(TEXT(AC196:AI196,"yyyy-mm")=AL196)*(AC197:AI197 = "●"))</f>
        <v>0</v>
      </c>
      <c r="AN196" s="69" cm="1">
        <f t="array" ref="AN196">SUMPRODUCT((AH196:AI196&gt;=$N$8)*(AH196:AI196 &lt;= $N$9)*(TEXT(AH196:AI196,"yyyy-mm")=AL196)*(AH197:AI197 = "▲"))</f>
        <v>0</v>
      </c>
      <c r="AO196" s="69" cm="1">
        <f t="array" ref="AO196">SUMPRODUCT((AC196:AI196&gt;=$N$8)*(AC196:AI196 &lt;= $N$9)*(TEXT(AC196:AI196,"yyyy-mm")=AL196)*(AC197:AI197 = "★"))</f>
        <v>0</v>
      </c>
      <c r="AP196" s="65"/>
      <c r="AQ196" s="7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3"/>
    </row>
    <row r="197" spans="9:55" s="8" customFormat="1" ht="20.25" customHeight="1" thickBot="1" x14ac:dyDescent="0.5">
      <c r="I197" s="3"/>
      <c r="J197" s="86"/>
      <c r="K197" s="135" t="str">
        <f t="shared" ref="K197:K207" si="800">IF(U197&gt;=0.285,"OK","NG")</f>
        <v>NG</v>
      </c>
      <c r="L197" s="136"/>
      <c r="M197" s="144"/>
      <c r="N197" s="144"/>
      <c r="O197" s="144"/>
      <c r="P197" s="144"/>
      <c r="Q197" s="144"/>
      <c r="R197" s="145"/>
      <c r="S197" s="146"/>
      <c r="T197" s="135">
        <f t="shared" ref="T197" si="801">COUNTIF(M197:S197,"●")</f>
        <v>0</v>
      </c>
      <c r="U197" s="147">
        <f t="shared" ref="U197:U207" si="802">IF(COUNTA(M197:S197)=0,-1,IF(OR(COUNTIF(M197:S197,"▲")&gt;6,AND(M196&lt;$N$9,$N$9&lt;S196)),0.285,IF(T196+T197=0,0,T197/(T197+T196))))</f>
        <v>-1</v>
      </c>
      <c r="V197" s="135" t="str">
        <f t="shared" ref="V197" si="803">TEXT(S196,"YYYY-MM")</f>
        <v>2028-05</v>
      </c>
      <c r="W197" s="140" cm="1">
        <f t="array" ref="W197">IF(V197=V196,0,SUMPRODUCT((M196:S196&gt;=$N$8)*(M196:S196 &lt;= $N$9)*(TEXT(M196:S196,"yyyy-mm")=V197)*(M197:S197 = "●")))</f>
        <v>0</v>
      </c>
      <c r="X197" s="140" cm="1">
        <f t="array" ref="X197">IF(V197=V196,0,SUMPRODUCT((M196:S196&gt;=$N$8)*(M196:S196 &lt;= $N$9)*(TEXT(M196:S196,"yyyy-mm")=V197)*(M197:S197 = "▲")))</f>
        <v>0</v>
      </c>
      <c r="Y197" s="140" cm="1">
        <f t="array" ref="Y197">IF(V197=V196,0,SUMPRODUCT((M196:S196&gt;=$N$8)*(M196:S196 &lt;= $N$9)*(TEXT(M196:S196,"yyyy-mm")=V197)*(M197:S197 = "★")))</f>
        <v>0</v>
      </c>
      <c r="Z197" s="135"/>
      <c r="AA197" s="135" t="str">
        <f t="shared" ref="AA197:AA207" si="804">IF(AK197&gt;=0.285,"OK","NG")</f>
        <v>NG</v>
      </c>
      <c r="AB197" s="136"/>
      <c r="AC197" s="144"/>
      <c r="AD197" s="144"/>
      <c r="AE197" s="144"/>
      <c r="AF197" s="144"/>
      <c r="AG197" s="144"/>
      <c r="AH197" s="145"/>
      <c r="AI197" s="146"/>
      <c r="AJ197" s="68">
        <f t="shared" ref="AJ197" si="805">COUNTIF(AC197:AI197,"●")</f>
        <v>0</v>
      </c>
      <c r="AK197" s="70">
        <f t="shared" ref="AK197:AK207" si="806">IF(COUNTA(AC197:AI197)=0,-1,IF(OR(COUNTIF(AC197:AI197,"▲")&gt;6,AND(AC196&lt;$N$9,$N$9&lt;AI196)),0.285,IF(AJ196+AJ197=0,0,AJ197/(AJ197+AJ196))))</f>
        <v>-1</v>
      </c>
      <c r="AL197" s="68" t="str">
        <f t="shared" ref="AL197" si="807">TEXT(AI196,"YYYY-MM")</f>
        <v>2028-10</v>
      </c>
      <c r="AM197" s="69" cm="1">
        <f t="array" ref="AM197">IF(AL197=AL196,0,SUMPRODUCT((AC196:AI196&gt;=$N$8)*(AC196:AI196 &lt;= $N$9)*(TEXT(AC196:AI196,"yyyy-mm")=AL197)*(AC197:AI197 = "●")))</f>
        <v>0</v>
      </c>
      <c r="AN197" s="69" cm="1">
        <f t="array" ref="AN197">IF(AL197=AL196,0,SUMPRODUCT((AC196:AI196&gt;=$N$8)*(AC196:AI196 &lt;= $N$9)*(TEXT(AC196:AI196,"yyyy-mm")=AL197)*(AC197:AI197 = "▲")))</f>
        <v>0</v>
      </c>
      <c r="AO197" s="69" cm="1">
        <f t="array" ref="AO197">IF(AL197=AL196,0,SUMPRODUCT((AC196:AI196&gt;=$N$8)*(AC196:AI196 &lt;= $N$9)*(TEXT(AC196:AI196,"yyyy-mm")=AL197)*(AC197:AI197 = "★")))</f>
        <v>0</v>
      </c>
      <c r="AP197" s="65"/>
      <c r="AQ197" s="7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3"/>
    </row>
    <row r="198" spans="9:55" s="8" customFormat="1" ht="20.25" customHeight="1" x14ac:dyDescent="0.45">
      <c r="I198" s="3"/>
      <c r="J198" s="86"/>
      <c r="K198" s="135"/>
      <c r="L198" s="132">
        <v>136</v>
      </c>
      <c r="M198" s="141">
        <f>S196+1</f>
        <v>46895</v>
      </c>
      <c r="N198" s="141">
        <f t="shared" ref="N198:S198" si="808">M198+1</f>
        <v>46896</v>
      </c>
      <c r="O198" s="141">
        <f t="shared" si="808"/>
        <v>46897</v>
      </c>
      <c r="P198" s="141">
        <f t="shared" si="808"/>
        <v>46898</v>
      </c>
      <c r="Q198" s="141">
        <f t="shared" si="808"/>
        <v>46899</v>
      </c>
      <c r="R198" s="142">
        <f t="shared" si="808"/>
        <v>46900</v>
      </c>
      <c r="S198" s="143">
        <f t="shared" si="808"/>
        <v>46901</v>
      </c>
      <c r="T198" s="135">
        <f t="shared" ref="T198" si="809">COUNTIF(M199:S199,"★")</f>
        <v>0</v>
      </c>
      <c r="U198" s="135"/>
      <c r="V198" s="135" t="str">
        <f t="shared" ref="V198" si="810">TEXT(M198,"YYYY-MM")</f>
        <v>2028-05</v>
      </c>
      <c r="W198" s="140" cm="1">
        <f t="array" ref="W198">SUMPRODUCT((M198:S198&gt;=$N$8)*(M198:S198 &lt;= $N$9)*(TEXT(M198:S198,"yyyy-mm")=V198)*(M199:S199 = "●"))</f>
        <v>0</v>
      </c>
      <c r="X198" s="140" cm="1">
        <f t="array" ref="X198">SUMPRODUCT((R198:S198&gt;=$N$8)*(R198:S198 &lt;= $N$9)*(TEXT(R198:S198,"yyyy-mm")=V198)*(R199:S199 = "▲"))</f>
        <v>0</v>
      </c>
      <c r="Y198" s="140" cm="1">
        <f t="array" ref="Y198">SUMPRODUCT((M198:S198&gt;=$N$8)*(M198:S198 &lt;= $N$9)*(TEXT(M198:S198,"yyyy-mm")=V198)*(M199:S199 = "★"))</f>
        <v>0</v>
      </c>
      <c r="Z198" s="135"/>
      <c r="AA198" s="135"/>
      <c r="AB198" s="132">
        <v>157</v>
      </c>
      <c r="AC198" s="141">
        <f>AI196+1</f>
        <v>47042</v>
      </c>
      <c r="AD198" s="141">
        <f t="shared" ref="AD198:AI198" si="811">AC198+1</f>
        <v>47043</v>
      </c>
      <c r="AE198" s="141">
        <f t="shared" si="811"/>
        <v>47044</v>
      </c>
      <c r="AF198" s="141">
        <f t="shared" si="811"/>
        <v>47045</v>
      </c>
      <c r="AG198" s="141">
        <f t="shared" si="811"/>
        <v>47046</v>
      </c>
      <c r="AH198" s="142">
        <f t="shared" si="811"/>
        <v>47047</v>
      </c>
      <c r="AI198" s="143">
        <f t="shared" si="811"/>
        <v>47048</v>
      </c>
      <c r="AJ198" s="68">
        <f t="shared" ref="AJ198" si="812">COUNTIF(AC199:AI199,"★")</f>
        <v>0</v>
      </c>
      <c r="AK198" s="68"/>
      <c r="AL198" s="68" t="str">
        <f t="shared" ref="AL198" si="813">TEXT(AC198,"YYYY-MM")</f>
        <v>2028-10</v>
      </c>
      <c r="AM198" s="69" cm="1">
        <f t="array" ref="AM198">SUMPRODUCT((AC198:AI198&gt;=$N$8)*(AC198:AI198 &lt;= $N$9)*(TEXT(AC198:AI198,"yyyy-mm")=AL198)*(AC199:AI199 = "●"))</f>
        <v>0</v>
      </c>
      <c r="AN198" s="69" cm="1">
        <f t="array" ref="AN198">SUMPRODUCT((AH198:AI198&gt;=$N$8)*(AH198:AI198 &lt;= $N$9)*(TEXT(AH198:AI198,"yyyy-mm")=AL198)*(AH199:AI199 = "▲"))</f>
        <v>0</v>
      </c>
      <c r="AO198" s="69" cm="1">
        <f t="array" ref="AO198">SUMPRODUCT((AC198:AI198&gt;=$N$8)*(AC198:AI198 &lt;= $N$9)*(TEXT(AC198:AI198,"yyyy-mm")=AL198)*(AC199:AI199 = "★"))</f>
        <v>0</v>
      </c>
      <c r="AP198" s="65"/>
      <c r="AQ198" s="7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3"/>
    </row>
    <row r="199" spans="9:55" s="8" customFormat="1" ht="20.25" customHeight="1" thickBot="1" x14ac:dyDescent="0.5">
      <c r="I199" s="3"/>
      <c r="J199" s="86"/>
      <c r="K199" s="135" t="str">
        <f t="shared" ref="K199:K209" si="814">IF(U199&gt;=0.285,"OK","NG")</f>
        <v>NG</v>
      </c>
      <c r="L199" s="136"/>
      <c r="M199" s="144"/>
      <c r="N199" s="144"/>
      <c r="O199" s="144"/>
      <c r="P199" s="144"/>
      <c r="Q199" s="144"/>
      <c r="R199" s="145"/>
      <c r="S199" s="146"/>
      <c r="T199" s="135">
        <f t="shared" ref="T199" si="815">COUNTIF(M199:S199,"●")</f>
        <v>0</v>
      </c>
      <c r="U199" s="147">
        <f t="shared" ref="U199:U209" si="816">IF(COUNTA(M199:S199)=0,-1,IF(OR(COUNTIF(M199:S199,"▲")&gt;6,AND(M198&lt;$N$9,$N$9&lt;S198)),0.285,IF(T198+T199=0,0,T199/(T199+T198))))</f>
        <v>-1</v>
      </c>
      <c r="V199" s="135" t="str">
        <f t="shared" ref="V199" si="817">TEXT(S198,"YYYY-MM")</f>
        <v>2028-05</v>
      </c>
      <c r="W199" s="140" cm="1">
        <f t="array" ref="W199">IF(V199=V198,0,SUMPRODUCT((M198:S198&gt;=$N$8)*(M198:S198 &lt;= $N$9)*(TEXT(M198:S198,"yyyy-mm")=V199)*(M199:S199 = "●")))</f>
        <v>0</v>
      </c>
      <c r="X199" s="140" cm="1">
        <f t="array" ref="X199">IF(V199=V198,0,SUMPRODUCT((M198:S198&gt;=$N$8)*(M198:S198 &lt;= $N$9)*(TEXT(M198:S198,"yyyy-mm")=V199)*(M199:S199 = "▲")))</f>
        <v>0</v>
      </c>
      <c r="Y199" s="140" cm="1">
        <f t="array" ref="Y199">IF(V199=V198,0,SUMPRODUCT((M198:S198&gt;=$N$8)*(M198:S198 &lt;= $N$9)*(TEXT(M198:S198,"yyyy-mm")=V199)*(M199:S199 = "★")))</f>
        <v>0</v>
      </c>
      <c r="Z199" s="135"/>
      <c r="AA199" s="135" t="str">
        <f t="shared" ref="AA199:AA209" si="818">IF(AK199&gt;=0.285,"OK","NG")</f>
        <v>NG</v>
      </c>
      <c r="AB199" s="136"/>
      <c r="AC199" s="144"/>
      <c r="AD199" s="144"/>
      <c r="AE199" s="144"/>
      <c r="AF199" s="144"/>
      <c r="AG199" s="144"/>
      <c r="AH199" s="145"/>
      <c r="AI199" s="146"/>
      <c r="AJ199" s="68">
        <f t="shared" ref="AJ199" si="819">COUNTIF(AC199:AI199,"●")</f>
        <v>0</v>
      </c>
      <c r="AK199" s="70">
        <f t="shared" ref="AK199:AK209" si="820">IF(COUNTA(AC199:AI199)=0,-1,IF(OR(COUNTIF(AC199:AI199,"▲")&gt;6,AND(AC198&lt;$N$9,$N$9&lt;AI198)),0.285,IF(AJ198+AJ199=0,0,AJ199/(AJ199+AJ198))))</f>
        <v>-1</v>
      </c>
      <c r="AL199" s="68" t="str">
        <f t="shared" ref="AL199" si="821">TEXT(AI198,"YYYY-MM")</f>
        <v>2028-10</v>
      </c>
      <c r="AM199" s="69" cm="1">
        <f t="array" ref="AM199">IF(AL199=AL198,0,SUMPRODUCT((AC198:AI198&gt;=$N$8)*(AC198:AI198 &lt;= $N$9)*(TEXT(AC198:AI198,"yyyy-mm")=AL199)*(AC199:AI199 = "●")))</f>
        <v>0</v>
      </c>
      <c r="AN199" s="69" cm="1">
        <f t="array" ref="AN199">IF(AL199=AL198,0,SUMPRODUCT((AC198:AI198&gt;=$N$8)*(AC198:AI198 &lt;= $N$9)*(TEXT(AC198:AI198,"yyyy-mm")=AL199)*(AC199:AI199 = "▲")))</f>
        <v>0</v>
      </c>
      <c r="AO199" s="69" cm="1">
        <f t="array" ref="AO199">IF(AL199=AL198,0,SUMPRODUCT((AC198:AI198&gt;=$N$8)*(AC198:AI198 &lt;= $N$9)*(TEXT(AC198:AI198,"yyyy-mm")=AL199)*(AC199:AI199 = "★")))</f>
        <v>0</v>
      </c>
      <c r="AP199" s="65"/>
      <c r="AQ199" s="7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3"/>
    </row>
    <row r="200" spans="9:55" s="8" customFormat="1" ht="20.25" customHeight="1" x14ac:dyDescent="0.45">
      <c r="I200" s="3"/>
      <c r="J200" s="86"/>
      <c r="K200" s="135"/>
      <c r="L200" s="132">
        <v>137</v>
      </c>
      <c r="M200" s="141">
        <f>S198+1</f>
        <v>46902</v>
      </c>
      <c r="N200" s="141">
        <f t="shared" ref="N200:S200" si="822">M200+1</f>
        <v>46903</v>
      </c>
      <c r="O200" s="141">
        <f t="shared" si="822"/>
        <v>46904</v>
      </c>
      <c r="P200" s="141">
        <f t="shared" si="822"/>
        <v>46905</v>
      </c>
      <c r="Q200" s="141">
        <f t="shared" si="822"/>
        <v>46906</v>
      </c>
      <c r="R200" s="142">
        <f t="shared" si="822"/>
        <v>46907</v>
      </c>
      <c r="S200" s="143">
        <f t="shared" si="822"/>
        <v>46908</v>
      </c>
      <c r="T200" s="135">
        <f t="shared" ref="T200" si="823">COUNTIF(M201:S201,"★")</f>
        <v>0</v>
      </c>
      <c r="U200" s="135"/>
      <c r="V200" s="135" t="str">
        <f t="shared" ref="V200" si="824">TEXT(M200,"YYYY-MM")</f>
        <v>2028-05</v>
      </c>
      <c r="W200" s="140" cm="1">
        <f t="array" ref="W200">SUMPRODUCT((M200:S200&gt;=$N$8)*(M200:S200 &lt;= $N$9)*(TEXT(M200:S200,"yyyy-mm")=V200)*(M201:S201 = "●"))</f>
        <v>0</v>
      </c>
      <c r="X200" s="140" cm="1">
        <f t="array" ref="X200">SUMPRODUCT((R200:S200&gt;=$N$8)*(R200:S200 &lt;= $N$9)*(TEXT(R200:S200,"yyyy-mm")=V200)*(R201:S201 = "▲"))</f>
        <v>0</v>
      </c>
      <c r="Y200" s="140" cm="1">
        <f t="array" ref="Y200">SUMPRODUCT((M200:S200&gt;=$N$8)*(M200:S200 &lt;= $N$9)*(TEXT(M200:S200,"yyyy-mm")=V200)*(M201:S201 = "★"))</f>
        <v>0</v>
      </c>
      <c r="Z200" s="135"/>
      <c r="AA200" s="135"/>
      <c r="AB200" s="132">
        <v>158</v>
      </c>
      <c r="AC200" s="141">
        <f>AI198+1</f>
        <v>47049</v>
      </c>
      <c r="AD200" s="141">
        <f t="shared" ref="AD200:AI200" si="825">AC200+1</f>
        <v>47050</v>
      </c>
      <c r="AE200" s="141">
        <f t="shared" si="825"/>
        <v>47051</v>
      </c>
      <c r="AF200" s="141">
        <f t="shared" si="825"/>
        <v>47052</v>
      </c>
      <c r="AG200" s="141">
        <f t="shared" si="825"/>
        <v>47053</v>
      </c>
      <c r="AH200" s="142">
        <f t="shared" si="825"/>
        <v>47054</v>
      </c>
      <c r="AI200" s="143">
        <f t="shared" si="825"/>
        <v>47055</v>
      </c>
      <c r="AJ200" s="68">
        <f t="shared" ref="AJ200" si="826">COUNTIF(AC201:AI201,"★")</f>
        <v>0</v>
      </c>
      <c r="AK200" s="68"/>
      <c r="AL200" s="68" t="str">
        <f t="shared" ref="AL200" si="827">TEXT(AC200,"YYYY-MM")</f>
        <v>2028-10</v>
      </c>
      <c r="AM200" s="69" cm="1">
        <f t="array" ref="AM200">SUMPRODUCT((AC200:AI200&gt;=$N$8)*(AC200:AI200 &lt;= $N$9)*(TEXT(AC200:AI200,"yyyy-mm")=AL200)*(AC201:AI201 = "●"))</f>
        <v>0</v>
      </c>
      <c r="AN200" s="69" cm="1">
        <f t="array" ref="AN200">SUMPRODUCT((AH200:AI200&gt;=$N$8)*(AH200:AI200 &lt;= $N$9)*(TEXT(AH200:AI200,"yyyy-mm")=AL200)*(AH201:AI201 = "▲"))</f>
        <v>0</v>
      </c>
      <c r="AO200" s="69" cm="1">
        <f t="array" ref="AO200">SUMPRODUCT((AC200:AI200&gt;=$N$8)*(AC200:AI200 &lt;= $N$9)*(TEXT(AC200:AI200,"yyyy-mm")=AL200)*(AC201:AI201 = "★"))</f>
        <v>0</v>
      </c>
      <c r="AP200" s="68"/>
      <c r="AQ200" s="19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3"/>
    </row>
    <row r="201" spans="9:55" s="8" customFormat="1" ht="20.25" customHeight="1" thickBot="1" x14ac:dyDescent="0.5">
      <c r="I201" s="3"/>
      <c r="J201" s="86"/>
      <c r="K201" s="135" t="str">
        <f t="shared" ref="K201:K211" si="828">IF(U201&gt;=0.285,"OK","NG")</f>
        <v>NG</v>
      </c>
      <c r="L201" s="136"/>
      <c r="M201" s="144"/>
      <c r="N201" s="144"/>
      <c r="O201" s="144"/>
      <c r="P201" s="144"/>
      <c r="Q201" s="144"/>
      <c r="R201" s="145"/>
      <c r="S201" s="146"/>
      <c r="T201" s="135">
        <f t="shared" ref="T201" si="829">COUNTIF(M201:S201,"●")</f>
        <v>0</v>
      </c>
      <c r="U201" s="147">
        <f t="shared" ref="U201:U211" si="830">IF(COUNTA(M201:S201)=0,-1,IF(OR(COUNTIF(M201:S201,"▲")&gt;6,AND(M200&lt;$N$9,$N$9&lt;S200)),0.285,IF(T200+T201=0,0,T201/(T201+T200))))</f>
        <v>-1</v>
      </c>
      <c r="V201" s="135" t="str">
        <f t="shared" ref="V201" si="831">TEXT(S200,"YYYY-MM")</f>
        <v>2028-06</v>
      </c>
      <c r="W201" s="140" cm="1">
        <f t="array" ref="W201">IF(V201=V200,0,SUMPRODUCT((M200:S200&gt;=$N$8)*(M200:S200 &lt;= $N$9)*(TEXT(M200:S200,"yyyy-mm")=V201)*(M201:S201 = "●")))</f>
        <v>0</v>
      </c>
      <c r="X201" s="140" cm="1">
        <f t="array" ref="X201">IF(V201=V200,0,SUMPRODUCT((M200:S200&gt;=$N$8)*(M200:S200 &lt;= $N$9)*(TEXT(M200:S200,"yyyy-mm")=V201)*(M201:S201 = "▲")))</f>
        <v>0</v>
      </c>
      <c r="Y201" s="140" cm="1">
        <f t="array" ref="Y201">IF(V201=V200,0,SUMPRODUCT((M200:S200&gt;=$N$8)*(M200:S200 &lt;= $N$9)*(TEXT(M200:S200,"yyyy-mm")=V201)*(M201:S201 = "★")))</f>
        <v>0</v>
      </c>
      <c r="Z201" s="135"/>
      <c r="AA201" s="135" t="str">
        <f t="shared" ref="AA201:AA211" si="832">IF(AK201&gt;=0.285,"OK","NG")</f>
        <v>NG</v>
      </c>
      <c r="AB201" s="136"/>
      <c r="AC201" s="144"/>
      <c r="AD201" s="144"/>
      <c r="AE201" s="144"/>
      <c r="AF201" s="144"/>
      <c r="AG201" s="144"/>
      <c r="AH201" s="145"/>
      <c r="AI201" s="146"/>
      <c r="AJ201" s="68">
        <f t="shared" ref="AJ201" si="833">COUNTIF(AC201:AI201,"●")</f>
        <v>0</v>
      </c>
      <c r="AK201" s="70">
        <f t="shared" ref="AK201:AK211" si="834">IF(COUNTA(AC201:AI201)=0,-1,IF(OR(COUNTIF(AC201:AI201,"▲")&gt;6,AND(AC200&lt;$N$9,$N$9&lt;AI200)),0.285,IF(AJ200+AJ201=0,0,AJ201/(AJ201+AJ200))))</f>
        <v>-1</v>
      </c>
      <c r="AL201" s="68" t="str">
        <f t="shared" ref="AL201" si="835">TEXT(AI200,"YYYY-MM")</f>
        <v>2028-10</v>
      </c>
      <c r="AM201" s="69" cm="1">
        <f t="array" ref="AM201">IF(AL201=AL200,0,SUMPRODUCT((AC200:AI200&gt;=$N$8)*(AC200:AI200 &lt;= $N$9)*(TEXT(AC200:AI200,"yyyy-mm")=AL201)*(AC201:AI201 = "●")))</f>
        <v>0</v>
      </c>
      <c r="AN201" s="69" cm="1">
        <f t="array" ref="AN201">IF(AL201=AL200,0,SUMPRODUCT((AC200:AI200&gt;=$N$8)*(AC200:AI200 &lt;= $N$9)*(TEXT(AC200:AI200,"yyyy-mm")=AL201)*(AC201:AI201 = "▲")))</f>
        <v>0</v>
      </c>
      <c r="AO201" s="69" cm="1">
        <f t="array" ref="AO201">IF(AL201=AL200,0,SUMPRODUCT((AC200:AI200&gt;=$N$8)*(AC200:AI200 &lt;= $N$9)*(TEXT(AC200:AI200,"yyyy-mm")=AL201)*(AC201:AI201 = "★")))</f>
        <v>0</v>
      </c>
      <c r="AP201" s="68"/>
      <c r="AQ201" s="19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3"/>
    </row>
    <row r="202" spans="9:55" s="8" customFormat="1" x14ac:dyDescent="0.45">
      <c r="I202" s="3"/>
      <c r="J202" s="7"/>
      <c r="K202" s="9"/>
      <c r="L202" s="4"/>
      <c r="M202" s="4"/>
      <c r="N202" s="4"/>
      <c r="O202" s="4"/>
      <c r="P202" s="4"/>
      <c r="Q202" s="4"/>
      <c r="R202" s="4"/>
      <c r="S202" s="4"/>
      <c r="T202" s="7"/>
      <c r="U202" s="16">
        <f>IFERROR(AVERAGEIF(U160:U201,"&gt;-1"),0)</f>
        <v>0</v>
      </c>
      <c r="V202" s="7"/>
      <c r="W202" s="6"/>
      <c r="X202" s="6"/>
      <c r="Y202" s="6"/>
      <c r="Z202" s="7"/>
      <c r="AA202" s="10"/>
      <c r="AB202" s="4"/>
      <c r="AC202" s="4"/>
      <c r="AD202" s="4"/>
      <c r="AE202" s="4"/>
      <c r="AF202" s="4"/>
      <c r="AG202" s="4"/>
      <c r="AH202" s="4"/>
      <c r="AI202" s="4"/>
      <c r="AJ202" s="7"/>
      <c r="AK202" s="16">
        <f>IFERROR(AVERAGEIF(AK160:AK201,"&gt;-1"),0)</f>
        <v>0</v>
      </c>
      <c r="AL202" s="7"/>
      <c r="AM202" s="6"/>
      <c r="AN202" s="6"/>
      <c r="AO202" s="6"/>
      <c r="AP202" s="19"/>
      <c r="AQ202" s="19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3"/>
    </row>
    <row r="203" spans="9:55" s="8" customFormat="1" x14ac:dyDescent="0.45">
      <c r="I203" s="3"/>
      <c r="J203" s="7"/>
      <c r="K203" s="9"/>
      <c r="L203" s="4"/>
      <c r="M203" s="4"/>
      <c r="N203" s="4"/>
      <c r="O203" s="4"/>
      <c r="P203" s="4"/>
      <c r="Q203" s="4"/>
      <c r="R203" s="4"/>
      <c r="S203" s="4"/>
      <c r="T203" s="7"/>
      <c r="U203" s="7"/>
      <c r="V203" s="7"/>
      <c r="W203" s="6"/>
      <c r="X203" s="6"/>
      <c r="Y203" s="6"/>
      <c r="Z203" s="7"/>
      <c r="AA203" s="10"/>
      <c r="AB203" s="4"/>
      <c r="AC203" s="4"/>
      <c r="AD203" s="4"/>
      <c r="AE203" s="4"/>
      <c r="AF203" s="4"/>
      <c r="AG203" s="4"/>
      <c r="AH203" s="4"/>
      <c r="AI203" s="4"/>
      <c r="AJ203" s="7"/>
      <c r="AK203" s="7"/>
      <c r="AL203" s="7"/>
      <c r="AM203" s="6"/>
      <c r="AN203" s="6"/>
      <c r="AO203" s="6"/>
      <c r="AP203" s="19"/>
      <c r="AQ203" s="19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3"/>
    </row>
    <row r="204" spans="9:55" s="8" customFormat="1" x14ac:dyDescent="0.45">
      <c r="I204" s="3"/>
      <c r="J204" s="3"/>
      <c r="K204" s="2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22"/>
      <c r="X204" s="22"/>
      <c r="Y204" s="22"/>
      <c r="Z204" s="3"/>
      <c r="AA204" s="21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6"/>
      <c r="AN204" s="6"/>
      <c r="AO204" s="6"/>
      <c r="AP204" s="19"/>
      <c r="AQ204" s="19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3"/>
    </row>
    <row r="205" spans="9:55" s="8" customFormat="1" x14ac:dyDescent="0.45">
      <c r="I205" s="3"/>
      <c r="J205" s="3"/>
      <c r="K205" s="2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22"/>
      <c r="X205" s="22"/>
      <c r="Y205" s="22"/>
      <c r="Z205" s="3"/>
      <c r="AA205" s="21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6"/>
      <c r="AN205" s="6"/>
      <c r="AO205" s="6"/>
      <c r="AP205" s="19"/>
      <c r="AQ205" s="19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3"/>
    </row>
    <row r="206" spans="9:55" s="8" customFormat="1" x14ac:dyDescent="0.45">
      <c r="I206" s="3"/>
      <c r="J206" s="3"/>
      <c r="K206" s="2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22"/>
      <c r="X206" s="22"/>
      <c r="Y206" s="22"/>
      <c r="Z206" s="3"/>
      <c r="AA206" s="21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6"/>
      <c r="AN206" s="6"/>
      <c r="AO206" s="6"/>
      <c r="AP206" s="19"/>
      <c r="AQ206" s="19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3"/>
    </row>
    <row r="207" spans="9:55" s="8" customFormat="1" x14ac:dyDescent="0.45">
      <c r="I207" s="3"/>
      <c r="J207" s="3"/>
      <c r="K207" s="2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22"/>
      <c r="X207" s="22"/>
      <c r="Y207" s="22"/>
      <c r="Z207" s="3"/>
      <c r="AA207" s="21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20"/>
      <c r="AN207" s="6"/>
      <c r="AO207" s="6"/>
      <c r="AP207" s="19"/>
      <c r="AQ207" s="19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3"/>
    </row>
    <row r="208" spans="9:55" s="8" customFormat="1" x14ac:dyDescent="0.45">
      <c r="I208" s="3"/>
      <c r="J208" s="3"/>
      <c r="K208" s="2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22"/>
      <c r="X208" s="22"/>
      <c r="Y208" s="22"/>
      <c r="Z208" s="3"/>
      <c r="AA208" s="21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20"/>
      <c r="AN208" s="20"/>
      <c r="AO208" s="20"/>
      <c r="AP208" s="19"/>
      <c r="AQ208" s="19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3"/>
    </row>
    <row r="209" spans="9:55" s="8" customFormat="1" x14ac:dyDescent="0.45">
      <c r="I209" s="3"/>
      <c r="J209" s="3"/>
      <c r="K209" s="2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22"/>
      <c r="X209" s="22"/>
      <c r="Y209" s="22"/>
      <c r="Z209" s="3"/>
      <c r="AA209" s="21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20"/>
      <c r="AN209" s="20"/>
      <c r="AO209" s="20"/>
      <c r="AP209" s="19"/>
      <c r="AQ209" s="19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3"/>
    </row>
    <row r="210" spans="9:55" s="8" customFormat="1" x14ac:dyDescent="0.45">
      <c r="I210" s="3"/>
      <c r="J210" s="3"/>
      <c r="K210" s="2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22"/>
      <c r="X210" s="22"/>
      <c r="Y210" s="22"/>
      <c r="Z210" s="3"/>
      <c r="AA210" s="21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20"/>
      <c r="AN210" s="20"/>
      <c r="AO210" s="20"/>
      <c r="AP210" s="19"/>
      <c r="AQ210" s="19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3"/>
    </row>
    <row r="211" spans="9:55" s="8" customFormat="1" x14ac:dyDescent="0.45">
      <c r="I211" s="3"/>
      <c r="J211" s="3"/>
      <c r="K211" s="2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22"/>
      <c r="X211" s="22"/>
      <c r="Y211" s="22"/>
      <c r="Z211" s="3"/>
      <c r="AA211" s="21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20"/>
      <c r="AN211" s="20"/>
      <c r="AO211" s="20"/>
      <c r="AP211" s="19"/>
      <c r="AQ211" s="19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3"/>
    </row>
    <row r="212" spans="9:55" s="8" customFormat="1" x14ac:dyDescent="0.45">
      <c r="I212" s="3"/>
      <c r="J212" s="3"/>
      <c r="K212" s="2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22"/>
      <c r="X212" s="22"/>
      <c r="Y212" s="22"/>
      <c r="Z212" s="3"/>
      <c r="AA212" s="21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20"/>
      <c r="AN212" s="20"/>
      <c r="AO212" s="20"/>
      <c r="AP212" s="19"/>
      <c r="AQ212" s="19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3"/>
    </row>
    <row r="213" spans="9:55" s="8" customFormat="1" x14ac:dyDescent="0.45">
      <c r="I213" s="3"/>
      <c r="J213" s="3"/>
      <c r="K213" s="2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22"/>
      <c r="X213" s="22"/>
      <c r="Y213" s="22"/>
      <c r="Z213" s="3"/>
      <c r="AA213" s="21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20"/>
      <c r="AN213" s="20"/>
      <c r="AO213" s="20"/>
      <c r="AP213" s="19"/>
      <c r="AQ213" s="19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3"/>
    </row>
    <row r="214" spans="9:55" s="8" customFormat="1" x14ac:dyDescent="0.45">
      <c r="I214" s="3"/>
      <c r="J214" s="3"/>
      <c r="K214" s="2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22"/>
      <c r="X214" s="22"/>
      <c r="Y214" s="22"/>
      <c r="Z214" s="3"/>
      <c r="AA214" s="21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20"/>
      <c r="AN214" s="20"/>
      <c r="AO214" s="20"/>
      <c r="AP214" s="19"/>
      <c r="AQ214" s="19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3"/>
    </row>
    <row r="215" spans="9:55" s="8" customFormat="1" x14ac:dyDescent="0.45">
      <c r="I215" s="3"/>
      <c r="J215" s="3"/>
      <c r="K215" s="2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22"/>
      <c r="X215" s="22"/>
      <c r="Y215" s="22"/>
      <c r="Z215" s="3"/>
      <c r="AA215" s="21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20"/>
      <c r="AN215" s="20"/>
      <c r="AO215" s="20"/>
      <c r="AP215" s="19"/>
      <c r="AQ215" s="19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3"/>
    </row>
    <row r="216" spans="9:55" s="8" customFormat="1" x14ac:dyDescent="0.45">
      <c r="I216" s="3"/>
      <c r="J216" s="3"/>
      <c r="K216" s="2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22"/>
      <c r="X216" s="22"/>
      <c r="Y216" s="22"/>
      <c r="Z216" s="3"/>
      <c r="AA216" s="21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20"/>
      <c r="AN216" s="20"/>
      <c r="AO216" s="20"/>
      <c r="AP216" s="19"/>
      <c r="AQ216" s="19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3"/>
    </row>
    <row r="217" spans="9:55" s="8" customFormat="1" x14ac:dyDescent="0.45">
      <c r="I217" s="3"/>
      <c r="J217" s="3"/>
      <c r="K217" s="2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22"/>
      <c r="X217" s="22"/>
      <c r="Y217" s="22"/>
      <c r="Z217" s="3"/>
      <c r="AA217" s="21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20"/>
      <c r="AN217" s="20"/>
      <c r="AO217" s="20"/>
      <c r="AP217" s="19"/>
      <c r="AQ217" s="19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3"/>
    </row>
    <row r="218" spans="9:55" s="8" customFormat="1" x14ac:dyDescent="0.45">
      <c r="I218" s="3"/>
      <c r="J218" s="3"/>
      <c r="K218" s="2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22"/>
      <c r="X218" s="22"/>
      <c r="Y218" s="22"/>
      <c r="Z218" s="3"/>
      <c r="AA218" s="21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20"/>
      <c r="AN218" s="20"/>
      <c r="AO218" s="20"/>
      <c r="AP218" s="19"/>
      <c r="AQ218" s="19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3"/>
    </row>
    <row r="219" spans="9:55" s="8" customFormat="1" x14ac:dyDescent="0.45">
      <c r="I219" s="3"/>
      <c r="J219" s="3"/>
      <c r="K219" s="2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22"/>
      <c r="X219" s="22"/>
      <c r="Y219" s="22"/>
      <c r="Z219" s="3"/>
      <c r="AA219" s="21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20"/>
      <c r="AN219" s="20"/>
      <c r="AO219" s="20"/>
      <c r="AP219" s="19"/>
      <c r="AQ219" s="19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3"/>
    </row>
    <row r="220" spans="9:55" s="8" customFormat="1" x14ac:dyDescent="0.45">
      <c r="I220" s="3"/>
      <c r="J220" s="3"/>
      <c r="K220" s="2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22"/>
      <c r="X220" s="22"/>
      <c r="Y220" s="22"/>
      <c r="Z220" s="3"/>
      <c r="AA220" s="21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20"/>
      <c r="AN220" s="20"/>
      <c r="AO220" s="20"/>
      <c r="AP220" s="19"/>
      <c r="AQ220" s="19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3"/>
    </row>
    <row r="221" spans="9:55" s="8" customFormat="1" x14ac:dyDescent="0.45">
      <c r="I221" s="3"/>
      <c r="J221" s="3"/>
      <c r="K221" s="2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22"/>
      <c r="X221" s="22"/>
      <c r="Y221" s="22"/>
      <c r="Z221" s="3"/>
      <c r="AA221" s="21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20"/>
      <c r="AN221" s="20"/>
      <c r="AO221" s="20"/>
      <c r="AP221" s="19"/>
      <c r="AQ221" s="19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3"/>
    </row>
    <row r="222" spans="9:55" s="8" customFormat="1" x14ac:dyDescent="0.45">
      <c r="I222" s="3"/>
      <c r="J222" s="3"/>
      <c r="K222" s="2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22"/>
      <c r="X222" s="22"/>
      <c r="Y222" s="22"/>
      <c r="Z222" s="3"/>
      <c r="AA222" s="21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20"/>
      <c r="AN222" s="20"/>
      <c r="AO222" s="20"/>
      <c r="AP222" s="19"/>
      <c r="AQ222" s="19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3"/>
    </row>
    <row r="223" spans="9:55" s="8" customFormat="1" x14ac:dyDescent="0.45">
      <c r="I223" s="3"/>
      <c r="J223" s="3"/>
      <c r="K223" s="2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22"/>
      <c r="X223" s="22"/>
      <c r="Y223" s="22"/>
      <c r="Z223" s="3"/>
      <c r="AA223" s="21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20"/>
      <c r="AN223" s="20"/>
      <c r="AO223" s="20"/>
      <c r="AP223" s="19"/>
      <c r="AQ223" s="19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3"/>
    </row>
    <row r="224" spans="9:55" s="8" customFormat="1" x14ac:dyDescent="0.45">
      <c r="I224" s="3"/>
      <c r="J224" s="3"/>
      <c r="K224" s="2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22"/>
      <c r="X224" s="22"/>
      <c r="Y224" s="22"/>
      <c r="Z224" s="3"/>
      <c r="AA224" s="21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20"/>
      <c r="AN224" s="20"/>
      <c r="AO224" s="20"/>
      <c r="AP224" s="19"/>
      <c r="AQ224" s="19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3"/>
    </row>
    <row r="225" spans="9:55" s="8" customFormat="1" x14ac:dyDescent="0.45">
      <c r="I225" s="3"/>
      <c r="J225" s="3"/>
      <c r="K225" s="2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22"/>
      <c r="X225" s="22"/>
      <c r="Y225" s="22"/>
      <c r="Z225" s="3"/>
      <c r="AA225" s="21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20"/>
      <c r="AN225" s="20"/>
      <c r="AO225" s="20"/>
      <c r="AP225" s="19"/>
      <c r="AQ225" s="19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3"/>
    </row>
    <row r="226" spans="9:55" s="8" customFormat="1" x14ac:dyDescent="0.45">
      <c r="I226" s="3"/>
      <c r="J226" s="3"/>
      <c r="K226" s="2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22"/>
      <c r="X226" s="22"/>
      <c r="Y226" s="22"/>
      <c r="Z226" s="3"/>
      <c r="AA226" s="21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20"/>
      <c r="AN226" s="20"/>
      <c r="AO226" s="20"/>
      <c r="AP226" s="19"/>
      <c r="AQ226" s="19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3"/>
    </row>
    <row r="227" spans="9:55" s="8" customFormat="1" x14ac:dyDescent="0.45">
      <c r="I227" s="3"/>
      <c r="J227" s="3"/>
      <c r="K227" s="2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22"/>
      <c r="X227" s="22"/>
      <c r="Y227" s="22"/>
      <c r="Z227" s="3"/>
      <c r="AA227" s="21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20"/>
      <c r="AN227" s="20"/>
      <c r="AO227" s="20"/>
      <c r="AP227" s="19"/>
      <c r="AQ227" s="19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3"/>
    </row>
    <row r="228" spans="9:55" s="8" customFormat="1" x14ac:dyDescent="0.45">
      <c r="I228" s="3"/>
      <c r="J228" s="3"/>
      <c r="K228" s="2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22"/>
      <c r="X228" s="22"/>
      <c r="Y228" s="22"/>
      <c r="Z228" s="3"/>
      <c r="AA228" s="21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20"/>
      <c r="AN228" s="20"/>
      <c r="AO228" s="20"/>
      <c r="AP228" s="19"/>
      <c r="AQ228" s="19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3"/>
    </row>
    <row r="229" spans="9:55" s="8" customFormat="1" x14ac:dyDescent="0.45">
      <c r="I229" s="3"/>
      <c r="J229" s="3"/>
      <c r="K229" s="2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22"/>
      <c r="X229" s="22"/>
      <c r="Y229" s="22"/>
      <c r="Z229" s="3"/>
      <c r="AA229" s="21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20"/>
      <c r="AN229" s="20"/>
      <c r="AO229" s="20"/>
      <c r="AP229" s="19"/>
      <c r="AQ229" s="19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3"/>
    </row>
    <row r="230" spans="9:55" s="8" customFormat="1" x14ac:dyDescent="0.45">
      <c r="I230" s="3"/>
      <c r="J230" s="3"/>
      <c r="K230" s="2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22"/>
      <c r="X230" s="22"/>
      <c r="Y230" s="22"/>
      <c r="Z230" s="3"/>
      <c r="AA230" s="21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20"/>
      <c r="AN230" s="20"/>
      <c r="AO230" s="20"/>
      <c r="AP230" s="19"/>
      <c r="AQ230" s="19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3"/>
    </row>
    <row r="231" spans="9:55" s="8" customFormat="1" x14ac:dyDescent="0.45">
      <c r="I231" s="3"/>
      <c r="J231" s="3"/>
      <c r="K231" s="2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22"/>
      <c r="X231" s="22"/>
      <c r="Y231" s="22"/>
      <c r="Z231" s="3"/>
      <c r="AA231" s="21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20"/>
      <c r="AN231" s="20"/>
      <c r="AO231" s="20"/>
      <c r="AP231" s="19"/>
      <c r="AQ231" s="19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3"/>
    </row>
    <row r="232" spans="9:55" s="8" customFormat="1" x14ac:dyDescent="0.45">
      <c r="I232" s="3"/>
      <c r="J232" s="3"/>
      <c r="K232" s="2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22"/>
      <c r="X232" s="22"/>
      <c r="Y232" s="22"/>
      <c r="Z232" s="3"/>
      <c r="AA232" s="21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20"/>
      <c r="AN232" s="20"/>
      <c r="AO232" s="20"/>
      <c r="AP232" s="19"/>
      <c r="AQ232" s="19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3"/>
    </row>
    <row r="233" spans="9:55" s="8" customFormat="1" x14ac:dyDescent="0.45">
      <c r="I233" s="3"/>
      <c r="J233" s="3"/>
      <c r="K233" s="2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22"/>
      <c r="X233" s="22"/>
      <c r="Y233" s="22"/>
      <c r="Z233" s="3"/>
      <c r="AA233" s="21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20"/>
      <c r="AN233" s="20"/>
      <c r="AO233" s="20"/>
      <c r="AP233" s="19"/>
      <c r="AQ233" s="19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3"/>
    </row>
    <row r="234" spans="9:55" s="8" customFormat="1" x14ac:dyDescent="0.45">
      <c r="I234" s="3"/>
      <c r="J234" s="3"/>
      <c r="K234" s="2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22"/>
      <c r="X234" s="22"/>
      <c r="Y234" s="22"/>
      <c r="Z234" s="3"/>
      <c r="AA234" s="21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20"/>
      <c r="AN234" s="20"/>
      <c r="AO234" s="20"/>
      <c r="AP234" s="19"/>
      <c r="AQ234" s="19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3"/>
    </row>
    <row r="235" spans="9:55" s="8" customFormat="1" x14ac:dyDescent="0.45">
      <c r="I235" s="3"/>
      <c r="J235" s="3"/>
      <c r="K235" s="2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22"/>
      <c r="X235" s="22"/>
      <c r="Y235" s="22"/>
      <c r="Z235" s="3"/>
      <c r="AA235" s="21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20"/>
      <c r="AN235" s="20"/>
      <c r="AO235" s="20"/>
      <c r="AP235" s="19"/>
      <c r="AQ235" s="19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3"/>
    </row>
    <row r="236" spans="9:55" s="8" customFormat="1" x14ac:dyDescent="0.45">
      <c r="I236" s="3"/>
      <c r="J236" s="3"/>
      <c r="K236" s="2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22"/>
      <c r="X236" s="22"/>
      <c r="Y236" s="22"/>
      <c r="Z236" s="3"/>
      <c r="AA236" s="21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20"/>
      <c r="AN236" s="20"/>
      <c r="AO236" s="20"/>
      <c r="AP236" s="19"/>
      <c r="AQ236" s="19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3"/>
    </row>
    <row r="237" spans="9:55" s="8" customFormat="1" x14ac:dyDescent="0.45">
      <c r="I237" s="3"/>
      <c r="J237" s="3"/>
      <c r="K237" s="2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22"/>
      <c r="X237" s="22"/>
      <c r="Y237" s="22"/>
      <c r="Z237" s="3"/>
      <c r="AA237" s="21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20"/>
      <c r="AN237" s="20"/>
      <c r="AO237" s="20"/>
      <c r="AP237" s="19"/>
      <c r="AQ237" s="19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3"/>
    </row>
    <row r="238" spans="9:55" s="8" customFormat="1" x14ac:dyDescent="0.45">
      <c r="I238" s="3"/>
      <c r="J238" s="3"/>
      <c r="K238" s="2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22"/>
      <c r="X238" s="22"/>
      <c r="Y238" s="22"/>
      <c r="Z238" s="3"/>
      <c r="AA238" s="21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20"/>
      <c r="AN238" s="20"/>
      <c r="AO238" s="20"/>
      <c r="AP238" s="19"/>
      <c r="AQ238" s="19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3"/>
    </row>
    <row r="239" spans="9:55" s="8" customFormat="1" x14ac:dyDescent="0.45">
      <c r="I239" s="3"/>
      <c r="J239" s="3"/>
      <c r="K239" s="2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22"/>
      <c r="X239" s="22"/>
      <c r="Y239" s="22"/>
      <c r="Z239" s="3"/>
      <c r="AA239" s="21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20"/>
      <c r="AN239" s="20"/>
      <c r="AO239" s="20"/>
      <c r="AP239" s="19"/>
      <c r="AQ239" s="19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3"/>
    </row>
    <row r="240" spans="9:55" s="8" customFormat="1" x14ac:dyDescent="0.45">
      <c r="I240" s="3"/>
      <c r="J240" s="3"/>
      <c r="K240" s="2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22"/>
      <c r="X240" s="22"/>
      <c r="Y240" s="22"/>
      <c r="Z240" s="3"/>
      <c r="AA240" s="21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20"/>
      <c r="AN240" s="20"/>
      <c r="AO240" s="20"/>
      <c r="AP240" s="7"/>
      <c r="AQ240" s="7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3"/>
    </row>
    <row r="241" spans="9:55" s="8" customFormat="1" x14ac:dyDescent="0.45">
      <c r="I241" s="4"/>
      <c r="J241" s="3"/>
      <c r="K241" s="2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22"/>
      <c r="X241" s="22"/>
      <c r="Y241" s="22"/>
      <c r="Z241" s="3"/>
      <c r="AA241" s="21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20"/>
      <c r="AN241" s="20"/>
      <c r="AO241" s="20"/>
      <c r="AP241" s="7"/>
      <c r="AQ241" s="7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3"/>
    </row>
    <row r="242" spans="9:55" s="8" customFormat="1" x14ac:dyDescent="0.45">
      <c r="I242" s="4"/>
      <c r="J242" s="3"/>
      <c r="K242" s="2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22"/>
      <c r="X242" s="22"/>
      <c r="Y242" s="22"/>
      <c r="Z242" s="3"/>
      <c r="AA242" s="21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20"/>
      <c r="AN242" s="20"/>
      <c r="AO242" s="20"/>
      <c r="AP242" s="7"/>
      <c r="AQ242" s="7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3"/>
    </row>
    <row r="243" spans="9:55" s="8" customFormat="1" x14ac:dyDescent="0.45">
      <c r="I243" s="4"/>
      <c r="J243" s="3"/>
      <c r="K243" s="2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22"/>
      <c r="X243" s="22"/>
      <c r="Y243" s="22"/>
      <c r="Z243" s="3"/>
      <c r="AA243" s="21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20"/>
      <c r="AN243" s="20"/>
      <c r="AO243" s="20"/>
      <c r="AP243" s="7"/>
      <c r="AQ243" s="7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3"/>
    </row>
    <row r="244" spans="9:55" s="8" customFormat="1" x14ac:dyDescent="0.45">
      <c r="I244" s="4"/>
      <c r="J244" s="3"/>
      <c r="K244" s="2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22"/>
      <c r="X244" s="22"/>
      <c r="Y244" s="22"/>
      <c r="Z244" s="3"/>
      <c r="AA244" s="21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20"/>
      <c r="AN244" s="20"/>
      <c r="AO244" s="20"/>
      <c r="AP244" s="7"/>
      <c r="AQ244" s="7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3"/>
    </row>
    <row r="245" spans="9:55" s="8" customFormat="1" x14ac:dyDescent="0.45">
      <c r="I245" s="4"/>
      <c r="J245" s="3"/>
      <c r="K245" s="2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22"/>
      <c r="X245" s="22"/>
      <c r="Y245" s="22"/>
      <c r="Z245" s="3"/>
      <c r="AA245" s="21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20"/>
      <c r="AN245" s="20"/>
      <c r="AO245" s="20"/>
      <c r="AP245" s="7"/>
      <c r="AQ245" s="7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3"/>
    </row>
    <row r="246" spans="9:55" s="7" customFormat="1" x14ac:dyDescent="0.45">
      <c r="J246" s="3"/>
      <c r="K246" s="2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22"/>
      <c r="X246" s="22"/>
      <c r="Y246" s="22"/>
      <c r="Z246" s="3"/>
      <c r="AA246" s="21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20"/>
      <c r="AN246" s="20"/>
      <c r="AO246" s="20"/>
      <c r="AR246" s="8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3"/>
    </row>
    <row r="247" spans="9:55" s="7" customFormat="1" x14ac:dyDescent="0.45">
      <c r="J247" s="3"/>
      <c r="K247" s="2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22"/>
      <c r="X247" s="22"/>
      <c r="Y247" s="22"/>
      <c r="Z247" s="3"/>
      <c r="AA247" s="21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20"/>
      <c r="AN247" s="20"/>
      <c r="AO247" s="20"/>
      <c r="AR247" s="8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3"/>
    </row>
    <row r="248" spans="9:55" s="7" customFormat="1" x14ac:dyDescent="0.45">
      <c r="J248" s="3"/>
      <c r="K248" s="2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22"/>
      <c r="X248" s="22"/>
      <c r="Y248" s="22"/>
      <c r="Z248" s="3"/>
      <c r="AA248" s="21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6"/>
      <c r="AN248" s="6"/>
      <c r="AO248" s="6"/>
      <c r="AR248" s="8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3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229" priority="17" operator="greaterThan">
      <formula>$N$9</formula>
    </cfRule>
  </conditionalFormatting>
  <conditionalFormatting sqref="M18:S18">
    <cfRule type="cellIs" dxfId="228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227" priority="20">
      <formula>M18&gt;$N$9</formula>
    </cfRule>
  </conditionalFormatting>
  <conditionalFormatting sqref="M58:S58">
    <cfRule type="cellIs" dxfId="226" priority="15" operator="lessThan">
      <formula>$N$8</formula>
    </cfRule>
  </conditionalFormatting>
  <conditionalFormatting sqref="M63:S63">
    <cfRule type="expression" dxfId="225" priority="16">
      <formula>M62&gt;$N$9</formula>
    </cfRule>
  </conditionalFormatting>
  <conditionalFormatting sqref="M109:S109">
    <cfRule type="cellIs" dxfId="224" priority="11" operator="lessThan">
      <formula>$N$8</formula>
    </cfRule>
  </conditionalFormatting>
  <conditionalFormatting sqref="M114:S114">
    <cfRule type="expression" dxfId="223" priority="12">
      <formula>M113&gt;$N$9</formula>
    </cfRule>
  </conditionalFormatting>
  <conditionalFormatting sqref="M160:S160">
    <cfRule type="cellIs" dxfId="222" priority="7" operator="lessThan">
      <formula>$N$8</formula>
    </cfRule>
  </conditionalFormatting>
  <conditionalFormatting sqref="M162:S162">
    <cfRule type="cellIs" dxfId="221" priority="6" operator="greaterThan">
      <formula>$N$9</formula>
    </cfRule>
  </conditionalFormatting>
  <conditionalFormatting sqref="M165:S165">
    <cfRule type="expression" dxfId="220" priority="8">
      <formula>M164&gt;$N$9</formula>
    </cfRule>
  </conditionalFormatting>
  <conditionalFormatting sqref="AA1 K3:K50 AA3:AA9 K53:K101 AA16:AA51 K105:K152 AA53:AA102 K156:K1048576 AA156:AA1048576 AA105:AA153">
    <cfRule type="containsText" dxfId="219" priority="1" operator="containsText" text="NG">
      <formula>NOT(ISERROR(SEARCH("NG",K1)))</formula>
    </cfRule>
    <cfRule type="containsText" dxfId="218" priority="2" operator="containsText" text="OK">
      <formula>NOT(ISERROR(SEARCH("OK",K1)))</formula>
    </cfRule>
  </conditionalFormatting>
  <conditionalFormatting sqref="AC18:AI18">
    <cfRule type="cellIs" dxfId="217" priority="18" operator="lessThan">
      <formula>$N$8</formula>
    </cfRule>
  </conditionalFormatting>
  <conditionalFormatting sqref="AC23:AI23">
    <cfRule type="expression" dxfId="216" priority="19">
      <formula>AC22&gt;$N$9</formula>
    </cfRule>
  </conditionalFormatting>
  <conditionalFormatting sqref="AC58:AI58">
    <cfRule type="cellIs" dxfId="215" priority="13" operator="lessThan">
      <formula>$N$8</formula>
    </cfRule>
  </conditionalFormatting>
  <conditionalFormatting sqref="AC63:AI63">
    <cfRule type="expression" dxfId="214" priority="14">
      <formula>AC62&gt;$N$9</formula>
    </cfRule>
  </conditionalFormatting>
  <conditionalFormatting sqref="AC109:AI109">
    <cfRule type="cellIs" dxfId="213" priority="9" operator="lessThan">
      <formula>$N$8</formula>
    </cfRule>
  </conditionalFormatting>
  <conditionalFormatting sqref="AC114:AI114">
    <cfRule type="expression" dxfId="212" priority="10">
      <formula>AC113&gt;$N$9</formula>
    </cfRule>
  </conditionalFormatting>
  <conditionalFormatting sqref="AC160:AI160">
    <cfRule type="cellIs" dxfId="211" priority="4" operator="lessThan">
      <formula>$N$8</formula>
    </cfRule>
  </conditionalFormatting>
  <conditionalFormatting sqref="AC162:AI162">
    <cfRule type="cellIs" dxfId="210" priority="3" operator="greaterThan">
      <formula>$N$9</formula>
    </cfRule>
  </conditionalFormatting>
  <conditionalFormatting sqref="AC165:AI165">
    <cfRule type="expression" dxfId="209" priority="5">
      <formula>AC164&gt;$N$9</formula>
    </cfRule>
  </conditionalFormatting>
  <conditionalFormatting sqref="M19:S19">
    <cfRule type="expression" dxfId="208" priority="22">
      <formula>M$18&lt;$N$8</formula>
    </cfRule>
  </conditionalFormatting>
  <conditionalFormatting sqref="AC19:AI19 M59:S59 AC59:AI59 M110:S110 AC110:AI110 M161:S161 AC161:AI161">
    <cfRule type="expression" dxfId="207" priority="23">
      <formula>M$18&gt;$N$9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88A657B-24DB-4384-92A3-38522414C72A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7C487-4840-48F4-8874-FD42F6129429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4" hidden="1" customWidth="1"/>
    <col min="2" max="2" width="5.875" style="4" hidden="1" customWidth="1"/>
    <col min="3" max="4" width="12.75" style="4" hidden="1" customWidth="1"/>
    <col min="5" max="5" width="10.125" style="4" hidden="1" customWidth="1"/>
    <col min="6" max="7" width="9" style="4" hidden="1" customWidth="1"/>
    <col min="8" max="8" width="9.125" style="4" hidden="1" customWidth="1"/>
    <col min="9" max="9" width="9.5" style="4" hidden="1" customWidth="1"/>
    <col min="10" max="10" width="1.25" style="7" customWidth="1"/>
    <col min="11" max="11" width="5.625" style="9" customWidth="1"/>
    <col min="12" max="19" width="6" style="4" customWidth="1"/>
    <col min="20" max="20" width="3.625" style="7" hidden="1" customWidth="1"/>
    <col min="21" max="21" width="9.625" style="7" hidden="1" customWidth="1"/>
    <col min="22" max="22" width="9.375" style="7" hidden="1" customWidth="1"/>
    <col min="23" max="23" width="3.625" style="6" hidden="1" customWidth="1"/>
    <col min="24" max="25" width="3.875" style="6" hidden="1" customWidth="1"/>
    <col min="26" max="26" width="4.5" style="7" customWidth="1"/>
    <col min="27" max="27" width="5.75" style="10" customWidth="1"/>
    <col min="28" max="35" width="6" style="4" customWidth="1"/>
    <col min="36" max="36" width="3.625" style="7" hidden="1" customWidth="1"/>
    <col min="37" max="38" width="9.375" style="7" hidden="1" customWidth="1"/>
    <col min="39" max="41" width="3.625" style="6" hidden="1" customWidth="1"/>
    <col min="42" max="42" width="3.625" style="7" customWidth="1"/>
    <col min="43" max="43" width="3.625" style="7" hidden="1" customWidth="1"/>
    <col min="44" max="44" width="23" style="8" hidden="1" customWidth="1"/>
    <col min="45" max="45" width="12.75" style="4" hidden="1" customWidth="1"/>
    <col min="46" max="46" width="11.25" style="4" hidden="1" customWidth="1"/>
    <col min="47" max="54" width="5.125" style="4" customWidth="1"/>
    <col min="55" max="55" width="5.125" style="3" customWidth="1"/>
    <col min="56" max="68" width="5.125" style="4" customWidth="1"/>
    <col min="69" max="16384" width="9" style="4"/>
  </cols>
  <sheetData>
    <row r="1" spans="1:66" ht="24" customHeight="1" x14ac:dyDescent="0.45">
      <c r="J1" s="75" t="s">
        <v>63</v>
      </c>
      <c r="K1" s="76"/>
      <c r="L1" s="76"/>
      <c r="M1" s="77"/>
      <c r="N1" s="78"/>
      <c r="O1" s="79"/>
      <c r="P1" s="79"/>
      <c r="Q1" s="79"/>
      <c r="R1" s="79"/>
      <c r="S1" s="79"/>
      <c r="T1" s="80"/>
      <c r="U1" s="80"/>
      <c r="V1" s="80"/>
      <c r="W1" s="81"/>
      <c r="X1" s="81"/>
      <c r="Y1" s="81"/>
      <c r="Z1" s="80"/>
      <c r="AA1" s="82"/>
      <c r="AB1" s="79"/>
      <c r="AC1" s="79"/>
      <c r="AD1" s="79"/>
      <c r="AE1" s="79"/>
      <c r="AF1" s="28"/>
      <c r="AG1" s="28"/>
      <c r="AH1" s="28"/>
      <c r="AI1" s="28"/>
      <c r="AJ1" s="65"/>
      <c r="AK1" s="65"/>
      <c r="AL1" s="65"/>
      <c r="AM1" s="64"/>
      <c r="AN1" s="64"/>
      <c r="AO1" s="64"/>
      <c r="AP1" s="65"/>
    </row>
    <row r="2" spans="1:66" ht="24" customHeight="1" x14ac:dyDescent="0.45">
      <c r="J2" s="83"/>
      <c r="K2" s="84"/>
      <c r="L2" s="84"/>
      <c r="M2" s="60" t="s">
        <v>94</v>
      </c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28"/>
      <c r="AI2" s="28"/>
      <c r="AJ2" s="65"/>
      <c r="AK2" s="65"/>
      <c r="AL2" s="65"/>
      <c r="AM2" s="64"/>
      <c r="AN2" s="64"/>
      <c r="AO2" s="64"/>
      <c r="AP2" s="65"/>
    </row>
    <row r="3" spans="1:66" ht="15" customHeight="1" x14ac:dyDescent="0.45">
      <c r="J3" s="86"/>
      <c r="K3" s="87"/>
      <c r="L3" s="28"/>
      <c r="M3" s="28"/>
      <c r="N3" s="28"/>
      <c r="O3" s="28"/>
      <c r="P3" s="28"/>
      <c r="Q3" s="28"/>
      <c r="R3" s="28"/>
      <c r="S3" s="28"/>
      <c r="T3" s="86"/>
      <c r="U3" s="80"/>
      <c r="V3" s="80"/>
      <c r="W3" s="81"/>
      <c r="X3" s="81"/>
      <c r="Y3" s="81"/>
      <c r="Z3" s="80"/>
      <c r="AA3" s="88"/>
      <c r="AB3" s="28"/>
      <c r="AC3" s="28"/>
      <c r="AD3" s="28"/>
      <c r="AE3" s="28"/>
      <c r="AF3" s="28"/>
      <c r="AG3" s="28"/>
      <c r="AH3" s="28"/>
      <c r="AI3" s="28"/>
      <c r="AJ3" s="65"/>
      <c r="AK3" s="65"/>
      <c r="AL3" s="65"/>
      <c r="AM3" s="64"/>
      <c r="AN3" s="64"/>
      <c r="AO3" s="64"/>
      <c r="AP3" s="65"/>
      <c r="AR3" s="11" t="s">
        <v>30</v>
      </c>
    </row>
    <row r="4" spans="1:66" ht="21" customHeight="1" x14ac:dyDescent="0.45">
      <c r="J4" s="86"/>
      <c r="K4" s="87"/>
      <c r="L4" s="89" t="s">
        <v>31</v>
      </c>
      <c r="M4" s="90"/>
      <c r="N4" s="91" t="str">
        <f>入力シート!C5</f>
        <v>○○工事</v>
      </c>
      <c r="O4" s="92"/>
      <c r="P4" s="92"/>
      <c r="Q4" s="92"/>
      <c r="R4" s="92"/>
      <c r="S4" s="92"/>
      <c r="T4" s="93"/>
      <c r="U4" s="93"/>
      <c r="V4" s="93"/>
      <c r="W4" s="93"/>
      <c r="X4" s="93"/>
      <c r="Y4" s="93"/>
      <c r="Z4" s="94"/>
      <c r="AA4" s="88"/>
      <c r="AB4" s="95" t="s">
        <v>32</v>
      </c>
      <c r="AC4" s="95"/>
      <c r="AD4" s="95"/>
      <c r="AE4" s="95"/>
      <c r="AF4" s="95"/>
      <c r="AG4" s="95">
        <f>COUNTIF(M18:S49,"▲")+COUNTIF(AC18:AI49,"▲")+COUNTIF(M58:S99,"▲")+COUNTIF(AC58:AI99,"▲")+COUNTIF(M109:S150,"▲")+COUNTIF(AC109:AI150,"▲")</f>
        <v>0</v>
      </c>
      <c r="AH4" s="95"/>
      <c r="AI4" s="28"/>
      <c r="AJ4" s="65"/>
      <c r="AK4" s="65"/>
      <c r="AL4" s="65"/>
      <c r="AM4" s="64"/>
      <c r="AN4" s="64"/>
      <c r="AO4" s="64"/>
      <c r="AP4" s="65"/>
      <c r="AR4" s="11">
        <f>N9+1-N8</f>
        <v>28</v>
      </c>
      <c r="BN4" s="12"/>
    </row>
    <row r="5" spans="1:66" ht="21" customHeight="1" x14ac:dyDescent="0.45">
      <c r="J5" s="86"/>
      <c r="K5" s="87"/>
      <c r="L5" s="96"/>
      <c r="M5" s="97"/>
      <c r="N5" s="98"/>
      <c r="O5" s="99"/>
      <c r="P5" s="99"/>
      <c r="Q5" s="99"/>
      <c r="R5" s="99"/>
      <c r="S5" s="99"/>
      <c r="T5" s="100"/>
      <c r="U5" s="100"/>
      <c r="V5" s="100"/>
      <c r="W5" s="100"/>
      <c r="X5" s="100"/>
      <c r="Y5" s="100"/>
      <c r="Z5" s="101"/>
      <c r="AA5" s="88"/>
      <c r="AB5" s="95" t="s">
        <v>7</v>
      </c>
      <c r="AC5" s="95"/>
      <c r="AD5" s="95"/>
      <c r="AE5" s="95"/>
      <c r="AF5" s="95"/>
      <c r="AG5" s="102" t="e">
        <f>AT18</f>
        <v>#DIV/0!</v>
      </c>
      <c r="AH5" s="103"/>
      <c r="AI5" s="28"/>
      <c r="AJ5" s="65"/>
      <c r="AK5" s="65"/>
      <c r="AL5" s="65"/>
      <c r="AM5" s="64"/>
      <c r="AN5" s="64"/>
      <c r="AO5" s="64"/>
      <c r="AP5" s="65"/>
      <c r="AR5" s="13" t="s">
        <v>33</v>
      </c>
      <c r="AS5" s="8"/>
      <c r="BN5" s="12"/>
    </row>
    <row r="6" spans="1:66" ht="21" customHeight="1" x14ac:dyDescent="0.45">
      <c r="J6" s="86"/>
      <c r="K6" s="87"/>
      <c r="L6" s="104"/>
      <c r="M6" s="105"/>
      <c r="N6" s="106"/>
      <c r="O6" s="107"/>
      <c r="P6" s="107"/>
      <c r="Q6" s="107"/>
      <c r="R6" s="107"/>
      <c r="S6" s="107"/>
      <c r="T6" s="108"/>
      <c r="U6" s="108"/>
      <c r="V6" s="108"/>
      <c r="W6" s="108"/>
      <c r="X6" s="108"/>
      <c r="Y6" s="108"/>
      <c r="Z6" s="109"/>
      <c r="AA6" s="88"/>
      <c r="AB6" s="95" t="s">
        <v>8</v>
      </c>
      <c r="AC6" s="95"/>
      <c r="AD6" s="95"/>
      <c r="AE6" s="95"/>
      <c r="AF6" s="95"/>
      <c r="AG6" s="102" t="e">
        <f ca="1">I47</f>
        <v>#DIV/0!</v>
      </c>
      <c r="AH6" s="102"/>
      <c r="AI6" s="28"/>
      <c r="AJ6" s="65"/>
      <c r="AK6" s="65"/>
      <c r="AL6" s="65"/>
      <c r="AM6" s="64"/>
      <c r="AN6" s="64"/>
      <c r="AO6" s="64"/>
      <c r="AP6" s="65"/>
      <c r="AR6" s="14">
        <f>ROUNDUP(AR4*0.285,0)</f>
        <v>8</v>
      </c>
      <c r="AS6" s="15"/>
    </row>
    <row r="7" spans="1:66" ht="21" customHeight="1" x14ac:dyDescent="0.45">
      <c r="I7" s="4" t="s">
        <v>34</v>
      </c>
      <c r="J7" s="86"/>
      <c r="K7" s="87"/>
      <c r="L7" s="110" t="s">
        <v>3</v>
      </c>
      <c r="M7" s="111"/>
      <c r="N7" s="112" t="str">
        <f>入力シート!C8</f>
        <v>○○建設</v>
      </c>
      <c r="O7" s="113"/>
      <c r="P7" s="113"/>
      <c r="Q7" s="113"/>
      <c r="R7" s="113"/>
      <c r="S7" s="113"/>
      <c r="T7" s="114"/>
      <c r="U7" s="114"/>
      <c r="V7" s="114"/>
      <c r="W7" s="114"/>
      <c r="X7" s="114"/>
      <c r="Y7" s="114"/>
      <c r="Z7" s="115"/>
      <c r="AA7" s="88"/>
      <c r="AB7" s="95" t="s">
        <v>9</v>
      </c>
      <c r="AC7" s="95"/>
      <c r="AD7" s="95"/>
      <c r="AE7" s="95"/>
      <c r="AF7" s="95"/>
      <c r="AG7" s="102" t="e">
        <f ca="1">F47/(F47+H47)</f>
        <v>#DIV/0!</v>
      </c>
      <c r="AH7" s="102"/>
      <c r="AI7" s="28"/>
      <c r="AJ7" s="65"/>
      <c r="AK7" s="65"/>
      <c r="AL7" s="65"/>
      <c r="AM7" s="64"/>
      <c r="AN7" s="64"/>
      <c r="AO7" s="64"/>
      <c r="AP7" s="65"/>
    </row>
    <row r="8" spans="1:66" ht="21" customHeight="1" x14ac:dyDescent="0.45">
      <c r="I8" s="4" t="s">
        <v>35</v>
      </c>
      <c r="J8" s="86"/>
      <c r="K8" s="87"/>
      <c r="L8" s="110" t="s">
        <v>4</v>
      </c>
      <c r="M8" s="116"/>
      <c r="N8" s="117">
        <f>入力シート!C9</f>
        <v>45962</v>
      </c>
      <c r="O8" s="118"/>
      <c r="P8" s="118"/>
      <c r="Q8" s="119"/>
      <c r="R8" s="28"/>
      <c r="S8" s="28"/>
      <c r="T8" s="86"/>
      <c r="U8" s="86"/>
      <c r="V8" s="86"/>
      <c r="W8" s="81"/>
      <c r="X8" s="81"/>
      <c r="Y8" s="81"/>
      <c r="Z8" s="86"/>
      <c r="AA8" s="88"/>
      <c r="AB8" s="28"/>
      <c r="AC8" s="28"/>
      <c r="AD8" s="28"/>
      <c r="AE8" s="28"/>
      <c r="AF8" s="28"/>
      <c r="AG8" s="28"/>
      <c r="AH8" s="28"/>
      <c r="AI8" s="28"/>
      <c r="AJ8" s="65"/>
      <c r="AK8" s="65"/>
      <c r="AL8" s="65"/>
      <c r="AM8" s="64"/>
      <c r="AN8" s="64"/>
      <c r="AO8" s="64"/>
      <c r="AP8" s="65"/>
      <c r="AS8" s="4" t="s">
        <v>36</v>
      </c>
      <c r="AT8" s="4" t="s">
        <v>37</v>
      </c>
    </row>
    <row r="9" spans="1:66" ht="21" customHeight="1" x14ac:dyDescent="0.45">
      <c r="F9" s="4" t="s">
        <v>38</v>
      </c>
      <c r="G9" s="4" t="s">
        <v>39</v>
      </c>
      <c r="H9" s="4" t="s">
        <v>40</v>
      </c>
      <c r="I9" s="4" t="s">
        <v>41</v>
      </c>
      <c r="J9" s="86"/>
      <c r="K9" s="87"/>
      <c r="L9" s="110" t="s">
        <v>0</v>
      </c>
      <c r="M9" s="116"/>
      <c r="N9" s="117">
        <f>入力シート!C10</f>
        <v>45989</v>
      </c>
      <c r="O9" s="118"/>
      <c r="P9" s="118"/>
      <c r="Q9" s="115"/>
      <c r="R9" s="28"/>
      <c r="S9" s="28"/>
      <c r="T9" s="86"/>
      <c r="U9" s="86"/>
      <c r="V9" s="86"/>
      <c r="W9" s="81"/>
      <c r="X9" s="81"/>
      <c r="Y9" s="81"/>
      <c r="Z9" s="86"/>
      <c r="AA9" s="88"/>
      <c r="AB9" s="28"/>
      <c r="AC9" s="28"/>
      <c r="AD9" s="28"/>
      <c r="AE9" s="28"/>
      <c r="AF9" s="28"/>
      <c r="AG9" s="28"/>
      <c r="AH9" s="28"/>
      <c r="AI9" s="28"/>
      <c r="AJ9" s="65"/>
      <c r="AK9" s="65"/>
      <c r="AL9" s="65"/>
      <c r="AM9" s="64"/>
      <c r="AN9" s="64"/>
      <c r="AO9" s="64"/>
      <c r="AP9" s="65"/>
      <c r="AR9" s="16">
        <f>SUM(U50,AK50,U100,AK100,U151,AK151,U202,AK202,)</f>
        <v>0</v>
      </c>
      <c r="AS9" s="4">
        <v>1</v>
      </c>
      <c r="AT9" s="17">
        <f>U50</f>
        <v>0</v>
      </c>
    </row>
    <row r="10" spans="1:66" ht="21" customHeight="1" x14ac:dyDescent="0.45">
      <c r="A10" s="4">
        <v>1</v>
      </c>
      <c r="B10" s="4">
        <v>1</v>
      </c>
      <c r="C10" s="18">
        <f>N8</f>
        <v>45962</v>
      </c>
      <c r="D10" s="18">
        <f>EOMONTH(C10,0)</f>
        <v>45991</v>
      </c>
      <c r="E10" s="4" t="str">
        <f>TEXT(C10,"YYYY-MM")</f>
        <v>2025-11</v>
      </c>
      <c r="F10" s="2">
        <f ca="1">SUMIF($V$18:$W$49,E10,$W$18:$W$49)</f>
        <v>0</v>
      </c>
      <c r="G10" s="2">
        <f ca="1">SUMIF($V$18:$X$49,E10,$X$18:$X$49)</f>
        <v>0</v>
      </c>
      <c r="H10" s="2">
        <f ca="1">SUMIF($V$18:$Y$49,E10,$Y$18:$Y$49)</f>
        <v>0</v>
      </c>
      <c r="I10" s="17" t="e">
        <f ca="1">F10/(F10+H10)</f>
        <v>#DIV/0!</v>
      </c>
      <c r="J10" s="86"/>
      <c r="K10" s="87"/>
      <c r="L10" s="110" t="s">
        <v>5</v>
      </c>
      <c r="M10" s="116"/>
      <c r="N10" s="120" t="str">
        <f>入力シート!B15</f>
        <v>●●建設</v>
      </c>
      <c r="O10" s="121"/>
      <c r="P10" s="121"/>
      <c r="Q10" s="115"/>
      <c r="R10" s="28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3"/>
      <c r="AJ10" s="65"/>
      <c r="AK10" s="65"/>
      <c r="AL10" s="65"/>
      <c r="AM10" s="64"/>
      <c r="AN10" s="64"/>
      <c r="AO10" s="64"/>
      <c r="AP10" s="65"/>
      <c r="AS10" s="4">
        <v>2</v>
      </c>
      <c r="AT10" s="4">
        <f>AK50</f>
        <v>0</v>
      </c>
    </row>
    <row r="11" spans="1:66" ht="21" customHeight="1" x14ac:dyDescent="0.45">
      <c r="A11" s="4">
        <v>2</v>
      </c>
      <c r="B11" s="4">
        <v>2</v>
      </c>
      <c r="C11" s="18">
        <f>EOMONTH(C10,0)+1</f>
        <v>45992</v>
      </c>
      <c r="D11" s="18">
        <f>IF(EOMONTH(C11,0)&gt;=$N$9,$N$9,EOMONTH(C11,0))</f>
        <v>45989</v>
      </c>
      <c r="E11" s="4" t="str">
        <f>TEXT(C11,"YYYY-MM")</f>
        <v>2025-12</v>
      </c>
      <c r="F11" s="2">
        <f ca="1">SUMIF($V$18:$W$49,E11,$W$18:$W$49)</f>
        <v>0</v>
      </c>
      <c r="G11" s="2">
        <f ca="1">SUMIF($V$18:$X$49,E11,$X$18:$X$49)</f>
        <v>0</v>
      </c>
      <c r="H11" s="2">
        <f ca="1">SUMIF($V$18:$Y$49,E11,$Y$18:$Y$49)</f>
        <v>0</v>
      </c>
      <c r="I11" s="17" t="e">
        <f ca="1">IF(D11=D10,0,F11/(F11+H11))</f>
        <v>#DIV/0!</v>
      </c>
      <c r="J11" s="86"/>
      <c r="K11" s="87"/>
      <c r="L11" s="110" t="s">
        <v>6</v>
      </c>
      <c r="M11" s="116"/>
      <c r="N11" s="120" t="str">
        <f>入力シート!C24</f>
        <v>能登　四郎</v>
      </c>
      <c r="O11" s="121"/>
      <c r="P11" s="121"/>
      <c r="Q11" s="119"/>
      <c r="R11" s="28"/>
      <c r="S11" s="124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66"/>
      <c r="AK11" s="66"/>
      <c r="AL11" s="66"/>
      <c r="AM11" s="67"/>
      <c r="AN11" s="67"/>
      <c r="AO11" s="67"/>
      <c r="AP11" s="65"/>
      <c r="AS11" s="4">
        <v>3</v>
      </c>
      <c r="AT11" s="17">
        <f>U100</f>
        <v>0</v>
      </c>
    </row>
    <row r="12" spans="1:66" ht="30" customHeight="1" x14ac:dyDescent="0.45">
      <c r="A12" s="4">
        <v>3</v>
      </c>
      <c r="B12" s="4">
        <v>3</v>
      </c>
      <c r="C12" s="18">
        <f>EDATE(C11,1)</f>
        <v>46023</v>
      </c>
      <c r="D12" s="18">
        <f>IF(EOMONTH(C12,0)&gt;=$N$9,$N$9,EOMONTH(C12,0))</f>
        <v>45989</v>
      </c>
      <c r="E12" s="4" t="str">
        <f t="shared" ref="E12:E46" si="0">TEXT(C12,"YYYY-MM")</f>
        <v>2026-01</v>
      </c>
      <c r="F12" s="2">
        <f ca="1">SUMIF($V$18:$W$49,E12,$W$18:$W$49)+SUMIF($AL$18:$AM$49,E12,$AM$18:$AM$49)</f>
        <v>0</v>
      </c>
      <c r="G12" s="2">
        <f ca="1">SUMIF($V$18:$X$49,E12,$X$18:$X$49)+SUMIF($AL$18:$AN$49,E12,$AN$18:$AN$49)</f>
        <v>0</v>
      </c>
      <c r="H12" s="2">
        <f ca="1">SUMIF($V$18:$Y$49,E12,$Y$18:$Y$49)+SUMIF($AL$18:$AO$49,E12,$AO$18:$AO$49)</f>
        <v>0</v>
      </c>
      <c r="I12" s="17">
        <f>IF(D12=D11,0,F12/(F12+H12))</f>
        <v>0</v>
      </c>
      <c r="J12" s="86"/>
      <c r="K12" s="87"/>
      <c r="L12" s="28"/>
      <c r="M12" s="28" t="s">
        <v>42</v>
      </c>
      <c r="N12" s="126" t="s">
        <v>43</v>
      </c>
      <c r="O12" s="28"/>
      <c r="P12" s="28"/>
      <c r="Q12" s="28"/>
      <c r="R12" s="28"/>
      <c r="S12" s="72"/>
      <c r="T12" s="72"/>
      <c r="U12" s="72"/>
      <c r="V12" s="72"/>
      <c r="W12" s="72"/>
      <c r="X12" s="72"/>
      <c r="Y12" s="72"/>
      <c r="Z12" s="73" t="s">
        <v>91</v>
      </c>
      <c r="AA12" s="73"/>
      <c r="AB12" s="73"/>
      <c r="AC12" s="73"/>
      <c r="AD12" s="73"/>
      <c r="AE12" s="73"/>
      <c r="AF12" s="73"/>
      <c r="AG12" s="73"/>
      <c r="AH12" s="73"/>
      <c r="AI12" s="73"/>
      <c r="AJ12" s="66"/>
      <c r="AK12" s="66"/>
      <c r="AL12" s="66"/>
      <c r="AM12" s="67"/>
      <c r="AN12" s="67"/>
      <c r="AO12" s="67"/>
      <c r="AP12" s="65"/>
      <c r="AS12" s="4">
        <v>4</v>
      </c>
      <c r="AT12" s="4">
        <f>AK100</f>
        <v>0</v>
      </c>
    </row>
    <row r="13" spans="1:66" ht="20.25" customHeight="1" x14ac:dyDescent="0.45">
      <c r="A13" s="4">
        <v>4</v>
      </c>
      <c r="B13" s="4">
        <v>4</v>
      </c>
      <c r="C13" s="18">
        <f t="shared" ref="C13:C46" si="1">EDATE(C12,1)</f>
        <v>46054</v>
      </c>
      <c r="D13" s="18">
        <f t="shared" ref="D13:D46" si="2">IF(EOMONTH(C13,0)&gt;=$N$9,$N$9,EOMONTH(C13,0))</f>
        <v>45989</v>
      </c>
      <c r="E13" s="4" t="str">
        <f t="shared" si="0"/>
        <v>2026-02</v>
      </c>
      <c r="F13" s="2">
        <f ca="1">SUMIF($V$18:$W$49,E13,$W$18:$W$49)+SUMIF($AL$18:$AM$49,E13,$AM$18:$AM$49)</f>
        <v>0</v>
      </c>
      <c r="G13" s="2">
        <f ca="1">SUMIF($V$18:$X$49,E13,$X$18:$X$49)+SUMIF($AL$18:$AN$49,E13,$AN$18:$AN$49)</f>
        <v>0</v>
      </c>
      <c r="H13" s="2">
        <f ca="1">SUMIF($V$18:$Y$49,E13,$Y$18:$Y$49)+SUMIF($AL$18:$AO$49,E13,$AO$18:$AO$49)</f>
        <v>0</v>
      </c>
      <c r="I13" s="17">
        <f t="shared" ref="I13:I46" si="3">IF(D13=D12,0,F13/(F13+H13))</f>
        <v>0</v>
      </c>
      <c r="J13" s="86"/>
      <c r="K13" s="87"/>
      <c r="L13" s="28"/>
      <c r="M13" s="28" t="s">
        <v>44</v>
      </c>
      <c r="N13" s="126" t="s">
        <v>45</v>
      </c>
      <c r="O13" s="127"/>
      <c r="P13" s="127"/>
      <c r="Q13" s="127"/>
      <c r="R13" s="127"/>
      <c r="S13" s="72"/>
      <c r="T13" s="72"/>
      <c r="U13" s="72"/>
      <c r="V13" s="72"/>
      <c r="W13" s="72"/>
      <c r="X13" s="72"/>
      <c r="Y13" s="72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66"/>
      <c r="AK13" s="66"/>
      <c r="AL13" s="66"/>
      <c r="AM13" s="67"/>
      <c r="AN13" s="67"/>
      <c r="AO13" s="67"/>
      <c r="AP13" s="65"/>
      <c r="AS13" s="4">
        <v>5</v>
      </c>
      <c r="AT13" s="4">
        <f>U151</f>
        <v>0</v>
      </c>
    </row>
    <row r="14" spans="1:66" ht="30" customHeight="1" x14ac:dyDescent="0.45">
      <c r="A14" s="4">
        <v>1</v>
      </c>
      <c r="B14" s="4">
        <v>5</v>
      </c>
      <c r="C14" s="18">
        <f t="shared" si="1"/>
        <v>46082</v>
      </c>
      <c r="D14" s="18">
        <f t="shared" si="2"/>
        <v>45989</v>
      </c>
      <c r="E14" s="4" t="str">
        <f t="shared" si="0"/>
        <v>2026-03</v>
      </c>
      <c r="F14" s="2">
        <f ca="1">SUMIF($V$18:$W$49,E14,$W$18:$W$49)+SUMIF($AL$18:$AM$49,E14,$AM$18:$AM$49)</f>
        <v>0</v>
      </c>
      <c r="G14" s="2">
        <f ca="1">SUMIF($V$18:$X$49,E14,$X$18:$X$49)+SUMIF($AL$18:$AN$49,E14,$AN$18:$AN$49)</f>
        <v>0</v>
      </c>
      <c r="H14" s="2">
        <f ca="1">SUMIF($V$18:$Y$49,E14,$Y$18:$Y$49)+SUMIF($AL$18:$AO$49,E14,$AO$18:$AO$49)</f>
        <v>0</v>
      </c>
      <c r="I14" s="17">
        <f t="shared" si="3"/>
        <v>0</v>
      </c>
      <c r="J14" s="86"/>
      <c r="K14" s="87"/>
      <c r="L14" s="28"/>
      <c r="M14" s="128" t="s">
        <v>40</v>
      </c>
      <c r="N14" s="129" t="s">
        <v>46</v>
      </c>
      <c r="O14" s="127"/>
      <c r="P14" s="127"/>
      <c r="Q14" s="127"/>
      <c r="R14" s="127"/>
      <c r="S14" s="72"/>
      <c r="T14" s="72"/>
      <c r="U14" s="72"/>
      <c r="V14" s="72"/>
      <c r="W14" s="72"/>
      <c r="X14" s="72"/>
      <c r="Y14" s="72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66"/>
      <c r="AK14" s="66"/>
      <c r="AL14" s="66"/>
      <c r="AM14" s="67"/>
      <c r="AN14" s="67"/>
      <c r="AO14" s="67"/>
      <c r="AP14" s="65"/>
      <c r="AS14" s="4">
        <v>6</v>
      </c>
      <c r="AT14" s="4">
        <f>AK151</f>
        <v>0</v>
      </c>
    </row>
    <row r="15" spans="1:66" ht="11.25" customHeight="1" thickBot="1" x14ac:dyDescent="0.5">
      <c r="C15" s="18"/>
      <c r="D15" s="18"/>
      <c r="F15" s="2"/>
      <c r="G15" s="2"/>
      <c r="H15" s="2"/>
      <c r="I15" s="17"/>
      <c r="J15" s="86"/>
      <c r="K15" s="87"/>
      <c r="L15" s="28"/>
      <c r="M15" s="28"/>
      <c r="N15" s="126"/>
      <c r="O15" s="127"/>
      <c r="P15" s="127"/>
      <c r="Q15" s="127"/>
      <c r="R15" s="127"/>
      <c r="S15" s="130"/>
      <c r="T15" s="130"/>
      <c r="U15" s="130"/>
      <c r="V15" s="130"/>
      <c r="W15" s="131"/>
      <c r="X15" s="131"/>
      <c r="Y15" s="131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66"/>
      <c r="AK15" s="66"/>
      <c r="AL15" s="66"/>
      <c r="AM15" s="67"/>
      <c r="AN15" s="67"/>
      <c r="AO15" s="67"/>
      <c r="AP15" s="65"/>
    </row>
    <row r="16" spans="1:66" ht="19.5" customHeight="1" x14ac:dyDescent="0.45">
      <c r="A16" s="4">
        <v>2</v>
      </c>
      <c r="B16" s="4">
        <v>6</v>
      </c>
      <c r="C16" s="18">
        <f>EDATE(C14,1)</f>
        <v>46113</v>
      </c>
      <c r="D16" s="18">
        <f t="shared" si="2"/>
        <v>45989</v>
      </c>
      <c r="E16" s="4" t="str">
        <f t="shared" si="0"/>
        <v>2026-04</v>
      </c>
      <c r="F16" s="2">
        <f ca="1">SUMIF($AL$18:$AM$49,E16,$AM$18:$AM$49)</f>
        <v>0</v>
      </c>
      <c r="G16" s="2">
        <f ca="1">SUMIF($AL$18:$AN$49,E16,$AN$18:$AN$49)</f>
        <v>0</v>
      </c>
      <c r="H16" s="2">
        <f ca="1">SUMIF($AL$18:$AO$49,E16,$AO$18:$AO$49)</f>
        <v>0</v>
      </c>
      <c r="I16" s="17">
        <f>IF(D16=D14,0,F16/(F16+H16))</f>
        <v>0</v>
      </c>
      <c r="J16" s="87"/>
      <c r="K16" s="86"/>
      <c r="L16" s="132" t="s">
        <v>47</v>
      </c>
      <c r="M16" s="133" t="str">
        <f>"実施状況（"&amp;YEAR(M18)&amp;"年～）"</f>
        <v>実施状況（2025年～）</v>
      </c>
      <c r="N16" s="133"/>
      <c r="O16" s="133"/>
      <c r="P16" s="133"/>
      <c r="Q16" s="133"/>
      <c r="R16" s="133"/>
      <c r="S16" s="134"/>
      <c r="T16" s="86"/>
      <c r="U16" s="86"/>
      <c r="V16" s="86"/>
      <c r="W16" s="81"/>
      <c r="X16" s="81"/>
      <c r="Y16" s="81"/>
      <c r="Z16" s="86"/>
      <c r="AA16" s="28"/>
      <c r="AB16" s="132" t="s">
        <v>47</v>
      </c>
      <c r="AC16" s="133" t="str">
        <f>"実施状況（"&amp;YEAR(AC18)&amp;"年～）"</f>
        <v>実施状況（2026年～）</v>
      </c>
      <c r="AD16" s="133"/>
      <c r="AE16" s="133"/>
      <c r="AF16" s="133"/>
      <c r="AG16" s="133"/>
      <c r="AH16" s="133"/>
      <c r="AI16" s="134"/>
      <c r="AJ16" s="65"/>
      <c r="AK16" s="65"/>
      <c r="AL16" s="65"/>
      <c r="AM16" s="64"/>
      <c r="AN16" s="64"/>
      <c r="AO16" s="64"/>
      <c r="AP16" s="68"/>
      <c r="AQ16" s="19"/>
      <c r="AS16" s="4">
        <v>7</v>
      </c>
      <c r="AT16" s="4">
        <f>U202</f>
        <v>0</v>
      </c>
    </row>
    <row r="17" spans="1:55" ht="19.5" customHeight="1" thickBot="1" x14ac:dyDescent="0.5">
      <c r="A17" s="4">
        <v>3</v>
      </c>
      <c r="B17" s="4">
        <v>7</v>
      </c>
      <c r="C17" s="18">
        <f t="shared" si="1"/>
        <v>46143</v>
      </c>
      <c r="D17" s="18">
        <f t="shared" si="2"/>
        <v>45989</v>
      </c>
      <c r="E17" s="4" t="str">
        <f t="shared" si="0"/>
        <v>2026-05</v>
      </c>
      <c r="F17" s="2">
        <f ca="1">SUMIF($V$58:$W$99,E17,$W$58:$W$99)+SUMIF($AL$18:$AM$49,E17,$AM$18:$AM$49)</f>
        <v>0</v>
      </c>
      <c r="G17" s="2">
        <f ca="1">SUMIF($V$58:$X$99,E17,$X$58:$X$99)+SUMIF($AL$18:$AN$49,E17,$AN$18:$AN$49)</f>
        <v>0</v>
      </c>
      <c r="H17" s="2">
        <f ca="1">SUMIF($V$58:$Y$99,E17,$Y$58:$Y$99)+SUMIF($AL$18:$AO$49,E17,$AO$18:$AO$49)</f>
        <v>0</v>
      </c>
      <c r="I17" s="17">
        <f t="shared" si="3"/>
        <v>0</v>
      </c>
      <c r="J17" s="87"/>
      <c r="K17" s="135" t="s">
        <v>48</v>
      </c>
      <c r="L17" s="136"/>
      <c r="M17" s="137" t="s">
        <v>49</v>
      </c>
      <c r="N17" s="137" t="s">
        <v>50</v>
      </c>
      <c r="O17" s="137" t="s">
        <v>51</v>
      </c>
      <c r="P17" s="137" t="s">
        <v>52</v>
      </c>
      <c r="Q17" s="137" t="s">
        <v>53</v>
      </c>
      <c r="R17" s="138" t="s">
        <v>54</v>
      </c>
      <c r="S17" s="139" t="s">
        <v>55</v>
      </c>
      <c r="T17" s="135" t="s">
        <v>47</v>
      </c>
      <c r="U17" s="86" t="s">
        <v>56</v>
      </c>
      <c r="V17" s="86" t="s">
        <v>57</v>
      </c>
      <c r="W17" s="140" t="s">
        <v>38</v>
      </c>
      <c r="X17" s="140" t="s">
        <v>39</v>
      </c>
      <c r="Y17" s="140" t="s">
        <v>40</v>
      </c>
      <c r="Z17" s="135"/>
      <c r="AA17" s="62" t="s">
        <v>48</v>
      </c>
      <c r="AB17" s="136"/>
      <c r="AC17" s="137" t="s">
        <v>49</v>
      </c>
      <c r="AD17" s="137" t="s">
        <v>50</v>
      </c>
      <c r="AE17" s="137" t="s">
        <v>51</v>
      </c>
      <c r="AF17" s="137" t="s">
        <v>52</v>
      </c>
      <c r="AG17" s="137" t="s">
        <v>53</v>
      </c>
      <c r="AH17" s="138" t="s">
        <v>54</v>
      </c>
      <c r="AI17" s="139" t="s">
        <v>55</v>
      </c>
      <c r="AJ17" s="68" t="s">
        <v>47</v>
      </c>
      <c r="AK17" s="65" t="s">
        <v>56</v>
      </c>
      <c r="AL17" s="65" t="s">
        <v>57</v>
      </c>
      <c r="AM17" s="69" t="s">
        <v>38</v>
      </c>
      <c r="AN17" s="69" t="s">
        <v>39</v>
      </c>
      <c r="AO17" s="69" t="s">
        <v>40</v>
      </c>
      <c r="AP17" s="68"/>
      <c r="AQ17" s="19"/>
      <c r="AS17" s="4">
        <v>8</v>
      </c>
      <c r="AT17" s="4">
        <f>AK202</f>
        <v>0</v>
      </c>
    </row>
    <row r="18" spans="1:55" ht="19.5" customHeight="1" x14ac:dyDescent="0.45">
      <c r="A18" s="4">
        <v>4</v>
      </c>
      <c r="B18" s="4">
        <v>8</v>
      </c>
      <c r="C18" s="18">
        <f t="shared" si="1"/>
        <v>46174</v>
      </c>
      <c r="D18" s="18">
        <f t="shared" si="2"/>
        <v>45989</v>
      </c>
      <c r="E18" s="4" t="str">
        <f t="shared" si="0"/>
        <v>2026-06</v>
      </c>
      <c r="F18" s="2">
        <f ca="1">SUMIF($V$58:$W$99,E18,$W$58:$W$99)+SUMIF($AL$18:$AM$49,E18,$AM$18:$AM$49)</f>
        <v>0</v>
      </c>
      <c r="G18" s="2">
        <f ca="1">SUMIF($V$58:$X$99,E18,$X$58:$X$99)+SUMIF($AL$18:$AN$49,E18,$AN$18:$AN$49)</f>
        <v>0</v>
      </c>
      <c r="H18" s="2">
        <f ca="1">SUMIF($V$58:$Y$99,E18,$Y$58:$Y$99)+SUMIF($AL$18:$AO$49,E18,$AO$18:$AO$49)</f>
        <v>0</v>
      </c>
      <c r="I18" s="17">
        <f t="shared" si="3"/>
        <v>0</v>
      </c>
      <c r="J18" s="135"/>
      <c r="K18" s="135"/>
      <c r="L18" s="132">
        <v>1</v>
      </c>
      <c r="M18" s="141">
        <f>N8-WEEKDAY(N8,2)+1</f>
        <v>45957</v>
      </c>
      <c r="N18" s="141">
        <f t="shared" ref="N18:S18" si="4">M18+1</f>
        <v>45958</v>
      </c>
      <c r="O18" s="141">
        <f t="shared" si="4"/>
        <v>45959</v>
      </c>
      <c r="P18" s="141">
        <f t="shared" si="4"/>
        <v>45960</v>
      </c>
      <c r="Q18" s="141">
        <f t="shared" si="4"/>
        <v>45961</v>
      </c>
      <c r="R18" s="142">
        <f t="shared" si="4"/>
        <v>45962</v>
      </c>
      <c r="S18" s="143">
        <f t="shared" si="4"/>
        <v>45963</v>
      </c>
      <c r="T18" s="135">
        <f>COUNTIF(M19:S19,"★")</f>
        <v>0</v>
      </c>
      <c r="U18" s="135"/>
      <c r="V18" s="135" t="str">
        <f>TEXT(N8,"YYYY-MM")</f>
        <v>2025-11</v>
      </c>
      <c r="W18" s="140" cm="1">
        <f t="array" ref="W18">SUMPRODUCT((M18:S18&gt;=$N$8)*(M18:S18 &lt;= $N$9)*(TEXT(M18:S18,"yyyy-mm")=V18)*(M19:S19 = "●"))</f>
        <v>0</v>
      </c>
      <c r="X18" s="140" cm="1">
        <f t="array" ref="X18">SUMPRODUCT((R18:S18&gt;=$N$8)*(R18:S18 &lt;= $N$9)*(TEXT(R18:S18,"yyyy-mm")=V18)*(R19:S19 = "▲"))</f>
        <v>0</v>
      </c>
      <c r="Y18" s="140" cm="1">
        <f t="array" ref="Y18">SUMPRODUCT((M18:S18&gt;=$N$8)*(M18:S18 &lt;= $N$9)*(TEXT(M18:S18,"yyyy-mm")=V18)*(M19:S19 = "★"))</f>
        <v>0</v>
      </c>
      <c r="Z18" s="135"/>
      <c r="AA18" s="135"/>
      <c r="AB18" s="132">
        <v>17</v>
      </c>
      <c r="AC18" s="141">
        <f>S48+1</f>
        <v>46069</v>
      </c>
      <c r="AD18" s="141">
        <f t="shared" ref="AD18:AI18" si="5">AC18+1</f>
        <v>46070</v>
      </c>
      <c r="AE18" s="141">
        <f t="shared" si="5"/>
        <v>46071</v>
      </c>
      <c r="AF18" s="141">
        <f t="shared" si="5"/>
        <v>46072</v>
      </c>
      <c r="AG18" s="141">
        <f t="shared" si="5"/>
        <v>46073</v>
      </c>
      <c r="AH18" s="142">
        <f t="shared" si="5"/>
        <v>46074</v>
      </c>
      <c r="AI18" s="143">
        <f t="shared" si="5"/>
        <v>46075</v>
      </c>
      <c r="AJ18" s="68">
        <f t="shared" ref="AJ18" si="6">COUNTIF(AC19:AI19,"★")</f>
        <v>0</v>
      </c>
      <c r="AK18" s="68"/>
      <c r="AL18" s="68" t="str">
        <f>TEXT(AC18,"YYYY-MM")</f>
        <v>2026-02</v>
      </c>
      <c r="AM18" s="69" cm="1">
        <f t="array" ref="AM18">SUMPRODUCT((AC18:AI18&gt;=$N$8)*(AC18:AI18 &lt;= $N$9)*(TEXT(AC18:AI18,"yyyy-mm")=AL18)*(AC19:AI19 = "●"))</f>
        <v>0</v>
      </c>
      <c r="AN18" s="69" cm="1">
        <f t="array" ref="AN18">SUMPRODUCT((AH18:AI18&gt;=$N$8)*(AH18:AI18 &lt;= $N$9)*(TEXT(AH18:AI18,"yyyy-mm")=AL18)*(AH19:AI19 = "▲"))</f>
        <v>0</v>
      </c>
      <c r="AO18" s="69" cm="1">
        <f t="array" ref="AO18">SUMPRODUCT((AC18:AI18&gt;=$N$8)*(AC18:AI18 &lt;= $N$9)*(TEXT(AC18:AI18,"yyyy-mm")=AL18)*(AC19:AI19 = "★"))</f>
        <v>0</v>
      </c>
      <c r="AP18" s="68"/>
      <c r="AQ18" s="19"/>
      <c r="AT18" s="17" t="e">
        <f>AVERAGEIF(AT9:AT17,"&gt;0")</f>
        <v>#DIV/0!</v>
      </c>
    </row>
    <row r="19" spans="1:55" s="8" customFormat="1" ht="19.5" customHeight="1" thickBot="1" x14ac:dyDescent="0.5">
      <c r="A19" s="4">
        <v>1</v>
      </c>
      <c r="B19" s="4">
        <v>9</v>
      </c>
      <c r="C19" s="18">
        <f t="shared" si="1"/>
        <v>46204</v>
      </c>
      <c r="D19" s="18">
        <f t="shared" si="2"/>
        <v>45989</v>
      </c>
      <c r="E19" s="4" t="str">
        <f t="shared" si="0"/>
        <v>2026-07</v>
      </c>
      <c r="F19" s="2">
        <f ca="1">SUMIF($AL$18:$AM$49,E19,$AM$18:$AM$49)+SUMIF($V$58:$W$99,E19,$W$58:$W$99)</f>
        <v>0</v>
      </c>
      <c r="G19" s="2">
        <f ca="1">SUMIF($AL$18:$AN$49,E19,$AN$18:$AN$49)+SUMIF($V$58:$X$99,E19,$X$58:$X$99)</f>
        <v>0</v>
      </c>
      <c r="H19" s="2">
        <f ca="1">SUMIF($AL$18:$AO$49,E19,$AO$18:$AO$49)+SUMIF($V$58:$Y$99,E19,$Y$58:$Y$99)</f>
        <v>0</v>
      </c>
      <c r="I19" s="17">
        <f t="shared" si="3"/>
        <v>0</v>
      </c>
      <c r="J19" s="135"/>
      <c r="K19" s="135" t="str">
        <f>IF(U19&gt;=0.285,"OK","NG")</f>
        <v>NG</v>
      </c>
      <c r="L19" s="136"/>
      <c r="M19" s="144"/>
      <c r="N19" s="144"/>
      <c r="O19" s="144"/>
      <c r="P19" s="144"/>
      <c r="Q19" s="144"/>
      <c r="R19" s="145"/>
      <c r="S19" s="146"/>
      <c r="T19" s="135">
        <f>COUNTIF(M19:S19,"●")</f>
        <v>0</v>
      </c>
      <c r="U19" s="147">
        <f>IF(COUNTA(M19:S19)=0,-1,IF(OR(COUNTIF(M19:S19,"▲")&gt;6,AND(M18&lt;$N$9,$N$9&lt;S18)),0.285,IF(T18+T19=0,0,T19/(T19+T18))))</f>
        <v>-1</v>
      </c>
      <c r="V19" s="135" t="str">
        <f>TEXT(S18,"YYYY-MM")</f>
        <v>2025-11</v>
      </c>
      <c r="W19" s="140" cm="1">
        <f t="array" ref="W19">IF(V19=V18,0,SUMPRODUCT((M18:S18&gt;=$N$8)*(M18:S18 &lt;= $N$9)*(TEXT(M18:S18,"yyyy-mm")=V19)*(M19:S19 = "●")))</f>
        <v>0</v>
      </c>
      <c r="X19" s="140" cm="1">
        <f t="array" ref="X19">IF(V19=V18,0,SUMPRODUCT((M18:S18&gt;=$N$8)*(M18:S18 &lt;= $N$9)*(TEXT(M18:S18,"yyyy-mm")=V19)*(M19:S19 = "▲")))</f>
        <v>0</v>
      </c>
      <c r="Y19" s="140" cm="1">
        <f t="array" ref="Y19">IF(V19=V18,0,SUMPRODUCT((M18:S18&gt;=$N$8)*(M18:S18 &lt;= $N$9)*(TEXT(M18:S18,"yyyy-mm")=V19)*(M19:S19 = "★")))</f>
        <v>0</v>
      </c>
      <c r="Z19" s="135"/>
      <c r="AA19" s="135" t="str">
        <f>IF(AK19&gt;=0.285,"OK","NG")</f>
        <v>NG</v>
      </c>
      <c r="AB19" s="136"/>
      <c r="AC19" s="144"/>
      <c r="AD19" s="144"/>
      <c r="AE19" s="144"/>
      <c r="AF19" s="144"/>
      <c r="AG19" s="144"/>
      <c r="AH19" s="145"/>
      <c r="AI19" s="146"/>
      <c r="AJ19" s="68">
        <f t="shared" ref="AJ19" si="7">COUNTIF(AC19:AI19,"●")</f>
        <v>0</v>
      </c>
      <c r="AK19" s="70">
        <f>IF(COUNTA(AC19:AI19)=0,-1,IF(OR(COUNTIF(AC19:AI19,"▲")&gt;6,AND(AC18&lt;$N$9,$N$9&lt;AI18)),0.285,IF(AJ18+AJ19=0,0,AJ19/(AJ19+AJ18))))</f>
        <v>-1</v>
      </c>
      <c r="AL19" s="68" t="str">
        <f>TEXT(AI18,"YYYY-MM")</f>
        <v>2026-02</v>
      </c>
      <c r="AM19" s="69" cm="1">
        <f t="array" ref="AM19">IF(AL19=AL18,0,SUMPRODUCT((AC18:AI18&gt;=$N$8)*(AC18:AI18 &lt;= $N$9)*(TEXT(AC18:AI18,"yyyy-mm")=AL19)*(AC19:AI19 = "●")))</f>
        <v>0</v>
      </c>
      <c r="AN19" s="69" cm="1">
        <f t="array" ref="AN19">IF(AL19=AL18,0,SUMPRODUCT((AC18:AI18&gt;=$N$8)*(AC18:AI18 &lt;= $N$9)*(TEXT(AC18:AI18,"yyyy-mm")=AL19)*(AC19:AI19 = "▲")))</f>
        <v>0</v>
      </c>
      <c r="AO19" s="69" cm="1">
        <f t="array" ref="AO19">IF(AL19=AL18,0,SUMPRODUCT((AC18:AI18&gt;=$N$8)*(AC18:AI18 &lt;= $N$9)*(TEXT(AC18:AI18,"yyyy-mm")=AL19)*(AC19:AI19 = "★")))</f>
        <v>0</v>
      </c>
      <c r="AP19" s="68"/>
      <c r="AQ19" s="19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3"/>
    </row>
    <row r="20" spans="1:55" s="8" customFormat="1" ht="19.5" customHeight="1" x14ac:dyDescent="0.45">
      <c r="A20" s="4">
        <v>2</v>
      </c>
      <c r="B20" s="4">
        <v>10</v>
      </c>
      <c r="C20" s="18">
        <f t="shared" si="1"/>
        <v>46235</v>
      </c>
      <c r="D20" s="18">
        <f t="shared" si="2"/>
        <v>45989</v>
      </c>
      <c r="E20" s="4" t="str">
        <f t="shared" si="0"/>
        <v>2026-08</v>
      </c>
      <c r="F20" s="2">
        <f ca="1">SUMIF($V$58:$W$99,E20,$W$58:$W$99)</f>
        <v>0</v>
      </c>
      <c r="G20" s="2">
        <f ca="1">SUMIF($V$58:$X$99,E20,$X$58:$X$99)</f>
        <v>0</v>
      </c>
      <c r="H20" s="2">
        <f ca="1">SUMIF($V$58:$Y$99,E20,$Y$58:$Y$99)</f>
        <v>0</v>
      </c>
      <c r="I20" s="17">
        <f t="shared" si="3"/>
        <v>0</v>
      </c>
      <c r="J20" s="135"/>
      <c r="K20" s="135"/>
      <c r="L20" s="132">
        <v>2</v>
      </c>
      <c r="M20" s="141">
        <f>S18+1</f>
        <v>45964</v>
      </c>
      <c r="N20" s="141">
        <f>M20+1</f>
        <v>45965</v>
      </c>
      <c r="O20" s="141">
        <f t="shared" ref="O20:Q20" si="8">N20+1</f>
        <v>45966</v>
      </c>
      <c r="P20" s="141">
        <f t="shared" si="8"/>
        <v>45967</v>
      </c>
      <c r="Q20" s="141">
        <f t="shared" si="8"/>
        <v>45968</v>
      </c>
      <c r="R20" s="142">
        <f>Q20+1</f>
        <v>45969</v>
      </c>
      <c r="S20" s="143">
        <f>R20+1</f>
        <v>45970</v>
      </c>
      <c r="T20" s="135">
        <f t="shared" ref="T20" si="9">COUNTIF(M21:S21,"★")</f>
        <v>0</v>
      </c>
      <c r="U20" s="135"/>
      <c r="V20" s="135" t="str">
        <f>TEXT(M20,"YYYY-MM")</f>
        <v>2025-11</v>
      </c>
      <c r="W20" s="140" cm="1">
        <f t="array" ref="W20">SUMPRODUCT((M20:S20&gt;=$N$8)*(M20:S20 &lt;= $N$9)*(TEXT(M20:S20,"yyyy-mm")=V20)*(M21:S21 = "●"))</f>
        <v>0</v>
      </c>
      <c r="X20" s="140" cm="1">
        <f t="array" ref="X20">SUMPRODUCT((R20:S20&gt;=$N$8)*(R20:S20 &lt;= $N$9)*(TEXT(R20:S20,"yyyy-mm")=V20)*(R21:S21 = "▲"))</f>
        <v>0</v>
      </c>
      <c r="Y20" s="140" cm="1">
        <f t="array" ref="Y20">SUMPRODUCT((M20:S20&gt;=$N$8)*(M20:S20 &lt;= $N$9)*(TEXT(M20:S20,"yyyy-mm")=V20)*(M21:S21 = "★"))</f>
        <v>0</v>
      </c>
      <c r="Z20" s="135"/>
      <c r="AA20" s="135"/>
      <c r="AB20" s="132">
        <v>18</v>
      </c>
      <c r="AC20" s="141">
        <f>AI18+1</f>
        <v>46076</v>
      </c>
      <c r="AD20" s="141">
        <f t="shared" ref="AD20:AI20" si="10">AC20+1</f>
        <v>46077</v>
      </c>
      <c r="AE20" s="141">
        <f t="shared" si="10"/>
        <v>46078</v>
      </c>
      <c r="AF20" s="141">
        <f t="shared" si="10"/>
        <v>46079</v>
      </c>
      <c r="AG20" s="141">
        <f t="shared" si="10"/>
        <v>46080</v>
      </c>
      <c r="AH20" s="142">
        <f t="shared" si="10"/>
        <v>46081</v>
      </c>
      <c r="AI20" s="143">
        <f t="shared" si="10"/>
        <v>46082</v>
      </c>
      <c r="AJ20" s="68">
        <f t="shared" ref="AJ20" si="11">COUNTIF(AC21:AI21,"★")</f>
        <v>0</v>
      </c>
      <c r="AK20" s="68"/>
      <c r="AL20" s="68" t="str">
        <f>TEXT(AC20,"YYYY-MM")</f>
        <v>2026-02</v>
      </c>
      <c r="AM20" s="69" cm="1">
        <f t="array" ref="AM20">SUMPRODUCT((AC20:AI20&gt;=$N$8)*(AC20:AI20 &lt;= $N$9)*(TEXT(AC20:AI20,"yyyy-mm")=AL20)*(AC21:AI21 = "●"))</f>
        <v>0</v>
      </c>
      <c r="AN20" s="69" cm="1">
        <f t="array" ref="AN20">SUMPRODUCT((AH20:AI20&gt;=$N$8)*(AH20:AI20 &lt;= $N$9)*(TEXT(AH20:AI20,"yyyy-mm")=AL20)*(AH21:AI21 = "▲"))</f>
        <v>0</v>
      </c>
      <c r="AO20" s="69" cm="1">
        <f t="array" ref="AO20">SUMPRODUCT((AC20:AI20&gt;=$N$8)*(AC20:AI20 &lt;= $N$9)*(TEXT(AC20:AI20,"yyyy-mm")=AL20)*(AC21:AI21 = "★"))</f>
        <v>0</v>
      </c>
      <c r="AP20" s="68"/>
      <c r="AQ20" s="19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3"/>
    </row>
    <row r="21" spans="1:55" s="8" customFormat="1" ht="19.5" customHeight="1" thickBot="1" x14ac:dyDescent="0.5">
      <c r="A21" s="4">
        <v>3</v>
      </c>
      <c r="B21" s="4">
        <v>11</v>
      </c>
      <c r="C21" s="18">
        <f t="shared" si="1"/>
        <v>46266</v>
      </c>
      <c r="D21" s="18">
        <f t="shared" si="2"/>
        <v>45989</v>
      </c>
      <c r="E21" s="4" t="str">
        <f t="shared" si="0"/>
        <v>2026-09</v>
      </c>
      <c r="F21" s="2">
        <f ca="1">SUMIF($V$58:$W$99,E21,$W$58:$W$99)</f>
        <v>0</v>
      </c>
      <c r="G21" s="2">
        <f ca="1">SUMIF($V$58:$X$99,E21,$X$58:$X$99)</f>
        <v>0</v>
      </c>
      <c r="H21" s="2">
        <f ca="1">SUMIF($V$58:$Y$99,E21,$Y$58:$Y$99)</f>
        <v>0</v>
      </c>
      <c r="I21" s="17">
        <f t="shared" si="3"/>
        <v>0</v>
      </c>
      <c r="J21" s="135"/>
      <c r="K21" s="135" t="str">
        <f t="shared" ref="K21" si="12">IF(U21&gt;=0.285,"OK","NG")</f>
        <v>NG</v>
      </c>
      <c r="L21" s="136"/>
      <c r="M21" s="144"/>
      <c r="N21" s="144"/>
      <c r="O21" s="144"/>
      <c r="P21" s="144"/>
      <c r="Q21" s="144"/>
      <c r="R21" s="145"/>
      <c r="S21" s="146"/>
      <c r="T21" s="135">
        <f t="shared" ref="T21" si="13">COUNTIF(M21:S21,"●")</f>
        <v>0</v>
      </c>
      <c r="U21" s="147">
        <f t="shared" ref="U21" si="14">IF(COUNTA(M21:S21)=0,-1,IF(OR(COUNTIF(M21:S21,"▲")&gt;6,AND(M20&lt;$N$9,$N$9&lt;S20)),0.285,IF(T20+T21=0,0,T21/(T21+T20))))</f>
        <v>-1</v>
      </c>
      <c r="V21" s="135" t="str">
        <f>TEXT(S20,"YYYY-MM")</f>
        <v>2025-11</v>
      </c>
      <c r="W21" s="140" cm="1">
        <f t="array" ref="W21">IF(V21=V20,0,SUMPRODUCT((M20:S20&gt;=$N$8)*(M20:S20 &lt;= $N$9)*(TEXT(M20:S20,"yyyy-mm")=V21)*(M21:S21 = "●")))</f>
        <v>0</v>
      </c>
      <c r="X21" s="140" cm="1">
        <f t="array" ref="X21">IF(V21=V20,0,SUMPRODUCT((M20:S20&gt;=$N$8)*(M20:S20 &lt;= $N$9)*(TEXT(M20:S20,"yyyy-mm")=V21)*(M21:S21 = "▲")))</f>
        <v>0</v>
      </c>
      <c r="Y21" s="140" cm="1">
        <f t="array" ref="Y21">IF(V21=V20,0,SUMPRODUCT((M20:S20&gt;=$N$8)*(M20:S20 &lt;= $N$9)*(TEXT(M20:S20,"yyyy-mm")=V21)*(M21:S21 = "★")))</f>
        <v>0</v>
      </c>
      <c r="Z21" s="135"/>
      <c r="AA21" s="135" t="str">
        <f t="shared" ref="AA21" si="15">IF(AK21&gt;=0.285,"OK","NG")</f>
        <v>NG</v>
      </c>
      <c r="AB21" s="136"/>
      <c r="AC21" s="144"/>
      <c r="AD21" s="144"/>
      <c r="AE21" s="144"/>
      <c r="AF21" s="144"/>
      <c r="AG21" s="144"/>
      <c r="AH21" s="145"/>
      <c r="AI21" s="146"/>
      <c r="AJ21" s="68">
        <f t="shared" ref="AJ21" si="16">COUNTIF(AC21:AI21,"●")</f>
        <v>0</v>
      </c>
      <c r="AK21" s="70">
        <f t="shared" ref="AK21" si="17">IF(COUNTA(AC21:AI21)=0,-1,IF(OR(COUNTIF(AC21:AI21,"▲")&gt;6,AND(AC20&lt;$N$9,$N$9&lt;AI20)),0.285,IF(AJ20+AJ21=0,0,AJ21/(AJ21+AJ20))))</f>
        <v>-1</v>
      </c>
      <c r="AL21" s="68" t="str">
        <f>TEXT(AI20,"YYYY-MM")</f>
        <v>2026-03</v>
      </c>
      <c r="AM21" s="69" cm="1">
        <f t="array" ref="AM21">IF(AL21=AL20,0,SUMPRODUCT((AC20:AI20&gt;=$N$8)*(AC20:AI20 &lt;= $N$9)*(TEXT(AC20:AI20,"yyyy-mm")=AL21)*(AC21:AI21 = "●")))</f>
        <v>0</v>
      </c>
      <c r="AN21" s="69" cm="1">
        <f t="array" ref="AN21">IF(AL21=AL20,0,SUMPRODUCT((AC20:AI20&gt;=$N$8)*(AC20:AI20 &lt;= $N$9)*(TEXT(AC20:AI20,"yyyy-mm")=AL21)*(AC21:AI21 = "▲")))</f>
        <v>0</v>
      </c>
      <c r="AO21" s="69" cm="1">
        <f t="array" ref="AO21">IF(AL21=AL20,0,SUMPRODUCT((AC20:AI20&gt;=$N$8)*(AC20:AI20 &lt;= $N$9)*(TEXT(AC20:AI20,"yyyy-mm")=AL21)*(AC21:AI21 = "★")))</f>
        <v>0</v>
      </c>
      <c r="AP21" s="68"/>
      <c r="AQ21" s="19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3"/>
    </row>
    <row r="22" spans="1:55" s="8" customFormat="1" ht="19.5" customHeight="1" x14ac:dyDescent="0.45">
      <c r="A22" s="4">
        <v>4</v>
      </c>
      <c r="B22" s="4">
        <v>12</v>
      </c>
      <c r="C22" s="18">
        <f t="shared" si="1"/>
        <v>46296</v>
      </c>
      <c r="D22" s="18">
        <f t="shared" si="2"/>
        <v>45989</v>
      </c>
      <c r="E22" s="4" t="str">
        <f t="shared" si="0"/>
        <v>2026-10</v>
      </c>
      <c r="F22" s="2">
        <f ca="1">SUMIF($AL$58:$AM$99,E22,$AM$58:$AM$99)+SUMIF($V$58:$W$99,E22,$W$58:$W$99)</f>
        <v>0</v>
      </c>
      <c r="G22" s="2">
        <f ca="1">SUMIF($AL$58:$AN$99,E22,$AN$58:$AN$99)+SUMIF($V$58:$X$99,E22,$X$58:$X$99)</f>
        <v>0</v>
      </c>
      <c r="H22" s="2">
        <f ca="1">SUMIF($AL$58:$AO$99,E22,$AO$58:$AO$99)+SUMIF($V$58:$Y$99,E22,$Y$58:$Y$99)</f>
        <v>0</v>
      </c>
      <c r="I22" s="17">
        <f t="shared" si="3"/>
        <v>0</v>
      </c>
      <c r="J22" s="135"/>
      <c r="K22" s="135"/>
      <c r="L22" s="132">
        <v>3</v>
      </c>
      <c r="M22" s="141">
        <f>S20+1</f>
        <v>45971</v>
      </c>
      <c r="N22" s="141">
        <f>M22+1</f>
        <v>45972</v>
      </c>
      <c r="O22" s="141">
        <f t="shared" ref="O22:Q22" si="18">N22+1</f>
        <v>45973</v>
      </c>
      <c r="P22" s="141">
        <f t="shared" si="18"/>
        <v>45974</v>
      </c>
      <c r="Q22" s="141">
        <f t="shared" si="18"/>
        <v>45975</v>
      </c>
      <c r="R22" s="142">
        <f>Q22+1</f>
        <v>45976</v>
      </c>
      <c r="S22" s="143">
        <f>R22+1</f>
        <v>45977</v>
      </c>
      <c r="T22" s="135">
        <f t="shared" ref="T22" si="19">COUNTIF(M23:S23,"★")</f>
        <v>0</v>
      </c>
      <c r="U22" s="135"/>
      <c r="V22" s="135" t="str">
        <f>TEXT(M22,"YYYY-MM")</f>
        <v>2025-11</v>
      </c>
      <c r="W22" s="140" cm="1">
        <f t="array" ref="W22">SUMPRODUCT((M22:S22&gt;=$N$8)*(M22:S22 &lt;= $N$9)*(TEXT(M22:S22,"yyyy-mm")=V22)*(M23:S23 = "●"))</f>
        <v>0</v>
      </c>
      <c r="X22" s="140" cm="1">
        <f t="array" ref="X22">SUMPRODUCT((R22:S22&gt;=$N$8)*(R22:S22 &lt;= $N$9)*(TEXT(R22:S22,"yyyy-mm")=V22)*(R23:S23 = "▲"))</f>
        <v>0</v>
      </c>
      <c r="Y22" s="140" cm="1">
        <f t="array" ref="Y22">SUMPRODUCT((M22:S22&gt;=$N$8)*(M22:S22 &lt;= $N$9)*(TEXT(M22:S22,"yyyy-mm")=V22)*(M23:S23 = "★"))</f>
        <v>0</v>
      </c>
      <c r="Z22" s="135"/>
      <c r="AA22" s="135"/>
      <c r="AB22" s="132">
        <v>19</v>
      </c>
      <c r="AC22" s="141">
        <f>AI20+1</f>
        <v>46083</v>
      </c>
      <c r="AD22" s="141">
        <f t="shared" ref="AD22:AI22" si="20">AC22+1</f>
        <v>46084</v>
      </c>
      <c r="AE22" s="141">
        <f t="shared" si="20"/>
        <v>46085</v>
      </c>
      <c r="AF22" s="141">
        <f t="shared" si="20"/>
        <v>46086</v>
      </c>
      <c r="AG22" s="141">
        <f t="shared" si="20"/>
        <v>46087</v>
      </c>
      <c r="AH22" s="142">
        <f t="shared" si="20"/>
        <v>46088</v>
      </c>
      <c r="AI22" s="143">
        <f t="shared" si="20"/>
        <v>46089</v>
      </c>
      <c r="AJ22" s="68">
        <f t="shared" ref="AJ22" si="21">COUNTIF(AC23:AI23,"★")</f>
        <v>0</v>
      </c>
      <c r="AK22" s="68"/>
      <c r="AL22" s="68" t="str">
        <f>TEXT(AC22,"YYYY-MM")</f>
        <v>2026-03</v>
      </c>
      <c r="AM22" s="69" cm="1">
        <f t="array" ref="AM22">SUMPRODUCT((AC22:AI22&gt;=$N$8)*(AC22:AI22 &lt;= $N$9)*(TEXT(AC22:AI22,"yyyy-mm")=AL22)*(AC23:AI23 = "●"))</f>
        <v>0</v>
      </c>
      <c r="AN22" s="69" cm="1">
        <f t="array" ref="AN22">SUMPRODUCT((AH22:AI22&gt;=$N$8)*(AH22:AI22 &lt;= $N$9)*(TEXT(AH22:AI22,"yyyy-mm")=AL22)*(AH23:AI23 = "▲"))</f>
        <v>0</v>
      </c>
      <c r="AO22" s="69" cm="1">
        <f t="array" ref="AO22">SUMPRODUCT((AC22:AI22&gt;=$N$8)*(AC22:AI22 &lt;= $N$9)*(TEXT(AC22:AI22,"yyyy-mm")=AL22)*(AC23:AI23 = "★"))</f>
        <v>0</v>
      </c>
      <c r="AP22" s="68"/>
      <c r="AQ22" s="19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3"/>
    </row>
    <row r="23" spans="1:55" s="8" customFormat="1" ht="19.5" customHeight="1" thickBot="1" x14ac:dyDescent="0.5">
      <c r="A23" s="4">
        <v>5</v>
      </c>
      <c r="B23" s="4">
        <v>13</v>
      </c>
      <c r="C23" s="18">
        <f t="shared" si="1"/>
        <v>46327</v>
      </c>
      <c r="D23" s="18">
        <f t="shared" si="2"/>
        <v>45989</v>
      </c>
      <c r="E23" s="4" t="str">
        <f t="shared" si="0"/>
        <v>2026-11</v>
      </c>
      <c r="F23" s="2">
        <f ca="1">SUMIF($AL$58:$AM$99,E23,$AM$58:$AM$99)+SUMIF($V$58:$W$99,E23,$W$58:$W$99)</f>
        <v>0</v>
      </c>
      <c r="G23" s="2">
        <f ca="1">SUMIF($AL$58:$AN$99,E23,$AN$58:$AN$99)+SUMIF($V$58:$X$99,E23,$X$58:$X$99)</f>
        <v>0</v>
      </c>
      <c r="H23" s="2">
        <f ca="1">SUMIF($AL$58:$AO$99,E23,$AO$58:$AO$99)+SUMIF($V$58:$Y$99,E23,$Y$58:$Y$99)</f>
        <v>0</v>
      </c>
      <c r="I23" s="17">
        <f t="shared" si="3"/>
        <v>0</v>
      </c>
      <c r="J23" s="135"/>
      <c r="K23" s="135" t="str">
        <f t="shared" ref="K23" si="22">IF(U23&gt;=0.285,"OK","NG")</f>
        <v>NG</v>
      </c>
      <c r="L23" s="136"/>
      <c r="M23" s="144"/>
      <c r="N23" s="144"/>
      <c r="O23" s="144"/>
      <c r="P23" s="144"/>
      <c r="Q23" s="144"/>
      <c r="R23" s="145"/>
      <c r="S23" s="146"/>
      <c r="T23" s="135">
        <f t="shared" ref="T23" si="23">COUNTIF(M23:S23,"●")</f>
        <v>0</v>
      </c>
      <c r="U23" s="147">
        <f t="shared" ref="U23" si="24">IF(COUNTA(M23:S23)=0,-1,IF(OR(COUNTIF(M23:S23,"▲")&gt;6,AND(M22&lt;$N$9,$N$9&lt;S22)),0.285,IF(T22+T23=0,0,T23/(T23+T22))))</f>
        <v>-1</v>
      </c>
      <c r="V23" s="135" t="str">
        <f>TEXT(S22,"YYYY-MM")</f>
        <v>2025-11</v>
      </c>
      <c r="W23" s="140" cm="1">
        <f t="array" ref="W23">IF(V23=V22,0,SUMPRODUCT((M22:S22&gt;=$N$8)*(M22:S22 &lt;= $N$9)*(TEXT(M22:S22,"yyyy-mm")=V23)*(M23:S23 = "●")))</f>
        <v>0</v>
      </c>
      <c r="X23" s="140" cm="1">
        <f t="array" ref="X23">IF(V23=V22,0,SUMPRODUCT((M22:S22&gt;=$N$8)*(M22:S22 &lt;= $N$9)*(TEXT(M22:S22,"yyyy-mm")=V23)*(M23:S23 = "▲")))</f>
        <v>0</v>
      </c>
      <c r="Y23" s="140" cm="1">
        <f t="array" ref="Y23">IF(V23=V22,0,SUMPRODUCT((M22:S22&gt;=$N$8)*(M22:S22 &lt;= $N$9)*(TEXT(M22:S22,"yyyy-mm")=V23)*(M23:S23 = "★")))</f>
        <v>0</v>
      </c>
      <c r="Z23" s="135"/>
      <c r="AA23" s="135" t="str">
        <f t="shared" ref="AA23" si="25">IF(AK23&gt;=0.285,"OK","NG")</f>
        <v>NG</v>
      </c>
      <c r="AB23" s="136"/>
      <c r="AC23" s="144"/>
      <c r="AD23" s="144"/>
      <c r="AE23" s="144"/>
      <c r="AF23" s="144"/>
      <c r="AG23" s="144"/>
      <c r="AH23" s="145"/>
      <c r="AI23" s="146"/>
      <c r="AJ23" s="68">
        <f t="shared" ref="AJ23" si="26">COUNTIF(AC23:AI23,"●")</f>
        <v>0</v>
      </c>
      <c r="AK23" s="70">
        <f t="shared" ref="AK23" si="27">IF(COUNTA(AC23:AI23)=0,-1,IF(OR(COUNTIF(AC23:AI23,"▲")&gt;6,AND(AC22&lt;$N$9,$N$9&lt;AI22)),0.285,IF(AJ22+AJ23=0,0,AJ23/(AJ23+AJ22))))</f>
        <v>-1</v>
      </c>
      <c r="AL23" s="68" t="str">
        <f>TEXT(AI22,"YYYY-MM")</f>
        <v>2026-03</v>
      </c>
      <c r="AM23" s="69" cm="1">
        <f t="array" ref="AM23">IF(AL23=AL22,0,SUMPRODUCT((AC22:AI22&gt;=$N$8)*(AC22:AI22 &lt;= $N$9)*(TEXT(AC22:AI22,"yyyy-mm")=AL23)*(AC23:AI23 = "●")))</f>
        <v>0</v>
      </c>
      <c r="AN23" s="69" cm="1">
        <f t="array" ref="AN23">IF(AL23=AL22,0,SUMPRODUCT((AC22:AI22&gt;=$N$8)*(AC22:AI22 &lt;= $N$9)*(TEXT(AC22:AI22,"yyyy-mm")=AL23)*(AC23:AI23 = "▲")))</f>
        <v>0</v>
      </c>
      <c r="AO23" s="69" cm="1">
        <f t="array" ref="AO23">IF(AL23=AL22,0,SUMPRODUCT((AC22:AI22&gt;=$N$8)*(AC22:AI22 &lt;= $N$9)*(TEXT(AC22:AI22,"yyyy-mm")=AL23)*(AC23:AI23 = "★")))</f>
        <v>0</v>
      </c>
      <c r="AP23" s="68"/>
      <c r="AQ23" s="19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3"/>
    </row>
    <row r="24" spans="1:55" s="8" customFormat="1" ht="19.5" customHeight="1" x14ac:dyDescent="0.45">
      <c r="A24" s="4">
        <v>1</v>
      </c>
      <c r="B24" s="4">
        <v>14</v>
      </c>
      <c r="C24" s="18">
        <f t="shared" si="1"/>
        <v>46357</v>
      </c>
      <c r="D24" s="18">
        <f t="shared" si="2"/>
        <v>45989</v>
      </c>
      <c r="E24" s="4" t="str">
        <f t="shared" si="0"/>
        <v>2026-12</v>
      </c>
      <c r="F24" s="2">
        <f ca="1">SUMIF($V$58:$W$99,E24,$W$58:$W$99)+SUMIF($AL$58:$AM$99,E24,$AM$58:$AM$99)</f>
        <v>0</v>
      </c>
      <c r="G24" s="2">
        <f ca="1">SUMIF($V$58:$X$99,E24,$X$58:$X$99)+SUMIF($AL$58:$AN$99,E24,$AN$58:$AN$99)</f>
        <v>0</v>
      </c>
      <c r="H24" s="2">
        <f ca="1">SUMIF($V$58:$Y$99,E24,$Y$58:$Y$99)+SUMIF($AL$58:$AO$99,E24,$AO$58:$AO$99)</f>
        <v>0</v>
      </c>
      <c r="I24" s="17">
        <f t="shared" si="3"/>
        <v>0</v>
      </c>
      <c r="J24" s="135"/>
      <c r="K24" s="135"/>
      <c r="L24" s="132">
        <v>4</v>
      </c>
      <c r="M24" s="141">
        <f>S22+1</f>
        <v>45978</v>
      </c>
      <c r="N24" s="141">
        <f>M24+1</f>
        <v>45979</v>
      </c>
      <c r="O24" s="141">
        <f t="shared" ref="O24:Q24" si="28">N24+1</f>
        <v>45980</v>
      </c>
      <c r="P24" s="141">
        <f t="shared" si="28"/>
        <v>45981</v>
      </c>
      <c r="Q24" s="141">
        <f t="shared" si="28"/>
        <v>45982</v>
      </c>
      <c r="R24" s="142">
        <f>Q24+1</f>
        <v>45983</v>
      </c>
      <c r="S24" s="143">
        <f>R24+1</f>
        <v>45984</v>
      </c>
      <c r="T24" s="135">
        <f t="shared" ref="T24" si="29">COUNTIF(M25:S25,"★")</f>
        <v>0</v>
      </c>
      <c r="U24" s="135"/>
      <c r="V24" s="135" t="str">
        <f>TEXT(M24,"YYYY-MM")</f>
        <v>2025-11</v>
      </c>
      <c r="W24" s="140" cm="1">
        <f t="array" ref="W24">SUMPRODUCT((M24:S24&gt;=$N$8)*(M24:S24 &lt;= $N$9)*(TEXT(M24:S24,"yyyy-mm")=V24)*(M25:S25 = "●"))</f>
        <v>0</v>
      </c>
      <c r="X24" s="140" cm="1">
        <f t="array" ref="X24">SUMPRODUCT((R24:S24&gt;=$N$8)*(R24:S24 &lt;= $N$9)*(TEXT(R24:S24,"yyyy-mm")=V24)*(R25:S25 = "▲"))</f>
        <v>0</v>
      </c>
      <c r="Y24" s="140" cm="1">
        <f t="array" ref="Y24">SUMPRODUCT((M24:S24&gt;=$N$8)*(M24:S24 &lt;= $N$9)*(TEXT(M24:S24,"yyyy-mm")=V24)*(M25:S25 = "★"))</f>
        <v>0</v>
      </c>
      <c r="Z24" s="135"/>
      <c r="AA24" s="135"/>
      <c r="AB24" s="132">
        <v>20</v>
      </c>
      <c r="AC24" s="141">
        <f>AI22+1</f>
        <v>46090</v>
      </c>
      <c r="AD24" s="141">
        <f t="shared" ref="AD24:AI24" si="30">AC24+1</f>
        <v>46091</v>
      </c>
      <c r="AE24" s="141">
        <f t="shared" si="30"/>
        <v>46092</v>
      </c>
      <c r="AF24" s="141">
        <f t="shared" si="30"/>
        <v>46093</v>
      </c>
      <c r="AG24" s="141">
        <f t="shared" si="30"/>
        <v>46094</v>
      </c>
      <c r="AH24" s="142">
        <f t="shared" si="30"/>
        <v>46095</v>
      </c>
      <c r="AI24" s="143">
        <f t="shared" si="30"/>
        <v>46096</v>
      </c>
      <c r="AJ24" s="68">
        <f t="shared" ref="AJ24" si="31">COUNTIF(AC25:AI25,"★")</f>
        <v>0</v>
      </c>
      <c r="AK24" s="68"/>
      <c r="AL24" s="68" t="str">
        <f>TEXT(AC24,"YYYY-MM")</f>
        <v>2026-03</v>
      </c>
      <c r="AM24" s="69" cm="1">
        <f t="array" ref="AM24">SUMPRODUCT((AC24:AI24&gt;=$N$8)*(AC24:AI24 &lt;= $N$9)*(TEXT(AC24:AI24,"yyyy-mm")=AL24)*(AC25:AI25 = "●"))</f>
        <v>0</v>
      </c>
      <c r="AN24" s="69" cm="1">
        <f t="array" ref="AN24">SUMPRODUCT((AH24:AI24&gt;=$N$8)*(AH24:AI24 &lt;= $N$9)*(TEXT(AH24:AI24,"yyyy-mm")=AL24)*(AH25:AI25 = "▲"))</f>
        <v>0</v>
      </c>
      <c r="AO24" s="69" cm="1">
        <f t="array" ref="AO24">SUMPRODUCT((AC24:AI24&gt;=$N$8)*(AC24:AI24 &lt;= $N$9)*(TEXT(AC24:AI24,"yyyy-mm")=AL24)*(AC25:AI25 = "★"))</f>
        <v>0</v>
      </c>
      <c r="AP24" s="68"/>
      <c r="AQ24" s="19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3"/>
    </row>
    <row r="25" spans="1:55" s="8" customFormat="1" ht="19.5" customHeight="1" thickBot="1" x14ac:dyDescent="0.5">
      <c r="A25" s="4">
        <v>2</v>
      </c>
      <c r="B25" s="4">
        <v>15</v>
      </c>
      <c r="C25" s="18">
        <f t="shared" si="1"/>
        <v>46388</v>
      </c>
      <c r="D25" s="18">
        <f t="shared" si="2"/>
        <v>45989</v>
      </c>
      <c r="E25" s="4" t="str">
        <f t="shared" si="0"/>
        <v>2027-01</v>
      </c>
      <c r="F25" s="2">
        <f ca="1">SUMIF($AL$58:$AM$99,E25,$AM$58:$AM$99)</f>
        <v>0</v>
      </c>
      <c r="G25" s="2">
        <f ca="1">SUMIF($AL$58:$AN$99,E25,$AN$58:$AN$99)</f>
        <v>0</v>
      </c>
      <c r="H25" s="2">
        <f ca="1">SUMIF($AL$58:$AO$99,E25,$AO$58:$AO$99)</f>
        <v>0</v>
      </c>
      <c r="I25" s="17">
        <f t="shared" si="3"/>
        <v>0</v>
      </c>
      <c r="J25" s="135"/>
      <c r="K25" s="135" t="str">
        <f t="shared" ref="K25" si="32">IF(U25&gt;=0.285,"OK","NG")</f>
        <v>NG</v>
      </c>
      <c r="L25" s="136"/>
      <c r="M25" s="144"/>
      <c r="N25" s="144"/>
      <c r="O25" s="144"/>
      <c r="P25" s="144"/>
      <c r="Q25" s="144"/>
      <c r="R25" s="145"/>
      <c r="S25" s="146"/>
      <c r="T25" s="135">
        <f t="shared" ref="T25" si="33">COUNTIF(M25:S25,"●")</f>
        <v>0</v>
      </c>
      <c r="U25" s="147">
        <f t="shared" ref="U25" si="34">IF(COUNTA(M25:S25)=0,-1,IF(OR(COUNTIF(M25:S25,"▲")&gt;6,AND(M24&lt;$N$9,$N$9&lt;S24)),0.285,IF(T24+T25=0,0,T25/(T25+T24))))</f>
        <v>-1</v>
      </c>
      <c r="V25" s="135" t="str">
        <f>TEXT(S24,"YYYY-MM")</f>
        <v>2025-11</v>
      </c>
      <c r="W25" s="140" cm="1">
        <f t="array" ref="W25">IF(V25=V24,0,SUMPRODUCT((M24:S24&gt;=$N$8)*(M24:S24 &lt;= $N$9)*(TEXT(M24:S24,"yyyy-mm")=V25)*(M25:S25 = "●")))</f>
        <v>0</v>
      </c>
      <c r="X25" s="140" cm="1">
        <f t="array" ref="X25">IF(V25=V24,0,SUMPRODUCT((M24:S24&gt;=$N$8)*(M24:S24 &lt;= $N$9)*(TEXT(M24:S24,"yyyy-mm")=V25)*(M25:S25 = "▲")))</f>
        <v>0</v>
      </c>
      <c r="Y25" s="140" cm="1">
        <f t="array" ref="Y25">IF(V25=V24,0,SUMPRODUCT((M24:S24&gt;=$N$8)*(M24:S24 &lt;= $N$9)*(TEXT(M24:S24,"yyyy-mm")=V25)*(M25:S25 = "★")))</f>
        <v>0</v>
      </c>
      <c r="Z25" s="135"/>
      <c r="AA25" s="135" t="str">
        <f t="shared" ref="AA25" si="35">IF(AK25&gt;=0.285,"OK","NG")</f>
        <v>NG</v>
      </c>
      <c r="AB25" s="136"/>
      <c r="AC25" s="144"/>
      <c r="AD25" s="144"/>
      <c r="AE25" s="144"/>
      <c r="AF25" s="144"/>
      <c r="AG25" s="144"/>
      <c r="AH25" s="145"/>
      <c r="AI25" s="146"/>
      <c r="AJ25" s="68">
        <f t="shared" ref="AJ25" si="36">COUNTIF(AC25:AI25,"●")</f>
        <v>0</v>
      </c>
      <c r="AK25" s="70">
        <f t="shared" ref="AK25" si="37">IF(COUNTA(AC25:AI25)=0,-1,IF(OR(COUNTIF(AC25:AI25,"▲")&gt;6,AND(AC24&lt;$N$9,$N$9&lt;AI24)),0.285,IF(AJ24+AJ25=0,0,AJ25/(AJ25+AJ24))))</f>
        <v>-1</v>
      </c>
      <c r="AL25" s="68" t="str">
        <f>TEXT(AI24,"YYYY-MM")</f>
        <v>2026-03</v>
      </c>
      <c r="AM25" s="69" cm="1">
        <f t="array" ref="AM25">IF(AL25=AL24,0,SUMPRODUCT((AC24:AI24&gt;=$N$8)*(AC24:AI24 &lt;= $N$9)*(TEXT(AC24:AI24,"yyyy-mm")=AL25)*(AC25:AI25 = "●")))</f>
        <v>0</v>
      </c>
      <c r="AN25" s="69" cm="1">
        <f t="array" ref="AN25">IF(AL25=AL24,0,SUMPRODUCT((AC24:AI24&gt;=$N$8)*(AC24:AI24 &lt;= $N$9)*(TEXT(AC24:AI24,"yyyy-mm")=AL25)*(AC25:AI25 = "▲")))</f>
        <v>0</v>
      </c>
      <c r="AO25" s="69" cm="1">
        <f t="array" ref="AO25">IF(AL25=AL24,0,SUMPRODUCT((AC24:AI24&gt;=$N$8)*(AC24:AI24 &lt;= $N$9)*(TEXT(AC24:AI24,"yyyy-mm")=AL25)*(AC25:AI25 = "★")))</f>
        <v>0</v>
      </c>
      <c r="AP25" s="68"/>
      <c r="AQ25" s="19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3"/>
    </row>
    <row r="26" spans="1:55" s="8" customFormat="1" ht="19.5" customHeight="1" x14ac:dyDescent="0.45">
      <c r="A26" s="4">
        <v>3</v>
      </c>
      <c r="B26" s="4">
        <v>16</v>
      </c>
      <c r="C26" s="18">
        <f t="shared" si="1"/>
        <v>46419</v>
      </c>
      <c r="D26" s="18">
        <f t="shared" si="2"/>
        <v>45989</v>
      </c>
      <c r="E26" s="4" t="str">
        <f t="shared" si="0"/>
        <v>2027-02</v>
      </c>
      <c r="F26" s="2">
        <f ca="1">SUMIF($AL$58:$AM$99,E26,$AM$58:$AM$99)</f>
        <v>0</v>
      </c>
      <c r="G26" s="2">
        <f ca="1">SUMIF($AL$58:$AN$99,E26,$AN$58:$AN$99)</f>
        <v>0</v>
      </c>
      <c r="H26" s="2">
        <f ca="1">SUMIF($AL$58:$AO$99,E26,$AO$58:$AO$99)</f>
        <v>0</v>
      </c>
      <c r="I26" s="17">
        <f t="shared" si="3"/>
        <v>0</v>
      </c>
      <c r="J26" s="135"/>
      <c r="K26" s="135"/>
      <c r="L26" s="132">
        <v>5</v>
      </c>
      <c r="M26" s="141">
        <f>S24+1</f>
        <v>45985</v>
      </c>
      <c r="N26" s="141">
        <f>M26+1</f>
        <v>45986</v>
      </c>
      <c r="O26" s="141">
        <f t="shared" ref="O26:Q26" si="38">N26+1</f>
        <v>45987</v>
      </c>
      <c r="P26" s="141">
        <f t="shared" si="38"/>
        <v>45988</v>
      </c>
      <c r="Q26" s="141">
        <f t="shared" si="38"/>
        <v>45989</v>
      </c>
      <c r="R26" s="142">
        <f>Q26+1</f>
        <v>45990</v>
      </c>
      <c r="S26" s="143">
        <f>R26+1</f>
        <v>45991</v>
      </c>
      <c r="T26" s="135">
        <f t="shared" ref="T26" si="39">COUNTIF(M27:S27,"★")</f>
        <v>0</v>
      </c>
      <c r="U26" s="135"/>
      <c r="V26" s="135" t="str">
        <f>TEXT(M26,"YYYY-MM")</f>
        <v>2025-11</v>
      </c>
      <c r="W26" s="140" cm="1">
        <f t="array" ref="W26">SUMPRODUCT((M26:S26&gt;=$N$8)*(M26:S26 &lt;= $N$9)*(TEXT(M26:S26,"yyyy-mm")=V26)*(M27:S27 = "●"))</f>
        <v>0</v>
      </c>
      <c r="X26" s="140" cm="1">
        <f t="array" ref="X26">SUMPRODUCT((R26:S26&gt;=$N$8)*(R26:S26 &lt;= $N$9)*(TEXT(R26:S26,"yyyy-mm")=V26)*(R27:S27 = "▲"))</f>
        <v>0</v>
      </c>
      <c r="Y26" s="140" cm="1">
        <f t="array" ref="Y26">SUMPRODUCT((M26:S26&gt;=$N$8)*(M26:S26 &lt;= $N$9)*(TEXT(M26:S26,"yyyy-mm")=V26)*(M27:S27 = "★"))</f>
        <v>0</v>
      </c>
      <c r="Z26" s="135"/>
      <c r="AA26" s="135"/>
      <c r="AB26" s="132">
        <v>21</v>
      </c>
      <c r="AC26" s="141">
        <f>AI24+1</f>
        <v>46097</v>
      </c>
      <c r="AD26" s="141">
        <f t="shared" ref="AD26:AI26" si="40">AC26+1</f>
        <v>46098</v>
      </c>
      <c r="AE26" s="141">
        <f t="shared" si="40"/>
        <v>46099</v>
      </c>
      <c r="AF26" s="141">
        <f t="shared" si="40"/>
        <v>46100</v>
      </c>
      <c r="AG26" s="141">
        <f t="shared" si="40"/>
        <v>46101</v>
      </c>
      <c r="AH26" s="142">
        <f t="shared" si="40"/>
        <v>46102</v>
      </c>
      <c r="AI26" s="143">
        <f t="shared" si="40"/>
        <v>46103</v>
      </c>
      <c r="AJ26" s="68">
        <f t="shared" ref="AJ26" si="41">COUNTIF(AC27:AI27,"★")</f>
        <v>0</v>
      </c>
      <c r="AK26" s="68"/>
      <c r="AL26" s="68" t="str">
        <f>TEXT(AC26,"YYYY-MM")</f>
        <v>2026-03</v>
      </c>
      <c r="AM26" s="69" cm="1">
        <f t="array" ref="AM26">SUMPRODUCT((AC26:AI26&gt;=$N$8)*(AC26:AI26 &lt;= $N$9)*(TEXT(AC26:AI26,"yyyy-mm")=AL26)*(AC27:AI27 = "●"))</f>
        <v>0</v>
      </c>
      <c r="AN26" s="69" cm="1">
        <f t="array" ref="AN26">SUMPRODUCT((AH26:AI26&gt;=$N$8)*(AH26:AI26 &lt;= $N$9)*(TEXT(AH26:AI26,"yyyy-mm")=AL26)*(AH27:AI27 = "▲"))</f>
        <v>0</v>
      </c>
      <c r="AO26" s="69" cm="1">
        <f t="array" ref="AO26">SUMPRODUCT((AC26:AI26&gt;=$N$8)*(AC26:AI26 &lt;= $N$9)*(TEXT(AC26:AI26,"yyyy-mm")=AL26)*(AC27:AI27 = "★"))</f>
        <v>0</v>
      </c>
      <c r="AP26" s="68"/>
      <c r="AQ26" s="19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3"/>
    </row>
    <row r="27" spans="1:55" s="8" customFormat="1" ht="19.5" customHeight="1" thickBot="1" x14ac:dyDescent="0.5">
      <c r="A27" s="4">
        <v>4</v>
      </c>
      <c r="B27" s="4">
        <v>17</v>
      </c>
      <c r="C27" s="18">
        <f t="shared" si="1"/>
        <v>46447</v>
      </c>
      <c r="D27" s="18">
        <f t="shared" si="2"/>
        <v>45989</v>
      </c>
      <c r="E27" s="4" t="str">
        <f t="shared" si="0"/>
        <v>2027-03</v>
      </c>
      <c r="F27" s="2">
        <f ca="1">SUMIF($V$109:$W$150,E27,$W$109:$W$150)+SUMIF($AL$58:$AM$99,E27,$AM$58:$AM$99)</f>
        <v>0</v>
      </c>
      <c r="G27" s="2">
        <f ca="1">SUMIF($V$109:$X$150,E27,$X$109:$X$150)+SUMIF($AL$58:$AN$99,E27,$AN$58:$AN$99)</f>
        <v>0</v>
      </c>
      <c r="H27" s="2">
        <f ca="1">SUMIF($V$109:$Y$150,E27,$Y$109:$Y$150)+SUMIF($AL$58:$AO$99,E27,$AO$58:$AO$99)</f>
        <v>0</v>
      </c>
      <c r="I27" s="17">
        <f t="shared" si="3"/>
        <v>0</v>
      </c>
      <c r="J27" s="135"/>
      <c r="K27" s="135" t="str">
        <f t="shared" ref="K27" si="42">IF(U27&gt;=0.285,"OK","NG")</f>
        <v>NG</v>
      </c>
      <c r="L27" s="136"/>
      <c r="M27" s="144"/>
      <c r="N27" s="144"/>
      <c r="O27" s="144"/>
      <c r="P27" s="144"/>
      <c r="Q27" s="144"/>
      <c r="R27" s="145"/>
      <c r="S27" s="146"/>
      <c r="T27" s="135">
        <f t="shared" ref="T27" si="43">COUNTIF(M27:S27,"●")</f>
        <v>0</v>
      </c>
      <c r="U27" s="147">
        <f t="shared" ref="U27" si="44">IF(COUNTA(M27:S27)=0,-1,IF(OR(COUNTIF(M27:S27,"▲")&gt;6,AND(M26&lt;$N$9,$N$9&lt;S26)),0.285,IF(T26+T27=0,0,T27/(T27+T26))))</f>
        <v>-1</v>
      </c>
      <c r="V27" s="135" t="str">
        <f>TEXT(S26,"YYYY-MM")</f>
        <v>2025-11</v>
      </c>
      <c r="W27" s="140" cm="1">
        <f t="array" ref="W27">IF(V27=V26,0,SUMPRODUCT((M26:S26&gt;=$N$8)*(M26:S26 &lt;= $N$9)*(TEXT(M26:S26,"yyyy-mm")=V27)*(M27:S27 = "●")))</f>
        <v>0</v>
      </c>
      <c r="X27" s="140" cm="1">
        <f t="array" ref="X27">IF(V27=V26,0,SUMPRODUCT((M26:S26&gt;=$N$8)*(M26:S26 &lt;= $N$9)*(TEXT(M26:S26,"yyyy-mm")=V27)*(M27:S27 = "▲")))</f>
        <v>0</v>
      </c>
      <c r="Y27" s="140" cm="1">
        <f t="array" ref="Y27">IF(V27=V26,0,SUMPRODUCT((M26:S26&gt;=$N$8)*(M26:S26 &lt;= $N$9)*(TEXT(M26:S26,"yyyy-mm")=V27)*(M27:S27 = "★")))</f>
        <v>0</v>
      </c>
      <c r="Z27" s="135"/>
      <c r="AA27" s="135" t="str">
        <f t="shared" ref="AA27" si="45">IF(AK27&gt;=0.285,"OK","NG")</f>
        <v>NG</v>
      </c>
      <c r="AB27" s="136"/>
      <c r="AC27" s="144"/>
      <c r="AD27" s="144"/>
      <c r="AE27" s="144"/>
      <c r="AF27" s="144"/>
      <c r="AG27" s="144"/>
      <c r="AH27" s="145"/>
      <c r="AI27" s="146"/>
      <c r="AJ27" s="68">
        <f t="shared" ref="AJ27" si="46">COUNTIF(AC27:AI27,"●")</f>
        <v>0</v>
      </c>
      <c r="AK27" s="70">
        <f t="shared" ref="AK27" si="47">IF(COUNTA(AC27:AI27)=0,-1,IF(OR(COUNTIF(AC27:AI27,"▲")&gt;6,AND(AC26&lt;$N$9,$N$9&lt;AI26)),0.285,IF(AJ26+AJ27=0,0,AJ27/(AJ27+AJ26))))</f>
        <v>-1</v>
      </c>
      <c r="AL27" s="68" t="str">
        <f>TEXT(AI26,"YYYY-MM")</f>
        <v>2026-03</v>
      </c>
      <c r="AM27" s="69" cm="1">
        <f t="array" ref="AM27">IF(AL27=AL26,0,SUMPRODUCT((AC26:AI26&gt;=$N$8)*(AC26:AI26 &lt;= $N$9)*(TEXT(AC26:AI26,"yyyy-mm")=AL27)*(AC27:AI27 = "●")))</f>
        <v>0</v>
      </c>
      <c r="AN27" s="69" cm="1">
        <f t="array" ref="AN27">IF(AL27=AL26,0,SUMPRODUCT((AC26:AI26&gt;=$N$8)*(AC26:AI26 &lt;= $N$9)*(TEXT(AC26:AI26,"yyyy-mm")=AL27)*(AC27:AI27 = "▲")))</f>
        <v>0</v>
      </c>
      <c r="AO27" s="69" cm="1">
        <f t="array" ref="AO27">IF(AL27=AL26,0,SUMPRODUCT((AC26:AI26&gt;=$N$8)*(AC26:AI26 &lt;= $N$9)*(TEXT(AC26:AI26,"yyyy-mm")=AL27)*(AC27:AI27 = "★")))</f>
        <v>0</v>
      </c>
      <c r="AP27" s="68"/>
      <c r="AQ27" s="19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3"/>
    </row>
    <row r="28" spans="1:55" s="8" customFormat="1" ht="19.5" customHeight="1" x14ac:dyDescent="0.45">
      <c r="A28" s="4">
        <v>5</v>
      </c>
      <c r="B28" s="4">
        <v>18</v>
      </c>
      <c r="C28" s="18">
        <f t="shared" si="1"/>
        <v>46478</v>
      </c>
      <c r="D28" s="18">
        <f t="shared" si="2"/>
        <v>45989</v>
      </c>
      <c r="E28" s="4" t="str">
        <f t="shared" si="0"/>
        <v>2027-04</v>
      </c>
      <c r="F28" s="2">
        <f ca="1">SUMIF($V$109:$W$150,E28,$W$109:$W$150)+SUMIF($AL$58:$AM$99,E28,$AM$58:$AM$99)</f>
        <v>0</v>
      </c>
      <c r="G28" s="2">
        <f ca="1">SUMIF($V$109:$X$150,E28,$X$109:$X$150)+SUMIF($AL$58:$AN$99,E28,$AN$58:$AN$99)</f>
        <v>0</v>
      </c>
      <c r="H28" s="2">
        <f ca="1">SUMIF($V$109:$Y$150,E28,$Y$109:$Y$150)+SUMIF($AL$58:$AO$99,E28,$AO$58:$AO$99)</f>
        <v>0</v>
      </c>
      <c r="I28" s="17">
        <f t="shared" si="3"/>
        <v>0</v>
      </c>
      <c r="J28" s="135"/>
      <c r="K28" s="135"/>
      <c r="L28" s="132">
        <v>6</v>
      </c>
      <c r="M28" s="141">
        <f>S26+1</f>
        <v>45992</v>
      </c>
      <c r="N28" s="141">
        <f>M28+1</f>
        <v>45993</v>
      </c>
      <c r="O28" s="141">
        <f t="shared" ref="O28:Q28" si="48">N28+1</f>
        <v>45994</v>
      </c>
      <c r="P28" s="141">
        <f t="shared" si="48"/>
        <v>45995</v>
      </c>
      <c r="Q28" s="141">
        <f t="shared" si="48"/>
        <v>45996</v>
      </c>
      <c r="R28" s="142">
        <f>Q28+1</f>
        <v>45997</v>
      </c>
      <c r="S28" s="143">
        <f>R28+1</f>
        <v>45998</v>
      </c>
      <c r="T28" s="135">
        <f t="shared" ref="T28" si="49">COUNTIF(M29:S29,"★")</f>
        <v>0</v>
      </c>
      <c r="U28" s="135"/>
      <c r="V28" s="135" t="str">
        <f>TEXT(M28,"YYYY-MM")</f>
        <v>2025-12</v>
      </c>
      <c r="W28" s="140" cm="1">
        <f t="array" ref="W28">SUMPRODUCT((M28:S28&gt;=$N$8)*(M28:S28 &lt;= $N$9)*(TEXT(M28:S28,"yyyy-mm")=V28)*(M29:S29 = "●"))</f>
        <v>0</v>
      </c>
      <c r="X28" s="140" cm="1">
        <f t="array" ref="X28">SUMPRODUCT((R28:S28&gt;=$N$8)*(R28:S28 &lt;= $N$9)*(TEXT(R28:S28,"yyyy-mm")=V28)*(R29:S29 = "▲"))</f>
        <v>0</v>
      </c>
      <c r="Y28" s="140" cm="1">
        <f t="array" ref="Y28">SUMPRODUCT((M28:S28&gt;=$N$8)*(M28:S28 &lt;= $N$9)*(TEXT(M28:S28,"yyyy-mm")=V28)*(M29:S29 = "★"))</f>
        <v>0</v>
      </c>
      <c r="Z28" s="135"/>
      <c r="AA28" s="135"/>
      <c r="AB28" s="132">
        <v>22</v>
      </c>
      <c r="AC28" s="141">
        <f>AI26+1</f>
        <v>46104</v>
      </c>
      <c r="AD28" s="141">
        <f t="shared" ref="AD28:AI28" si="50">AC28+1</f>
        <v>46105</v>
      </c>
      <c r="AE28" s="141">
        <f t="shared" si="50"/>
        <v>46106</v>
      </c>
      <c r="AF28" s="141">
        <f t="shared" si="50"/>
        <v>46107</v>
      </c>
      <c r="AG28" s="141">
        <f t="shared" si="50"/>
        <v>46108</v>
      </c>
      <c r="AH28" s="142">
        <f t="shared" si="50"/>
        <v>46109</v>
      </c>
      <c r="AI28" s="143">
        <f t="shared" si="50"/>
        <v>46110</v>
      </c>
      <c r="AJ28" s="68">
        <f t="shared" ref="AJ28" si="51">COUNTIF(AC29:AI29,"★")</f>
        <v>0</v>
      </c>
      <c r="AK28" s="68"/>
      <c r="AL28" s="68" t="str">
        <f>TEXT(AC28,"YYYY-MM")</f>
        <v>2026-03</v>
      </c>
      <c r="AM28" s="69" cm="1">
        <f t="array" ref="AM28">SUMPRODUCT((AC28:AI28&gt;=$N$8)*(AC28:AI28 &lt;= $N$9)*(TEXT(AC28:AI28,"yyyy-mm")=AL28)*(AC29:AI29 = "●"))</f>
        <v>0</v>
      </c>
      <c r="AN28" s="69" cm="1">
        <f t="array" ref="AN28">SUMPRODUCT((AH28:AI28&gt;=$N$8)*(AH28:AI28 &lt;= $N$9)*(TEXT(AH28:AI28,"yyyy-mm")=AL28)*(AH29:AI29 = "▲"))</f>
        <v>0</v>
      </c>
      <c r="AO28" s="69" cm="1">
        <f t="array" ref="AO28">SUMPRODUCT((AC28:AI28&gt;=$N$8)*(AC28:AI28 &lt;= $N$9)*(TEXT(AC28:AI28,"yyyy-mm")=AL28)*(AC29:AI29 = "★"))</f>
        <v>0</v>
      </c>
      <c r="AP28" s="68"/>
      <c r="AQ28" s="19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3"/>
    </row>
    <row r="29" spans="1:55" s="8" customFormat="1" ht="19.5" customHeight="1" thickBot="1" x14ac:dyDescent="0.5">
      <c r="A29" s="4">
        <v>1</v>
      </c>
      <c r="B29" s="4">
        <v>19</v>
      </c>
      <c r="C29" s="18">
        <f t="shared" si="1"/>
        <v>46508</v>
      </c>
      <c r="D29" s="18">
        <f t="shared" si="2"/>
        <v>45989</v>
      </c>
      <c r="E29" s="4" t="str">
        <f t="shared" si="0"/>
        <v>2027-05</v>
      </c>
      <c r="F29" s="2">
        <f ca="1">SUMIF($AL$58:$AM$99,E29,$AM$58:$AM$99)+SUMIF($V$109:$W$150,E29,$W$109:$W$150)</f>
        <v>0</v>
      </c>
      <c r="G29" s="2">
        <f ca="1">SUMIF($AL$58:$AN$99,E29,$AN$58:$AN$99)+SUMIF($V$109:$X$150,E29,$X$109:$X$150)</f>
        <v>0</v>
      </c>
      <c r="H29" s="2">
        <f ca="1">SUMIF($AL$58:$AO$99,E29,$AO$58:$AO$99)+SUMIF($V$109:$Y$150,E29,$Y$109:$Y$150)</f>
        <v>0</v>
      </c>
      <c r="I29" s="17">
        <f t="shared" si="3"/>
        <v>0</v>
      </c>
      <c r="J29" s="135"/>
      <c r="K29" s="135" t="str">
        <f t="shared" ref="K29" si="52">IF(U29&gt;=0.285,"OK","NG")</f>
        <v>NG</v>
      </c>
      <c r="L29" s="136"/>
      <c r="M29" s="144"/>
      <c r="N29" s="144"/>
      <c r="O29" s="144"/>
      <c r="P29" s="144"/>
      <c r="Q29" s="144"/>
      <c r="R29" s="145"/>
      <c r="S29" s="146"/>
      <c r="T29" s="135">
        <f t="shared" ref="T29" si="53">COUNTIF(M29:S29,"●")</f>
        <v>0</v>
      </c>
      <c r="U29" s="147">
        <f t="shared" ref="U29" si="54">IF(COUNTA(M29:S29)=0,-1,IF(OR(COUNTIF(M29:S29,"▲")&gt;6,AND(M28&lt;$N$9,$N$9&lt;S28)),0.285,IF(T28+T29=0,0,T29/(T29+T28))))</f>
        <v>-1</v>
      </c>
      <c r="V29" s="135" t="str">
        <f>TEXT(S28,"YYYY-MM")</f>
        <v>2025-12</v>
      </c>
      <c r="W29" s="140" cm="1">
        <f t="array" ref="W29">IF(V29=V28,0,SUMPRODUCT((M28:S28&gt;=$N$8)*(M28:S28 &lt;= $N$9)*(TEXT(M28:S28,"yyyy-mm")=V29)*(M29:S29 = "●")))</f>
        <v>0</v>
      </c>
      <c r="X29" s="140" cm="1">
        <f t="array" ref="X29">IF(V29=V28,0,SUMPRODUCT((M28:S28&gt;=$N$8)*(M28:S28 &lt;= $N$9)*(TEXT(M28:S28,"yyyy-mm")=V29)*(M29:S29 = "▲")))</f>
        <v>0</v>
      </c>
      <c r="Y29" s="140" cm="1">
        <f t="array" ref="Y29">IF(V29=V28,0,SUMPRODUCT((M28:S28&gt;=$N$8)*(M28:S28 &lt;= $N$9)*(TEXT(M28:S28,"yyyy-mm")=V29)*(M29:S29 = "★")))</f>
        <v>0</v>
      </c>
      <c r="Z29" s="135"/>
      <c r="AA29" s="135" t="str">
        <f t="shared" ref="AA29" si="55">IF(AK29&gt;=0.285,"OK","NG")</f>
        <v>NG</v>
      </c>
      <c r="AB29" s="136"/>
      <c r="AC29" s="144"/>
      <c r="AD29" s="144"/>
      <c r="AE29" s="144"/>
      <c r="AF29" s="144"/>
      <c r="AG29" s="144"/>
      <c r="AH29" s="145"/>
      <c r="AI29" s="146"/>
      <c r="AJ29" s="68">
        <f t="shared" ref="AJ29" si="56">COUNTIF(AC29:AI29,"●")</f>
        <v>0</v>
      </c>
      <c r="AK29" s="70">
        <f t="shared" ref="AK29" si="57">IF(COUNTA(AC29:AI29)=0,-1,IF(OR(COUNTIF(AC29:AI29,"▲")&gt;6,AND(AC28&lt;$N$9,$N$9&lt;AI28)),0.285,IF(AJ28+AJ29=0,0,AJ29/(AJ29+AJ28))))</f>
        <v>-1</v>
      </c>
      <c r="AL29" s="68" t="str">
        <f>TEXT(AI28,"YYYY-MM")</f>
        <v>2026-03</v>
      </c>
      <c r="AM29" s="69" cm="1">
        <f t="array" ref="AM29">IF(AL29=AL28,0,SUMPRODUCT((AC28:AI28&gt;=$N$8)*(AC28:AI28 &lt;= $N$9)*(TEXT(AC28:AI28,"yyyy-mm")=AL29)*(AC29:AI29 = "●")))</f>
        <v>0</v>
      </c>
      <c r="AN29" s="69" cm="1">
        <f t="array" ref="AN29">IF(AL29=AL28,0,SUMPRODUCT((AC28:AI28&gt;=$N$8)*(AC28:AI28 &lt;= $N$9)*(TEXT(AC28:AI28,"yyyy-mm")=AL29)*(AC29:AI29 = "▲")))</f>
        <v>0</v>
      </c>
      <c r="AO29" s="69" cm="1">
        <f t="array" ref="AO29">IF(AL29=AL28,0,SUMPRODUCT((AC28:AI28&gt;=$N$8)*(AC28:AI28 &lt;= $N$9)*(TEXT(AC28:AI28,"yyyy-mm")=AL29)*(AC29:AI29 = "★")))</f>
        <v>0</v>
      </c>
      <c r="AP29" s="68"/>
      <c r="AQ29" s="19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3"/>
    </row>
    <row r="30" spans="1:55" s="8" customFormat="1" ht="19.5" customHeight="1" x14ac:dyDescent="0.45">
      <c r="A30" s="4">
        <v>2</v>
      </c>
      <c r="B30" s="4">
        <v>20</v>
      </c>
      <c r="C30" s="18">
        <f t="shared" si="1"/>
        <v>46539</v>
      </c>
      <c r="D30" s="18">
        <f t="shared" si="2"/>
        <v>45989</v>
      </c>
      <c r="E30" s="4" t="str">
        <f t="shared" si="0"/>
        <v>2027-06</v>
      </c>
      <c r="F30" s="2">
        <f ca="1">SUMIF($V$109:$W$150,E30,$W$109:$W$150)</f>
        <v>0</v>
      </c>
      <c r="G30" s="2">
        <f ca="1">SUMIF($V$109:$X$150,E30,$X$109:$X$150)</f>
        <v>0</v>
      </c>
      <c r="H30" s="2">
        <f ca="1">SUMIF($V$109:$Y$150,E30,$Y$109:$Y$150)</f>
        <v>0</v>
      </c>
      <c r="I30" s="17">
        <f t="shared" si="3"/>
        <v>0</v>
      </c>
      <c r="J30" s="135"/>
      <c r="K30" s="135"/>
      <c r="L30" s="132">
        <v>7</v>
      </c>
      <c r="M30" s="141">
        <f>S28+1</f>
        <v>45999</v>
      </c>
      <c r="N30" s="141">
        <f>M30+1</f>
        <v>46000</v>
      </c>
      <c r="O30" s="141">
        <f t="shared" ref="O30:Q30" si="58">N30+1</f>
        <v>46001</v>
      </c>
      <c r="P30" s="141">
        <f t="shared" si="58"/>
        <v>46002</v>
      </c>
      <c r="Q30" s="141">
        <f t="shared" si="58"/>
        <v>46003</v>
      </c>
      <c r="R30" s="142">
        <f>Q30+1</f>
        <v>46004</v>
      </c>
      <c r="S30" s="143">
        <f>R30+1</f>
        <v>46005</v>
      </c>
      <c r="T30" s="135">
        <f t="shared" ref="T30" si="59">COUNTIF(M31:S31,"★")</f>
        <v>0</v>
      </c>
      <c r="U30" s="135"/>
      <c r="V30" s="135" t="str">
        <f>TEXT(M30,"YYYY-MM")</f>
        <v>2025-12</v>
      </c>
      <c r="W30" s="140" cm="1">
        <f t="array" ref="W30">SUMPRODUCT((M30:S30&gt;=$N$8)*(M30:S30 &lt;= $N$9)*(TEXT(M30:S30,"yyyy-mm")=V30)*(M31:S31 = "●"))</f>
        <v>0</v>
      </c>
      <c r="X30" s="140" cm="1">
        <f t="array" ref="X30">SUMPRODUCT((R30:S30&gt;=$N$8)*(R30:S30 &lt;= $N$9)*(TEXT(R30:S30,"yyyy-mm")=V30)*(R31:S31 = "▲"))</f>
        <v>0</v>
      </c>
      <c r="Y30" s="140" cm="1">
        <f t="array" ref="Y30">SUMPRODUCT((M30:S30&gt;=$N$8)*(M30:S30 &lt;= $N$9)*(TEXT(M30:S30,"yyyy-mm")=V30)*(M31:S31 = "★"))</f>
        <v>0</v>
      </c>
      <c r="Z30" s="135"/>
      <c r="AA30" s="135"/>
      <c r="AB30" s="132">
        <v>23</v>
      </c>
      <c r="AC30" s="141">
        <f>AI28+1</f>
        <v>46111</v>
      </c>
      <c r="AD30" s="141">
        <f t="shared" ref="AD30:AI30" si="60">AC30+1</f>
        <v>46112</v>
      </c>
      <c r="AE30" s="141">
        <f t="shared" si="60"/>
        <v>46113</v>
      </c>
      <c r="AF30" s="141">
        <f t="shared" si="60"/>
        <v>46114</v>
      </c>
      <c r="AG30" s="141">
        <f t="shared" si="60"/>
        <v>46115</v>
      </c>
      <c r="AH30" s="142">
        <f t="shared" si="60"/>
        <v>46116</v>
      </c>
      <c r="AI30" s="143">
        <f t="shared" si="60"/>
        <v>46117</v>
      </c>
      <c r="AJ30" s="68">
        <f t="shared" ref="AJ30" si="61">COUNTIF(AC31:AI31,"★")</f>
        <v>0</v>
      </c>
      <c r="AK30" s="68"/>
      <c r="AL30" s="68" t="str">
        <f>TEXT(AC30,"YYYY-MM")</f>
        <v>2026-03</v>
      </c>
      <c r="AM30" s="69" cm="1">
        <f t="array" ref="AM30">SUMPRODUCT((AC30:AI30&gt;=$N$8)*(AC30:AI30 &lt;= $N$9)*(TEXT(AC30:AI30,"yyyy-mm")=AL30)*(AC31:AI31 = "●"))</f>
        <v>0</v>
      </c>
      <c r="AN30" s="69" cm="1">
        <f t="array" ref="AN30">SUMPRODUCT((AH30:AI30&gt;=$N$8)*(AH30:AI30 &lt;= $N$9)*(TEXT(AH30:AI30,"yyyy-mm")=AL30)*(AH31:AI31 = "▲"))</f>
        <v>0</v>
      </c>
      <c r="AO30" s="69" cm="1">
        <f t="array" ref="AO30">SUMPRODUCT((AC30:AI30&gt;=$N$8)*(AC30:AI30 &lt;= $N$9)*(TEXT(AC30:AI30,"yyyy-mm")=AL30)*(AC31:AI31 = "★"))</f>
        <v>0</v>
      </c>
      <c r="AP30" s="68"/>
      <c r="AQ30" s="19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3"/>
    </row>
    <row r="31" spans="1:55" s="8" customFormat="1" ht="19.5" customHeight="1" thickBot="1" x14ac:dyDescent="0.5">
      <c r="A31" s="4">
        <v>3</v>
      </c>
      <c r="B31" s="4">
        <v>21</v>
      </c>
      <c r="C31" s="18">
        <f t="shared" si="1"/>
        <v>46569</v>
      </c>
      <c r="D31" s="18">
        <f t="shared" si="2"/>
        <v>45989</v>
      </c>
      <c r="E31" s="4" t="str">
        <f t="shared" si="0"/>
        <v>2027-07</v>
      </c>
      <c r="F31" s="2">
        <f ca="1">SUMIF($V$109:$W$150,E31,$W$109:$W$150)</f>
        <v>0</v>
      </c>
      <c r="G31" s="2">
        <f ca="1">SUMIF($V$109:$X$150,E31,$X$109:$X$150)</f>
        <v>0</v>
      </c>
      <c r="H31" s="2">
        <f ca="1">SUMIF($V$109:$Y$150,E31,$Y$109:$Y$150)</f>
        <v>0</v>
      </c>
      <c r="I31" s="17">
        <f t="shared" si="3"/>
        <v>0</v>
      </c>
      <c r="J31" s="135"/>
      <c r="K31" s="135" t="str">
        <f t="shared" ref="K31" si="62">IF(U31&gt;=0.285,"OK","NG")</f>
        <v>NG</v>
      </c>
      <c r="L31" s="136"/>
      <c r="M31" s="144"/>
      <c r="N31" s="144"/>
      <c r="O31" s="144"/>
      <c r="P31" s="144"/>
      <c r="Q31" s="144"/>
      <c r="R31" s="145"/>
      <c r="S31" s="146"/>
      <c r="T31" s="135">
        <f t="shared" ref="T31" si="63">COUNTIF(M31:S31,"●")</f>
        <v>0</v>
      </c>
      <c r="U31" s="147">
        <f t="shared" ref="U31" si="64">IF(COUNTA(M31:S31)=0,-1,IF(OR(COUNTIF(M31:S31,"▲")&gt;6,AND(M30&lt;$N$9,$N$9&lt;S30)),0.285,IF(T30+T31=0,0,T31/(T31+T30))))</f>
        <v>-1</v>
      </c>
      <c r="V31" s="135" t="str">
        <f>TEXT(S30,"YYYY-MM")</f>
        <v>2025-12</v>
      </c>
      <c r="W31" s="140" cm="1">
        <f t="array" ref="W31">IF(V31=V30,0,SUMPRODUCT((M30:S30&gt;=$N$8)*(M30:S30 &lt;= $N$9)*(TEXT(M30:S30,"yyyy-mm")=V31)*(M31:S31 = "●")))</f>
        <v>0</v>
      </c>
      <c r="X31" s="140" cm="1">
        <f t="array" ref="X31">IF(V31=V30,0,SUMPRODUCT((M30:S30&gt;=$N$8)*(M30:S30 &lt;= $N$9)*(TEXT(M30:S30,"yyyy-mm")=V31)*(M31:S31 = "▲")))</f>
        <v>0</v>
      </c>
      <c r="Y31" s="140" cm="1">
        <f t="array" ref="Y31">IF(V31=V30,0,SUMPRODUCT((M30:S30&gt;=$N$8)*(M30:S30 &lt;= $N$9)*(TEXT(M30:S30,"yyyy-mm")=V31)*(M31:S31 = "★")))</f>
        <v>0</v>
      </c>
      <c r="Z31" s="135"/>
      <c r="AA31" s="135" t="str">
        <f t="shared" ref="AA31" si="65">IF(AK31&gt;=0.285,"OK","NG")</f>
        <v>NG</v>
      </c>
      <c r="AB31" s="136"/>
      <c r="AC31" s="144"/>
      <c r="AD31" s="144"/>
      <c r="AE31" s="144"/>
      <c r="AF31" s="144"/>
      <c r="AG31" s="144"/>
      <c r="AH31" s="145"/>
      <c r="AI31" s="146"/>
      <c r="AJ31" s="68">
        <f t="shared" ref="AJ31" si="66">COUNTIF(AC31:AI31,"●")</f>
        <v>0</v>
      </c>
      <c r="AK31" s="70">
        <f t="shared" ref="AK31" si="67">IF(COUNTA(AC31:AI31)=0,-1,IF(OR(COUNTIF(AC31:AI31,"▲")&gt;6,AND(AC30&lt;$N$9,$N$9&lt;AI30)),0.285,IF(AJ30+AJ31=0,0,AJ31/(AJ31+AJ30))))</f>
        <v>-1</v>
      </c>
      <c r="AL31" s="68" t="str">
        <f>TEXT(AI30,"YYYY-MM")</f>
        <v>2026-04</v>
      </c>
      <c r="AM31" s="69" cm="1">
        <f t="array" ref="AM31">IF(AL31=AL30,0,SUMPRODUCT((AC30:AI30&gt;=$N$8)*(AC30:AI30 &lt;= $N$9)*(TEXT(AC30:AI30,"yyyy-mm")=AL31)*(AC31:AI31 = "●")))</f>
        <v>0</v>
      </c>
      <c r="AN31" s="69" cm="1">
        <f t="array" ref="AN31">IF(AL31=AL30,0,SUMPRODUCT((AC30:AI30&gt;=$N$8)*(AC30:AI30 &lt;= $N$9)*(TEXT(AC30:AI30,"yyyy-mm")=AL31)*(AC31:AI31 = "▲")))</f>
        <v>0</v>
      </c>
      <c r="AO31" s="69" cm="1">
        <f t="array" ref="AO31">IF(AL31=AL30,0,SUMPRODUCT((AC30:AI30&gt;=$N$8)*(AC30:AI30 &lt;= $N$9)*(TEXT(AC30:AI30,"yyyy-mm")=AL31)*(AC31:AI31 = "★")))</f>
        <v>0</v>
      </c>
      <c r="AP31" s="68"/>
      <c r="AQ31" s="19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3"/>
    </row>
    <row r="32" spans="1:55" s="8" customFormat="1" ht="19.5" customHeight="1" x14ac:dyDescent="0.45">
      <c r="A32" s="4">
        <v>4</v>
      </c>
      <c r="B32" s="4">
        <v>22</v>
      </c>
      <c r="C32" s="18">
        <f t="shared" si="1"/>
        <v>46600</v>
      </c>
      <c r="D32" s="18">
        <f t="shared" si="2"/>
        <v>45989</v>
      </c>
      <c r="E32" s="4" t="str">
        <f t="shared" si="0"/>
        <v>2027-08</v>
      </c>
      <c r="F32" s="2">
        <f ca="1">SUMIF($V$109:$W$150,E32,$W$109:$W$150)+SUMIF($AL$109:$AM$150,E32,$AM$109:$AM$150)</f>
        <v>0</v>
      </c>
      <c r="G32" s="2">
        <f ca="1">SUMIF($V$109:$X$150,E32,$X$109:$X$150)+SUMIF($AL$109:$AN$150,E32,$AN$109:$AN$150)</f>
        <v>0</v>
      </c>
      <c r="H32" s="2">
        <f ca="1">SUMIF($V$109:$Y$150,E32,$Y$109:$Y$150)+SUMIF($AL$109:$AO$150,E32,$AO$109:$AO$150)</f>
        <v>0</v>
      </c>
      <c r="I32" s="17">
        <f t="shared" si="3"/>
        <v>0</v>
      </c>
      <c r="J32" s="135"/>
      <c r="K32" s="135"/>
      <c r="L32" s="132">
        <v>8</v>
      </c>
      <c r="M32" s="141">
        <f>S30+1</f>
        <v>46006</v>
      </c>
      <c r="N32" s="141">
        <f>M32+1</f>
        <v>46007</v>
      </c>
      <c r="O32" s="141">
        <f t="shared" ref="O32:Q32" si="68">N32+1</f>
        <v>46008</v>
      </c>
      <c r="P32" s="141">
        <f t="shared" si="68"/>
        <v>46009</v>
      </c>
      <c r="Q32" s="141">
        <f t="shared" si="68"/>
        <v>46010</v>
      </c>
      <c r="R32" s="142">
        <f>Q32+1</f>
        <v>46011</v>
      </c>
      <c r="S32" s="143">
        <f>R32+1</f>
        <v>46012</v>
      </c>
      <c r="T32" s="135">
        <f t="shared" ref="T32" si="69">COUNTIF(M33:S33,"★")</f>
        <v>0</v>
      </c>
      <c r="U32" s="135"/>
      <c r="V32" s="135" t="str">
        <f>TEXT(M32,"YYYY-MM")</f>
        <v>2025-12</v>
      </c>
      <c r="W32" s="140" cm="1">
        <f t="array" ref="W32">SUMPRODUCT((M32:S32&gt;=$N$8)*(M32:S32 &lt;= $N$9)*(TEXT(M32:S32,"yyyy-mm")=V32)*(M33:S33 = "●"))</f>
        <v>0</v>
      </c>
      <c r="X32" s="140" cm="1">
        <f t="array" ref="X32">SUMPRODUCT((R32:S32&gt;=$N$8)*(R32:S32 &lt;= $N$9)*(TEXT(R32:S32,"yyyy-mm")=V32)*(R33:S33 = "▲"))</f>
        <v>0</v>
      </c>
      <c r="Y32" s="140" cm="1">
        <f t="array" ref="Y32">SUMPRODUCT((M32:S32&gt;=$N$8)*(M32:S32 &lt;= $N$9)*(TEXT(M32:S32,"yyyy-mm")=V32)*(M33:S33 = "★"))</f>
        <v>0</v>
      </c>
      <c r="Z32" s="135"/>
      <c r="AA32" s="135"/>
      <c r="AB32" s="132">
        <v>24</v>
      </c>
      <c r="AC32" s="141">
        <f>AI30+1</f>
        <v>46118</v>
      </c>
      <c r="AD32" s="141">
        <f t="shared" ref="AD32:AI32" si="70">AC32+1</f>
        <v>46119</v>
      </c>
      <c r="AE32" s="141">
        <f t="shared" si="70"/>
        <v>46120</v>
      </c>
      <c r="AF32" s="141">
        <f t="shared" si="70"/>
        <v>46121</v>
      </c>
      <c r="AG32" s="141">
        <f t="shared" si="70"/>
        <v>46122</v>
      </c>
      <c r="AH32" s="142">
        <f t="shared" si="70"/>
        <v>46123</v>
      </c>
      <c r="AI32" s="143">
        <f t="shared" si="70"/>
        <v>46124</v>
      </c>
      <c r="AJ32" s="68">
        <f t="shared" ref="AJ32" si="71">COUNTIF(AC33:AI33,"★")</f>
        <v>0</v>
      </c>
      <c r="AK32" s="68"/>
      <c r="AL32" s="68" t="str">
        <f>TEXT(AC32,"YYYY-MM")</f>
        <v>2026-04</v>
      </c>
      <c r="AM32" s="69" cm="1">
        <f t="array" ref="AM32">SUMPRODUCT((AC32:AI32&gt;=$N$8)*(AC32:AI32 &lt;= $N$9)*(TEXT(AC32:AI32,"yyyy-mm")=AL32)*(AC33:AI33 = "●"))</f>
        <v>0</v>
      </c>
      <c r="AN32" s="69" cm="1">
        <f t="array" ref="AN32">SUMPRODUCT((AH32:AI32&gt;=$N$8)*(AH32:AI32 &lt;= $N$9)*(TEXT(AH32:AI32,"yyyy-mm")=AL32)*(AH33:AI33 = "▲"))</f>
        <v>0</v>
      </c>
      <c r="AO32" s="69" cm="1">
        <f t="array" ref="AO32">SUMPRODUCT((AC32:AI32&gt;=$N$8)*(AC32:AI32 &lt;= $N$9)*(TEXT(AC32:AI32,"yyyy-mm")=AL32)*(AC33:AI33 = "★"))</f>
        <v>0</v>
      </c>
      <c r="AP32" s="68"/>
      <c r="AQ32" s="19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3"/>
    </row>
    <row r="33" spans="1:55" s="8" customFormat="1" ht="19.5" customHeight="1" thickBot="1" x14ac:dyDescent="0.5">
      <c r="A33" s="4">
        <v>5</v>
      </c>
      <c r="B33" s="4">
        <v>23</v>
      </c>
      <c r="C33" s="18">
        <f t="shared" si="1"/>
        <v>46631</v>
      </c>
      <c r="D33" s="18">
        <f t="shared" si="2"/>
        <v>45989</v>
      </c>
      <c r="E33" s="4" t="str">
        <f t="shared" si="0"/>
        <v>2027-09</v>
      </c>
      <c r="F33" s="2">
        <f ca="1">SUMIF($V$109:$W$150,E33,$W$109:$W$150)+SUMIF($AL$109:$AM$150,E33,$AM$109:$AM$150)</f>
        <v>0</v>
      </c>
      <c r="G33" s="2">
        <f ca="1">SUMIF($V$109:$X$150,E33,$X$109:$X$150)+SUMIF($AL$109:$AN$150,E33,$AN$109:$AN$150)</f>
        <v>0</v>
      </c>
      <c r="H33" s="2">
        <f ca="1">SUMIF($V$109:$Y$150,E33,$Y$109:$Y$150)+SUMIF($AL$109:$AO$150,E33,$AO$109:$AO$150)</f>
        <v>0</v>
      </c>
      <c r="I33" s="17">
        <f t="shared" si="3"/>
        <v>0</v>
      </c>
      <c r="J33" s="135"/>
      <c r="K33" s="135" t="str">
        <f t="shared" ref="K33" si="72">IF(U33&gt;=0.285,"OK","NG")</f>
        <v>NG</v>
      </c>
      <c r="L33" s="136"/>
      <c r="M33" s="144"/>
      <c r="N33" s="144"/>
      <c r="O33" s="144"/>
      <c r="P33" s="144"/>
      <c r="Q33" s="144"/>
      <c r="R33" s="145"/>
      <c r="S33" s="146"/>
      <c r="T33" s="135">
        <f t="shared" ref="T33" si="73">COUNTIF(M33:S33,"●")</f>
        <v>0</v>
      </c>
      <c r="U33" s="147">
        <f t="shared" ref="U33" si="74">IF(COUNTA(M33:S33)=0,-1,IF(OR(COUNTIF(M33:S33,"▲")&gt;6,AND(M32&lt;$N$9,$N$9&lt;S32)),0.285,IF(T32+T33=0,0,T33/(T33+T32))))</f>
        <v>-1</v>
      </c>
      <c r="V33" s="135" t="str">
        <f>TEXT(S32,"YYYY-MM")</f>
        <v>2025-12</v>
      </c>
      <c r="W33" s="140" cm="1">
        <f t="array" ref="W33">IF(V33=V32,0,SUMPRODUCT((M32:S32&gt;=$N$8)*(M32:S32 &lt;= $N$9)*(TEXT(M32:S32,"yyyy-mm")=V33)*(M33:S33 = "●")))</f>
        <v>0</v>
      </c>
      <c r="X33" s="140" cm="1">
        <f t="array" ref="X33">IF(V33=V32,0,SUMPRODUCT((M32:S32&gt;=$N$8)*(M32:S32 &lt;= $N$9)*(TEXT(M32:S32,"yyyy-mm")=V33)*(M33:S33 = "▲")))</f>
        <v>0</v>
      </c>
      <c r="Y33" s="140" cm="1">
        <f t="array" ref="Y33">IF(V33=V32,0,SUMPRODUCT((M32:S32&gt;=$N$8)*(M32:S32 &lt;= $N$9)*(TEXT(M32:S32,"yyyy-mm")=V33)*(M33:S33 = "★")))</f>
        <v>0</v>
      </c>
      <c r="Z33" s="135"/>
      <c r="AA33" s="135" t="str">
        <f t="shared" ref="AA33" si="75">IF(AK33&gt;=0.285,"OK","NG")</f>
        <v>NG</v>
      </c>
      <c r="AB33" s="136"/>
      <c r="AC33" s="144"/>
      <c r="AD33" s="144"/>
      <c r="AE33" s="144"/>
      <c r="AF33" s="144"/>
      <c r="AG33" s="144"/>
      <c r="AH33" s="145"/>
      <c r="AI33" s="146"/>
      <c r="AJ33" s="68">
        <f t="shared" ref="AJ33" si="76">COUNTIF(AC33:AI33,"●")</f>
        <v>0</v>
      </c>
      <c r="AK33" s="70">
        <f t="shared" ref="AK33" si="77">IF(COUNTA(AC33:AI33)=0,-1,IF(OR(COUNTIF(AC33:AI33,"▲")&gt;6,AND(AC32&lt;$N$9,$N$9&lt;AI32)),0.285,IF(AJ32+AJ33=0,0,AJ33/(AJ33+AJ32))))</f>
        <v>-1</v>
      </c>
      <c r="AL33" s="68" t="str">
        <f>TEXT(AI32,"YYYY-MM")</f>
        <v>2026-04</v>
      </c>
      <c r="AM33" s="69" cm="1">
        <f t="array" ref="AM33">IF(AL33=AL32,0,SUMPRODUCT((AC32:AI32&gt;=$N$8)*(AC32:AI32 &lt;= $N$9)*(TEXT(AC32:AI32,"yyyy-mm")=AL33)*(AC33:AI33 = "●")))</f>
        <v>0</v>
      </c>
      <c r="AN33" s="69" cm="1">
        <f t="array" ref="AN33">IF(AL33=AL32,0,SUMPRODUCT((AC32:AI32&gt;=$N$8)*(AC32:AI32 &lt;= $N$9)*(TEXT(AC32:AI32,"yyyy-mm")=AL33)*(AC33:AI33 = "▲")))</f>
        <v>0</v>
      </c>
      <c r="AO33" s="69" cm="1">
        <f t="array" ref="AO33">IF(AL33=AL32,0,SUMPRODUCT((AC32:AI32&gt;=$N$8)*(AC32:AI32 &lt;= $N$9)*(TEXT(AC32:AI32,"yyyy-mm")=AL33)*(AC33:AI33 = "★")))</f>
        <v>0</v>
      </c>
      <c r="AP33" s="68"/>
      <c r="AQ33" s="19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3"/>
    </row>
    <row r="34" spans="1:55" s="8" customFormat="1" ht="19.5" customHeight="1" x14ac:dyDescent="0.45">
      <c r="A34" s="4">
        <v>1</v>
      </c>
      <c r="B34" s="4">
        <v>24</v>
      </c>
      <c r="C34" s="18">
        <f t="shared" si="1"/>
        <v>46661</v>
      </c>
      <c r="D34" s="18">
        <f t="shared" si="2"/>
        <v>45989</v>
      </c>
      <c r="E34" s="4" t="str">
        <f t="shared" si="0"/>
        <v>2027-10</v>
      </c>
      <c r="F34" s="2">
        <f ca="1">SUMIF($V$109:$W$150,E34,$W$109:$W$150)+SUMIF($AL$109:$AM$150,E34,$AM$109:$AM$150)</f>
        <v>0</v>
      </c>
      <c r="G34" s="2">
        <f ca="1">SUMIF($V$109:$X$150,E34,$X$109:$X$150)+SUMIF($AL$109:$AN$150,E34,$AN$109:$AN$150)</f>
        <v>0</v>
      </c>
      <c r="H34" s="2">
        <f ca="1">SUMIF($V$109:$Y$150,E34,$Y$109:$Y$150)+SUMIF($AL$109:$AO$150,E34,$AO$109:$AO$150)</f>
        <v>0</v>
      </c>
      <c r="I34" s="17">
        <f t="shared" si="3"/>
        <v>0</v>
      </c>
      <c r="J34" s="135"/>
      <c r="K34" s="135"/>
      <c r="L34" s="132">
        <v>9</v>
      </c>
      <c r="M34" s="141">
        <f>S32+1</f>
        <v>46013</v>
      </c>
      <c r="N34" s="141">
        <f>M34+1</f>
        <v>46014</v>
      </c>
      <c r="O34" s="141">
        <f t="shared" ref="O34:Q34" si="78">N34+1</f>
        <v>46015</v>
      </c>
      <c r="P34" s="141">
        <f t="shared" si="78"/>
        <v>46016</v>
      </c>
      <c r="Q34" s="141">
        <f t="shared" si="78"/>
        <v>46017</v>
      </c>
      <c r="R34" s="142">
        <f>Q34+1</f>
        <v>46018</v>
      </c>
      <c r="S34" s="143">
        <f>R34+1</f>
        <v>46019</v>
      </c>
      <c r="T34" s="135">
        <f t="shared" ref="T34" si="79">COUNTIF(M35:S35,"★")</f>
        <v>0</v>
      </c>
      <c r="U34" s="135"/>
      <c r="V34" s="135" t="str">
        <f>TEXT(M34,"YYYY-MM")</f>
        <v>2025-12</v>
      </c>
      <c r="W34" s="140" cm="1">
        <f t="array" ref="W34">SUMPRODUCT((M34:S34&gt;=$N$8)*(M34:S34 &lt;= $N$9)*(TEXT(M34:S34,"yyyy-mm")=V34)*(M35:S35 = "●"))</f>
        <v>0</v>
      </c>
      <c r="X34" s="140" cm="1">
        <f t="array" ref="X34">SUMPRODUCT((R34:S34&gt;=$N$8)*(R34:S34 &lt;= $N$9)*(TEXT(R34:S34,"yyyy-mm")=V34)*(R35:S35 = "▲"))</f>
        <v>0</v>
      </c>
      <c r="Y34" s="140" cm="1">
        <f t="array" ref="Y34">SUMPRODUCT((M34:S34&gt;=$N$8)*(M34:S34 &lt;= $N$9)*(TEXT(M34:S34,"yyyy-mm")=V34)*(M35:S35 = "★"))</f>
        <v>0</v>
      </c>
      <c r="Z34" s="135"/>
      <c r="AA34" s="135"/>
      <c r="AB34" s="132">
        <v>25</v>
      </c>
      <c r="AC34" s="141">
        <f>AI32+1</f>
        <v>46125</v>
      </c>
      <c r="AD34" s="141">
        <f t="shared" ref="AD34:AI34" si="80">AC34+1</f>
        <v>46126</v>
      </c>
      <c r="AE34" s="141">
        <f t="shared" si="80"/>
        <v>46127</v>
      </c>
      <c r="AF34" s="141">
        <f t="shared" si="80"/>
        <v>46128</v>
      </c>
      <c r="AG34" s="141">
        <f t="shared" si="80"/>
        <v>46129</v>
      </c>
      <c r="AH34" s="142">
        <f t="shared" si="80"/>
        <v>46130</v>
      </c>
      <c r="AI34" s="143">
        <f t="shared" si="80"/>
        <v>46131</v>
      </c>
      <c r="AJ34" s="68">
        <f t="shared" ref="AJ34" si="81">COUNTIF(AC35:AI35,"★")</f>
        <v>0</v>
      </c>
      <c r="AK34" s="68"/>
      <c r="AL34" s="68" t="str">
        <f>TEXT(AC34,"YYYY-MM")</f>
        <v>2026-04</v>
      </c>
      <c r="AM34" s="69" cm="1">
        <f t="array" ref="AM34">SUMPRODUCT((AC34:AI34&gt;=$N$8)*(AC34:AI34 &lt;= $N$9)*(TEXT(AC34:AI34,"yyyy-mm")=AL34)*(AC35:AI35 = "●"))</f>
        <v>0</v>
      </c>
      <c r="AN34" s="69" cm="1">
        <f t="array" ref="AN34">SUMPRODUCT((AH34:AI34&gt;=$N$8)*(AH34:AI34 &lt;= $N$9)*(TEXT(AH34:AI34,"yyyy-mm")=AL34)*(AH35:AI35 = "▲"))</f>
        <v>0</v>
      </c>
      <c r="AO34" s="69" cm="1">
        <f t="array" ref="AO34">SUMPRODUCT((AC34:AI34&gt;=$N$8)*(AC34:AI34 &lt;= $N$9)*(TEXT(AC34:AI34,"yyyy-mm")=AL34)*(AC35:AI35 = "★"))</f>
        <v>0</v>
      </c>
      <c r="AP34" s="68"/>
      <c r="AQ34" s="19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3"/>
    </row>
    <row r="35" spans="1:55" s="8" customFormat="1" ht="19.5" customHeight="1" thickBot="1" x14ac:dyDescent="0.5">
      <c r="A35" s="4">
        <v>2</v>
      </c>
      <c r="B35" s="4">
        <v>25</v>
      </c>
      <c r="C35" s="18">
        <f t="shared" si="1"/>
        <v>46692</v>
      </c>
      <c r="D35" s="18">
        <f t="shared" si="2"/>
        <v>45989</v>
      </c>
      <c r="E35" s="4" t="str">
        <f t="shared" si="0"/>
        <v>2027-11</v>
      </c>
      <c r="F35" s="2">
        <f ca="1">SUMIF($AL$109:$AM$150,E35,$AM$109:$AM$150)</f>
        <v>0</v>
      </c>
      <c r="G35" s="2">
        <f ca="1">SUMIF($AL$109:$AN$150,E35,$AN$109:$AN$150)</f>
        <v>0</v>
      </c>
      <c r="H35" s="2">
        <f ca="1">SUMIF($AL$109:$AO$150,E35,$AO$109:$AO$150)</f>
        <v>0</v>
      </c>
      <c r="I35" s="17">
        <f t="shared" si="3"/>
        <v>0</v>
      </c>
      <c r="J35" s="135"/>
      <c r="K35" s="135" t="str">
        <f t="shared" ref="K35" si="82">IF(U35&gt;=0.285,"OK","NG")</f>
        <v>NG</v>
      </c>
      <c r="L35" s="136"/>
      <c r="M35" s="144"/>
      <c r="N35" s="144"/>
      <c r="O35" s="144"/>
      <c r="P35" s="144"/>
      <c r="Q35" s="144"/>
      <c r="R35" s="145"/>
      <c r="S35" s="146"/>
      <c r="T35" s="135">
        <f t="shared" ref="T35" si="83">COUNTIF(M35:S35,"●")</f>
        <v>0</v>
      </c>
      <c r="U35" s="147">
        <f t="shared" ref="U35" si="84">IF(COUNTA(M35:S35)=0,-1,IF(OR(COUNTIF(M35:S35,"▲")&gt;6,AND(M34&lt;$N$9,$N$9&lt;S34)),0.285,IF(T34+T35=0,0,T35/(T35+T34))))</f>
        <v>-1</v>
      </c>
      <c r="V35" s="135" t="str">
        <f>TEXT(S34,"YYYY-MM")</f>
        <v>2025-12</v>
      </c>
      <c r="W35" s="140" cm="1">
        <f t="array" ref="W35">IF(V35=V34,0,SUMPRODUCT((M34:S34&gt;=$N$8)*(M34:S34 &lt;= $N$9)*(TEXT(M34:S34,"yyyy-mm")=V35)*(M35:S35 = "●")))</f>
        <v>0</v>
      </c>
      <c r="X35" s="140" cm="1">
        <f t="array" ref="X35">IF(V35=V34,0,SUMPRODUCT((M34:S34&gt;=$N$8)*(M34:S34 &lt;= $N$9)*(TEXT(M34:S34,"yyyy-mm")=V35)*(M35:S35 = "▲")))</f>
        <v>0</v>
      </c>
      <c r="Y35" s="140" cm="1">
        <f t="array" ref="Y35">IF(V35=V34,0,SUMPRODUCT((M34:S34&gt;=$N$8)*(M34:S34 &lt;= $N$9)*(TEXT(M34:S34,"yyyy-mm")=V35)*(M35:S35 = "★")))</f>
        <v>0</v>
      </c>
      <c r="Z35" s="135"/>
      <c r="AA35" s="135" t="str">
        <f t="shared" ref="AA35" si="85">IF(AK35&gt;=0.285,"OK","NG")</f>
        <v>NG</v>
      </c>
      <c r="AB35" s="136"/>
      <c r="AC35" s="144"/>
      <c r="AD35" s="144"/>
      <c r="AE35" s="144"/>
      <c r="AF35" s="144"/>
      <c r="AG35" s="144"/>
      <c r="AH35" s="145"/>
      <c r="AI35" s="146"/>
      <c r="AJ35" s="68">
        <f t="shared" ref="AJ35" si="86">COUNTIF(AC35:AI35,"●")</f>
        <v>0</v>
      </c>
      <c r="AK35" s="70">
        <f t="shared" ref="AK35" si="87">IF(COUNTA(AC35:AI35)=0,-1,IF(OR(COUNTIF(AC35:AI35,"▲")&gt;6,AND(AC34&lt;$N$9,$N$9&lt;AI34)),0.285,IF(AJ34+AJ35=0,0,AJ35/(AJ35+AJ34))))</f>
        <v>-1</v>
      </c>
      <c r="AL35" s="68" t="str">
        <f>TEXT(AI34,"YYYY-MM")</f>
        <v>2026-04</v>
      </c>
      <c r="AM35" s="69" cm="1">
        <f t="array" ref="AM35">IF(AL35=AL34,0,SUMPRODUCT((AC34:AI34&gt;=$N$8)*(AC34:AI34 &lt;= $N$9)*(TEXT(AC34:AI34,"yyyy-mm")=AL35)*(AC35:AI35 = "●")))</f>
        <v>0</v>
      </c>
      <c r="AN35" s="69" cm="1">
        <f t="array" ref="AN35">IF(AL35=AL34,0,SUMPRODUCT((AC34:AI34&gt;=$N$8)*(AC34:AI34 &lt;= $N$9)*(TEXT(AC34:AI34,"yyyy-mm")=AL35)*(AC35:AI35 = "▲")))</f>
        <v>0</v>
      </c>
      <c r="AO35" s="69" cm="1">
        <f t="array" ref="AO35">IF(AL35=AL34,0,SUMPRODUCT((AC34:AI34&gt;=$N$8)*(AC34:AI34 &lt;= $N$9)*(TEXT(AC34:AI34,"yyyy-mm")=AL35)*(AC35:AI35 = "★")))</f>
        <v>0</v>
      </c>
      <c r="AP35" s="68"/>
      <c r="AQ35" s="19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3"/>
    </row>
    <row r="36" spans="1:55" s="8" customFormat="1" ht="19.5" customHeight="1" x14ac:dyDescent="0.45">
      <c r="A36" s="4">
        <v>3</v>
      </c>
      <c r="B36" s="4">
        <v>26</v>
      </c>
      <c r="C36" s="18">
        <f t="shared" si="1"/>
        <v>46722</v>
      </c>
      <c r="D36" s="18">
        <f t="shared" si="2"/>
        <v>45989</v>
      </c>
      <c r="E36" s="4" t="str">
        <f t="shared" si="0"/>
        <v>2027-12</v>
      </c>
      <c r="F36" s="2">
        <f ca="1">SUMIF($AL$109:$AM$150,E36,$AM$109:$AM$150)</f>
        <v>0</v>
      </c>
      <c r="G36" s="2">
        <f ca="1">SUMIF($AL$109:$AN$150,E36,$AN$109:$AN$150)</f>
        <v>0</v>
      </c>
      <c r="H36" s="2">
        <f ca="1">SUMIF($AL$109:$AO$150,E36,$AO$109:$AO$150)</f>
        <v>0</v>
      </c>
      <c r="I36" s="17">
        <f t="shared" si="3"/>
        <v>0</v>
      </c>
      <c r="J36" s="135"/>
      <c r="K36" s="135"/>
      <c r="L36" s="132">
        <v>10</v>
      </c>
      <c r="M36" s="141">
        <f>S34+1</f>
        <v>46020</v>
      </c>
      <c r="N36" s="141">
        <f>M36+1</f>
        <v>46021</v>
      </c>
      <c r="O36" s="141">
        <f t="shared" ref="O36:Q36" si="88">N36+1</f>
        <v>46022</v>
      </c>
      <c r="P36" s="141">
        <f t="shared" si="88"/>
        <v>46023</v>
      </c>
      <c r="Q36" s="141">
        <f t="shared" si="88"/>
        <v>46024</v>
      </c>
      <c r="R36" s="142">
        <f>Q36+1</f>
        <v>46025</v>
      </c>
      <c r="S36" s="143">
        <f>R36+1</f>
        <v>46026</v>
      </c>
      <c r="T36" s="135">
        <f t="shared" ref="T36" si="89">COUNTIF(M37:S37,"★")</f>
        <v>0</v>
      </c>
      <c r="U36" s="135"/>
      <c r="V36" s="135" t="str">
        <f>TEXT(M36,"YYYY-MM")</f>
        <v>2025-12</v>
      </c>
      <c r="W36" s="140" cm="1">
        <f t="array" ref="W36">SUMPRODUCT((M36:S36&gt;=$N$8)*(M36:S36 &lt;= $N$9)*(TEXT(M36:S36,"yyyy-mm")=V36)*(M37:S37 = "●"))</f>
        <v>0</v>
      </c>
      <c r="X36" s="140" cm="1">
        <f t="array" ref="X36">SUMPRODUCT((R36:S36&gt;=$N$8)*(R36:S36 &lt;= $N$9)*(TEXT(R36:S36,"yyyy-mm")=V36)*(R37:S37 = "▲"))</f>
        <v>0</v>
      </c>
      <c r="Y36" s="140" cm="1">
        <f t="array" ref="Y36">SUMPRODUCT((M36:S36&gt;=$N$8)*(M36:S36 &lt;= $N$9)*(TEXT(M36:S36,"yyyy-mm")=V36)*(M37:S37 = "★"))</f>
        <v>0</v>
      </c>
      <c r="Z36" s="135"/>
      <c r="AA36" s="135"/>
      <c r="AB36" s="132">
        <v>26</v>
      </c>
      <c r="AC36" s="141">
        <f>AI34+1</f>
        <v>46132</v>
      </c>
      <c r="AD36" s="141">
        <f t="shared" ref="AD36:AI36" si="90">AC36+1</f>
        <v>46133</v>
      </c>
      <c r="AE36" s="141">
        <f t="shared" si="90"/>
        <v>46134</v>
      </c>
      <c r="AF36" s="141">
        <f t="shared" si="90"/>
        <v>46135</v>
      </c>
      <c r="AG36" s="141">
        <f t="shared" si="90"/>
        <v>46136</v>
      </c>
      <c r="AH36" s="142">
        <f t="shared" si="90"/>
        <v>46137</v>
      </c>
      <c r="AI36" s="143">
        <f t="shared" si="90"/>
        <v>46138</v>
      </c>
      <c r="AJ36" s="68">
        <f t="shared" ref="AJ36" si="91">COUNTIF(AC37:AI37,"★")</f>
        <v>0</v>
      </c>
      <c r="AK36" s="68"/>
      <c r="AL36" s="68" t="str">
        <f>TEXT(AC36,"YYYY-MM")</f>
        <v>2026-04</v>
      </c>
      <c r="AM36" s="69" cm="1">
        <f t="array" ref="AM36">SUMPRODUCT((AC36:AI36&gt;=$N$8)*(AC36:AI36 &lt;= $N$9)*(TEXT(AC36:AI36,"yyyy-mm")=AL36)*(AC37:AI37 = "●"))</f>
        <v>0</v>
      </c>
      <c r="AN36" s="69" cm="1">
        <f t="array" ref="AN36">SUMPRODUCT((AH36:AI36&gt;=$N$8)*(AH36:AI36 &lt;= $N$9)*(TEXT(AH36:AI36,"yyyy-mm")=AL36)*(AH37:AI37 = "▲"))</f>
        <v>0</v>
      </c>
      <c r="AO36" s="69" cm="1">
        <f t="array" ref="AO36">SUMPRODUCT((AC36:AI36&gt;=$N$8)*(AC36:AI36 &lt;= $N$9)*(TEXT(AC36:AI36,"yyyy-mm")=AL36)*(AC37:AI37 = "★"))</f>
        <v>0</v>
      </c>
      <c r="AP36" s="68"/>
      <c r="AQ36" s="19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3"/>
    </row>
    <row r="37" spans="1:55" s="8" customFormat="1" ht="19.5" customHeight="1" thickBot="1" x14ac:dyDescent="0.5">
      <c r="A37" s="4">
        <v>4</v>
      </c>
      <c r="B37" s="4">
        <v>27</v>
      </c>
      <c r="C37" s="18">
        <f t="shared" si="1"/>
        <v>46753</v>
      </c>
      <c r="D37" s="18">
        <f t="shared" si="2"/>
        <v>45989</v>
      </c>
      <c r="E37" s="4" t="str">
        <f t="shared" si="0"/>
        <v>2028-01</v>
      </c>
      <c r="F37" s="2">
        <f ca="1">SUMIF($V$160:$W$201,E37,$W$160:$W$201)+SUMIF($AL$109:$AM$150,E37,$AM$109:$AM$150)</f>
        <v>0</v>
      </c>
      <c r="G37" s="2">
        <f ca="1">SUMIF($V$160:$X$201,E37,$X$160:$X$201)+SUMIF($AL$109:$AN$150,E37,$AN$109:$AN$150)</f>
        <v>0</v>
      </c>
      <c r="H37" s="2">
        <f ca="1">SUMIF($V$160:$Y$201,E37,$Y$160:$Y$201)+SUMIF($AL$109:$AO$150,E37,$AO$109:$AO$150)</f>
        <v>0</v>
      </c>
      <c r="I37" s="17">
        <f t="shared" si="3"/>
        <v>0</v>
      </c>
      <c r="J37" s="135"/>
      <c r="K37" s="135" t="str">
        <f t="shared" ref="K37" si="92">IF(U37&gt;=0.285,"OK","NG")</f>
        <v>NG</v>
      </c>
      <c r="L37" s="136"/>
      <c r="M37" s="144"/>
      <c r="N37" s="144"/>
      <c r="O37" s="144"/>
      <c r="P37" s="144"/>
      <c r="Q37" s="144"/>
      <c r="R37" s="145"/>
      <c r="S37" s="146"/>
      <c r="T37" s="135">
        <f t="shared" ref="T37" si="93">COUNTIF(M37:S37,"●")</f>
        <v>0</v>
      </c>
      <c r="U37" s="147">
        <f t="shared" ref="U37" si="94">IF(COUNTA(M37:S37)=0,-1,IF(OR(COUNTIF(M37:S37,"▲")&gt;6,AND(M36&lt;$N$9,$N$9&lt;S36)),0.285,IF(T36+T37=0,0,T37/(T37+T36))))</f>
        <v>-1</v>
      </c>
      <c r="V37" s="135" t="str">
        <f>TEXT(S36,"YYYY-MM")</f>
        <v>2026-01</v>
      </c>
      <c r="W37" s="140" cm="1">
        <f t="array" ref="W37">IF(V37=V36,0,SUMPRODUCT((M36:S36&gt;=$N$8)*(M36:S36 &lt;= $N$9)*(TEXT(M36:S36,"yyyy-mm")=V37)*(M37:S37 = "●")))</f>
        <v>0</v>
      </c>
      <c r="X37" s="140" cm="1">
        <f t="array" ref="X37">IF(V37=V36,0,SUMPRODUCT((M36:S36&gt;=$N$8)*(M36:S36 &lt;= $N$9)*(TEXT(M36:S36,"yyyy-mm")=V37)*(M37:S37 = "▲")))</f>
        <v>0</v>
      </c>
      <c r="Y37" s="140" cm="1">
        <f t="array" ref="Y37">IF(V37=V36,0,SUMPRODUCT((M36:S36&gt;=$N$8)*(M36:S36 &lt;= $N$9)*(TEXT(M36:S36,"yyyy-mm")=V37)*(M37:S37 = "★")))</f>
        <v>0</v>
      </c>
      <c r="Z37" s="135"/>
      <c r="AA37" s="135" t="str">
        <f t="shared" ref="AA37" si="95">IF(AK37&gt;=0.285,"OK","NG")</f>
        <v>NG</v>
      </c>
      <c r="AB37" s="136"/>
      <c r="AC37" s="144"/>
      <c r="AD37" s="144"/>
      <c r="AE37" s="144"/>
      <c r="AF37" s="144"/>
      <c r="AG37" s="144"/>
      <c r="AH37" s="145"/>
      <c r="AI37" s="146"/>
      <c r="AJ37" s="68">
        <f t="shared" ref="AJ37" si="96">COUNTIF(AC37:AI37,"●")</f>
        <v>0</v>
      </c>
      <c r="AK37" s="70">
        <f t="shared" ref="AK37" si="97">IF(COUNTA(AC37:AI37)=0,-1,IF(OR(COUNTIF(AC37:AI37,"▲")&gt;6,AND(AC36&lt;$N$9,$N$9&lt;AI36)),0.285,IF(AJ36+AJ37=0,0,AJ37/(AJ37+AJ36))))</f>
        <v>-1</v>
      </c>
      <c r="AL37" s="68" t="str">
        <f>TEXT(AI36,"YYYY-MM")</f>
        <v>2026-04</v>
      </c>
      <c r="AM37" s="69" cm="1">
        <f t="array" ref="AM37">IF(AL37=AL36,0,SUMPRODUCT((AC36:AI36&gt;=$N$8)*(AC36:AI36 &lt;= $N$9)*(TEXT(AC36:AI36,"yyyy-mm")=AL37)*(AC37:AI37 = "●")))</f>
        <v>0</v>
      </c>
      <c r="AN37" s="69" cm="1">
        <f t="array" ref="AN37">IF(AL37=AL36,0,SUMPRODUCT((AC36:AI36&gt;=$N$8)*(AC36:AI36 &lt;= $N$9)*(TEXT(AC36:AI36,"yyyy-mm")=AL37)*(AC37:AI37 = "▲")))</f>
        <v>0</v>
      </c>
      <c r="AO37" s="69" cm="1">
        <f t="array" ref="AO37">IF(AL37=AL36,0,SUMPRODUCT((AC36:AI36&gt;=$N$8)*(AC36:AI36 &lt;= $N$9)*(TEXT(AC36:AI36,"yyyy-mm")=AL37)*(AC37:AI37 = "★")))</f>
        <v>0</v>
      </c>
      <c r="AP37" s="68"/>
      <c r="AQ37" s="19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3"/>
    </row>
    <row r="38" spans="1:55" s="8" customFormat="1" ht="19.5" customHeight="1" x14ac:dyDescent="0.45">
      <c r="A38" s="4">
        <v>5</v>
      </c>
      <c r="B38" s="4">
        <v>28</v>
      </c>
      <c r="C38" s="18">
        <f t="shared" si="1"/>
        <v>46784</v>
      </c>
      <c r="D38" s="18">
        <f t="shared" si="2"/>
        <v>45989</v>
      </c>
      <c r="E38" s="4" t="str">
        <f t="shared" si="0"/>
        <v>2028-02</v>
      </c>
      <c r="F38" s="2">
        <f ca="1">SUMIF($V$160:$W$201,E38,$W$160:$W$201)+SUMIF($AL$109:$AM$150,E38,$AM$109:$AM$150)</f>
        <v>0</v>
      </c>
      <c r="G38" s="2">
        <f ca="1">SUMIF($V$160:$X$201,E38,$X$160:$X$201)+SUMIF($AL$109:$AN$150,E38,$AN$109:$AN$150)</f>
        <v>0</v>
      </c>
      <c r="H38" s="2">
        <f ca="1">SUMIF($V$160:$Y$201,E38,$Y$160:$Y$201)+SUMIF($AL$109:$AO$150,E38,$AO$109:$AO$150)</f>
        <v>0</v>
      </c>
      <c r="I38" s="17">
        <f t="shared" si="3"/>
        <v>0</v>
      </c>
      <c r="J38" s="135"/>
      <c r="K38" s="135"/>
      <c r="L38" s="132">
        <v>11</v>
      </c>
      <c r="M38" s="141">
        <f>S36+1</f>
        <v>46027</v>
      </c>
      <c r="N38" s="141">
        <f>M38+1</f>
        <v>46028</v>
      </c>
      <c r="O38" s="141">
        <f t="shared" ref="O38:Q38" si="98">N38+1</f>
        <v>46029</v>
      </c>
      <c r="P38" s="141">
        <f t="shared" si="98"/>
        <v>46030</v>
      </c>
      <c r="Q38" s="141">
        <f t="shared" si="98"/>
        <v>46031</v>
      </c>
      <c r="R38" s="142">
        <f>Q38+1</f>
        <v>46032</v>
      </c>
      <c r="S38" s="143">
        <f>R38+1</f>
        <v>46033</v>
      </c>
      <c r="T38" s="135">
        <f t="shared" ref="T38" si="99">COUNTIF(M39:S39,"★")</f>
        <v>0</v>
      </c>
      <c r="U38" s="135"/>
      <c r="V38" s="135" t="str">
        <f>TEXT(M38,"YYYY-MM")</f>
        <v>2026-01</v>
      </c>
      <c r="W38" s="140" cm="1">
        <f t="array" ref="W38">SUMPRODUCT((M38:S38&gt;=$N$8)*(M38:S38 &lt;= $N$9)*(TEXT(M38:S38,"yyyy-mm")=V38)*(M39:S39 = "●"))</f>
        <v>0</v>
      </c>
      <c r="X38" s="140" cm="1">
        <f t="array" ref="X38">SUMPRODUCT((R38:S38&gt;=$N$8)*(R38:S38 &lt;= $N$9)*(TEXT(R38:S38,"yyyy-mm")=V38)*(R39:S39 = "▲"))</f>
        <v>0</v>
      </c>
      <c r="Y38" s="140" cm="1">
        <f t="array" ref="Y38">SUMPRODUCT((M38:S38&gt;=$N$8)*(M38:S38 &lt;= $N$9)*(TEXT(M38:S38,"yyyy-mm")=V38)*(M39:S39 = "★"))</f>
        <v>0</v>
      </c>
      <c r="Z38" s="135"/>
      <c r="AA38" s="135"/>
      <c r="AB38" s="132">
        <v>27</v>
      </c>
      <c r="AC38" s="141">
        <f>AI36+1</f>
        <v>46139</v>
      </c>
      <c r="AD38" s="141">
        <f t="shared" ref="AD38:AI38" si="100">AC38+1</f>
        <v>46140</v>
      </c>
      <c r="AE38" s="141">
        <f t="shared" si="100"/>
        <v>46141</v>
      </c>
      <c r="AF38" s="141">
        <f t="shared" si="100"/>
        <v>46142</v>
      </c>
      <c r="AG38" s="141">
        <f t="shared" si="100"/>
        <v>46143</v>
      </c>
      <c r="AH38" s="142">
        <f t="shared" si="100"/>
        <v>46144</v>
      </c>
      <c r="AI38" s="143">
        <f t="shared" si="100"/>
        <v>46145</v>
      </c>
      <c r="AJ38" s="68">
        <f t="shared" ref="AJ38" si="101">COUNTIF(AC39:AI39,"★")</f>
        <v>0</v>
      </c>
      <c r="AK38" s="68"/>
      <c r="AL38" s="68" t="str">
        <f>TEXT(AC38,"YYYY-MM")</f>
        <v>2026-04</v>
      </c>
      <c r="AM38" s="69" cm="1">
        <f t="array" ref="AM38">SUMPRODUCT((AC38:AI38&gt;=$N$8)*(AC38:AI38 &lt;= $N$9)*(TEXT(AC38:AI38,"yyyy-mm")=AL38)*(AC39:AI39 = "●"))</f>
        <v>0</v>
      </c>
      <c r="AN38" s="69" cm="1">
        <f t="array" ref="AN38">SUMPRODUCT((AH38:AI38&gt;=$N$8)*(AH38:AI38 &lt;= $N$9)*(TEXT(AH38:AI38,"yyyy-mm")=AL38)*(AH39:AI39 = "▲"))</f>
        <v>0</v>
      </c>
      <c r="AO38" s="69" cm="1">
        <f t="array" ref="AO38">SUMPRODUCT((AC38:AI38&gt;=$N$8)*(AC38:AI38 &lt;= $N$9)*(TEXT(AC38:AI38,"yyyy-mm")=AL38)*(AC39:AI39 = "★"))</f>
        <v>0</v>
      </c>
      <c r="AP38" s="68"/>
      <c r="AQ38" s="19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3"/>
    </row>
    <row r="39" spans="1:55" s="8" customFormat="1" ht="19.5" customHeight="1" thickBot="1" x14ac:dyDescent="0.5">
      <c r="A39" s="4">
        <v>1</v>
      </c>
      <c r="B39" s="4">
        <v>29</v>
      </c>
      <c r="C39" s="18">
        <f t="shared" si="1"/>
        <v>46813</v>
      </c>
      <c r="D39" s="18">
        <f t="shared" si="2"/>
        <v>45989</v>
      </c>
      <c r="E39" s="4" t="str">
        <f t="shared" si="0"/>
        <v>2028-03</v>
      </c>
      <c r="F39" s="2">
        <f ca="1">SUMIF($AL$109:$AM$150,E39,$AM$109:$AM$150)+SUMIF($V$160:$W$201,E39,$W$160:$W$201)</f>
        <v>0</v>
      </c>
      <c r="G39" s="2">
        <f ca="1">SUMIF($AL$109:$AN$150,E39,$AN$109:$AN$150)+SUMIF($V$160:$X$201,E39,$X$160:$X$201)</f>
        <v>0</v>
      </c>
      <c r="H39" s="2">
        <f ca="1">SUMIF($AL$109:$AO$150,E39,$AO$109:$AO$150)+SUMIF($V$160:$Y$201,E39,$Y$160:$Y$201)</f>
        <v>0</v>
      </c>
      <c r="I39" s="17">
        <f t="shared" si="3"/>
        <v>0</v>
      </c>
      <c r="J39" s="135"/>
      <c r="K39" s="135" t="str">
        <f t="shared" ref="K39" si="102">IF(U39&gt;=0.285,"OK","NG")</f>
        <v>NG</v>
      </c>
      <c r="L39" s="136"/>
      <c r="M39" s="144"/>
      <c r="N39" s="144"/>
      <c r="O39" s="144"/>
      <c r="P39" s="144"/>
      <c r="Q39" s="144"/>
      <c r="R39" s="145"/>
      <c r="S39" s="146"/>
      <c r="T39" s="135">
        <f t="shared" ref="T39" si="103">COUNTIF(M39:S39,"●")</f>
        <v>0</v>
      </c>
      <c r="U39" s="147">
        <f t="shared" ref="U39" si="104">IF(COUNTA(M39:S39)=0,-1,IF(OR(COUNTIF(M39:S39,"▲")&gt;6,AND(M38&lt;$N$9,$N$9&lt;S38)),0.285,IF(T38+T39=0,0,T39/(T39+T38))))</f>
        <v>-1</v>
      </c>
      <c r="V39" s="135" t="str">
        <f>TEXT(S38,"YYYY-MM")</f>
        <v>2026-01</v>
      </c>
      <c r="W39" s="140" cm="1">
        <f t="array" ref="W39">IF(V39=V38,0,SUMPRODUCT((M38:S38&gt;=$N$8)*(M38:S38 &lt;= $N$9)*(TEXT(M38:S38,"yyyy-mm")=V39)*(M39:S39 = "●")))</f>
        <v>0</v>
      </c>
      <c r="X39" s="140" cm="1">
        <f t="array" ref="X39">IF(V39=V38,0,SUMPRODUCT((M38:S38&gt;=$N$8)*(M38:S38 &lt;= $N$9)*(TEXT(M38:S38,"yyyy-mm")=V39)*(M39:S39 = "▲")))</f>
        <v>0</v>
      </c>
      <c r="Y39" s="140" cm="1">
        <f t="array" ref="Y39">IF(V39=V38,0,SUMPRODUCT((M38:S38&gt;=$N$8)*(M38:S38 &lt;= $N$9)*(TEXT(M38:S38,"yyyy-mm")=V39)*(M39:S39 = "★")))</f>
        <v>0</v>
      </c>
      <c r="Z39" s="135"/>
      <c r="AA39" s="135" t="str">
        <f t="shared" ref="AA39" si="105">IF(AK39&gt;=0.285,"OK","NG")</f>
        <v>NG</v>
      </c>
      <c r="AB39" s="136"/>
      <c r="AC39" s="144"/>
      <c r="AD39" s="144"/>
      <c r="AE39" s="144"/>
      <c r="AF39" s="144"/>
      <c r="AG39" s="144"/>
      <c r="AH39" s="145"/>
      <c r="AI39" s="146"/>
      <c r="AJ39" s="68">
        <f t="shared" ref="AJ39" si="106">COUNTIF(AC39:AI39,"●")</f>
        <v>0</v>
      </c>
      <c r="AK39" s="70">
        <f t="shared" ref="AK39" si="107">IF(COUNTA(AC39:AI39)=0,-1,IF(OR(COUNTIF(AC39:AI39,"▲")&gt;6,AND(AC38&lt;$N$9,$N$9&lt;AI38)),0.285,IF(AJ38+AJ39=0,0,AJ39/(AJ39+AJ38))))</f>
        <v>-1</v>
      </c>
      <c r="AL39" s="68" t="str">
        <f>TEXT(AI38,"YYYY-MM")</f>
        <v>2026-05</v>
      </c>
      <c r="AM39" s="69" cm="1">
        <f t="array" ref="AM39">IF(AL39=AL38,0,SUMPRODUCT((AC38:AI38&gt;=$N$8)*(AC38:AI38 &lt;= $N$9)*(TEXT(AC38:AI38,"yyyy-mm")=AL39)*(AC39:AI39 = "●")))</f>
        <v>0</v>
      </c>
      <c r="AN39" s="69" cm="1">
        <f t="array" ref="AN39">IF(AL39=AL38,0,SUMPRODUCT((AC38:AI38&gt;=$N$8)*(AC38:AI38 &lt;= $N$9)*(TEXT(AC38:AI38,"yyyy-mm")=AL39)*(AC39:AI39 = "▲")))</f>
        <v>0</v>
      </c>
      <c r="AO39" s="69" cm="1">
        <f t="array" ref="AO39">IF(AL39=AL38,0,SUMPRODUCT((AC38:AI38&gt;=$N$8)*(AC38:AI38 &lt;= $N$9)*(TEXT(AC38:AI38,"yyyy-mm")=AL39)*(AC39:AI39 = "★")))</f>
        <v>0</v>
      </c>
      <c r="AP39" s="68"/>
      <c r="AQ39" s="19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3"/>
    </row>
    <row r="40" spans="1:55" s="8" customFormat="1" ht="19.5" customHeight="1" x14ac:dyDescent="0.45">
      <c r="A40" s="4">
        <v>2</v>
      </c>
      <c r="B40" s="4">
        <v>30</v>
      </c>
      <c r="C40" s="18">
        <f t="shared" si="1"/>
        <v>46844</v>
      </c>
      <c r="D40" s="18">
        <f t="shared" si="2"/>
        <v>45989</v>
      </c>
      <c r="E40" s="4" t="str">
        <f t="shared" si="0"/>
        <v>2028-04</v>
      </c>
      <c r="F40" s="2">
        <f ca="1">SUMIF($V$160:$W$201,E40,$W$160:$W$201)</f>
        <v>0</v>
      </c>
      <c r="G40" s="2">
        <f ca="1">SUMIF($V$160:$X$201,E40,$X$160:$X$201)</f>
        <v>0</v>
      </c>
      <c r="H40" s="2">
        <f ca="1">SUMIF($V$160:$Y$201,E40,$Y$160:$Y$201)</f>
        <v>0</v>
      </c>
      <c r="I40" s="17">
        <f t="shared" si="3"/>
        <v>0</v>
      </c>
      <c r="J40" s="135"/>
      <c r="K40" s="135"/>
      <c r="L40" s="132">
        <v>12</v>
      </c>
      <c r="M40" s="141">
        <f>S38+1</f>
        <v>46034</v>
      </c>
      <c r="N40" s="141">
        <f>M40+1</f>
        <v>46035</v>
      </c>
      <c r="O40" s="141">
        <f t="shared" ref="O40:Q40" si="108">N40+1</f>
        <v>46036</v>
      </c>
      <c r="P40" s="141">
        <f t="shared" si="108"/>
        <v>46037</v>
      </c>
      <c r="Q40" s="141">
        <f t="shared" si="108"/>
        <v>46038</v>
      </c>
      <c r="R40" s="142">
        <f>Q40+1</f>
        <v>46039</v>
      </c>
      <c r="S40" s="143">
        <f>R40+1</f>
        <v>46040</v>
      </c>
      <c r="T40" s="135">
        <f t="shared" ref="T40" si="109">COUNTIF(M41:S41,"★")</f>
        <v>0</v>
      </c>
      <c r="U40" s="135"/>
      <c r="V40" s="135" t="str">
        <f>TEXT(M40,"YYYY-MM")</f>
        <v>2026-01</v>
      </c>
      <c r="W40" s="140" cm="1">
        <f t="array" ref="W40">SUMPRODUCT((M40:S40&gt;=$N$8)*(M40:S40 &lt;= $N$9)*(TEXT(M40:S40,"yyyy-mm")=V40)*(M41:S41 = "●"))</f>
        <v>0</v>
      </c>
      <c r="X40" s="140" cm="1">
        <f t="array" ref="X40">SUMPRODUCT((R40:S40&gt;=$N$8)*(R40:S40 &lt;= $N$9)*(TEXT(R40:S40,"yyyy-mm")=V40)*(R41:S41 = "▲"))</f>
        <v>0</v>
      </c>
      <c r="Y40" s="140" cm="1">
        <f t="array" ref="Y40">SUMPRODUCT((M40:S40&gt;=$N$8)*(M40:S40 &lt;= $N$9)*(TEXT(M40:S40,"yyyy-mm")=V40)*(M41:S41 = "★"))</f>
        <v>0</v>
      </c>
      <c r="Z40" s="135"/>
      <c r="AA40" s="135"/>
      <c r="AB40" s="132">
        <v>28</v>
      </c>
      <c r="AC40" s="141">
        <f>AI38+1</f>
        <v>46146</v>
      </c>
      <c r="AD40" s="141">
        <f t="shared" ref="AD40:AI40" si="110">AC40+1</f>
        <v>46147</v>
      </c>
      <c r="AE40" s="141">
        <f t="shared" si="110"/>
        <v>46148</v>
      </c>
      <c r="AF40" s="141">
        <f t="shared" si="110"/>
        <v>46149</v>
      </c>
      <c r="AG40" s="141">
        <f t="shared" si="110"/>
        <v>46150</v>
      </c>
      <c r="AH40" s="142">
        <f t="shared" si="110"/>
        <v>46151</v>
      </c>
      <c r="AI40" s="143">
        <f t="shared" si="110"/>
        <v>46152</v>
      </c>
      <c r="AJ40" s="68">
        <f t="shared" ref="AJ40" si="111">COUNTIF(AC41:AI41,"★")</f>
        <v>0</v>
      </c>
      <c r="AK40" s="68"/>
      <c r="AL40" s="68" t="str">
        <f>TEXT(AC40,"YYYY-MM")</f>
        <v>2026-05</v>
      </c>
      <c r="AM40" s="69" cm="1">
        <f t="array" ref="AM40">SUMPRODUCT((AC40:AI40&gt;=$N$8)*(AC40:AI40 &lt;= $N$9)*(TEXT(AC40:AI40,"yyyy-mm")=AL40)*(AC41:AI41 = "●"))</f>
        <v>0</v>
      </c>
      <c r="AN40" s="69" cm="1">
        <f t="array" ref="AN40">SUMPRODUCT((AH40:AI40&gt;=$N$8)*(AH40:AI40 &lt;= $N$9)*(TEXT(AH40:AI40,"yyyy-mm")=AL40)*(AH41:AI41 = "▲"))</f>
        <v>0</v>
      </c>
      <c r="AO40" s="69" cm="1">
        <f t="array" ref="AO40">SUMPRODUCT((AC40:AI40&gt;=$N$8)*(AC40:AI40 &lt;= $N$9)*(TEXT(AC40:AI40,"yyyy-mm")=AL40)*(AC41:AI41 = "★"))</f>
        <v>0</v>
      </c>
      <c r="AP40" s="68"/>
      <c r="AQ40" s="19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3"/>
    </row>
    <row r="41" spans="1:55" s="8" customFormat="1" ht="19.5" customHeight="1" thickBot="1" x14ac:dyDescent="0.5">
      <c r="A41" s="4">
        <v>3</v>
      </c>
      <c r="B41" s="4">
        <v>31</v>
      </c>
      <c r="C41" s="18">
        <f t="shared" si="1"/>
        <v>46874</v>
      </c>
      <c r="D41" s="18">
        <f t="shared" si="2"/>
        <v>45989</v>
      </c>
      <c r="E41" s="4" t="str">
        <f t="shared" si="0"/>
        <v>2028-05</v>
      </c>
      <c r="F41" s="2">
        <f ca="1">SUMIF($V$160:$W$201,E41,$W$160:$W$201)</f>
        <v>0</v>
      </c>
      <c r="G41" s="2">
        <f ca="1">SUMIF($V$160:$X$201,E41,$X$160:$X$201)</f>
        <v>0</v>
      </c>
      <c r="H41" s="2">
        <f ca="1">SUMIF($V$160:$Y$201,E41,$Y$160:$Y$201)</f>
        <v>0</v>
      </c>
      <c r="I41" s="17">
        <f t="shared" si="3"/>
        <v>0</v>
      </c>
      <c r="J41" s="135"/>
      <c r="K41" s="135" t="str">
        <f t="shared" ref="K41" si="112">IF(U41&gt;=0.285,"OK","NG")</f>
        <v>NG</v>
      </c>
      <c r="L41" s="136"/>
      <c r="M41" s="144"/>
      <c r="N41" s="144"/>
      <c r="O41" s="144"/>
      <c r="P41" s="144"/>
      <c r="Q41" s="144"/>
      <c r="R41" s="145"/>
      <c r="S41" s="146"/>
      <c r="T41" s="135">
        <f t="shared" ref="T41" si="113">COUNTIF(M41:S41,"●")</f>
        <v>0</v>
      </c>
      <c r="U41" s="147">
        <f t="shared" ref="U41" si="114">IF(COUNTA(M41:S41)=0,-1,IF(OR(COUNTIF(M41:S41,"▲")&gt;6,AND(M40&lt;$N$9,$N$9&lt;S40)),0.285,IF(T40+T41=0,0,T41/(T41+T40))))</f>
        <v>-1</v>
      </c>
      <c r="V41" s="135" t="str">
        <f>TEXT(S40,"YYYY-MM")</f>
        <v>2026-01</v>
      </c>
      <c r="W41" s="140" cm="1">
        <f t="array" ref="W41">IF(V41=V40,0,SUMPRODUCT((M40:S40&gt;=$N$8)*(M40:S40 &lt;= $N$9)*(TEXT(M40:S40,"yyyy-mm")=V41)*(M41:S41 = "●")))</f>
        <v>0</v>
      </c>
      <c r="X41" s="140" cm="1">
        <f t="array" ref="X41">IF(V41=V40,0,SUMPRODUCT((M40:S40&gt;=$N$8)*(M40:S40 &lt;= $N$9)*(TEXT(M40:S40,"yyyy-mm")=V41)*(M41:S41 = "▲")))</f>
        <v>0</v>
      </c>
      <c r="Y41" s="140" cm="1">
        <f t="array" ref="Y41">IF(V41=V40,0,SUMPRODUCT((M40:S40&gt;=$N$8)*(M40:S40 &lt;= $N$9)*(TEXT(M40:S40,"yyyy-mm")=V41)*(M41:S41 = "★")))</f>
        <v>0</v>
      </c>
      <c r="Z41" s="135"/>
      <c r="AA41" s="135" t="str">
        <f t="shared" ref="AA41" si="115">IF(AK41&gt;=0.285,"OK","NG")</f>
        <v>NG</v>
      </c>
      <c r="AB41" s="136"/>
      <c r="AC41" s="144"/>
      <c r="AD41" s="144"/>
      <c r="AE41" s="144"/>
      <c r="AF41" s="144"/>
      <c r="AG41" s="144"/>
      <c r="AH41" s="145"/>
      <c r="AI41" s="146"/>
      <c r="AJ41" s="68">
        <f t="shared" ref="AJ41" si="116">COUNTIF(AC41:AI41,"●")</f>
        <v>0</v>
      </c>
      <c r="AK41" s="70">
        <f t="shared" ref="AK41" si="117">IF(COUNTA(AC41:AI41)=0,-1,IF(OR(COUNTIF(AC41:AI41,"▲")&gt;6,AND(AC40&lt;$N$9,$N$9&lt;AI40)),0.285,IF(AJ40+AJ41=0,0,AJ41/(AJ41+AJ40))))</f>
        <v>-1</v>
      </c>
      <c r="AL41" s="68" t="str">
        <f>TEXT(AI40,"YYYY-MM")</f>
        <v>2026-05</v>
      </c>
      <c r="AM41" s="69" cm="1">
        <f t="array" ref="AM41">IF(AL41=AL40,0,SUMPRODUCT((AC40:AI40&gt;=$N$8)*(AC40:AI40 &lt;= $N$9)*(TEXT(AC40:AI40,"yyyy-mm")=AL41)*(AC41:AI41 = "●")))</f>
        <v>0</v>
      </c>
      <c r="AN41" s="69" cm="1">
        <f t="array" ref="AN41">IF(AL41=AL40,0,SUMPRODUCT((AC40:AI40&gt;=$N$8)*(AC40:AI40 &lt;= $N$9)*(TEXT(AC40:AI40,"yyyy-mm")=AL41)*(AC41:AI41 = "▲")))</f>
        <v>0</v>
      </c>
      <c r="AO41" s="69" cm="1">
        <f t="array" ref="AO41">IF(AL41=AL40,0,SUMPRODUCT((AC40:AI40&gt;=$N$8)*(AC40:AI40 &lt;= $N$9)*(TEXT(AC40:AI40,"yyyy-mm")=AL41)*(AC41:AI41 = "★")))</f>
        <v>0</v>
      </c>
      <c r="AP41" s="68"/>
      <c r="AQ41" s="19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3"/>
    </row>
    <row r="42" spans="1:55" s="8" customFormat="1" ht="19.5" customHeight="1" x14ac:dyDescent="0.45">
      <c r="A42" s="4">
        <v>4</v>
      </c>
      <c r="B42" s="4">
        <v>32</v>
      </c>
      <c r="C42" s="18">
        <f t="shared" si="1"/>
        <v>46905</v>
      </c>
      <c r="D42" s="18">
        <f t="shared" si="2"/>
        <v>45989</v>
      </c>
      <c r="E42" s="4" t="str">
        <f t="shared" si="0"/>
        <v>2028-06</v>
      </c>
      <c r="F42" s="2">
        <f ca="1">SUMIF($V$160:$W$201,E42,$W$160:$W$201)+SUMIF($AL$160:$AM$201,E42,$AM$160:$AM$201)</f>
        <v>0</v>
      </c>
      <c r="G42" s="2">
        <f ca="1">SUMIF($V$160:$X$201,E42,$X$160:$X$201)+SUMIF($AL$160:$AN$201,E42,$AN$160:$AN$201)</f>
        <v>0</v>
      </c>
      <c r="H42" s="2">
        <f ca="1">SUMIF($V$160:$Y$201,E42,$Y$160:$Y$201)+SUMIF($AL$160:$AO$201,E42,$AO$160:$AO$201)</f>
        <v>0</v>
      </c>
      <c r="I42" s="17">
        <f t="shared" si="3"/>
        <v>0</v>
      </c>
      <c r="J42" s="135"/>
      <c r="K42" s="135"/>
      <c r="L42" s="132">
        <v>13</v>
      </c>
      <c r="M42" s="141">
        <f>S40+1</f>
        <v>46041</v>
      </c>
      <c r="N42" s="141">
        <f>M42+1</f>
        <v>46042</v>
      </c>
      <c r="O42" s="141">
        <f t="shared" ref="O42:Q42" si="118">N42+1</f>
        <v>46043</v>
      </c>
      <c r="P42" s="141">
        <f t="shared" si="118"/>
        <v>46044</v>
      </c>
      <c r="Q42" s="141">
        <f t="shared" si="118"/>
        <v>46045</v>
      </c>
      <c r="R42" s="142">
        <f>Q42+1</f>
        <v>46046</v>
      </c>
      <c r="S42" s="143">
        <f>R42+1</f>
        <v>46047</v>
      </c>
      <c r="T42" s="135">
        <f t="shared" ref="T42" si="119">COUNTIF(M43:S43,"★")</f>
        <v>0</v>
      </c>
      <c r="U42" s="135"/>
      <c r="V42" s="135" t="str">
        <f>TEXT(M42,"YYYY-MM")</f>
        <v>2026-01</v>
      </c>
      <c r="W42" s="140" cm="1">
        <f t="array" ref="W42">SUMPRODUCT((M42:S42&gt;=$N$8)*(M42:S42 &lt;= $N$9)*(TEXT(M42:S42,"yyyy-mm")=V42)*(M43:S43 = "●"))</f>
        <v>0</v>
      </c>
      <c r="X42" s="140" cm="1">
        <f t="array" ref="X42">SUMPRODUCT((R42:S42&gt;=$N$8)*(R42:S42 &lt;= $N$9)*(TEXT(R42:S42,"yyyy-mm")=V42)*(R43:S43 = "▲"))</f>
        <v>0</v>
      </c>
      <c r="Y42" s="140" cm="1">
        <f t="array" ref="Y42">SUMPRODUCT((M42:S42&gt;=$N$8)*(M42:S42 &lt;= $N$9)*(TEXT(M42:S42,"yyyy-mm")=V42)*(M43:S43 = "★"))</f>
        <v>0</v>
      </c>
      <c r="Z42" s="135"/>
      <c r="AA42" s="135"/>
      <c r="AB42" s="132">
        <v>29</v>
      </c>
      <c r="AC42" s="141">
        <f>AI40+1</f>
        <v>46153</v>
      </c>
      <c r="AD42" s="141">
        <f t="shared" ref="AD42:AI42" si="120">AC42+1</f>
        <v>46154</v>
      </c>
      <c r="AE42" s="141">
        <f t="shared" si="120"/>
        <v>46155</v>
      </c>
      <c r="AF42" s="141">
        <f t="shared" si="120"/>
        <v>46156</v>
      </c>
      <c r="AG42" s="141">
        <f t="shared" si="120"/>
        <v>46157</v>
      </c>
      <c r="AH42" s="142">
        <f t="shared" si="120"/>
        <v>46158</v>
      </c>
      <c r="AI42" s="143">
        <f t="shared" si="120"/>
        <v>46159</v>
      </c>
      <c r="AJ42" s="68">
        <f t="shared" ref="AJ42" si="121">COUNTIF(AC43:AI43,"★")</f>
        <v>0</v>
      </c>
      <c r="AK42" s="68"/>
      <c r="AL42" s="68" t="str">
        <f>TEXT(AC42,"YYYY-MM")</f>
        <v>2026-05</v>
      </c>
      <c r="AM42" s="69" cm="1">
        <f t="array" ref="AM42">SUMPRODUCT((AC42:AI42&gt;=$N$8)*(AC42:AI42 &lt;= $N$9)*(TEXT(AC42:AI42,"yyyy-mm")=AL42)*(AC43:AI43 = "●"))</f>
        <v>0</v>
      </c>
      <c r="AN42" s="69" cm="1">
        <f t="array" ref="AN42">SUMPRODUCT((AH42:AI42&gt;=$N$8)*(AH42:AI42 &lt;= $N$9)*(TEXT(AH42:AI42,"yyyy-mm")=AL42)*(AH43:AI43 = "▲"))</f>
        <v>0</v>
      </c>
      <c r="AO42" s="69" cm="1">
        <f t="array" ref="AO42">SUMPRODUCT((AC42:AI42&gt;=$N$8)*(AC42:AI42 &lt;= $N$9)*(TEXT(AC42:AI42,"yyyy-mm")=AL42)*(AC43:AI43 = "★"))</f>
        <v>0</v>
      </c>
      <c r="AP42" s="68"/>
      <c r="AQ42" s="19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3"/>
    </row>
    <row r="43" spans="1:55" s="8" customFormat="1" ht="19.5" customHeight="1" thickBot="1" x14ac:dyDescent="0.5">
      <c r="A43" s="4">
        <v>5</v>
      </c>
      <c r="B43" s="4">
        <v>33</v>
      </c>
      <c r="C43" s="18">
        <f t="shared" si="1"/>
        <v>46935</v>
      </c>
      <c r="D43" s="18">
        <f t="shared" si="2"/>
        <v>45989</v>
      </c>
      <c r="E43" s="4" t="str">
        <f t="shared" si="0"/>
        <v>2028-07</v>
      </c>
      <c r="F43" s="2">
        <f ca="1">SUMIF($V$160:$W$201,E43,$W$160:$W$201)+SUMIF($AL$160:$AM$201,E43,$AM$160:$AM$201)</f>
        <v>0</v>
      </c>
      <c r="G43" s="2">
        <f ca="1">SUMIF($V$160:$X$201,E43,$X$160:$X$201)+SUMIF($AL$160:$AN$201,E43,$AN$160:$AN$201)</f>
        <v>0</v>
      </c>
      <c r="H43" s="2">
        <f ca="1">SUMIF($V$160:$Y$201,E43,$Y$160:$Y$201)+SUMIF($AL$160:$AO$201,E43,$AO$160:$AO$201)</f>
        <v>0</v>
      </c>
      <c r="I43" s="17">
        <f t="shared" si="3"/>
        <v>0</v>
      </c>
      <c r="J43" s="135"/>
      <c r="K43" s="135" t="str">
        <f t="shared" ref="K43" si="122">IF(U43&gt;=0.285,"OK","NG")</f>
        <v>NG</v>
      </c>
      <c r="L43" s="136"/>
      <c r="M43" s="144"/>
      <c r="N43" s="144"/>
      <c r="O43" s="144"/>
      <c r="P43" s="144"/>
      <c r="Q43" s="144"/>
      <c r="R43" s="145"/>
      <c r="S43" s="146"/>
      <c r="T43" s="135">
        <f t="shared" ref="T43" si="123">COUNTIF(M43:S43,"●")</f>
        <v>0</v>
      </c>
      <c r="U43" s="147">
        <f t="shared" ref="U43" si="124">IF(COUNTA(M43:S43)=0,-1,IF(OR(COUNTIF(M43:S43,"▲")&gt;6,AND(M42&lt;$N$9,$N$9&lt;S42)),0.285,IF(T42+T43=0,0,T43/(T43+T42))))</f>
        <v>-1</v>
      </c>
      <c r="V43" s="135" t="str">
        <f>TEXT(S42,"YYYY-MM")</f>
        <v>2026-01</v>
      </c>
      <c r="W43" s="140" cm="1">
        <f t="array" ref="W43">IF(V43=V42,0,SUMPRODUCT((M42:S42&gt;=$N$8)*(M42:S42 &lt;= $N$9)*(TEXT(M42:S42,"yyyy-mm")=V43)*(M43:S43 = "●")))</f>
        <v>0</v>
      </c>
      <c r="X43" s="140" cm="1">
        <f t="array" ref="X43">IF(V43=V42,0,SUMPRODUCT((M42:S42&gt;=$N$8)*(M42:S42 &lt;= $N$9)*(TEXT(M42:S42,"yyyy-mm")=V43)*(M43:S43 = "▲")))</f>
        <v>0</v>
      </c>
      <c r="Y43" s="140" cm="1">
        <f t="array" ref="Y43">IF(V43=V42,0,SUMPRODUCT((M42:S42&gt;=$N$8)*(M42:S42 &lt;= $N$9)*(TEXT(M42:S42,"yyyy-mm")=V43)*(M43:S43 = "★")))</f>
        <v>0</v>
      </c>
      <c r="Z43" s="135"/>
      <c r="AA43" s="135" t="str">
        <f t="shared" ref="AA43" si="125">IF(AK43&gt;=0.285,"OK","NG")</f>
        <v>NG</v>
      </c>
      <c r="AB43" s="136"/>
      <c r="AC43" s="144"/>
      <c r="AD43" s="144"/>
      <c r="AE43" s="144"/>
      <c r="AF43" s="144"/>
      <c r="AG43" s="144"/>
      <c r="AH43" s="145"/>
      <c r="AI43" s="146"/>
      <c r="AJ43" s="68">
        <f t="shared" ref="AJ43" si="126">COUNTIF(AC43:AI43,"●")</f>
        <v>0</v>
      </c>
      <c r="AK43" s="70">
        <f t="shared" ref="AK43" si="127">IF(COUNTA(AC43:AI43)=0,-1,IF(OR(COUNTIF(AC43:AI43,"▲")&gt;6,AND(AC42&lt;$N$9,$N$9&lt;AI42)),0.285,IF(AJ42+AJ43=0,0,AJ43/(AJ43+AJ42))))</f>
        <v>-1</v>
      </c>
      <c r="AL43" s="68" t="str">
        <f>TEXT(AI42,"YYYY-MM")</f>
        <v>2026-05</v>
      </c>
      <c r="AM43" s="69" cm="1">
        <f t="array" ref="AM43">IF(AL43=AL42,0,SUMPRODUCT((AC42:AI42&gt;=$N$8)*(AC42:AI42 &lt;= $N$9)*(TEXT(AC42:AI42,"yyyy-mm")=AL43)*(AC43:AI43 = "●")))</f>
        <v>0</v>
      </c>
      <c r="AN43" s="69" cm="1">
        <f t="array" ref="AN43">IF(AL43=AL42,0,SUMPRODUCT((AC42:AI42&gt;=$N$8)*(AC42:AI42 &lt;= $N$9)*(TEXT(AC42:AI42,"yyyy-mm")=AL43)*(AC43:AI43 = "▲")))</f>
        <v>0</v>
      </c>
      <c r="AO43" s="69" cm="1">
        <f t="array" ref="AO43">IF(AL43=AL42,0,SUMPRODUCT((AC42:AI42&gt;=$N$8)*(AC42:AI42 &lt;= $N$9)*(TEXT(AC42:AI42,"yyyy-mm")=AL43)*(AC43:AI43 = "★")))</f>
        <v>0</v>
      </c>
      <c r="AP43" s="68"/>
      <c r="AQ43" s="19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3"/>
    </row>
    <row r="44" spans="1:55" s="8" customFormat="1" ht="19.5" customHeight="1" x14ac:dyDescent="0.45">
      <c r="A44" s="4">
        <v>1</v>
      </c>
      <c r="B44" s="4">
        <v>34</v>
      </c>
      <c r="C44" s="18">
        <f t="shared" si="1"/>
        <v>46966</v>
      </c>
      <c r="D44" s="18">
        <f t="shared" si="2"/>
        <v>45989</v>
      </c>
      <c r="E44" s="4" t="str">
        <f t="shared" si="0"/>
        <v>2028-08</v>
      </c>
      <c r="F44" s="2">
        <f ca="1">SUMIF($V$160:$W$201,E44,$W$160:$W$201)+SUMIF($AL$160:$AM$201,E44,$AM$160:$AM$201)</f>
        <v>0</v>
      </c>
      <c r="G44" s="2">
        <f ca="1">SUMIF($V$160:$X$201,E44,$X$160:$X$201)+SUMIF($AL$160:$AN$201,E44,$AN$160:$AN$201)</f>
        <v>0</v>
      </c>
      <c r="H44" s="2">
        <f ca="1">SUMIF($V$160:$Y$201,E44,$Y$160:$Y$201)+SUMIF($AL$160:$AO$201,E44,$AO$160:$AO$201)</f>
        <v>0</v>
      </c>
      <c r="I44" s="17">
        <f t="shared" si="3"/>
        <v>0</v>
      </c>
      <c r="J44" s="135"/>
      <c r="K44" s="135"/>
      <c r="L44" s="132">
        <v>14</v>
      </c>
      <c r="M44" s="141">
        <f>S42+1</f>
        <v>46048</v>
      </c>
      <c r="N44" s="141">
        <f>M44+1</f>
        <v>46049</v>
      </c>
      <c r="O44" s="141">
        <f t="shared" ref="O44:Q44" si="128">N44+1</f>
        <v>46050</v>
      </c>
      <c r="P44" s="141">
        <f t="shared" si="128"/>
        <v>46051</v>
      </c>
      <c r="Q44" s="141">
        <f t="shared" si="128"/>
        <v>46052</v>
      </c>
      <c r="R44" s="142">
        <f>Q44+1</f>
        <v>46053</v>
      </c>
      <c r="S44" s="143">
        <f>R44+1</f>
        <v>46054</v>
      </c>
      <c r="T44" s="135">
        <f t="shared" ref="T44" si="129">COUNTIF(M45:S45,"★")</f>
        <v>0</v>
      </c>
      <c r="U44" s="135"/>
      <c r="V44" s="135" t="str">
        <f>TEXT(M44,"YYYY-MM")</f>
        <v>2026-01</v>
      </c>
      <c r="W44" s="140" cm="1">
        <f t="array" ref="W44">SUMPRODUCT((M44:S44&gt;=$N$8)*(M44:S44 &lt;= $N$9)*(TEXT(M44:S44,"yyyy-mm")=V44)*(M45:S45 = "●"))</f>
        <v>0</v>
      </c>
      <c r="X44" s="140" cm="1">
        <f t="array" ref="X44">SUMPRODUCT((R44:S44&gt;=$N$8)*(R44:S44 &lt;= $N$9)*(TEXT(R44:S44,"yyyy-mm")=V44)*(R45:S45 = "▲"))</f>
        <v>0</v>
      </c>
      <c r="Y44" s="140" cm="1">
        <f t="array" ref="Y44">SUMPRODUCT((M44:S44&gt;=$N$8)*(M44:S44 &lt;= $N$9)*(TEXT(M44:S44,"yyyy-mm")=V44)*(M45:S45 = "★"))</f>
        <v>0</v>
      </c>
      <c r="Z44" s="135"/>
      <c r="AA44" s="135"/>
      <c r="AB44" s="132">
        <v>30</v>
      </c>
      <c r="AC44" s="141">
        <f>AI42+1</f>
        <v>46160</v>
      </c>
      <c r="AD44" s="141">
        <f t="shared" ref="AD44:AI44" si="130">AC44+1</f>
        <v>46161</v>
      </c>
      <c r="AE44" s="141">
        <f t="shared" si="130"/>
        <v>46162</v>
      </c>
      <c r="AF44" s="141">
        <f t="shared" si="130"/>
        <v>46163</v>
      </c>
      <c r="AG44" s="141">
        <f t="shared" si="130"/>
        <v>46164</v>
      </c>
      <c r="AH44" s="142">
        <f t="shared" si="130"/>
        <v>46165</v>
      </c>
      <c r="AI44" s="143">
        <f t="shared" si="130"/>
        <v>46166</v>
      </c>
      <c r="AJ44" s="68">
        <f t="shared" ref="AJ44" si="131">COUNTIF(AC45:AI45,"★")</f>
        <v>0</v>
      </c>
      <c r="AK44" s="68"/>
      <c r="AL44" s="68" t="str">
        <f>TEXT(AC44,"YYYY-MM")</f>
        <v>2026-05</v>
      </c>
      <c r="AM44" s="69" cm="1">
        <f t="array" ref="AM44">SUMPRODUCT((AC44:AI44&gt;=$N$8)*(AC44:AI44 &lt;= $N$9)*(TEXT(AC44:AI44,"yyyy-mm")=AL44)*(AC45:AI45 = "●"))</f>
        <v>0</v>
      </c>
      <c r="AN44" s="69" cm="1">
        <f t="array" ref="AN44">SUMPRODUCT((AH44:AI44&gt;=$N$8)*(AH44:AI44 &lt;= $N$9)*(TEXT(AH44:AI44,"yyyy-mm")=AL44)*(AH45:AI45 = "▲"))</f>
        <v>0</v>
      </c>
      <c r="AO44" s="69" cm="1">
        <f t="array" ref="AO44">SUMPRODUCT((AC44:AI44&gt;=$N$8)*(AC44:AI44 &lt;= $N$9)*(TEXT(AC44:AI44,"yyyy-mm")=AL44)*(AC45:AI45 = "★"))</f>
        <v>0</v>
      </c>
      <c r="AP44" s="68"/>
      <c r="AQ44" s="19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3"/>
    </row>
    <row r="45" spans="1:55" s="8" customFormat="1" ht="19.5" customHeight="1" thickBot="1" x14ac:dyDescent="0.5">
      <c r="A45" s="4">
        <v>2</v>
      </c>
      <c r="B45" s="4">
        <v>35</v>
      </c>
      <c r="C45" s="18">
        <f t="shared" si="1"/>
        <v>46997</v>
      </c>
      <c r="D45" s="18">
        <f t="shared" si="2"/>
        <v>45989</v>
      </c>
      <c r="E45" s="4" t="str">
        <f t="shared" si="0"/>
        <v>2028-09</v>
      </c>
      <c r="F45" s="2">
        <f ca="1">SUMIF($AL$160:$AM$201,E45,$AM$160:$AM$201)</f>
        <v>0</v>
      </c>
      <c r="G45" s="2">
        <f ca="1">SUMIF($AL$160:$AN$201,E45,$AN$160:$AN$201)</f>
        <v>0</v>
      </c>
      <c r="H45" s="2">
        <f ca="1">SUMIF($AL$160:$AO$201,E45,$AO$160:$AO$201)</f>
        <v>0</v>
      </c>
      <c r="I45" s="17">
        <f t="shared" si="3"/>
        <v>0</v>
      </c>
      <c r="J45" s="135"/>
      <c r="K45" s="135" t="str">
        <f t="shared" ref="K45" si="132">IF(U45&gt;=0.285,"OK","NG")</f>
        <v>NG</v>
      </c>
      <c r="L45" s="136"/>
      <c r="M45" s="144"/>
      <c r="N45" s="144"/>
      <c r="O45" s="144"/>
      <c r="P45" s="144"/>
      <c r="Q45" s="144"/>
      <c r="R45" s="145"/>
      <c r="S45" s="146"/>
      <c r="T45" s="135">
        <f t="shared" ref="T45" si="133">COUNTIF(M45:S45,"●")</f>
        <v>0</v>
      </c>
      <c r="U45" s="147">
        <f t="shared" ref="U45" si="134">IF(COUNTA(M45:S45)=0,-1,IF(OR(COUNTIF(M45:S45,"▲")&gt;6,AND(M44&lt;$N$9,$N$9&lt;S44)),0.285,IF(T44+T45=0,0,T45/(T45+T44))))</f>
        <v>-1</v>
      </c>
      <c r="V45" s="135" t="str">
        <f>TEXT(S44,"YYYY-MM")</f>
        <v>2026-02</v>
      </c>
      <c r="W45" s="140" cm="1">
        <f t="array" ref="W45">IF(V45=V44,0,SUMPRODUCT((M44:S44&gt;=$N$8)*(M44:S44 &lt;= $N$9)*(TEXT(M44:S44,"yyyy-mm")=V45)*(M45:S45 = "●")))</f>
        <v>0</v>
      </c>
      <c r="X45" s="140" cm="1">
        <f t="array" ref="X45">IF(V45=V44,0,SUMPRODUCT((M44:S44&gt;=$N$8)*(M44:S44 &lt;= $N$9)*(TEXT(M44:S44,"yyyy-mm")=V45)*(M45:S45 = "▲")))</f>
        <v>0</v>
      </c>
      <c r="Y45" s="140" cm="1">
        <f t="array" ref="Y45">IF(V45=V44,0,SUMPRODUCT((M44:S44&gt;=$N$8)*(M44:S44 &lt;= $N$9)*(TEXT(M44:S44,"yyyy-mm")=V45)*(M45:S45 = "★")))</f>
        <v>0</v>
      </c>
      <c r="Z45" s="135"/>
      <c r="AA45" s="135" t="str">
        <f t="shared" ref="AA45" si="135">IF(AK45&gt;=0.285,"OK","NG")</f>
        <v>NG</v>
      </c>
      <c r="AB45" s="136"/>
      <c r="AC45" s="144"/>
      <c r="AD45" s="144"/>
      <c r="AE45" s="144"/>
      <c r="AF45" s="144"/>
      <c r="AG45" s="144"/>
      <c r="AH45" s="145"/>
      <c r="AI45" s="146"/>
      <c r="AJ45" s="68">
        <f t="shared" ref="AJ45" si="136">COUNTIF(AC45:AI45,"●")</f>
        <v>0</v>
      </c>
      <c r="AK45" s="70">
        <f t="shared" ref="AK45" si="137">IF(COUNTA(AC45:AI45)=0,-1,IF(OR(COUNTIF(AC45:AI45,"▲")&gt;6,AND(AC44&lt;$N$9,$N$9&lt;AI44)),0.285,IF(AJ44+AJ45=0,0,AJ45/(AJ45+AJ44))))</f>
        <v>-1</v>
      </c>
      <c r="AL45" s="68" t="str">
        <f>TEXT(AI44,"YYYY-MM")</f>
        <v>2026-05</v>
      </c>
      <c r="AM45" s="69" cm="1">
        <f t="array" ref="AM45">IF(AL45=AL44,0,SUMPRODUCT((AC44:AI44&gt;=$N$8)*(AC44:AI44 &lt;= $N$9)*(TEXT(AC44:AI44,"yyyy-mm")=AL45)*(AC45:AI45 = "●")))</f>
        <v>0</v>
      </c>
      <c r="AN45" s="69" cm="1">
        <f t="array" ref="AN45">IF(AL45=AL44,0,SUMPRODUCT((AC44:AI44&gt;=$N$8)*(AC44:AI44 &lt;= $N$9)*(TEXT(AC44:AI44,"yyyy-mm")=AL45)*(AC45:AI45 = "▲")))</f>
        <v>0</v>
      </c>
      <c r="AO45" s="69" cm="1">
        <f t="array" ref="AO45">IF(AL45=AL44,0,SUMPRODUCT((AC44:AI44&gt;=$N$8)*(AC44:AI44 &lt;= $N$9)*(TEXT(AC44:AI44,"yyyy-mm")=AL45)*(AC45:AI45 = "★")))</f>
        <v>0</v>
      </c>
      <c r="AP45" s="68"/>
      <c r="AQ45" s="19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3"/>
    </row>
    <row r="46" spans="1:55" s="8" customFormat="1" ht="19.5" customHeight="1" x14ac:dyDescent="0.45">
      <c r="A46" s="4">
        <v>3</v>
      </c>
      <c r="B46" s="4">
        <v>36</v>
      </c>
      <c r="C46" s="18">
        <f t="shared" si="1"/>
        <v>47027</v>
      </c>
      <c r="D46" s="18">
        <f t="shared" si="2"/>
        <v>45989</v>
      </c>
      <c r="E46" s="4" t="str">
        <f t="shared" si="0"/>
        <v>2028-10</v>
      </c>
      <c r="F46" s="2">
        <f ca="1">SUMIF($AL$160:$AM$201,E46,$AM$160:$AM$201)</f>
        <v>0</v>
      </c>
      <c r="G46" s="2">
        <f ca="1">SUMIF($AL$160:$AN$201,E46,$AN$160:$AN$201)</f>
        <v>0</v>
      </c>
      <c r="H46" s="2">
        <f ca="1">SUMIF($AL$160:$AO$201,E46,$AO$160:$AO$201)</f>
        <v>0</v>
      </c>
      <c r="I46" s="17">
        <f t="shared" si="3"/>
        <v>0</v>
      </c>
      <c r="J46" s="135"/>
      <c r="K46" s="135"/>
      <c r="L46" s="132">
        <v>15</v>
      </c>
      <c r="M46" s="141">
        <f>S44+1</f>
        <v>46055</v>
      </c>
      <c r="N46" s="141">
        <f>M46+1</f>
        <v>46056</v>
      </c>
      <c r="O46" s="141">
        <f t="shared" ref="O46:Q46" si="138">N46+1</f>
        <v>46057</v>
      </c>
      <c r="P46" s="141">
        <f t="shared" si="138"/>
        <v>46058</v>
      </c>
      <c r="Q46" s="141">
        <f t="shared" si="138"/>
        <v>46059</v>
      </c>
      <c r="R46" s="142">
        <f>Q46+1</f>
        <v>46060</v>
      </c>
      <c r="S46" s="143">
        <f>R46+1</f>
        <v>46061</v>
      </c>
      <c r="T46" s="135">
        <f t="shared" ref="T46" si="139">COUNTIF(M47:S47,"★")</f>
        <v>0</v>
      </c>
      <c r="U46" s="135"/>
      <c r="V46" s="135" t="str">
        <f>TEXT(M46,"YYYY-MM")</f>
        <v>2026-02</v>
      </c>
      <c r="W46" s="140" cm="1">
        <f t="array" ref="W46">SUMPRODUCT((M46:S46&gt;=$N$8)*(M46:S46 &lt;= $N$9)*(TEXT(M46:S46,"yyyy-mm")=V46)*(M47:S47 = "●"))</f>
        <v>0</v>
      </c>
      <c r="X46" s="140" cm="1">
        <f t="array" ref="X46">SUMPRODUCT((R46:S46&gt;=$N$8)*(R46:S46 &lt;= $N$9)*(TEXT(R46:S46,"yyyy-mm")=V46)*(R47:S47 = "▲"))</f>
        <v>0</v>
      </c>
      <c r="Y46" s="140" cm="1">
        <f t="array" ref="Y46">SUMPRODUCT((M46:S46&gt;=$N$8)*(M46:S46 &lt;= $N$9)*(TEXT(M46:S46,"yyyy-mm")=V46)*(M47:S47 = "★"))</f>
        <v>0</v>
      </c>
      <c r="Z46" s="135"/>
      <c r="AA46" s="135"/>
      <c r="AB46" s="132">
        <v>31</v>
      </c>
      <c r="AC46" s="141">
        <f>AI44+1</f>
        <v>46167</v>
      </c>
      <c r="AD46" s="141">
        <f t="shared" ref="AD46:AI46" si="140">AC46+1</f>
        <v>46168</v>
      </c>
      <c r="AE46" s="141">
        <f t="shared" si="140"/>
        <v>46169</v>
      </c>
      <c r="AF46" s="141">
        <f t="shared" si="140"/>
        <v>46170</v>
      </c>
      <c r="AG46" s="141">
        <f t="shared" si="140"/>
        <v>46171</v>
      </c>
      <c r="AH46" s="142">
        <f t="shared" si="140"/>
        <v>46172</v>
      </c>
      <c r="AI46" s="143">
        <f t="shared" si="140"/>
        <v>46173</v>
      </c>
      <c r="AJ46" s="68">
        <f t="shared" ref="AJ46" si="141">COUNTIF(AC47:AI47,"★")</f>
        <v>0</v>
      </c>
      <c r="AK46" s="68"/>
      <c r="AL46" s="68" t="str">
        <f>TEXT(AC46,"YYYY-MM")</f>
        <v>2026-05</v>
      </c>
      <c r="AM46" s="69" cm="1">
        <f t="array" ref="AM46">SUMPRODUCT((AC46:AI46&gt;=$N$8)*(AC46:AI46 &lt;= $N$9)*(TEXT(AC46:AI46,"yyyy-mm")=AL46)*(AC47:AI47 = "●"))</f>
        <v>0</v>
      </c>
      <c r="AN46" s="69" cm="1">
        <f t="array" ref="AN46">SUMPRODUCT((AH46:AI46&gt;=$N$8)*(AH46:AI46 &lt;= $N$9)*(TEXT(AH46:AI46,"yyyy-mm")=AL46)*(AH47:AI47 = "▲"))</f>
        <v>0</v>
      </c>
      <c r="AO46" s="69" cm="1">
        <f t="array" ref="AO46">SUMPRODUCT((AC46:AI46&gt;=$N$8)*(AC46:AI46 &lt;= $N$9)*(TEXT(AC46:AI46,"yyyy-mm")=AL46)*(AC47:AI47 = "★"))</f>
        <v>0</v>
      </c>
      <c r="AP46" s="68"/>
      <c r="AQ46" s="19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3"/>
    </row>
    <row r="47" spans="1:55" s="8" customFormat="1" ht="19.5" customHeight="1" thickBot="1" x14ac:dyDescent="0.5">
      <c r="A47" s="4"/>
      <c r="B47" s="4"/>
      <c r="C47" s="4"/>
      <c r="D47" s="4"/>
      <c r="E47" s="4"/>
      <c r="F47" s="2">
        <f ca="1">SUM(F10:F46)</f>
        <v>0</v>
      </c>
      <c r="G47" s="2">
        <f ca="1">SUM(G10:G46)</f>
        <v>0</v>
      </c>
      <c r="H47" s="2">
        <f ca="1">SUM(H10:H46)</f>
        <v>0</v>
      </c>
      <c r="I47" s="4" t="e">
        <f ca="1">AVERAGEIF(I10:I46,"&gt;0")</f>
        <v>#DIV/0!</v>
      </c>
      <c r="J47" s="135"/>
      <c r="K47" s="135" t="str">
        <f t="shared" ref="K47" si="142">IF(U47&gt;=0.285,"OK","NG")</f>
        <v>NG</v>
      </c>
      <c r="L47" s="136"/>
      <c r="M47" s="144"/>
      <c r="N47" s="144"/>
      <c r="O47" s="144"/>
      <c r="P47" s="144"/>
      <c r="Q47" s="144"/>
      <c r="R47" s="145"/>
      <c r="S47" s="146"/>
      <c r="T47" s="135">
        <f t="shared" ref="T47" si="143">COUNTIF(M47:S47,"●")</f>
        <v>0</v>
      </c>
      <c r="U47" s="147">
        <f t="shared" ref="U47" si="144">IF(COUNTA(M47:S47)=0,-1,IF(OR(COUNTIF(M47:S47,"▲")&gt;6,AND(M46&lt;$N$9,$N$9&lt;S46)),0.285,IF(T46+T47=0,0,T47/(T47+T46))))</f>
        <v>-1</v>
      </c>
      <c r="V47" s="135" t="str">
        <f>TEXT(S46,"YYYY-MM")</f>
        <v>2026-02</v>
      </c>
      <c r="W47" s="140" cm="1">
        <f t="array" ref="W47">IF(V47=V46,0,SUMPRODUCT((M46:S46&gt;=$N$8)*(M46:S46 &lt;= $N$9)*(TEXT(M46:S46,"yyyy-mm")=V47)*(M47:S47 = "●")))</f>
        <v>0</v>
      </c>
      <c r="X47" s="140" cm="1">
        <f t="array" ref="X47">IF(V47=V46,0,SUMPRODUCT((M46:S46&gt;=$N$8)*(M46:S46 &lt;= $N$9)*(TEXT(M46:S46,"yyyy-mm")=V47)*(M47:S47 = "▲")))</f>
        <v>0</v>
      </c>
      <c r="Y47" s="140" cm="1">
        <f t="array" ref="Y47">IF(V47=V46,0,SUMPRODUCT((M46:S46&gt;=$N$8)*(M46:S46 &lt;= $N$9)*(TEXT(M46:S46,"yyyy-mm")=V47)*(M47:S47 = "★")))</f>
        <v>0</v>
      </c>
      <c r="Z47" s="135"/>
      <c r="AA47" s="135" t="str">
        <f t="shared" ref="AA47" si="145">IF(AK47&gt;=0.285,"OK","NG")</f>
        <v>NG</v>
      </c>
      <c r="AB47" s="136"/>
      <c r="AC47" s="144"/>
      <c r="AD47" s="144"/>
      <c r="AE47" s="144"/>
      <c r="AF47" s="144"/>
      <c r="AG47" s="144"/>
      <c r="AH47" s="145"/>
      <c r="AI47" s="146"/>
      <c r="AJ47" s="68">
        <f t="shared" ref="AJ47" si="146">COUNTIF(AC47:AI47,"●")</f>
        <v>0</v>
      </c>
      <c r="AK47" s="70">
        <f t="shared" ref="AK47" si="147">IF(COUNTA(AC47:AI47)=0,-1,IF(OR(COUNTIF(AC47:AI47,"▲")&gt;6,AND(AC46&lt;$N$9,$N$9&lt;AI46)),0.285,IF(AJ46+AJ47=0,0,AJ47/(AJ47+AJ46))))</f>
        <v>-1</v>
      </c>
      <c r="AL47" s="68" t="str">
        <f>TEXT(AI46,"YYYY-MM")</f>
        <v>2026-05</v>
      </c>
      <c r="AM47" s="69" cm="1">
        <f t="array" ref="AM47">IF(AL47=AL46,0,SUMPRODUCT((AC46:AI46&gt;=$N$8)*(AC46:AI46 &lt;= $N$9)*(TEXT(AC46:AI46,"yyyy-mm")=AL47)*(AC47:AI47 = "●")))</f>
        <v>0</v>
      </c>
      <c r="AN47" s="69" cm="1">
        <f t="array" ref="AN47">IF(AL47=AL46,0,SUMPRODUCT((AC46:AI46&gt;=$N$8)*(AC46:AI46 &lt;= $N$9)*(TEXT(AC46:AI46,"yyyy-mm")=AL47)*(AC47:AI47 = "▲")))</f>
        <v>0</v>
      </c>
      <c r="AO47" s="69" cm="1">
        <f t="array" ref="AO47">IF(AL47=AL46,0,SUMPRODUCT((AC46:AI46&gt;=$N$8)*(AC46:AI46 &lt;= $N$9)*(TEXT(AC46:AI46,"yyyy-mm")=AL47)*(AC47:AI47 = "★")))</f>
        <v>0</v>
      </c>
      <c r="AP47" s="68"/>
      <c r="AQ47" s="19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3"/>
    </row>
    <row r="48" spans="1:55" s="8" customFormat="1" ht="19.5" customHeight="1" x14ac:dyDescent="0.45">
      <c r="A48" s="4"/>
      <c r="B48" s="4"/>
      <c r="C48" s="4"/>
      <c r="D48" s="4"/>
      <c r="E48" s="4"/>
      <c r="F48" s="4"/>
      <c r="G48" s="4"/>
      <c r="H48" s="4"/>
      <c r="I48" s="4"/>
      <c r="J48" s="135"/>
      <c r="K48" s="135"/>
      <c r="L48" s="132">
        <v>16</v>
      </c>
      <c r="M48" s="141">
        <f>S46+1</f>
        <v>46062</v>
      </c>
      <c r="N48" s="141">
        <f>M48+1</f>
        <v>46063</v>
      </c>
      <c r="O48" s="141">
        <f t="shared" ref="O48:Q48" si="148">N48+1</f>
        <v>46064</v>
      </c>
      <c r="P48" s="141">
        <f t="shared" si="148"/>
        <v>46065</v>
      </c>
      <c r="Q48" s="141">
        <f t="shared" si="148"/>
        <v>46066</v>
      </c>
      <c r="R48" s="142">
        <f>Q48+1</f>
        <v>46067</v>
      </c>
      <c r="S48" s="143">
        <f>R48+1</f>
        <v>46068</v>
      </c>
      <c r="T48" s="135">
        <f t="shared" ref="T48" si="149">COUNTIF(M49:S49,"★")</f>
        <v>0</v>
      </c>
      <c r="U48" s="135"/>
      <c r="V48" s="135" t="str">
        <f>TEXT(M48,"YYYY-MM")</f>
        <v>2026-02</v>
      </c>
      <c r="W48" s="140" cm="1">
        <f t="array" ref="W48">SUMPRODUCT((M48:S48&gt;=$N$8)*(M48:S48 &lt;= $N$9)*(TEXT(M48:S48,"yyyy-mm")=V48)*(M49:S49 = "●"))</f>
        <v>0</v>
      </c>
      <c r="X48" s="140" cm="1">
        <f t="array" ref="X48">SUMPRODUCT((R48:S48&gt;=$N$8)*(R48:S48 &lt;= $N$9)*(TEXT(R48:S48,"yyyy-mm")=V48)*(R49:S49 = "▲"))</f>
        <v>0</v>
      </c>
      <c r="Y48" s="140" cm="1">
        <f t="array" ref="Y48">SUMPRODUCT((M48:S48&gt;=$N$8)*(M48:S48 &lt;= $N$9)*(TEXT(M48:S48,"yyyy-mm")=V48)*(M49:S49 = "★"))</f>
        <v>0</v>
      </c>
      <c r="Z48" s="135"/>
      <c r="AA48" s="135"/>
      <c r="AB48" s="132">
        <v>32</v>
      </c>
      <c r="AC48" s="141">
        <f>AI46+1</f>
        <v>46174</v>
      </c>
      <c r="AD48" s="141">
        <f t="shared" ref="AD48:AI48" si="150">AC48+1</f>
        <v>46175</v>
      </c>
      <c r="AE48" s="141">
        <f t="shared" si="150"/>
        <v>46176</v>
      </c>
      <c r="AF48" s="141">
        <f t="shared" si="150"/>
        <v>46177</v>
      </c>
      <c r="AG48" s="141">
        <f t="shared" si="150"/>
        <v>46178</v>
      </c>
      <c r="AH48" s="142">
        <f t="shared" si="150"/>
        <v>46179</v>
      </c>
      <c r="AI48" s="143">
        <f t="shared" si="150"/>
        <v>46180</v>
      </c>
      <c r="AJ48" s="68">
        <f t="shared" ref="AJ48" si="151">COUNTIF(AC49:AI49,"★")</f>
        <v>0</v>
      </c>
      <c r="AK48" s="68"/>
      <c r="AL48" s="68" t="str">
        <f>TEXT(AC48,"YYYY-MM")</f>
        <v>2026-06</v>
      </c>
      <c r="AM48" s="69" cm="1">
        <f t="array" ref="AM48">SUMPRODUCT((AC48:AI48&gt;=$N$8)*(AC48:AI48 &lt;= $N$9)*(TEXT(AC48:AI48,"yyyy-mm")=AL48)*(AC49:AI49 = "●"))</f>
        <v>0</v>
      </c>
      <c r="AN48" s="69" cm="1">
        <f t="array" ref="AN48">SUMPRODUCT((AH48:AI48&gt;=$N$8)*(AH48:AI48 &lt;= $N$9)*(TEXT(AH48:AI48,"yyyy-mm")=AL48)*(AH49:AI49 = "▲"))</f>
        <v>0</v>
      </c>
      <c r="AO48" s="69" cm="1">
        <f t="array" ref="AO48">SUMPRODUCT((AC48:AI48&gt;=$N$8)*(AC48:AI48 &lt;= $N$9)*(TEXT(AC48:AI48,"yyyy-mm")=AL48)*(AC49:AI49 = "★"))</f>
        <v>0</v>
      </c>
      <c r="AP48" s="65"/>
      <c r="AQ48" s="7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3"/>
    </row>
    <row r="49" spans="1:55" s="8" customFormat="1" ht="19.5" customHeight="1" thickBot="1" x14ac:dyDescent="0.5">
      <c r="A49" s="4"/>
      <c r="B49" s="4"/>
      <c r="C49" s="4"/>
      <c r="D49" s="4"/>
      <c r="E49" s="4"/>
      <c r="F49" s="4"/>
      <c r="G49" s="4"/>
      <c r="H49" s="4"/>
      <c r="I49" s="4"/>
      <c r="J49" s="135"/>
      <c r="K49" s="135" t="str">
        <f t="shared" ref="K49" si="152">IF(U49&gt;=0.285,"OK","NG")</f>
        <v>NG</v>
      </c>
      <c r="L49" s="136"/>
      <c r="M49" s="144"/>
      <c r="N49" s="144"/>
      <c r="O49" s="144"/>
      <c r="P49" s="144"/>
      <c r="Q49" s="144"/>
      <c r="R49" s="145"/>
      <c r="S49" s="146"/>
      <c r="T49" s="135">
        <f t="shared" ref="T49" si="153">COUNTIF(M49:S49,"●")</f>
        <v>0</v>
      </c>
      <c r="U49" s="147">
        <f t="shared" ref="U49" si="154">IF(COUNTA(M49:S49)=0,-1,IF(OR(COUNTIF(M49:S49,"▲")&gt;6,AND(M48&lt;$N$9,$N$9&lt;S48)),0.285,IF(T48+T49=0,0,T49/(T49+T48))))</f>
        <v>-1</v>
      </c>
      <c r="V49" s="135" t="str">
        <f>TEXT(S48,"YYYY-MM")</f>
        <v>2026-02</v>
      </c>
      <c r="W49" s="140" cm="1">
        <f t="array" ref="W49">IF(V49=V48,0,SUMPRODUCT((M48:S48&gt;=$N$8)*(M48:S48 &lt;= $N$9)*(TEXT(M48:S48,"yyyy-mm")=V49)*(M49:S49 = "●")))</f>
        <v>0</v>
      </c>
      <c r="X49" s="140" cm="1">
        <f t="array" ref="X49">IF(V49=V48,0,SUMPRODUCT((M48:S48&gt;=$N$8)*(M48:S48 &lt;= $N$9)*(TEXT(M48:S48,"yyyy-mm")=V49)*(M49:S49 = "▲")))</f>
        <v>0</v>
      </c>
      <c r="Y49" s="140" cm="1">
        <f t="array" ref="Y49">IF(V49=V48,0,SUMPRODUCT((M48:S48&gt;=$N$8)*(M48:S48 &lt;= $N$9)*(TEXT(M48:S48,"yyyy-mm")=V49)*(M49:S49 = "★")))</f>
        <v>0</v>
      </c>
      <c r="Z49" s="135"/>
      <c r="AA49" s="135" t="str">
        <f t="shared" ref="AA49" si="155">IF(AK49&gt;=0.285,"OK","NG")</f>
        <v>NG</v>
      </c>
      <c r="AB49" s="136"/>
      <c r="AC49" s="144"/>
      <c r="AD49" s="144"/>
      <c r="AE49" s="144"/>
      <c r="AF49" s="144"/>
      <c r="AG49" s="144"/>
      <c r="AH49" s="145"/>
      <c r="AI49" s="146"/>
      <c r="AJ49" s="68">
        <f t="shared" ref="AJ49" si="156">COUNTIF(AC49:AI49,"●")</f>
        <v>0</v>
      </c>
      <c r="AK49" s="70">
        <f t="shared" ref="AK49" si="157">IF(COUNTA(AC49:AI49)=0,-1,IF(OR(COUNTIF(AC49:AI49,"▲")&gt;6,AND(AC48&lt;$N$9,$N$9&lt;AI48)),0.285,IF(AJ48+AJ49=0,0,AJ49/(AJ49+AJ48))))</f>
        <v>-1</v>
      </c>
      <c r="AL49" s="68" t="str">
        <f>TEXT(AI48,"YYYY-MM")</f>
        <v>2026-06</v>
      </c>
      <c r="AM49" s="69" cm="1">
        <f t="array" ref="AM49">IF(AL49=AL48,0,SUMPRODUCT((AC48:AI48&gt;=$N$8)*(AC48:AI48 &lt;= $N$9)*(TEXT(AC48:AI48,"yyyy-mm")=AL49)*(AC49:AI49 = "●")))</f>
        <v>0</v>
      </c>
      <c r="AN49" s="69" cm="1">
        <f t="array" ref="AN49">IF(AL49=AL48,0,SUMPRODUCT((AC48:AI48&gt;=$N$8)*(AC48:AI48 &lt;= $N$9)*(TEXT(AC48:AI48,"yyyy-mm")=AL49)*(AC49:AI49 = "▲")))</f>
        <v>0</v>
      </c>
      <c r="AO49" s="69" cm="1">
        <f t="array" ref="AO49">IF(AL49=AL48,0,SUMPRODUCT((AC48:AI48&gt;=$N$8)*(AC48:AI48 &lt;= $N$9)*(TEXT(AC48:AI48,"yyyy-mm")=AL49)*(AC49:AI49 = "★")))</f>
        <v>0</v>
      </c>
      <c r="AP49" s="65"/>
      <c r="AQ49" s="7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3"/>
    </row>
    <row r="50" spans="1:55" s="8" customFormat="1" ht="19.5" customHeight="1" x14ac:dyDescent="0.45">
      <c r="A50" s="4"/>
      <c r="B50" s="4"/>
      <c r="C50" s="4"/>
      <c r="D50" s="4"/>
      <c r="E50" s="4"/>
      <c r="F50" s="4"/>
      <c r="G50" s="4"/>
      <c r="H50" s="4"/>
      <c r="I50" s="4"/>
      <c r="J50" s="86"/>
      <c r="K50" s="87"/>
      <c r="L50" s="28"/>
      <c r="M50" s="28"/>
      <c r="N50" s="28"/>
      <c r="O50" s="28"/>
      <c r="P50" s="28"/>
      <c r="Q50" s="28"/>
      <c r="R50" s="28"/>
      <c r="S50" s="28"/>
      <c r="T50" s="86"/>
      <c r="U50" s="148">
        <f>IFERROR(AVERAGEIF(U18:U49,"&gt;-1"),0)</f>
        <v>0</v>
      </c>
      <c r="V50" s="86"/>
      <c r="W50" s="81"/>
      <c r="X50" s="81"/>
      <c r="Y50" s="81"/>
      <c r="Z50" s="86"/>
      <c r="AA50" s="88"/>
      <c r="AB50" s="28"/>
      <c r="AC50" s="28"/>
      <c r="AD50" s="28"/>
      <c r="AE50" s="28"/>
      <c r="AF50" s="28"/>
      <c r="AG50" s="28"/>
      <c r="AH50" s="28"/>
      <c r="AI50" s="28"/>
      <c r="AJ50" s="65"/>
      <c r="AK50" s="71">
        <f>IFERROR(AVERAGEIF(AK18:AK49,"&gt;-1"),0)</f>
        <v>0</v>
      </c>
      <c r="AL50" s="65"/>
      <c r="AM50" s="64"/>
      <c r="AN50" s="64"/>
      <c r="AO50" s="64"/>
      <c r="AP50" s="65"/>
      <c r="AQ50" s="7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3"/>
    </row>
    <row r="51" spans="1:55" s="8" customFormat="1" ht="23.25" customHeight="1" x14ac:dyDescent="0.45">
      <c r="A51" s="4"/>
      <c r="B51" s="4"/>
      <c r="C51" s="4"/>
      <c r="D51" s="4"/>
      <c r="E51" s="4"/>
      <c r="F51" s="4"/>
      <c r="G51" s="4"/>
      <c r="H51" s="4"/>
      <c r="I51" s="4"/>
      <c r="J51" s="75" t="s">
        <v>63</v>
      </c>
      <c r="K51" s="76"/>
      <c r="L51" s="76"/>
      <c r="M51" s="77"/>
      <c r="N51" s="78"/>
      <c r="O51" s="79"/>
      <c r="P51" s="79"/>
      <c r="Q51" s="79"/>
      <c r="R51" s="79"/>
      <c r="S51" s="79"/>
      <c r="T51" s="80"/>
      <c r="U51" s="80"/>
      <c r="V51" s="80"/>
      <c r="W51" s="81"/>
      <c r="X51" s="81"/>
      <c r="Y51" s="81"/>
      <c r="Z51" s="80"/>
      <c r="AA51" s="82"/>
      <c r="AB51" s="79"/>
      <c r="AC51" s="79"/>
      <c r="AD51" s="79"/>
      <c r="AE51" s="79"/>
      <c r="AF51" s="28"/>
      <c r="AG51" s="28"/>
      <c r="AH51" s="28"/>
      <c r="AI51" s="28"/>
      <c r="AJ51" s="65"/>
      <c r="AK51" s="71"/>
      <c r="AL51" s="65"/>
      <c r="AM51" s="64"/>
      <c r="AN51" s="64"/>
      <c r="AO51" s="64"/>
      <c r="AP51" s="65"/>
      <c r="AQ51" s="7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3"/>
    </row>
    <row r="52" spans="1:55" s="8" customFormat="1" ht="27" customHeight="1" x14ac:dyDescent="0.45">
      <c r="J52" s="83"/>
      <c r="K52" s="84"/>
      <c r="L52" s="84"/>
      <c r="M52" s="60" t="s">
        <v>95</v>
      </c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28"/>
      <c r="AI52" s="28"/>
      <c r="AJ52" s="65"/>
      <c r="AK52" s="65"/>
      <c r="AL52" s="65"/>
      <c r="AM52" s="64"/>
      <c r="AN52" s="64"/>
      <c r="AO52" s="64"/>
      <c r="AP52" s="65"/>
      <c r="AQ52" s="7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3"/>
    </row>
    <row r="53" spans="1:55" ht="19.5" customHeight="1" x14ac:dyDescent="0.45">
      <c r="J53" s="86"/>
      <c r="K53" s="87"/>
      <c r="L53" s="28"/>
      <c r="M53" s="28"/>
      <c r="N53" s="28"/>
      <c r="O53" s="28"/>
      <c r="P53" s="28"/>
      <c r="Q53" s="28"/>
      <c r="R53" s="28"/>
      <c r="S53" s="28"/>
      <c r="T53" s="86"/>
      <c r="U53" s="86"/>
      <c r="V53" s="86"/>
      <c r="W53" s="81"/>
      <c r="X53" s="81"/>
      <c r="Y53" s="81"/>
      <c r="Z53" s="86"/>
      <c r="AA53" s="88"/>
      <c r="AB53" s="28"/>
      <c r="AC53" s="28"/>
      <c r="AD53" s="28"/>
      <c r="AE53" s="28"/>
      <c r="AF53" s="28"/>
      <c r="AG53" s="28"/>
      <c r="AH53" s="28"/>
      <c r="AI53" s="28"/>
      <c r="AJ53" s="65"/>
      <c r="AK53" s="65"/>
      <c r="AL53" s="65"/>
      <c r="AM53" s="64"/>
      <c r="AN53" s="64"/>
      <c r="AO53" s="64"/>
      <c r="AP53" s="65"/>
    </row>
    <row r="54" spans="1:55" s="8" customFormat="1" ht="19.5" customHeight="1" x14ac:dyDescent="0.45">
      <c r="J54" s="86"/>
      <c r="K54" s="87"/>
      <c r="L54" s="28"/>
      <c r="M54" s="28"/>
      <c r="N54" s="28"/>
      <c r="O54" s="28"/>
      <c r="P54" s="28"/>
      <c r="Q54" s="28"/>
      <c r="R54" s="28"/>
      <c r="S54" s="28"/>
      <c r="T54" s="86"/>
      <c r="U54" s="86"/>
      <c r="V54" s="86"/>
      <c r="W54" s="81"/>
      <c r="X54" s="81"/>
      <c r="Y54" s="81"/>
      <c r="Z54" s="86"/>
      <c r="AA54" s="88"/>
      <c r="AB54" s="28"/>
      <c r="AC54" s="28"/>
      <c r="AD54" s="28"/>
      <c r="AE54" s="28"/>
      <c r="AF54" s="28"/>
      <c r="AG54" s="28"/>
      <c r="AH54" s="28"/>
      <c r="AI54" s="28"/>
      <c r="AJ54" s="65"/>
      <c r="AK54" s="65"/>
      <c r="AL54" s="65"/>
      <c r="AM54" s="64"/>
      <c r="AN54" s="64"/>
      <c r="AO54" s="64"/>
      <c r="AP54" s="68"/>
      <c r="AQ54" s="19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3"/>
    </row>
    <row r="55" spans="1:55" s="8" customFormat="1" ht="19.5" customHeight="1" thickBot="1" x14ac:dyDescent="0.5">
      <c r="J55" s="86"/>
      <c r="K55" s="87"/>
      <c r="L55" s="28"/>
      <c r="M55" s="28"/>
      <c r="N55" s="28"/>
      <c r="O55" s="28"/>
      <c r="P55" s="28"/>
      <c r="Q55" s="28"/>
      <c r="R55" s="28"/>
      <c r="S55" s="28"/>
      <c r="T55" s="86"/>
      <c r="U55" s="86"/>
      <c r="V55" s="86"/>
      <c r="W55" s="81"/>
      <c r="X55" s="81"/>
      <c r="Y55" s="81"/>
      <c r="Z55" s="86"/>
      <c r="AA55" s="88"/>
      <c r="AB55" s="28"/>
      <c r="AC55" s="28"/>
      <c r="AD55" s="28"/>
      <c r="AE55" s="28"/>
      <c r="AF55" s="28"/>
      <c r="AG55" s="28"/>
      <c r="AH55" s="28"/>
      <c r="AI55" s="28"/>
      <c r="AJ55" s="65"/>
      <c r="AK55" s="65"/>
      <c r="AL55" s="65"/>
      <c r="AM55" s="64"/>
      <c r="AN55" s="64"/>
      <c r="AO55" s="64"/>
      <c r="AP55" s="68"/>
      <c r="AQ55" s="19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3"/>
    </row>
    <row r="56" spans="1:55" s="8" customFormat="1" ht="19.5" customHeight="1" x14ac:dyDescent="0.45">
      <c r="J56" s="86"/>
      <c r="K56" s="86"/>
      <c r="L56" s="132" t="s">
        <v>47</v>
      </c>
      <c r="M56" s="133" t="str">
        <f>"実施状況（"&amp;YEAR(M58)&amp;"年～）"</f>
        <v>実施状況（2026年～）</v>
      </c>
      <c r="N56" s="133"/>
      <c r="O56" s="133"/>
      <c r="P56" s="133"/>
      <c r="Q56" s="133"/>
      <c r="R56" s="133"/>
      <c r="S56" s="134"/>
      <c r="T56" s="86"/>
      <c r="U56" s="86"/>
      <c r="V56" s="86"/>
      <c r="W56" s="81"/>
      <c r="X56" s="81"/>
      <c r="Y56" s="81"/>
      <c r="Z56" s="86"/>
      <c r="AA56" s="28"/>
      <c r="AB56" s="132" t="s">
        <v>47</v>
      </c>
      <c r="AC56" s="133" t="str">
        <f>"実施状況（"&amp;YEAR(AC58)&amp;"年～）"</f>
        <v>実施状況（2026年～）</v>
      </c>
      <c r="AD56" s="133"/>
      <c r="AE56" s="133"/>
      <c r="AF56" s="133"/>
      <c r="AG56" s="133"/>
      <c r="AH56" s="133"/>
      <c r="AI56" s="134"/>
      <c r="AJ56" s="65"/>
      <c r="AK56" s="65"/>
      <c r="AL56" s="65"/>
      <c r="AM56" s="64"/>
      <c r="AN56" s="64"/>
      <c r="AO56" s="64"/>
      <c r="AP56" s="68"/>
      <c r="AQ56" s="19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3"/>
    </row>
    <row r="57" spans="1:55" s="8" customFormat="1" ht="19.5" customHeight="1" thickBot="1" x14ac:dyDescent="0.5">
      <c r="J57" s="86"/>
      <c r="K57" s="135" t="s">
        <v>48</v>
      </c>
      <c r="L57" s="136"/>
      <c r="M57" s="137" t="s">
        <v>49</v>
      </c>
      <c r="N57" s="137" t="s">
        <v>50</v>
      </c>
      <c r="O57" s="137" t="s">
        <v>51</v>
      </c>
      <c r="P57" s="137" t="s">
        <v>52</v>
      </c>
      <c r="Q57" s="137" t="s">
        <v>53</v>
      </c>
      <c r="R57" s="138" t="s">
        <v>54</v>
      </c>
      <c r="S57" s="139" t="s">
        <v>55</v>
      </c>
      <c r="T57" s="135" t="s">
        <v>47</v>
      </c>
      <c r="U57" s="86" t="s">
        <v>56</v>
      </c>
      <c r="V57" s="86" t="s">
        <v>57</v>
      </c>
      <c r="W57" s="140" t="s">
        <v>38</v>
      </c>
      <c r="X57" s="140" t="s">
        <v>39</v>
      </c>
      <c r="Y57" s="140" t="s">
        <v>40</v>
      </c>
      <c r="Z57" s="86"/>
      <c r="AA57" s="135" t="s">
        <v>48</v>
      </c>
      <c r="AB57" s="136"/>
      <c r="AC57" s="137" t="s">
        <v>49</v>
      </c>
      <c r="AD57" s="137" t="s">
        <v>50</v>
      </c>
      <c r="AE57" s="137" t="s">
        <v>51</v>
      </c>
      <c r="AF57" s="137" t="s">
        <v>52</v>
      </c>
      <c r="AG57" s="137" t="s">
        <v>53</v>
      </c>
      <c r="AH57" s="138" t="s">
        <v>54</v>
      </c>
      <c r="AI57" s="139" t="s">
        <v>55</v>
      </c>
      <c r="AJ57" s="68" t="s">
        <v>47</v>
      </c>
      <c r="AK57" s="65" t="s">
        <v>56</v>
      </c>
      <c r="AL57" s="65" t="s">
        <v>57</v>
      </c>
      <c r="AM57" s="69" t="s">
        <v>38</v>
      </c>
      <c r="AN57" s="69" t="s">
        <v>39</v>
      </c>
      <c r="AO57" s="69" t="s">
        <v>40</v>
      </c>
      <c r="AP57" s="68"/>
      <c r="AQ57" s="19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3"/>
    </row>
    <row r="58" spans="1:55" s="8" customFormat="1" ht="19.5" customHeight="1" x14ac:dyDescent="0.45">
      <c r="J58" s="86"/>
      <c r="K58" s="135"/>
      <c r="L58" s="132">
        <v>33</v>
      </c>
      <c r="M58" s="141">
        <f>AI48+1</f>
        <v>46181</v>
      </c>
      <c r="N58" s="141">
        <f t="shared" ref="N58:S58" si="158">M58+1</f>
        <v>46182</v>
      </c>
      <c r="O58" s="141">
        <f t="shared" si="158"/>
        <v>46183</v>
      </c>
      <c r="P58" s="141">
        <f t="shared" si="158"/>
        <v>46184</v>
      </c>
      <c r="Q58" s="141">
        <f t="shared" si="158"/>
        <v>46185</v>
      </c>
      <c r="R58" s="142">
        <f t="shared" si="158"/>
        <v>46186</v>
      </c>
      <c r="S58" s="143">
        <f t="shared" si="158"/>
        <v>46187</v>
      </c>
      <c r="T58" s="135">
        <f t="shared" ref="T58" si="159">COUNTIF(M59:S59,"★")</f>
        <v>0</v>
      </c>
      <c r="U58" s="135"/>
      <c r="V58" s="135" t="str">
        <f>TEXT(M58,"YYYY-MM")</f>
        <v>2026-06</v>
      </c>
      <c r="W58" s="140" cm="1">
        <f t="array" ref="W58">SUMPRODUCT((M58:S58&gt;=$N$8)*(M58:S58 &lt;= $N$9)*(TEXT(M58:S58,"yyyy-mm")=V58)*(M59:S59 = "●"))</f>
        <v>0</v>
      </c>
      <c r="X58" s="140" cm="1">
        <f t="array" ref="X58">SUMPRODUCT((R58:S58&gt;=$N$8)*(R58:S58 &lt;= $N$9)*(TEXT(R58:S58,"yyyy-mm")=V58)*(R59:S59 = "▲"))</f>
        <v>0</v>
      </c>
      <c r="Y58" s="140" cm="1">
        <f t="array" ref="Y58">SUMPRODUCT((M58:S58&gt;=$N$8)*(M58:S58 &lt;= $N$9)*(TEXT(M58:S58,"yyyy-mm")=V58)*(M59:S59 = "★"))</f>
        <v>0</v>
      </c>
      <c r="Z58" s="135"/>
      <c r="AA58" s="135"/>
      <c r="AB58" s="132">
        <v>54</v>
      </c>
      <c r="AC58" s="141">
        <f>S98+1</f>
        <v>46328</v>
      </c>
      <c r="AD58" s="141">
        <f t="shared" ref="AD58:AI58" si="160">AC58+1</f>
        <v>46329</v>
      </c>
      <c r="AE58" s="141">
        <f t="shared" si="160"/>
        <v>46330</v>
      </c>
      <c r="AF58" s="141">
        <f t="shared" si="160"/>
        <v>46331</v>
      </c>
      <c r="AG58" s="141">
        <f t="shared" si="160"/>
        <v>46332</v>
      </c>
      <c r="AH58" s="142">
        <f t="shared" si="160"/>
        <v>46333</v>
      </c>
      <c r="AI58" s="143">
        <f t="shared" si="160"/>
        <v>46334</v>
      </c>
      <c r="AJ58" s="68">
        <f t="shared" ref="AJ58" si="161">COUNTIF(AC59:AI59,"★")</f>
        <v>0</v>
      </c>
      <c r="AK58" s="68"/>
      <c r="AL58" s="68" t="str">
        <f>TEXT(AC58,"YYYY-MM")</f>
        <v>2026-11</v>
      </c>
      <c r="AM58" s="69" cm="1">
        <f t="array" ref="AM58">SUMPRODUCT((AC58:AI58&gt;=$N$8)*(AC58:AI58 &lt;= $N$9)*(TEXT(AC58:AI58,"yyyy-mm")=AL58)*(AC59:AI59 = "●"))</f>
        <v>0</v>
      </c>
      <c r="AN58" s="69" cm="1">
        <f t="array" ref="AN58">SUMPRODUCT((AH58:AI58&gt;=$N$8)*(AH58:AI58 &lt;= $N$9)*(TEXT(AH58:AI58,"yyyy-mm")=AL58)*(AH59:AI59 = "▲"))</f>
        <v>0</v>
      </c>
      <c r="AO58" s="69" cm="1">
        <f t="array" ref="AO58">SUMPRODUCT((AC58:AI58&gt;=$N$8)*(AC58:AI58 &lt;= $N$9)*(TEXT(AC58:AI58,"yyyy-mm")=AL58)*(AC59:AI59 = "★"))</f>
        <v>0</v>
      </c>
      <c r="AP58" s="68"/>
      <c r="AQ58" s="19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3"/>
    </row>
    <row r="59" spans="1:55" s="8" customFormat="1" ht="19.5" customHeight="1" thickBot="1" x14ac:dyDescent="0.5">
      <c r="J59" s="86"/>
      <c r="K59" s="135" t="str">
        <f>IF(U59&gt;=0.285,"OK","NG")</f>
        <v>NG</v>
      </c>
      <c r="L59" s="136"/>
      <c r="M59" s="144"/>
      <c r="N59" s="144"/>
      <c r="O59" s="144"/>
      <c r="P59" s="144"/>
      <c r="Q59" s="144"/>
      <c r="R59" s="145"/>
      <c r="S59" s="146"/>
      <c r="T59" s="135">
        <f t="shared" ref="T59" si="162">COUNTIF(M59:S59,"●")</f>
        <v>0</v>
      </c>
      <c r="U59" s="147">
        <f>IF(COUNTA(M59:S59)=0,-1,IF(OR(COUNTIF(M59:S59,"▲")&gt;6,AND(M58&lt;$N$9,$N$9&lt;S58)),0.285,IF(T58+T59=0,0,T59/(T59+T58))))</f>
        <v>-1</v>
      </c>
      <c r="V59" s="135" t="str">
        <f>TEXT(S58,"YYYY-MM")</f>
        <v>2026-06</v>
      </c>
      <c r="W59" s="140" cm="1">
        <f t="array" ref="W59">IF(V59=V58,0,SUMPRODUCT((M58:S58&gt;=$N$8)*(M58:S58 &lt;= $N$9)*(TEXT(M58:S58,"yyyy-mm")=V59)*(M59:S59 = "●")))</f>
        <v>0</v>
      </c>
      <c r="X59" s="140" cm="1">
        <f t="array" ref="X59">IF(V59=V58,0,SUMPRODUCT((M58:S58&gt;=$N$8)*(M58:S58 &lt;= $N$9)*(TEXT(M58:S58,"yyyy-mm")=V59)*(M59:S59 = "▲")))</f>
        <v>0</v>
      </c>
      <c r="Y59" s="140" cm="1">
        <f t="array" ref="Y59">IF(V59=V58,0,SUMPRODUCT((M58:S58&gt;=$N$8)*(M58:S58 &lt;= $N$9)*(TEXT(M58:S58,"yyyy-mm")=V59)*(M59:S59 = "★")))</f>
        <v>0</v>
      </c>
      <c r="Z59" s="135"/>
      <c r="AA59" s="135" t="str">
        <f>IF(AK59&gt;=0.285,"OK","NG")</f>
        <v>NG</v>
      </c>
      <c r="AB59" s="136"/>
      <c r="AC59" s="144"/>
      <c r="AD59" s="144"/>
      <c r="AE59" s="144"/>
      <c r="AF59" s="144"/>
      <c r="AG59" s="144"/>
      <c r="AH59" s="145"/>
      <c r="AI59" s="146"/>
      <c r="AJ59" s="68">
        <f t="shared" ref="AJ59" si="163">COUNTIF(AC59:AI59,"●")</f>
        <v>0</v>
      </c>
      <c r="AK59" s="70">
        <f>IF(COUNTA(AC59:AI59)=0,-1,IF(OR(COUNTIF(AC59:AI59,"▲")&gt;6,AND(AC58&lt;$N$9,$N$9&lt;AI58)),0.285,IF(AJ58+AJ59=0,0,AJ59/(AJ59+AJ58))))</f>
        <v>-1</v>
      </c>
      <c r="AL59" s="68" t="str">
        <f>TEXT(AI58,"YYYY-MM")</f>
        <v>2026-11</v>
      </c>
      <c r="AM59" s="69" cm="1">
        <f t="array" ref="AM59">IF(AL59=AL58,0,SUMPRODUCT((AC58:AI58&gt;=$N$8)*(AC58:AI58 &lt;= $N$9)*(TEXT(AC58:AI58,"yyyy-mm")=AL59)*(AC59:AI59 = "●")))</f>
        <v>0</v>
      </c>
      <c r="AN59" s="69" cm="1">
        <f t="array" ref="AN59">IF(AL59=AL58,0,SUMPRODUCT((AC58:AI58&gt;=$N$8)*(AC58:AI58 &lt;= $N$9)*(TEXT(AC58:AI58,"yyyy-mm")=AL59)*(AC59:AI59 = "▲")))</f>
        <v>0</v>
      </c>
      <c r="AO59" s="69" cm="1">
        <f t="array" ref="AO59">IF(AL59=AL58,0,SUMPRODUCT((AC58:AI58&gt;=$N$8)*(AC58:AI58 &lt;= $N$9)*(TEXT(AC58:AI58,"yyyy-mm")=AL59)*(AC59:AI59 = "★")))</f>
        <v>0</v>
      </c>
      <c r="AP59" s="68"/>
      <c r="AQ59" s="19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3"/>
    </row>
    <row r="60" spans="1:55" s="8" customFormat="1" ht="19.5" customHeight="1" x14ac:dyDescent="0.45">
      <c r="J60" s="86"/>
      <c r="K60" s="135"/>
      <c r="L60" s="132">
        <v>34</v>
      </c>
      <c r="M60" s="141">
        <f>S58+1</f>
        <v>46188</v>
      </c>
      <c r="N60" s="141">
        <f t="shared" ref="N60:S60" si="164">M60+1</f>
        <v>46189</v>
      </c>
      <c r="O60" s="141">
        <f t="shared" si="164"/>
        <v>46190</v>
      </c>
      <c r="P60" s="141">
        <f t="shared" si="164"/>
        <v>46191</v>
      </c>
      <c r="Q60" s="141">
        <f t="shared" si="164"/>
        <v>46192</v>
      </c>
      <c r="R60" s="142">
        <f t="shared" si="164"/>
        <v>46193</v>
      </c>
      <c r="S60" s="143">
        <f t="shared" si="164"/>
        <v>46194</v>
      </c>
      <c r="T60" s="135">
        <f t="shared" ref="T60" si="165">COUNTIF(M61:S61,"★")</f>
        <v>0</v>
      </c>
      <c r="U60" s="135"/>
      <c r="V60" s="135" t="str">
        <f>TEXT(M60,"YYYY-MM")</f>
        <v>2026-06</v>
      </c>
      <c r="W60" s="140" cm="1">
        <f t="array" ref="W60">SUMPRODUCT((M60:S60&gt;=$N$8)*(M60:S60 &lt;= $N$9)*(TEXT(M60:S60,"yyyy-mm")=V60)*(M61:S61 = "●"))</f>
        <v>0</v>
      </c>
      <c r="X60" s="140" cm="1">
        <f t="array" ref="X60">SUMPRODUCT((R60:S60&gt;=$N$8)*(R60:S60 &lt;= $N$9)*(TEXT(R60:S60,"yyyy-mm")=V60)*(R61:S61 = "▲"))</f>
        <v>0</v>
      </c>
      <c r="Y60" s="140" cm="1">
        <f t="array" ref="Y60">SUMPRODUCT((M60:S60&gt;=$N$8)*(M60:S60 &lt;= $N$9)*(TEXT(M60:S60,"yyyy-mm")=V60)*(M61:S61 = "★"))</f>
        <v>0</v>
      </c>
      <c r="Z60" s="135"/>
      <c r="AA60" s="135"/>
      <c r="AB60" s="132">
        <v>55</v>
      </c>
      <c r="AC60" s="141">
        <f>AI58+1</f>
        <v>46335</v>
      </c>
      <c r="AD60" s="141">
        <f t="shared" ref="AD60:AI60" si="166">AC60+1</f>
        <v>46336</v>
      </c>
      <c r="AE60" s="141">
        <f t="shared" si="166"/>
        <v>46337</v>
      </c>
      <c r="AF60" s="141">
        <f t="shared" si="166"/>
        <v>46338</v>
      </c>
      <c r="AG60" s="141">
        <f t="shared" si="166"/>
        <v>46339</v>
      </c>
      <c r="AH60" s="142">
        <f t="shared" si="166"/>
        <v>46340</v>
      </c>
      <c r="AI60" s="143">
        <f t="shared" si="166"/>
        <v>46341</v>
      </c>
      <c r="AJ60" s="68">
        <f t="shared" ref="AJ60" si="167">COUNTIF(AC61:AI61,"★")</f>
        <v>0</v>
      </c>
      <c r="AK60" s="68"/>
      <c r="AL60" s="68" t="str">
        <f>TEXT(AC60,"YYYY-MM")</f>
        <v>2026-11</v>
      </c>
      <c r="AM60" s="69" cm="1">
        <f t="array" ref="AM60">SUMPRODUCT((AC60:AI60&gt;=$N$8)*(AC60:AI60 &lt;= $N$9)*(TEXT(AC60:AI60,"yyyy-mm")=AL60)*(AC61:AI61 = "●"))</f>
        <v>0</v>
      </c>
      <c r="AN60" s="69" cm="1">
        <f t="array" ref="AN60">SUMPRODUCT((AH60:AI60&gt;=$N$8)*(AH60:AI60 &lt;= $N$9)*(TEXT(AH60:AI60,"yyyy-mm")=AL60)*(AH61:AI61 = "▲"))</f>
        <v>0</v>
      </c>
      <c r="AO60" s="69" cm="1">
        <f t="array" ref="AO60">SUMPRODUCT((AC60:AI60&gt;=$N$8)*(AC60:AI60 &lt;= $N$9)*(TEXT(AC60:AI60,"yyyy-mm")=AL60)*(AC61:AI61 = "★"))</f>
        <v>0</v>
      </c>
      <c r="AP60" s="68"/>
      <c r="AQ60" s="19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3"/>
    </row>
    <row r="61" spans="1:55" s="8" customFormat="1" ht="19.5" customHeight="1" thickBot="1" x14ac:dyDescent="0.5">
      <c r="J61" s="86"/>
      <c r="K61" s="135" t="str">
        <f t="shared" ref="K61" si="168">IF(U61&gt;=0.285,"OK","NG")</f>
        <v>NG</v>
      </c>
      <c r="L61" s="136"/>
      <c r="M61" s="144"/>
      <c r="N61" s="144"/>
      <c r="O61" s="144"/>
      <c r="P61" s="144"/>
      <c r="Q61" s="144"/>
      <c r="R61" s="145"/>
      <c r="S61" s="146"/>
      <c r="T61" s="135">
        <f t="shared" ref="T61" si="169">COUNTIF(M61:S61,"●")</f>
        <v>0</v>
      </c>
      <c r="U61" s="147">
        <f t="shared" ref="U61" si="170">IF(COUNTA(M61:S61)=0,-1,IF(OR(COUNTIF(M61:S61,"▲")&gt;6,AND(M60&lt;$N$9,$N$9&lt;S60)),0.285,IF(T60+T61=0,0,T61/(T61+T60))))</f>
        <v>-1</v>
      </c>
      <c r="V61" s="135" t="str">
        <f>TEXT(S60,"YYYY-MM")</f>
        <v>2026-06</v>
      </c>
      <c r="W61" s="140" cm="1">
        <f t="array" ref="W61">IF(V61=V60,0,SUMPRODUCT((M60:S60&gt;=$N$8)*(M60:S60 &lt;= $N$9)*(TEXT(M60:S60,"yyyy-mm")=V61)*(M61:S61 = "●")))</f>
        <v>0</v>
      </c>
      <c r="X61" s="140" cm="1">
        <f t="array" ref="X61">IF(V61=V60,0,SUMPRODUCT((M60:S60&gt;=$N$8)*(M60:S60 &lt;= $N$9)*(TEXT(M60:S60,"yyyy-mm")=V61)*(M61:S61 = "▲")))</f>
        <v>0</v>
      </c>
      <c r="Y61" s="140" cm="1">
        <f t="array" ref="Y61">IF(V61=V60,0,SUMPRODUCT((M60:S60&gt;=$N$8)*(M60:S60 &lt;= $N$9)*(TEXT(M60:S60,"yyyy-mm")=V61)*(M61:S61 = "★")))</f>
        <v>0</v>
      </c>
      <c r="Z61" s="135"/>
      <c r="AA61" s="135" t="str">
        <f t="shared" ref="AA61" si="171">IF(AK61&gt;=0.285,"OK","NG")</f>
        <v>NG</v>
      </c>
      <c r="AB61" s="136"/>
      <c r="AC61" s="144"/>
      <c r="AD61" s="144"/>
      <c r="AE61" s="144"/>
      <c r="AF61" s="144"/>
      <c r="AG61" s="144"/>
      <c r="AH61" s="145"/>
      <c r="AI61" s="146"/>
      <c r="AJ61" s="68">
        <f t="shared" ref="AJ61" si="172">COUNTIF(AC61:AI61,"●")</f>
        <v>0</v>
      </c>
      <c r="AK61" s="70">
        <f t="shared" ref="AK61" si="173">IF(COUNTA(AC61:AI61)=0,-1,IF(OR(COUNTIF(AC61:AI61,"▲")&gt;6,AND(AC60&lt;$N$9,$N$9&lt;AI60)),0.285,IF(AJ60+AJ61=0,0,AJ61/(AJ61+AJ60))))</f>
        <v>-1</v>
      </c>
      <c r="AL61" s="68" t="str">
        <f>TEXT(AI60,"YYYY-MM")</f>
        <v>2026-11</v>
      </c>
      <c r="AM61" s="69" cm="1">
        <f t="array" ref="AM61">IF(AL61=AL60,0,SUMPRODUCT((AC60:AI60&gt;=$N$8)*(AC60:AI60 &lt;= $N$9)*(TEXT(AC60:AI60,"yyyy-mm")=AL61)*(AC61:AI61 = "●")))</f>
        <v>0</v>
      </c>
      <c r="AN61" s="69" cm="1">
        <f t="array" ref="AN61">IF(AL61=AL60,0,SUMPRODUCT((AC60:AI60&gt;=$N$8)*(AC60:AI60 &lt;= $N$9)*(TEXT(AC60:AI60,"yyyy-mm")=AL61)*(AC61:AI61 = "▲")))</f>
        <v>0</v>
      </c>
      <c r="AO61" s="69" cm="1">
        <f t="array" ref="AO61">IF(AL61=AL60,0,SUMPRODUCT((AC60:AI60&gt;=$N$8)*(AC60:AI60 &lt;= $N$9)*(TEXT(AC60:AI60,"yyyy-mm")=AL61)*(AC61:AI61 = "★")))</f>
        <v>0</v>
      </c>
      <c r="AP61" s="68"/>
      <c r="AQ61" s="19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3"/>
    </row>
    <row r="62" spans="1:55" s="8" customFormat="1" ht="19.5" customHeight="1" x14ac:dyDescent="0.45">
      <c r="J62" s="86"/>
      <c r="K62" s="135"/>
      <c r="L62" s="132">
        <v>35</v>
      </c>
      <c r="M62" s="141">
        <f>S60+1</f>
        <v>46195</v>
      </c>
      <c r="N62" s="141">
        <f t="shared" ref="N62:S62" si="174">M62+1</f>
        <v>46196</v>
      </c>
      <c r="O62" s="141">
        <f t="shared" si="174"/>
        <v>46197</v>
      </c>
      <c r="P62" s="141">
        <f t="shared" si="174"/>
        <v>46198</v>
      </c>
      <c r="Q62" s="141">
        <f t="shared" si="174"/>
        <v>46199</v>
      </c>
      <c r="R62" s="142">
        <f t="shared" si="174"/>
        <v>46200</v>
      </c>
      <c r="S62" s="143">
        <f t="shared" si="174"/>
        <v>46201</v>
      </c>
      <c r="T62" s="135">
        <f t="shared" ref="T62" si="175">COUNTIF(M63:S63,"★")</f>
        <v>0</v>
      </c>
      <c r="U62" s="135"/>
      <c r="V62" s="135" t="str">
        <f>TEXT(M62,"YYYY-MM")</f>
        <v>2026-06</v>
      </c>
      <c r="W62" s="140" cm="1">
        <f t="array" ref="W62">SUMPRODUCT((M62:S62&gt;=$N$8)*(M62:S62 &lt;= $N$9)*(TEXT(M62:S62,"yyyy-mm")=V62)*(M63:S63 = "●"))</f>
        <v>0</v>
      </c>
      <c r="X62" s="140" cm="1">
        <f t="array" ref="X62">SUMPRODUCT((R62:S62&gt;=$N$8)*(R62:S62 &lt;= $N$9)*(TEXT(R62:S62,"yyyy-mm")=V62)*(R63:S63 = "▲"))</f>
        <v>0</v>
      </c>
      <c r="Y62" s="140" cm="1">
        <f t="array" ref="Y62">SUMPRODUCT((M62:S62&gt;=$N$8)*(M62:S62 &lt;= $N$9)*(TEXT(M62:S62,"yyyy-mm")=V62)*(M63:S63 = "★"))</f>
        <v>0</v>
      </c>
      <c r="Z62" s="135"/>
      <c r="AA62" s="135"/>
      <c r="AB62" s="132">
        <v>56</v>
      </c>
      <c r="AC62" s="141">
        <f>AI60+1</f>
        <v>46342</v>
      </c>
      <c r="AD62" s="141">
        <f t="shared" ref="AD62:AI62" si="176">AC62+1</f>
        <v>46343</v>
      </c>
      <c r="AE62" s="141">
        <f t="shared" si="176"/>
        <v>46344</v>
      </c>
      <c r="AF62" s="141">
        <f t="shared" si="176"/>
        <v>46345</v>
      </c>
      <c r="AG62" s="141">
        <f t="shared" si="176"/>
        <v>46346</v>
      </c>
      <c r="AH62" s="142">
        <f t="shared" si="176"/>
        <v>46347</v>
      </c>
      <c r="AI62" s="143">
        <f t="shared" si="176"/>
        <v>46348</v>
      </c>
      <c r="AJ62" s="68">
        <f t="shared" ref="AJ62" si="177">COUNTIF(AC63:AI63,"★")</f>
        <v>0</v>
      </c>
      <c r="AK62" s="68"/>
      <c r="AL62" s="68" t="str">
        <f>TEXT(AC62,"YYYY-MM")</f>
        <v>2026-11</v>
      </c>
      <c r="AM62" s="69" cm="1">
        <f t="array" ref="AM62">SUMPRODUCT((AC62:AI62&gt;=$N$8)*(AC62:AI62 &lt;= $N$9)*(TEXT(AC62:AI62,"yyyy-mm")=AL62)*(AC63:AI63 = "●"))</f>
        <v>0</v>
      </c>
      <c r="AN62" s="69" cm="1">
        <f t="array" ref="AN62">SUMPRODUCT((AH62:AI62&gt;=$N$8)*(AH62:AI62 &lt;= $N$9)*(TEXT(AH62:AI62,"yyyy-mm")=AL62)*(AH63:AI63 = "▲"))</f>
        <v>0</v>
      </c>
      <c r="AO62" s="69" cm="1">
        <f t="array" ref="AO62">SUMPRODUCT((AC62:AI62&gt;=$N$8)*(AC62:AI62 &lt;= $N$9)*(TEXT(AC62:AI62,"yyyy-mm")=AL62)*(AC63:AI63 = "★"))</f>
        <v>0</v>
      </c>
      <c r="AP62" s="68"/>
      <c r="AQ62" s="19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3"/>
    </row>
    <row r="63" spans="1:55" s="8" customFormat="1" ht="19.5" customHeight="1" thickBot="1" x14ac:dyDescent="0.5">
      <c r="J63" s="86"/>
      <c r="K63" s="135" t="str">
        <f t="shared" ref="K63" si="178">IF(U63&gt;=0.285,"OK","NG")</f>
        <v>NG</v>
      </c>
      <c r="L63" s="136"/>
      <c r="M63" s="144"/>
      <c r="N63" s="144"/>
      <c r="O63" s="144"/>
      <c r="P63" s="144"/>
      <c r="Q63" s="144"/>
      <c r="R63" s="145"/>
      <c r="S63" s="146"/>
      <c r="T63" s="135">
        <f t="shared" ref="T63" si="179">COUNTIF(M63:S63,"●")</f>
        <v>0</v>
      </c>
      <c r="U63" s="147">
        <f t="shared" ref="U63" si="180">IF(COUNTA(M63:S63)=0,-1,IF(OR(COUNTIF(M63:S63,"▲")&gt;6,AND(M62&lt;$N$9,$N$9&lt;S62)),0.285,IF(T62+T63=0,0,T63/(T63+T62))))</f>
        <v>-1</v>
      </c>
      <c r="V63" s="135" t="str">
        <f>TEXT(S62,"YYYY-MM")</f>
        <v>2026-06</v>
      </c>
      <c r="W63" s="140" cm="1">
        <f t="array" ref="W63">IF(V63=V62,0,SUMPRODUCT((M62:S62&gt;=$N$8)*(M62:S62 &lt;= $N$9)*(TEXT(M62:S62,"yyyy-mm")=V63)*(M63:S63 = "●")))</f>
        <v>0</v>
      </c>
      <c r="X63" s="140" cm="1">
        <f t="array" ref="X63">IF(V63=V62,0,SUMPRODUCT((M62:S62&gt;=$N$8)*(M62:S62 &lt;= $N$9)*(TEXT(M62:S62,"yyyy-mm")=V63)*(M63:S63 = "▲")))</f>
        <v>0</v>
      </c>
      <c r="Y63" s="140" cm="1">
        <f t="array" ref="Y63">IF(V63=V62,0,SUMPRODUCT((M62:S62&gt;=$N$8)*(M62:S62 &lt;= $N$9)*(TEXT(M62:S62,"yyyy-mm")=V63)*(M63:S63 = "★")))</f>
        <v>0</v>
      </c>
      <c r="Z63" s="135"/>
      <c r="AA63" s="135" t="str">
        <f t="shared" ref="AA63" si="181">IF(AK63&gt;=0.285,"OK","NG")</f>
        <v>NG</v>
      </c>
      <c r="AB63" s="136"/>
      <c r="AC63" s="144"/>
      <c r="AD63" s="144"/>
      <c r="AE63" s="144"/>
      <c r="AF63" s="144"/>
      <c r="AG63" s="144"/>
      <c r="AH63" s="145"/>
      <c r="AI63" s="146"/>
      <c r="AJ63" s="68">
        <f t="shared" ref="AJ63" si="182">COUNTIF(AC63:AI63,"●")</f>
        <v>0</v>
      </c>
      <c r="AK63" s="70">
        <f t="shared" ref="AK63" si="183">IF(COUNTA(AC63:AI63)=0,-1,IF(OR(COUNTIF(AC63:AI63,"▲")&gt;6,AND(AC62&lt;$N$9,$N$9&lt;AI62)),0.285,IF(AJ62+AJ63=0,0,AJ63/(AJ63+AJ62))))</f>
        <v>-1</v>
      </c>
      <c r="AL63" s="68" t="str">
        <f>TEXT(AI62,"YYYY-MM")</f>
        <v>2026-11</v>
      </c>
      <c r="AM63" s="69" cm="1">
        <f t="array" ref="AM63">IF(AL63=AL62,0,SUMPRODUCT((AC62:AI62&gt;=$N$8)*(AC62:AI62 &lt;= $N$9)*(TEXT(AC62:AI62,"yyyy-mm")=AL63)*(AC63:AI63 = "●")))</f>
        <v>0</v>
      </c>
      <c r="AN63" s="69" cm="1">
        <f t="array" ref="AN63">IF(AL63=AL62,0,SUMPRODUCT((AC62:AI62&gt;=$N$8)*(AC62:AI62 &lt;= $N$9)*(TEXT(AC62:AI62,"yyyy-mm")=AL63)*(AC63:AI63 = "▲")))</f>
        <v>0</v>
      </c>
      <c r="AO63" s="69" cm="1">
        <f t="array" ref="AO63">IF(AL63=AL62,0,SUMPRODUCT((AC62:AI62&gt;=$N$8)*(AC62:AI62 &lt;= $N$9)*(TEXT(AC62:AI62,"yyyy-mm")=AL63)*(AC63:AI63 = "★")))</f>
        <v>0</v>
      </c>
      <c r="AP63" s="68"/>
      <c r="AQ63" s="19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3"/>
    </row>
    <row r="64" spans="1:55" s="8" customFormat="1" ht="19.5" customHeight="1" x14ac:dyDescent="0.45">
      <c r="J64" s="86"/>
      <c r="K64" s="135"/>
      <c r="L64" s="132">
        <v>36</v>
      </c>
      <c r="M64" s="141">
        <f>S62+1</f>
        <v>46202</v>
      </c>
      <c r="N64" s="141">
        <f t="shared" ref="N64:S64" si="184">M64+1</f>
        <v>46203</v>
      </c>
      <c r="O64" s="141">
        <f t="shared" si="184"/>
        <v>46204</v>
      </c>
      <c r="P64" s="141">
        <f t="shared" si="184"/>
        <v>46205</v>
      </c>
      <c r="Q64" s="141">
        <f t="shared" si="184"/>
        <v>46206</v>
      </c>
      <c r="R64" s="142">
        <f t="shared" si="184"/>
        <v>46207</v>
      </c>
      <c r="S64" s="143">
        <f t="shared" si="184"/>
        <v>46208</v>
      </c>
      <c r="T64" s="135">
        <f t="shared" ref="T64" si="185">COUNTIF(M65:S65,"★")</f>
        <v>0</v>
      </c>
      <c r="U64" s="135"/>
      <c r="V64" s="135" t="str">
        <f>TEXT(M64,"YYYY-MM")</f>
        <v>2026-06</v>
      </c>
      <c r="W64" s="140" cm="1">
        <f t="array" ref="W64">SUMPRODUCT((M64:S64&gt;=$N$8)*(M64:S64 &lt;= $N$9)*(TEXT(M64:S64,"yyyy-mm")=V64)*(M65:S65 = "●"))</f>
        <v>0</v>
      </c>
      <c r="X64" s="140" cm="1">
        <f t="array" ref="X64">SUMPRODUCT((R64:S64&gt;=$N$8)*(R64:S64 &lt;= $N$9)*(TEXT(R64:S64,"yyyy-mm")=V64)*(R65:S65 = "▲"))</f>
        <v>0</v>
      </c>
      <c r="Y64" s="140" cm="1">
        <f t="array" ref="Y64">SUMPRODUCT((M64:S64&gt;=$N$8)*(M64:S64 &lt;= $N$9)*(TEXT(M64:S64,"yyyy-mm")=V64)*(M65:S65 = "★"))</f>
        <v>0</v>
      </c>
      <c r="Z64" s="135"/>
      <c r="AA64" s="135"/>
      <c r="AB64" s="132">
        <v>57</v>
      </c>
      <c r="AC64" s="141">
        <f>AI62+1</f>
        <v>46349</v>
      </c>
      <c r="AD64" s="141">
        <f t="shared" ref="AD64:AI64" si="186">AC64+1</f>
        <v>46350</v>
      </c>
      <c r="AE64" s="141">
        <f t="shared" si="186"/>
        <v>46351</v>
      </c>
      <c r="AF64" s="141">
        <f t="shared" si="186"/>
        <v>46352</v>
      </c>
      <c r="AG64" s="141">
        <f t="shared" si="186"/>
        <v>46353</v>
      </c>
      <c r="AH64" s="142">
        <f t="shared" si="186"/>
        <v>46354</v>
      </c>
      <c r="AI64" s="143">
        <f t="shared" si="186"/>
        <v>46355</v>
      </c>
      <c r="AJ64" s="68">
        <f t="shared" ref="AJ64" si="187">COUNTIF(AC65:AI65,"★")</f>
        <v>0</v>
      </c>
      <c r="AK64" s="68"/>
      <c r="AL64" s="68" t="str">
        <f>TEXT(AC64,"YYYY-MM")</f>
        <v>2026-11</v>
      </c>
      <c r="AM64" s="69" cm="1">
        <f t="array" ref="AM64">SUMPRODUCT((AC64:AI64&gt;=$N$8)*(AC64:AI64 &lt;= $N$9)*(TEXT(AC64:AI64,"yyyy-mm")=AL64)*(AC65:AI65 = "●"))</f>
        <v>0</v>
      </c>
      <c r="AN64" s="69" cm="1">
        <f t="array" ref="AN64">SUMPRODUCT((AH64:AI64&gt;=$N$8)*(AH64:AI64 &lt;= $N$9)*(TEXT(AH64:AI64,"yyyy-mm")=AL64)*(AH65:AI65 = "▲"))</f>
        <v>0</v>
      </c>
      <c r="AO64" s="69" cm="1">
        <f t="array" ref="AO64">SUMPRODUCT((AC64:AI64&gt;=$N$8)*(AC64:AI64 &lt;= $N$9)*(TEXT(AC64:AI64,"yyyy-mm")=AL64)*(AC65:AI65 = "★"))</f>
        <v>0</v>
      </c>
      <c r="AP64" s="68"/>
      <c r="AQ64" s="19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3"/>
    </row>
    <row r="65" spans="10:55" s="8" customFormat="1" ht="19.5" customHeight="1" thickBot="1" x14ac:dyDescent="0.5">
      <c r="J65" s="86"/>
      <c r="K65" s="135" t="str">
        <f t="shared" ref="K65" si="188">IF(U65&gt;=0.285,"OK","NG")</f>
        <v>NG</v>
      </c>
      <c r="L65" s="136"/>
      <c r="M65" s="144"/>
      <c r="N65" s="144"/>
      <c r="O65" s="144"/>
      <c r="P65" s="144"/>
      <c r="Q65" s="144"/>
      <c r="R65" s="145"/>
      <c r="S65" s="146"/>
      <c r="T65" s="135">
        <f t="shared" ref="T65" si="189">COUNTIF(M65:S65,"●")</f>
        <v>0</v>
      </c>
      <c r="U65" s="147">
        <f t="shared" ref="U65" si="190">IF(COUNTA(M65:S65)=0,-1,IF(OR(COUNTIF(M65:S65,"▲")&gt;6,AND(M64&lt;$N$9,$N$9&lt;S64)),0.285,IF(T64+T65=0,0,T65/(T65+T64))))</f>
        <v>-1</v>
      </c>
      <c r="V65" s="135" t="str">
        <f>TEXT(S64,"YYYY-MM")</f>
        <v>2026-07</v>
      </c>
      <c r="W65" s="140" cm="1">
        <f t="array" ref="W65">IF(V65=V64,0,SUMPRODUCT((M64:S64&gt;=$N$8)*(M64:S64 &lt;= $N$9)*(TEXT(M64:S64,"yyyy-mm")=V65)*(M65:S65 = "●")))</f>
        <v>0</v>
      </c>
      <c r="X65" s="140" cm="1">
        <f t="array" ref="X65">IF(V65=V64,0,SUMPRODUCT((M64:S64&gt;=$N$8)*(M64:S64 &lt;= $N$9)*(TEXT(M64:S64,"yyyy-mm")=V65)*(M65:S65 = "▲")))</f>
        <v>0</v>
      </c>
      <c r="Y65" s="140" cm="1">
        <f t="array" ref="Y65">IF(V65=V64,0,SUMPRODUCT((M64:S64&gt;=$N$8)*(M64:S64 &lt;= $N$9)*(TEXT(M64:S64,"yyyy-mm")=V65)*(M65:S65 = "★")))</f>
        <v>0</v>
      </c>
      <c r="Z65" s="135"/>
      <c r="AA65" s="135" t="str">
        <f t="shared" ref="AA65" si="191">IF(AK65&gt;=0.285,"OK","NG")</f>
        <v>NG</v>
      </c>
      <c r="AB65" s="136"/>
      <c r="AC65" s="144"/>
      <c r="AD65" s="144"/>
      <c r="AE65" s="144"/>
      <c r="AF65" s="144"/>
      <c r="AG65" s="144"/>
      <c r="AH65" s="145"/>
      <c r="AI65" s="146"/>
      <c r="AJ65" s="68">
        <f t="shared" ref="AJ65" si="192">COUNTIF(AC65:AI65,"●")</f>
        <v>0</v>
      </c>
      <c r="AK65" s="70">
        <f t="shared" ref="AK65" si="193">IF(COUNTA(AC65:AI65)=0,-1,IF(OR(COUNTIF(AC65:AI65,"▲")&gt;6,AND(AC64&lt;$N$9,$N$9&lt;AI64)),0.285,IF(AJ64+AJ65=0,0,AJ65/(AJ65+AJ64))))</f>
        <v>-1</v>
      </c>
      <c r="AL65" s="68" t="str">
        <f>TEXT(AI64,"YYYY-MM")</f>
        <v>2026-11</v>
      </c>
      <c r="AM65" s="69" cm="1">
        <f t="array" ref="AM65">IF(AL65=AL64,0,SUMPRODUCT((AC64:AI64&gt;=$N$8)*(AC64:AI64 &lt;= $N$9)*(TEXT(AC64:AI64,"yyyy-mm")=AL65)*(AC65:AI65 = "●")))</f>
        <v>0</v>
      </c>
      <c r="AN65" s="69" cm="1">
        <f t="array" ref="AN65">IF(AL65=AL64,0,SUMPRODUCT((AC64:AI64&gt;=$N$8)*(AC64:AI64 &lt;= $N$9)*(TEXT(AC64:AI64,"yyyy-mm")=AL65)*(AC65:AI65 = "▲")))</f>
        <v>0</v>
      </c>
      <c r="AO65" s="69" cm="1">
        <f t="array" ref="AO65">IF(AL65=AL64,0,SUMPRODUCT((AC64:AI64&gt;=$N$8)*(AC64:AI64 &lt;= $N$9)*(TEXT(AC64:AI64,"yyyy-mm")=AL65)*(AC65:AI65 = "★")))</f>
        <v>0</v>
      </c>
      <c r="AP65" s="68"/>
      <c r="AQ65" s="19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3"/>
    </row>
    <row r="66" spans="10:55" s="8" customFormat="1" ht="19.5" customHeight="1" x14ac:dyDescent="0.45">
      <c r="J66" s="86"/>
      <c r="K66" s="135"/>
      <c r="L66" s="132">
        <v>37</v>
      </c>
      <c r="M66" s="141">
        <f>S64+1</f>
        <v>46209</v>
      </c>
      <c r="N66" s="141">
        <f t="shared" ref="N66:S66" si="194">M66+1</f>
        <v>46210</v>
      </c>
      <c r="O66" s="141">
        <f t="shared" si="194"/>
        <v>46211</v>
      </c>
      <c r="P66" s="141">
        <f t="shared" si="194"/>
        <v>46212</v>
      </c>
      <c r="Q66" s="141">
        <f t="shared" si="194"/>
        <v>46213</v>
      </c>
      <c r="R66" s="142">
        <f t="shared" si="194"/>
        <v>46214</v>
      </c>
      <c r="S66" s="143">
        <f t="shared" si="194"/>
        <v>46215</v>
      </c>
      <c r="T66" s="135">
        <f t="shared" ref="T66" si="195">COUNTIF(M67:S67,"★")</f>
        <v>0</v>
      </c>
      <c r="U66" s="135"/>
      <c r="V66" s="135" t="str">
        <f>TEXT(M66,"YYYY-MM")</f>
        <v>2026-07</v>
      </c>
      <c r="W66" s="140" cm="1">
        <f t="array" ref="W66">SUMPRODUCT((M66:S66&gt;=$N$8)*(M66:S66 &lt;= $N$9)*(TEXT(M66:S66,"yyyy-mm")=V66)*(M67:S67 = "●"))</f>
        <v>0</v>
      </c>
      <c r="X66" s="140" cm="1">
        <f t="array" ref="X66">SUMPRODUCT((R66:S66&gt;=$N$8)*(R66:S66 &lt;= $N$9)*(TEXT(R66:S66,"yyyy-mm")=V66)*(R67:S67 = "▲"))</f>
        <v>0</v>
      </c>
      <c r="Y66" s="140" cm="1">
        <f t="array" ref="Y66">SUMPRODUCT((M66:S66&gt;=$N$8)*(M66:S66 &lt;= $N$9)*(TEXT(M66:S66,"yyyy-mm")=V66)*(M67:S67 = "★"))</f>
        <v>0</v>
      </c>
      <c r="Z66" s="135"/>
      <c r="AA66" s="135"/>
      <c r="AB66" s="132">
        <v>58</v>
      </c>
      <c r="AC66" s="141">
        <f>AI64+1</f>
        <v>46356</v>
      </c>
      <c r="AD66" s="141">
        <f t="shared" ref="AD66:AI66" si="196">AC66+1</f>
        <v>46357</v>
      </c>
      <c r="AE66" s="141">
        <f t="shared" si="196"/>
        <v>46358</v>
      </c>
      <c r="AF66" s="141">
        <f t="shared" si="196"/>
        <v>46359</v>
      </c>
      <c r="AG66" s="141">
        <f t="shared" si="196"/>
        <v>46360</v>
      </c>
      <c r="AH66" s="142">
        <f t="shared" si="196"/>
        <v>46361</v>
      </c>
      <c r="AI66" s="143">
        <f t="shared" si="196"/>
        <v>46362</v>
      </c>
      <c r="AJ66" s="68">
        <f t="shared" ref="AJ66" si="197">COUNTIF(AC67:AI67,"★")</f>
        <v>0</v>
      </c>
      <c r="AK66" s="68"/>
      <c r="AL66" s="68" t="str">
        <f>TEXT(AC66,"YYYY-MM")</f>
        <v>2026-11</v>
      </c>
      <c r="AM66" s="69" cm="1">
        <f t="array" ref="AM66">SUMPRODUCT((AC66:AI66&gt;=$N$8)*(AC66:AI66 &lt;= $N$9)*(TEXT(AC66:AI66,"yyyy-mm")=AL66)*(AC67:AI67 = "●"))</f>
        <v>0</v>
      </c>
      <c r="AN66" s="69" cm="1">
        <f t="array" ref="AN66">SUMPRODUCT((AH66:AI66&gt;=$N$8)*(AH66:AI66 &lt;= $N$9)*(TEXT(AH66:AI66,"yyyy-mm")=AL66)*(AH67:AI67 = "▲"))</f>
        <v>0</v>
      </c>
      <c r="AO66" s="69" cm="1">
        <f t="array" ref="AO66">SUMPRODUCT((AC66:AI66&gt;=$N$8)*(AC66:AI66 &lt;= $N$9)*(TEXT(AC66:AI66,"yyyy-mm")=AL66)*(AC67:AI67 = "★"))</f>
        <v>0</v>
      </c>
      <c r="AP66" s="68"/>
      <c r="AQ66" s="19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3"/>
    </row>
    <row r="67" spans="10:55" s="8" customFormat="1" ht="19.5" customHeight="1" thickBot="1" x14ac:dyDescent="0.5">
      <c r="J67" s="86"/>
      <c r="K67" s="135" t="str">
        <f t="shared" ref="K67" si="198">IF(U67&gt;=0.285,"OK","NG")</f>
        <v>NG</v>
      </c>
      <c r="L67" s="136"/>
      <c r="M67" s="144"/>
      <c r="N67" s="144"/>
      <c r="O67" s="144"/>
      <c r="P67" s="144"/>
      <c r="Q67" s="144"/>
      <c r="R67" s="145"/>
      <c r="S67" s="146"/>
      <c r="T67" s="135">
        <f t="shared" ref="T67" si="199">COUNTIF(M67:S67,"●")</f>
        <v>0</v>
      </c>
      <c r="U67" s="147">
        <f t="shared" ref="U67" si="200">IF(COUNTA(M67:S67)=0,-1,IF(OR(COUNTIF(M67:S67,"▲")&gt;6,AND(M66&lt;$N$9,$N$9&lt;S66)),0.285,IF(T66+T67=0,0,T67/(T67+T66))))</f>
        <v>-1</v>
      </c>
      <c r="V67" s="135" t="str">
        <f>TEXT(S66,"YYYY-MM")</f>
        <v>2026-07</v>
      </c>
      <c r="W67" s="140" cm="1">
        <f t="array" ref="W67">IF(V67=V66,0,SUMPRODUCT((M66:S66&gt;=$N$8)*(M66:S66 &lt;= $N$9)*(TEXT(M66:S66,"yyyy-mm")=V67)*(M67:S67 = "●")))</f>
        <v>0</v>
      </c>
      <c r="X67" s="140" cm="1">
        <f t="array" ref="X67">IF(V67=V66,0,SUMPRODUCT((M66:S66&gt;=$N$8)*(M66:S66 &lt;= $N$9)*(TEXT(M66:S66,"yyyy-mm")=V67)*(M67:S67 = "▲")))</f>
        <v>0</v>
      </c>
      <c r="Y67" s="140" cm="1">
        <f t="array" ref="Y67">IF(V67=V66,0,SUMPRODUCT((M66:S66&gt;=$N$8)*(M66:S66 &lt;= $N$9)*(TEXT(M66:S66,"yyyy-mm")=V67)*(M67:S67 = "★")))</f>
        <v>0</v>
      </c>
      <c r="Z67" s="135"/>
      <c r="AA67" s="135" t="str">
        <f t="shared" ref="AA67" si="201">IF(AK67&gt;=0.285,"OK","NG")</f>
        <v>NG</v>
      </c>
      <c r="AB67" s="136"/>
      <c r="AC67" s="144"/>
      <c r="AD67" s="144"/>
      <c r="AE67" s="144"/>
      <c r="AF67" s="144"/>
      <c r="AG67" s="144"/>
      <c r="AH67" s="145"/>
      <c r="AI67" s="146"/>
      <c r="AJ67" s="68">
        <f t="shared" ref="AJ67" si="202">COUNTIF(AC67:AI67,"●")</f>
        <v>0</v>
      </c>
      <c r="AK67" s="70">
        <f t="shared" ref="AK67" si="203">IF(COUNTA(AC67:AI67)=0,-1,IF(OR(COUNTIF(AC67:AI67,"▲")&gt;6,AND(AC66&lt;$N$9,$N$9&lt;AI66)),0.285,IF(AJ66+AJ67=0,0,AJ67/(AJ67+AJ66))))</f>
        <v>-1</v>
      </c>
      <c r="AL67" s="68" t="str">
        <f>TEXT(AI66,"YYYY-MM")</f>
        <v>2026-12</v>
      </c>
      <c r="AM67" s="69" cm="1">
        <f t="array" ref="AM67">IF(AL67=AL66,0,SUMPRODUCT((AC66:AI66&gt;=$N$8)*(AC66:AI66 &lt;= $N$9)*(TEXT(AC66:AI66,"yyyy-mm")=AL67)*(AC67:AI67 = "●")))</f>
        <v>0</v>
      </c>
      <c r="AN67" s="69" cm="1">
        <f t="array" ref="AN67">IF(AL67=AL66,0,SUMPRODUCT((AC66:AI66&gt;=$N$8)*(AC66:AI66 &lt;= $N$9)*(TEXT(AC66:AI66,"yyyy-mm")=AL67)*(AC67:AI67 = "▲")))</f>
        <v>0</v>
      </c>
      <c r="AO67" s="69" cm="1">
        <f t="array" ref="AO67">IF(AL67=AL66,0,SUMPRODUCT((AC66:AI66&gt;=$N$8)*(AC66:AI66 &lt;= $N$9)*(TEXT(AC66:AI66,"yyyy-mm")=AL67)*(AC67:AI67 = "★")))</f>
        <v>0</v>
      </c>
      <c r="AP67" s="68"/>
      <c r="AQ67" s="19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3"/>
    </row>
    <row r="68" spans="10:55" s="8" customFormat="1" ht="19.5" customHeight="1" x14ac:dyDescent="0.45">
      <c r="J68" s="86"/>
      <c r="K68" s="135"/>
      <c r="L68" s="132">
        <v>38</v>
      </c>
      <c r="M68" s="141">
        <f>S66+1</f>
        <v>46216</v>
      </c>
      <c r="N68" s="141">
        <f t="shared" ref="N68:S68" si="204">M68+1</f>
        <v>46217</v>
      </c>
      <c r="O68" s="141">
        <f t="shared" si="204"/>
        <v>46218</v>
      </c>
      <c r="P68" s="141">
        <f t="shared" si="204"/>
        <v>46219</v>
      </c>
      <c r="Q68" s="141">
        <f t="shared" si="204"/>
        <v>46220</v>
      </c>
      <c r="R68" s="142">
        <f t="shared" si="204"/>
        <v>46221</v>
      </c>
      <c r="S68" s="143">
        <f t="shared" si="204"/>
        <v>46222</v>
      </c>
      <c r="T68" s="135">
        <f t="shared" ref="T68" si="205">COUNTIF(M69:S69,"★")</f>
        <v>0</v>
      </c>
      <c r="U68" s="135"/>
      <c r="V68" s="135" t="str">
        <f>TEXT(M68,"YYYY-MM")</f>
        <v>2026-07</v>
      </c>
      <c r="W68" s="140" cm="1">
        <f t="array" ref="W68">SUMPRODUCT((M68:S68&gt;=$N$8)*(M68:S68 &lt;= $N$9)*(TEXT(M68:S68,"yyyy-mm")=V68)*(M69:S69 = "●"))</f>
        <v>0</v>
      </c>
      <c r="X68" s="140" cm="1">
        <f t="array" ref="X68">SUMPRODUCT((R68:S68&gt;=$N$8)*(R68:S68 &lt;= $N$9)*(TEXT(R68:S68,"yyyy-mm")=V68)*(R69:S69 = "▲"))</f>
        <v>0</v>
      </c>
      <c r="Y68" s="140" cm="1">
        <f t="array" ref="Y68">SUMPRODUCT((M68:S68&gt;=$N$8)*(M68:S68 &lt;= $N$9)*(TEXT(M68:S68,"yyyy-mm")=V68)*(M69:S69 = "★"))</f>
        <v>0</v>
      </c>
      <c r="Z68" s="135"/>
      <c r="AA68" s="135"/>
      <c r="AB68" s="132">
        <v>59</v>
      </c>
      <c r="AC68" s="141">
        <f>AI66+1</f>
        <v>46363</v>
      </c>
      <c r="AD68" s="141">
        <f t="shared" ref="AD68:AI68" si="206">AC68+1</f>
        <v>46364</v>
      </c>
      <c r="AE68" s="141">
        <f t="shared" si="206"/>
        <v>46365</v>
      </c>
      <c r="AF68" s="141">
        <f t="shared" si="206"/>
        <v>46366</v>
      </c>
      <c r="AG68" s="141">
        <f t="shared" si="206"/>
        <v>46367</v>
      </c>
      <c r="AH68" s="142">
        <f t="shared" si="206"/>
        <v>46368</v>
      </c>
      <c r="AI68" s="143">
        <f t="shared" si="206"/>
        <v>46369</v>
      </c>
      <c r="AJ68" s="68">
        <f t="shared" ref="AJ68" si="207">COUNTIF(AC69:AI69,"★")</f>
        <v>0</v>
      </c>
      <c r="AK68" s="68"/>
      <c r="AL68" s="68" t="str">
        <f>TEXT(AC68,"YYYY-MM")</f>
        <v>2026-12</v>
      </c>
      <c r="AM68" s="69" cm="1">
        <f t="array" ref="AM68">SUMPRODUCT((AC68:AI68&gt;=$N$8)*(AC68:AI68 &lt;= $N$9)*(TEXT(AC68:AI68,"yyyy-mm")=AL68)*(AC69:AI69 = "●"))</f>
        <v>0</v>
      </c>
      <c r="AN68" s="69" cm="1">
        <f t="array" ref="AN68">SUMPRODUCT((AH68:AI68&gt;=$N$8)*(AH68:AI68 &lt;= $N$9)*(TEXT(AH68:AI68,"yyyy-mm")=AL68)*(AH69:AI69 = "▲"))</f>
        <v>0</v>
      </c>
      <c r="AO68" s="69" cm="1">
        <f t="array" ref="AO68">SUMPRODUCT((AC68:AI68&gt;=$N$8)*(AC68:AI68 &lt;= $N$9)*(TEXT(AC68:AI68,"yyyy-mm")=AL68)*(AC69:AI69 = "★"))</f>
        <v>0</v>
      </c>
      <c r="AP68" s="68"/>
      <c r="AQ68" s="19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3"/>
    </row>
    <row r="69" spans="10:55" s="8" customFormat="1" ht="19.5" customHeight="1" thickBot="1" x14ac:dyDescent="0.5">
      <c r="J69" s="86"/>
      <c r="K69" s="135" t="str">
        <f t="shared" ref="K69" si="208">IF(U69&gt;=0.285,"OK","NG")</f>
        <v>NG</v>
      </c>
      <c r="L69" s="136"/>
      <c r="M69" s="144"/>
      <c r="N69" s="144"/>
      <c r="O69" s="144"/>
      <c r="P69" s="144"/>
      <c r="Q69" s="144"/>
      <c r="R69" s="145"/>
      <c r="S69" s="146"/>
      <c r="T69" s="135">
        <f t="shared" ref="T69" si="209">COUNTIF(M69:S69,"●")</f>
        <v>0</v>
      </c>
      <c r="U69" s="147">
        <f t="shared" ref="U69" si="210">IF(COUNTA(M69:S69)=0,-1,IF(OR(COUNTIF(M69:S69,"▲")&gt;6,AND(M68&lt;$N$9,$N$9&lt;S68)),0.285,IF(T68+T69=0,0,T69/(T69+T68))))</f>
        <v>-1</v>
      </c>
      <c r="V69" s="135" t="str">
        <f>TEXT(S68,"YYYY-MM")</f>
        <v>2026-07</v>
      </c>
      <c r="W69" s="140" cm="1">
        <f t="array" ref="W69">IF(V69=V68,0,SUMPRODUCT((M68:S68&gt;=$N$8)*(M68:S68 &lt;= $N$9)*(TEXT(M68:S68,"yyyy-mm")=V69)*(M69:S69 = "●")))</f>
        <v>0</v>
      </c>
      <c r="X69" s="140" cm="1">
        <f t="array" ref="X69">IF(V69=V68,0,SUMPRODUCT((M68:S68&gt;=$N$8)*(M68:S68 &lt;= $N$9)*(TEXT(M68:S68,"yyyy-mm")=V69)*(M69:S69 = "▲")))</f>
        <v>0</v>
      </c>
      <c r="Y69" s="140" cm="1">
        <f t="array" ref="Y69">IF(V69=V68,0,SUMPRODUCT((M68:S68&gt;=$N$8)*(M68:S68 &lt;= $N$9)*(TEXT(M68:S68,"yyyy-mm")=V69)*(M69:S69 = "★")))</f>
        <v>0</v>
      </c>
      <c r="Z69" s="135"/>
      <c r="AA69" s="135" t="str">
        <f t="shared" ref="AA69" si="211">IF(AK69&gt;=0.285,"OK","NG")</f>
        <v>NG</v>
      </c>
      <c r="AB69" s="136"/>
      <c r="AC69" s="144"/>
      <c r="AD69" s="144"/>
      <c r="AE69" s="144"/>
      <c r="AF69" s="144"/>
      <c r="AG69" s="144"/>
      <c r="AH69" s="145"/>
      <c r="AI69" s="146"/>
      <c r="AJ69" s="68">
        <f t="shared" ref="AJ69" si="212">COUNTIF(AC69:AI69,"●")</f>
        <v>0</v>
      </c>
      <c r="AK69" s="70">
        <f t="shared" ref="AK69" si="213">IF(COUNTA(AC69:AI69)=0,-1,IF(OR(COUNTIF(AC69:AI69,"▲")&gt;6,AND(AC68&lt;$N$9,$N$9&lt;AI68)),0.285,IF(AJ68+AJ69=0,0,AJ69/(AJ69+AJ68))))</f>
        <v>-1</v>
      </c>
      <c r="AL69" s="68" t="str">
        <f>TEXT(AI68,"YYYY-MM")</f>
        <v>2026-12</v>
      </c>
      <c r="AM69" s="69" cm="1">
        <f t="array" ref="AM69">IF(AL69=AL68,0,SUMPRODUCT((AC68:AI68&gt;=$N$8)*(AC68:AI68 &lt;= $N$9)*(TEXT(AC68:AI68,"yyyy-mm")=AL69)*(AC69:AI69 = "●")))</f>
        <v>0</v>
      </c>
      <c r="AN69" s="69" cm="1">
        <f t="array" ref="AN69">IF(AL69=AL68,0,SUMPRODUCT((AC68:AI68&gt;=$N$8)*(AC68:AI68 &lt;= $N$9)*(TEXT(AC68:AI68,"yyyy-mm")=AL69)*(AC69:AI69 = "▲")))</f>
        <v>0</v>
      </c>
      <c r="AO69" s="69" cm="1">
        <f t="array" ref="AO69">IF(AL69=AL68,0,SUMPRODUCT((AC68:AI68&gt;=$N$8)*(AC68:AI68 &lt;= $N$9)*(TEXT(AC68:AI68,"yyyy-mm")=AL69)*(AC69:AI69 = "★")))</f>
        <v>0</v>
      </c>
      <c r="AP69" s="68"/>
      <c r="AQ69" s="19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3"/>
    </row>
    <row r="70" spans="10:55" s="8" customFormat="1" ht="19.5" customHeight="1" x14ac:dyDescent="0.45">
      <c r="J70" s="86"/>
      <c r="K70" s="135"/>
      <c r="L70" s="132">
        <v>39</v>
      </c>
      <c r="M70" s="141">
        <f>S68+1</f>
        <v>46223</v>
      </c>
      <c r="N70" s="141">
        <f t="shared" ref="N70:S70" si="214">M70+1</f>
        <v>46224</v>
      </c>
      <c r="O70" s="141">
        <f t="shared" si="214"/>
        <v>46225</v>
      </c>
      <c r="P70" s="141">
        <f t="shared" si="214"/>
        <v>46226</v>
      </c>
      <c r="Q70" s="141">
        <f t="shared" si="214"/>
        <v>46227</v>
      </c>
      <c r="R70" s="142">
        <f t="shared" si="214"/>
        <v>46228</v>
      </c>
      <c r="S70" s="143">
        <f t="shared" si="214"/>
        <v>46229</v>
      </c>
      <c r="T70" s="135">
        <f t="shared" ref="T70" si="215">COUNTIF(M71:S71,"★")</f>
        <v>0</v>
      </c>
      <c r="U70" s="135"/>
      <c r="V70" s="135" t="str">
        <f>TEXT(M70,"YYYY-MM")</f>
        <v>2026-07</v>
      </c>
      <c r="W70" s="140" cm="1">
        <f t="array" ref="W70">SUMPRODUCT((M70:S70&gt;=$N$8)*(M70:S70 &lt;= $N$9)*(TEXT(M70:S70,"yyyy-mm")=V70)*(M71:S71 = "●"))</f>
        <v>0</v>
      </c>
      <c r="X70" s="140" cm="1">
        <f t="array" ref="X70">SUMPRODUCT((R70:S70&gt;=$N$8)*(R70:S70 &lt;= $N$9)*(TEXT(R70:S70,"yyyy-mm")=V70)*(R71:S71 = "▲"))</f>
        <v>0</v>
      </c>
      <c r="Y70" s="140" cm="1">
        <f t="array" ref="Y70">SUMPRODUCT((M70:S70&gt;=$N$8)*(M70:S70 &lt;= $N$9)*(TEXT(M70:S70,"yyyy-mm")=V70)*(M71:S71 = "★"))</f>
        <v>0</v>
      </c>
      <c r="Z70" s="135"/>
      <c r="AA70" s="135"/>
      <c r="AB70" s="132">
        <v>60</v>
      </c>
      <c r="AC70" s="141">
        <f>AI68+1</f>
        <v>46370</v>
      </c>
      <c r="AD70" s="141">
        <f t="shared" ref="AD70:AI70" si="216">AC70+1</f>
        <v>46371</v>
      </c>
      <c r="AE70" s="141">
        <f t="shared" si="216"/>
        <v>46372</v>
      </c>
      <c r="AF70" s="141">
        <f t="shared" si="216"/>
        <v>46373</v>
      </c>
      <c r="AG70" s="141">
        <f t="shared" si="216"/>
        <v>46374</v>
      </c>
      <c r="AH70" s="142">
        <f t="shared" si="216"/>
        <v>46375</v>
      </c>
      <c r="AI70" s="143">
        <f t="shared" si="216"/>
        <v>46376</v>
      </c>
      <c r="AJ70" s="68">
        <f t="shared" ref="AJ70" si="217">COUNTIF(AC71:AI71,"★")</f>
        <v>0</v>
      </c>
      <c r="AK70" s="68"/>
      <c r="AL70" s="68" t="str">
        <f>TEXT(AC70,"YYYY-MM")</f>
        <v>2026-12</v>
      </c>
      <c r="AM70" s="69" cm="1">
        <f t="array" ref="AM70">SUMPRODUCT((AC70:AI70&gt;=$N$8)*(AC70:AI70 &lt;= $N$9)*(TEXT(AC70:AI70,"yyyy-mm")=AL70)*(AC71:AI71 = "●"))</f>
        <v>0</v>
      </c>
      <c r="AN70" s="69" cm="1">
        <f t="array" ref="AN70">SUMPRODUCT((AH70:AI70&gt;=$N$8)*(AH70:AI70 &lt;= $N$9)*(TEXT(AH70:AI70,"yyyy-mm")=AL70)*(AH71:AI71 = "▲"))</f>
        <v>0</v>
      </c>
      <c r="AO70" s="69" cm="1">
        <f t="array" ref="AO70">SUMPRODUCT((AC70:AI70&gt;=$N$8)*(AC70:AI70 &lt;= $N$9)*(TEXT(AC70:AI70,"yyyy-mm")=AL70)*(AC71:AI71 = "★"))</f>
        <v>0</v>
      </c>
      <c r="AP70" s="68"/>
      <c r="AQ70" s="19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3"/>
    </row>
    <row r="71" spans="10:55" s="8" customFormat="1" ht="19.5" customHeight="1" thickBot="1" x14ac:dyDescent="0.5">
      <c r="J71" s="86"/>
      <c r="K71" s="135" t="str">
        <f t="shared" ref="K71" si="218">IF(U71&gt;=0.285,"OK","NG")</f>
        <v>NG</v>
      </c>
      <c r="L71" s="136"/>
      <c r="M71" s="144"/>
      <c r="N71" s="144"/>
      <c r="O71" s="144"/>
      <c r="P71" s="144"/>
      <c r="Q71" s="144"/>
      <c r="R71" s="145"/>
      <c r="S71" s="146"/>
      <c r="T71" s="135">
        <f t="shared" ref="T71" si="219">COUNTIF(M71:S71,"●")</f>
        <v>0</v>
      </c>
      <c r="U71" s="147">
        <f t="shared" ref="U71" si="220">IF(COUNTA(M71:S71)=0,-1,IF(OR(COUNTIF(M71:S71,"▲")&gt;6,AND(M70&lt;$N$9,$N$9&lt;S70)),0.285,IF(T70+T71=0,0,T71/(T71+T70))))</f>
        <v>-1</v>
      </c>
      <c r="V71" s="135" t="str">
        <f>TEXT(S70,"YYYY-MM")</f>
        <v>2026-07</v>
      </c>
      <c r="W71" s="140" cm="1">
        <f t="array" ref="W71">IF(V71=V70,0,SUMPRODUCT((M70:S70&gt;=$N$8)*(M70:S70 &lt;= $N$9)*(TEXT(M70:S70,"yyyy-mm")=V71)*(M71:S71 = "●")))</f>
        <v>0</v>
      </c>
      <c r="X71" s="140" cm="1">
        <f t="array" ref="X71">IF(V71=V70,0,SUMPRODUCT((M70:S70&gt;=$N$8)*(M70:S70 &lt;= $N$9)*(TEXT(M70:S70,"yyyy-mm")=V71)*(M71:S71 = "▲")))</f>
        <v>0</v>
      </c>
      <c r="Y71" s="140" cm="1">
        <f t="array" ref="Y71">IF(V71=V70,0,SUMPRODUCT((M70:S70&gt;=$N$8)*(M70:S70 &lt;= $N$9)*(TEXT(M70:S70,"yyyy-mm")=V71)*(M71:S71 = "★")))</f>
        <v>0</v>
      </c>
      <c r="Z71" s="135"/>
      <c r="AA71" s="135" t="str">
        <f t="shared" ref="AA71" si="221">IF(AK71&gt;=0.285,"OK","NG")</f>
        <v>NG</v>
      </c>
      <c r="AB71" s="136"/>
      <c r="AC71" s="144"/>
      <c r="AD71" s="144"/>
      <c r="AE71" s="144"/>
      <c r="AF71" s="144"/>
      <c r="AG71" s="144"/>
      <c r="AH71" s="145"/>
      <c r="AI71" s="146"/>
      <c r="AJ71" s="68">
        <f t="shared" ref="AJ71" si="222">COUNTIF(AC71:AI71,"●")</f>
        <v>0</v>
      </c>
      <c r="AK71" s="70">
        <f t="shared" ref="AK71" si="223">IF(COUNTA(AC71:AI71)=0,-1,IF(OR(COUNTIF(AC71:AI71,"▲")&gt;6,AND(AC70&lt;$N$9,$N$9&lt;AI70)),0.285,IF(AJ70+AJ71=0,0,AJ71/(AJ71+AJ70))))</f>
        <v>-1</v>
      </c>
      <c r="AL71" s="68" t="str">
        <f>TEXT(AI70,"YYYY-MM")</f>
        <v>2026-12</v>
      </c>
      <c r="AM71" s="69" cm="1">
        <f t="array" ref="AM71">IF(AL71=AL70,0,SUMPRODUCT((AC70:AI70&gt;=$N$8)*(AC70:AI70 &lt;= $N$9)*(TEXT(AC70:AI70,"yyyy-mm")=AL71)*(AC71:AI71 = "●")))</f>
        <v>0</v>
      </c>
      <c r="AN71" s="69" cm="1">
        <f t="array" ref="AN71">IF(AL71=AL70,0,SUMPRODUCT((AC70:AI70&gt;=$N$8)*(AC70:AI70 &lt;= $N$9)*(TEXT(AC70:AI70,"yyyy-mm")=AL71)*(AC71:AI71 = "▲")))</f>
        <v>0</v>
      </c>
      <c r="AO71" s="69" cm="1">
        <f t="array" ref="AO71">IF(AL71=AL70,0,SUMPRODUCT((AC70:AI70&gt;=$N$8)*(AC70:AI70 &lt;= $N$9)*(TEXT(AC70:AI70,"yyyy-mm")=AL71)*(AC71:AI71 = "★")))</f>
        <v>0</v>
      </c>
      <c r="AP71" s="68"/>
      <c r="AQ71" s="19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3"/>
    </row>
    <row r="72" spans="10:55" s="8" customFormat="1" ht="19.5" customHeight="1" x14ac:dyDescent="0.45">
      <c r="J72" s="86"/>
      <c r="K72" s="135"/>
      <c r="L72" s="132">
        <v>40</v>
      </c>
      <c r="M72" s="141">
        <f>S70+1</f>
        <v>46230</v>
      </c>
      <c r="N72" s="141">
        <f t="shared" ref="N72:S72" si="224">M72+1</f>
        <v>46231</v>
      </c>
      <c r="O72" s="141">
        <f t="shared" si="224"/>
        <v>46232</v>
      </c>
      <c r="P72" s="141">
        <f t="shared" si="224"/>
        <v>46233</v>
      </c>
      <c r="Q72" s="141">
        <f t="shared" si="224"/>
        <v>46234</v>
      </c>
      <c r="R72" s="142">
        <f t="shared" si="224"/>
        <v>46235</v>
      </c>
      <c r="S72" s="143">
        <f t="shared" si="224"/>
        <v>46236</v>
      </c>
      <c r="T72" s="135">
        <f t="shared" ref="T72" si="225">COUNTIF(M73:S73,"★")</f>
        <v>0</v>
      </c>
      <c r="U72" s="135"/>
      <c r="V72" s="135" t="str">
        <f>TEXT(M72,"YYYY-MM")</f>
        <v>2026-07</v>
      </c>
      <c r="W72" s="140" cm="1">
        <f t="array" ref="W72">SUMPRODUCT((M72:S72&gt;=$N$8)*(M72:S72 &lt;= $N$9)*(TEXT(M72:S72,"yyyy-mm")=V72)*(M73:S73 = "●"))</f>
        <v>0</v>
      </c>
      <c r="X72" s="140" cm="1">
        <f t="array" ref="X72">SUMPRODUCT((R72:S72&gt;=$N$8)*(R72:S72 &lt;= $N$9)*(TEXT(R72:S72,"yyyy-mm")=V72)*(R73:S73 = "▲"))</f>
        <v>0</v>
      </c>
      <c r="Y72" s="140" cm="1">
        <f t="array" ref="Y72">SUMPRODUCT((M72:S72&gt;=$N$8)*(M72:S72 &lt;= $N$9)*(TEXT(M72:S72,"yyyy-mm")=V72)*(M73:S73 = "★"))</f>
        <v>0</v>
      </c>
      <c r="Z72" s="135"/>
      <c r="AA72" s="135"/>
      <c r="AB72" s="132">
        <v>61</v>
      </c>
      <c r="AC72" s="141">
        <f>AI70+1</f>
        <v>46377</v>
      </c>
      <c r="AD72" s="141">
        <f t="shared" ref="AD72:AI72" si="226">AC72+1</f>
        <v>46378</v>
      </c>
      <c r="AE72" s="141">
        <f t="shared" si="226"/>
        <v>46379</v>
      </c>
      <c r="AF72" s="141">
        <f t="shared" si="226"/>
        <v>46380</v>
      </c>
      <c r="AG72" s="141">
        <f t="shared" si="226"/>
        <v>46381</v>
      </c>
      <c r="AH72" s="142">
        <f t="shared" si="226"/>
        <v>46382</v>
      </c>
      <c r="AI72" s="143">
        <f t="shared" si="226"/>
        <v>46383</v>
      </c>
      <c r="AJ72" s="68">
        <f t="shared" ref="AJ72" si="227">COUNTIF(AC73:AI73,"★")</f>
        <v>0</v>
      </c>
      <c r="AK72" s="68"/>
      <c r="AL72" s="68" t="str">
        <f>TEXT(AC72,"YYYY-MM")</f>
        <v>2026-12</v>
      </c>
      <c r="AM72" s="69" cm="1">
        <f t="array" ref="AM72">SUMPRODUCT((AC72:AI72&gt;=$N$8)*(AC72:AI72 &lt;= $N$9)*(TEXT(AC72:AI72,"yyyy-mm")=AL72)*(AC73:AI73 = "●"))</f>
        <v>0</v>
      </c>
      <c r="AN72" s="69" cm="1">
        <f t="array" ref="AN72">SUMPRODUCT((AH72:AI72&gt;=$N$8)*(AH72:AI72 &lt;= $N$9)*(TEXT(AH72:AI72,"yyyy-mm")=AL72)*(AH73:AI73 = "▲"))</f>
        <v>0</v>
      </c>
      <c r="AO72" s="69" cm="1">
        <f t="array" ref="AO72">SUMPRODUCT((AC72:AI72&gt;=$N$8)*(AC72:AI72 &lt;= $N$9)*(TEXT(AC72:AI72,"yyyy-mm")=AL72)*(AC73:AI73 = "★"))</f>
        <v>0</v>
      </c>
      <c r="AP72" s="68"/>
      <c r="AQ72" s="19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3"/>
    </row>
    <row r="73" spans="10:55" s="8" customFormat="1" ht="19.5" customHeight="1" thickBot="1" x14ac:dyDescent="0.5">
      <c r="J73" s="86"/>
      <c r="K73" s="135" t="str">
        <f t="shared" ref="K73" si="228">IF(U73&gt;=0.285,"OK","NG")</f>
        <v>NG</v>
      </c>
      <c r="L73" s="136"/>
      <c r="M73" s="144"/>
      <c r="N73" s="144"/>
      <c r="O73" s="144"/>
      <c r="P73" s="144"/>
      <c r="Q73" s="144"/>
      <c r="R73" s="145"/>
      <c r="S73" s="146"/>
      <c r="T73" s="135">
        <f t="shared" ref="T73" si="229">COUNTIF(M73:S73,"●")</f>
        <v>0</v>
      </c>
      <c r="U73" s="147">
        <f t="shared" ref="U73" si="230">IF(COUNTA(M73:S73)=0,-1,IF(OR(COUNTIF(M73:S73,"▲")&gt;6,AND(M72&lt;$N$9,$N$9&lt;S72)),0.285,IF(T72+T73=0,0,T73/(T73+T72))))</f>
        <v>-1</v>
      </c>
      <c r="V73" s="135" t="str">
        <f>TEXT(S72,"YYYY-MM")</f>
        <v>2026-08</v>
      </c>
      <c r="W73" s="140" cm="1">
        <f t="array" ref="W73">IF(V73=V72,0,SUMPRODUCT((M72:S72&gt;=$N$8)*(M72:S72 &lt;= $N$9)*(TEXT(M72:S72,"yyyy-mm")=V73)*(M73:S73 = "●")))</f>
        <v>0</v>
      </c>
      <c r="X73" s="140" cm="1">
        <f t="array" ref="X73">IF(V73=V72,0,SUMPRODUCT((M72:S72&gt;=$N$8)*(M72:S72 &lt;= $N$9)*(TEXT(M72:S72,"yyyy-mm")=V73)*(M73:S73 = "▲")))</f>
        <v>0</v>
      </c>
      <c r="Y73" s="140" cm="1">
        <f t="array" ref="Y73">IF(V73=V72,0,SUMPRODUCT((M72:S72&gt;=$N$8)*(M72:S72 &lt;= $N$9)*(TEXT(M72:S72,"yyyy-mm")=V73)*(M73:S73 = "★")))</f>
        <v>0</v>
      </c>
      <c r="Z73" s="135"/>
      <c r="AA73" s="135" t="str">
        <f t="shared" ref="AA73" si="231">IF(AK73&gt;=0.285,"OK","NG")</f>
        <v>NG</v>
      </c>
      <c r="AB73" s="136"/>
      <c r="AC73" s="144"/>
      <c r="AD73" s="144"/>
      <c r="AE73" s="144"/>
      <c r="AF73" s="144"/>
      <c r="AG73" s="144"/>
      <c r="AH73" s="145"/>
      <c r="AI73" s="146"/>
      <c r="AJ73" s="68">
        <f t="shared" ref="AJ73" si="232">COUNTIF(AC73:AI73,"●")</f>
        <v>0</v>
      </c>
      <c r="AK73" s="70">
        <f t="shared" ref="AK73" si="233">IF(COUNTA(AC73:AI73)=0,-1,IF(OR(COUNTIF(AC73:AI73,"▲")&gt;6,AND(AC72&lt;$N$9,$N$9&lt;AI72)),0.285,IF(AJ72+AJ73=0,0,AJ73/(AJ73+AJ72))))</f>
        <v>-1</v>
      </c>
      <c r="AL73" s="68" t="str">
        <f>TEXT(AI72,"YYYY-MM")</f>
        <v>2026-12</v>
      </c>
      <c r="AM73" s="69" cm="1">
        <f t="array" ref="AM73">IF(AL73=AL72,0,SUMPRODUCT((AC72:AI72&gt;=$N$8)*(AC72:AI72 &lt;= $N$9)*(TEXT(AC72:AI72,"yyyy-mm")=AL73)*(AC73:AI73 = "●")))</f>
        <v>0</v>
      </c>
      <c r="AN73" s="69" cm="1">
        <f t="array" ref="AN73">IF(AL73=AL72,0,SUMPRODUCT((AC72:AI72&gt;=$N$8)*(AC72:AI72 &lt;= $N$9)*(TEXT(AC72:AI72,"yyyy-mm")=AL73)*(AC73:AI73 = "▲")))</f>
        <v>0</v>
      </c>
      <c r="AO73" s="69" cm="1">
        <f t="array" ref="AO73">IF(AL73=AL72,0,SUMPRODUCT((AC72:AI72&gt;=$N$8)*(AC72:AI72 &lt;= $N$9)*(TEXT(AC72:AI72,"yyyy-mm")=AL73)*(AC73:AI73 = "★")))</f>
        <v>0</v>
      </c>
      <c r="AP73" s="68"/>
      <c r="AQ73" s="19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3"/>
    </row>
    <row r="74" spans="10:55" s="8" customFormat="1" ht="19.5" customHeight="1" x14ac:dyDescent="0.45">
      <c r="J74" s="86"/>
      <c r="K74" s="135"/>
      <c r="L74" s="132">
        <v>41</v>
      </c>
      <c r="M74" s="141">
        <f>S72+1</f>
        <v>46237</v>
      </c>
      <c r="N74" s="141">
        <f t="shared" ref="N74:S74" si="234">M74+1</f>
        <v>46238</v>
      </c>
      <c r="O74" s="141">
        <f t="shared" si="234"/>
        <v>46239</v>
      </c>
      <c r="P74" s="141">
        <f t="shared" si="234"/>
        <v>46240</v>
      </c>
      <c r="Q74" s="141">
        <f t="shared" si="234"/>
        <v>46241</v>
      </c>
      <c r="R74" s="142">
        <f t="shared" si="234"/>
        <v>46242</v>
      </c>
      <c r="S74" s="143">
        <f t="shared" si="234"/>
        <v>46243</v>
      </c>
      <c r="T74" s="135">
        <f t="shared" ref="T74" si="235">COUNTIF(M75:S75,"★")</f>
        <v>0</v>
      </c>
      <c r="U74" s="135"/>
      <c r="V74" s="135" t="str">
        <f>TEXT(M74,"YYYY-MM")</f>
        <v>2026-08</v>
      </c>
      <c r="W74" s="140" cm="1">
        <f t="array" ref="W74">SUMPRODUCT((M74:S74&gt;=$N$8)*(M74:S74 &lt;= $N$9)*(TEXT(M74:S74,"yyyy-mm")=V74)*(M75:S75 = "●"))</f>
        <v>0</v>
      </c>
      <c r="X74" s="140" cm="1">
        <f t="array" ref="X74">SUMPRODUCT((R74:S74&gt;=$N$8)*(R74:S74 &lt;= $N$9)*(TEXT(R74:S74,"yyyy-mm")=V74)*(R75:S75 = "▲"))</f>
        <v>0</v>
      </c>
      <c r="Y74" s="140" cm="1">
        <f t="array" ref="Y74">SUMPRODUCT((M74:S74&gt;=$N$8)*(M74:S74 &lt;= $N$9)*(TEXT(M74:S74,"yyyy-mm")=V74)*(M75:S75 = "★"))</f>
        <v>0</v>
      </c>
      <c r="Z74" s="135"/>
      <c r="AA74" s="135"/>
      <c r="AB74" s="132">
        <v>62</v>
      </c>
      <c r="AC74" s="141">
        <f>AI72+1</f>
        <v>46384</v>
      </c>
      <c r="AD74" s="141">
        <f t="shared" ref="AD74:AI74" si="236">AC74+1</f>
        <v>46385</v>
      </c>
      <c r="AE74" s="141">
        <f t="shared" si="236"/>
        <v>46386</v>
      </c>
      <c r="AF74" s="141">
        <f t="shared" si="236"/>
        <v>46387</v>
      </c>
      <c r="AG74" s="141">
        <f t="shared" si="236"/>
        <v>46388</v>
      </c>
      <c r="AH74" s="142">
        <f t="shared" si="236"/>
        <v>46389</v>
      </c>
      <c r="AI74" s="143">
        <f t="shared" si="236"/>
        <v>46390</v>
      </c>
      <c r="AJ74" s="68">
        <f t="shared" ref="AJ74" si="237">COUNTIF(AC75:AI75,"★")</f>
        <v>0</v>
      </c>
      <c r="AK74" s="68"/>
      <c r="AL74" s="68" t="str">
        <f>TEXT(AC74,"YYYY-MM")</f>
        <v>2026-12</v>
      </c>
      <c r="AM74" s="69" cm="1">
        <f t="array" ref="AM74">SUMPRODUCT((AC74:AI74&gt;=$N$8)*(AC74:AI74 &lt;= $N$9)*(TEXT(AC74:AI74,"yyyy-mm")=AL74)*(AC75:AI75 = "●"))</f>
        <v>0</v>
      </c>
      <c r="AN74" s="69" cm="1">
        <f t="array" ref="AN74">SUMPRODUCT((AH74:AI74&gt;=$N$8)*(AH74:AI74 &lt;= $N$9)*(TEXT(AH74:AI74,"yyyy-mm")=AL74)*(AH75:AI75 = "▲"))</f>
        <v>0</v>
      </c>
      <c r="AO74" s="69" cm="1">
        <f t="array" ref="AO74">SUMPRODUCT((AC74:AI74&gt;=$N$8)*(AC74:AI74 &lt;= $N$9)*(TEXT(AC74:AI74,"yyyy-mm")=AL74)*(AC75:AI75 = "★"))</f>
        <v>0</v>
      </c>
      <c r="AP74" s="68"/>
      <c r="AQ74" s="19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3"/>
    </row>
    <row r="75" spans="10:55" s="8" customFormat="1" ht="19.5" customHeight="1" thickBot="1" x14ac:dyDescent="0.5">
      <c r="J75" s="86"/>
      <c r="K75" s="135" t="str">
        <f t="shared" ref="K75" si="238">IF(U75&gt;=0.285,"OK","NG")</f>
        <v>NG</v>
      </c>
      <c r="L75" s="136"/>
      <c r="M75" s="144"/>
      <c r="N75" s="144"/>
      <c r="O75" s="144"/>
      <c r="P75" s="144"/>
      <c r="Q75" s="144"/>
      <c r="R75" s="145"/>
      <c r="S75" s="146"/>
      <c r="T75" s="135">
        <f t="shared" ref="T75" si="239">COUNTIF(M75:S75,"●")</f>
        <v>0</v>
      </c>
      <c r="U75" s="147">
        <f t="shared" ref="U75" si="240">IF(COUNTA(M75:S75)=0,-1,IF(OR(COUNTIF(M75:S75,"▲")&gt;6,AND(M74&lt;$N$9,$N$9&lt;S74)),0.285,IF(T74+T75=0,0,T75/(T75+T74))))</f>
        <v>-1</v>
      </c>
      <c r="V75" s="135" t="str">
        <f>TEXT(S74,"YYYY-MM")</f>
        <v>2026-08</v>
      </c>
      <c r="W75" s="140" cm="1">
        <f t="array" ref="W75">IF(V75=V74,0,SUMPRODUCT((M74:S74&gt;=$N$8)*(M74:S74 &lt;= $N$9)*(TEXT(M74:S74,"yyyy-mm")=V75)*(M75:S75 = "●")))</f>
        <v>0</v>
      </c>
      <c r="X75" s="140" cm="1">
        <f t="array" ref="X75">IF(V75=V74,0,SUMPRODUCT((M74:S74&gt;=$N$8)*(M74:S74 &lt;= $N$9)*(TEXT(M74:S74,"yyyy-mm")=V75)*(M75:S75 = "▲")))</f>
        <v>0</v>
      </c>
      <c r="Y75" s="140" cm="1">
        <f t="array" ref="Y75">IF(V75=V74,0,SUMPRODUCT((M74:S74&gt;=$N$8)*(M74:S74 &lt;= $N$9)*(TEXT(M74:S74,"yyyy-mm")=V75)*(M75:S75 = "★")))</f>
        <v>0</v>
      </c>
      <c r="Z75" s="135"/>
      <c r="AA75" s="135" t="str">
        <f t="shared" ref="AA75" si="241">IF(AK75&gt;=0.285,"OK","NG")</f>
        <v>NG</v>
      </c>
      <c r="AB75" s="136"/>
      <c r="AC75" s="144"/>
      <c r="AD75" s="144"/>
      <c r="AE75" s="144"/>
      <c r="AF75" s="144"/>
      <c r="AG75" s="144"/>
      <c r="AH75" s="145"/>
      <c r="AI75" s="146"/>
      <c r="AJ75" s="68">
        <f t="shared" ref="AJ75" si="242">COUNTIF(AC75:AI75,"●")</f>
        <v>0</v>
      </c>
      <c r="AK75" s="70">
        <f t="shared" ref="AK75" si="243">IF(COUNTA(AC75:AI75)=0,-1,IF(OR(COUNTIF(AC75:AI75,"▲")&gt;6,AND(AC74&lt;$N$9,$N$9&lt;AI74)),0.285,IF(AJ74+AJ75=0,0,AJ75/(AJ75+AJ74))))</f>
        <v>-1</v>
      </c>
      <c r="AL75" s="68" t="str">
        <f>TEXT(AI74,"YYYY-MM")</f>
        <v>2027-01</v>
      </c>
      <c r="AM75" s="69" cm="1">
        <f t="array" ref="AM75">IF(AL75=AL74,0,SUMPRODUCT((AC74:AI74&gt;=$N$8)*(AC74:AI74 &lt;= $N$9)*(TEXT(AC74:AI74,"yyyy-mm")=AL75)*(AC75:AI75 = "●")))</f>
        <v>0</v>
      </c>
      <c r="AN75" s="69" cm="1">
        <f t="array" ref="AN75">IF(AL75=AL74,0,SUMPRODUCT((AC74:AI74&gt;=$N$8)*(AC74:AI74 &lt;= $N$9)*(TEXT(AC74:AI74,"yyyy-mm")=AL75)*(AC75:AI75 = "▲")))</f>
        <v>0</v>
      </c>
      <c r="AO75" s="69" cm="1">
        <f t="array" ref="AO75">IF(AL75=AL74,0,SUMPRODUCT((AC74:AI74&gt;=$N$8)*(AC74:AI74 &lt;= $N$9)*(TEXT(AC74:AI74,"yyyy-mm")=AL75)*(AC75:AI75 = "★")))</f>
        <v>0</v>
      </c>
      <c r="AP75" s="68"/>
      <c r="AQ75" s="19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3"/>
    </row>
    <row r="76" spans="10:55" s="8" customFormat="1" ht="19.5" customHeight="1" x14ac:dyDescent="0.45">
      <c r="J76" s="86"/>
      <c r="K76" s="135"/>
      <c r="L76" s="132">
        <v>42</v>
      </c>
      <c r="M76" s="141">
        <f>S74+1</f>
        <v>46244</v>
      </c>
      <c r="N76" s="141">
        <f t="shared" ref="N76:S76" si="244">M76+1</f>
        <v>46245</v>
      </c>
      <c r="O76" s="141">
        <f t="shared" si="244"/>
        <v>46246</v>
      </c>
      <c r="P76" s="141">
        <f t="shared" si="244"/>
        <v>46247</v>
      </c>
      <c r="Q76" s="141">
        <f t="shared" si="244"/>
        <v>46248</v>
      </c>
      <c r="R76" s="142">
        <f t="shared" si="244"/>
        <v>46249</v>
      </c>
      <c r="S76" s="143">
        <f t="shared" si="244"/>
        <v>46250</v>
      </c>
      <c r="T76" s="135">
        <f t="shared" ref="T76" si="245">COUNTIF(M77:S77,"★")</f>
        <v>0</v>
      </c>
      <c r="U76" s="135"/>
      <c r="V76" s="135" t="str">
        <f>TEXT(M76,"YYYY-MM")</f>
        <v>2026-08</v>
      </c>
      <c r="W76" s="140" cm="1">
        <f t="array" ref="W76">SUMPRODUCT((M76:S76&gt;=$N$8)*(M76:S76 &lt;= $N$9)*(TEXT(M76:S76,"yyyy-mm")=V76)*(M77:S77 = "●"))</f>
        <v>0</v>
      </c>
      <c r="X76" s="140" cm="1">
        <f t="array" ref="X76">SUMPRODUCT((R76:S76&gt;=$N$8)*(R76:S76 &lt;= $N$9)*(TEXT(R76:S76,"yyyy-mm")=V76)*(R77:S77 = "▲"))</f>
        <v>0</v>
      </c>
      <c r="Y76" s="140" cm="1">
        <f t="array" ref="Y76">SUMPRODUCT((M76:S76&gt;=$N$8)*(M76:S76 &lt;= $N$9)*(TEXT(M76:S76,"yyyy-mm")=V76)*(M77:S77 = "★"))</f>
        <v>0</v>
      </c>
      <c r="Z76" s="135"/>
      <c r="AA76" s="135"/>
      <c r="AB76" s="132">
        <v>63</v>
      </c>
      <c r="AC76" s="141">
        <f>AI74+1</f>
        <v>46391</v>
      </c>
      <c r="AD76" s="141">
        <f t="shared" ref="AD76:AI76" si="246">AC76+1</f>
        <v>46392</v>
      </c>
      <c r="AE76" s="141">
        <f t="shared" si="246"/>
        <v>46393</v>
      </c>
      <c r="AF76" s="141">
        <f t="shared" si="246"/>
        <v>46394</v>
      </c>
      <c r="AG76" s="141">
        <f t="shared" si="246"/>
        <v>46395</v>
      </c>
      <c r="AH76" s="142">
        <f t="shared" si="246"/>
        <v>46396</v>
      </c>
      <c r="AI76" s="143">
        <f t="shared" si="246"/>
        <v>46397</v>
      </c>
      <c r="AJ76" s="68">
        <f t="shared" ref="AJ76" si="247">COUNTIF(AC77:AI77,"★")</f>
        <v>0</v>
      </c>
      <c r="AK76" s="68"/>
      <c r="AL76" s="68" t="str">
        <f>TEXT(AC76,"YYYY-MM")</f>
        <v>2027-01</v>
      </c>
      <c r="AM76" s="69" cm="1">
        <f t="array" ref="AM76">SUMPRODUCT((AC76:AI76&gt;=$N$8)*(AC76:AI76 &lt;= $N$9)*(TEXT(AC76:AI76,"yyyy-mm")=AL76)*(AC77:AI77 = "●"))</f>
        <v>0</v>
      </c>
      <c r="AN76" s="69" cm="1">
        <f t="array" ref="AN76">SUMPRODUCT((AH76:AI76&gt;=$N$8)*(AH76:AI76 &lt;= $N$9)*(TEXT(AH76:AI76,"yyyy-mm")=AL76)*(AH77:AI77 = "▲"))</f>
        <v>0</v>
      </c>
      <c r="AO76" s="69" cm="1">
        <f t="array" ref="AO76">SUMPRODUCT((AC76:AI76&gt;=$N$8)*(AC76:AI76 &lt;= $N$9)*(TEXT(AC76:AI76,"yyyy-mm")=AL76)*(AC77:AI77 = "★"))</f>
        <v>0</v>
      </c>
      <c r="AP76" s="68"/>
      <c r="AQ76" s="19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3"/>
    </row>
    <row r="77" spans="10:55" s="8" customFormat="1" ht="19.5" customHeight="1" thickBot="1" x14ac:dyDescent="0.5">
      <c r="J77" s="86"/>
      <c r="K77" s="135" t="str">
        <f t="shared" ref="K77" si="248">IF(U77&gt;=0.285,"OK","NG")</f>
        <v>NG</v>
      </c>
      <c r="L77" s="136"/>
      <c r="M77" s="144"/>
      <c r="N77" s="144"/>
      <c r="O77" s="144"/>
      <c r="P77" s="144"/>
      <c r="Q77" s="144"/>
      <c r="R77" s="145"/>
      <c r="S77" s="146"/>
      <c r="T77" s="135">
        <f t="shared" ref="T77" si="249">COUNTIF(M77:S77,"●")</f>
        <v>0</v>
      </c>
      <c r="U77" s="147">
        <f t="shared" ref="U77" si="250">IF(COUNTA(M77:S77)=0,-1,IF(OR(COUNTIF(M77:S77,"▲")&gt;6,AND(M76&lt;$N$9,$N$9&lt;S76)),0.285,IF(T76+T77=0,0,T77/(T77+T76))))</f>
        <v>-1</v>
      </c>
      <c r="V77" s="135" t="str">
        <f>TEXT(S76,"YYYY-MM")</f>
        <v>2026-08</v>
      </c>
      <c r="W77" s="140" cm="1">
        <f t="array" ref="W77">IF(V77=V76,0,SUMPRODUCT((M76:S76&gt;=$N$8)*(M76:S76 &lt;= $N$9)*(TEXT(M76:S76,"yyyy-mm")=V77)*(M77:S77 = "●")))</f>
        <v>0</v>
      </c>
      <c r="X77" s="140" cm="1">
        <f t="array" ref="X77">IF(V77=V76,0,SUMPRODUCT((M76:S76&gt;=$N$8)*(M76:S76 &lt;= $N$9)*(TEXT(M76:S76,"yyyy-mm")=V77)*(M77:S77 = "▲")))</f>
        <v>0</v>
      </c>
      <c r="Y77" s="140" cm="1">
        <f t="array" ref="Y77">IF(V77=V76,0,SUMPRODUCT((M76:S76&gt;=$N$8)*(M76:S76 &lt;= $N$9)*(TEXT(M76:S76,"yyyy-mm")=V77)*(M77:S77 = "★")))</f>
        <v>0</v>
      </c>
      <c r="Z77" s="135"/>
      <c r="AA77" s="135" t="str">
        <f t="shared" ref="AA77" si="251">IF(AK77&gt;=0.285,"OK","NG")</f>
        <v>NG</v>
      </c>
      <c r="AB77" s="136"/>
      <c r="AC77" s="144"/>
      <c r="AD77" s="144"/>
      <c r="AE77" s="144"/>
      <c r="AF77" s="144"/>
      <c r="AG77" s="144"/>
      <c r="AH77" s="145"/>
      <c r="AI77" s="146"/>
      <c r="AJ77" s="68">
        <f t="shared" ref="AJ77" si="252">COUNTIF(AC77:AI77,"●")</f>
        <v>0</v>
      </c>
      <c r="AK77" s="70">
        <f t="shared" ref="AK77" si="253">IF(COUNTA(AC77:AI77)=0,-1,IF(OR(COUNTIF(AC77:AI77,"▲")&gt;6,AND(AC76&lt;$N$9,$N$9&lt;AI76)),0.285,IF(AJ76+AJ77=0,0,AJ77/(AJ77+AJ76))))</f>
        <v>-1</v>
      </c>
      <c r="AL77" s="68" t="str">
        <f>TEXT(AI76,"YYYY-MM")</f>
        <v>2027-01</v>
      </c>
      <c r="AM77" s="69" cm="1">
        <f t="array" ref="AM77">IF(AL77=AL76,0,SUMPRODUCT((AC76:AI76&gt;=$N$8)*(AC76:AI76 &lt;= $N$9)*(TEXT(AC76:AI76,"yyyy-mm")=AL77)*(AC77:AI77 = "●")))</f>
        <v>0</v>
      </c>
      <c r="AN77" s="69" cm="1">
        <f t="array" ref="AN77">IF(AL77=AL76,0,SUMPRODUCT((AC76:AI76&gt;=$N$8)*(AC76:AI76 &lt;= $N$9)*(TEXT(AC76:AI76,"yyyy-mm")=AL77)*(AC77:AI77 = "▲")))</f>
        <v>0</v>
      </c>
      <c r="AO77" s="69" cm="1">
        <f t="array" ref="AO77">IF(AL77=AL76,0,SUMPRODUCT((AC76:AI76&gt;=$N$8)*(AC76:AI76 &lt;= $N$9)*(TEXT(AC76:AI76,"yyyy-mm")=AL77)*(AC77:AI77 = "★")))</f>
        <v>0</v>
      </c>
      <c r="AP77" s="68"/>
      <c r="AQ77" s="19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3"/>
    </row>
    <row r="78" spans="10:55" s="8" customFormat="1" ht="19.5" customHeight="1" x14ac:dyDescent="0.45">
      <c r="J78" s="86"/>
      <c r="K78" s="135"/>
      <c r="L78" s="132">
        <v>43</v>
      </c>
      <c r="M78" s="141">
        <f>S76+1</f>
        <v>46251</v>
      </c>
      <c r="N78" s="141">
        <f t="shared" ref="N78:S78" si="254">M78+1</f>
        <v>46252</v>
      </c>
      <c r="O78" s="141">
        <f t="shared" si="254"/>
        <v>46253</v>
      </c>
      <c r="P78" s="141">
        <f t="shared" si="254"/>
        <v>46254</v>
      </c>
      <c r="Q78" s="141">
        <f t="shared" si="254"/>
        <v>46255</v>
      </c>
      <c r="R78" s="142">
        <f t="shared" si="254"/>
        <v>46256</v>
      </c>
      <c r="S78" s="143">
        <f t="shared" si="254"/>
        <v>46257</v>
      </c>
      <c r="T78" s="135">
        <f t="shared" ref="T78" si="255">COUNTIF(M79:S79,"★")</f>
        <v>0</v>
      </c>
      <c r="U78" s="135"/>
      <c r="V78" s="135" t="str">
        <f>TEXT(M78,"YYYY-MM")</f>
        <v>2026-08</v>
      </c>
      <c r="W78" s="140" cm="1">
        <f t="array" ref="W78">SUMPRODUCT((M78:S78&gt;=$N$8)*(M78:S78 &lt;= $N$9)*(TEXT(M78:S78,"yyyy-mm")=V78)*(M79:S79 = "●"))</f>
        <v>0</v>
      </c>
      <c r="X78" s="140" cm="1">
        <f t="array" ref="X78">SUMPRODUCT((R78:S78&gt;=$N$8)*(R78:S78 &lt;= $N$9)*(TEXT(R78:S78,"yyyy-mm")=V78)*(R79:S79 = "▲"))</f>
        <v>0</v>
      </c>
      <c r="Y78" s="140" cm="1">
        <f t="array" ref="Y78">SUMPRODUCT((M78:S78&gt;=$N$8)*(M78:S78 &lt;= $N$9)*(TEXT(M78:S78,"yyyy-mm")=V78)*(M79:S79 = "★"))</f>
        <v>0</v>
      </c>
      <c r="Z78" s="135"/>
      <c r="AA78" s="135"/>
      <c r="AB78" s="132">
        <v>64</v>
      </c>
      <c r="AC78" s="141">
        <f>AI76+1</f>
        <v>46398</v>
      </c>
      <c r="AD78" s="141">
        <f t="shared" ref="AD78:AI78" si="256">AC78+1</f>
        <v>46399</v>
      </c>
      <c r="AE78" s="141">
        <f t="shared" si="256"/>
        <v>46400</v>
      </c>
      <c r="AF78" s="141">
        <f t="shared" si="256"/>
        <v>46401</v>
      </c>
      <c r="AG78" s="141">
        <f t="shared" si="256"/>
        <v>46402</v>
      </c>
      <c r="AH78" s="142">
        <f t="shared" si="256"/>
        <v>46403</v>
      </c>
      <c r="AI78" s="143">
        <f t="shared" si="256"/>
        <v>46404</v>
      </c>
      <c r="AJ78" s="68">
        <f t="shared" ref="AJ78" si="257">COUNTIF(AC79:AI79,"★")</f>
        <v>0</v>
      </c>
      <c r="AK78" s="68"/>
      <c r="AL78" s="68" t="str">
        <f>TEXT(AC78,"YYYY-MM")</f>
        <v>2027-01</v>
      </c>
      <c r="AM78" s="69" cm="1">
        <f t="array" ref="AM78">SUMPRODUCT((AC78:AI78&gt;=$N$8)*(AC78:AI78 &lt;= $N$9)*(TEXT(AC78:AI78,"yyyy-mm")=AL78)*(AC79:AI79 = "●"))</f>
        <v>0</v>
      </c>
      <c r="AN78" s="69" cm="1">
        <f t="array" ref="AN78">SUMPRODUCT((AH78:AI78&gt;=$N$8)*(AH78:AI78 &lt;= $N$9)*(TEXT(AH78:AI78,"yyyy-mm")=AL78)*(AH79:AI79 = "▲"))</f>
        <v>0</v>
      </c>
      <c r="AO78" s="69" cm="1">
        <f t="array" ref="AO78">SUMPRODUCT((AC78:AI78&gt;=$N$8)*(AC78:AI78 &lt;= $N$9)*(TEXT(AC78:AI78,"yyyy-mm")=AL78)*(AC79:AI79 = "★"))</f>
        <v>0</v>
      </c>
      <c r="AP78" s="68"/>
      <c r="AQ78" s="19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3"/>
    </row>
    <row r="79" spans="10:55" s="8" customFormat="1" ht="19.5" customHeight="1" thickBot="1" x14ac:dyDescent="0.5">
      <c r="J79" s="86"/>
      <c r="K79" s="135" t="str">
        <f t="shared" ref="K79" si="258">IF(U79&gt;=0.285,"OK","NG")</f>
        <v>NG</v>
      </c>
      <c r="L79" s="136"/>
      <c r="M79" s="144"/>
      <c r="N79" s="144"/>
      <c r="O79" s="144"/>
      <c r="P79" s="144"/>
      <c r="Q79" s="144"/>
      <c r="R79" s="145"/>
      <c r="S79" s="146"/>
      <c r="T79" s="135">
        <f t="shared" ref="T79" si="259">COUNTIF(M79:S79,"●")</f>
        <v>0</v>
      </c>
      <c r="U79" s="147">
        <f t="shared" ref="U79" si="260">IF(COUNTA(M79:S79)=0,-1,IF(OR(COUNTIF(M79:S79,"▲")&gt;6,AND(M78&lt;$N$9,$N$9&lt;S78)),0.285,IF(T78+T79=0,0,T79/(T79+T78))))</f>
        <v>-1</v>
      </c>
      <c r="V79" s="135" t="str">
        <f>TEXT(S78,"YYYY-MM")</f>
        <v>2026-08</v>
      </c>
      <c r="W79" s="140" cm="1">
        <f t="array" ref="W79">IF(V79=V78,0,SUMPRODUCT((M78:S78&gt;=$N$8)*(M78:S78 &lt;= $N$9)*(TEXT(M78:S78,"yyyy-mm")=V79)*(M79:S79 = "●")))</f>
        <v>0</v>
      </c>
      <c r="X79" s="140" cm="1">
        <f t="array" ref="X79">IF(V79=V78,0,SUMPRODUCT((M78:S78&gt;=$N$8)*(M78:S78 &lt;= $N$9)*(TEXT(M78:S78,"yyyy-mm")=V79)*(M79:S79 = "▲")))</f>
        <v>0</v>
      </c>
      <c r="Y79" s="140" cm="1">
        <f t="array" ref="Y79">IF(V79=V78,0,SUMPRODUCT((M78:S78&gt;=$N$8)*(M78:S78 &lt;= $N$9)*(TEXT(M78:S78,"yyyy-mm")=V79)*(M79:S79 = "★")))</f>
        <v>0</v>
      </c>
      <c r="Z79" s="135"/>
      <c r="AA79" s="135" t="str">
        <f t="shared" ref="AA79" si="261">IF(AK79&gt;=0.285,"OK","NG")</f>
        <v>NG</v>
      </c>
      <c r="AB79" s="136"/>
      <c r="AC79" s="144"/>
      <c r="AD79" s="144"/>
      <c r="AE79" s="144"/>
      <c r="AF79" s="144"/>
      <c r="AG79" s="144"/>
      <c r="AH79" s="145"/>
      <c r="AI79" s="146"/>
      <c r="AJ79" s="68">
        <f t="shared" ref="AJ79" si="262">COUNTIF(AC79:AI79,"●")</f>
        <v>0</v>
      </c>
      <c r="AK79" s="70">
        <f t="shared" ref="AK79" si="263">IF(COUNTA(AC79:AI79)=0,-1,IF(OR(COUNTIF(AC79:AI79,"▲")&gt;6,AND(AC78&lt;$N$9,$N$9&lt;AI78)),0.285,IF(AJ78+AJ79=0,0,AJ79/(AJ79+AJ78))))</f>
        <v>-1</v>
      </c>
      <c r="AL79" s="68" t="str">
        <f>TEXT(AI78,"YYYY-MM")</f>
        <v>2027-01</v>
      </c>
      <c r="AM79" s="69" cm="1">
        <f t="array" ref="AM79">IF(AL79=AL78,0,SUMPRODUCT((AC78:AI78&gt;=$N$8)*(AC78:AI78 &lt;= $N$9)*(TEXT(AC78:AI78,"yyyy-mm")=AL79)*(AC79:AI79 = "●")))</f>
        <v>0</v>
      </c>
      <c r="AN79" s="69" cm="1">
        <f t="array" ref="AN79">IF(AL79=AL78,0,SUMPRODUCT((AC78:AI78&gt;=$N$8)*(AC78:AI78 &lt;= $N$9)*(TEXT(AC78:AI78,"yyyy-mm")=AL79)*(AC79:AI79 = "▲")))</f>
        <v>0</v>
      </c>
      <c r="AO79" s="69" cm="1">
        <f t="array" ref="AO79">IF(AL79=AL78,0,SUMPRODUCT((AC78:AI78&gt;=$N$8)*(AC78:AI78 &lt;= $N$9)*(TEXT(AC78:AI78,"yyyy-mm")=AL79)*(AC79:AI79 = "★")))</f>
        <v>0</v>
      </c>
      <c r="AP79" s="68"/>
      <c r="AQ79" s="19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3"/>
    </row>
    <row r="80" spans="10:55" s="8" customFormat="1" ht="19.5" customHeight="1" x14ac:dyDescent="0.45">
      <c r="J80" s="86"/>
      <c r="K80" s="135"/>
      <c r="L80" s="132">
        <v>44</v>
      </c>
      <c r="M80" s="141">
        <f>S78+1</f>
        <v>46258</v>
      </c>
      <c r="N80" s="141">
        <f t="shared" ref="N80:S80" si="264">M80+1</f>
        <v>46259</v>
      </c>
      <c r="O80" s="141">
        <f t="shared" si="264"/>
        <v>46260</v>
      </c>
      <c r="P80" s="141">
        <f t="shared" si="264"/>
        <v>46261</v>
      </c>
      <c r="Q80" s="141">
        <f t="shared" si="264"/>
        <v>46262</v>
      </c>
      <c r="R80" s="142">
        <f t="shared" si="264"/>
        <v>46263</v>
      </c>
      <c r="S80" s="143">
        <f t="shared" si="264"/>
        <v>46264</v>
      </c>
      <c r="T80" s="135">
        <f t="shared" ref="T80" si="265">COUNTIF(M81:S81,"★")</f>
        <v>0</v>
      </c>
      <c r="U80" s="135"/>
      <c r="V80" s="135" t="str">
        <f>TEXT(M80,"YYYY-MM")</f>
        <v>2026-08</v>
      </c>
      <c r="W80" s="140" cm="1">
        <f t="array" ref="W80">SUMPRODUCT((M80:S80&gt;=$N$8)*(M80:S80 &lt;= $N$9)*(TEXT(M80:S80,"yyyy-mm")=V80)*(M81:S81 = "●"))</f>
        <v>0</v>
      </c>
      <c r="X80" s="140" cm="1">
        <f t="array" ref="X80">SUMPRODUCT((R80:S80&gt;=$N$8)*(R80:S80 &lt;= $N$9)*(TEXT(R80:S80,"yyyy-mm")=V80)*(R81:S81 = "▲"))</f>
        <v>0</v>
      </c>
      <c r="Y80" s="140" cm="1">
        <f t="array" ref="Y80">SUMPRODUCT((M80:S80&gt;=$N$8)*(M80:S80 &lt;= $N$9)*(TEXT(M80:S80,"yyyy-mm")=V80)*(M81:S81 = "★"))</f>
        <v>0</v>
      </c>
      <c r="Z80" s="135"/>
      <c r="AA80" s="135"/>
      <c r="AB80" s="132">
        <v>65</v>
      </c>
      <c r="AC80" s="141">
        <f>AI78+1</f>
        <v>46405</v>
      </c>
      <c r="AD80" s="141">
        <f t="shared" ref="AD80:AI80" si="266">AC80+1</f>
        <v>46406</v>
      </c>
      <c r="AE80" s="141">
        <f t="shared" si="266"/>
        <v>46407</v>
      </c>
      <c r="AF80" s="141">
        <f t="shared" si="266"/>
        <v>46408</v>
      </c>
      <c r="AG80" s="141">
        <f t="shared" si="266"/>
        <v>46409</v>
      </c>
      <c r="AH80" s="142">
        <f t="shared" si="266"/>
        <v>46410</v>
      </c>
      <c r="AI80" s="143">
        <f t="shared" si="266"/>
        <v>46411</v>
      </c>
      <c r="AJ80" s="68">
        <f t="shared" ref="AJ80" si="267">COUNTIF(AC81:AI81,"★")</f>
        <v>0</v>
      </c>
      <c r="AK80" s="68"/>
      <c r="AL80" s="68" t="str">
        <f>TEXT(AC80,"YYYY-MM")</f>
        <v>2027-01</v>
      </c>
      <c r="AM80" s="69" cm="1">
        <f t="array" ref="AM80">SUMPRODUCT((AC80:AI80&gt;=$N$8)*(AC80:AI80 &lt;= $N$9)*(TEXT(AC80:AI80,"yyyy-mm")=AL80)*(AC81:AI81 = "●"))</f>
        <v>0</v>
      </c>
      <c r="AN80" s="69" cm="1">
        <f t="array" ref="AN80">SUMPRODUCT((AH80:AI80&gt;=$N$8)*(AH80:AI80 &lt;= $N$9)*(TEXT(AH80:AI80,"yyyy-mm")=AL80)*(AH81:AI81 = "▲"))</f>
        <v>0</v>
      </c>
      <c r="AO80" s="69" cm="1">
        <f t="array" ref="AO80">SUMPRODUCT((AC80:AI80&gt;=$N$8)*(AC80:AI80 &lt;= $N$9)*(TEXT(AC80:AI80,"yyyy-mm")=AL80)*(AC81:AI81 = "★"))</f>
        <v>0</v>
      </c>
      <c r="AP80" s="68"/>
      <c r="AQ80" s="19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3"/>
    </row>
    <row r="81" spans="10:55" s="8" customFormat="1" ht="19.5" customHeight="1" thickBot="1" x14ac:dyDescent="0.5">
      <c r="J81" s="86"/>
      <c r="K81" s="135" t="str">
        <f t="shared" ref="K81" si="268">IF(U81&gt;=0.285,"OK","NG")</f>
        <v>NG</v>
      </c>
      <c r="L81" s="136"/>
      <c r="M81" s="144"/>
      <c r="N81" s="144"/>
      <c r="O81" s="144"/>
      <c r="P81" s="144"/>
      <c r="Q81" s="144"/>
      <c r="R81" s="145"/>
      <c r="S81" s="146"/>
      <c r="T81" s="135">
        <f t="shared" ref="T81" si="269">COUNTIF(M81:S81,"●")</f>
        <v>0</v>
      </c>
      <c r="U81" s="147">
        <f t="shared" ref="U81" si="270">IF(COUNTA(M81:S81)=0,-1,IF(OR(COUNTIF(M81:S81,"▲")&gt;6,AND(M80&lt;$N$9,$N$9&lt;S80)),0.285,IF(T80+T81=0,0,T81/(T81+T80))))</f>
        <v>-1</v>
      </c>
      <c r="V81" s="135" t="str">
        <f>TEXT(S80,"YYYY-MM")</f>
        <v>2026-08</v>
      </c>
      <c r="W81" s="140" cm="1">
        <f t="array" ref="W81">IF(V81=V80,0,SUMPRODUCT((M80:S80&gt;=$N$8)*(M80:S80 &lt;= $N$9)*(TEXT(M80:S80,"yyyy-mm")=V81)*(M81:S81 = "●")))</f>
        <v>0</v>
      </c>
      <c r="X81" s="140" cm="1">
        <f t="array" ref="X81">IF(V81=V80,0,SUMPRODUCT((M80:S80&gt;=$N$8)*(M80:S80 &lt;= $N$9)*(TEXT(M80:S80,"yyyy-mm")=V81)*(M81:S81 = "▲")))</f>
        <v>0</v>
      </c>
      <c r="Y81" s="140" cm="1">
        <f t="array" ref="Y81">IF(V81=V80,0,SUMPRODUCT((M80:S80&gt;=$N$8)*(M80:S80 &lt;= $N$9)*(TEXT(M80:S80,"yyyy-mm")=V81)*(M81:S81 = "★")))</f>
        <v>0</v>
      </c>
      <c r="Z81" s="135"/>
      <c r="AA81" s="135" t="str">
        <f t="shared" ref="AA81" si="271">IF(AK81&gt;=0.285,"OK","NG")</f>
        <v>NG</v>
      </c>
      <c r="AB81" s="136"/>
      <c r="AC81" s="144"/>
      <c r="AD81" s="144"/>
      <c r="AE81" s="144"/>
      <c r="AF81" s="144"/>
      <c r="AG81" s="144"/>
      <c r="AH81" s="145"/>
      <c r="AI81" s="146"/>
      <c r="AJ81" s="68">
        <f t="shared" ref="AJ81" si="272">COUNTIF(AC81:AI81,"●")</f>
        <v>0</v>
      </c>
      <c r="AK81" s="70">
        <f t="shared" ref="AK81" si="273">IF(COUNTA(AC81:AI81)=0,-1,IF(OR(COUNTIF(AC81:AI81,"▲")&gt;6,AND(AC80&lt;$N$9,$N$9&lt;AI80)),0.285,IF(AJ80+AJ81=0,0,AJ81/(AJ81+AJ80))))</f>
        <v>-1</v>
      </c>
      <c r="AL81" s="68" t="str">
        <f>TEXT(AI80,"YYYY-MM")</f>
        <v>2027-01</v>
      </c>
      <c r="AM81" s="69" cm="1">
        <f t="array" ref="AM81">IF(AL81=AL80,0,SUMPRODUCT((AC80:AI80&gt;=$N$8)*(AC80:AI80 &lt;= $N$9)*(TEXT(AC80:AI80,"yyyy-mm")=AL81)*(AC81:AI81 = "●")))</f>
        <v>0</v>
      </c>
      <c r="AN81" s="69" cm="1">
        <f t="array" ref="AN81">IF(AL81=AL80,0,SUMPRODUCT((AC80:AI80&gt;=$N$8)*(AC80:AI80 &lt;= $N$9)*(TEXT(AC80:AI80,"yyyy-mm")=AL81)*(AC81:AI81 = "▲")))</f>
        <v>0</v>
      </c>
      <c r="AO81" s="69" cm="1">
        <f t="array" ref="AO81">IF(AL81=AL80,0,SUMPRODUCT((AC80:AI80&gt;=$N$8)*(AC80:AI80 &lt;= $N$9)*(TEXT(AC80:AI80,"yyyy-mm")=AL81)*(AC81:AI81 = "★")))</f>
        <v>0</v>
      </c>
      <c r="AP81" s="68"/>
      <c r="AQ81" s="19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3"/>
    </row>
    <row r="82" spans="10:55" s="8" customFormat="1" ht="19.5" customHeight="1" x14ac:dyDescent="0.45">
      <c r="J82" s="86"/>
      <c r="K82" s="135"/>
      <c r="L82" s="132">
        <v>45</v>
      </c>
      <c r="M82" s="141">
        <f>S80+1</f>
        <v>46265</v>
      </c>
      <c r="N82" s="141">
        <f t="shared" ref="N82:S82" si="274">M82+1</f>
        <v>46266</v>
      </c>
      <c r="O82" s="141">
        <f t="shared" si="274"/>
        <v>46267</v>
      </c>
      <c r="P82" s="141">
        <f t="shared" si="274"/>
        <v>46268</v>
      </c>
      <c r="Q82" s="141">
        <f t="shared" si="274"/>
        <v>46269</v>
      </c>
      <c r="R82" s="142">
        <f t="shared" si="274"/>
        <v>46270</v>
      </c>
      <c r="S82" s="143">
        <f t="shared" si="274"/>
        <v>46271</v>
      </c>
      <c r="T82" s="135">
        <f t="shared" ref="T82" si="275">COUNTIF(M83:S83,"★")</f>
        <v>0</v>
      </c>
      <c r="U82" s="135"/>
      <c r="V82" s="135" t="str">
        <f>TEXT(M82,"YYYY-MM")</f>
        <v>2026-08</v>
      </c>
      <c r="W82" s="140" cm="1">
        <f t="array" ref="W82">SUMPRODUCT((M82:S82&gt;=$N$8)*(M82:S82 &lt;= $N$9)*(TEXT(M82:S82,"yyyy-mm")=V82)*(M83:S83 = "●"))</f>
        <v>0</v>
      </c>
      <c r="X82" s="140" cm="1">
        <f t="array" ref="X82">SUMPRODUCT((R82:S82&gt;=$N$8)*(R82:S82 &lt;= $N$9)*(TEXT(R82:S82,"yyyy-mm")=V82)*(R83:S83 = "▲"))</f>
        <v>0</v>
      </c>
      <c r="Y82" s="140" cm="1">
        <f t="array" ref="Y82">SUMPRODUCT((M82:S82&gt;=$N$8)*(M82:S82 &lt;= $N$9)*(TEXT(M82:S82,"yyyy-mm")=V82)*(M83:S83 = "★"))</f>
        <v>0</v>
      </c>
      <c r="Z82" s="135"/>
      <c r="AA82" s="135"/>
      <c r="AB82" s="132">
        <v>66</v>
      </c>
      <c r="AC82" s="141">
        <f>AI80+1</f>
        <v>46412</v>
      </c>
      <c r="AD82" s="141">
        <f t="shared" ref="AD82:AI82" si="276">AC82+1</f>
        <v>46413</v>
      </c>
      <c r="AE82" s="141">
        <f t="shared" si="276"/>
        <v>46414</v>
      </c>
      <c r="AF82" s="141">
        <f t="shared" si="276"/>
        <v>46415</v>
      </c>
      <c r="AG82" s="141">
        <f t="shared" si="276"/>
        <v>46416</v>
      </c>
      <c r="AH82" s="142">
        <f t="shared" si="276"/>
        <v>46417</v>
      </c>
      <c r="AI82" s="143">
        <f t="shared" si="276"/>
        <v>46418</v>
      </c>
      <c r="AJ82" s="68">
        <f t="shared" ref="AJ82" si="277">COUNTIF(AC83:AI83,"★")</f>
        <v>0</v>
      </c>
      <c r="AK82" s="68"/>
      <c r="AL82" s="68" t="str">
        <f>TEXT(AC82,"YYYY-MM")</f>
        <v>2027-01</v>
      </c>
      <c r="AM82" s="69" cm="1">
        <f t="array" ref="AM82">SUMPRODUCT((AC82:AI82&gt;=$N$8)*(AC82:AI82 &lt;= $N$9)*(TEXT(AC82:AI82,"yyyy-mm")=AL82)*(AC83:AI83 = "●"))</f>
        <v>0</v>
      </c>
      <c r="AN82" s="69" cm="1">
        <f t="array" ref="AN82">SUMPRODUCT((AH82:AI82&gt;=$N$8)*(AH82:AI82 &lt;= $N$9)*(TEXT(AH82:AI82,"yyyy-mm")=AL82)*(AH83:AI83 = "▲"))</f>
        <v>0</v>
      </c>
      <c r="AO82" s="69" cm="1">
        <f t="array" ref="AO82">SUMPRODUCT((AC82:AI82&gt;=$N$8)*(AC82:AI82 &lt;= $N$9)*(TEXT(AC82:AI82,"yyyy-mm")=AL82)*(AC83:AI83 = "★"))</f>
        <v>0</v>
      </c>
      <c r="AP82" s="68"/>
      <c r="AQ82" s="19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3"/>
    </row>
    <row r="83" spans="10:55" s="8" customFormat="1" ht="19.5" customHeight="1" thickBot="1" x14ac:dyDescent="0.5">
      <c r="J83" s="86"/>
      <c r="K83" s="135" t="str">
        <f t="shared" ref="K83" si="278">IF(U83&gt;=0.285,"OK","NG")</f>
        <v>NG</v>
      </c>
      <c r="L83" s="136"/>
      <c r="M83" s="144"/>
      <c r="N83" s="144"/>
      <c r="O83" s="144"/>
      <c r="P83" s="144"/>
      <c r="Q83" s="144"/>
      <c r="R83" s="145"/>
      <c r="S83" s="146"/>
      <c r="T83" s="135">
        <f t="shared" ref="T83" si="279">COUNTIF(M83:S83,"●")</f>
        <v>0</v>
      </c>
      <c r="U83" s="147">
        <f t="shared" ref="U83" si="280">IF(COUNTA(M83:S83)=0,-1,IF(OR(COUNTIF(M83:S83,"▲")&gt;6,AND(M82&lt;$N$9,$N$9&lt;S82)),0.285,IF(T82+T83=0,0,T83/(T83+T82))))</f>
        <v>-1</v>
      </c>
      <c r="V83" s="135" t="str">
        <f>TEXT(S82,"YYYY-MM")</f>
        <v>2026-09</v>
      </c>
      <c r="W83" s="140" cm="1">
        <f t="array" ref="W83">IF(V83=V82,0,SUMPRODUCT((M82:S82&gt;=$N$8)*(M82:S82 &lt;= $N$9)*(TEXT(M82:S82,"yyyy-mm")=V83)*(M83:S83 = "●")))</f>
        <v>0</v>
      </c>
      <c r="X83" s="140" cm="1">
        <f t="array" ref="X83">IF(V83=V82,0,SUMPRODUCT((M82:S82&gt;=$N$8)*(M82:S82 &lt;= $N$9)*(TEXT(M82:S82,"yyyy-mm")=V83)*(M83:S83 = "▲")))</f>
        <v>0</v>
      </c>
      <c r="Y83" s="140" cm="1">
        <f t="array" ref="Y83">IF(V83=V82,0,SUMPRODUCT((M82:S82&gt;=$N$8)*(M82:S82 &lt;= $N$9)*(TEXT(M82:S82,"yyyy-mm")=V83)*(M83:S83 = "★")))</f>
        <v>0</v>
      </c>
      <c r="Z83" s="135"/>
      <c r="AA83" s="135" t="str">
        <f t="shared" ref="AA83" si="281">IF(AK83&gt;=0.285,"OK","NG")</f>
        <v>NG</v>
      </c>
      <c r="AB83" s="136"/>
      <c r="AC83" s="144"/>
      <c r="AD83" s="144"/>
      <c r="AE83" s="144"/>
      <c r="AF83" s="144"/>
      <c r="AG83" s="144"/>
      <c r="AH83" s="145"/>
      <c r="AI83" s="146"/>
      <c r="AJ83" s="68">
        <f t="shared" ref="AJ83" si="282">COUNTIF(AC83:AI83,"●")</f>
        <v>0</v>
      </c>
      <c r="AK83" s="70">
        <f t="shared" ref="AK83" si="283">IF(COUNTA(AC83:AI83)=0,-1,IF(OR(COUNTIF(AC83:AI83,"▲")&gt;6,AND(AC82&lt;$N$9,$N$9&lt;AI82)),0.285,IF(AJ82+AJ83=0,0,AJ83/(AJ83+AJ82))))</f>
        <v>-1</v>
      </c>
      <c r="AL83" s="68" t="str">
        <f>TEXT(AI82,"YYYY-MM")</f>
        <v>2027-01</v>
      </c>
      <c r="AM83" s="69" cm="1">
        <f t="array" ref="AM83">IF(AL83=AL82,0,SUMPRODUCT((AC82:AI82&gt;=$N$8)*(AC82:AI82 &lt;= $N$9)*(TEXT(AC82:AI82,"yyyy-mm")=AL83)*(AC83:AI83 = "●")))</f>
        <v>0</v>
      </c>
      <c r="AN83" s="69" cm="1">
        <f t="array" ref="AN83">IF(AL83=AL82,0,SUMPRODUCT((AC82:AI82&gt;=$N$8)*(AC82:AI82 &lt;= $N$9)*(TEXT(AC82:AI82,"yyyy-mm")=AL83)*(AC83:AI83 = "▲")))</f>
        <v>0</v>
      </c>
      <c r="AO83" s="69" cm="1">
        <f t="array" ref="AO83">IF(AL83=AL82,0,SUMPRODUCT((AC82:AI82&gt;=$N$8)*(AC82:AI82 &lt;= $N$9)*(TEXT(AC82:AI82,"yyyy-mm")=AL83)*(AC83:AI83 = "★")))</f>
        <v>0</v>
      </c>
      <c r="AP83" s="68"/>
      <c r="AQ83" s="19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3"/>
    </row>
    <row r="84" spans="10:55" s="8" customFormat="1" ht="19.5" customHeight="1" x14ac:dyDescent="0.45">
      <c r="J84" s="86"/>
      <c r="K84" s="135"/>
      <c r="L84" s="132">
        <v>46</v>
      </c>
      <c r="M84" s="141">
        <f>S82+1</f>
        <v>46272</v>
      </c>
      <c r="N84" s="141">
        <f t="shared" ref="N84:S84" si="284">M84+1</f>
        <v>46273</v>
      </c>
      <c r="O84" s="141">
        <f t="shared" si="284"/>
        <v>46274</v>
      </c>
      <c r="P84" s="141">
        <f t="shared" si="284"/>
        <v>46275</v>
      </c>
      <c r="Q84" s="141">
        <f t="shared" si="284"/>
        <v>46276</v>
      </c>
      <c r="R84" s="142">
        <f t="shared" si="284"/>
        <v>46277</v>
      </c>
      <c r="S84" s="143">
        <f t="shared" si="284"/>
        <v>46278</v>
      </c>
      <c r="T84" s="135">
        <f t="shared" ref="T84" si="285">COUNTIF(M85:S85,"★")</f>
        <v>0</v>
      </c>
      <c r="U84" s="135"/>
      <c r="V84" s="135" t="str">
        <f>TEXT(M84,"YYYY-MM")</f>
        <v>2026-09</v>
      </c>
      <c r="W84" s="140" cm="1">
        <f t="array" ref="W84">SUMPRODUCT((M84:S84&gt;=$N$8)*(M84:S84 &lt;= $N$9)*(TEXT(M84:S84,"yyyy-mm")=V84)*(M85:S85 = "●"))</f>
        <v>0</v>
      </c>
      <c r="X84" s="140" cm="1">
        <f t="array" ref="X84">SUMPRODUCT((R84:S84&gt;=$N$8)*(R84:S84 &lt;= $N$9)*(TEXT(R84:S84,"yyyy-mm")=V84)*(R85:S85 = "▲"))</f>
        <v>0</v>
      </c>
      <c r="Y84" s="140" cm="1">
        <f t="array" ref="Y84">SUMPRODUCT((M84:S84&gt;=$N$8)*(M84:S84 &lt;= $N$9)*(TEXT(M84:S84,"yyyy-mm")=V84)*(M85:S85 = "★"))</f>
        <v>0</v>
      </c>
      <c r="Z84" s="135"/>
      <c r="AA84" s="135"/>
      <c r="AB84" s="132">
        <v>67</v>
      </c>
      <c r="AC84" s="141">
        <f>AI82+1</f>
        <v>46419</v>
      </c>
      <c r="AD84" s="141">
        <f t="shared" ref="AD84:AI84" si="286">AC84+1</f>
        <v>46420</v>
      </c>
      <c r="AE84" s="141">
        <f t="shared" si="286"/>
        <v>46421</v>
      </c>
      <c r="AF84" s="141">
        <f t="shared" si="286"/>
        <v>46422</v>
      </c>
      <c r="AG84" s="141">
        <f t="shared" si="286"/>
        <v>46423</v>
      </c>
      <c r="AH84" s="142">
        <f t="shared" si="286"/>
        <v>46424</v>
      </c>
      <c r="AI84" s="143">
        <f t="shared" si="286"/>
        <v>46425</v>
      </c>
      <c r="AJ84" s="68">
        <f t="shared" ref="AJ84" si="287">COUNTIF(AC85:AI85,"★")</f>
        <v>0</v>
      </c>
      <c r="AK84" s="68"/>
      <c r="AL84" s="68" t="str">
        <f>TEXT(AC84,"YYYY-MM")</f>
        <v>2027-02</v>
      </c>
      <c r="AM84" s="69" cm="1">
        <f t="array" ref="AM84">SUMPRODUCT((AC84:AI84&gt;=$N$8)*(AC84:AI84 &lt;= $N$9)*(TEXT(AC84:AI84,"yyyy-mm")=AL84)*(AC85:AI85 = "●"))</f>
        <v>0</v>
      </c>
      <c r="AN84" s="69" cm="1">
        <f t="array" ref="AN84">SUMPRODUCT((AH84:AI84&gt;=$N$8)*(AH84:AI84 &lt;= $N$9)*(TEXT(AH84:AI84,"yyyy-mm")=AL84)*(AH85:AI85 = "▲"))</f>
        <v>0</v>
      </c>
      <c r="AO84" s="69" cm="1">
        <f t="array" ref="AO84">SUMPRODUCT((AC84:AI84&gt;=$N$8)*(AC84:AI84 &lt;= $N$9)*(TEXT(AC84:AI84,"yyyy-mm")=AL84)*(AC85:AI85 = "★"))</f>
        <v>0</v>
      </c>
      <c r="AP84" s="68"/>
      <c r="AQ84" s="19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3"/>
    </row>
    <row r="85" spans="10:55" s="8" customFormat="1" ht="19.5" customHeight="1" thickBot="1" x14ac:dyDescent="0.5">
      <c r="J85" s="86"/>
      <c r="K85" s="135" t="str">
        <f t="shared" ref="K85" si="288">IF(U85&gt;=0.285,"OK","NG")</f>
        <v>NG</v>
      </c>
      <c r="L85" s="136"/>
      <c r="M85" s="144"/>
      <c r="N85" s="144"/>
      <c r="O85" s="144"/>
      <c r="P85" s="144"/>
      <c r="Q85" s="144"/>
      <c r="R85" s="145"/>
      <c r="S85" s="146"/>
      <c r="T85" s="135">
        <f t="shared" ref="T85" si="289">COUNTIF(M85:S85,"●")</f>
        <v>0</v>
      </c>
      <c r="U85" s="147">
        <f t="shared" ref="U85" si="290">IF(COUNTA(M85:S85)=0,-1,IF(OR(COUNTIF(M85:S85,"▲")&gt;6,AND(M84&lt;$N$9,$N$9&lt;S84)),0.285,IF(T84+T85=0,0,T85/(T85+T84))))</f>
        <v>-1</v>
      </c>
      <c r="V85" s="135" t="str">
        <f>TEXT(S84,"YYYY-MM")</f>
        <v>2026-09</v>
      </c>
      <c r="W85" s="140" cm="1">
        <f t="array" ref="W85">IF(V85=V84,0,SUMPRODUCT((M84:S84&gt;=$N$8)*(M84:S84 &lt;= $N$9)*(TEXT(M84:S84,"yyyy-mm")=V85)*(M85:S85 = "●")))</f>
        <v>0</v>
      </c>
      <c r="X85" s="140" cm="1">
        <f t="array" ref="X85">IF(V85=V84,0,SUMPRODUCT((M84:S84&gt;=$N$8)*(M84:S84 &lt;= $N$9)*(TEXT(M84:S84,"yyyy-mm")=V85)*(M85:S85 = "▲")))</f>
        <v>0</v>
      </c>
      <c r="Y85" s="140" cm="1">
        <f t="array" ref="Y85">IF(V85=V84,0,SUMPRODUCT((M84:S84&gt;=$N$8)*(M84:S84 &lt;= $N$9)*(TEXT(M84:S84,"yyyy-mm")=V85)*(M85:S85 = "★")))</f>
        <v>0</v>
      </c>
      <c r="Z85" s="135"/>
      <c r="AA85" s="135" t="str">
        <f t="shared" ref="AA85" si="291">IF(AK85&gt;=0.285,"OK","NG")</f>
        <v>NG</v>
      </c>
      <c r="AB85" s="136"/>
      <c r="AC85" s="144"/>
      <c r="AD85" s="144"/>
      <c r="AE85" s="144"/>
      <c r="AF85" s="144"/>
      <c r="AG85" s="144"/>
      <c r="AH85" s="145"/>
      <c r="AI85" s="146"/>
      <c r="AJ85" s="68">
        <f t="shared" ref="AJ85" si="292">COUNTIF(AC85:AI85,"●")</f>
        <v>0</v>
      </c>
      <c r="AK85" s="70">
        <f t="shared" ref="AK85" si="293">IF(COUNTA(AC85:AI85)=0,-1,IF(OR(COUNTIF(AC85:AI85,"▲")&gt;6,AND(AC84&lt;$N$9,$N$9&lt;AI84)),0.285,IF(AJ84+AJ85=0,0,AJ85/(AJ85+AJ84))))</f>
        <v>-1</v>
      </c>
      <c r="AL85" s="68" t="str">
        <f>TEXT(AI84,"YYYY-MM")</f>
        <v>2027-02</v>
      </c>
      <c r="AM85" s="69" cm="1">
        <f t="array" ref="AM85">IF(AL85=AL84,0,SUMPRODUCT((AC84:AI84&gt;=$N$8)*(AC84:AI84 &lt;= $N$9)*(TEXT(AC84:AI84,"yyyy-mm")=AL85)*(AC85:AI85 = "●")))</f>
        <v>0</v>
      </c>
      <c r="AN85" s="69" cm="1">
        <f t="array" ref="AN85">IF(AL85=AL84,0,SUMPRODUCT((AC84:AI84&gt;=$N$8)*(AC84:AI84 &lt;= $N$9)*(TEXT(AC84:AI84,"yyyy-mm")=AL85)*(AC85:AI85 = "▲")))</f>
        <v>0</v>
      </c>
      <c r="AO85" s="69" cm="1">
        <f t="array" ref="AO85">IF(AL85=AL84,0,SUMPRODUCT((AC84:AI84&gt;=$N$8)*(AC84:AI84 &lt;= $N$9)*(TEXT(AC84:AI84,"yyyy-mm")=AL85)*(AC85:AI85 = "★")))</f>
        <v>0</v>
      </c>
      <c r="AP85" s="68"/>
      <c r="AQ85" s="19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3"/>
    </row>
    <row r="86" spans="10:55" s="8" customFormat="1" ht="19.5" customHeight="1" x14ac:dyDescent="0.45">
      <c r="J86" s="86"/>
      <c r="K86" s="135"/>
      <c r="L86" s="132">
        <v>47</v>
      </c>
      <c r="M86" s="141">
        <f>S84+1</f>
        <v>46279</v>
      </c>
      <c r="N86" s="141">
        <f t="shared" ref="N86:S86" si="294">M86+1</f>
        <v>46280</v>
      </c>
      <c r="O86" s="141">
        <f t="shared" si="294"/>
        <v>46281</v>
      </c>
      <c r="P86" s="141">
        <f t="shared" si="294"/>
        <v>46282</v>
      </c>
      <c r="Q86" s="141">
        <f t="shared" si="294"/>
        <v>46283</v>
      </c>
      <c r="R86" s="142">
        <f t="shared" si="294"/>
        <v>46284</v>
      </c>
      <c r="S86" s="143">
        <f t="shared" si="294"/>
        <v>46285</v>
      </c>
      <c r="T86" s="135">
        <f t="shared" ref="T86" si="295">COUNTIF(M87:S87,"★")</f>
        <v>0</v>
      </c>
      <c r="U86" s="135"/>
      <c r="V86" s="135" t="str">
        <f>TEXT(M86,"YYYY-MM")</f>
        <v>2026-09</v>
      </c>
      <c r="W86" s="140" cm="1">
        <f t="array" ref="W86">SUMPRODUCT((M86:S86&gt;=$N$8)*(M86:S86 &lt;= $N$9)*(TEXT(M86:S86,"yyyy-mm")=V86)*(M87:S87 = "●"))</f>
        <v>0</v>
      </c>
      <c r="X86" s="140" cm="1">
        <f t="array" ref="X86">SUMPRODUCT((R86:S86&gt;=$N$8)*(R86:S86 &lt;= $N$9)*(TEXT(R86:S86,"yyyy-mm")=V86)*(R87:S87 = "▲"))</f>
        <v>0</v>
      </c>
      <c r="Y86" s="140" cm="1">
        <f t="array" ref="Y86">SUMPRODUCT((M86:S86&gt;=$N$8)*(M86:S86 &lt;= $N$9)*(TEXT(M86:S86,"yyyy-mm")=V86)*(M87:S87 = "★"))</f>
        <v>0</v>
      </c>
      <c r="Z86" s="135"/>
      <c r="AA86" s="135"/>
      <c r="AB86" s="132">
        <v>68</v>
      </c>
      <c r="AC86" s="141">
        <f>AI84+1</f>
        <v>46426</v>
      </c>
      <c r="AD86" s="141">
        <f t="shared" ref="AD86:AI86" si="296">AC86+1</f>
        <v>46427</v>
      </c>
      <c r="AE86" s="141">
        <f t="shared" si="296"/>
        <v>46428</v>
      </c>
      <c r="AF86" s="141">
        <f t="shared" si="296"/>
        <v>46429</v>
      </c>
      <c r="AG86" s="141">
        <f t="shared" si="296"/>
        <v>46430</v>
      </c>
      <c r="AH86" s="142">
        <f t="shared" si="296"/>
        <v>46431</v>
      </c>
      <c r="AI86" s="143">
        <f t="shared" si="296"/>
        <v>46432</v>
      </c>
      <c r="AJ86" s="68">
        <f t="shared" ref="AJ86" si="297">COUNTIF(AC87:AI87,"★")</f>
        <v>0</v>
      </c>
      <c r="AK86" s="68"/>
      <c r="AL86" s="68" t="str">
        <f>TEXT(AC86,"YYYY-MM")</f>
        <v>2027-02</v>
      </c>
      <c r="AM86" s="69" cm="1">
        <f t="array" ref="AM86">SUMPRODUCT((AC86:AI86&gt;=$N$8)*(AC86:AI86 &lt;= $N$9)*(TEXT(AC86:AI86,"yyyy-mm")=AL86)*(AC87:AI87 = "●"))</f>
        <v>0</v>
      </c>
      <c r="AN86" s="69" cm="1">
        <f t="array" ref="AN86">SUMPRODUCT((AH86:AI86&gt;=$N$8)*(AH86:AI86 &lt;= $N$9)*(TEXT(AH86:AI86,"yyyy-mm")=AL86)*(AH87:AI87 = "▲"))</f>
        <v>0</v>
      </c>
      <c r="AO86" s="69" cm="1">
        <f t="array" ref="AO86">SUMPRODUCT((AC86:AI86&gt;=$N$8)*(AC86:AI86 &lt;= $N$9)*(TEXT(AC86:AI86,"yyyy-mm")=AL86)*(AC87:AI87 = "★"))</f>
        <v>0</v>
      </c>
      <c r="AP86" s="68"/>
      <c r="AQ86" s="19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3"/>
    </row>
    <row r="87" spans="10:55" s="8" customFormat="1" ht="19.5" customHeight="1" thickBot="1" x14ac:dyDescent="0.5">
      <c r="J87" s="86"/>
      <c r="K87" s="135" t="str">
        <f t="shared" ref="K87" si="298">IF(U87&gt;=0.285,"OK","NG")</f>
        <v>NG</v>
      </c>
      <c r="L87" s="136"/>
      <c r="M87" s="144"/>
      <c r="N87" s="144"/>
      <c r="O87" s="144"/>
      <c r="P87" s="144"/>
      <c r="Q87" s="144"/>
      <c r="R87" s="145"/>
      <c r="S87" s="146"/>
      <c r="T87" s="135">
        <f t="shared" ref="T87" si="299">COUNTIF(M87:S87,"●")</f>
        <v>0</v>
      </c>
      <c r="U87" s="147">
        <f t="shared" ref="U87" si="300">IF(COUNTA(M87:S87)=0,-1,IF(OR(COUNTIF(M87:S87,"▲")&gt;6,AND(M86&lt;$N$9,$N$9&lt;S86)),0.285,IF(T86+T87=0,0,T87/(T87+T86))))</f>
        <v>-1</v>
      </c>
      <c r="V87" s="135" t="str">
        <f>TEXT(S86,"YYYY-MM")</f>
        <v>2026-09</v>
      </c>
      <c r="W87" s="140" cm="1">
        <f t="array" ref="W87">IF(V87=V86,0,SUMPRODUCT((M86:S86&gt;=$N$8)*(M86:S86 &lt;= $N$9)*(TEXT(M86:S86,"yyyy-mm")=V87)*(M87:S87 = "●")))</f>
        <v>0</v>
      </c>
      <c r="X87" s="140" cm="1">
        <f t="array" ref="X87">IF(V87=V86,0,SUMPRODUCT((M86:S86&gt;=$N$8)*(M86:S86 &lt;= $N$9)*(TEXT(M86:S86,"yyyy-mm")=V87)*(M87:S87 = "▲")))</f>
        <v>0</v>
      </c>
      <c r="Y87" s="140" cm="1">
        <f t="array" ref="Y87">IF(V87=V86,0,SUMPRODUCT((M86:S86&gt;=$N$8)*(M86:S86 &lt;= $N$9)*(TEXT(M86:S86,"yyyy-mm")=V87)*(M87:S87 = "★")))</f>
        <v>0</v>
      </c>
      <c r="Z87" s="135"/>
      <c r="AA87" s="135" t="str">
        <f t="shared" ref="AA87" si="301">IF(AK87&gt;=0.285,"OK","NG")</f>
        <v>NG</v>
      </c>
      <c r="AB87" s="136"/>
      <c r="AC87" s="144"/>
      <c r="AD87" s="144"/>
      <c r="AE87" s="144"/>
      <c r="AF87" s="144"/>
      <c r="AG87" s="144"/>
      <c r="AH87" s="145"/>
      <c r="AI87" s="146"/>
      <c r="AJ87" s="68">
        <f t="shared" ref="AJ87" si="302">COUNTIF(AC87:AI87,"●")</f>
        <v>0</v>
      </c>
      <c r="AK87" s="70">
        <f t="shared" ref="AK87" si="303">IF(COUNTA(AC87:AI87)=0,-1,IF(OR(COUNTIF(AC87:AI87,"▲")&gt;6,AND(AC86&lt;$N$9,$N$9&lt;AI86)),0.285,IF(AJ86+AJ87=0,0,AJ87/(AJ87+AJ86))))</f>
        <v>-1</v>
      </c>
      <c r="AL87" s="68" t="str">
        <f>TEXT(AI86,"YYYY-MM")</f>
        <v>2027-02</v>
      </c>
      <c r="AM87" s="69" cm="1">
        <f t="array" ref="AM87">IF(AL87=AL86,0,SUMPRODUCT((AC86:AI86&gt;=$N$8)*(AC86:AI86 &lt;= $N$9)*(TEXT(AC86:AI86,"yyyy-mm")=AL87)*(AC87:AI87 = "●")))</f>
        <v>0</v>
      </c>
      <c r="AN87" s="69" cm="1">
        <f t="array" ref="AN87">IF(AL87=AL86,0,SUMPRODUCT((AC86:AI86&gt;=$N$8)*(AC86:AI86 &lt;= $N$9)*(TEXT(AC86:AI86,"yyyy-mm")=AL87)*(AC87:AI87 = "▲")))</f>
        <v>0</v>
      </c>
      <c r="AO87" s="69" cm="1">
        <f t="array" ref="AO87">IF(AL87=AL86,0,SUMPRODUCT((AC86:AI86&gt;=$N$8)*(AC86:AI86 &lt;= $N$9)*(TEXT(AC86:AI86,"yyyy-mm")=AL87)*(AC87:AI87 = "★")))</f>
        <v>0</v>
      </c>
      <c r="AP87" s="68"/>
      <c r="AQ87" s="19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3"/>
    </row>
    <row r="88" spans="10:55" s="8" customFormat="1" ht="19.5" customHeight="1" x14ac:dyDescent="0.45">
      <c r="J88" s="86"/>
      <c r="K88" s="135"/>
      <c r="L88" s="132">
        <v>48</v>
      </c>
      <c r="M88" s="141">
        <f>S86+1</f>
        <v>46286</v>
      </c>
      <c r="N88" s="141">
        <f t="shared" ref="N88:S88" si="304">M88+1</f>
        <v>46287</v>
      </c>
      <c r="O88" s="141">
        <f t="shared" si="304"/>
        <v>46288</v>
      </c>
      <c r="P88" s="141">
        <f t="shared" si="304"/>
        <v>46289</v>
      </c>
      <c r="Q88" s="141">
        <f t="shared" si="304"/>
        <v>46290</v>
      </c>
      <c r="R88" s="142">
        <f t="shared" si="304"/>
        <v>46291</v>
      </c>
      <c r="S88" s="143">
        <f t="shared" si="304"/>
        <v>46292</v>
      </c>
      <c r="T88" s="135">
        <f t="shared" ref="T88" si="305">COUNTIF(M89:S89,"★")</f>
        <v>0</v>
      </c>
      <c r="U88" s="135"/>
      <c r="V88" s="135" t="str">
        <f>TEXT(M88,"YYYY-MM")</f>
        <v>2026-09</v>
      </c>
      <c r="W88" s="140" cm="1">
        <f t="array" ref="W88">SUMPRODUCT((M88:S88&gt;=$N$8)*(M88:S88 &lt;= $N$9)*(TEXT(M88:S88,"yyyy-mm")=V88)*(M89:S89 = "●"))</f>
        <v>0</v>
      </c>
      <c r="X88" s="140" cm="1">
        <f t="array" ref="X88">SUMPRODUCT((R88:S88&gt;=$N$8)*(R88:S88 &lt;= $N$9)*(TEXT(R88:S88,"yyyy-mm")=V88)*(R89:S89 = "▲"))</f>
        <v>0</v>
      </c>
      <c r="Y88" s="140" cm="1">
        <f t="array" ref="Y88">SUMPRODUCT((M88:S88&gt;=$N$8)*(M88:S88 &lt;= $N$9)*(TEXT(M88:S88,"yyyy-mm")=V88)*(M89:S89 = "★"))</f>
        <v>0</v>
      </c>
      <c r="Z88" s="135"/>
      <c r="AA88" s="135"/>
      <c r="AB88" s="132">
        <v>69</v>
      </c>
      <c r="AC88" s="141">
        <f>AI86+1</f>
        <v>46433</v>
      </c>
      <c r="AD88" s="141">
        <f t="shared" ref="AD88:AI88" si="306">AC88+1</f>
        <v>46434</v>
      </c>
      <c r="AE88" s="141">
        <f t="shared" si="306"/>
        <v>46435</v>
      </c>
      <c r="AF88" s="141">
        <f t="shared" si="306"/>
        <v>46436</v>
      </c>
      <c r="AG88" s="141">
        <f t="shared" si="306"/>
        <v>46437</v>
      </c>
      <c r="AH88" s="142">
        <f t="shared" si="306"/>
        <v>46438</v>
      </c>
      <c r="AI88" s="143">
        <f t="shared" si="306"/>
        <v>46439</v>
      </c>
      <c r="AJ88" s="68">
        <f t="shared" ref="AJ88" si="307">COUNTIF(AC89:AI89,"★")</f>
        <v>0</v>
      </c>
      <c r="AK88" s="68"/>
      <c r="AL88" s="68" t="str">
        <f>TEXT(AC88,"YYYY-MM")</f>
        <v>2027-02</v>
      </c>
      <c r="AM88" s="69" cm="1">
        <f t="array" ref="AM88">SUMPRODUCT((AC88:AI88&gt;=$N$8)*(AC88:AI88 &lt;= $N$9)*(TEXT(AC88:AI88,"yyyy-mm")=AL88)*(AC89:AI89 = "●"))</f>
        <v>0</v>
      </c>
      <c r="AN88" s="69" cm="1">
        <f t="array" ref="AN88">SUMPRODUCT((AH88:AI88&gt;=$N$8)*(AH88:AI88 &lt;= $N$9)*(TEXT(AH88:AI88,"yyyy-mm")=AL88)*(AH89:AI89 = "▲"))</f>
        <v>0</v>
      </c>
      <c r="AO88" s="69" cm="1">
        <f t="array" ref="AO88">SUMPRODUCT((AC88:AI88&gt;=$N$8)*(AC88:AI88 &lt;= $N$9)*(TEXT(AC88:AI88,"yyyy-mm")=AL88)*(AC89:AI89 = "★"))</f>
        <v>0</v>
      </c>
      <c r="AP88" s="68"/>
      <c r="AQ88" s="19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3"/>
    </row>
    <row r="89" spans="10:55" s="8" customFormat="1" ht="19.5" customHeight="1" thickBot="1" x14ac:dyDescent="0.5">
      <c r="J89" s="86"/>
      <c r="K89" s="135" t="str">
        <f t="shared" ref="K89" si="308">IF(U89&gt;=0.285,"OK","NG")</f>
        <v>NG</v>
      </c>
      <c r="L89" s="136"/>
      <c r="M89" s="144"/>
      <c r="N89" s="144"/>
      <c r="O89" s="144"/>
      <c r="P89" s="144"/>
      <c r="Q89" s="144"/>
      <c r="R89" s="145"/>
      <c r="S89" s="146"/>
      <c r="T89" s="135">
        <f t="shared" ref="T89" si="309">COUNTIF(M89:S89,"●")</f>
        <v>0</v>
      </c>
      <c r="U89" s="147">
        <f t="shared" ref="U89" si="310">IF(COUNTA(M89:S89)=0,-1,IF(OR(COUNTIF(M89:S89,"▲")&gt;6,AND(M88&lt;$N$9,$N$9&lt;S88)),0.285,IF(T88+T89=0,0,T89/(T89+T88))))</f>
        <v>-1</v>
      </c>
      <c r="V89" s="135" t="str">
        <f>TEXT(S88,"YYYY-MM")</f>
        <v>2026-09</v>
      </c>
      <c r="W89" s="140" cm="1">
        <f t="array" ref="W89">IF(V89=V88,0,SUMPRODUCT((M88:S88&gt;=$N$8)*(M88:S88 &lt;= $N$9)*(TEXT(M88:S88,"yyyy-mm")=V89)*(M89:S89 = "●")))</f>
        <v>0</v>
      </c>
      <c r="X89" s="140" cm="1">
        <f t="array" ref="X89">IF(V89=V88,0,SUMPRODUCT((M88:S88&gt;=$N$8)*(M88:S88 &lt;= $N$9)*(TEXT(M88:S88,"yyyy-mm")=V89)*(M89:S89 = "▲")))</f>
        <v>0</v>
      </c>
      <c r="Y89" s="140" cm="1">
        <f t="array" ref="Y89">IF(V89=V88,0,SUMPRODUCT((M88:S88&gt;=$N$8)*(M88:S88 &lt;= $N$9)*(TEXT(M88:S88,"yyyy-mm")=V89)*(M89:S89 = "★")))</f>
        <v>0</v>
      </c>
      <c r="Z89" s="135"/>
      <c r="AA89" s="135" t="str">
        <f t="shared" ref="AA89" si="311">IF(AK89&gt;=0.285,"OK","NG")</f>
        <v>NG</v>
      </c>
      <c r="AB89" s="136"/>
      <c r="AC89" s="144"/>
      <c r="AD89" s="144"/>
      <c r="AE89" s="144"/>
      <c r="AF89" s="144"/>
      <c r="AG89" s="144"/>
      <c r="AH89" s="145"/>
      <c r="AI89" s="146"/>
      <c r="AJ89" s="68">
        <f t="shared" ref="AJ89" si="312">COUNTIF(AC89:AI89,"●")</f>
        <v>0</v>
      </c>
      <c r="AK89" s="70">
        <f t="shared" ref="AK89" si="313">IF(COUNTA(AC89:AI89)=0,-1,IF(OR(COUNTIF(AC89:AI89,"▲")&gt;6,AND(AC88&lt;$N$9,$N$9&lt;AI88)),0.285,IF(AJ88+AJ89=0,0,AJ89/(AJ89+AJ88))))</f>
        <v>-1</v>
      </c>
      <c r="AL89" s="68" t="str">
        <f>TEXT(AI88,"YYYY-MM")</f>
        <v>2027-02</v>
      </c>
      <c r="AM89" s="69" cm="1">
        <f t="array" ref="AM89">IF(AL89=AL88,0,SUMPRODUCT((AC88:AI88&gt;=$N$8)*(AC88:AI88 &lt;= $N$9)*(TEXT(AC88:AI88,"yyyy-mm")=AL89)*(AC89:AI89 = "●")))</f>
        <v>0</v>
      </c>
      <c r="AN89" s="69" cm="1">
        <f t="array" ref="AN89">IF(AL89=AL88,0,SUMPRODUCT((AC88:AI88&gt;=$N$8)*(AC88:AI88 &lt;= $N$9)*(TEXT(AC88:AI88,"yyyy-mm")=AL89)*(AC89:AI89 = "▲")))</f>
        <v>0</v>
      </c>
      <c r="AO89" s="69" cm="1">
        <f t="array" ref="AO89">IF(AL89=AL88,0,SUMPRODUCT((AC88:AI88&gt;=$N$8)*(AC88:AI88 &lt;= $N$9)*(TEXT(AC88:AI88,"yyyy-mm")=AL89)*(AC89:AI89 = "★")))</f>
        <v>0</v>
      </c>
      <c r="AP89" s="68"/>
      <c r="AQ89" s="19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3"/>
    </row>
    <row r="90" spans="10:55" s="8" customFormat="1" ht="19.5" customHeight="1" x14ac:dyDescent="0.45">
      <c r="J90" s="86"/>
      <c r="K90" s="135"/>
      <c r="L90" s="132">
        <v>49</v>
      </c>
      <c r="M90" s="141">
        <f>S88+1</f>
        <v>46293</v>
      </c>
      <c r="N90" s="141">
        <f t="shared" ref="N90:S90" si="314">M90+1</f>
        <v>46294</v>
      </c>
      <c r="O90" s="141">
        <f t="shared" si="314"/>
        <v>46295</v>
      </c>
      <c r="P90" s="141">
        <f t="shared" si="314"/>
        <v>46296</v>
      </c>
      <c r="Q90" s="141">
        <f t="shared" si="314"/>
        <v>46297</v>
      </c>
      <c r="R90" s="142">
        <f t="shared" si="314"/>
        <v>46298</v>
      </c>
      <c r="S90" s="143">
        <f t="shared" si="314"/>
        <v>46299</v>
      </c>
      <c r="T90" s="135">
        <f t="shared" ref="T90" si="315">COUNTIF(M91:S91,"★")</f>
        <v>0</v>
      </c>
      <c r="U90" s="135"/>
      <c r="V90" s="135" t="str">
        <f t="shared" ref="V90" si="316">TEXT(M90,"YYYY-MM")</f>
        <v>2026-09</v>
      </c>
      <c r="W90" s="140" cm="1">
        <f t="array" ref="W90">SUMPRODUCT((M90:S90&gt;=$N$8)*(M90:S90 &lt;= $N$9)*(TEXT(M90:S90,"yyyy-mm")=V90)*(M91:S91 = "●"))</f>
        <v>0</v>
      </c>
      <c r="X90" s="140" cm="1">
        <f t="array" ref="X90">SUMPRODUCT((R90:S90&gt;=$N$8)*(R90:S90 &lt;= $N$9)*(TEXT(R90:S90,"yyyy-mm")=V90)*(R91:S91 = "▲"))</f>
        <v>0</v>
      </c>
      <c r="Y90" s="140" cm="1">
        <f t="array" ref="Y90">SUMPRODUCT((M90:S90&gt;=$N$8)*(M90:S90 &lt;= $N$9)*(TEXT(M90:S90,"yyyy-mm")=V90)*(M91:S91 = "★"))</f>
        <v>0</v>
      </c>
      <c r="Z90" s="135"/>
      <c r="AA90" s="135"/>
      <c r="AB90" s="132">
        <v>70</v>
      </c>
      <c r="AC90" s="141">
        <f>AI88+1</f>
        <v>46440</v>
      </c>
      <c r="AD90" s="141">
        <f t="shared" ref="AD90:AI90" si="317">AC90+1</f>
        <v>46441</v>
      </c>
      <c r="AE90" s="141">
        <f t="shared" si="317"/>
        <v>46442</v>
      </c>
      <c r="AF90" s="141">
        <f t="shared" si="317"/>
        <v>46443</v>
      </c>
      <c r="AG90" s="141">
        <f t="shared" si="317"/>
        <v>46444</v>
      </c>
      <c r="AH90" s="142">
        <f t="shared" si="317"/>
        <v>46445</v>
      </c>
      <c r="AI90" s="143">
        <f t="shared" si="317"/>
        <v>46446</v>
      </c>
      <c r="AJ90" s="68">
        <f t="shared" ref="AJ90" si="318">COUNTIF(AC91:AI91,"★")</f>
        <v>0</v>
      </c>
      <c r="AK90" s="68"/>
      <c r="AL90" s="68" t="str">
        <f t="shared" ref="AL90" si="319">TEXT(AC90,"YYYY-MM")</f>
        <v>2027-02</v>
      </c>
      <c r="AM90" s="69" cm="1">
        <f t="array" ref="AM90">SUMPRODUCT((AC90:AI90&gt;=$N$8)*(AC90:AI90 &lt;= $N$9)*(TEXT(AC90:AI90,"yyyy-mm")=AL90)*(AC91:AI91 = "●"))</f>
        <v>0</v>
      </c>
      <c r="AN90" s="69" cm="1">
        <f t="array" ref="AN90">SUMPRODUCT((AH90:AI90&gt;=$N$8)*(AH90:AI90 &lt;= $N$9)*(TEXT(AH90:AI90,"yyyy-mm")=AL90)*(AH91:AI91 = "▲"))</f>
        <v>0</v>
      </c>
      <c r="AO90" s="69" cm="1">
        <f t="array" ref="AO90">SUMPRODUCT((AC90:AI90&gt;=$N$8)*(AC90:AI90 &lt;= $N$9)*(TEXT(AC90:AI90,"yyyy-mm")=AL90)*(AC91:AI91 = "★"))</f>
        <v>0</v>
      </c>
      <c r="AP90" s="68"/>
      <c r="AQ90" s="19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3"/>
    </row>
    <row r="91" spans="10:55" s="8" customFormat="1" ht="19.5" customHeight="1" thickBot="1" x14ac:dyDescent="0.5">
      <c r="J91" s="86"/>
      <c r="K91" s="135" t="str">
        <f t="shared" ref="K91" si="320">IF(U91&gt;=0.285,"OK","NG")</f>
        <v>NG</v>
      </c>
      <c r="L91" s="136"/>
      <c r="M91" s="144"/>
      <c r="N91" s="144"/>
      <c r="O91" s="144"/>
      <c r="P91" s="144"/>
      <c r="Q91" s="144"/>
      <c r="R91" s="145"/>
      <c r="S91" s="146"/>
      <c r="T91" s="135">
        <f t="shared" ref="T91" si="321">COUNTIF(M91:S91,"●")</f>
        <v>0</v>
      </c>
      <c r="U91" s="147">
        <f t="shared" ref="U91" si="322">IF(COUNTA(M91:S91)=0,-1,IF(OR(COUNTIF(M91:S91,"▲")&gt;6,AND(M90&lt;$N$9,$N$9&lt;S90)),0.285,IF(T90+T91=0,0,T91/(T91+T90))))</f>
        <v>-1</v>
      </c>
      <c r="V91" s="135" t="str">
        <f t="shared" ref="V91" si="323">TEXT(S90,"YYYY-MM")</f>
        <v>2026-10</v>
      </c>
      <c r="W91" s="140" cm="1">
        <f t="array" ref="W91">IF(V91=V90,0,SUMPRODUCT((M90:S90&gt;=$N$8)*(M90:S90 &lt;= $N$9)*(TEXT(M90:S90,"yyyy-mm")=V91)*(M91:S91 = "●")))</f>
        <v>0</v>
      </c>
      <c r="X91" s="140" cm="1">
        <f t="array" ref="X91">IF(V91=V90,0,SUMPRODUCT((M90:S90&gt;=$N$8)*(M90:S90 &lt;= $N$9)*(TEXT(M90:S90,"yyyy-mm")=V91)*(M91:S91 = "▲")))</f>
        <v>0</v>
      </c>
      <c r="Y91" s="140" cm="1">
        <f t="array" ref="Y91">IF(V91=V90,0,SUMPRODUCT((M90:S90&gt;=$N$8)*(M90:S90 &lt;= $N$9)*(TEXT(M90:S90,"yyyy-mm")=V91)*(M91:S91 = "★")))</f>
        <v>0</v>
      </c>
      <c r="Z91" s="135"/>
      <c r="AA91" s="135" t="str">
        <f t="shared" ref="AA91" si="324">IF(AK91&gt;=0.285,"OK","NG")</f>
        <v>NG</v>
      </c>
      <c r="AB91" s="136"/>
      <c r="AC91" s="144"/>
      <c r="AD91" s="144"/>
      <c r="AE91" s="144"/>
      <c r="AF91" s="144"/>
      <c r="AG91" s="144"/>
      <c r="AH91" s="145"/>
      <c r="AI91" s="146"/>
      <c r="AJ91" s="68">
        <f t="shared" ref="AJ91" si="325">COUNTIF(AC91:AI91,"●")</f>
        <v>0</v>
      </c>
      <c r="AK91" s="70">
        <f t="shared" ref="AK91" si="326">IF(COUNTA(AC91:AI91)=0,-1,IF(OR(COUNTIF(AC91:AI91,"▲")&gt;6,AND(AC90&lt;$N$9,$N$9&lt;AI90)),0.285,IF(AJ90+AJ91=0,0,AJ91/(AJ91+AJ90))))</f>
        <v>-1</v>
      </c>
      <c r="AL91" s="68" t="str">
        <f t="shared" ref="AL91" si="327">TEXT(AI90,"YYYY-MM")</f>
        <v>2027-02</v>
      </c>
      <c r="AM91" s="69" cm="1">
        <f t="array" ref="AM91">IF(AL91=AL90,0,SUMPRODUCT((AC90:AI90&gt;=$N$8)*(AC90:AI90 &lt;= $N$9)*(TEXT(AC90:AI90,"yyyy-mm")=AL91)*(AC91:AI91 = "●")))</f>
        <v>0</v>
      </c>
      <c r="AN91" s="69" cm="1">
        <f t="array" ref="AN91">IF(AL91=AL90,0,SUMPRODUCT((AC90:AI90&gt;=$N$8)*(AC90:AI90 &lt;= $N$9)*(TEXT(AC90:AI90,"yyyy-mm")=AL91)*(AC91:AI91 = "▲")))</f>
        <v>0</v>
      </c>
      <c r="AO91" s="69" cm="1">
        <f t="array" ref="AO91">IF(AL91=AL90,0,SUMPRODUCT((AC90:AI90&gt;=$N$8)*(AC90:AI90 &lt;= $N$9)*(TEXT(AC90:AI90,"yyyy-mm")=AL91)*(AC91:AI91 = "★")))</f>
        <v>0</v>
      </c>
      <c r="AP91" s="68"/>
      <c r="AQ91" s="19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3"/>
    </row>
    <row r="92" spans="10:55" s="8" customFormat="1" ht="19.5" customHeight="1" x14ac:dyDescent="0.45">
      <c r="J92" s="86"/>
      <c r="K92" s="135"/>
      <c r="L92" s="132">
        <v>50</v>
      </c>
      <c r="M92" s="141">
        <f>S90+1</f>
        <v>46300</v>
      </c>
      <c r="N92" s="141">
        <f t="shared" ref="N92:S92" si="328">M92+1</f>
        <v>46301</v>
      </c>
      <c r="O92" s="141">
        <f t="shared" si="328"/>
        <v>46302</v>
      </c>
      <c r="P92" s="141">
        <f t="shared" si="328"/>
        <v>46303</v>
      </c>
      <c r="Q92" s="141">
        <f t="shared" si="328"/>
        <v>46304</v>
      </c>
      <c r="R92" s="142">
        <f t="shared" si="328"/>
        <v>46305</v>
      </c>
      <c r="S92" s="143">
        <f t="shared" si="328"/>
        <v>46306</v>
      </c>
      <c r="T92" s="135">
        <f t="shared" ref="T92" si="329">COUNTIF(M93:S93,"★")</f>
        <v>0</v>
      </c>
      <c r="U92" s="135"/>
      <c r="V92" s="135" t="str">
        <f t="shared" ref="V92" si="330">TEXT(M92,"YYYY-MM")</f>
        <v>2026-10</v>
      </c>
      <c r="W92" s="140" cm="1">
        <f t="array" ref="W92">SUMPRODUCT((M92:S92&gt;=$N$8)*(M92:S92 &lt;= $N$9)*(TEXT(M92:S92,"yyyy-mm")=V92)*(M93:S93 = "●"))</f>
        <v>0</v>
      </c>
      <c r="X92" s="140" cm="1">
        <f t="array" ref="X92">SUMPRODUCT((R92:S92&gt;=$N$8)*(R92:S92 &lt;= $N$9)*(TEXT(R92:S92,"yyyy-mm")=V92)*(R93:S93 = "▲"))</f>
        <v>0</v>
      </c>
      <c r="Y92" s="140" cm="1">
        <f t="array" ref="Y92">SUMPRODUCT((M92:S92&gt;=$N$8)*(M92:S92 &lt;= $N$9)*(TEXT(M92:S92,"yyyy-mm")=V92)*(M93:S93 = "★"))</f>
        <v>0</v>
      </c>
      <c r="Z92" s="135"/>
      <c r="AA92" s="135"/>
      <c r="AB92" s="132">
        <v>71</v>
      </c>
      <c r="AC92" s="141">
        <f>AI90+1</f>
        <v>46447</v>
      </c>
      <c r="AD92" s="141">
        <f t="shared" ref="AD92:AI92" si="331">AC92+1</f>
        <v>46448</v>
      </c>
      <c r="AE92" s="141">
        <f t="shared" si="331"/>
        <v>46449</v>
      </c>
      <c r="AF92" s="141">
        <f t="shared" si="331"/>
        <v>46450</v>
      </c>
      <c r="AG92" s="141">
        <f t="shared" si="331"/>
        <v>46451</v>
      </c>
      <c r="AH92" s="142">
        <f t="shared" si="331"/>
        <v>46452</v>
      </c>
      <c r="AI92" s="143">
        <f t="shared" si="331"/>
        <v>46453</v>
      </c>
      <c r="AJ92" s="68">
        <f t="shared" ref="AJ92" si="332">COUNTIF(AC93:AI93,"★")</f>
        <v>0</v>
      </c>
      <c r="AK92" s="68"/>
      <c r="AL92" s="68" t="str">
        <f t="shared" ref="AL92" si="333">TEXT(AC92,"YYYY-MM")</f>
        <v>2027-03</v>
      </c>
      <c r="AM92" s="69" cm="1">
        <f t="array" ref="AM92">SUMPRODUCT((AC92:AI92&gt;=$N$8)*(AC92:AI92 &lt;= $N$9)*(TEXT(AC92:AI92,"yyyy-mm")=AL92)*(AC93:AI93 = "●"))</f>
        <v>0</v>
      </c>
      <c r="AN92" s="69" cm="1">
        <f t="array" ref="AN92">SUMPRODUCT((AH92:AI92&gt;=$N$8)*(AH92:AI92 &lt;= $N$9)*(TEXT(AH92:AI92,"yyyy-mm")=AL92)*(AH93:AI93 = "▲"))</f>
        <v>0</v>
      </c>
      <c r="AO92" s="69" cm="1">
        <f t="array" ref="AO92">SUMPRODUCT((AC92:AI92&gt;=$N$8)*(AC92:AI92 &lt;= $N$9)*(TEXT(AC92:AI92,"yyyy-mm")=AL92)*(AC93:AI93 = "★"))</f>
        <v>0</v>
      </c>
      <c r="AP92" s="68"/>
      <c r="AQ92" s="19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3"/>
    </row>
    <row r="93" spans="10:55" s="8" customFormat="1" ht="19.5" customHeight="1" thickBot="1" x14ac:dyDescent="0.5">
      <c r="J93" s="86"/>
      <c r="K93" s="135" t="str">
        <f t="shared" ref="K93" si="334">IF(U93&gt;=0.285,"OK","NG")</f>
        <v>NG</v>
      </c>
      <c r="L93" s="136"/>
      <c r="M93" s="144"/>
      <c r="N93" s="144"/>
      <c r="O93" s="144"/>
      <c r="P93" s="144"/>
      <c r="Q93" s="144"/>
      <c r="R93" s="145"/>
      <c r="S93" s="146"/>
      <c r="T93" s="135">
        <f t="shared" ref="T93" si="335">COUNTIF(M93:S93,"●")</f>
        <v>0</v>
      </c>
      <c r="U93" s="147">
        <f t="shared" ref="U93" si="336">IF(COUNTA(M93:S93)=0,-1,IF(OR(COUNTIF(M93:S93,"▲")&gt;6,AND(M92&lt;$N$9,$N$9&lt;S92)),0.285,IF(T92+T93=0,0,T93/(T93+T92))))</f>
        <v>-1</v>
      </c>
      <c r="V93" s="135" t="str">
        <f t="shared" ref="V93" si="337">TEXT(S92,"YYYY-MM")</f>
        <v>2026-10</v>
      </c>
      <c r="W93" s="140" cm="1">
        <f t="array" ref="W93">IF(V93=V92,0,SUMPRODUCT((M92:S92&gt;=$N$8)*(M92:S92 &lt;= $N$9)*(TEXT(M92:S92,"yyyy-mm")=V93)*(M93:S93 = "●")))</f>
        <v>0</v>
      </c>
      <c r="X93" s="140" cm="1">
        <f t="array" ref="X93">IF(V93=V92,0,SUMPRODUCT((M92:S92&gt;=$N$8)*(M92:S92 &lt;= $N$9)*(TEXT(M92:S92,"yyyy-mm")=V93)*(M93:S93 = "▲")))</f>
        <v>0</v>
      </c>
      <c r="Y93" s="140" cm="1">
        <f t="array" ref="Y93">IF(V93=V92,0,SUMPRODUCT((M92:S92&gt;=$N$8)*(M92:S92 &lt;= $N$9)*(TEXT(M92:S92,"yyyy-mm")=V93)*(M93:S93 = "★")))</f>
        <v>0</v>
      </c>
      <c r="Z93" s="135"/>
      <c r="AA93" s="135" t="str">
        <f t="shared" ref="AA93" si="338">IF(AK93&gt;=0.285,"OK","NG")</f>
        <v>NG</v>
      </c>
      <c r="AB93" s="136"/>
      <c r="AC93" s="144"/>
      <c r="AD93" s="144"/>
      <c r="AE93" s="144"/>
      <c r="AF93" s="144"/>
      <c r="AG93" s="144"/>
      <c r="AH93" s="145"/>
      <c r="AI93" s="146"/>
      <c r="AJ93" s="68">
        <f t="shared" ref="AJ93" si="339">COUNTIF(AC93:AI93,"●")</f>
        <v>0</v>
      </c>
      <c r="AK93" s="70">
        <f t="shared" ref="AK93" si="340">IF(COUNTA(AC93:AI93)=0,-1,IF(OR(COUNTIF(AC93:AI93,"▲")&gt;6,AND(AC92&lt;$N$9,$N$9&lt;AI92)),0.285,IF(AJ92+AJ93=0,0,AJ93/(AJ93+AJ92))))</f>
        <v>-1</v>
      </c>
      <c r="AL93" s="68" t="str">
        <f t="shared" ref="AL93" si="341">TEXT(AI92,"YYYY-MM")</f>
        <v>2027-03</v>
      </c>
      <c r="AM93" s="69" cm="1">
        <f t="array" ref="AM93">IF(AL93=AL92,0,SUMPRODUCT((AC92:AI92&gt;=$N$8)*(AC92:AI92 &lt;= $N$9)*(TEXT(AC92:AI92,"yyyy-mm")=AL93)*(AC93:AI93 = "●")))</f>
        <v>0</v>
      </c>
      <c r="AN93" s="69" cm="1">
        <f t="array" ref="AN93">IF(AL93=AL92,0,SUMPRODUCT((AC92:AI92&gt;=$N$8)*(AC92:AI92 &lt;= $N$9)*(TEXT(AC92:AI92,"yyyy-mm")=AL93)*(AC93:AI93 = "▲")))</f>
        <v>0</v>
      </c>
      <c r="AO93" s="69" cm="1">
        <f t="array" ref="AO93">IF(AL93=AL92,0,SUMPRODUCT((AC92:AI92&gt;=$N$8)*(AC92:AI92 &lt;= $N$9)*(TEXT(AC92:AI92,"yyyy-mm")=AL93)*(AC93:AI93 = "★")))</f>
        <v>0</v>
      </c>
      <c r="AP93" s="68"/>
      <c r="AQ93" s="19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3"/>
    </row>
    <row r="94" spans="10:55" s="8" customFormat="1" ht="19.5" customHeight="1" x14ac:dyDescent="0.45">
      <c r="J94" s="86"/>
      <c r="K94" s="135"/>
      <c r="L94" s="132">
        <v>51</v>
      </c>
      <c r="M94" s="141">
        <f>S92+1</f>
        <v>46307</v>
      </c>
      <c r="N94" s="141">
        <f t="shared" ref="N94:S94" si="342">M94+1</f>
        <v>46308</v>
      </c>
      <c r="O94" s="141">
        <f t="shared" si="342"/>
        <v>46309</v>
      </c>
      <c r="P94" s="141">
        <f t="shared" si="342"/>
        <v>46310</v>
      </c>
      <c r="Q94" s="141">
        <f t="shared" si="342"/>
        <v>46311</v>
      </c>
      <c r="R94" s="142">
        <f t="shared" si="342"/>
        <v>46312</v>
      </c>
      <c r="S94" s="143">
        <f t="shared" si="342"/>
        <v>46313</v>
      </c>
      <c r="T94" s="135">
        <f t="shared" ref="T94" si="343">COUNTIF(M95:S95,"★")</f>
        <v>0</v>
      </c>
      <c r="U94" s="135"/>
      <c r="V94" s="135" t="str">
        <f t="shared" ref="V94" si="344">TEXT(M94,"YYYY-MM")</f>
        <v>2026-10</v>
      </c>
      <c r="W94" s="140" cm="1">
        <f t="array" ref="W94">SUMPRODUCT((M94:S94&gt;=$N$8)*(M94:S94 &lt;= $N$9)*(TEXT(M94:S94,"yyyy-mm")=V94)*(M95:S95 = "●"))</f>
        <v>0</v>
      </c>
      <c r="X94" s="140" cm="1">
        <f t="array" ref="X94">SUMPRODUCT((R94:S94&gt;=$N$8)*(R94:S94 &lt;= $N$9)*(TEXT(R94:S94,"yyyy-mm")=V94)*(R95:S95 = "▲"))</f>
        <v>0</v>
      </c>
      <c r="Y94" s="140" cm="1">
        <f t="array" ref="Y94">SUMPRODUCT((M94:S94&gt;=$N$8)*(M94:S94 &lt;= $N$9)*(TEXT(M94:S94,"yyyy-mm")=V94)*(M95:S95 = "★"))</f>
        <v>0</v>
      </c>
      <c r="Z94" s="135"/>
      <c r="AA94" s="135"/>
      <c r="AB94" s="132">
        <v>72</v>
      </c>
      <c r="AC94" s="141">
        <f>AI92+1</f>
        <v>46454</v>
      </c>
      <c r="AD94" s="141">
        <f t="shared" ref="AD94:AI94" si="345">AC94+1</f>
        <v>46455</v>
      </c>
      <c r="AE94" s="141">
        <f t="shared" si="345"/>
        <v>46456</v>
      </c>
      <c r="AF94" s="141">
        <f t="shared" si="345"/>
        <v>46457</v>
      </c>
      <c r="AG94" s="141">
        <f t="shared" si="345"/>
        <v>46458</v>
      </c>
      <c r="AH94" s="142">
        <f t="shared" si="345"/>
        <v>46459</v>
      </c>
      <c r="AI94" s="143">
        <f t="shared" si="345"/>
        <v>46460</v>
      </c>
      <c r="AJ94" s="68">
        <f t="shared" ref="AJ94" si="346">COUNTIF(AC95:AI95,"★")</f>
        <v>0</v>
      </c>
      <c r="AK94" s="68"/>
      <c r="AL94" s="68" t="str">
        <f t="shared" ref="AL94" si="347">TEXT(AC94,"YYYY-MM")</f>
        <v>2027-03</v>
      </c>
      <c r="AM94" s="69" cm="1">
        <f t="array" ref="AM94">SUMPRODUCT((AC94:AI94&gt;=$N$8)*(AC94:AI94 &lt;= $N$9)*(TEXT(AC94:AI94,"yyyy-mm")=AL94)*(AC95:AI95 = "●"))</f>
        <v>0</v>
      </c>
      <c r="AN94" s="69" cm="1">
        <f t="array" ref="AN94">SUMPRODUCT((AH94:AI94&gt;=$N$8)*(AH94:AI94 &lt;= $N$9)*(TEXT(AH94:AI94,"yyyy-mm")=AL94)*(AH95:AI95 = "▲"))</f>
        <v>0</v>
      </c>
      <c r="AO94" s="69" cm="1">
        <f t="array" ref="AO94">SUMPRODUCT((AC94:AI94&gt;=$N$8)*(AC94:AI94 &lt;= $N$9)*(TEXT(AC94:AI94,"yyyy-mm")=AL94)*(AC95:AI95 = "★"))</f>
        <v>0</v>
      </c>
      <c r="AP94" s="68"/>
      <c r="AQ94" s="19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3"/>
    </row>
    <row r="95" spans="10:55" s="8" customFormat="1" ht="19.5" customHeight="1" thickBot="1" x14ac:dyDescent="0.5">
      <c r="J95" s="86"/>
      <c r="K95" s="135" t="str">
        <f t="shared" ref="K95" si="348">IF(U95&gt;=0.285,"OK","NG")</f>
        <v>NG</v>
      </c>
      <c r="L95" s="136"/>
      <c r="M95" s="144"/>
      <c r="N95" s="144"/>
      <c r="O95" s="144"/>
      <c r="P95" s="144"/>
      <c r="Q95" s="144"/>
      <c r="R95" s="145"/>
      <c r="S95" s="146"/>
      <c r="T95" s="135">
        <f t="shared" ref="T95" si="349">COUNTIF(M95:S95,"●")</f>
        <v>0</v>
      </c>
      <c r="U95" s="147">
        <f t="shared" ref="U95" si="350">IF(COUNTA(M95:S95)=0,-1,IF(OR(COUNTIF(M95:S95,"▲")&gt;6,AND(M94&lt;$N$9,$N$9&lt;S94)),0.285,IF(T94+T95=0,0,T95/(T95+T94))))</f>
        <v>-1</v>
      </c>
      <c r="V95" s="135" t="str">
        <f t="shared" ref="V95" si="351">TEXT(S94,"YYYY-MM")</f>
        <v>2026-10</v>
      </c>
      <c r="W95" s="140" cm="1">
        <f t="array" ref="W95">IF(V95=V94,0,SUMPRODUCT((M94:S94&gt;=$N$8)*(M94:S94 &lt;= $N$9)*(TEXT(M94:S94,"yyyy-mm")=V95)*(M95:S95 = "●")))</f>
        <v>0</v>
      </c>
      <c r="X95" s="140" cm="1">
        <f t="array" ref="X95">IF(V95=V94,0,SUMPRODUCT((M94:S94&gt;=$N$8)*(M94:S94 &lt;= $N$9)*(TEXT(M94:S94,"yyyy-mm")=V95)*(M95:S95 = "▲")))</f>
        <v>0</v>
      </c>
      <c r="Y95" s="140" cm="1">
        <f t="array" ref="Y95">IF(V95=V94,0,SUMPRODUCT((M94:S94&gt;=$N$8)*(M94:S94 &lt;= $N$9)*(TEXT(M94:S94,"yyyy-mm")=V95)*(M95:S95 = "★")))</f>
        <v>0</v>
      </c>
      <c r="Z95" s="135"/>
      <c r="AA95" s="135" t="str">
        <f t="shared" ref="AA95" si="352">IF(AK95&gt;=0.285,"OK","NG")</f>
        <v>NG</v>
      </c>
      <c r="AB95" s="136"/>
      <c r="AC95" s="144"/>
      <c r="AD95" s="144"/>
      <c r="AE95" s="144"/>
      <c r="AF95" s="144"/>
      <c r="AG95" s="144"/>
      <c r="AH95" s="145"/>
      <c r="AI95" s="146"/>
      <c r="AJ95" s="68">
        <f t="shared" ref="AJ95" si="353">COUNTIF(AC95:AI95,"●")</f>
        <v>0</v>
      </c>
      <c r="AK95" s="70">
        <f t="shared" ref="AK95" si="354">IF(COUNTA(AC95:AI95)=0,-1,IF(OR(COUNTIF(AC95:AI95,"▲")&gt;6,AND(AC94&lt;$N$9,$N$9&lt;AI94)),0.285,IF(AJ94+AJ95=0,0,AJ95/(AJ95+AJ94))))</f>
        <v>-1</v>
      </c>
      <c r="AL95" s="68" t="str">
        <f t="shared" ref="AL95" si="355">TEXT(AI94,"YYYY-MM")</f>
        <v>2027-03</v>
      </c>
      <c r="AM95" s="69" cm="1">
        <f t="array" ref="AM95">IF(AL95=AL94,0,SUMPRODUCT((AC94:AI94&gt;=$N$8)*(AC94:AI94 &lt;= $N$9)*(TEXT(AC94:AI94,"yyyy-mm")=AL95)*(AC95:AI95 = "●")))</f>
        <v>0</v>
      </c>
      <c r="AN95" s="69" cm="1">
        <f t="array" ref="AN95">IF(AL95=AL94,0,SUMPRODUCT((AC94:AI94&gt;=$N$8)*(AC94:AI94 &lt;= $N$9)*(TEXT(AC94:AI94,"yyyy-mm")=AL95)*(AC95:AI95 = "▲")))</f>
        <v>0</v>
      </c>
      <c r="AO95" s="69" cm="1">
        <f t="array" ref="AO95">IF(AL95=AL94,0,SUMPRODUCT((AC94:AI94&gt;=$N$8)*(AC94:AI94 &lt;= $N$9)*(TEXT(AC94:AI94,"yyyy-mm")=AL95)*(AC95:AI95 = "★")))</f>
        <v>0</v>
      </c>
      <c r="AP95" s="68"/>
      <c r="AQ95" s="19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3"/>
    </row>
    <row r="96" spans="10:55" s="8" customFormat="1" ht="19.5" customHeight="1" x14ac:dyDescent="0.45">
      <c r="J96" s="86"/>
      <c r="K96" s="135"/>
      <c r="L96" s="132">
        <v>52</v>
      </c>
      <c r="M96" s="141">
        <f>S94+1</f>
        <v>46314</v>
      </c>
      <c r="N96" s="141">
        <f t="shared" ref="N96:S96" si="356">M96+1</f>
        <v>46315</v>
      </c>
      <c r="O96" s="141">
        <f t="shared" si="356"/>
        <v>46316</v>
      </c>
      <c r="P96" s="141">
        <f t="shared" si="356"/>
        <v>46317</v>
      </c>
      <c r="Q96" s="141">
        <f t="shared" si="356"/>
        <v>46318</v>
      </c>
      <c r="R96" s="142">
        <f t="shared" si="356"/>
        <v>46319</v>
      </c>
      <c r="S96" s="143">
        <f t="shared" si="356"/>
        <v>46320</v>
      </c>
      <c r="T96" s="135">
        <f t="shared" ref="T96" si="357">COUNTIF(M97:S97,"★")</f>
        <v>0</v>
      </c>
      <c r="U96" s="135"/>
      <c r="V96" s="135" t="str">
        <f t="shared" ref="V96" si="358">TEXT(M96,"YYYY-MM")</f>
        <v>2026-10</v>
      </c>
      <c r="W96" s="140" cm="1">
        <f t="array" ref="W96">SUMPRODUCT((M96:S96&gt;=$N$8)*(M96:S96 &lt;= $N$9)*(TEXT(M96:S96,"yyyy-mm")=V96)*(M97:S97 = "●"))</f>
        <v>0</v>
      </c>
      <c r="X96" s="140" cm="1">
        <f t="array" ref="X96">SUMPRODUCT((R96:S96&gt;=$N$8)*(R96:S96 &lt;= $N$9)*(TEXT(R96:S96,"yyyy-mm")=V96)*(R97:S97 = "▲"))</f>
        <v>0</v>
      </c>
      <c r="Y96" s="140" cm="1">
        <f t="array" ref="Y96">SUMPRODUCT((M96:S96&gt;=$N$8)*(M96:S96 &lt;= $N$9)*(TEXT(M96:S96,"yyyy-mm")=V96)*(M97:S97 = "★"))</f>
        <v>0</v>
      </c>
      <c r="Z96" s="135"/>
      <c r="AA96" s="135"/>
      <c r="AB96" s="132">
        <v>73</v>
      </c>
      <c r="AC96" s="141">
        <f>AI92+1</f>
        <v>46454</v>
      </c>
      <c r="AD96" s="141">
        <f t="shared" ref="AD96:AI96" si="359">AC96+1</f>
        <v>46455</v>
      </c>
      <c r="AE96" s="141">
        <f t="shared" si="359"/>
        <v>46456</v>
      </c>
      <c r="AF96" s="141">
        <f t="shared" si="359"/>
        <v>46457</v>
      </c>
      <c r="AG96" s="141">
        <f t="shared" si="359"/>
        <v>46458</v>
      </c>
      <c r="AH96" s="142">
        <f t="shared" si="359"/>
        <v>46459</v>
      </c>
      <c r="AI96" s="143">
        <f t="shared" si="359"/>
        <v>46460</v>
      </c>
      <c r="AJ96" s="68">
        <f t="shared" ref="AJ96" si="360">COUNTIF(AC97:AI97,"★")</f>
        <v>0</v>
      </c>
      <c r="AK96" s="68"/>
      <c r="AL96" s="68" t="str">
        <f t="shared" ref="AL96" si="361">TEXT(AC96,"YYYY-MM")</f>
        <v>2027-03</v>
      </c>
      <c r="AM96" s="69" cm="1">
        <f t="array" ref="AM96">SUMPRODUCT((AC96:AI96&gt;=$N$8)*(AC96:AI96 &lt;= $N$9)*(TEXT(AC96:AI96,"yyyy-mm")=AL96)*(AC97:AI97 = "●"))</f>
        <v>0</v>
      </c>
      <c r="AN96" s="69" cm="1">
        <f t="array" ref="AN96">SUMPRODUCT((AH96:AI96&gt;=$N$8)*(AH96:AI96 &lt;= $N$9)*(TEXT(AH96:AI96,"yyyy-mm")=AL96)*(AH97:AI97 = "▲"))</f>
        <v>0</v>
      </c>
      <c r="AO96" s="69" cm="1">
        <f t="array" ref="AO96">SUMPRODUCT((AC96:AI96&gt;=$N$8)*(AC96:AI96 &lt;= $N$9)*(TEXT(AC96:AI96,"yyyy-mm")=AL96)*(AC97:AI97 = "★"))</f>
        <v>0</v>
      </c>
      <c r="AP96" s="65"/>
      <c r="AQ96" s="7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3"/>
    </row>
    <row r="97" spans="10:55" s="8" customFormat="1" ht="19.5" customHeight="1" thickBot="1" x14ac:dyDescent="0.5">
      <c r="J97" s="86"/>
      <c r="K97" s="135" t="str">
        <f t="shared" ref="K97" si="362">IF(U97&gt;=0.285,"OK","NG")</f>
        <v>NG</v>
      </c>
      <c r="L97" s="136"/>
      <c r="M97" s="144"/>
      <c r="N97" s="144"/>
      <c r="O97" s="144"/>
      <c r="P97" s="144"/>
      <c r="Q97" s="144"/>
      <c r="R97" s="145"/>
      <c r="S97" s="146"/>
      <c r="T97" s="135">
        <f t="shared" ref="T97" si="363">COUNTIF(M97:S97,"●")</f>
        <v>0</v>
      </c>
      <c r="U97" s="147">
        <f t="shared" ref="U97" si="364">IF(COUNTA(M97:S97)=0,-1,IF(OR(COUNTIF(M97:S97,"▲")&gt;6,AND(M96&lt;$N$9,$N$9&lt;S96)),0.285,IF(T96+T97=0,0,T97/(T97+T96))))</f>
        <v>-1</v>
      </c>
      <c r="V97" s="135" t="str">
        <f t="shared" ref="V97" si="365">TEXT(S96,"YYYY-MM")</f>
        <v>2026-10</v>
      </c>
      <c r="W97" s="140" cm="1">
        <f t="array" ref="W97">IF(V97=V96,0,SUMPRODUCT((M96:S96&gt;=$N$8)*(M96:S96 &lt;= $N$9)*(TEXT(M96:S96,"yyyy-mm")=V97)*(M97:S97 = "●")))</f>
        <v>0</v>
      </c>
      <c r="X97" s="140" cm="1">
        <f t="array" ref="X97">IF(V97=V96,0,SUMPRODUCT((M96:S96&gt;=$N$8)*(M96:S96 &lt;= $N$9)*(TEXT(M96:S96,"yyyy-mm")=V97)*(M97:S97 = "▲")))</f>
        <v>0</v>
      </c>
      <c r="Y97" s="140" cm="1">
        <f t="array" ref="Y97">IF(V97=V96,0,SUMPRODUCT((M96:S96&gt;=$N$8)*(M96:S96 &lt;= $N$9)*(TEXT(M96:S96,"yyyy-mm")=V97)*(M97:S97 = "★")))</f>
        <v>0</v>
      </c>
      <c r="Z97" s="135"/>
      <c r="AA97" s="135" t="str">
        <f t="shared" ref="AA97" si="366">IF(AK97&gt;=0.285,"OK","NG")</f>
        <v>NG</v>
      </c>
      <c r="AB97" s="136"/>
      <c r="AC97" s="144"/>
      <c r="AD97" s="144"/>
      <c r="AE97" s="144"/>
      <c r="AF97" s="144"/>
      <c r="AG97" s="144"/>
      <c r="AH97" s="145"/>
      <c r="AI97" s="146"/>
      <c r="AJ97" s="68">
        <f t="shared" ref="AJ97" si="367">COUNTIF(AC97:AI97,"●")</f>
        <v>0</v>
      </c>
      <c r="AK97" s="70">
        <f t="shared" ref="AK97" si="368">IF(COUNTA(AC97:AI97)=0,-1,IF(OR(COUNTIF(AC97:AI97,"▲")&gt;6,AND(AC96&lt;$N$9,$N$9&lt;AI96)),0.285,IF(AJ96+AJ97=0,0,AJ97/(AJ97+AJ96))))</f>
        <v>-1</v>
      </c>
      <c r="AL97" s="68" t="str">
        <f t="shared" ref="AL97" si="369">TEXT(AI96,"YYYY-MM")</f>
        <v>2027-03</v>
      </c>
      <c r="AM97" s="69" cm="1">
        <f t="array" ref="AM97">IF(AL97=AL96,0,SUMPRODUCT((AC96:AI96&gt;=$N$8)*(AC96:AI96 &lt;= $N$9)*(TEXT(AC96:AI96,"yyyy-mm")=AL97)*(AC97:AI97 = "●")))</f>
        <v>0</v>
      </c>
      <c r="AN97" s="69" cm="1">
        <f t="array" ref="AN97">IF(AL97=AL96,0,SUMPRODUCT((AC96:AI96&gt;=$N$8)*(AC96:AI96 &lt;= $N$9)*(TEXT(AC96:AI96,"yyyy-mm")=AL97)*(AC97:AI97 = "▲")))</f>
        <v>0</v>
      </c>
      <c r="AO97" s="69" cm="1">
        <f t="array" ref="AO97">IF(AL97=AL96,0,SUMPRODUCT((AC96:AI96&gt;=$N$8)*(AC96:AI96 &lt;= $N$9)*(TEXT(AC96:AI96,"yyyy-mm")=AL97)*(AC97:AI97 = "★")))</f>
        <v>0</v>
      </c>
      <c r="AP97" s="65"/>
      <c r="AQ97" s="7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3"/>
    </row>
    <row r="98" spans="10:55" s="8" customFormat="1" ht="19.5" customHeight="1" x14ac:dyDescent="0.45">
      <c r="J98" s="86"/>
      <c r="K98" s="135"/>
      <c r="L98" s="132">
        <v>53</v>
      </c>
      <c r="M98" s="141">
        <f>S96+1</f>
        <v>46321</v>
      </c>
      <c r="N98" s="141">
        <f t="shared" ref="N98:S98" si="370">M98+1</f>
        <v>46322</v>
      </c>
      <c r="O98" s="141">
        <f t="shared" si="370"/>
        <v>46323</v>
      </c>
      <c r="P98" s="141">
        <f t="shared" si="370"/>
        <v>46324</v>
      </c>
      <c r="Q98" s="141">
        <f t="shared" si="370"/>
        <v>46325</v>
      </c>
      <c r="R98" s="142">
        <f t="shared" si="370"/>
        <v>46326</v>
      </c>
      <c r="S98" s="143">
        <f t="shared" si="370"/>
        <v>46327</v>
      </c>
      <c r="T98" s="135">
        <f t="shared" ref="T98" si="371">COUNTIF(M99:S99,"★")</f>
        <v>0</v>
      </c>
      <c r="U98" s="135"/>
      <c r="V98" s="135" t="str">
        <f t="shared" ref="V98" si="372">TEXT(M98,"YYYY-MM")</f>
        <v>2026-10</v>
      </c>
      <c r="W98" s="140" cm="1">
        <f t="array" ref="W98">SUMPRODUCT((M98:S98&gt;=$N$8)*(M98:S98 &lt;= $N$9)*(TEXT(M98:S98,"yyyy-mm")=V98)*(M99:S99 = "●"))</f>
        <v>0</v>
      </c>
      <c r="X98" s="140" cm="1">
        <f t="array" ref="X98">SUMPRODUCT((R98:S98&gt;=$N$8)*(R98:S98 &lt;= $N$9)*(TEXT(R98:S98,"yyyy-mm")=V98)*(R99:S99 = "▲"))</f>
        <v>0</v>
      </c>
      <c r="Y98" s="140" cm="1">
        <f t="array" ref="Y98">SUMPRODUCT((M98:S98&gt;=$N$8)*(M98:S98 &lt;= $N$9)*(TEXT(M98:S98,"yyyy-mm")=V98)*(M99:S99 = "★"))</f>
        <v>0</v>
      </c>
      <c r="Z98" s="135"/>
      <c r="AA98" s="135"/>
      <c r="AB98" s="132">
        <v>74</v>
      </c>
      <c r="AC98" s="141">
        <f>AI96+1</f>
        <v>46461</v>
      </c>
      <c r="AD98" s="141">
        <f t="shared" ref="AD98:AI98" si="373">AC98+1</f>
        <v>46462</v>
      </c>
      <c r="AE98" s="141">
        <f t="shared" si="373"/>
        <v>46463</v>
      </c>
      <c r="AF98" s="141">
        <f t="shared" si="373"/>
        <v>46464</v>
      </c>
      <c r="AG98" s="141">
        <f t="shared" si="373"/>
        <v>46465</v>
      </c>
      <c r="AH98" s="142">
        <f t="shared" si="373"/>
        <v>46466</v>
      </c>
      <c r="AI98" s="143">
        <f t="shared" si="373"/>
        <v>46467</v>
      </c>
      <c r="AJ98" s="68">
        <f t="shared" ref="AJ98" si="374">COUNTIF(AC99:AI99,"★")</f>
        <v>0</v>
      </c>
      <c r="AK98" s="68"/>
      <c r="AL98" s="68" t="str">
        <f t="shared" ref="AL98" si="375">TEXT(AC98,"YYYY-MM")</f>
        <v>2027-03</v>
      </c>
      <c r="AM98" s="69" cm="1">
        <f t="array" ref="AM98">SUMPRODUCT((AC98:AI98&gt;=$N$8)*(AC98:AI98 &lt;= $N$9)*(TEXT(AC98:AI98,"yyyy-mm")=AL98)*(AC99:AI99 = "●"))</f>
        <v>0</v>
      </c>
      <c r="AN98" s="69" cm="1">
        <f t="array" ref="AN98">SUMPRODUCT((AH98:AI98&gt;=$N$8)*(AH98:AI98 &lt;= $N$9)*(TEXT(AH98:AI98,"yyyy-mm")=AL98)*(AH99:AI99 = "▲"))</f>
        <v>0</v>
      </c>
      <c r="AO98" s="69" cm="1">
        <f t="array" ref="AO98">SUMPRODUCT((AC98:AI98&gt;=$N$8)*(AC98:AI98 &lt;= $N$9)*(TEXT(AC98:AI98,"yyyy-mm")=AL98)*(AC99:AI99 = "★"))</f>
        <v>0</v>
      </c>
      <c r="AP98" s="65"/>
      <c r="AQ98" s="7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3"/>
    </row>
    <row r="99" spans="10:55" s="8" customFormat="1" ht="19.5" customHeight="1" thickBot="1" x14ac:dyDescent="0.5">
      <c r="J99" s="86"/>
      <c r="K99" s="135" t="str">
        <f t="shared" ref="K99" si="376">IF(U99&gt;=0.285,"OK","NG")</f>
        <v>NG</v>
      </c>
      <c r="L99" s="136"/>
      <c r="M99" s="144"/>
      <c r="N99" s="144"/>
      <c r="O99" s="144"/>
      <c r="P99" s="144"/>
      <c r="Q99" s="144"/>
      <c r="R99" s="145"/>
      <c r="S99" s="146"/>
      <c r="T99" s="135">
        <f t="shared" ref="T99" si="377">COUNTIF(M99:S99,"●")</f>
        <v>0</v>
      </c>
      <c r="U99" s="147">
        <f t="shared" ref="U99" si="378">IF(COUNTA(M99:S99)=0,-1,IF(OR(COUNTIF(M99:S99,"▲")&gt;6,AND(M98&lt;$N$9,$N$9&lt;S98)),0.285,IF(T98+T99=0,0,T99/(T99+T98))))</f>
        <v>-1</v>
      </c>
      <c r="V99" s="135" t="str">
        <f t="shared" ref="V99" si="379">TEXT(S98,"YYYY-MM")</f>
        <v>2026-11</v>
      </c>
      <c r="W99" s="140" cm="1">
        <f t="array" ref="W99">IF(V99=V98,0,SUMPRODUCT((M98:S98&gt;=$N$8)*(M98:S98 &lt;= $N$9)*(TEXT(M98:S98,"yyyy-mm")=V99)*(M99:S99 = "●")))</f>
        <v>0</v>
      </c>
      <c r="X99" s="140" cm="1">
        <f t="array" ref="X99">IF(V99=V98,0,SUMPRODUCT((M98:S98&gt;=$N$8)*(M98:S98 &lt;= $N$9)*(TEXT(M98:S98,"yyyy-mm")=V99)*(M99:S99 = "▲")))</f>
        <v>0</v>
      </c>
      <c r="Y99" s="140" cm="1">
        <f t="array" ref="Y99">IF(V99=V98,0,SUMPRODUCT((M98:S98&gt;=$N$8)*(M98:S98 &lt;= $N$9)*(TEXT(M98:S98,"yyyy-mm")=V99)*(M99:S99 = "★")))</f>
        <v>0</v>
      </c>
      <c r="Z99" s="135"/>
      <c r="AA99" s="135" t="str">
        <f t="shared" ref="AA99" si="380">IF(AK99&gt;=0.285,"OK","NG")</f>
        <v>NG</v>
      </c>
      <c r="AB99" s="136"/>
      <c r="AC99" s="144"/>
      <c r="AD99" s="144"/>
      <c r="AE99" s="144"/>
      <c r="AF99" s="144"/>
      <c r="AG99" s="144"/>
      <c r="AH99" s="145"/>
      <c r="AI99" s="146"/>
      <c r="AJ99" s="68">
        <f t="shared" ref="AJ99" si="381">COUNTIF(AC99:AI99,"●")</f>
        <v>0</v>
      </c>
      <c r="AK99" s="70">
        <f t="shared" ref="AK99" si="382">IF(COUNTA(AC99:AI99)=0,-1,IF(OR(COUNTIF(AC99:AI99,"▲")&gt;6,AND(AC98&lt;$N$9,$N$9&lt;AI98)),0.285,IF(AJ98+AJ99=0,0,AJ99/(AJ99+AJ98))))</f>
        <v>-1</v>
      </c>
      <c r="AL99" s="68" t="str">
        <f t="shared" ref="AL99" si="383">TEXT(AI98,"YYYY-MM")</f>
        <v>2027-03</v>
      </c>
      <c r="AM99" s="69" cm="1">
        <f t="array" ref="AM99">IF(AL99=AL98,0,SUMPRODUCT((AC98:AI98&gt;=$N$8)*(AC98:AI98 &lt;= $N$9)*(TEXT(AC98:AI98,"yyyy-mm")=AL99)*(AC99:AI99 = "●")))</f>
        <v>0</v>
      </c>
      <c r="AN99" s="69" cm="1">
        <f t="array" ref="AN99">IF(AL99=AL98,0,SUMPRODUCT((AC98:AI98&gt;=$N$8)*(AC98:AI98 &lt;= $N$9)*(TEXT(AC98:AI98,"yyyy-mm")=AL99)*(AC99:AI99 = "▲")))</f>
        <v>0</v>
      </c>
      <c r="AO99" s="69" cm="1">
        <f t="array" ref="AO99">IF(AL99=AL98,0,SUMPRODUCT((AC98:AI98&gt;=$N$8)*(AC98:AI98 &lt;= $N$9)*(TEXT(AC98:AI98,"yyyy-mm")=AL99)*(AC99:AI99 = "★")))</f>
        <v>0</v>
      </c>
      <c r="AP99" s="65"/>
      <c r="AQ99" s="7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3"/>
    </row>
    <row r="100" spans="10:55" s="8" customFormat="1" ht="19.5" customHeight="1" x14ac:dyDescent="0.45">
      <c r="J100" s="86"/>
      <c r="K100" s="87"/>
      <c r="L100" s="28"/>
      <c r="M100" s="28"/>
      <c r="N100" s="28"/>
      <c r="O100" s="28"/>
      <c r="P100" s="28"/>
      <c r="Q100" s="28"/>
      <c r="R100" s="28"/>
      <c r="S100" s="28"/>
      <c r="T100" s="86"/>
      <c r="U100" s="148">
        <f>IFERROR(AVERAGEIF(U58:U99,"&gt;-1"),0)</f>
        <v>0</v>
      </c>
      <c r="V100" s="86"/>
      <c r="W100" s="81"/>
      <c r="X100" s="81"/>
      <c r="Y100" s="81"/>
      <c r="Z100" s="86"/>
      <c r="AA100" s="88"/>
      <c r="AB100" s="28"/>
      <c r="AC100" s="28"/>
      <c r="AD100" s="28"/>
      <c r="AE100" s="28"/>
      <c r="AF100" s="28"/>
      <c r="AG100" s="28"/>
      <c r="AH100" s="28"/>
      <c r="AI100" s="28"/>
      <c r="AJ100" s="65"/>
      <c r="AK100" s="71">
        <f>IFERROR(AVERAGEIF(AK58:AK99,"&gt;-1"),0)</f>
        <v>0</v>
      </c>
      <c r="AL100" s="65"/>
      <c r="AM100" s="64"/>
      <c r="AN100" s="64"/>
      <c r="AO100" s="64"/>
      <c r="AP100" s="65"/>
      <c r="AQ100" s="7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3"/>
    </row>
    <row r="101" spans="10:55" ht="19.5" customHeight="1" x14ac:dyDescent="0.45">
      <c r="J101" s="86"/>
      <c r="K101" s="87"/>
      <c r="L101" s="28"/>
      <c r="M101" s="28"/>
      <c r="N101" s="28"/>
      <c r="O101" s="28"/>
      <c r="P101" s="28"/>
      <c r="Q101" s="28"/>
      <c r="R101" s="28"/>
      <c r="S101" s="28"/>
      <c r="T101" s="86"/>
      <c r="U101" s="86"/>
      <c r="V101" s="86"/>
      <c r="W101" s="81"/>
      <c r="X101" s="81"/>
      <c r="Y101" s="81"/>
      <c r="Z101" s="86"/>
      <c r="AA101" s="88"/>
      <c r="AB101" s="28"/>
      <c r="AC101" s="28"/>
      <c r="AD101" s="28"/>
      <c r="AE101" s="28"/>
      <c r="AF101" s="28"/>
      <c r="AG101" s="28"/>
      <c r="AH101" s="28"/>
      <c r="AI101" s="28"/>
      <c r="AJ101" s="65"/>
      <c r="AK101" s="65"/>
      <c r="AL101" s="65"/>
      <c r="AM101" s="64"/>
      <c r="AN101" s="64"/>
      <c r="AO101" s="64"/>
      <c r="AP101" s="65"/>
    </row>
    <row r="102" spans="10:55" s="8" customFormat="1" ht="24" customHeight="1" x14ac:dyDescent="0.45">
      <c r="J102" s="75" t="s">
        <v>63</v>
      </c>
      <c r="K102" s="76"/>
      <c r="L102" s="76"/>
      <c r="M102" s="77"/>
      <c r="N102" s="78"/>
      <c r="O102" s="79"/>
      <c r="P102" s="79"/>
      <c r="Q102" s="79"/>
      <c r="R102" s="79"/>
      <c r="S102" s="79"/>
      <c r="T102" s="80"/>
      <c r="U102" s="80"/>
      <c r="V102" s="80"/>
      <c r="W102" s="81"/>
      <c r="X102" s="81"/>
      <c r="Y102" s="81"/>
      <c r="Z102" s="80"/>
      <c r="AA102" s="82"/>
      <c r="AB102" s="79"/>
      <c r="AC102" s="79"/>
      <c r="AD102" s="79"/>
      <c r="AE102" s="79"/>
      <c r="AF102" s="28"/>
      <c r="AG102" s="28"/>
      <c r="AH102" s="28"/>
      <c r="AI102" s="28"/>
      <c r="AJ102" s="65"/>
      <c r="AK102" s="65"/>
      <c r="AL102" s="65"/>
      <c r="AM102" s="64"/>
      <c r="AN102" s="64"/>
      <c r="AO102" s="64"/>
      <c r="AP102" s="68"/>
      <c r="AQ102" s="19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3"/>
    </row>
    <row r="103" spans="10:55" s="8" customFormat="1" ht="27" customHeight="1" x14ac:dyDescent="0.45">
      <c r="J103" s="83"/>
      <c r="K103" s="84"/>
      <c r="L103" s="84"/>
      <c r="M103" s="60" t="s">
        <v>97</v>
      </c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28"/>
      <c r="AI103" s="28"/>
      <c r="AJ103" s="65"/>
      <c r="AK103" s="65"/>
      <c r="AL103" s="65"/>
      <c r="AM103" s="64"/>
      <c r="AN103" s="64"/>
      <c r="AO103" s="64"/>
      <c r="AP103" s="68"/>
      <c r="AQ103" s="19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3"/>
    </row>
    <row r="104" spans="10:55" s="8" customFormat="1" ht="19.5" customHeight="1" x14ac:dyDescent="0.45">
      <c r="J104" s="83"/>
      <c r="K104" s="84"/>
      <c r="L104" s="84"/>
      <c r="M104" s="149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28"/>
      <c r="AI104" s="28"/>
      <c r="AJ104" s="65"/>
      <c r="AK104" s="65"/>
      <c r="AL104" s="65"/>
      <c r="AM104" s="64"/>
      <c r="AN104" s="64"/>
      <c r="AO104" s="64"/>
      <c r="AP104" s="68"/>
      <c r="AQ104" s="19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3"/>
    </row>
    <row r="105" spans="10:55" s="8" customFormat="1" ht="19.5" customHeight="1" x14ac:dyDescent="0.45">
      <c r="J105" s="86"/>
      <c r="K105" s="87"/>
      <c r="L105" s="28"/>
      <c r="M105" s="28"/>
      <c r="N105" s="28"/>
      <c r="O105" s="28"/>
      <c r="P105" s="28"/>
      <c r="Q105" s="28"/>
      <c r="R105" s="28"/>
      <c r="S105" s="28"/>
      <c r="T105" s="86"/>
      <c r="U105" s="86"/>
      <c r="V105" s="86"/>
      <c r="W105" s="81"/>
      <c r="X105" s="81"/>
      <c r="Y105" s="81"/>
      <c r="Z105" s="86"/>
      <c r="AA105" s="88"/>
      <c r="AB105" s="28"/>
      <c r="AC105" s="28"/>
      <c r="AD105" s="28"/>
      <c r="AE105" s="28"/>
      <c r="AF105" s="28"/>
      <c r="AG105" s="28"/>
      <c r="AH105" s="28"/>
      <c r="AI105" s="28"/>
      <c r="AJ105" s="65"/>
      <c r="AK105" s="65"/>
      <c r="AL105" s="65"/>
      <c r="AM105" s="64"/>
      <c r="AN105" s="64"/>
      <c r="AO105" s="64"/>
      <c r="AP105" s="68"/>
      <c r="AQ105" s="19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3"/>
    </row>
    <row r="106" spans="10:55" s="8" customFormat="1" ht="19.5" customHeight="1" thickBot="1" x14ac:dyDescent="0.5">
      <c r="J106" s="86"/>
      <c r="K106" s="87"/>
      <c r="L106" s="28"/>
      <c r="M106" s="28"/>
      <c r="N106" s="28"/>
      <c r="O106" s="28"/>
      <c r="P106" s="28"/>
      <c r="Q106" s="28"/>
      <c r="R106" s="28"/>
      <c r="S106" s="28"/>
      <c r="T106" s="86"/>
      <c r="U106" s="86"/>
      <c r="V106" s="86"/>
      <c r="W106" s="81"/>
      <c r="X106" s="81"/>
      <c r="Y106" s="81"/>
      <c r="Z106" s="86"/>
      <c r="AA106" s="88"/>
      <c r="AB106" s="28"/>
      <c r="AC106" s="28"/>
      <c r="AD106" s="28"/>
      <c r="AE106" s="28"/>
      <c r="AF106" s="28"/>
      <c r="AG106" s="28"/>
      <c r="AH106" s="28"/>
      <c r="AI106" s="28"/>
      <c r="AJ106" s="65"/>
      <c r="AK106" s="65"/>
      <c r="AL106" s="65"/>
      <c r="AM106" s="64"/>
      <c r="AN106" s="64"/>
      <c r="AO106" s="64"/>
      <c r="AP106" s="68"/>
      <c r="AQ106" s="19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3"/>
    </row>
    <row r="107" spans="10:55" s="8" customFormat="1" ht="19.5" customHeight="1" x14ac:dyDescent="0.45">
      <c r="J107" s="86"/>
      <c r="K107" s="86"/>
      <c r="L107" s="132" t="s">
        <v>47</v>
      </c>
      <c r="M107" s="133" t="str">
        <f>"実施状況（"&amp;YEAR(M109)&amp;"年～）"</f>
        <v>実施状況（2027年～）</v>
      </c>
      <c r="N107" s="133"/>
      <c r="O107" s="133"/>
      <c r="P107" s="133"/>
      <c r="Q107" s="133"/>
      <c r="R107" s="133"/>
      <c r="S107" s="134"/>
      <c r="T107" s="86"/>
      <c r="U107" s="86"/>
      <c r="V107" s="86"/>
      <c r="W107" s="81"/>
      <c r="X107" s="81"/>
      <c r="Y107" s="81"/>
      <c r="Z107" s="86"/>
      <c r="AA107" s="28"/>
      <c r="AB107" s="132" t="s">
        <v>47</v>
      </c>
      <c r="AC107" s="133" t="str">
        <f>"実施状況（"&amp;YEAR(AC109)&amp;"年～）"</f>
        <v>実施状況（2027年～）</v>
      </c>
      <c r="AD107" s="133"/>
      <c r="AE107" s="133"/>
      <c r="AF107" s="133"/>
      <c r="AG107" s="133"/>
      <c r="AH107" s="133"/>
      <c r="AI107" s="134"/>
      <c r="AJ107" s="65"/>
      <c r="AK107" s="65"/>
      <c r="AL107" s="65"/>
      <c r="AM107" s="64"/>
      <c r="AN107" s="64"/>
      <c r="AO107" s="64"/>
      <c r="AP107" s="68"/>
      <c r="AQ107" s="19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3"/>
    </row>
    <row r="108" spans="10:55" s="8" customFormat="1" ht="19.5" customHeight="1" thickBot="1" x14ac:dyDescent="0.5">
      <c r="J108" s="86"/>
      <c r="K108" s="135" t="s">
        <v>48</v>
      </c>
      <c r="L108" s="136"/>
      <c r="M108" s="137" t="s">
        <v>49</v>
      </c>
      <c r="N108" s="137" t="s">
        <v>50</v>
      </c>
      <c r="O108" s="137" t="s">
        <v>51</v>
      </c>
      <c r="P108" s="137" t="s">
        <v>52</v>
      </c>
      <c r="Q108" s="137" t="s">
        <v>53</v>
      </c>
      <c r="R108" s="138" t="s">
        <v>54</v>
      </c>
      <c r="S108" s="139" t="s">
        <v>55</v>
      </c>
      <c r="T108" s="135" t="s">
        <v>47</v>
      </c>
      <c r="U108" s="86" t="s">
        <v>56</v>
      </c>
      <c r="V108" s="86" t="s">
        <v>57</v>
      </c>
      <c r="W108" s="140" t="s">
        <v>38</v>
      </c>
      <c r="X108" s="140" t="s">
        <v>39</v>
      </c>
      <c r="Y108" s="140" t="s">
        <v>40</v>
      </c>
      <c r="Z108" s="86"/>
      <c r="AA108" s="135" t="s">
        <v>48</v>
      </c>
      <c r="AB108" s="136"/>
      <c r="AC108" s="137" t="s">
        <v>49</v>
      </c>
      <c r="AD108" s="137" t="s">
        <v>50</v>
      </c>
      <c r="AE108" s="137" t="s">
        <v>51</v>
      </c>
      <c r="AF108" s="137" t="s">
        <v>52</v>
      </c>
      <c r="AG108" s="137" t="s">
        <v>53</v>
      </c>
      <c r="AH108" s="138" t="s">
        <v>54</v>
      </c>
      <c r="AI108" s="139" t="s">
        <v>55</v>
      </c>
      <c r="AJ108" s="68" t="s">
        <v>47</v>
      </c>
      <c r="AK108" s="65" t="s">
        <v>56</v>
      </c>
      <c r="AL108" s="65" t="s">
        <v>57</v>
      </c>
      <c r="AM108" s="69" t="s">
        <v>38</v>
      </c>
      <c r="AN108" s="69" t="s">
        <v>39</v>
      </c>
      <c r="AO108" s="69" t="s">
        <v>40</v>
      </c>
      <c r="AP108" s="68"/>
      <c r="AQ108" s="19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3"/>
    </row>
    <row r="109" spans="10:55" s="8" customFormat="1" ht="19.5" customHeight="1" x14ac:dyDescent="0.45">
      <c r="J109" s="86"/>
      <c r="K109" s="135"/>
      <c r="L109" s="132">
        <v>75</v>
      </c>
      <c r="M109" s="141">
        <f>AI98+1</f>
        <v>46468</v>
      </c>
      <c r="N109" s="141">
        <f t="shared" ref="N109:S109" si="384">M109+1</f>
        <v>46469</v>
      </c>
      <c r="O109" s="141">
        <f t="shared" si="384"/>
        <v>46470</v>
      </c>
      <c r="P109" s="141">
        <f t="shared" si="384"/>
        <v>46471</v>
      </c>
      <c r="Q109" s="141">
        <f t="shared" si="384"/>
        <v>46472</v>
      </c>
      <c r="R109" s="151">
        <f t="shared" si="384"/>
        <v>46473</v>
      </c>
      <c r="S109" s="152">
        <f t="shared" si="384"/>
        <v>46474</v>
      </c>
      <c r="T109" s="135">
        <f t="shared" ref="T109" si="385">COUNTIF(M110:S110,"★")</f>
        <v>0</v>
      </c>
      <c r="U109" s="135"/>
      <c r="V109" s="135" t="str">
        <f>TEXT(M109,"YYYY-MM")</f>
        <v>2027-03</v>
      </c>
      <c r="W109" s="140" cm="1">
        <f t="array" ref="W109">SUMPRODUCT((M109:S109&gt;=$N$8)*(M109:S109 &lt;= $N$9)*(TEXT(M109:S109,"yyyy-mm")=V109)*(M110:S110 = "●"))</f>
        <v>0</v>
      </c>
      <c r="X109" s="140" cm="1">
        <f t="array" ref="X109">SUMPRODUCT((R109:S109&gt;=$N$8)*(R109:S109 &lt;= $N$9)*(TEXT(R109:S109,"yyyy-mm")=V109)*(R110:S110 = "▲"))</f>
        <v>0</v>
      </c>
      <c r="Y109" s="140" cm="1">
        <f t="array" ref="Y109">SUMPRODUCT((M109:S109&gt;=$N$8)*(M109:S109 &lt;= $N$9)*(TEXT(M109:S109,"yyyy-mm")=V109)*(M110:S110 = "★"))</f>
        <v>0</v>
      </c>
      <c r="Z109" s="135"/>
      <c r="AA109" s="135"/>
      <c r="AB109" s="132">
        <v>96</v>
      </c>
      <c r="AC109" s="141">
        <f>S149+1</f>
        <v>46615</v>
      </c>
      <c r="AD109" s="141">
        <f t="shared" ref="AD109:AI109" si="386">AC109+1</f>
        <v>46616</v>
      </c>
      <c r="AE109" s="141">
        <f t="shared" si="386"/>
        <v>46617</v>
      </c>
      <c r="AF109" s="141">
        <f t="shared" si="386"/>
        <v>46618</v>
      </c>
      <c r="AG109" s="141">
        <f t="shared" si="386"/>
        <v>46619</v>
      </c>
      <c r="AH109" s="151">
        <f t="shared" si="386"/>
        <v>46620</v>
      </c>
      <c r="AI109" s="152">
        <f t="shared" si="386"/>
        <v>46621</v>
      </c>
      <c r="AJ109" s="68">
        <f t="shared" ref="AJ109" si="387">COUNTIF(AC110:AI110,"★")</f>
        <v>0</v>
      </c>
      <c r="AK109" s="68"/>
      <c r="AL109" s="68" t="str">
        <f>TEXT(AC109,"YYYY-MM")</f>
        <v>2027-08</v>
      </c>
      <c r="AM109" s="69" cm="1">
        <f t="array" ref="AM109">SUMPRODUCT((AC109:AI109&gt;=$N$8)*(AC109:AI109 &lt;= $N$9)*(TEXT(AC109:AI109,"yyyy-mm")=AL109)*(AC110:AI110 = "●"))</f>
        <v>0</v>
      </c>
      <c r="AN109" s="69" cm="1">
        <f t="array" ref="AN109">SUMPRODUCT((AH109:AI109&gt;=$N$8)*(AH109:AI109 &lt;= $N$9)*(TEXT(AH109:AI109,"yyyy-mm")=AL109)*(AH110:AI110 = "▲"))</f>
        <v>0</v>
      </c>
      <c r="AO109" s="69" cm="1">
        <f t="array" ref="AO109">SUMPRODUCT((AC109:AI109&gt;=$N$8)*(AC109:AI109 &lt;= $N$9)*(TEXT(AC109:AI109,"yyyy-mm")=AL109)*(AC110:AI110 = "★"))</f>
        <v>0</v>
      </c>
      <c r="AP109" s="68"/>
      <c r="AQ109" s="19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3"/>
    </row>
    <row r="110" spans="10:55" s="8" customFormat="1" ht="19.5" customHeight="1" thickBot="1" x14ac:dyDescent="0.5">
      <c r="J110" s="86"/>
      <c r="K110" s="135" t="str">
        <f>IF(U110&gt;=0.285,"OK","NG")</f>
        <v>NG</v>
      </c>
      <c r="L110" s="136"/>
      <c r="M110" s="144"/>
      <c r="N110" s="144"/>
      <c r="O110" s="144"/>
      <c r="P110" s="144"/>
      <c r="Q110" s="144"/>
      <c r="R110" s="145"/>
      <c r="S110" s="146"/>
      <c r="T110" s="135">
        <f t="shared" ref="T110" si="388">COUNTIF(M110:S110,"●")</f>
        <v>0</v>
      </c>
      <c r="U110" s="147">
        <f>IF(COUNTA(M110:S110)=0,-1,IF(OR(COUNTIF(M110:S110,"▲")&gt;6,AND(M109&lt;$N$9,$N$9&lt;S109)),0.285,IF(T109+T110=0,0,T110/(T110+T109))))</f>
        <v>-1</v>
      </c>
      <c r="V110" s="135" t="str">
        <f>TEXT(S109,"YYYY-MM")</f>
        <v>2027-03</v>
      </c>
      <c r="W110" s="140" cm="1">
        <f t="array" ref="W110">IF(V110=V109,0,SUMPRODUCT((M109:S109&gt;=$N$8)*(M109:S109 &lt;= $N$9)*(TEXT(M109:S109,"yyyy-mm")=V110)*(M110:S110 = "●")))</f>
        <v>0</v>
      </c>
      <c r="X110" s="140" cm="1">
        <f t="array" ref="X110">IF(V110=V109,0,SUMPRODUCT((M109:S109&gt;=$N$8)*(M109:S109 &lt;= $N$9)*(TEXT(M109:S109,"yyyy-mm")=V110)*(M110:S110 = "▲")))</f>
        <v>0</v>
      </c>
      <c r="Y110" s="140" cm="1">
        <f t="array" ref="Y110">IF(V110=V109,0,SUMPRODUCT((M109:S109&gt;=$N$8)*(M109:S109 &lt;= $N$9)*(TEXT(M109:S109,"yyyy-mm")=V110)*(M110:S110 = "★")))</f>
        <v>0</v>
      </c>
      <c r="Z110" s="135"/>
      <c r="AA110" s="135" t="str">
        <f>IF(AK110&gt;=0.285,"OK","NG")</f>
        <v>NG</v>
      </c>
      <c r="AB110" s="136"/>
      <c r="AC110" s="144"/>
      <c r="AD110" s="144"/>
      <c r="AE110" s="144"/>
      <c r="AF110" s="144"/>
      <c r="AG110" s="144"/>
      <c r="AH110" s="145"/>
      <c r="AI110" s="146"/>
      <c r="AJ110" s="68">
        <f t="shared" ref="AJ110" si="389">COUNTIF(AC110:AI110,"●")</f>
        <v>0</v>
      </c>
      <c r="AK110" s="70">
        <f>IF(COUNTA(AC110:AI110)=0,-1,IF(OR(COUNTIF(AC110:AI110,"▲")&gt;6,AND(AC109&lt;$N$9,$N$9&lt;AI109)),0.285,IF(AJ109+AJ110=0,0,AJ110/(AJ110+AJ109))))</f>
        <v>-1</v>
      </c>
      <c r="AL110" s="68" t="str">
        <f>TEXT(AI109,"YYYY-MM")</f>
        <v>2027-08</v>
      </c>
      <c r="AM110" s="69" cm="1">
        <f t="array" ref="AM110">IF(AL110=AL109,0,SUMPRODUCT((AC109:AI109&gt;=$N$8)*(AC109:AI109 &lt;= $N$9)*(TEXT(AC109:AI109,"yyyy-mm")=AL110)*(AC110:AI110 = "●")))</f>
        <v>0</v>
      </c>
      <c r="AN110" s="69" cm="1">
        <f t="array" ref="AN110">IF(AL110=AL109,0,SUMPRODUCT((AC109:AI109&gt;=$N$8)*(AC109:AI109 &lt;= $N$9)*(TEXT(AC109:AI109,"yyyy-mm")=AL110)*(AC110:AI110 = "▲")))</f>
        <v>0</v>
      </c>
      <c r="AO110" s="69" cm="1">
        <f t="array" ref="AO110">IF(AL110=AL109,0,SUMPRODUCT((AC109:AI109&gt;=$N$8)*(AC109:AI109 &lt;= $N$9)*(TEXT(AC109:AI109,"yyyy-mm")=AL110)*(AC110:AI110 = "★")))</f>
        <v>0</v>
      </c>
      <c r="AP110" s="68"/>
      <c r="AQ110" s="19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3"/>
    </row>
    <row r="111" spans="10:55" s="8" customFormat="1" ht="19.5" customHeight="1" x14ac:dyDescent="0.45">
      <c r="J111" s="86"/>
      <c r="K111" s="135"/>
      <c r="L111" s="132">
        <v>76</v>
      </c>
      <c r="M111" s="141">
        <f>S109+1</f>
        <v>46475</v>
      </c>
      <c r="N111" s="141">
        <f t="shared" ref="N111:S111" si="390">M111+1</f>
        <v>46476</v>
      </c>
      <c r="O111" s="141">
        <f t="shared" si="390"/>
        <v>46477</v>
      </c>
      <c r="P111" s="141">
        <f t="shared" si="390"/>
        <v>46478</v>
      </c>
      <c r="Q111" s="141">
        <f t="shared" si="390"/>
        <v>46479</v>
      </c>
      <c r="R111" s="142">
        <f t="shared" si="390"/>
        <v>46480</v>
      </c>
      <c r="S111" s="143">
        <f t="shared" si="390"/>
        <v>46481</v>
      </c>
      <c r="T111" s="135">
        <f t="shared" ref="T111" si="391">COUNTIF(M112:S112,"★")</f>
        <v>0</v>
      </c>
      <c r="U111" s="135"/>
      <c r="V111" s="135" t="str">
        <f>TEXT(M111,"YYYY-MM")</f>
        <v>2027-03</v>
      </c>
      <c r="W111" s="140" cm="1">
        <f t="array" ref="W111">SUMPRODUCT((M111:S111&gt;=$N$8)*(M111:S111 &lt;= $N$9)*(TEXT(M111:S111,"yyyy-mm")=V111)*(M112:S112 = "●"))</f>
        <v>0</v>
      </c>
      <c r="X111" s="140" cm="1">
        <f t="array" ref="X111">SUMPRODUCT((R111:S111&gt;=$N$8)*(R111:S111 &lt;= $N$9)*(TEXT(R111:S111,"yyyy-mm")=V111)*(R112:S112 = "▲"))</f>
        <v>0</v>
      </c>
      <c r="Y111" s="140" cm="1">
        <f t="array" ref="Y111">SUMPRODUCT((M111:S111&gt;=$N$8)*(M111:S111 &lt;= $N$9)*(TEXT(M111:S111,"yyyy-mm")=V111)*(M112:S112 = "★"))</f>
        <v>0</v>
      </c>
      <c r="Z111" s="135"/>
      <c r="AA111" s="135"/>
      <c r="AB111" s="132">
        <v>97</v>
      </c>
      <c r="AC111" s="141">
        <f>AI109+1</f>
        <v>46622</v>
      </c>
      <c r="AD111" s="141">
        <f t="shared" ref="AD111:AI111" si="392">AC111+1</f>
        <v>46623</v>
      </c>
      <c r="AE111" s="141">
        <f t="shared" si="392"/>
        <v>46624</v>
      </c>
      <c r="AF111" s="141">
        <f t="shared" si="392"/>
        <v>46625</v>
      </c>
      <c r="AG111" s="141">
        <f t="shared" si="392"/>
        <v>46626</v>
      </c>
      <c r="AH111" s="142">
        <f t="shared" si="392"/>
        <v>46627</v>
      </c>
      <c r="AI111" s="143">
        <f t="shared" si="392"/>
        <v>46628</v>
      </c>
      <c r="AJ111" s="68">
        <f t="shared" ref="AJ111" si="393">COUNTIF(AC112:AI112,"★")</f>
        <v>0</v>
      </c>
      <c r="AK111" s="68"/>
      <c r="AL111" s="68" t="str">
        <f>TEXT(AC111,"YYYY-MM")</f>
        <v>2027-08</v>
      </c>
      <c r="AM111" s="69" cm="1">
        <f t="array" ref="AM111">SUMPRODUCT((AC111:AI111&gt;=$N$8)*(AC111:AI111 &lt;= $N$9)*(TEXT(AC111:AI111,"yyyy-mm")=AL111)*(AC112:AI112 = "●"))</f>
        <v>0</v>
      </c>
      <c r="AN111" s="69" cm="1">
        <f t="array" ref="AN111">SUMPRODUCT((AH111:AI111&gt;=$N$8)*(AH111:AI111 &lt;= $N$9)*(TEXT(AH111:AI111,"yyyy-mm")=AL111)*(AH112:AI112 = "▲"))</f>
        <v>0</v>
      </c>
      <c r="AO111" s="69" cm="1">
        <f t="array" ref="AO111">SUMPRODUCT((AC111:AI111&gt;=$N$8)*(AC111:AI111 &lt;= $N$9)*(TEXT(AC111:AI111,"yyyy-mm")=AL111)*(AC112:AI112 = "★"))</f>
        <v>0</v>
      </c>
      <c r="AP111" s="68"/>
      <c r="AQ111" s="19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3"/>
    </row>
    <row r="112" spans="10:55" s="8" customFormat="1" ht="19.5" customHeight="1" thickBot="1" x14ac:dyDescent="0.5">
      <c r="J112" s="86"/>
      <c r="K112" s="135" t="str">
        <f t="shared" ref="K112" si="394">IF(U112&gt;=0.285,"OK","NG")</f>
        <v>NG</v>
      </c>
      <c r="L112" s="136"/>
      <c r="M112" s="144"/>
      <c r="N112" s="144"/>
      <c r="O112" s="144"/>
      <c r="P112" s="144"/>
      <c r="Q112" s="144"/>
      <c r="R112" s="145"/>
      <c r="S112" s="146"/>
      <c r="T112" s="135">
        <f t="shared" ref="T112" si="395">COUNTIF(M112:S112,"●")</f>
        <v>0</v>
      </c>
      <c r="U112" s="147">
        <f t="shared" ref="U112" si="396">IF(COUNTA(M112:S112)=0,-1,IF(OR(COUNTIF(M112:S112,"▲")&gt;6,AND(M111&lt;$N$9,$N$9&lt;S111)),0.285,IF(T111+T112=0,0,T112/(T112+T111))))</f>
        <v>-1</v>
      </c>
      <c r="V112" s="135" t="str">
        <f>TEXT(S111,"YYYY-MM")</f>
        <v>2027-04</v>
      </c>
      <c r="W112" s="140" cm="1">
        <f t="array" ref="W112">IF(V112=V111,0,SUMPRODUCT((M111:S111&gt;=$N$8)*(M111:S111 &lt;= $N$9)*(TEXT(M111:S111,"yyyy-mm")=V112)*(M112:S112 = "●")))</f>
        <v>0</v>
      </c>
      <c r="X112" s="140" cm="1">
        <f t="array" ref="X112">IF(V112=V111,0,SUMPRODUCT((M111:S111&gt;=$N$8)*(M111:S111 &lt;= $N$9)*(TEXT(M111:S111,"yyyy-mm")=V112)*(M112:S112 = "▲")))</f>
        <v>0</v>
      </c>
      <c r="Y112" s="140" cm="1">
        <f t="array" ref="Y112">IF(V112=V111,0,SUMPRODUCT((M111:S111&gt;=$N$8)*(M111:S111 &lt;= $N$9)*(TEXT(M111:S111,"yyyy-mm")=V112)*(M112:S112 = "★")))</f>
        <v>0</v>
      </c>
      <c r="Z112" s="135"/>
      <c r="AA112" s="135" t="str">
        <f t="shared" ref="AA112" si="397">IF(AK112&gt;=0.285,"OK","NG")</f>
        <v>NG</v>
      </c>
      <c r="AB112" s="136"/>
      <c r="AC112" s="144"/>
      <c r="AD112" s="144"/>
      <c r="AE112" s="144"/>
      <c r="AF112" s="144"/>
      <c r="AG112" s="144"/>
      <c r="AH112" s="145"/>
      <c r="AI112" s="146"/>
      <c r="AJ112" s="68">
        <f t="shared" ref="AJ112" si="398">COUNTIF(AC112:AI112,"●")</f>
        <v>0</v>
      </c>
      <c r="AK112" s="70">
        <f t="shared" ref="AK112" si="399">IF(COUNTA(AC112:AI112)=0,-1,IF(OR(COUNTIF(AC112:AI112,"▲")&gt;6,AND(AC111&lt;$N$9,$N$9&lt;AI111)),0.285,IF(AJ111+AJ112=0,0,AJ112/(AJ112+AJ111))))</f>
        <v>-1</v>
      </c>
      <c r="AL112" s="68" t="str">
        <f>TEXT(AI111,"YYYY-MM")</f>
        <v>2027-08</v>
      </c>
      <c r="AM112" s="69" cm="1">
        <f t="array" ref="AM112">IF(AL112=AL111,0,SUMPRODUCT((AC111:AI111&gt;=$N$8)*(AC111:AI111 &lt;= $N$9)*(TEXT(AC111:AI111,"yyyy-mm")=AL112)*(AC112:AI112 = "●")))</f>
        <v>0</v>
      </c>
      <c r="AN112" s="69" cm="1">
        <f t="array" ref="AN112">IF(AL112=AL111,0,SUMPRODUCT((AC111:AI111&gt;=$N$8)*(AC111:AI111 &lt;= $N$9)*(TEXT(AC111:AI111,"yyyy-mm")=AL112)*(AC112:AI112 = "▲")))</f>
        <v>0</v>
      </c>
      <c r="AO112" s="69" cm="1">
        <f t="array" ref="AO112">IF(AL112=AL111,0,SUMPRODUCT((AC111:AI111&gt;=$N$8)*(AC111:AI111 &lt;= $N$9)*(TEXT(AC111:AI111,"yyyy-mm")=AL112)*(AC112:AI112 = "★")))</f>
        <v>0</v>
      </c>
      <c r="AP112" s="68"/>
      <c r="AQ112" s="19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3"/>
    </row>
    <row r="113" spans="10:55" s="8" customFormat="1" ht="19.5" customHeight="1" x14ac:dyDescent="0.45">
      <c r="J113" s="86"/>
      <c r="K113" s="135"/>
      <c r="L113" s="132">
        <v>77</v>
      </c>
      <c r="M113" s="141">
        <f>S111+1</f>
        <v>46482</v>
      </c>
      <c r="N113" s="141">
        <f t="shared" ref="N113:S113" si="400">M113+1</f>
        <v>46483</v>
      </c>
      <c r="O113" s="141">
        <f t="shared" si="400"/>
        <v>46484</v>
      </c>
      <c r="P113" s="141">
        <f t="shared" si="400"/>
        <v>46485</v>
      </c>
      <c r="Q113" s="141">
        <f t="shared" si="400"/>
        <v>46486</v>
      </c>
      <c r="R113" s="142">
        <f t="shared" si="400"/>
        <v>46487</v>
      </c>
      <c r="S113" s="143">
        <f t="shared" si="400"/>
        <v>46488</v>
      </c>
      <c r="T113" s="135">
        <f t="shared" ref="T113" si="401">COUNTIF(M114:S114,"★")</f>
        <v>0</v>
      </c>
      <c r="U113" s="135"/>
      <c r="V113" s="135" t="str">
        <f>TEXT(M113,"YYYY-MM")</f>
        <v>2027-04</v>
      </c>
      <c r="W113" s="140" cm="1">
        <f t="array" ref="W113">SUMPRODUCT((M113:S113&gt;=$N$8)*(M113:S113 &lt;= $N$9)*(TEXT(M113:S113,"yyyy-mm")=V113)*(M114:S114 = "●"))</f>
        <v>0</v>
      </c>
      <c r="X113" s="140" cm="1">
        <f t="array" ref="X113">SUMPRODUCT((R113:S113&gt;=$N$8)*(R113:S113 &lt;= $N$9)*(TEXT(R113:S113,"yyyy-mm")=V113)*(R114:S114 = "▲"))</f>
        <v>0</v>
      </c>
      <c r="Y113" s="140" cm="1">
        <f t="array" ref="Y113">SUMPRODUCT((M113:S113&gt;=$N$8)*(M113:S113 &lt;= $N$9)*(TEXT(M113:S113,"yyyy-mm")=V113)*(M114:S114 = "★"))</f>
        <v>0</v>
      </c>
      <c r="Z113" s="135"/>
      <c r="AA113" s="135"/>
      <c r="AB113" s="132">
        <v>98</v>
      </c>
      <c r="AC113" s="141">
        <f>AI111+1</f>
        <v>46629</v>
      </c>
      <c r="AD113" s="141">
        <f t="shared" ref="AD113:AI113" si="402">AC113+1</f>
        <v>46630</v>
      </c>
      <c r="AE113" s="141">
        <f t="shared" si="402"/>
        <v>46631</v>
      </c>
      <c r="AF113" s="141">
        <f t="shared" si="402"/>
        <v>46632</v>
      </c>
      <c r="AG113" s="141">
        <f t="shared" si="402"/>
        <v>46633</v>
      </c>
      <c r="AH113" s="142">
        <f t="shared" si="402"/>
        <v>46634</v>
      </c>
      <c r="AI113" s="143">
        <f t="shared" si="402"/>
        <v>46635</v>
      </c>
      <c r="AJ113" s="68">
        <f t="shared" ref="AJ113" si="403">COUNTIF(AC114:AI114,"★")</f>
        <v>0</v>
      </c>
      <c r="AK113" s="68"/>
      <c r="AL113" s="68" t="str">
        <f>TEXT(AC113,"YYYY-MM")</f>
        <v>2027-08</v>
      </c>
      <c r="AM113" s="69" cm="1">
        <f t="array" ref="AM113">SUMPRODUCT((AC113:AI113&gt;=$N$8)*(AC113:AI113 &lt;= $N$9)*(TEXT(AC113:AI113,"yyyy-mm")=AL113)*(AC114:AI114 = "●"))</f>
        <v>0</v>
      </c>
      <c r="AN113" s="69" cm="1">
        <f t="array" ref="AN113">SUMPRODUCT((AH113:AI113&gt;=$N$8)*(AH113:AI113 &lt;= $N$9)*(TEXT(AH113:AI113,"yyyy-mm")=AL113)*(AH114:AI114 = "▲"))</f>
        <v>0</v>
      </c>
      <c r="AO113" s="69" cm="1">
        <f t="array" ref="AO113">SUMPRODUCT((AC113:AI113&gt;=$N$8)*(AC113:AI113 &lt;= $N$9)*(TEXT(AC113:AI113,"yyyy-mm")=AL113)*(AC114:AI114 = "★"))</f>
        <v>0</v>
      </c>
      <c r="AP113" s="68"/>
      <c r="AQ113" s="19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3"/>
    </row>
    <row r="114" spans="10:55" s="8" customFormat="1" ht="19.5" customHeight="1" thickBot="1" x14ac:dyDescent="0.5">
      <c r="J114" s="86"/>
      <c r="K114" s="135" t="str">
        <f t="shared" ref="K114" si="404">IF(U114&gt;=0.285,"OK","NG")</f>
        <v>NG</v>
      </c>
      <c r="L114" s="136"/>
      <c r="M114" s="144"/>
      <c r="N114" s="144"/>
      <c r="O114" s="144"/>
      <c r="P114" s="144"/>
      <c r="Q114" s="144"/>
      <c r="R114" s="145"/>
      <c r="S114" s="146"/>
      <c r="T114" s="135">
        <f t="shared" ref="T114" si="405">COUNTIF(M114:S114,"●")</f>
        <v>0</v>
      </c>
      <c r="U114" s="147">
        <f t="shared" ref="U114" si="406">IF(COUNTA(M114:S114)=0,-1,IF(OR(COUNTIF(M114:S114,"▲")&gt;6,AND(M113&lt;$N$9,$N$9&lt;S113)),0.285,IF(T113+T114=0,0,T114/(T114+T113))))</f>
        <v>-1</v>
      </c>
      <c r="V114" s="135" t="str">
        <f>TEXT(S113,"YYYY-MM")</f>
        <v>2027-04</v>
      </c>
      <c r="W114" s="140" cm="1">
        <f t="array" ref="W114">IF(V114=V113,0,SUMPRODUCT((M113:S113&gt;=$N$8)*(M113:S113 &lt;= $N$9)*(TEXT(M113:S113,"yyyy-mm")=V114)*(M114:S114 = "●")))</f>
        <v>0</v>
      </c>
      <c r="X114" s="140" cm="1">
        <f t="array" ref="X114">IF(V114=V113,0,SUMPRODUCT((M113:S113&gt;=$N$8)*(M113:S113 &lt;= $N$9)*(TEXT(M113:S113,"yyyy-mm")=V114)*(M114:S114 = "▲")))</f>
        <v>0</v>
      </c>
      <c r="Y114" s="140" cm="1">
        <f t="array" ref="Y114">IF(V114=V113,0,SUMPRODUCT((M113:S113&gt;=$N$8)*(M113:S113 &lt;= $N$9)*(TEXT(M113:S113,"yyyy-mm")=V114)*(M114:S114 = "★")))</f>
        <v>0</v>
      </c>
      <c r="Z114" s="135"/>
      <c r="AA114" s="135" t="str">
        <f t="shared" ref="AA114" si="407">IF(AK114&gt;=0.285,"OK","NG")</f>
        <v>NG</v>
      </c>
      <c r="AB114" s="136"/>
      <c r="AC114" s="144"/>
      <c r="AD114" s="144"/>
      <c r="AE114" s="144"/>
      <c r="AF114" s="144"/>
      <c r="AG114" s="144"/>
      <c r="AH114" s="145"/>
      <c r="AI114" s="146"/>
      <c r="AJ114" s="68">
        <f t="shared" ref="AJ114" si="408">COUNTIF(AC114:AI114,"●")</f>
        <v>0</v>
      </c>
      <c r="AK114" s="70">
        <f t="shared" ref="AK114" si="409">IF(COUNTA(AC114:AI114)=0,-1,IF(OR(COUNTIF(AC114:AI114,"▲")&gt;6,AND(AC113&lt;$N$9,$N$9&lt;AI113)),0.285,IF(AJ113+AJ114=0,0,AJ114/(AJ114+AJ113))))</f>
        <v>-1</v>
      </c>
      <c r="AL114" s="68" t="str">
        <f>TEXT(AI113,"YYYY-MM")</f>
        <v>2027-09</v>
      </c>
      <c r="AM114" s="69" cm="1">
        <f t="array" ref="AM114">IF(AL114=AL113,0,SUMPRODUCT((AC113:AI113&gt;=$N$8)*(AC113:AI113 &lt;= $N$9)*(TEXT(AC113:AI113,"yyyy-mm")=AL114)*(AC114:AI114 = "●")))</f>
        <v>0</v>
      </c>
      <c r="AN114" s="69" cm="1">
        <f t="array" ref="AN114">IF(AL114=AL113,0,SUMPRODUCT((AC113:AI113&gt;=$N$8)*(AC113:AI113 &lt;= $N$9)*(TEXT(AC113:AI113,"yyyy-mm")=AL114)*(AC114:AI114 = "▲")))</f>
        <v>0</v>
      </c>
      <c r="AO114" s="69" cm="1">
        <f t="array" ref="AO114">IF(AL114=AL113,0,SUMPRODUCT((AC113:AI113&gt;=$N$8)*(AC113:AI113 &lt;= $N$9)*(TEXT(AC113:AI113,"yyyy-mm")=AL114)*(AC114:AI114 = "★")))</f>
        <v>0</v>
      </c>
      <c r="AP114" s="68"/>
      <c r="AQ114" s="19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3"/>
    </row>
    <row r="115" spans="10:55" s="8" customFormat="1" ht="19.5" customHeight="1" x14ac:dyDescent="0.45">
      <c r="J115" s="86"/>
      <c r="K115" s="135"/>
      <c r="L115" s="132">
        <v>78</v>
      </c>
      <c r="M115" s="141">
        <f>S113+1</f>
        <v>46489</v>
      </c>
      <c r="N115" s="141">
        <f t="shared" ref="N115:S115" si="410">M115+1</f>
        <v>46490</v>
      </c>
      <c r="O115" s="141">
        <f t="shared" si="410"/>
        <v>46491</v>
      </c>
      <c r="P115" s="141">
        <f t="shared" si="410"/>
        <v>46492</v>
      </c>
      <c r="Q115" s="141">
        <f t="shared" si="410"/>
        <v>46493</v>
      </c>
      <c r="R115" s="142">
        <f t="shared" si="410"/>
        <v>46494</v>
      </c>
      <c r="S115" s="143">
        <f t="shared" si="410"/>
        <v>46495</v>
      </c>
      <c r="T115" s="135">
        <f t="shared" ref="T115" si="411">COUNTIF(M116:S116,"★")</f>
        <v>0</v>
      </c>
      <c r="U115" s="135"/>
      <c r="V115" s="135" t="str">
        <f>TEXT(M115,"YYYY-MM")</f>
        <v>2027-04</v>
      </c>
      <c r="W115" s="140" cm="1">
        <f t="array" ref="W115">SUMPRODUCT((M115:S115&gt;=$N$8)*(M115:S115 &lt;= $N$9)*(TEXT(M115:S115,"yyyy-mm")=V115)*(M116:S116 = "●"))</f>
        <v>0</v>
      </c>
      <c r="X115" s="140" cm="1">
        <f t="array" ref="X115">SUMPRODUCT((R115:S115&gt;=$N$8)*(R115:S115 &lt;= $N$9)*(TEXT(R115:S115,"yyyy-mm")=V115)*(R116:S116 = "▲"))</f>
        <v>0</v>
      </c>
      <c r="Y115" s="140" cm="1">
        <f t="array" ref="Y115">SUMPRODUCT((M115:S115&gt;=$N$8)*(M115:S115 &lt;= $N$9)*(TEXT(M115:S115,"yyyy-mm")=V115)*(M116:S116 = "★"))</f>
        <v>0</v>
      </c>
      <c r="Z115" s="135"/>
      <c r="AA115" s="135"/>
      <c r="AB115" s="132">
        <v>99</v>
      </c>
      <c r="AC115" s="141">
        <f>AI113+1</f>
        <v>46636</v>
      </c>
      <c r="AD115" s="141">
        <f t="shared" ref="AD115:AI115" si="412">AC115+1</f>
        <v>46637</v>
      </c>
      <c r="AE115" s="141">
        <f t="shared" si="412"/>
        <v>46638</v>
      </c>
      <c r="AF115" s="141">
        <f t="shared" si="412"/>
        <v>46639</v>
      </c>
      <c r="AG115" s="141">
        <f t="shared" si="412"/>
        <v>46640</v>
      </c>
      <c r="AH115" s="142">
        <f t="shared" si="412"/>
        <v>46641</v>
      </c>
      <c r="AI115" s="143">
        <f t="shared" si="412"/>
        <v>46642</v>
      </c>
      <c r="AJ115" s="68">
        <f t="shared" ref="AJ115" si="413">COUNTIF(AC116:AI116,"★")</f>
        <v>0</v>
      </c>
      <c r="AK115" s="68"/>
      <c r="AL115" s="68" t="str">
        <f>TEXT(AC115,"YYYY-MM")</f>
        <v>2027-09</v>
      </c>
      <c r="AM115" s="69" cm="1">
        <f t="array" ref="AM115">SUMPRODUCT((AC115:AI115&gt;=$N$8)*(AC115:AI115 &lt;= $N$9)*(TEXT(AC115:AI115,"yyyy-mm")=AL115)*(AC116:AI116 = "●"))</f>
        <v>0</v>
      </c>
      <c r="AN115" s="69" cm="1">
        <f t="array" ref="AN115">SUMPRODUCT((AH115:AI115&gt;=$N$8)*(AH115:AI115 &lt;= $N$9)*(TEXT(AH115:AI115,"yyyy-mm")=AL115)*(AH116:AI116 = "▲"))</f>
        <v>0</v>
      </c>
      <c r="AO115" s="69" cm="1">
        <f t="array" ref="AO115">SUMPRODUCT((AC115:AI115&gt;=$N$8)*(AC115:AI115 &lt;= $N$9)*(TEXT(AC115:AI115,"yyyy-mm")=AL115)*(AC116:AI116 = "★"))</f>
        <v>0</v>
      </c>
      <c r="AP115" s="68"/>
      <c r="AQ115" s="19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3"/>
    </row>
    <row r="116" spans="10:55" s="8" customFormat="1" ht="19.5" customHeight="1" thickBot="1" x14ac:dyDescent="0.5">
      <c r="J116" s="86"/>
      <c r="K116" s="135" t="str">
        <f t="shared" ref="K116" si="414">IF(U116&gt;=0.285,"OK","NG")</f>
        <v>NG</v>
      </c>
      <c r="L116" s="136"/>
      <c r="M116" s="144"/>
      <c r="N116" s="144"/>
      <c r="O116" s="144"/>
      <c r="P116" s="144"/>
      <c r="Q116" s="144"/>
      <c r="R116" s="145"/>
      <c r="S116" s="146"/>
      <c r="T116" s="135">
        <f t="shared" ref="T116" si="415">COUNTIF(M116:S116,"●")</f>
        <v>0</v>
      </c>
      <c r="U116" s="147">
        <f t="shared" ref="U116" si="416">IF(COUNTA(M116:S116)=0,-1,IF(OR(COUNTIF(M116:S116,"▲")&gt;6,AND(M115&lt;$N$9,$N$9&lt;S115)),0.285,IF(T115+T116=0,0,T116/(T116+T115))))</f>
        <v>-1</v>
      </c>
      <c r="V116" s="135" t="str">
        <f>TEXT(S115,"YYYY-MM")</f>
        <v>2027-04</v>
      </c>
      <c r="W116" s="140" cm="1">
        <f t="array" ref="W116">IF(V116=V115,0,SUMPRODUCT((M115:S115&gt;=$N$8)*(M115:S115 &lt;= $N$9)*(TEXT(M115:S115,"yyyy-mm")=V116)*(M116:S116 = "●")))</f>
        <v>0</v>
      </c>
      <c r="X116" s="140" cm="1">
        <f t="array" ref="X116">IF(V116=V115,0,SUMPRODUCT((M115:S115&gt;=$N$8)*(M115:S115 &lt;= $N$9)*(TEXT(M115:S115,"yyyy-mm")=V116)*(M116:S116 = "▲")))</f>
        <v>0</v>
      </c>
      <c r="Y116" s="140" cm="1">
        <f t="array" ref="Y116">IF(V116=V115,0,SUMPRODUCT((M115:S115&gt;=$N$8)*(M115:S115 &lt;= $N$9)*(TEXT(M115:S115,"yyyy-mm")=V116)*(M116:S116 = "★")))</f>
        <v>0</v>
      </c>
      <c r="Z116" s="135"/>
      <c r="AA116" s="135" t="str">
        <f t="shared" ref="AA116" si="417">IF(AK116&gt;=0.285,"OK","NG")</f>
        <v>NG</v>
      </c>
      <c r="AB116" s="136"/>
      <c r="AC116" s="144"/>
      <c r="AD116" s="144"/>
      <c r="AE116" s="144"/>
      <c r="AF116" s="144"/>
      <c r="AG116" s="144"/>
      <c r="AH116" s="145"/>
      <c r="AI116" s="146"/>
      <c r="AJ116" s="68">
        <f t="shared" ref="AJ116" si="418">COUNTIF(AC116:AI116,"●")</f>
        <v>0</v>
      </c>
      <c r="AK116" s="70">
        <f t="shared" ref="AK116" si="419">IF(COUNTA(AC116:AI116)=0,-1,IF(OR(COUNTIF(AC116:AI116,"▲")&gt;6,AND(AC115&lt;$N$9,$N$9&lt;AI115)),0.285,IF(AJ115+AJ116=0,0,AJ116/(AJ116+AJ115))))</f>
        <v>-1</v>
      </c>
      <c r="AL116" s="68" t="str">
        <f>TEXT(AI115,"YYYY-MM")</f>
        <v>2027-09</v>
      </c>
      <c r="AM116" s="69" cm="1">
        <f t="array" ref="AM116">IF(AL116=AL115,0,SUMPRODUCT((AC115:AI115&gt;=$N$8)*(AC115:AI115 &lt;= $N$9)*(TEXT(AC115:AI115,"yyyy-mm")=AL116)*(AC116:AI116 = "●")))</f>
        <v>0</v>
      </c>
      <c r="AN116" s="69" cm="1">
        <f t="array" ref="AN116">IF(AL116=AL115,0,SUMPRODUCT((AC115:AI115&gt;=$N$8)*(AC115:AI115 &lt;= $N$9)*(TEXT(AC115:AI115,"yyyy-mm")=AL116)*(AC116:AI116 = "▲")))</f>
        <v>0</v>
      </c>
      <c r="AO116" s="69" cm="1">
        <f t="array" ref="AO116">IF(AL116=AL115,0,SUMPRODUCT((AC115:AI115&gt;=$N$8)*(AC115:AI115 &lt;= $N$9)*(TEXT(AC115:AI115,"yyyy-mm")=AL116)*(AC116:AI116 = "★")))</f>
        <v>0</v>
      </c>
      <c r="AP116" s="68"/>
      <c r="AQ116" s="19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3"/>
    </row>
    <row r="117" spans="10:55" s="8" customFormat="1" ht="19.5" customHeight="1" x14ac:dyDescent="0.45">
      <c r="J117" s="86"/>
      <c r="K117" s="135"/>
      <c r="L117" s="132">
        <v>79</v>
      </c>
      <c r="M117" s="141">
        <f>S115+1</f>
        <v>46496</v>
      </c>
      <c r="N117" s="141">
        <f t="shared" ref="N117:S117" si="420">M117+1</f>
        <v>46497</v>
      </c>
      <c r="O117" s="141">
        <f t="shared" si="420"/>
        <v>46498</v>
      </c>
      <c r="P117" s="141">
        <f t="shared" si="420"/>
        <v>46499</v>
      </c>
      <c r="Q117" s="141">
        <f t="shared" si="420"/>
        <v>46500</v>
      </c>
      <c r="R117" s="142">
        <f t="shared" si="420"/>
        <v>46501</v>
      </c>
      <c r="S117" s="143">
        <f t="shared" si="420"/>
        <v>46502</v>
      </c>
      <c r="T117" s="135">
        <f t="shared" ref="T117" si="421">COUNTIF(M118:S118,"★")</f>
        <v>0</v>
      </c>
      <c r="U117" s="135"/>
      <c r="V117" s="135" t="str">
        <f>TEXT(M117,"YYYY-MM")</f>
        <v>2027-04</v>
      </c>
      <c r="W117" s="140" cm="1">
        <f t="array" ref="W117">SUMPRODUCT((M117:S117&gt;=$N$8)*(M117:S117 &lt;= $N$9)*(TEXT(M117:S117,"yyyy-mm")=V117)*(M118:S118 = "●"))</f>
        <v>0</v>
      </c>
      <c r="X117" s="140" cm="1">
        <f t="array" ref="X117">SUMPRODUCT((R117:S117&gt;=$N$8)*(R117:S117 &lt;= $N$9)*(TEXT(R117:S117,"yyyy-mm")=V117)*(R118:S118 = "▲"))</f>
        <v>0</v>
      </c>
      <c r="Y117" s="140" cm="1">
        <f t="array" ref="Y117">SUMPRODUCT((M117:S117&gt;=$N$8)*(M117:S117 &lt;= $N$9)*(TEXT(M117:S117,"yyyy-mm")=V117)*(M118:S118 = "★"))</f>
        <v>0</v>
      </c>
      <c r="Z117" s="135"/>
      <c r="AA117" s="135"/>
      <c r="AB117" s="132">
        <v>100</v>
      </c>
      <c r="AC117" s="141">
        <f>AI115+1</f>
        <v>46643</v>
      </c>
      <c r="AD117" s="141">
        <f t="shared" ref="AD117:AI117" si="422">AC117+1</f>
        <v>46644</v>
      </c>
      <c r="AE117" s="141">
        <f t="shared" si="422"/>
        <v>46645</v>
      </c>
      <c r="AF117" s="141">
        <f t="shared" si="422"/>
        <v>46646</v>
      </c>
      <c r="AG117" s="141">
        <f t="shared" si="422"/>
        <v>46647</v>
      </c>
      <c r="AH117" s="142">
        <f t="shared" si="422"/>
        <v>46648</v>
      </c>
      <c r="AI117" s="143">
        <f t="shared" si="422"/>
        <v>46649</v>
      </c>
      <c r="AJ117" s="68">
        <f t="shared" ref="AJ117" si="423">COUNTIF(AC118:AI118,"★")</f>
        <v>0</v>
      </c>
      <c r="AK117" s="68"/>
      <c r="AL117" s="68" t="str">
        <f>TEXT(AC117,"YYYY-MM")</f>
        <v>2027-09</v>
      </c>
      <c r="AM117" s="69" cm="1">
        <f t="array" ref="AM117">SUMPRODUCT((AC117:AI117&gt;=$N$8)*(AC117:AI117 &lt;= $N$9)*(TEXT(AC117:AI117,"yyyy-mm")=AL117)*(AC118:AI118 = "●"))</f>
        <v>0</v>
      </c>
      <c r="AN117" s="69" cm="1">
        <f t="array" ref="AN117">SUMPRODUCT((AH117:AI117&gt;=$N$8)*(AH117:AI117 &lt;= $N$9)*(TEXT(AH117:AI117,"yyyy-mm")=AL117)*(AH118:AI118 = "▲"))</f>
        <v>0</v>
      </c>
      <c r="AO117" s="69" cm="1">
        <f t="array" ref="AO117">SUMPRODUCT((AC117:AI117&gt;=$N$8)*(AC117:AI117 &lt;= $N$9)*(TEXT(AC117:AI117,"yyyy-mm")=AL117)*(AC118:AI118 = "★"))</f>
        <v>0</v>
      </c>
      <c r="AP117" s="68"/>
      <c r="AQ117" s="19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3"/>
    </row>
    <row r="118" spans="10:55" s="8" customFormat="1" ht="19.5" customHeight="1" thickBot="1" x14ac:dyDescent="0.5">
      <c r="J118" s="86"/>
      <c r="K118" s="135" t="str">
        <f t="shared" ref="K118" si="424">IF(U118&gt;=0.285,"OK","NG")</f>
        <v>NG</v>
      </c>
      <c r="L118" s="136"/>
      <c r="M118" s="144"/>
      <c r="N118" s="144"/>
      <c r="O118" s="144"/>
      <c r="P118" s="144"/>
      <c r="Q118" s="144"/>
      <c r="R118" s="145"/>
      <c r="S118" s="146"/>
      <c r="T118" s="135">
        <f t="shared" ref="T118" si="425">COUNTIF(M118:S118,"●")</f>
        <v>0</v>
      </c>
      <c r="U118" s="147">
        <f t="shared" ref="U118" si="426">IF(COUNTA(M118:S118)=0,-1,IF(OR(COUNTIF(M118:S118,"▲")&gt;6,AND(M117&lt;$N$9,$N$9&lt;S117)),0.285,IF(T117+T118=0,0,T118/(T118+T117))))</f>
        <v>-1</v>
      </c>
      <c r="V118" s="135" t="str">
        <f>TEXT(S117,"YYYY-MM")</f>
        <v>2027-04</v>
      </c>
      <c r="W118" s="140" cm="1">
        <f t="array" ref="W118">IF(V118=V117,0,SUMPRODUCT((M117:S117&gt;=$N$8)*(M117:S117 &lt;= $N$9)*(TEXT(M117:S117,"yyyy-mm")=V118)*(M118:S118 = "●")))</f>
        <v>0</v>
      </c>
      <c r="X118" s="140" cm="1">
        <f t="array" ref="X118">IF(V118=V117,0,SUMPRODUCT((M117:S117&gt;=$N$8)*(M117:S117 &lt;= $N$9)*(TEXT(M117:S117,"yyyy-mm")=V118)*(M118:S118 = "▲")))</f>
        <v>0</v>
      </c>
      <c r="Y118" s="140" cm="1">
        <f t="array" ref="Y118">IF(V118=V117,0,SUMPRODUCT((M117:S117&gt;=$N$8)*(M117:S117 &lt;= $N$9)*(TEXT(M117:S117,"yyyy-mm")=V118)*(M118:S118 = "★")))</f>
        <v>0</v>
      </c>
      <c r="Z118" s="135"/>
      <c r="AA118" s="135" t="str">
        <f t="shared" ref="AA118" si="427">IF(AK118&gt;=0.285,"OK","NG")</f>
        <v>NG</v>
      </c>
      <c r="AB118" s="136"/>
      <c r="AC118" s="144"/>
      <c r="AD118" s="144"/>
      <c r="AE118" s="144"/>
      <c r="AF118" s="144"/>
      <c r="AG118" s="144"/>
      <c r="AH118" s="145"/>
      <c r="AI118" s="146"/>
      <c r="AJ118" s="68">
        <f t="shared" ref="AJ118" si="428">COUNTIF(AC118:AI118,"●")</f>
        <v>0</v>
      </c>
      <c r="AK118" s="70">
        <f t="shared" ref="AK118" si="429">IF(COUNTA(AC118:AI118)=0,-1,IF(OR(COUNTIF(AC118:AI118,"▲")&gt;6,AND(AC117&lt;$N$9,$N$9&lt;AI117)),0.285,IF(AJ117+AJ118=0,0,AJ118/(AJ118+AJ117))))</f>
        <v>-1</v>
      </c>
      <c r="AL118" s="68" t="str">
        <f>TEXT(AI117,"YYYY-MM")</f>
        <v>2027-09</v>
      </c>
      <c r="AM118" s="69" cm="1">
        <f t="array" ref="AM118">IF(AL118=AL117,0,SUMPRODUCT((AC117:AI117&gt;=$N$8)*(AC117:AI117 &lt;= $N$9)*(TEXT(AC117:AI117,"yyyy-mm")=AL118)*(AC118:AI118 = "●")))</f>
        <v>0</v>
      </c>
      <c r="AN118" s="69" cm="1">
        <f t="array" ref="AN118">IF(AL118=AL117,0,SUMPRODUCT((AC117:AI117&gt;=$N$8)*(AC117:AI117 &lt;= $N$9)*(TEXT(AC117:AI117,"yyyy-mm")=AL118)*(AC118:AI118 = "▲")))</f>
        <v>0</v>
      </c>
      <c r="AO118" s="69" cm="1">
        <f t="array" ref="AO118">IF(AL118=AL117,0,SUMPRODUCT((AC117:AI117&gt;=$N$8)*(AC117:AI117 &lt;= $N$9)*(TEXT(AC117:AI117,"yyyy-mm")=AL118)*(AC118:AI118 = "★")))</f>
        <v>0</v>
      </c>
      <c r="AP118" s="68"/>
      <c r="AQ118" s="19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3"/>
    </row>
    <row r="119" spans="10:55" s="8" customFormat="1" ht="19.5" customHeight="1" x14ac:dyDescent="0.45">
      <c r="J119" s="86"/>
      <c r="K119" s="135"/>
      <c r="L119" s="132">
        <v>80</v>
      </c>
      <c r="M119" s="141">
        <f>S117+1</f>
        <v>46503</v>
      </c>
      <c r="N119" s="141">
        <f t="shared" ref="N119:S119" si="430">M119+1</f>
        <v>46504</v>
      </c>
      <c r="O119" s="141">
        <f t="shared" si="430"/>
        <v>46505</v>
      </c>
      <c r="P119" s="141">
        <f t="shared" si="430"/>
        <v>46506</v>
      </c>
      <c r="Q119" s="141">
        <f t="shared" si="430"/>
        <v>46507</v>
      </c>
      <c r="R119" s="142">
        <f t="shared" si="430"/>
        <v>46508</v>
      </c>
      <c r="S119" s="143">
        <f t="shared" si="430"/>
        <v>46509</v>
      </c>
      <c r="T119" s="135">
        <f t="shared" ref="T119" si="431">COUNTIF(M120:S120,"★")</f>
        <v>0</v>
      </c>
      <c r="U119" s="135"/>
      <c r="V119" s="135" t="str">
        <f>TEXT(M119,"YYYY-MM")</f>
        <v>2027-04</v>
      </c>
      <c r="W119" s="140" cm="1">
        <f t="array" ref="W119">SUMPRODUCT((M119:S119&gt;=$N$8)*(M119:S119 &lt;= $N$9)*(TEXT(M119:S119,"yyyy-mm")=V119)*(M120:S120 = "●"))</f>
        <v>0</v>
      </c>
      <c r="X119" s="140" cm="1">
        <f t="array" ref="X119">SUMPRODUCT((R119:S119&gt;=$N$8)*(R119:S119 &lt;= $N$9)*(TEXT(R119:S119,"yyyy-mm")=V119)*(R120:S120 = "▲"))</f>
        <v>0</v>
      </c>
      <c r="Y119" s="140" cm="1">
        <f t="array" ref="Y119">SUMPRODUCT((M119:S119&gt;=$N$8)*(M119:S119 &lt;= $N$9)*(TEXT(M119:S119,"yyyy-mm")=V119)*(M120:S120 = "★"))</f>
        <v>0</v>
      </c>
      <c r="Z119" s="135"/>
      <c r="AA119" s="135"/>
      <c r="AB119" s="132">
        <v>101</v>
      </c>
      <c r="AC119" s="141">
        <f>AI117+1</f>
        <v>46650</v>
      </c>
      <c r="AD119" s="141">
        <f t="shared" ref="AD119:AI119" si="432">AC119+1</f>
        <v>46651</v>
      </c>
      <c r="AE119" s="141">
        <f t="shared" si="432"/>
        <v>46652</v>
      </c>
      <c r="AF119" s="141">
        <f t="shared" si="432"/>
        <v>46653</v>
      </c>
      <c r="AG119" s="141">
        <f t="shared" si="432"/>
        <v>46654</v>
      </c>
      <c r="AH119" s="142">
        <f t="shared" si="432"/>
        <v>46655</v>
      </c>
      <c r="AI119" s="143">
        <f t="shared" si="432"/>
        <v>46656</v>
      </c>
      <c r="AJ119" s="68">
        <f t="shared" ref="AJ119" si="433">COUNTIF(AC120:AI120,"★")</f>
        <v>0</v>
      </c>
      <c r="AK119" s="68"/>
      <c r="AL119" s="68" t="str">
        <f>TEXT(AC119,"YYYY-MM")</f>
        <v>2027-09</v>
      </c>
      <c r="AM119" s="69" cm="1">
        <f t="array" ref="AM119">SUMPRODUCT((AC119:AI119&gt;=$N$8)*(AC119:AI119 &lt;= $N$9)*(TEXT(AC119:AI119,"yyyy-mm")=AL119)*(AC120:AI120 = "●"))</f>
        <v>0</v>
      </c>
      <c r="AN119" s="69" cm="1">
        <f t="array" ref="AN119">SUMPRODUCT((AH119:AI119&gt;=$N$8)*(AH119:AI119 &lt;= $N$9)*(TEXT(AH119:AI119,"yyyy-mm")=AL119)*(AH120:AI120 = "▲"))</f>
        <v>0</v>
      </c>
      <c r="AO119" s="69" cm="1">
        <f t="array" ref="AO119">SUMPRODUCT((AC119:AI119&gt;=$N$8)*(AC119:AI119 &lt;= $N$9)*(TEXT(AC119:AI119,"yyyy-mm")=AL119)*(AC120:AI120 = "★"))</f>
        <v>0</v>
      </c>
      <c r="AP119" s="68"/>
      <c r="AQ119" s="19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3"/>
    </row>
    <row r="120" spans="10:55" s="8" customFormat="1" ht="19.5" customHeight="1" thickBot="1" x14ac:dyDescent="0.5">
      <c r="J120" s="86"/>
      <c r="K120" s="135" t="str">
        <f t="shared" ref="K120" si="434">IF(U120&gt;=0.285,"OK","NG")</f>
        <v>NG</v>
      </c>
      <c r="L120" s="136"/>
      <c r="M120" s="144"/>
      <c r="N120" s="144"/>
      <c r="O120" s="144"/>
      <c r="P120" s="144"/>
      <c r="Q120" s="144"/>
      <c r="R120" s="145"/>
      <c r="S120" s="146"/>
      <c r="T120" s="135">
        <f t="shared" ref="T120" si="435">COUNTIF(M120:S120,"●")</f>
        <v>0</v>
      </c>
      <c r="U120" s="147">
        <f t="shared" ref="U120" si="436">IF(COUNTA(M120:S120)=0,-1,IF(OR(COUNTIF(M120:S120,"▲")&gt;6,AND(M119&lt;$N$9,$N$9&lt;S119)),0.285,IF(T119+T120=0,0,T120/(T120+T119))))</f>
        <v>-1</v>
      </c>
      <c r="V120" s="135" t="str">
        <f>TEXT(S119,"YYYY-MM")</f>
        <v>2027-05</v>
      </c>
      <c r="W120" s="140" cm="1">
        <f t="array" ref="W120">IF(V120=V119,0,SUMPRODUCT((M119:S119&gt;=$N$8)*(M119:S119 &lt;= $N$9)*(TEXT(M119:S119,"yyyy-mm")=V120)*(M120:S120 = "●")))</f>
        <v>0</v>
      </c>
      <c r="X120" s="140" cm="1">
        <f t="array" ref="X120">IF(V120=V119,0,SUMPRODUCT((M119:S119&gt;=$N$8)*(M119:S119 &lt;= $N$9)*(TEXT(M119:S119,"yyyy-mm")=V120)*(M120:S120 = "▲")))</f>
        <v>0</v>
      </c>
      <c r="Y120" s="140" cm="1">
        <f t="array" ref="Y120">IF(V120=V119,0,SUMPRODUCT((M119:S119&gt;=$N$8)*(M119:S119 &lt;= $N$9)*(TEXT(M119:S119,"yyyy-mm")=V120)*(M120:S120 = "★")))</f>
        <v>0</v>
      </c>
      <c r="Z120" s="135"/>
      <c r="AA120" s="135" t="str">
        <f t="shared" ref="AA120" si="437">IF(AK120&gt;=0.285,"OK","NG")</f>
        <v>NG</v>
      </c>
      <c r="AB120" s="136"/>
      <c r="AC120" s="144"/>
      <c r="AD120" s="144"/>
      <c r="AE120" s="144"/>
      <c r="AF120" s="144"/>
      <c r="AG120" s="144"/>
      <c r="AH120" s="145"/>
      <c r="AI120" s="146"/>
      <c r="AJ120" s="68">
        <f t="shared" ref="AJ120" si="438">COUNTIF(AC120:AI120,"●")</f>
        <v>0</v>
      </c>
      <c r="AK120" s="70">
        <f t="shared" ref="AK120" si="439">IF(COUNTA(AC120:AI120)=0,-1,IF(OR(COUNTIF(AC120:AI120,"▲")&gt;6,AND(AC119&lt;$N$9,$N$9&lt;AI119)),0.285,IF(AJ119+AJ120=0,0,AJ120/(AJ120+AJ119))))</f>
        <v>-1</v>
      </c>
      <c r="AL120" s="68" t="str">
        <f>TEXT(AI119,"YYYY-MM")</f>
        <v>2027-09</v>
      </c>
      <c r="AM120" s="69" cm="1">
        <f t="array" ref="AM120">IF(AL120=AL119,0,SUMPRODUCT((AC119:AI119&gt;=$N$8)*(AC119:AI119 &lt;= $N$9)*(TEXT(AC119:AI119,"yyyy-mm")=AL120)*(AC120:AI120 = "●")))</f>
        <v>0</v>
      </c>
      <c r="AN120" s="69" cm="1">
        <f t="array" ref="AN120">IF(AL120=AL119,0,SUMPRODUCT((AC119:AI119&gt;=$N$8)*(AC119:AI119 &lt;= $N$9)*(TEXT(AC119:AI119,"yyyy-mm")=AL120)*(AC120:AI120 = "▲")))</f>
        <v>0</v>
      </c>
      <c r="AO120" s="69" cm="1">
        <f t="array" ref="AO120">IF(AL120=AL119,0,SUMPRODUCT((AC119:AI119&gt;=$N$8)*(AC119:AI119 &lt;= $N$9)*(TEXT(AC119:AI119,"yyyy-mm")=AL120)*(AC120:AI120 = "★")))</f>
        <v>0</v>
      </c>
      <c r="AP120" s="68"/>
      <c r="AQ120" s="19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3"/>
    </row>
    <row r="121" spans="10:55" s="8" customFormat="1" ht="19.5" customHeight="1" x14ac:dyDescent="0.45">
      <c r="J121" s="86"/>
      <c r="K121" s="135"/>
      <c r="L121" s="132">
        <v>81</v>
      </c>
      <c r="M121" s="141">
        <f>S119+1</f>
        <v>46510</v>
      </c>
      <c r="N121" s="141">
        <f t="shared" ref="N121:S121" si="440">M121+1</f>
        <v>46511</v>
      </c>
      <c r="O121" s="141">
        <f t="shared" si="440"/>
        <v>46512</v>
      </c>
      <c r="P121" s="141">
        <f t="shared" si="440"/>
        <v>46513</v>
      </c>
      <c r="Q121" s="141">
        <f t="shared" si="440"/>
        <v>46514</v>
      </c>
      <c r="R121" s="142">
        <f t="shared" si="440"/>
        <v>46515</v>
      </c>
      <c r="S121" s="143">
        <f t="shared" si="440"/>
        <v>46516</v>
      </c>
      <c r="T121" s="135">
        <f t="shared" ref="T121" si="441">COUNTIF(M122:S122,"★")</f>
        <v>0</v>
      </c>
      <c r="U121" s="135"/>
      <c r="V121" s="135" t="str">
        <f>TEXT(M121,"YYYY-MM")</f>
        <v>2027-05</v>
      </c>
      <c r="W121" s="140" cm="1">
        <f t="array" ref="W121">SUMPRODUCT((M121:S121&gt;=$N$8)*(M121:S121 &lt;= $N$9)*(TEXT(M121:S121,"yyyy-mm")=V121)*(M122:S122 = "●"))</f>
        <v>0</v>
      </c>
      <c r="X121" s="140" cm="1">
        <f t="array" ref="X121">SUMPRODUCT((R121:S121&gt;=$N$8)*(R121:S121 &lt;= $N$9)*(TEXT(R121:S121,"yyyy-mm")=V121)*(R122:S122 = "▲"))</f>
        <v>0</v>
      </c>
      <c r="Y121" s="140" cm="1">
        <f t="array" ref="Y121">SUMPRODUCT((M121:S121&gt;=$N$8)*(M121:S121 &lt;= $N$9)*(TEXT(M121:S121,"yyyy-mm")=V121)*(M122:S122 = "★"))</f>
        <v>0</v>
      </c>
      <c r="Z121" s="135"/>
      <c r="AA121" s="135"/>
      <c r="AB121" s="132">
        <v>102</v>
      </c>
      <c r="AC121" s="141">
        <f>AI119+1</f>
        <v>46657</v>
      </c>
      <c r="AD121" s="141">
        <f t="shared" ref="AD121:AI121" si="442">AC121+1</f>
        <v>46658</v>
      </c>
      <c r="AE121" s="141">
        <f t="shared" si="442"/>
        <v>46659</v>
      </c>
      <c r="AF121" s="141">
        <f t="shared" si="442"/>
        <v>46660</v>
      </c>
      <c r="AG121" s="141">
        <f t="shared" si="442"/>
        <v>46661</v>
      </c>
      <c r="AH121" s="142">
        <f t="shared" si="442"/>
        <v>46662</v>
      </c>
      <c r="AI121" s="143">
        <f t="shared" si="442"/>
        <v>46663</v>
      </c>
      <c r="AJ121" s="68">
        <f t="shared" ref="AJ121" si="443">COUNTIF(AC122:AI122,"★")</f>
        <v>0</v>
      </c>
      <c r="AK121" s="68"/>
      <c r="AL121" s="68" t="str">
        <f>TEXT(AC121,"YYYY-MM")</f>
        <v>2027-09</v>
      </c>
      <c r="AM121" s="69" cm="1">
        <f t="array" ref="AM121">SUMPRODUCT((AC121:AI121&gt;=$N$8)*(AC121:AI121 &lt;= $N$9)*(TEXT(AC121:AI121,"yyyy-mm")=AL121)*(AC122:AI122 = "●"))</f>
        <v>0</v>
      </c>
      <c r="AN121" s="69" cm="1">
        <f t="array" ref="AN121">SUMPRODUCT((AH121:AI121&gt;=$N$8)*(AH121:AI121 &lt;= $N$9)*(TEXT(AH121:AI121,"yyyy-mm")=AL121)*(AH122:AI122 = "▲"))</f>
        <v>0</v>
      </c>
      <c r="AO121" s="69" cm="1">
        <f t="array" ref="AO121">SUMPRODUCT((AC121:AI121&gt;=$N$8)*(AC121:AI121 &lt;= $N$9)*(TEXT(AC121:AI121,"yyyy-mm")=AL121)*(AC122:AI122 = "★"))</f>
        <v>0</v>
      </c>
      <c r="AP121" s="68"/>
      <c r="AQ121" s="19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3"/>
    </row>
    <row r="122" spans="10:55" s="8" customFormat="1" ht="19.5" customHeight="1" thickBot="1" x14ac:dyDescent="0.5">
      <c r="J122" s="86"/>
      <c r="K122" s="135" t="str">
        <f t="shared" ref="K122" si="444">IF(U122&gt;=0.285,"OK","NG")</f>
        <v>NG</v>
      </c>
      <c r="L122" s="136"/>
      <c r="M122" s="144"/>
      <c r="N122" s="144"/>
      <c r="O122" s="144"/>
      <c r="P122" s="144"/>
      <c r="Q122" s="144"/>
      <c r="R122" s="145"/>
      <c r="S122" s="146"/>
      <c r="T122" s="135">
        <f t="shared" ref="T122" si="445">COUNTIF(M122:S122,"●")</f>
        <v>0</v>
      </c>
      <c r="U122" s="147">
        <f t="shared" ref="U122" si="446">IF(COUNTA(M122:S122)=0,-1,IF(OR(COUNTIF(M122:S122,"▲")&gt;6,AND(M121&lt;$N$9,$N$9&lt;S121)),0.285,IF(T121+T122=0,0,T122/(T122+T121))))</f>
        <v>-1</v>
      </c>
      <c r="V122" s="135" t="str">
        <f>TEXT(S121,"YYYY-MM")</f>
        <v>2027-05</v>
      </c>
      <c r="W122" s="140" cm="1">
        <f t="array" ref="W122">IF(V122=V121,0,SUMPRODUCT((M121:S121&gt;=$N$8)*(M121:S121 &lt;= $N$9)*(TEXT(M121:S121,"yyyy-mm")=V122)*(M122:S122 = "●")))</f>
        <v>0</v>
      </c>
      <c r="X122" s="140" cm="1">
        <f t="array" ref="X122">IF(V122=V121,0,SUMPRODUCT((M121:S121&gt;=$N$8)*(M121:S121 &lt;= $N$9)*(TEXT(M121:S121,"yyyy-mm")=V122)*(M122:S122 = "▲")))</f>
        <v>0</v>
      </c>
      <c r="Y122" s="140" cm="1">
        <f t="array" ref="Y122">IF(V122=V121,0,SUMPRODUCT((M121:S121&gt;=$N$8)*(M121:S121 &lt;= $N$9)*(TEXT(M121:S121,"yyyy-mm")=V122)*(M122:S122 = "★")))</f>
        <v>0</v>
      </c>
      <c r="Z122" s="135"/>
      <c r="AA122" s="135" t="str">
        <f t="shared" ref="AA122" si="447">IF(AK122&gt;=0.285,"OK","NG")</f>
        <v>NG</v>
      </c>
      <c r="AB122" s="136"/>
      <c r="AC122" s="144"/>
      <c r="AD122" s="144"/>
      <c r="AE122" s="144"/>
      <c r="AF122" s="144"/>
      <c r="AG122" s="144"/>
      <c r="AH122" s="145"/>
      <c r="AI122" s="146"/>
      <c r="AJ122" s="68">
        <f t="shared" ref="AJ122" si="448">COUNTIF(AC122:AI122,"●")</f>
        <v>0</v>
      </c>
      <c r="AK122" s="70">
        <f t="shared" ref="AK122" si="449">IF(COUNTA(AC122:AI122)=0,-1,IF(OR(COUNTIF(AC122:AI122,"▲")&gt;6,AND(AC121&lt;$N$9,$N$9&lt;AI121)),0.285,IF(AJ121+AJ122=0,0,AJ122/(AJ122+AJ121))))</f>
        <v>-1</v>
      </c>
      <c r="AL122" s="68" t="str">
        <f>TEXT(AI121,"YYYY-MM")</f>
        <v>2027-10</v>
      </c>
      <c r="AM122" s="69" cm="1">
        <f t="array" ref="AM122">IF(AL122=AL121,0,SUMPRODUCT((AC121:AI121&gt;=$N$8)*(AC121:AI121 &lt;= $N$9)*(TEXT(AC121:AI121,"yyyy-mm")=AL122)*(AC122:AI122 = "●")))</f>
        <v>0</v>
      </c>
      <c r="AN122" s="69" cm="1">
        <f t="array" ref="AN122">IF(AL122=AL121,0,SUMPRODUCT((AC121:AI121&gt;=$N$8)*(AC121:AI121 &lt;= $N$9)*(TEXT(AC121:AI121,"yyyy-mm")=AL122)*(AC122:AI122 = "▲")))</f>
        <v>0</v>
      </c>
      <c r="AO122" s="69" cm="1">
        <f t="array" ref="AO122">IF(AL122=AL121,0,SUMPRODUCT((AC121:AI121&gt;=$N$8)*(AC121:AI121 &lt;= $N$9)*(TEXT(AC121:AI121,"yyyy-mm")=AL122)*(AC122:AI122 = "★")))</f>
        <v>0</v>
      </c>
      <c r="AP122" s="68"/>
      <c r="AQ122" s="19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3"/>
    </row>
    <row r="123" spans="10:55" s="8" customFormat="1" ht="19.5" customHeight="1" x14ac:dyDescent="0.45">
      <c r="J123" s="86"/>
      <c r="K123" s="135"/>
      <c r="L123" s="132">
        <v>82</v>
      </c>
      <c r="M123" s="141">
        <f>S121+1</f>
        <v>46517</v>
      </c>
      <c r="N123" s="141">
        <f t="shared" ref="N123:S123" si="450">M123+1</f>
        <v>46518</v>
      </c>
      <c r="O123" s="141">
        <f t="shared" si="450"/>
        <v>46519</v>
      </c>
      <c r="P123" s="141">
        <f t="shared" si="450"/>
        <v>46520</v>
      </c>
      <c r="Q123" s="141">
        <f t="shared" si="450"/>
        <v>46521</v>
      </c>
      <c r="R123" s="142">
        <f t="shared" si="450"/>
        <v>46522</v>
      </c>
      <c r="S123" s="143">
        <f t="shared" si="450"/>
        <v>46523</v>
      </c>
      <c r="T123" s="135">
        <f t="shared" ref="T123" si="451">COUNTIF(M124:S124,"★")</f>
        <v>0</v>
      </c>
      <c r="U123" s="135"/>
      <c r="V123" s="135" t="str">
        <f>TEXT(M123,"YYYY-MM")</f>
        <v>2027-05</v>
      </c>
      <c r="W123" s="140" cm="1">
        <f t="array" ref="W123">SUMPRODUCT((M123:S123&gt;=$N$8)*(M123:S123 &lt;= $N$9)*(TEXT(M123:S123,"yyyy-mm")=V123)*(M124:S124 = "●"))</f>
        <v>0</v>
      </c>
      <c r="X123" s="140" cm="1">
        <f t="array" ref="X123">SUMPRODUCT((R123:S123&gt;=$N$8)*(R123:S123 &lt;= $N$9)*(TEXT(R123:S123,"yyyy-mm")=V123)*(R124:S124 = "▲"))</f>
        <v>0</v>
      </c>
      <c r="Y123" s="140" cm="1">
        <f t="array" ref="Y123">SUMPRODUCT((M123:S123&gt;=$N$8)*(M123:S123 &lt;= $N$9)*(TEXT(M123:S123,"yyyy-mm")=V123)*(M124:S124 = "★"))</f>
        <v>0</v>
      </c>
      <c r="Z123" s="135"/>
      <c r="AA123" s="135"/>
      <c r="AB123" s="132">
        <v>103</v>
      </c>
      <c r="AC123" s="141">
        <f>AI121+1</f>
        <v>46664</v>
      </c>
      <c r="AD123" s="141">
        <f t="shared" ref="AD123:AI123" si="452">AC123+1</f>
        <v>46665</v>
      </c>
      <c r="AE123" s="141">
        <f t="shared" si="452"/>
        <v>46666</v>
      </c>
      <c r="AF123" s="141">
        <f t="shared" si="452"/>
        <v>46667</v>
      </c>
      <c r="AG123" s="141">
        <f t="shared" si="452"/>
        <v>46668</v>
      </c>
      <c r="AH123" s="142">
        <f t="shared" si="452"/>
        <v>46669</v>
      </c>
      <c r="AI123" s="143">
        <f t="shared" si="452"/>
        <v>46670</v>
      </c>
      <c r="AJ123" s="68">
        <f t="shared" ref="AJ123" si="453">COUNTIF(AC124:AI124,"★")</f>
        <v>0</v>
      </c>
      <c r="AK123" s="68"/>
      <c r="AL123" s="68" t="str">
        <f>TEXT(AC123,"YYYY-MM")</f>
        <v>2027-10</v>
      </c>
      <c r="AM123" s="69" cm="1">
        <f t="array" ref="AM123">SUMPRODUCT((AC123:AI123&gt;=$N$8)*(AC123:AI123 &lt;= $N$9)*(TEXT(AC123:AI123,"yyyy-mm")=AL123)*(AC124:AI124 = "●"))</f>
        <v>0</v>
      </c>
      <c r="AN123" s="69" cm="1">
        <f t="array" ref="AN123">SUMPRODUCT((AH123:AI123&gt;=$N$8)*(AH123:AI123 &lt;= $N$9)*(TEXT(AH123:AI123,"yyyy-mm")=AL123)*(AH124:AI124 = "▲"))</f>
        <v>0</v>
      </c>
      <c r="AO123" s="69" cm="1">
        <f t="array" ref="AO123">SUMPRODUCT((AC123:AI123&gt;=$N$8)*(AC123:AI123 &lt;= $N$9)*(TEXT(AC123:AI123,"yyyy-mm")=AL123)*(AC124:AI124 = "★"))</f>
        <v>0</v>
      </c>
      <c r="AP123" s="68"/>
      <c r="AQ123" s="19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3"/>
    </row>
    <row r="124" spans="10:55" s="8" customFormat="1" ht="19.5" customHeight="1" thickBot="1" x14ac:dyDescent="0.5">
      <c r="J124" s="86"/>
      <c r="K124" s="135" t="str">
        <f t="shared" ref="K124" si="454">IF(U124&gt;=0.285,"OK","NG")</f>
        <v>NG</v>
      </c>
      <c r="L124" s="136"/>
      <c r="M124" s="144"/>
      <c r="N124" s="144"/>
      <c r="O124" s="144"/>
      <c r="P124" s="144"/>
      <c r="Q124" s="144"/>
      <c r="R124" s="145"/>
      <c r="S124" s="146"/>
      <c r="T124" s="135">
        <f t="shared" ref="T124" si="455">COUNTIF(M124:S124,"●")</f>
        <v>0</v>
      </c>
      <c r="U124" s="147">
        <f t="shared" ref="U124" si="456">IF(COUNTA(M124:S124)=0,-1,IF(OR(COUNTIF(M124:S124,"▲")&gt;6,AND(M123&lt;$N$9,$N$9&lt;S123)),0.285,IF(T123+T124=0,0,T124/(T124+T123))))</f>
        <v>-1</v>
      </c>
      <c r="V124" s="135" t="str">
        <f>TEXT(S123,"YYYY-MM")</f>
        <v>2027-05</v>
      </c>
      <c r="W124" s="140" cm="1">
        <f t="array" ref="W124">IF(V124=V123,0,SUMPRODUCT((M123:S123&gt;=$N$8)*(M123:S123 &lt;= $N$9)*(TEXT(M123:S123,"yyyy-mm")=V124)*(M124:S124 = "●")))</f>
        <v>0</v>
      </c>
      <c r="X124" s="140" cm="1">
        <f t="array" ref="X124">IF(V124=V123,0,SUMPRODUCT((M123:S123&gt;=$N$8)*(M123:S123 &lt;= $N$9)*(TEXT(M123:S123,"yyyy-mm")=V124)*(M124:S124 = "▲")))</f>
        <v>0</v>
      </c>
      <c r="Y124" s="140" cm="1">
        <f t="array" ref="Y124">IF(V124=V123,0,SUMPRODUCT((M123:S123&gt;=$N$8)*(M123:S123 &lt;= $N$9)*(TEXT(M123:S123,"yyyy-mm")=V124)*(M124:S124 = "★")))</f>
        <v>0</v>
      </c>
      <c r="Z124" s="135"/>
      <c r="AA124" s="135" t="str">
        <f t="shared" ref="AA124" si="457">IF(AK124&gt;=0.285,"OK","NG")</f>
        <v>NG</v>
      </c>
      <c r="AB124" s="136"/>
      <c r="AC124" s="144"/>
      <c r="AD124" s="144"/>
      <c r="AE124" s="144"/>
      <c r="AF124" s="144"/>
      <c r="AG124" s="144"/>
      <c r="AH124" s="145"/>
      <c r="AI124" s="146"/>
      <c r="AJ124" s="68">
        <f t="shared" ref="AJ124" si="458">COUNTIF(AC124:AI124,"●")</f>
        <v>0</v>
      </c>
      <c r="AK124" s="70">
        <f t="shared" ref="AK124" si="459">IF(COUNTA(AC124:AI124)=0,-1,IF(OR(COUNTIF(AC124:AI124,"▲")&gt;6,AND(AC123&lt;$N$9,$N$9&lt;AI123)),0.285,IF(AJ123+AJ124=0,0,AJ124/(AJ124+AJ123))))</f>
        <v>-1</v>
      </c>
      <c r="AL124" s="68" t="str">
        <f>TEXT(AI123,"YYYY-MM")</f>
        <v>2027-10</v>
      </c>
      <c r="AM124" s="69" cm="1">
        <f t="array" ref="AM124">IF(AL124=AL123,0,SUMPRODUCT((AC123:AI123&gt;=$N$8)*(AC123:AI123 &lt;= $N$9)*(TEXT(AC123:AI123,"yyyy-mm")=AL124)*(AC124:AI124 = "●")))</f>
        <v>0</v>
      </c>
      <c r="AN124" s="69" cm="1">
        <f t="array" ref="AN124">IF(AL124=AL123,0,SUMPRODUCT((AC123:AI123&gt;=$N$8)*(AC123:AI123 &lt;= $N$9)*(TEXT(AC123:AI123,"yyyy-mm")=AL124)*(AC124:AI124 = "▲")))</f>
        <v>0</v>
      </c>
      <c r="AO124" s="69" cm="1">
        <f t="array" ref="AO124">IF(AL124=AL123,0,SUMPRODUCT((AC123:AI123&gt;=$N$8)*(AC123:AI123 &lt;= $N$9)*(TEXT(AC123:AI123,"yyyy-mm")=AL124)*(AC124:AI124 = "★")))</f>
        <v>0</v>
      </c>
      <c r="AP124" s="68"/>
      <c r="AQ124" s="19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3"/>
    </row>
    <row r="125" spans="10:55" s="8" customFormat="1" ht="19.5" customHeight="1" x14ac:dyDescent="0.45">
      <c r="J125" s="86"/>
      <c r="K125" s="135"/>
      <c r="L125" s="132">
        <v>83</v>
      </c>
      <c r="M125" s="141">
        <f>S123+1</f>
        <v>46524</v>
      </c>
      <c r="N125" s="141">
        <f t="shared" ref="N125:S125" si="460">M125+1</f>
        <v>46525</v>
      </c>
      <c r="O125" s="141">
        <f t="shared" si="460"/>
        <v>46526</v>
      </c>
      <c r="P125" s="141">
        <f t="shared" si="460"/>
        <v>46527</v>
      </c>
      <c r="Q125" s="141">
        <f t="shared" si="460"/>
        <v>46528</v>
      </c>
      <c r="R125" s="142">
        <f t="shared" si="460"/>
        <v>46529</v>
      </c>
      <c r="S125" s="143">
        <f t="shared" si="460"/>
        <v>46530</v>
      </c>
      <c r="T125" s="135">
        <f t="shared" ref="T125" si="461">COUNTIF(M126:S126,"★")</f>
        <v>0</v>
      </c>
      <c r="U125" s="135"/>
      <c r="V125" s="135" t="str">
        <f>TEXT(M125,"YYYY-MM")</f>
        <v>2027-05</v>
      </c>
      <c r="W125" s="140" cm="1">
        <f t="array" ref="W125">SUMPRODUCT((M125:S125&gt;=$N$8)*(M125:S125 &lt;= $N$9)*(TEXT(M125:S125,"yyyy-mm")=V125)*(M126:S126 = "●"))</f>
        <v>0</v>
      </c>
      <c r="X125" s="140" cm="1">
        <f t="array" ref="X125">SUMPRODUCT((R125:S125&gt;=$N$8)*(R125:S125 &lt;= $N$9)*(TEXT(R125:S125,"yyyy-mm")=V125)*(R126:S126 = "▲"))</f>
        <v>0</v>
      </c>
      <c r="Y125" s="140" cm="1">
        <f t="array" ref="Y125">SUMPRODUCT((M125:S125&gt;=$N$8)*(M125:S125 &lt;= $N$9)*(TEXT(M125:S125,"yyyy-mm")=V125)*(M126:S126 = "★"))</f>
        <v>0</v>
      </c>
      <c r="Z125" s="135"/>
      <c r="AA125" s="135"/>
      <c r="AB125" s="132">
        <v>104</v>
      </c>
      <c r="AC125" s="141">
        <f>AI123+1</f>
        <v>46671</v>
      </c>
      <c r="AD125" s="141">
        <f t="shared" ref="AD125:AI125" si="462">AC125+1</f>
        <v>46672</v>
      </c>
      <c r="AE125" s="141">
        <f t="shared" si="462"/>
        <v>46673</v>
      </c>
      <c r="AF125" s="141">
        <f t="shared" si="462"/>
        <v>46674</v>
      </c>
      <c r="AG125" s="141">
        <f t="shared" si="462"/>
        <v>46675</v>
      </c>
      <c r="AH125" s="142">
        <f t="shared" si="462"/>
        <v>46676</v>
      </c>
      <c r="AI125" s="143">
        <f t="shared" si="462"/>
        <v>46677</v>
      </c>
      <c r="AJ125" s="68">
        <f t="shared" ref="AJ125" si="463">COUNTIF(AC126:AI126,"★")</f>
        <v>0</v>
      </c>
      <c r="AK125" s="68"/>
      <c r="AL125" s="68" t="str">
        <f>TEXT(AC125,"YYYY-MM")</f>
        <v>2027-10</v>
      </c>
      <c r="AM125" s="69" cm="1">
        <f t="array" ref="AM125">SUMPRODUCT((AC125:AI125&gt;=$N$8)*(AC125:AI125 &lt;= $N$9)*(TEXT(AC125:AI125,"yyyy-mm")=AL125)*(AC126:AI126 = "●"))</f>
        <v>0</v>
      </c>
      <c r="AN125" s="69" cm="1">
        <f t="array" ref="AN125">SUMPRODUCT((AH125:AI125&gt;=$N$8)*(AH125:AI125 &lt;= $N$9)*(TEXT(AH125:AI125,"yyyy-mm")=AL125)*(AH126:AI126 = "▲"))</f>
        <v>0</v>
      </c>
      <c r="AO125" s="69" cm="1">
        <f t="array" ref="AO125">SUMPRODUCT((AC125:AI125&gt;=$N$8)*(AC125:AI125 &lt;= $N$9)*(TEXT(AC125:AI125,"yyyy-mm")=AL125)*(AC126:AI126 = "★"))</f>
        <v>0</v>
      </c>
      <c r="AP125" s="68"/>
      <c r="AQ125" s="19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3"/>
    </row>
    <row r="126" spans="10:55" s="8" customFormat="1" ht="19.5" customHeight="1" thickBot="1" x14ac:dyDescent="0.5">
      <c r="J126" s="86"/>
      <c r="K126" s="135" t="str">
        <f t="shared" ref="K126" si="464">IF(U126&gt;=0.285,"OK","NG")</f>
        <v>NG</v>
      </c>
      <c r="L126" s="136"/>
      <c r="M126" s="144"/>
      <c r="N126" s="144"/>
      <c r="O126" s="144"/>
      <c r="P126" s="144"/>
      <c r="Q126" s="144"/>
      <c r="R126" s="145"/>
      <c r="S126" s="146"/>
      <c r="T126" s="135">
        <f t="shared" ref="T126" si="465">COUNTIF(M126:S126,"●")</f>
        <v>0</v>
      </c>
      <c r="U126" s="147">
        <f t="shared" ref="U126" si="466">IF(COUNTA(M126:S126)=0,-1,IF(OR(COUNTIF(M126:S126,"▲")&gt;6,AND(M125&lt;$N$9,$N$9&lt;S125)),0.285,IF(T125+T126=0,0,T126/(T126+T125))))</f>
        <v>-1</v>
      </c>
      <c r="V126" s="135" t="str">
        <f>TEXT(S125,"YYYY-MM")</f>
        <v>2027-05</v>
      </c>
      <c r="W126" s="140" cm="1">
        <f t="array" ref="W126">IF(V126=V125,0,SUMPRODUCT((M125:S125&gt;=$N$8)*(M125:S125 &lt;= $N$9)*(TEXT(M125:S125,"yyyy-mm")=V126)*(M126:S126 = "●")))</f>
        <v>0</v>
      </c>
      <c r="X126" s="140" cm="1">
        <f t="array" ref="X126">IF(V126=V125,0,SUMPRODUCT((M125:S125&gt;=$N$8)*(M125:S125 &lt;= $N$9)*(TEXT(M125:S125,"yyyy-mm")=V126)*(M126:S126 = "▲")))</f>
        <v>0</v>
      </c>
      <c r="Y126" s="140" cm="1">
        <f t="array" ref="Y126">IF(V126=V125,0,SUMPRODUCT((M125:S125&gt;=$N$8)*(M125:S125 &lt;= $N$9)*(TEXT(M125:S125,"yyyy-mm")=V126)*(M126:S126 = "★")))</f>
        <v>0</v>
      </c>
      <c r="Z126" s="135"/>
      <c r="AA126" s="135" t="str">
        <f t="shared" ref="AA126" si="467">IF(AK126&gt;=0.285,"OK","NG")</f>
        <v>NG</v>
      </c>
      <c r="AB126" s="136"/>
      <c r="AC126" s="144"/>
      <c r="AD126" s="144"/>
      <c r="AE126" s="144"/>
      <c r="AF126" s="144"/>
      <c r="AG126" s="144"/>
      <c r="AH126" s="145"/>
      <c r="AI126" s="146"/>
      <c r="AJ126" s="68">
        <f t="shared" ref="AJ126" si="468">COUNTIF(AC126:AI126,"●")</f>
        <v>0</v>
      </c>
      <c r="AK126" s="70">
        <f t="shared" ref="AK126" si="469">IF(COUNTA(AC126:AI126)=0,-1,IF(OR(COUNTIF(AC126:AI126,"▲")&gt;6,AND(AC125&lt;$N$9,$N$9&lt;AI125)),0.285,IF(AJ125+AJ126=0,0,AJ126/(AJ126+AJ125))))</f>
        <v>-1</v>
      </c>
      <c r="AL126" s="68" t="str">
        <f>TEXT(AI125,"YYYY-MM")</f>
        <v>2027-10</v>
      </c>
      <c r="AM126" s="69" cm="1">
        <f t="array" ref="AM126">IF(AL126=AL125,0,SUMPRODUCT((AC125:AI125&gt;=$N$8)*(AC125:AI125 &lt;= $N$9)*(TEXT(AC125:AI125,"yyyy-mm")=AL126)*(AC126:AI126 = "●")))</f>
        <v>0</v>
      </c>
      <c r="AN126" s="69" cm="1">
        <f t="array" ref="AN126">IF(AL126=AL125,0,SUMPRODUCT((AC125:AI125&gt;=$N$8)*(AC125:AI125 &lt;= $N$9)*(TEXT(AC125:AI125,"yyyy-mm")=AL126)*(AC126:AI126 = "▲")))</f>
        <v>0</v>
      </c>
      <c r="AO126" s="69" cm="1">
        <f t="array" ref="AO126">IF(AL126=AL125,0,SUMPRODUCT((AC125:AI125&gt;=$N$8)*(AC125:AI125 &lt;= $N$9)*(TEXT(AC125:AI125,"yyyy-mm")=AL126)*(AC126:AI126 = "★")))</f>
        <v>0</v>
      </c>
      <c r="AP126" s="68"/>
      <c r="AQ126" s="19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3"/>
    </row>
    <row r="127" spans="10:55" s="8" customFormat="1" ht="19.5" customHeight="1" x14ac:dyDescent="0.45">
      <c r="J127" s="86"/>
      <c r="K127" s="135"/>
      <c r="L127" s="132">
        <v>84</v>
      </c>
      <c r="M127" s="141">
        <f>S125+1</f>
        <v>46531</v>
      </c>
      <c r="N127" s="141">
        <f t="shared" ref="N127:S127" si="470">M127+1</f>
        <v>46532</v>
      </c>
      <c r="O127" s="141">
        <f t="shared" si="470"/>
        <v>46533</v>
      </c>
      <c r="P127" s="141">
        <f t="shared" si="470"/>
        <v>46534</v>
      </c>
      <c r="Q127" s="141">
        <f t="shared" si="470"/>
        <v>46535</v>
      </c>
      <c r="R127" s="142">
        <f t="shared" si="470"/>
        <v>46536</v>
      </c>
      <c r="S127" s="143">
        <f t="shared" si="470"/>
        <v>46537</v>
      </c>
      <c r="T127" s="135">
        <f t="shared" ref="T127" si="471">COUNTIF(M128:S128,"★")</f>
        <v>0</v>
      </c>
      <c r="U127" s="135"/>
      <c r="V127" s="135" t="str">
        <f>TEXT(M127,"YYYY-MM")</f>
        <v>2027-05</v>
      </c>
      <c r="W127" s="140" cm="1">
        <f t="array" ref="W127">SUMPRODUCT((M127:S127&gt;=$N$8)*(M127:S127 &lt;= $N$9)*(TEXT(M127:S127,"yyyy-mm")=V127)*(M128:S128 = "●"))</f>
        <v>0</v>
      </c>
      <c r="X127" s="140" cm="1">
        <f t="array" ref="X127">SUMPRODUCT((R127:S127&gt;=$N$8)*(R127:S127 &lt;= $N$9)*(TEXT(R127:S127,"yyyy-mm")=V127)*(R128:S128 = "▲"))</f>
        <v>0</v>
      </c>
      <c r="Y127" s="140" cm="1">
        <f t="array" ref="Y127">SUMPRODUCT((M127:S127&gt;=$N$8)*(M127:S127 &lt;= $N$9)*(TEXT(M127:S127,"yyyy-mm")=V127)*(M128:S128 = "★"))</f>
        <v>0</v>
      </c>
      <c r="Z127" s="135"/>
      <c r="AA127" s="135"/>
      <c r="AB127" s="132">
        <v>105</v>
      </c>
      <c r="AC127" s="141">
        <f>AI125+1</f>
        <v>46678</v>
      </c>
      <c r="AD127" s="141">
        <f t="shared" ref="AD127:AI127" si="472">AC127+1</f>
        <v>46679</v>
      </c>
      <c r="AE127" s="141">
        <f t="shared" si="472"/>
        <v>46680</v>
      </c>
      <c r="AF127" s="141">
        <f t="shared" si="472"/>
        <v>46681</v>
      </c>
      <c r="AG127" s="141">
        <f t="shared" si="472"/>
        <v>46682</v>
      </c>
      <c r="AH127" s="142">
        <f t="shared" si="472"/>
        <v>46683</v>
      </c>
      <c r="AI127" s="143">
        <f t="shared" si="472"/>
        <v>46684</v>
      </c>
      <c r="AJ127" s="68">
        <f t="shared" ref="AJ127" si="473">COUNTIF(AC128:AI128,"★")</f>
        <v>0</v>
      </c>
      <c r="AK127" s="68"/>
      <c r="AL127" s="68" t="str">
        <f>TEXT(AC127,"YYYY-MM")</f>
        <v>2027-10</v>
      </c>
      <c r="AM127" s="69" cm="1">
        <f t="array" ref="AM127">SUMPRODUCT((AC127:AI127&gt;=$N$8)*(AC127:AI127 &lt;= $N$9)*(TEXT(AC127:AI127,"yyyy-mm")=AL127)*(AC128:AI128 = "●"))</f>
        <v>0</v>
      </c>
      <c r="AN127" s="69" cm="1">
        <f t="array" ref="AN127">SUMPRODUCT((AH127:AI127&gt;=$N$8)*(AH127:AI127 &lt;= $N$9)*(TEXT(AH127:AI127,"yyyy-mm")=AL127)*(AH128:AI128 = "▲"))</f>
        <v>0</v>
      </c>
      <c r="AO127" s="69" cm="1">
        <f t="array" ref="AO127">SUMPRODUCT((AC127:AI127&gt;=$N$8)*(AC127:AI127 &lt;= $N$9)*(TEXT(AC127:AI127,"yyyy-mm")=AL127)*(AC128:AI128 = "★"))</f>
        <v>0</v>
      </c>
      <c r="AP127" s="68"/>
      <c r="AQ127" s="19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3"/>
    </row>
    <row r="128" spans="10:55" s="8" customFormat="1" ht="19.5" customHeight="1" thickBot="1" x14ac:dyDescent="0.5">
      <c r="J128" s="86"/>
      <c r="K128" s="135" t="str">
        <f t="shared" ref="K128" si="474">IF(U128&gt;=0.285,"OK","NG")</f>
        <v>NG</v>
      </c>
      <c r="L128" s="136"/>
      <c r="M128" s="144"/>
      <c r="N128" s="144"/>
      <c r="O128" s="144"/>
      <c r="P128" s="144"/>
      <c r="Q128" s="144"/>
      <c r="R128" s="145"/>
      <c r="S128" s="146"/>
      <c r="T128" s="135">
        <f t="shared" ref="T128" si="475">COUNTIF(M128:S128,"●")</f>
        <v>0</v>
      </c>
      <c r="U128" s="147">
        <f t="shared" ref="U128" si="476">IF(COUNTA(M128:S128)=0,-1,IF(OR(COUNTIF(M128:S128,"▲")&gt;6,AND(M127&lt;$N$9,$N$9&lt;S127)),0.285,IF(T127+T128=0,0,T128/(T128+T127))))</f>
        <v>-1</v>
      </c>
      <c r="V128" s="135" t="str">
        <f>TEXT(S127,"YYYY-MM")</f>
        <v>2027-05</v>
      </c>
      <c r="W128" s="140" cm="1">
        <f t="array" ref="W128">IF(V128=V127,0,SUMPRODUCT((M127:S127&gt;=$N$8)*(M127:S127 &lt;= $N$9)*(TEXT(M127:S127,"yyyy-mm")=V128)*(M128:S128 = "●")))</f>
        <v>0</v>
      </c>
      <c r="X128" s="140" cm="1">
        <f t="array" ref="X128">IF(V128=V127,0,SUMPRODUCT((M127:S127&gt;=$N$8)*(M127:S127 &lt;= $N$9)*(TEXT(M127:S127,"yyyy-mm")=V128)*(M128:S128 = "▲")))</f>
        <v>0</v>
      </c>
      <c r="Y128" s="140" cm="1">
        <f t="array" ref="Y128">IF(V128=V127,0,SUMPRODUCT((M127:S127&gt;=$N$8)*(M127:S127 &lt;= $N$9)*(TEXT(M127:S127,"yyyy-mm")=V128)*(M128:S128 = "★")))</f>
        <v>0</v>
      </c>
      <c r="Z128" s="135"/>
      <c r="AA128" s="135" t="str">
        <f t="shared" ref="AA128" si="477">IF(AK128&gt;=0.285,"OK","NG")</f>
        <v>NG</v>
      </c>
      <c r="AB128" s="136"/>
      <c r="AC128" s="144"/>
      <c r="AD128" s="144"/>
      <c r="AE128" s="144"/>
      <c r="AF128" s="144"/>
      <c r="AG128" s="144"/>
      <c r="AH128" s="145"/>
      <c r="AI128" s="146"/>
      <c r="AJ128" s="68">
        <f t="shared" ref="AJ128" si="478">COUNTIF(AC128:AI128,"●")</f>
        <v>0</v>
      </c>
      <c r="AK128" s="70">
        <f t="shared" ref="AK128" si="479">IF(COUNTA(AC128:AI128)=0,-1,IF(OR(COUNTIF(AC128:AI128,"▲")&gt;6,AND(AC127&lt;$N$9,$N$9&lt;AI127)),0.285,IF(AJ127+AJ128=0,0,AJ128/(AJ128+AJ127))))</f>
        <v>-1</v>
      </c>
      <c r="AL128" s="68" t="str">
        <f>TEXT(AI127,"YYYY-MM")</f>
        <v>2027-10</v>
      </c>
      <c r="AM128" s="69" cm="1">
        <f t="array" ref="AM128">IF(AL128=AL127,0,SUMPRODUCT((AC127:AI127&gt;=$N$8)*(AC127:AI127 &lt;= $N$9)*(TEXT(AC127:AI127,"yyyy-mm")=AL128)*(AC128:AI128 = "●")))</f>
        <v>0</v>
      </c>
      <c r="AN128" s="69" cm="1">
        <f t="array" ref="AN128">IF(AL128=AL127,0,SUMPRODUCT((AC127:AI127&gt;=$N$8)*(AC127:AI127 &lt;= $N$9)*(TEXT(AC127:AI127,"yyyy-mm")=AL128)*(AC128:AI128 = "▲")))</f>
        <v>0</v>
      </c>
      <c r="AO128" s="69" cm="1">
        <f t="array" ref="AO128">IF(AL128=AL127,0,SUMPRODUCT((AC127:AI127&gt;=$N$8)*(AC127:AI127 &lt;= $N$9)*(TEXT(AC127:AI127,"yyyy-mm")=AL128)*(AC128:AI128 = "★")))</f>
        <v>0</v>
      </c>
      <c r="AP128" s="68"/>
      <c r="AQ128" s="19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3"/>
    </row>
    <row r="129" spans="10:55" s="8" customFormat="1" ht="19.5" customHeight="1" x14ac:dyDescent="0.45">
      <c r="J129" s="86"/>
      <c r="K129" s="135"/>
      <c r="L129" s="132">
        <v>85</v>
      </c>
      <c r="M129" s="141">
        <f>S127+1</f>
        <v>46538</v>
      </c>
      <c r="N129" s="141">
        <f t="shared" ref="N129:S129" si="480">M129+1</f>
        <v>46539</v>
      </c>
      <c r="O129" s="141">
        <f t="shared" si="480"/>
        <v>46540</v>
      </c>
      <c r="P129" s="141">
        <f t="shared" si="480"/>
        <v>46541</v>
      </c>
      <c r="Q129" s="141">
        <f t="shared" si="480"/>
        <v>46542</v>
      </c>
      <c r="R129" s="142">
        <f t="shared" si="480"/>
        <v>46543</v>
      </c>
      <c r="S129" s="143">
        <f t="shared" si="480"/>
        <v>46544</v>
      </c>
      <c r="T129" s="135">
        <f t="shared" ref="T129" si="481">COUNTIF(M130:S130,"★")</f>
        <v>0</v>
      </c>
      <c r="U129" s="135"/>
      <c r="V129" s="135" t="str">
        <f>TEXT(M129,"YYYY-MM")</f>
        <v>2027-05</v>
      </c>
      <c r="W129" s="140" cm="1">
        <f t="array" ref="W129">SUMPRODUCT((M129:S129&gt;=$N$8)*(M129:S129 &lt;= $N$9)*(TEXT(M129:S129,"yyyy-mm")=V129)*(M130:S130 = "●"))</f>
        <v>0</v>
      </c>
      <c r="X129" s="140" cm="1">
        <f t="array" ref="X129">SUMPRODUCT((R129:S129&gt;=$N$8)*(R129:S129 &lt;= $N$9)*(TEXT(R129:S129,"yyyy-mm")=V129)*(R130:S130 = "▲"))</f>
        <v>0</v>
      </c>
      <c r="Y129" s="140" cm="1">
        <f t="array" ref="Y129">SUMPRODUCT((M129:S129&gt;=$N$8)*(M129:S129 &lt;= $N$9)*(TEXT(M129:S129,"yyyy-mm")=V129)*(M130:S130 = "★"))</f>
        <v>0</v>
      </c>
      <c r="Z129" s="135"/>
      <c r="AA129" s="135"/>
      <c r="AB129" s="132">
        <v>106</v>
      </c>
      <c r="AC129" s="141">
        <f>AI127+1</f>
        <v>46685</v>
      </c>
      <c r="AD129" s="141">
        <f t="shared" ref="AD129:AI129" si="482">AC129+1</f>
        <v>46686</v>
      </c>
      <c r="AE129" s="141">
        <f t="shared" si="482"/>
        <v>46687</v>
      </c>
      <c r="AF129" s="141">
        <f t="shared" si="482"/>
        <v>46688</v>
      </c>
      <c r="AG129" s="141">
        <f t="shared" si="482"/>
        <v>46689</v>
      </c>
      <c r="AH129" s="142">
        <f t="shared" si="482"/>
        <v>46690</v>
      </c>
      <c r="AI129" s="143">
        <f t="shared" si="482"/>
        <v>46691</v>
      </c>
      <c r="AJ129" s="68">
        <f t="shared" ref="AJ129" si="483">COUNTIF(AC130:AI130,"★")</f>
        <v>0</v>
      </c>
      <c r="AK129" s="68"/>
      <c r="AL129" s="68" t="str">
        <f>TEXT(AC129,"YYYY-MM")</f>
        <v>2027-10</v>
      </c>
      <c r="AM129" s="69" cm="1">
        <f t="array" ref="AM129">SUMPRODUCT((AC129:AI129&gt;=$N$8)*(AC129:AI129 &lt;= $N$9)*(TEXT(AC129:AI129,"yyyy-mm")=AL129)*(AC130:AI130 = "●"))</f>
        <v>0</v>
      </c>
      <c r="AN129" s="69" cm="1">
        <f t="array" ref="AN129">SUMPRODUCT((AH129:AI129&gt;=$N$8)*(AH129:AI129 &lt;= $N$9)*(TEXT(AH129:AI129,"yyyy-mm")=AL129)*(AH130:AI130 = "▲"))</f>
        <v>0</v>
      </c>
      <c r="AO129" s="69" cm="1">
        <f t="array" ref="AO129">SUMPRODUCT((AC129:AI129&gt;=$N$8)*(AC129:AI129 &lt;= $N$9)*(TEXT(AC129:AI129,"yyyy-mm")=AL129)*(AC130:AI130 = "★"))</f>
        <v>0</v>
      </c>
      <c r="AP129" s="68"/>
      <c r="AQ129" s="19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3"/>
    </row>
    <row r="130" spans="10:55" s="8" customFormat="1" ht="19.5" customHeight="1" thickBot="1" x14ac:dyDescent="0.5">
      <c r="J130" s="86"/>
      <c r="K130" s="135" t="str">
        <f t="shared" ref="K130" si="484">IF(U130&gt;=0.285,"OK","NG")</f>
        <v>NG</v>
      </c>
      <c r="L130" s="136"/>
      <c r="M130" s="144"/>
      <c r="N130" s="144"/>
      <c r="O130" s="144"/>
      <c r="P130" s="144"/>
      <c r="Q130" s="144"/>
      <c r="R130" s="145"/>
      <c r="S130" s="146"/>
      <c r="T130" s="135">
        <f t="shared" ref="T130" si="485">COUNTIF(M130:S130,"●")</f>
        <v>0</v>
      </c>
      <c r="U130" s="147">
        <f t="shared" ref="U130" si="486">IF(COUNTA(M130:S130)=0,-1,IF(OR(COUNTIF(M130:S130,"▲")&gt;6,AND(M129&lt;$N$9,$N$9&lt;S129)),0.285,IF(T129+T130=0,0,T130/(T130+T129))))</f>
        <v>-1</v>
      </c>
      <c r="V130" s="135" t="str">
        <f>TEXT(S129,"YYYY-MM")</f>
        <v>2027-06</v>
      </c>
      <c r="W130" s="140" cm="1">
        <f t="array" ref="W130">IF(V130=V129,0,SUMPRODUCT((M129:S129&gt;=$N$8)*(M129:S129 &lt;= $N$9)*(TEXT(M129:S129,"yyyy-mm")=V130)*(M130:S130 = "●")))</f>
        <v>0</v>
      </c>
      <c r="X130" s="140" cm="1">
        <f t="array" ref="X130">IF(V130=V129,0,SUMPRODUCT((M129:S129&gt;=$N$8)*(M129:S129 &lt;= $N$9)*(TEXT(M129:S129,"yyyy-mm")=V130)*(M130:S130 = "▲")))</f>
        <v>0</v>
      </c>
      <c r="Y130" s="140" cm="1">
        <f t="array" ref="Y130">IF(V130=V129,0,SUMPRODUCT((M129:S129&gt;=$N$8)*(M129:S129 &lt;= $N$9)*(TEXT(M129:S129,"yyyy-mm")=V130)*(M130:S130 = "★")))</f>
        <v>0</v>
      </c>
      <c r="Z130" s="135"/>
      <c r="AA130" s="135" t="str">
        <f t="shared" ref="AA130" si="487">IF(AK130&gt;=0.285,"OK","NG")</f>
        <v>NG</v>
      </c>
      <c r="AB130" s="136"/>
      <c r="AC130" s="144"/>
      <c r="AD130" s="144"/>
      <c r="AE130" s="144"/>
      <c r="AF130" s="144"/>
      <c r="AG130" s="144"/>
      <c r="AH130" s="145"/>
      <c r="AI130" s="146"/>
      <c r="AJ130" s="68">
        <f t="shared" ref="AJ130" si="488">COUNTIF(AC130:AI130,"●")</f>
        <v>0</v>
      </c>
      <c r="AK130" s="70">
        <f t="shared" ref="AK130" si="489">IF(COUNTA(AC130:AI130)=0,-1,IF(OR(COUNTIF(AC130:AI130,"▲")&gt;6,AND(AC129&lt;$N$9,$N$9&lt;AI129)),0.285,IF(AJ129+AJ130=0,0,AJ130/(AJ130+AJ129))))</f>
        <v>-1</v>
      </c>
      <c r="AL130" s="68" t="str">
        <f>TEXT(AI129,"YYYY-MM")</f>
        <v>2027-10</v>
      </c>
      <c r="AM130" s="69" cm="1">
        <f t="array" ref="AM130">IF(AL130=AL129,0,SUMPRODUCT((AC129:AI129&gt;=$N$8)*(AC129:AI129 &lt;= $N$9)*(TEXT(AC129:AI129,"yyyy-mm")=AL130)*(AC130:AI130 = "●")))</f>
        <v>0</v>
      </c>
      <c r="AN130" s="69" cm="1">
        <f t="array" ref="AN130">IF(AL130=AL129,0,SUMPRODUCT((AC129:AI129&gt;=$N$8)*(AC129:AI129 &lt;= $N$9)*(TEXT(AC129:AI129,"yyyy-mm")=AL130)*(AC130:AI130 = "▲")))</f>
        <v>0</v>
      </c>
      <c r="AO130" s="69" cm="1">
        <f t="array" ref="AO130">IF(AL130=AL129,0,SUMPRODUCT((AC129:AI129&gt;=$N$8)*(AC129:AI129 &lt;= $N$9)*(TEXT(AC129:AI129,"yyyy-mm")=AL130)*(AC130:AI130 = "★")))</f>
        <v>0</v>
      </c>
      <c r="AP130" s="68"/>
      <c r="AQ130" s="19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3"/>
    </row>
    <row r="131" spans="10:55" s="8" customFormat="1" ht="19.5" customHeight="1" x14ac:dyDescent="0.45">
      <c r="J131" s="86"/>
      <c r="K131" s="135"/>
      <c r="L131" s="132">
        <v>86</v>
      </c>
      <c r="M131" s="141">
        <f>S129+1</f>
        <v>46545</v>
      </c>
      <c r="N131" s="141">
        <f t="shared" ref="N131:S131" si="490">M131+1</f>
        <v>46546</v>
      </c>
      <c r="O131" s="141">
        <f t="shared" si="490"/>
        <v>46547</v>
      </c>
      <c r="P131" s="141">
        <f t="shared" si="490"/>
        <v>46548</v>
      </c>
      <c r="Q131" s="141">
        <f t="shared" si="490"/>
        <v>46549</v>
      </c>
      <c r="R131" s="142">
        <f t="shared" si="490"/>
        <v>46550</v>
      </c>
      <c r="S131" s="143">
        <f t="shared" si="490"/>
        <v>46551</v>
      </c>
      <c r="T131" s="135">
        <f t="shared" ref="T131" si="491">COUNTIF(M132:S132,"★")</f>
        <v>0</v>
      </c>
      <c r="U131" s="135"/>
      <c r="V131" s="135" t="str">
        <f>TEXT(M131,"YYYY-MM")</f>
        <v>2027-06</v>
      </c>
      <c r="W131" s="140" cm="1">
        <f t="array" ref="W131">SUMPRODUCT((M131:S131&gt;=$N$8)*(M131:S131 &lt;= $N$9)*(TEXT(M131:S131,"yyyy-mm")=V131)*(M132:S132 = "●"))</f>
        <v>0</v>
      </c>
      <c r="X131" s="140" cm="1">
        <f t="array" ref="X131">SUMPRODUCT((R131:S131&gt;=$N$8)*(R131:S131 &lt;= $N$9)*(TEXT(R131:S131,"yyyy-mm")=V131)*(R132:S132 = "▲"))</f>
        <v>0</v>
      </c>
      <c r="Y131" s="140" cm="1">
        <f t="array" ref="Y131">SUMPRODUCT((M131:S131&gt;=$N$8)*(M131:S131 &lt;= $N$9)*(TEXT(M131:S131,"yyyy-mm")=V131)*(M132:S132 = "★"))</f>
        <v>0</v>
      </c>
      <c r="Z131" s="135"/>
      <c r="AA131" s="135"/>
      <c r="AB131" s="132">
        <v>107</v>
      </c>
      <c r="AC131" s="141">
        <f>AI129+1</f>
        <v>46692</v>
      </c>
      <c r="AD131" s="141">
        <f t="shared" ref="AD131:AI131" si="492">AC131+1</f>
        <v>46693</v>
      </c>
      <c r="AE131" s="141">
        <f t="shared" si="492"/>
        <v>46694</v>
      </c>
      <c r="AF131" s="141">
        <f t="shared" si="492"/>
        <v>46695</v>
      </c>
      <c r="AG131" s="141">
        <f t="shared" si="492"/>
        <v>46696</v>
      </c>
      <c r="AH131" s="142">
        <f t="shared" si="492"/>
        <v>46697</v>
      </c>
      <c r="AI131" s="143">
        <f t="shared" si="492"/>
        <v>46698</v>
      </c>
      <c r="AJ131" s="68">
        <f t="shared" ref="AJ131" si="493">COUNTIF(AC132:AI132,"★")</f>
        <v>0</v>
      </c>
      <c r="AK131" s="68"/>
      <c r="AL131" s="68" t="str">
        <f>TEXT(AC131,"YYYY-MM")</f>
        <v>2027-11</v>
      </c>
      <c r="AM131" s="69" cm="1">
        <f t="array" ref="AM131">SUMPRODUCT((AC131:AI131&gt;=$N$8)*(AC131:AI131 &lt;= $N$9)*(TEXT(AC131:AI131,"yyyy-mm")=AL131)*(AC132:AI132 = "●"))</f>
        <v>0</v>
      </c>
      <c r="AN131" s="69" cm="1">
        <f t="array" ref="AN131">SUMPRODUCT((AH131:AI131&gt;=$N$8)*(AH131:AI131 &lt;= $N$9)*(TEXT(AH131:AI131,"yyyy-mm")=AL131)*(AH132:AI132 = "▲"))</f>
        <v>0</v>
      </c>
      <c r="AO131" s="69" cm="1">
        <f t="array" ref="AO131">SUMPRODUCT((AC131:AI131&gt;=$N$8)*(AC131:AI131 &lt;= $N$9)*(TEXT(AC131:AI131,"yyyy-mm")=AL131)*(AC132:AI132 = "★"))</f>
        <v>0</v>
      </c>
      <c r="AP131" s="68"/>
      <c r="AQ131" s="19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3"/>
    </row>
    <row r="132" spans="10:55" s="8" customFormat="1" ht="19.5" customHeight="1" thickBot="1" x14ac:dyDescent="0.5">
      <c r="J132" s="86"/>
      <c r="K132" s="135" t="str">
        <f t="shared" ref="K132" si="494">IF(U132&gt;=0.285,"OK","NG")</f>
        <v>NG</v>
      </c>
      <c r="L132" s="136"/>
      <c r="M132" s="144"/>
      <c r="N132" s="144"/>
      <c r="O132" s="144"/>
      <c r="P132" s="144"/>
      <c r="Q132" s="144"/>
      <c r="R132" s="145"/>
      <c r="S132" s="146"/>
      <c r="T132" s="135">
        <f t="shared" ref="T132" si="495">COUNTIF(M132:S132,"●")</f>
        <v>0</v>
      </c>
      <c r="U132" s="147">
        <f t="shared" ref="U132" si="496">IF(COUNTA(M132:S132)=0,-1,IF(OR(COUNTIF(M132:S132,"▲")&gt;6,AND(M131&lt;$N$9,$N$9&lt;S131)),0.285,IF(T131+T132=0,0,T132/(T132+T131))))</f>
        <v>-1</v>
      </c>
      <c r="V132" s="135" t="str">
        <f>TEXT(S131,"YYYY-MM")</f>
        <v>2027-06</v>
      </c>
      <c r="W132" s="140" cm="1">
        <f t="array" ref="W132">IF(V132=V131,0,SUMPRODUCT((M131:S131&gt;=$N$8)*(M131:S131 &lt;= $N$9)*(TEXT(M131:S131,"yyyy-mm")=V132)*(M132:S132 = "●")))</f>
        <v>0</v>
      </c>
      <c r="X132" s="140" cm="1">
        <f t="array" ref="X132">IF(V132=V131,0,SUMPRODUCT((M131:S131&gt;=$N$8)*(M131:S131 &lt;= $N$9)*(TEXT(M131:S131,"yyyy-mm")=V132)*(M132:S132 = "▲")))</f>
        <v>0</v>
      </c>
      <c r="Y132" s="140" cm="1">
        <f t="array" ref="Y132">IF(V132=V131,0,SUMPRODUCT((M131:S131&gt;=$N$8)*(M131:S131 &lt;= $N$9)*(TEXT(M131:S131,"yyyy-mm")=V132)*(M132:S132 = "★")))</f>
        <v>0</v>
      </c>
      <c r="Z132" s="135"/>
      <c r="AA132" s="135" t="str">
        <f t="shared" ref="AA132" si="497">IF(AK132&gt;=0.285,"OK","NG")</f>
        <v>NG</v>
      </c>
      <c r="AB132" s="136"/>
      <c r="AC132" s="144"/>
      <c r="AD132" s="144"/>
      <c r="AE132" s="144"/>
      <c r="AF132" s="144"/>
      <c r="AG132" s="144"/>
      <c r="AH132" s="145"/>
      <c r="AI132" s="146"/>
      <c r="AJ132" s="68">
        <f t="shared" ref="AJ132" si="498">COUNTIF(AC132:AI132,"●")</f>
        <v>0</v>
      </c>
      <c r="AK132" s="70">
        <f t="shared" ref="AK132" si="499">IF(COUNTA(AC132:AI132)=0,-1,IF(OR(COUNTIF(AC132:AI132,"▲")&gt;6,AND(AC131&lt;$N$9,$N$9&lt;AI131)),0.285,IF(AJ131+AJ132=0,0,AJ132/(AJ132+AJ131))))</f>
        <v>-1</v>
      </c>
      <c r="AL132" s="68" t="str">
        <f>TEXT(AI131,"YYYY-MM")</f>
        <v>2027-11</v>
      </c>
      <c r="AM132" s="69" cm="1">
        <f t="array" ref="AM132">IF(AL132=AL131,0,SUMPRODUCT((AC131:AI131&gt;=$N$8)*(AC131:AI131 &lt;= $N$9)*(TEXT(AC131:AI131,"yyyy-mm")=AL132)*(AC132:AI132 = "●")))</f>
        <v>0</v>
      </c>
      <c r="AN132" s="69" cm="1">
        <f t="array" ref="AN132">IF(AL132=AL131,0,SUMPRODUCT((AC131:AI131&gt;=$N$8)*(AC131:AI131 &lt;= $N$9)*(TEXT(AC131:AI131,"yyyy-mm")=AL132)*(AC132:AI132 = "▲")))</f>
        <v>0</v>
      </c>
      <c r="AO132" s="69" cm="1">
        <f t="array" ref="AO132">IF(AL132=AL131,0,SUMPRODUCT((AC131:AI131&gt;=$N$8)*(AC131:AI131 &lt;= $N$9)*(TEXT(AC131:AI131,"yyyy-mm")=AL132)*(AC132:AI132 = "★")))</f>
        <v>0</v>
      </c>
      <c r="AP132" s="68"/>
      <c r="AQ132" s="19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3"/>
    </row>
    <row r="133" spans="10:55" s="8" customFormat="1" ht="19.5" customHeight="1" x14ac:dyDescent="0.45">
      <c r="J133" s="86"/>
      <c r="K133" s="135"/>
      <c r="L133" s="132">
        <v>87</v>
      </c>
      <c r="M133" s="141">
        <f>S131+1</f>
        <v>46552</v>
      </c>
      <c r="N133" s="141">
        <f t="shared" ref="N133:S133" si="500">M133+1</f>
        <v>46553</v>
      </c>
      <c r="O133" s="141">
        <f t="shared" si="500"/>
        <v>46554</v>
      </c>
      <c r="P133" s="141">
        <f t="shared" si="500"/>
        <v>46555</v>
      </c>
      <c r="Q133" s="141">
        <f t="shared" si="500"/>
        <v>46556</v>
      </c>
      <c r="R133" s="142">
        <f t="shared" si="500"/>
        <v>46557</v>
      </c>
      <c r="S133" s="143">
        <f t="shared" si="500"/>
        <v>46558</v>
      </c>
      <c r="T133" s="135">
        <f t="shared" ref="T133" si="501">COUNTIF(M134:S134,"★")</f>
        <v>0</v>
      </c>
      <c r="U133" s="135"/>
      <c r="V133" s="135" t="str">
        <f>TEXT(M133,"YYYY-MM")</f>
        <v>2027-06</v>
      </c>
      <c r="W133" s="140" cm="1">
        <f t="array" ref="W133">SUMPRODUCT((M133:S133&gt;=$N$8)*(M133:S133 &lt;= $N$9)*(TEXT(M133:S133,"yyyy-mm")=V133)*(M134:S134 = "●"))</f>
        <v>0</v>
      </c>
      <c r="X133" s="140" cm="1">
        <f t="array" ref="X133">SUMPRODUCT((R133:S133&gt;=$N$8)*(R133:S133 &lt;= $N$9)*(TEXT(R133:S133,"yyyy-mm")=V133)*(R134:S134 = "▲"))</f>
        <v>0</v>
      </c>
      <c r="Y133" s="140" cm="1">
        <f t="array" ref="Y133">SUMPRODUCT((M133:S133&gt;=$N$8)*(M133:S133 &lt;= $N$9)*(TEXT(M133:S133,"yyyy-mm")=V133)*(M134:S134 = "★"))</f>
        <v>0</v>
      </c>
      <c r="Z133" s="135"/>
      <c r="AA133" s="135"/>
      <c r="AB133" s="132">
        <v>108</v>
      </c>
      <c r="AC133" s="141">
        <f>AI131+1</f>
        <v>46699</v>
      </c>
      <c r="AD133" s="141">
        <f t="shared" ref="AD133:AI133" si="502">AC133+1</f>
        <v>46700</v>
      </c>
      <c r="AE133" s="141">
        <f t="shared" si="502"/>
        <v>46701</v>
      </c>
      <c r="AF133" s="141">
        <f t="shared" si="502"/>
        <v>46702</v>
      </c>
      <c r="AG133" s="141">
        <f t="shared" si="502"/>
        <v>46703</v>
      </c>
      <c r="AH133" s="142">
        <f t="shared" si="502"/>
        <v>46704</v>
      </c>
      <c r="AI133" s="143">
        <f t="shared" si="502"/>
        <v>46705</v>
      </c>
      <c r="AJ133" s="68">
        <f t="shared" ref="AJ133" si="503">COUNTIF(AC134:AI134,"★")</f>
        <v>0</v>
      </c>
      <c r="AK133" s="68"/>
      <c r="AL133" s="68" t="str">
        <f>TEXT(AC133,"YYYY-MM")</f>
        <v>2027-11</v>
      </c>
      <c r="AM133" s="69" cm="1">
        <f t="array" ref="AM133">SUMPRODUCT((AC133:AI133&gt;=$N$8)*(AC133:AI133 &lt;= $N$9)*(TEXT(AC133:AI133,"yyyy-mm")=AL133)*(AC134:AI134 = "●"))</f>
        <v>0</v>
      </c>
      <c r="AN133" s="69" cm="1">
        <f t="array" ref="AN133">SUMPRODUCT((AH133:AI133&gt;=$N$8)*(AH133:AI133 &lt;= $N$9)*(TEXT(AH133:AI133,"yyyy-mm")=AL133)*(AH134:AI134 = "▲"))</f>
        <v>0</v>
      </c>
      <c r="AO133" s="69" cm="1">
        <f t="array" ref="AO133">SUMPRODUCT((AC133:AI133&gt;=$N$8)*(AC133:AI133 &lt;= $N$9)*(TEXT(AC133:AI133,"yyyy-mm")=AL133)*(AC134:AI134 = "★"))</f>
        <v>0</v>
      </c>
      <c r="AP133" s="68"/>
      <c r="AQ133" s="19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3"/>
    </row>
    <row r="134" spans="10:55" s="8" customFormat="1" ht="19.5" customHeight="1" thickBot="1" x14ac:dyDescent="0.5">
      <c r="J134" s="86"/>
      <c r="K134" s="135" t="str">
        <f t="shared" ref="K134" si="504">IF(U134&gt;=0.285,"OK","NG")</f>
        <v>NG</v>
      </c>
      <c r="L134" s="136"/>
      <c r="M134" s="144"/>
      <c r="N134" s="144"/>
      <c r="O134" s="144"/>
      <c r="P134" s="144"/>
      <c r="Q134" s="144"/>
      <c r="R134" s="145"/>
      <c r="S134" s="146"/>
      <c r="T134" s="135">
        <f t="shared" ref="T134" si="505">COUNTIF(M134:S134,"●")</f>
        <v>0</v>
      </c>
      <c r="U134" s="147">
        <f t="shared" ref="U134" si="506">IF(COUNTA(M134:S134)=0,-1,IF(OR(COUNTIF(M134:S134,"▲")&gt;6,AND(M133&lt;$N$9,$N$9&lt;S133)),0.285,IF(T133+T134=0,0,T134/(T134+T133))))</f>
        <v>-1</v>
      </c>
      <c r="V134" s="135" t="str">
        <f>TEXT(S133,"YYYY-MM")</f>
        <v>2027-06</v>
      </c>
      <c r="W134" s="140" cm="1">
        <f t="array" ref="W134">IF(V134=V133,0,SUMPRODUCT((M133:S133&gt;=$N$8)*(M133:S133 &lt;= $N$9)*(TEXT(M133:S133,"yyyy-mm")=V134)*(M134:S134 = "●")))</f>
        <v>0</v>
      </c>
      <c r="X134" s="140" cm="1">
        <f t="array" ref="X134">IF(V134=V133,0,SUMPRODUCT((M133:S133&gt;=$N$8)*(M133:S133 &lt;= $N$9)*(TEXT(M133:S133,"yyyy-mm")=V134)*(M134:S134 = "▲")))</f>
        <v>0</v>
      </c>
      <c r="Y134" s="140" cm="1">
        <f t="array" ref="Y134">IF(V134=V133,0,SUMPRODUCT((M133:S133&gt;=$N$8)*(M133:S133 &lt;= $N$9)*(TEXT(M133:S133,"yyyy-mm")=V134)*(M134:S134 = "★")))</f>
        <v>0</v>
      </c>
      <c r="Z134" s="135"/>
      <c r="AA134" s="135" t="str">
        <f t="shared" ref="AA134" si="507">IF(AK134&gt;=0.285,"OK","NG")</f>
        <v>NG</v>
      </c>
      <c r="AB134" s="136"/>
      <c r="AC134" s="144"/>
      <c r="AD134" s="144"/>
      <c r="AE134" s="144"/>
      <c r="AF134" s="144"/>
      <c r="AG134" s="144"/>
      <c r="AH134" s="145"/>
      <c r="AI134" s="146"/>
      <c r="AJ134" s="68">
        <f t="shared" ref="AJ134" si="508">COUNTIF(AC134:AI134,"●")</f>
        <v>0</v>
      </c>
      <c r="AK134" s="70">
        <f t="shared" ref="AK134" si="509">IF(COUNTA(AC134:AI134)=0,-1,IF(OR(COUNTIF(AC134:AI134,"▲")&gt;6,AND(AC133&lt;$N$9,$N$9&lt;AI133)),0.285,IF(AJ133+AJ134=0,0,AJ134/(AJ134+AJ133))))</f>
        <v>-1</v>
      </c>
      <c r="AL134" s="68" t="str">
        <f>TEXT(AI133,"YYYY-MM")</f>
        <v>2027-11</v>
      </c>
      <c r="AM134" s="69" cm="1">
        <f t="array" ref="AM134">IF(AL134=AL133,0,SUMPRODUCT((AC133:AI133&gt;=$N$8)*(AC133:AI133 &lt;= $N$9)*(TEXT(AC133:AI133,"yyyy-mm")=AL134)*(AC134:AI134 = "●")))</f>
        <v>0</v>
      </c>
      <c r="AN134" s="69" cm="1">
        <f t="array" ref="AN134">IF(AL134=AL133,0,SUMPRODUCT((AC133:AI133&gt;=$N$8)*(AC133:AI133 &lt;= $N$9)*(TEXT(AC133:AI133,"yyyy-mm")=AL134)*(AC134:AI134 = "▲")))</f>
        <v>0</v>
      </c>
      <c r="AO134" s="69" cm="1">
        <f t="array" ref="AO134">IF(AL134=AL133,0,SUMPRODUCT((AC133:AI133&gt;=$N$8)*(AC133:AI133 &lt;= $N$9)*(TEXT(AC133:AI133,"yyyy-mm")=AL134)*(AC134:AI134 = "★")))</f>
        <v>0</v>
      </c>
      <c r="AP134" s="68"/>
      <c r="AQ134" s="19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3"/>
    </row>
    <row r="135" spans="10:55" s="8" customFormat="1" ht="19.5" customHeight="1" x14ac:dyDescent="0.45">
      <c r="J135" s="86"/>
      <c r="K135" s="135"/>
      <c r="L135" s="132">
        <v>88</v>
      </c>
      <c r="M135" s="141">
        <f>S133+1</f>
        <v>46559</v>
      </c>
      <c r="N135" s="141">
        <f t="shared" ref="N135:S135" si="510">M135+1</f>
        <v>46560</v>
      </c>
      <c r="O135" s="141">
        <f t="shared" si="510"/>
        <v>46561</v>
      </c>
      <c r="P135" s="141">
        <f t="shared" si="510"/>
        <v>46562</v>
      </c>
      <c r="Q135" s="141">
        <f t="shared" si="510"/>
        <v>46563</v>
      </c>
      <c r="R135" s="142">
        <f t="shared" si="510"/>
        <v>46564</v>
      </c>
      <c r="S135" s="143">
        <f t="shared" si="510"/>
        <v>46565</v>
      </c>
      <c r="T135" s="135">
        <f t="shared" ref="T135" si="511">COUNTIF(M136:S136,"★")</f>
        <v>0</v>
      </c>
      <c r="U135" s="135"/>
      <c r="V135" s="135" t="str">
        <f>TEXT(M135,"YYYY-MM")</f>
        <v>2027-06</v>
      </c>
      <c r="W135" s="140" cm="1">
        <f t="array" ref="W135">SUMPRODUCT((M135:S135&gt;=$N$8)*(M135:S135 &lt;= $N$9)*(TEXT(M135:S135,"yyyy-mm")=V135)*(M136:S136 = "●"))</f>
        <v>0</v>
      </c>
      <c r="X135" s="140" cm="1">
        <f t="array" ref="X135">SUMPRODUCT((R135:S135&gt;=$N$8)*(R135:S135 &lt;= $N$9)*(TEXT(R135:S135,"yyyy-mm")=V135)*(R136:S136 = "▲"))</f>
        <v>0</v>
      </c>
      <c r="Y135" s="140" cm="1">
        <f t="array" ref="Y135">SUMPRODUCT((M135:S135&gt;=$N$8)*(M135:S135 &lt;= $N$9)*(TEXT(M135:S135,"yyyy-mm")=V135)*(M136:S136 = "★"))</f>
        <v>0</v>
      </c>
      <c r="Z135" s="135"/>
      <c r="AA135" s="135"/>
      <c r="AB135" s="132">
        <v>109</v>
      </c>
      <c r="AC135" s="141">
        <f>AI133+1</f>
        <v>46706</v>
      </c>
      <c r="AD135" s="141">
        <f t="shared" ref="AD135:AI135" si="512">AC135+1</f>
        <v>46707</v>
      </c>
      <c r="AE135" s="141">
        <f t="shared" si="512"/>
        <v>46708</v>
      </c>
      <c r="AF135" s="141">
        <f t="shared" si="512"/>
        <v>46709</v>
      </c>
      <c r="AG135" s="141">
        <f t="shared" si="512"/>
        <v>46710</v>
      </c>
      <c r="AH135" s="142">
        <f t="shared" si="512"/>
        <v>46711</v>
      </c>
      <c r="AI135" s="143">
        <f t="shared" si="512"/>
        <v>46712</v>
      </c>
      <c r="AJ135" s="68">
        <f t="shared" ref="AJ135" si="513">COUNTIF(AC136:AI136,"★")</f>
        <v>0</v>
      </c>
      <c r="AK135" s="68"/>
      <c r="AL135" s="68" t="str">
        <f>TEXT(AC135,"YYYY-MM")</f>
        <v>2027-11</v>
      </c>
      <c r="AM135" s="69" cm="1">
        <f t="array" ref="AM135">SUMPRODUCT((AC135:AI135&gt;=$N$8)*(AC135:AI135 &lt;= $N$9)*(TEXT(AC135:AI135,"yyyy-mm")=AL135)*(AC136:AI136 = "●"))</f>
        <v>0</v>
      </c>
      <c r="AN135" s="69" cm="1">
        <f t="array" ref="AN135">SUMPRODUCT((AH135:AI135&gt;=$N$8)*(AH135:AI135 &lt;= $N$9)*(TEXT(AH135:AI135,"yyyy-mm")=AL135)*(AH136:AI136 = "▲"))</f>
        <v>0</v>
      </c>
      <c r="AO135" s="69" cm="1">
        <f t="array" ref="AO135">SUMPRODUCT((AC135:AI135&gt;=$N$8)*(AC135:AI135 &lt;= $N$9)*(TEXT(AC135:AI135,"yyyy-mm")=AL135)*(AC136:AI136 = "★"))</f>
        <v>0</v>
      </c>
      <c r="AP135" s="68"/>
      <c r="AQ135" s="19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3"/>
    </row>
    <row r="136" spans="10:55" s="8" customFormat="1" ht="19.5" customHeight="1" thickBot="1" x14ac:dyDescent="0.5">
      <c r="J136" s="86"/>
      <c r="K136" s="135" t="str">
        <f t="shared" ref="K136" si="514">IF(U136&gt;=0.285,"OK","NG")</f>
        <v>NG</v>
      </c>
      <c r="L136" s="136"/>
      <c r="M136" s="144"/>
      <c r="N136" s="144"/>
      <c r="O136" s="144"/>
      <c r="P136" s="144"/>
      <c r="Q136" s="144"/>
      <c r="R136" s="145"/>
      <c r="S136" s="146"/>
      <c r="T136" s="135">
        <f t="shared" ref="T136" si="515">COUNTIF(M136:S136,"●")</f>
        <v>0</v>
      </c>
      <c r="U136" s="147">
        <f t="shared" ref="U136" si="516">IF(COUNTA(M136:S136)=0,-1,IF(OR(COUNTIF(M136:S136,"▲")&gt;6,AND(M135&lt;$N$9,$N$9&lt;S135)),0.285,IF(T135+T136=0,0,T136/(T136+T135))))</f>
        <v>-1</v>
      </c>
      <c r="V136" s="135" t="str">
        <f>TEXT(S135,"YYYY-MM")</f>
        <v>2027-06</v>
      </c>
      <c r="W136" s="140" cm="1">
        <f t="array" ref="W136">IF(V136=V135,0,SUMPRODUCT((M135:S135&gt;=$N$8)*(M135:S135 &lt;= $N$9)*(TEXT(M135:S135,"yyyy-mm")=V136)*(M136:S136 = "●")))</f>
        <v>0</v>
      </c>
      <c r="X136" s="140" cm="1">
        <f t="array" ref="X136">IF(V136=V135,0,SUMPRODUCT((M135:S135&gt;=$N$8)*(M135:S135 &lt;= $N$9)*(TEXT(M135:S135,"yyyy-mm")=V136)*(M136:S136 = "▲")))</f>
        <v>0</v>
      </c>
      <c r="Y136" s="140" cm="1">
        <f t="array" ref="Y136">IF(V136=V135,0,SUMPRODUCT((M135:S135&gt;=$N$8)*(M135:S135 &lt;= $N$9)*(TEXT(M135:S135,"yyyy-mm")=V136)*(M136:S136 = "★")))</f>
        <v>0</v>
      </c>
      <c r="Z136" s="135"/>
      <c r="AA136" s="135" t="str">
        <f t="shared" ref="AA136" si="517">IF(AK136&gt;=0.285,"OK","NG")</f>
        <v>NG</v>
      </c>
      <c r="AB136" s="136"/>
      <c r="AC136" s="144"/>
      <c r="AD136" s="144"/>
      <c r="AE136" s="144"/>
      <c r="AF136" s="144"/>
      <c r="AG136" s="144"/>
      <c r="AH136" s="145"/>
      <c r="AI136" s="146"/>
      <c r="AJ136" s="68">
        <f t="shared" ref="AJ136" si="518">COUNTIF(AC136:AI136,"●")</f>
        <v>0</v>
      </c>
      <c r="AK136" s="70">
        <f t="shared" ref="AK136" si="519">IF(COUNTA(AC136:AI136)=0,-1,IF(OR(COUNTIF(AC136:AI136,"▲")&gt;6,AND(AC135&lt;$N$9,$N$9&lt;AI135)),0.285,IF(AJ135+AJ136=0,0,AJ136/(AJ136+AJ135))))</f>
        <v>-1</v>
      </c>
      <c r="AL136" s="68" t="str">
        <f>TEXT(AI135,"YYYY-MM")</f>
        <v>2027-11</v>
      </c>
      <c r="AM136" s="69" cm="1">
        <f t="array" ref="AM136">IF(AL136=AL135,0,SUMPRODUCT((AC135:AI135&gt;=$N$8)*(AC135:AI135 &lt;= $N$9)*(TEXT(AC135:AI135,"yyyy-mm")=AL136)*(AC136:AI136 = "●")))</f>
        <v>0</v>
      </c>
      <c r="AN136" s="69" cm="1">
        <f t="array" ref="AN136">IF(AL136=AL135,0,SUMPRODUCT((AC135:AI135&gt;=$N$8)*(AC135:AI135 &lt;= $N$9)*(TEXT(AC135:AI135,"yyyy-mm")=AL136)*(AC136:AI136 = "▲")))</f>
        <v>0</v>
      </c>
      <c r="AO136" s="69" cm="1">
        <f t="array" ref="AO136">IF(AL136=AL135,0,SUMPRODUCT((AC135:AI135&gt;=$N$8)*(AC135:AI135 &lt;= $N$9)*(TEXT(AC135:AI135,"yyyy-mm")=AL136)*(AC136:AI136 = "★")))</f>
        <v>0</v>
      </c>
      <c r="AP136" s="68"/>
      <c r="AQ136" s="19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3"/>
    </row>
    <row r="137" spans="10:55" s="8" customFormat="1" ht="19.5" customHeight="1" x14ac:dyDescent="0.45">
      <c r="J137" s="86"/>
      <c r="K137" s="135"/>
      <c r="L137" s="132">
        <v>89</v>
      </c>
      <c r="M137" s="141">
        <f>S135+1</f>
        <v>46566</v>
      </c>
      <c r="N137" s="141">
        <f t="shared" ref="N137:S137" si="520">M137+1</f>
        <v>46567</v>
      </c>
      <c r="O137" s="141">
        <f t="shared" si="520"/>
        <v>46568</v>
      </c>
      <c r="P137" s="141">
        <f t="shared" si="520"/>
        <v>46569</v>
      </c>
      <c r="Q137" s="141">
        <f t="shared" si="520"/>
        <v>46570</v>
      </c>
      <c r="R137" s="142">
        <f t="shared" si="520"/>
        <v>46571</v>
      </c>
      <c r="S137" s="143">
        <f t="shared" si="520"/>
        <v>46572</v>
      </c>
      <c r="T137" s="135">
        <f t="shared" ref="T137" si="521">COUNTIF(M138:S138,"★")</f>
        <v>0</v>
      </c>
      <c r="U137" s="135"/>
      <c r="V137" s="135" t="str">
        <f>TEXT(M137,"YYYY-MM")</f>
        <v>2027-06</v>
      </c>
      <c r="W137" s="140" cm="1">
        <f t="array" ref="W137">SUMPRODUCT((M137:S137&gt;=$N$8)*(M137:S137 &lt;= $N$9)*(TEXT(M137:S137,"yyyy-mm")=V137)*(M138:S138 = "●"))</f>
        <v>0</v>
      </c>
      <c r="X137" s="140" cm="1">
        <f t="array" ref="X137">SUMPRODUCT((R137:S137&gt;=$N$8)*(R137:S137 &lt;= $N$9)*(TEXT(R137:S137,"yyyy-mm")=V137)*(R138:S138 = "▲"))</f>
        <v>0</v>
      </c>
      <c r="Y137" s="140" cm="1">
        <f t="array" ref="Y137">SUMPRODUCT((M137:S137&gt;=$N$8)*(M137:S137 &lt;= $N$9)*(TEXT(M137:S137,"yyyy-mm")=V137)*(M138:S138 = "★"))</f>
        <v>0</v>
      </c>
      <c r="Z137" s="135"/>
      <c r="AA137" s="135"/>
      <c r="AB137" s="132">
        <v>110</v>
      </c>
      <c r="AC137" s="141">
        <f>AI135+1</f>
        <v>46713</v>
      </c>
      <c r="AD137" s="141">
        <f t="shared" ref="AD137:AI137" si="522">AC137+1</f>
        <v>46714</v>
      </c>
      <c r="AE137" s="141">
        <f t="shared" si="522"/>
        <v>46715</v>
      </c>
      <c r="AF137" s="141">
        <f t="shared" si="522"/>
        <v>46716</v>
      </c>
      <c r="AG137" s="141">
        <f t="shared" si="522"/>
        <v>46717</v>
      </c>
      <c r="AH137" s="142">
        <f t="shared" si="522"/>
        <v>46718</v>
      </c>
      <c r="AI137" s="143">
        <f t="shared" si="522"/>
        <v>46719</v>
      </c>
      <c r="AJ137" s="68">
        <f t="shared" ref="AJ137" si="523">COUNTIF(AC138:AI138,"★")</f>
        <v>0</v>
      </c>
      <c r="AK137" s="68"/>
      <c r="AL137" s="68" t="str">
        <f>TEXT(AC137,"YYYY-MM")</f>
        <v>2027-11</v>
      </c>
      <c r="AM137" s="69" cm="1">
        <f t="array" ref="AM137">SUMPRODUCT((AC137:AI137&gt;=$N$8)*(AC137:AI137 &lt;= $N$9)*(TEXT(AC137:AI137,"yyyy-mm")=AL137)*(AC138:AI138 = "●"))</f>
        <v>0</v>
      </c>
      <c r="AN137" s="69" cm="1">
        <f t="array" ref="AN137">SUMPRODUCT((AH137:AI137&gt;=$N$8)*(AH137:AI137 &lt;= $N$9)*(TEXT(AH137:AI137,"yyyy-mm")=AL137)*(AH138:AI138 = "▲"))</f>
        <v>0</v>
      </c>
      <c r="AO137" s="69" cm="1">
        <f t="array" ref="AO137">SUMPRODUCT((AC137:AI137&gt;=$N$8)*(AC137:AI137 &lt;= $N$9)*(TEXT(AC137:AI137,"yyyy-mm")=AL137)*(AC138:AI138 = "★"))</f>
        <v>0</v>
      </c>
      <c r="AP137" s="68"/>
      <c r="AQ137" s="19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3"/>
    </row>
    <row r="138" spans="10:55" s="8" customFormat="1" ht="19.5" customHeight="1" thickBot="1" x14ac:dyDescent="0.5">
      <c r="J138" s="86"/>
      <c r="K138" s="135" t="str">
        <f t="shared" ref="K138" si="524">IF(U138&gt;=0.285,"OK","NG")</f>
        <v>NG</v>
      </c>
      <c r="L138" s="136"/>
      <c r="M138" s="144"/>
      <c r="N138" s="144"/>
      <c r="O138" s="144"/>
      <c r="P138" s="144"/>
      <c r="Q138" s="144"/>
      <c r="R138" s="145"/>
      <c r="S138" s="146"/>
      <c r="T138" s="135">
        <f t="shared" ref="T138" si="525">COUNTIF(M138:S138,"●")</f>
        <v>0</v>
      </c>
      <c r="U138" s="147">
        <f t="shared" ref="U138" si="526">IF(COUNTA(M138:S138)=0,-1,IF(OR(COUNTIF(M138:S138,"▲")&gt;6,AND(M137&lt;$N$9,$N$9&lt;S137)),0.285,IF(T137+T138=0,0,T138/(T138+T137))))</f>
        <v>-1</v>
      </c>
      <c r="V138" s="135" t="str">
        <f>TEXT(S137,"YYYY-MM")</f>
        <v>2027-07</v>
      </c>
      <c r="W138" s="140" cm="1">
        <f t="array" ref="W138">IF(V138=V137,0,SUMPRODUCT((M137:S137&gt;=$N$8)*(M137:S137 &lt;= $N$9)*(TEXT(M137:S137,"yyyy-mm")=V138)*(M138:S138 = "●")))</f>
        <v>0</v>
      </c>
      <c r="X138" s="140" cm="1">
        <f t="array" ref="X138">IF(V138=V137,0,SUMPRODUCT((M137:S137&gt;=$N$8)*(M137:S137 &lt;= $N$9)*(TEXT(M137:S137,"yyyy-mm")=V138)*(M138:S138 = "▲")))</f>
        <v>0</v>
      </c>
      <c r="Y138" s="140" cm="1">
        <f t="array" ref="Y138">IF(V138=V137,0,SUMPRODUCT((M137:S137&gt;=$N$8)*(M137:S137 &lt;= $N$9)*(TEXT(M137:S137,"yyyy-mm")=V138)*(M138:S138 = "★")))</f>
        <v>0</v>
      </c>
      <c r="Z138" s="135"/>
      <c r="AA138" s="135" t="str">
        <f t="shared" ref="AA138" si="527">IF(AK138&gt;=0.285,"OK","NG")</f>
        <v>NG</v>
      </c>
      <c r="AB138" s="136"/>
      <c r="AC138" s="144"/>
      <c r="AD138" s="144"/>
      <c r="AE138" s="144"/>
      <c r="AF138" s="144"/>
      <c r="AG138" s="144"/>
      <c r="AH138" s="145"/>
      <c r="AI138" s="146"/>
      <c r="AJ138" s="68">
        <f t="shared" ref="AJ138" si="528">COUNTIF(AC138:AI138,"●")</f>
        <v>0</v>
      </c>
      <c r="AK138" s="70">
        <f t="shared" ref="AK138" si="529">IF(COUNTA(AC138:AI138)=0,-1,IF(OR(COUNTIF(AC138:AI138,"▲")&gt;6,AND(AC137&lt;$N$9,$N$9&lt;AI137)),0.285,IF(AJ137+AJ138=0,0,AJ138/(AJ138+AJ137))))</f>
        <v>-1</v>
      </c>
      <c r="AL138" s="68" t="str">
        <f>TEXT(AI137,"YYYY-MM")</f>
        <v>2027-11</v>
      </c>
      <c r="AM138" s="69" cm="1">
        <f t="array" ref="AM138">IF(AL138=AL137,0,SUMPRODUCT((AC137:AI137&gt;=$N$8)*(AC137:AI137 &lt;= $N$9)*(TEXT(AC137:AI137,"yyyy-mm")=AL138)*(AC138:AI138 = "●")))</f>
        <v>0</v>
      </c>
      <c r="AN138" s="69" cm="1">
        <f t="array" ref="AN138">IF(AL138=AL137,0,SUMPRODUCT((AC137:AI137&gt;=$N$8)*(AC137:AI137 &lt;= $N$9)*(TEXT(AC137:AI137,"yyyy-mm")=AL138)*(AC138:AI138 = "▲")))</f>
        <v>0</v>
      </c>
      <c r="AO138" s="69" cm="1">
        <f t="array" ref="AO138">IF(AL138=AL137,0,SUMPRODUCT((AC137:AI137&gt;=$N$8)*(AC137:AI137 &lt;= $N$9)*(TEXT(AC137:AI137,"yyyy-mm")=AL138)*(AC138:AI138 = "★")))</f>
        <v>0</v>
      </c>
      <c r="AP138" s="68"/>
      <c r="AQ138" s="19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3"/>
    </row>
    <row r="139" spans="10:55" s="8" customFormat="1" ht="19.5" customHeight="1" x14ac:dyDescent="0.45">
      <c r="J139" s="86"/>
      <c r="K139" s="135"/>
      <c r="L139" s="132">
        <v>90</v>
      </c>
      <c r="M139" s="141">
        <f>S137+1</f>
        <v>46573</v>
      </c>
      <c r="N139" s="141">
        <f t="shared" ref="N139:S139" si="530">M139+1</f>
        <v>46574</v>
      </c>
      <c r="O139" s="141">
        <f t="shared" si="530"/>
        <v>46575</v>
      </c>
      <c r="P139" s="141">
        <f t="shared" si="530"/>
        <v>46576</v>
      </c>
      <c r="Q139" s="141">
        <f t="shared" si="530"/>
        <v>46577</v>
      </c>
      <c r="R139" s="142">
        <f t="shared" si="530"/>
        <v>46578</v>
      </c>
      <c r="S139" s="143">
        <f t="shared" si="530"/>
        <v>46579</v>
      </c>
      <c r="T139" s="135">
        <f t="shared" ref="T139" si="531">COUNTIF(M140:S140,"★")</f>
        <v>0</v>
      </c>
      <c r="U139" s="135"/>
      <c r="V139" s="135" t="str">
        <f>TEXT(M139,"YYYY-MM")</f>
        <v>2027-07</v>
      </c>
      <c r="W139" s="140" cm="1">
        <f t="array" ref="W139">SUMPRODUCT((M139:S139&gt;=$N$8)*(M139:S139 &lt;= $N$9)*(TEXT(M139:S139,"yyyy-mm")=V139)*(M140:S140 = "●"))</f>
        <v>0</v>
      </c>
      <c r="X139" s="140" cm="1">
        <f t="array" ref="X139">SUMPRODUCT((R139:S139&gt;=$N$8)*(R139:S139 &lt;= $N$9)*(TEXT(R139:S139,"yyyy-mm")=V139)*(R140:S140 = "▲"))</f>
        <v>0</v>
      </c>
      <c r="Y139" s="140" cm="1">
        <f t="array" ref="Y139">SUMPRODUCT((M139:S139&gt;=$N$8)*(M139:S139 &lt;= $N$9)*(TEXT(M139:S139,"yyyy-mm")=V139)*(M140:S140 = "★"))</f>
        <v>0</v>
      </c>
      <c r="Z139" s="135"/>
      <c r="AA139" s="135"/>
      <c r="AB139" s="132">
        <v>111</v>
      </c>
      <c r="AC139" s="141">
        <f>AI137+1</f>
        <v>46720</v>
      </c>
      <c r="AD139" s="141">
        <f t="shared" ref="AD139:AI139" si="532">AC139+1</f>
        <v>46721</v>
      </c>
      <c r="AE139" s="141">
        <f t="shared" si="532"/>
        <v>46722</v>
      </c>
      <c r="AF139" s="141">
        <f t="shared" si="532"/>
        <v>46723</v>
      </c>
      <c r="AG139" s="141">
        <f t="shared" si="532"/>
        <v>46724</v>
      </c>
      <c r="AH139" s="142">
        <f t="shared" si="532"/>
        <v>46725</v>
      </c>
      <c r="AI139" s="143">
        <f t="shared" si="532"/>
        <v>46726</v>
      </c>
      <c r="AJ139" s="68">
        <f t="shared" ref="AJ139" si="533">COUNTIF(AC140:AI140,"★")</f>
        <v>0</v>
      </c>
      <c r="AK139" s="68"/>
      <c r="AL139" s="68" t="str">
        <f>TEXT(AC139,"YYYY-MM")</f>
        <v>2027-11</v>
      </c>
      <c r="AM139" s="69" cm="1">
        <f t="array" ref="AM139">SUMPRODUCT((AC139:AI139&gt;=$N$8)*(AC139:AI139 &lt;= $N$9)*(TEXT(AC139:AI139,"yyyy-mm")=AL139)*(AC140:AI140 = "●"))</f>
        <v>0</v>
      </c>
      <c r="AN139" s="69" cm="1">
        <f t="array" ref="AN139">SUMPRODUCT((AH139:AI139&gt;=$N$8)*(AH139:AI139 &lt;= $N$9)*(TEXT(AH139:AI139,"yyyy-mm")=AL139)*(AH140:AI140 = "▲"))</f>
        <v>0</v>
      </c>
      <c r="AO139" s="69" cm="1">
        <f t="array" ref="AO139">SUMPRODUCT((AC139:AI139&gt;=$N$8)*(AC139:AI139 &lt;= $N$9)*(TEXT(AC139:AI139,"yyyy-mm")=AL139)*(AC140:AI140 = "★"))</f>
        <v>0</v>
      </c>
      <c r="AP139" s="68"/>
      <c r="AQ139" s="19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3"/>
    </row>
    <row r="140" spans="10:55" s="8" customFormat="1" ht="19.5" customHeight="1" thickBot="1" x14ac:dyDescent="0.5">
      <c r="J140" s="86"/>
      <c r="K140" s="135" t="str">
        <f t="shared" ref="K140" si="534">IF(U140&gt;=0.285,"OK","NG")</f>
        <v>NG</v>
      </c>
      <c r="L140" s="136"/>
      <c r="M140" s="144"/>
      <c r="N140" s="144"/>
      <c r="O140" s="144"/>
      <c r="P140" s="144"/>
      <c r="Q140" s="144"/>
      <c r="R140" s="145"/>
      <c r="S140" s="146"/>
      <c r="T140" s="135">
        <f t="shared" ref="T140" si="535">COUNTIF(M140:S140,"●")</f>
        <v>0</v>
      </c>
      <c r="U140" s="147">
        <f t="shared" ref="U140" si="536">IF(COUNTA(M140:S140)=0,-1,IF(OR(COUNTIF(M140:S140,"▲")&gt;6,AND(M139&lt;$N$9,$N$9&lt;S139)),0.285,IF(T139+T140=0,0,T140/(T140+T139))))</f>
        <v>-1</v>
      </c>
      <c r="V140" s="135" t="str">
        <f>TEXT(S139,"YYYY-MM")</f>
        <v>2027-07</v>
      </c>
      <c r="W140" s="140" cm="1">
        <f t="array" ref="W140">IF(V140=V139,0,SUMPRODUCT((M139:S139&gt;=$N$8)*(M139:S139 &lt;= $N$9)*(TEXT(M139:S139,"yyyy-mm")=V140)*(M140:S140 = "●")))</f>
        <v>0</v>
      </c>
      <c r="X140" s="140" cm="1">
        <f t="array" ref="X140">IF(V140=V139,0,SUMPRODUCT((M139:S139&gt;=$N$8)*(M139:S139 &lt;= $N$9)*(TEXT(M139:S139,"yyyy-mm")=V140)*(M140:S140 = "▲")))</f>
        <v>0</v>
      </c>
      <c r="Y140" s="140" cm="1">
        <f t="array" ref="Y140">IF(V140=V139,0,SUMPRODUCT((M139:S139&gt;=$N$8)*(M139:S139 &lt;= $N$9)*(TEXT(M139:S139,"yyyy-mm")=V140)*(M140:S140 = "★")))</f>
        <v>0</v>
      </c>
      <c r="Z140" s="135"/>
      <c r="AA140" s="135" t="str">
        <f t="shared" ref="AA140" si="537">IF(AK140&gt;=0.285,"OK","NG")</f>
        <v>NG</v>
      </c>
      <c r="AB140" s="136"/>
      <c r="AC140" s="144"/>
      <c r="AD140" s="144"/>
      <c r="AE140" s="144"/>
      <c r="AF140" s="144"/>
      <c r="AG140" s="144"/>
      <c r="AH140" s="145"/>
      <c r="AI140" s="146"/>
      <c r="AJ140" s="68">
        <f t="shared" ref="AJ140" si="538">COUNTIF(AC140:AI140,"●")</f>
        <v>0</v>
      </c>
      <c r="AK140" s="70">
        <f t="shared" ref="AK140" si="539">IF(COUNTA(AC140:AI140)=0,-1,IF(OR(COUNTIF(AC140:AI140,"▲")&gt;6,AND(AC139&lt;$N$9,$N$9&lt;AI139)),0.285,IF(AJ139+AJ140=0,0,AJ140/(AJ140+AJ139))))</f>
        <v>-1</v>
      </c>
      <c r="AL140" s="68" t="str">
        <f>TEXT(AI139,"YYYY-MM")</f>
        <v>2027-12</v>
      </c>
      <c r="AM140" s="69" cm="1">
        <f t="array" ref="AM140">IF(AL140=AL139,0,SUMPRODUCT((AC139:AI139&gt;=$N$8)*(AC139:AI139 &lt;= $N$9)*(TEXT(AC139:AI139,"yyyy-mm")=AL140)*(AC140:AI140 = "●")))</f>
        <v>0</v>
      </c>
      <c r="AN140" s="69" cm="1">
        <f t="array" ref="AN140">IF(AL140=AL139,0,SUMPRODUCT((AC139:AI139&gt;=$N$8)*(AC139:AI139 &lt;= $N$9)*(TEXT(AC139:AI139,"yyyy-mm")=AL140)*(AC140:AI140 = "▲")))</f>
        <v>0</v>
      </c>
      <c r="AO140" s="69" cm="1">
        <f t="array" ref="AO140">IF(AL140=AL139,0,SUMPRODUCT((AC139:AI139&gt;=$N$8)*(AC139:AI139 &lt;= $N$9)*(TEXT(AC139:AI139,"yyyy-mm")=AL140)*(AC140:AI140 = "★")))</f>
        <v>0</v>
      </c>
      <c r="AP140" s="68"/>
      <c r="AQ140" s="19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3"/>
    </row>
    <row r="141" spans="10:55" s="8" customFormat="1" ht="19.5" customHeight="1" x14ac:dyDescent="0.45">
      <c r="J141" s="86"/>
      <c r="K141" s="135"/>
      <c r="L141" s="132">
        <v>91</v>
      </c>
      <c r="M141" s="141">
        <f>S139+1</f>
        <v>46580</v>
      </c>
      <c r="N141" s="141">
        <f t="shared" ref="N141:S141" si="540">M141+1</f>
        <v>46581</v>
      </c>
      <c r="O141" s="141">
        <f t="shared" si="540"/>
        <v>46582</v>
      </c>
      <c r="P141" s="141">
        <f t="shared" si="540"/>
        <v>46583</v>
      </c>
      <c r="Q141" s="141">
        <f t="shared" si="540"/>
        <v>46584</v>
      </c>
      <c r="R141" s="142">
        <f t="shared" si="540"/>
        <v>46585</v>
      </c>
      <c r="S141" s="143">
        <f t="shared" si="540"/>
        <v>46586</v>
      </c>
      <c r="T141" s="135">
        <f t="shared" ref="T141" si="541">COUNTIF(M142:S142,"★")</f>
        <v>0</v>
      </c>
      <c r="U141" s="135"/>
      <c r="V141" s="135" t="str">
        <f t="shared" ref="V141" si="542">TEXT(M141,"YYYY-MM")</f>
        <v>2027-07</v>
      </c>
      <c r="W141" s="140" cm="1">
        <f t="array" ref="W141">SUMPRODUCT((M141:S141&gt;=$N$8)*(M141:S141 &lt;= $N$9)*(TEXT(M141:S141,"yyyy-mm")=V141)*(M142:S142 = "●"))</f>
        <v>0</v>
      </c>
      <c r="X141" s="140" cm="1">
        <f t="array" ref="X141">SUMPRODUCT((R141:S141&gt;=$N$8)*(R141:S141 &lt;= $N$9)*(TEXT(R141:S141,"yyyy-mm")=V141)*(R142:S142 = "▲"))</f>
        <v>0</v>
      </c>
      <c r="Y141" s="140" cm="1">
        <f t="array" ref="Y141">SUMPRODUCT((M141:S141&gt;=$N$8)*(M141:S141 &lt;= $N$9)*(TEXT(M141:S141,"yyyy-mm")=V141)*(M142:S142 = "★"))</f>
        <v>0</v>
      </c>
      <c r="Z141" s="135"/>
      <c r="AA141" s="135"/>
      <c r="AB141" s="132">
        <v>112</v>
      </c>
      <c r="AC141" s="141">
        <f>AI139+1</f>
        <v>46727</v>
      </c>
      <c r="AD141" s="141">
        <f t="shared" ref="AD141:AI141" si="543">AC141+1</f>
        <v>46728</v>
      </c>
      <c r="AE141" s="141">
        <f t="shared" si="543"/>
        <v>46729</v>
      </c>
      <c r="AF141" s="141">
        <f t="shared" si="543"/>
        <v>46730</v>
      </c>
      <c r="AG141" s="141">
        <f t="shared" si="543"/>
        <v>46731</v>
      </c>
      <c r="AH141" s="142">
        <f t="shared" si="543"/>
        <v>46732</v>
      </c>
      <c r="AI141" s="143">
        <f t="shared" si="543"/>
        <v>46733</v>
      </c>
      <c r="AJ141" s="68">
        <f t="shared" ref="AJ141" si="544">COUNTIF(AC142:AI142,"★")</f>
        <v>0</v>
      </c>
      <c r="AK141" s="68"/>
      <c r="AL141" s="68" t="str">
        <f t="shared" ref="AL141" si="545">TEXT(AC141,"YYYY-MM")</f>
        <v>2027-12</v>
      </c>
      <c r="AM141" s="69" cm="1">
        <f t="array" ref="AM141">SUMPRODUCT((AC141:AI141&gt;=$N$8)*(AC141:AI141 &lt;= $N$9)*(TEXT(AC141:AI141,"yyyy-mm")=AL141)*(AC142:AI142 = "●"))</f>
        <v>0</v>
      </c>
      <c r="AN141" s="69" cm="1">
        <f t="array" ref="AN141">SUMPRODUCT((AH141:AI141&gt;=$N$8)*(AH141:AI141 &lt;= $N$9)*(TEXT(AH141:AI141,"yyyy-mm")=AL141)*(AH142:AI142 = "▲"))</f>
        <v>0</v>
      </c>
      <c r="AO141" s="69" cm="1">
        <f t="array" ref="AO141">SUMPRODUCT((AC141:AI141&gt;=$N$8)*(AC141:AI141 &lt;= $N$9)*(TEXT(AC141:AI141,"yyyy-mm")=AL141)*(AC142:AI142 = "★"))</f>
        <v>0</v>
      </c>
      <c r="AP141" s="68"/>
      <c r="AQ141" s="19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3"/>
    </row>
    <row r="142" spans="10:55" s="8" customFormat="1" ht="19.5" customHeight="1" thickBot="1" x14ac:dyDescent="0.5">
      <c r="J142" s="86"/>
      <c r="K142" s="135" t="str">
        <f t="shared" ref="K142" si="546">IF(U142&gt;=0.285,"OK","NG")</f>
        <v>NG</v>
      </c>
      <c r="L142" s="136"/>
      <c r="M142" s="144"/>
      <c r="N142" s="144"/>
      <c r="O142" s="144"/>
      <c r="P142" s="144"/>
      <c r="Q142" s="144"/>
      <c r="R142" s="145"/>
      <c r="S142" s="146"/>
      <c r="T142" s="135">
        <f t="shared" ref="T142" si="547">COUNTIF(M142:S142,"●")</f>
        <v>0</v>
      </c>
      <c r="U142" s="147">
        <f t="shared" ref="U142" si="548">IF(COUNTA(M142:S142)=0,-1,IF(OR(COUNTIF(M142:S142,"▲")&gt;6,AND(M141&lt;$N$9,$N$9&lt;S141)),0.285,IF(T141+T142=0,0,T142/(T142+T141))))</f>
        <v>-1</v>
      </c>
      <c r="V142" s="135" t="str">
        <f t="shared" ref="V142" si="549">TEXT(S141,"YYYY-MM")</f>
        <v>2027-07</v>
      </c>
      <c r="W142" s="140" cm="1">
        <f t="array" ref="W142">IF(V142=V141,0,SUMPRODUCT((M141:S141&gt;=$N$8)*(M141:S141 &lt;= $N$9)*(TEXT(M141:S141,"yyyy-mm")=V142)*(M142:S142 = "●")))</f>
        <v>0</v>
      </c>
      <c r="X142" s="140" cm="1">
        <f t="array" ref="X142">IF(V142=V141,0,SUMPRODUCT((M141:S141&gt;=$N$8)*(M141:S141 &lt;= $N$9)*(TEXT(M141:S141,"yyyy-mm")=V142)*(M142:S142 = "▲")))</f>
        <v>0</v>
      </c>
      <c r="Y142" s="140" cm="1">
        <f t="array" ref="Y142">IF(V142=V141,0,SUMPRODUCT((M141:S141&gt;=$N$8)*(M141:S141 &lt;= $N$9)*(TEXT(M141:S141,"yyyy-mm")=V142)*(M142:S142 = "★")))</f>
        <v>0</v>
      </c>
      <c r="Z142" s="135"/>
      <c r="AA142" s="135" t="str">
        <f t="shared" ref="AA142" si="550">IF(AK142&gt;=0.285,"OK","NG")</f>
        <v>NG</v>
      </c>
      <c r="AB142" s="136"/>
      <c r="AC142" s="144"/>
      <c r="AD142" s="144"/>
      <c r="AE142" s="144"/>
      <c r="AF142" s="144"/>
      <c r="AG142" s="144"/>
      <c r="AH142" s="145"/>
      <c r="AI142" s="146"/>
      <c r="AJ142" s="68">
        <f t="shared" ref="AJ142" si="551">COUNTIF(AC142:AI142,"●")</f>
        <v>0</v>
      </c>
      <c r="AK142" s="70">
        <f t="shared" ref="AK142" si="552">IF(COUNTA(AC142:AI142)=0,-1,IF(OR(COUNTIF(AC142:AI142,"▲")&gt;6,AND(AC141&lt;$N$9,$N$9&lt;AI141)),0.285,IF(AJ141+AJ142=0,0,AJ142/(AJ142+AJ141))))</f>
        <v>-1</v>
      </c>
      <c r="AL142" s="68" t="str">
        <f t="shared" ref="AL142" si="553">TEXT(AI141,"YYYY-MM")</f>
        <v>2027-12</v>
      </c>
      <c r="AM142" s="69" cm="1">
        <f t="array" ref="AM142">IF(AL142=AL141,0,SUMPRODUCT((AC141:AI141&gt;=$N$8)*(AC141:AI141 &lt;= $N$9)*(TEXT(AC141:AI141,"yyyy-mm")=AL142)*(AC142:AI142 = "●")))</f>
        <v>0</v>
      </c>
      <c r="AN142" s="69" cm="1">
        <f t="array" ref="AN142">IF(AL142=AL141,0,SUMPRODUCT((AC141:AI141&gt;=$N$8)*(AC141:AI141 &lt;= $N$9)*(TEXT(AC141:AI141,"yyyy-mm")=AL142)*(AC142:AI142 = "▲")))</f>
        <v>0</v>
      </c>
      <c r="AO142" s="69" cm="1">
        <f t="array" ref="AO142">IF(AL142=AL141,0,SUMPRODUCT((AC141:AI141&gt;=$N$8)*(AC141:AI141 &lt;= $N$9)*(TEXT(AC141:AI141,"yyyy-mm")=AL142)*(AC142:AI142 = "★")))</f>
        <v>0</v>
      </c>
      <c r="AP142" s="68"/>
      <c r="AQ142" s="19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3"/>
    </row>
    <row r="143" spans="10:55" s="8" customFormat="1" ht="19.5" customHeight="1" x14ac:dyDescent="0.45">
      <c r="J143" s="86"/>
      <c r="K143" s="135"/>
      <c r="L143" s="132">
        <v>92</v>
      </c>
      <c r="M143" s="141">
        <f>S141+1</f>
        <v>46587</v>
      </c>
      <c r="N143" s="141">
        <f t="shared" ref="N143:S143" si="554">M143+1</f>
        <v>46588</v>
      </c>
      <c r="O143" s="141">
        <f t="shared" si="554"/>
        <v>46589</v>
      </c>
      <c r="P143" s="141">
        <f t="shared" si="554"/>
        <v>46590</v>
      </c>
      <c r="Q143" s="141">
        <f t="shared" si="554"/>
        <v>46591</v>
      </c>
      <c r="R143" s="142">
        <f t="shared" si="554"/>
        <v>46592</v>
      </c>
      <c r="S143" s="143">
        <f t="shared" si="554"/>
        <v>46593</v>
      </c>
      <c r="T143" s="135">
        <f t="shared" ref="T143" si="555">COUNTIF(M144:S144,"★")</f>
        <v>0</v>
      </c>
      <c r="U143" s="135"/>
      <c r="V143" s="135" t="str">
        <f t="shared" ref="V143" si="556">TEXT(M143,"YYYY-MM")</f>
        <v>2027-07</v>
      </c>
      <c r="W143" s="140" cm="1">
        <f t="array" ref="W143">SUMPRODUCT((M143:S143&gt;=$N$8)*(M143:S143 &lt;= $N$9)*(TEXT(M143:S143,"yyyy-mm")=V143)*(M144:S144 = "●"))</f>
        <v>0</v>
      </c>
      <c r="X143" s="140" cm="1">
        <f t="array" ref="X143">SUMPRODUCT((R143:S143&gt;=$N$8)*(R143:S143 &lt;= $N$9)*(TEXT(R143:S143,"yyyy-mm")=V143)*(R144:S144 = "▲"))</f>
        <v>0</v>
      </c>
      <c r="Y143" s="140" cm="1">
        <f t="array" ref="Y143">SUMPRODUCT((M143:S143&gt;=$N$8)*(M143:S143 &lt;= $N$9)*(TEXT(M143:S143,"yyyy-mm")=V143)*(M144:S144 = "★"))</f>
        <v>0</v>
      </c>
      <c r="Z143" s="135"/>
      <c r="AA143" s="135"/>
      <c r="AB143" s="132">
        <v>113</v>
      </c>
      <c r="AC143" s="141">
        <f>AI141+1</f>
        <v>46734</v>
      </c>
      <c r="AD143" s="141">
        <f t="shared" ref="AD143:AI143" si="557">AC143+1</f>
        <v>46735</v>
      </c>
      <c r="AE143" s="141">
        <f t="shared" si="557"/>
        <v>46736</v>
      </c>
      <c r="AF143" s="141">
        <f t="shared" si="557"/>
        <v>46737</v>
      </c>
      <c r="AG143" s="141">
        <f t="shared" si="557"/>
        <v>46738</v>
      </c>
      <c r="AH143" s="142">
        <f t="shared" si="557"/>
        <v>46739</v>
      </c>
      <c r="AI143" s="143">
        <f t="shared" si="557"/>
        <v>46740</v>
      </c>
      <c r="AJ143" s="68">
        <f t="shared" ref="AJ143" si="558">COUNTIF(AC144:AI144,"★")</f>
        <v>0</v>
      </c>
      <c r="AK143" s="68"/>
      <c r="AL143" s="68" t="str">
        <f t="shared" ref="AL143" si="559">TEXT(AC143,"YYYY-MM")</f>
        <v>2027-12</v>
      </c>
      <c r="AM143" s="69" cm="1">
        <f t="array" ref="AM143">SUMPRODUCT((AC143:AI143&gt;=$N$8)*(AC143:AI143 &lt;= $N$9)*(TEXT(AC143:AI143,"yyyy-mm")=AL143)*(AC144:AI144 = "●"))</f>
        <v>0</v>
      </c>
      <c r="AN143" s="69" cm="1">
        <f t="array" ref="AN143">SUMPRODUCT((AH143:AI143&gt;=$N$8)*(AH143:AI143 &lt;= $N$9)*(TEXT(AH143:AI143,"yyyy-mm")=AL143)*(AH144:AI144 = "▲"))</f>
        <v>0</v>
      </c>
      <c r="AO143" s="69" cm="1">
        <f t="array" ref="AO143">SUMPRODUCT((AC143:AI143&gt;=$N$8)*(AC143:AI143 &lt;= $N$9)*(TEXT(AC143:AI143,"yyyy-mm")=AL143)*(AC144:AI144 = "★"))</f>
        <v>0</v>
      </c>
      <c r="AP143" s="68"/>
      <c r="AQ143" s="19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3"/>
    </row>
    <row r="144" spans="10:55" s="8" customFormat="1" ht="19.5" customHeight="1" thickBot="1" x14ac:dyDescent="0.5">
      <c r="J144" s="86"/>
      <c r="K144" s="135" t="str">
        <f t="shared" ref="K144" si="560">IF(U144&gt;=0.285,"OK","NG")</f>
        <v>NG</v>
      </c>
      <c r="L144" s="136"/>
      <c r="M144" s="144"/>
      <c r="N144" s="144"/>
      <c r="O144" s="144"/>
      <c r="P144" s="144"/>
      <c r="Q144" s="144"/>
      <c r="R144" s="145"/>
      <c r="S144" s="146"/>
      <c r="T144" s="135">
        <f t="shared" ref="T144" si="561">COUNTIF(M144:S144,"●")</f>
        <v>0</v>
      </c>
      <c r="U144" s="147">
        <f t="shared" ref="U144" si="562">IF(COUNTA(M144:S144)=0,-1,IF(OR(COUNTIF(M144:S144,"▲")&gt;6,AND(M143&lt;$N$9,$N$9&lt;S143)),0.285,IF(T143+T144=0,0,T144/(T144+T143))))</f>
        <v>-1</v>
      </c>
      <c r="V144" s="135" t="str">
        <f t="shared" ref="V144" si="563">TEXT(S143,"YYYY-MM")</f>
        <v>2027-07</v>
      </c>
      <c r="W144" s="140" cm="1">
        <f t="array" ref="W144">IF(V144=V143,0,SUMPRODUCT((M143:S143&gt;=$N$8)*(M143:S143 &lt;= $N$9)*(TEXT(M143:S143,"yyyy-mm")=V144)*(M144:S144 = "●")))</f>
        <v>0</v>
      </c>
      <c r="X144" s="140" cm="1">
        <f t="array" ref="X144">IF(V144=V143,0,SUMPRODUCT((M143:S143&gt;=$N$8)*(M143:S143 &lt;= $N$9)*(TEXT(M143:S143,"yyyy-mm")=V144)*(M144:S144 = "▲")))</f>
        <v>0</v>
      </c>
      <c r="Y144" s="140" cm="1">
        <f t="array" ref="Y144">IF(V144=V143,0,SUMPRODUCT((M143:S143&gt;=$N$8)*(M143:S143 &lt;= $N$9)*(TEXT(M143:S143,"yyyy-mm")=V144)*(M144:S144 = "★")))</f>
        <v>0</v>
      </c>
      <c r="Z144" s="135"/>
      <c r="AA144" s="135" t="str">
        <f t="shared" ref="AA144" si="564">IF(AK144&gt;=0.285,"OK","NG")</f>
        <v>NG</v>
      </c>
      <c r="AB144" s="136"/>
      <c r="AC144" s="144"/>
      <c r="AD144" s="144"/>
      <c r="AE144" s="144"/>
      <c r="AF144" s="144"/>
      <c r="AG144" s="144"/>
      <c r="AH144" s="145"/>
      <c r="AI144" s="146"/>
      <c r="AJ144" s="68">
        <f t="shared" ref="AJ144" si="565">COUNTIF(AC144:AI144,"●")</f>
        <v>0</v>
      </c>
      <c r="AK144" s="70">
        <f t="shared" ref="AK144" si="566">IF(COUNTA(AC144:AI144)=0,-1,IF(OR(COUNTIF(AC144:AI144,"▲")&gt;6,AND(AC143&lt;$N$9,$N$9&lt;AI143)),0.285,IF(AJ143+AJ144=0,0,AJ144/(AJ144+AJ143))))</f>
        <v>-1</v>
      </c>
      <c r="AL144" s="68" t="str">
        <f t="shared" ref="AL144" si="567">TEXT(AI143,"YYYY-MM")</f>
        <v>2027-12</v>
      </c>
      <c r="AM144" s="69" cm="1">
        <f t="array" ref="AM144">IF(AL144=AL143,0,SUMPRODUCT((AC143:AI143&gt;=$N$8)*(AC143:AI143 &lt;= $N$9)*(TEXT(AC143:AI143,"yyyy-mm")=AL144)*(AC144:AI144 = "●")))</f>
        <v>0</v>
      </c>
      <c r="AN144" s="69" cm="1">
        <f t="array" ref="AN144">IF(AL144=AL143,0,SUMPRODUCT((AC143:AI143&gt;=$N$8)*(AC143:AI143 &lt;= $N$9)*(TEXT(AC143:AI143,"yyyy-mm")=AL144)*(AC144:AI144 = "▲")))</f>
        <v>0</v>
      </c>
      <c r="AO144" s="69" cm="1">
        <f t="array" ref="AO144">IF(AL144=AL143,0,SUMPRODUCT((AC143:AI143&gt;=$N$8)*(AC143:AI143 &lt;= $N$9)*(TEXT(AC143:AI143,"yyyy-mm")=AL144)*(AC144:AI144 = "★")))</f>
        <v>0</v>
      </c>
      <c r="AP144" s="68"/>
      <c r="AQ144" s="19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3"/>
    </row>
    <row r="145" spans="10:55" s="8" customFormat="1" ht="19.5" customHeight="1" x14ac:dyDescent="0.45">
      <c r="J145" s="86"/>
      <c r="K145" s="135"/>
      <c r="L145" s="132">
        <v>93</v>
      </c>
      <c r="M145" s="141">
        <f>S143+1</f>
        <v>46594</v>
      </c>
      <c r="N145" s="141">
        <f t="shared" ref="N145:S145" si="568">M145+1</f>
        <v>46595</v>
      </c>
      <c r="O145" s="141">
        <f t="shared" si="568"/>
        <v>46596</v>
      </c>
      <c r="P145" s="141">
        <f t="shared" si="568"/>
        <v>46597</v>
      </c>
      <c r="Q145" s="141">
        <f t="shared" si="568"/>
        <v>46598</v>
      </c>
      <c r="R145" s="142">
        <f t="shared" si="568"/>
        <v>46599</v>
      </c>
      <c r="S145" s="143">
        <f t="shared" si="568"/>
        <v>46600</v>
      </c>
      <c r="T145" s="135">
        <f t="shared" ref="T145" si="569">COUNTIF(M146:S146,"★")</f>
        <v>0</v>
      </c>
      <c r="U145" s="135"/>
      <c r="V145" s="135" t="str">
        <f t="shared" ref="V145" si="570">TEXT(M145,"YYYY-MM")</f>
        <v>2027-07</v>
      </c>
      <c r="W145" s="140" cm="1">
        <f t="array" ref="W145">SUMPRODUCT((M145:S145&gt;=$N$8)*(M145:S145 &lt;= $N$9)*(TEXT(M145:S145,"yyyy-mm")=V145)*(M146:S146 = "●"))</f>
        <v>0</v>
      </c>
      <c r="X145" s="140" cm="1">
        <f t="array" ref="X145">SUMPRODUCT((R145:S145&gt;=$N$8)*(R145:S145 &lt;= $N$9)*(TEXT(R145:S145,"yyyy-mm")=V145)*(R146:S146 = "▲"))</f>
        <v>0</v>
      </c>
      <c r="Y145" s="140" cm="1">
        <f t="array" ref="Y145">SUMPRODUCT((M145:S145&gt;=$N$8)*(M145:S145 &lt;= $N$9)*(TEXT(M145:S145,"yyyy-mm")=V145)*(M146:S146 = "★"))</f>
        <v>0</v>
      </c>
      <c r="Z145" s="135"/>
      <c r="AA145" s="135"/>
      <c r="AB145" s="132">
        <v>114</v>
      </c>
      <c r="AC145" s="141">
        <f>AI143+1</f>
        <v>46741</v>
      </c>
      <c r="AD145" s="141">
        <f t="shared" ref="AD145:AI145" si="571">AC145+1</f>
        <v>46742</v>
      </c>
      <c r="AE145" s="141">
        <f t="shared" si="571"/>
        <v>46743</v>
      </c>
      <c r="AF145" s="141">
        <f t="shared" si="571"/>
        <v>46744</v>
      </c>
      <c r="AG145" s="141">
        <f t="shared" si="571"/>
        <v>46745</v>
      </c>
      <c r="AH145" s="142">
        <f t="shared" si="571"/>
        <v>46746</v>
      </c>
      <c r="AI145" s="143">
        <f t="shared" si="571"/>
        <v>46747</v>
      </c>
      <c r="AJ145" s="68">
        <f t="shared" ref="AJ145" si="572">COUNTIF(AC146:AI146,"★")</f>
        <v>0</v>
      </c>
      <c r="AK145" s="68"/>
      <c r="AL145" s="68" t="str">
        <f t="shared" ref="AL145" si="573">TEXT(AC145,"YYYY-MM")</f>
        <v>2027-12</v>
      </c>
      <c r="AM145" s="69" cm="1">
        <f t="array" ref="AM145">SUMPRODUCT((AC145:AI145&gt;=$N$8)*(AC145:AI145 &lt;= $N$9)*(TEXT(AC145:AI145,"yyyy-mm")=AL145)*(AC146:AI146 = "●"))</f>
        <v>0</v>
      </c>
      <c r="AN145" s="69" cm="1">
        <f t="array" ref="AN145">SUMPRODUCT((AH145:AI145&gt;=$N$8)*(AH145:AI145 &lt;= $N$9)*(TEXT(AH145:AI145,"yyyy-mm")=AL145)*(AH146:AI146 = "▲"))</f>
        <v>0</v>
      </c>
      <c r="AO145" s="69" cm="1">
        <f t="array" ref="AO145">SUMPRODUCT((AC145:AI145&gt;=$N$8)*(AC145:AI145 &lt;= $N$9)*(TEXT(AC145:AI145,"yyyy-mm")=AL145)*(AC146:AI146 = "★"))</f>
        <v>0</v>
      </c>
      <c r="AP145" s="65"/>
      <c r="AQ145" s="7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3"/>
    </row>
    <row r="146" spans="10:55" s="8" customFormat="1" ht="19.5" customHeight="1" thickBot="1" x14ac:dyDescent="0.5">
      <c r="J146" s="86"/>
      <c r="K146" s="135" t="str">
        <f t="shared" ref="K146" si="574">IF(U146&gt;=0.285,"OK","NG")</f>
        <v>NG</v>
      </c>
      <c r="L146" s="136"/>
      <c r="M146" s="144"/>
      <c r="N146" s="144"/>
      <c r="O146" s="144"/>
      <c r="P146" s="144"/>
      <c r="Q146" s="144"/>
      <c r="R146" s="145"/>
      <c r="S146" s="146"/>
      <c r="T146" s="135">
        <f t="shared" ref="T146" si="575">COUNTIF(M146:S146,"●")</f>
        <v>0</v>
      </c>
      <c r="U146" s="147">
        <f t="shared" ref="U146" si="576">IF(COUNTA(M146:S146)=0,-1,IF(OR(COUNTIF(M146:S146,"▲")&gt;6,AND(M145&lt;$N$9,$N$9&lt;S145)),0.285,IF(T145+T146=0,0,T146/(T146+T145))))</f>
        <v>-1</v>
      </c>
      <c r="V146" s="135" t="str">
        <f t="shared" ref="V146" si="577">TEXT(S145,"YYYY-MM")</f>
        <v>2027-08</v>
      </c>
      <c r="W146" s="140" cm="1">
        <f t="array" ref="W146">IF(V146=V145,0,SUMPRODUCT((M145:S145&gt;=$N$8)*(M145:S145 &lt;= $N$9)*(TEXT(M145:S145,"yyyy-mm")=V146)*(M146:S146 = "●")))</f>
        <v>0</v>
      </c>
      <c r="X146" s="140" cm="1">
        <f t="array" ref="X146">IF(V146=V145,0,SUMPRODUCT((M145:S145&gt;=$N$8)*(M145:S145 &lt;= $N$9)*(TEXT(M145:S145,"yyyy-mm")=V146)*(M146:S146 = "▲")))</f>
        <v>0</v>
      </c>
      <c r="Y146" s="140" cm="1">
        <f t="array" ref="Y146">IF(V146=V145,0,SUMPRODUCT((M145:S145&gt;=$N$8)*(M145:S145 &lt;= $N$9)*(TEXT(M145:S145,"yyyy-mm")=V146)*(M146:S146 = "★")))</f>
        <v>0</v>
      </c>
      <c r="Z146" s="135"/>
      <c r="AA146" s="135" t="str">
        <f t="shared" ref="AA146" si="578">IF(AK146&gt;=0.285,"OK","NG")</f>
        <v>NG</v>
      </c>
      <c r="AB146" s="136"/>
      <c r="AC146" s="144"/>
      <c r="AD146" s="144"/>
      <c r="AE146" s="144"/>
      <c r="AF146" s="144"/>
      <c r="AG146" s="144"/>
      <c r="AH146" s="145"/>
      <c r="AI146" s="146"/>
      <c r="AJ146" s="68">
        <f t="shared" ref="AJ146" si="579">COUNTIF(AC146:AI146,"●")</f>
        <v>0</v>
      </c>
      <c r="AK146" s="70">
        <f t="shared" ref="AK146" si="580">IF(COUNTA(AC146:AI146)=0,-1,IF(OR(COUNTIF(AC146:AI146,"▲")&gt;6,AND(AC145&lt;$N$9,$N$9&lt;AI145)),0.285,IF(AJ145+AJ146=0,0,AJ146/(AJ146+AJ145))))</f>
        <v>-1</v>
      </c>
      <c r="AL146" s="68" t="str">
        <f t="shared" ref="AL146" si="581">TEXT(AI145,"YYYY-MM")</f>
        <v>2027-12</v>
      </c>
      <c r="AM146" s="69" cm="1">
        <f t="array" ref="AM146">IF(AL146=AL145,0,SUMPRODUCT((AC145:AI145&gt;=$N$8)*(AC145:AI145 &lt;= $N$9)*(TEXT(AC145:AI145,"yyyy-mm")=AL146)*(AC146:AI146 = "●")))</f>
        <v>0</v>
      </c>
      <c r="AN146" s="69" cm="1">
        <f t="array" ref="AN146">IF(AL146=AL145,0,SUMPRODUCT((AC145:AI145&gt;=$N$8)*(AC145:AI145 &lt;= $N$9)*(TEXT(AC145:AI145,"yyyy-mm")=AL146)*(AC146:AI146 = "▲")))</f>
        <v>0</v>
      </c>
      <c r="AO146" s="69" cm="1">
        <f t="array" ref="AO146">IF(AL146=AL145,0,SUMPRODUCT((AC145:AI145&gt;=$N$8)*(AC145:AI145 &lt;= $N$9)*(TEXT(AC145:AI145,"yyyy-mm")=AL146)*(AC146:AI146 = "★")))</f>
        <v>0</v>
      </c>
      <c r="AP146" s="65"/>
      <c r="AQ146" s="7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3"/>
    </row>
    <row r="147" spans="10:55" s="8" customFormat="1" ht="19.5" customHeight="1" x14ac:dyDescent="0.45">
      <c r="J147" s="86"/>
      <c r="K147" s="135"/>
      <c r="L147" s="132">
        <v>94</v>
      </c>
      <c r="M147" s="141">
        <f>S145+1</f>
        <v>46601</v>
      </c>
      <c r="N147" s="141">
        <f t="shared" ref="N147:S147" si="582">M147+1</f>
        <v>46602</v>
      </c>
      <c r="O147" s="141">
        <f t="shared" si="582"/>
        <v>46603</v>
      </c>
      <c r="P147" s="141">
        <f t="shared" si="582"/>
        <v>46604</v>
      </c>
      <c r="Q147" s="141">
        <f t="shared" si="582"/>
        <v>46605</v>
      </c>
      <c r="R147" s="142">
        <f t="shared" si="582"/>
        <v>46606</v>
      </c>
      <c r="S147" s="143">
        <f t="shared" si="582"/>
        <v>46607</v>
      </c>
      <c r="T147" s="135">
        <f t="shared" ref="T147" si="583">COUNTIF(M148:S148,"★")</f>
        <v>0</v>
      </c>
      <c r="U147" s="135"/>
      <c r="V147" s="135" t="str">
        <f t="shared" ref="V147" si="584">TEXT(M147,"YYYY-MM")</f>
        <v>2027-08</v>
      </c>
      <c r="W147" s="140" cm="1">
        <f t="array" ref="W147">SUMPRODUCT((M147:S147&gt;=$N$8)*(M147:S147 &lt;= $N$9)*(TEXT(M147:S147,"yyyy-mm")=V147)*(M148:S148 = "●"))</f>
        <v>0</v>
      </c>
      <c r="X147" s="140" cm="1">
        <f t="array" ref="X147">SUMPRODUCT((R147:S147&gt;=$N$8)*(R147:S147 &lt;= $N$9)*(TEXT(R147:S147,"yyyy-mm")=V147)*(R148:S148 = "▲"))</f>
        <v>0</v>
      </c>
      <c r="Y147" s="140" cm="1">
        <f t="array" ref="Y147">SUMPRODUCT((M147:S147&gt;=$N$8)*(M147:S147 &lt;= $N$9)*(TEXT(M147:S147,"yyyy-mm")=V147)*(M148:S148 = "★"))</f>
        <v>0</v>
      </c>
      <c r="Z147" s="135"/>
      <c r="AA147" s="135"/>
      <c r="AB147" s="132">
        <v>115</v>
      </c>
      <c r="AC147" s="141">
        <f>AI145+1</f>
        <v>46748</v>
      </c>
      <c r="AD147" s="141">
        <f t="shared" ref="AD147:AI147" si="585">AC147+1</f>
        <v>46749</v>
      </c>
      <c r="AE147" s="141">
        <f t="shared" si="585"/>
        <v>46750</v>
      </c>
      <c r="AF147" s="141">
        <f t="shared" si="585"/>
        <v>46751</v>
      </c>
      <c r="AG147" s="141">
        <f t="shared" si="585"/>
        <v>46752</v>
      </c>
      <c r="AH147" s="142">
        <f t="shared" si="585"/>
        <v>46753</v>
      </c>
      <c r="AI147" s="143">
        <f t="shared" si="585"/>
        <v>46754</v>
      </c>
      <c r="AJ147" s="68">
        <f t="shared" ref="AJ147" si="586">COUNTIF(AC148:AI148,"★")</f>
        <v>0</v>
      </c>
      <c r="AK147" s="68"/>
      <c r="AL147" s="68" t="str">
        <f t="shared" ref="AL147" si="587">TEXT(AC147,"YYYY-MM")</f>
        <v>2027-12</v>
      </c>
      <c r="AM147" s="69" cm="1">
        <f t="array" ref="AM147">SUMPRODUCT((AC147:AI147&gt;=$N$8)*(AC147:AI147 &lt;= $N$9)*(TEXT(AC147:AI147,"yyyy-mm")=AL147)*(AC148:AI148 = "●"))</f>
        <v>0</v>
      </c>
      <c r="AN147" s="69" cm="1">
        <f t="array" ref="AN147">SUMPRODUCT((AH147:AI147&gt;=$N$8)*(AH147:AI147 &lt;= $N$9)*(TEXT(AH147:AI147,"yyyy-mm")=AL147)*(AH148:AI148 = "▲"))</f>
        <v>0</v>
      </c>
      <c r="AO147" s="69" cm="1">
        <f t="array" ref="AO147">SUMPRODUCT((AC147:AI147&gt;=$N$8)*(AC147:AI147 &lt;= $N$9)*(TEXT(AC147:AI147,"yyyy-mm")=AL147)*(AC148:AI148 = "★"))</f>
        <v>0</v>
      </c>
      <c r="AP147" s="65"/>
      <c r="AQ147" s="7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3"/>
    </row>
    <row r="148" spans="10:55" s="8" customFormat="1" ht="19.5" customHeight="1" thickBot="1" x14ac:dyDescent="0.5">
      <c r="J148" s="86"/>
      <c r="K148" s="135" t="str">
        <f t="shared" ref="K148" si="588">IF(U148&gt;=0.285,"OK","NG")</f>
        <v>NG</v>
      </c>
      <c r="L148" s="136"/>
      <c r="M148" s="144"/>
      <c r="N148" s="144"/>
      <c r="O148" s="144"/>
      <c r="P148" s="144"/>
      <c r="Q148" s="144"/>
      <c r="R148" s="145"/>
      <c r="S148" s="146"/>
      <c r="T148" s="135">
        <f t="shared" ref="T148" si="589">COUNTIF(M148:S148,"●")</f>
        <v>0</v>
      </c>
      <c r="U148" s="147">
        <f t="shared" ref="U148" si="590">IF(COUNTA(M148:S148)=0,-1,IF(OR(COUNTIF(M148:S148,"▲")&gt;6,AND(M147&lt;$N$9,$N$9&lt;S147)),0.285,IF(T147+T148=0,0,T148/(T148+T147))))</f>
        <v>-1</v>
      </c>
      <c r="V148" s="135" t="str">
        <f t="shared" ref="V148" si="591">TEXT(S147,"YYYY-MM")</f>
        <v>2027-08</v>
      </c>
      <c r="W148" s="140" cm="1">
        <f t="array" ref="W148">IF(V148=V147,0,SUMPRODUCT((M147:S147&gt;=$N$8)*(M147:S147 &lt;= $N$9)*(TEXT(M147:S147,"yyyy-mm")=V148)*(M148:S148 = "●")))</f>
        <v>0</v>
      </c>
      <c r="X148" s="140" cm="1">
        <f t="array" ref="X148">IF(V148=V147,0,SUMPRODUCT((M147:S147&gt;=$N$8)*(M147:S147 &lt;= $N$9)*(TEXT(M147:S147,"yyyy-mm")=V148)*(M148:S148 = "▲")))</f>
        <v>0</v>
      </c>
      <c r="Y148" s="140" cm="1">
        <f t="array" ref="Y148">IF(V148=V147,0,SUMPRODUCT((M147:S147&gt;=$N$8)*(M147:S147 &lt;= $N$9)*(TEXT(M147:S147,"yyyy-mm")=V148)*(M148:S148 = "★")))</f>
        <v>0</v>
      </c>
      <c r="Z148" s="135"/>
      <c r="AA148" s="135" t="str">
        <f t="shared" ref="AA148" si="592">IF(AK148&gt;=0.285,"OK","NG")</f>
        <v>NG</v>
      </c>
      <c r="AB148" s="136"/>
      <c r="AC148" s="144"/>
      <c r="AD148" s="144"/>
      <c r="AE148" s="144"/>
      <c r="AF148" s="144"/>
      <c r="AG148" s="144"/>
      <c r="AH148" s="145"/>
      <c r="AI148" s="146"/>
      <c r="AJ148" s="68">
        <f t="shared" ref="AJ148" si="593">COUNTIF(AC148:AI148,"●")</f>
        <v>0</v>
      </c>
      <c r="AK148" s="70">
        <f t="shared" ref="AK148" si="594">IF(COUNTA(AC148:AI148)=0,-1,IF(OR(COUNTIF(AC148:AI148,"▲")&gt;6,AND(AC147&lt;$N$9,$N$9&lt;AI147)),0.285,IF(AJ147+AJ148=0,0,AJ148/(AJ148+AJ147))))</f>
        <v>-1</v>
      </c>
      <c r="AL148" s="68" t="str">
        <f t="shared" ref="AL148" si="595">TEXT(AI147,"YYYY-MM")</f>
        <v>2028-01</v>
      </c>
      <c r="AM148" s="69" cm="1">
        <f t="array" ref="AM148">IF(AL148=AL147,0,SUMPRODUCT((AC147:AI147&gt;=$N$8)*(AC147:AI147 &lt;= $N$9)*(TEXT(AC147:AI147,"yyyy-mm")=AL148)*(AC148:AI148 = "●")))</f>
        <v>0</v>
      </c>
      <c r="AN148" s="69" cm="1">
        <f t="array" ref="AN148">IF(AL148=AL147,0,SUMPRODUCT((AC147:AI147&gt;=$N$8)*(AC147:AI147 &lt;= $N$9)*(TEXT(AC147:AI147,"yyyy-mm")=AL148)*(AC148:AI148 = "▲")))</f>
        <v>0</v>
      </c>
      <c r="AO148" s="69" cm="1">
        <f t="array" ref="AO148">IF(AL148=AL147,0,SUMPRODUCT((AC147:AI147&gt;=$N$8)*(AC147:AI147 &lt;= $N$9)*(TEXT(AC147:AI147,"yyyy-mm")=AL148)*(AC148:AI148 = "★")))</f>
        <v>0</v>
      </c>
      <c r="AP148" s="65"/>
      <c r="AQ148" s="7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3"/>
    </row>
    <row r="149" spans="10:55" s="8" customFormat="1" ht="19.5" customHeight="1" x14ac:dyDescent="0.45">
      <c r="J149" s="86"/>
      <c r="K149" s="135"/>
      <c r="L149" s="132">
        <v>95</v>
      </c>
      <c r="M149" s="141">
        <f>S147+1</f>
        <v>46608</v>
      </c>
      <c r="N149" s="141">
        <f t="shared" ref="N149:S149" si="596">M149+1</f>
        <v>46609</v>
      </c>
      <c r="O149" s="141">
        <f t="shared" si="596"/>
        <v>46610</v>
      </c>
      <c r="P149" s="141">
        <f t="shared" si="596"/>
        <v>46611</v>
      </c>
      <c r="Q149" s="141">
        <f t="shared" si="596"/>
        <v>46612</v>
      </c>
      <c r="R149" s="142">
        <f t="shared" si="596"/>
        <v>46613</v>
      </c>
      <c r="S149" s="143">
        <f t="shared" si="596"/>
        <v>46614</v>
      </c>
      <c r="T149" s="135">
        <f t="shared" ref="T149" si="597">COUNTIF(M150:S150,"★")</f>
        <v>0</v>
      </c>
      <c r="U149" s="135"/>
      <c r="V149" s="135" t="str">
        <f t="shared" ref="V149" si="598">TEXT(M149,"YYYY-MM")</f>
        <v>2027-08</v>
      </c>
      <c r="W149" s="140" cm="1">
        <f t="array" ref="W149">SUMPRODUCT((M149:S149&gt;=$N$8)*(M149:S149 &lt;= $N$9)*(TEXT(M149:S149,"yyyy-mm")=V149)*(M150:S150 = "●"))</f>
        <v>0</v>
      </c>
      <c r="X149" s="140" cm="1">
        <f t="array" ref="X149">SUMPRODUCT((R149:S149&gt;=$N$8)*(R149:S149 &lt;= $N$9)*(TEXT(R149:S149,"yyyy-mm")=V149)*(R150:S150 = "▲"))</f>
        <v>0</v>
      </c>
      <c r="Y149" s="140" cm="1">
        <f t="array" ref="Y149">SUMPRODUCT((M149:S149&gt;=$N$8)*(M149:S149 &lt;= $N$9)*(TEXT(M149:S149,"yyyy-mm")=V149)*(M150:S150 = "★"))</f>
        <v>0</v>
      </c>
      <c r="Z149" s="135"/>
      <c r="AA149" s="135"/>
      <c r="AB149" s="132">
        <v>116</v>
      </c>
      <c r="AC149" s="141">
        <f>AI147+1</f>
        <v>46755</v>
      </c>
      <c r="AD149" s="141">
        <f t="shared" ref="AD149:AI149" si="599">AC149+1</f>
        <v>46756</v>
      </c>
      <c r="AE149" s="141">
        <f t="shared" si="599"/>
        <v>46757</v>
      </c>
      <c r="AF149" s="141">
        <f t="shared" si="599"/>
        <v>46758</v>
      </c>
      <c r="AG149" s="141">
        <f t="shared" si="599"/>
        <v>46759</v>
      </c>
      <c r="AH149" s="142">
        <f t="shared" si="599"/>
        <v>46760</v>
      </c>
      <c r="AI149" s="143">
        <f t="shared" si="599"/>
        <v>46761</v>
      </c>
      <c r="AJ149" s="68">
        <f t="shared" ref="AJ149" si="600">COUNTIF(AC150:AI150,"★")</f>
        <v>0</v>
      </c>
      <c r="AK149" s="68"/>
      <c r="AL149" s="68" t="str">
        <f t="shared" ref="AL149" si="601">TEXT(AC149,"YYYY-MM")</f>
        <v>2028-01</v>
      </c>
      <c r="AM149" s="69" cm="1">
        <f t="array" ref="AM149">SUMPRODUCT((AC149:AI149&gt;=$N$8)*(AC149:AI149 &lt;= $N$9)*(TEXT(AC149:AI149,"yyyy-mm")=AL149)*(AC150:AI150 = "●"))</f>
        <v>0</v>
      </c>
      <c r="AN149" s="69" cm="1">
        <f t="array" ref="AN149">SUMPRODUCT((AH149:AI149&gt;=$N$8)*(AH149:AI149 &lt;= $N$9)*(TEXT(AH149:AI149,"yyyy-mm")=AL149)*(AH150:AI150 = "▲"))</f>
        <v>0</v>
      </c>
      <c r="AO149" s="69" cm="1">
        <f t="array" ref="AO149">SUMPRODUCT((AC149:AI149&gt;=$N$8)*(AC149:AI149 &lt;= $N$9)*(TEXT(AC149:AI149,"yyyy-mm")=AL149)*(AC150:AI150 = "★"))</f>
        <v>0</v>
      </c>
      <c r="AP149" s="65"/>
      <c r="AQ149" s="7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3"/>
    </row>
    <row r="150" spans="10:55" s="8" customFormat="1" ht="19.5" customHeight="1" thickBot="1" x14ac:dyDescent="0.5">
      <c r="J150" s="86"/>
      <c r="K150" s="135" t="str">
        <f t="shared" ref="K150" si="602">IF(U150&gt;=0.285,"OK","NG")</f>
        <v>NG</v>
      </c>
      <c r="L150" s="136"/>
      <c r="M150" s="144"/>
      <c r="N150" s="144"/>
      <c r="O150" s="144"/>
      <c r="P150" s="144"/>
      <c r="Q150" s="144"/>
      <c r="R150" s="145"/>
      <c r="S150" s="146"/>
      <c r="T150" s="135">
        <f t="shared" ref="T150" si="603">COUNTIF(M150:S150,"●")</f>
        <v>0</v>
      </c>
      <c r="U150" s="147">
        <f t="shared" ref="U150" si="604">IF(COUNTA(M150:S150)=0,-1,IF(OR(COUNTIF(M150:S150,"▲")&gt;6,AND(M149&lt;$N$9,$N$9&lt;S149)),0.285,IF(T149+T150=0,0,T150/(T150+T149))))</f>
        <v>-1</v>
      </c>
      <c r="V150" s="135" t="str">
        <f t="shared" ref="V150" si="605">TEXT(S149,"YYYY-MM")</f>
        <v>2027-08</v>
      </c>
      <c r="W150" s="140" cm="1">
        <f t="array" ref="W150">IF(V150=V149,0,SUMPRODUCT((M149:S149&gt;=$N$8)*(M149:S149 &lt;= $N$9)*(TEXT(M149:S149,"yyyy-mm")=V150)*(M150:S150 = "●")))</f>
        <v>0</v>
      </c>
      <c r="X150" s="140" cm="1">
        <f t="array" ref="X150">IF(V150=V149,0,SUMPRODUCT((M149:S149&gt;=$N$8)*(M149:S149 &lt;= $N$9)*(TEXT(M149:S149,"yyyy-mm")=V150)*(M150:S150 = "▲")))</f>
        <v>0</v>
      </c>
      <c r="Y150" s="140" cm="1">
        <f t="array" ref="Y150">IF(V150=V149,0,SUMPRODUCT((M149:S149&gt;=$N$8)*(M149:S149 &lt;= $N$9)*(TEXT(M149:S149,"yyyy-mm")=V150)*(M150:S150 = "★")))</f>
        <v>0</v>
      </c>
      <c r="Z150" s="135"/>
      <c r="AA150" s="135" t="str">
        <f t="shared" ref="AA150" si="606">IF(AK150&gt;=0.285,"OK","NG")</f>
        <v>NG</v>
      </c>
      <c r="AB150" s="136"/>
      <c r="AC150" s="144"/>
      <c r="AD150" s="144"/>
      <c r="AE150" s="144"/>
      <c r="AF150" s="144"/>
      <c r="AG150" s="144"/>
      <c r="AH150" s="145"/>
      <c r="AI150" s="146"/>
      <c r="AJ150" s="68">
        <f t="shared" ref="AJ150" si="607">COUNTIF(AC150:AI150,"●")</f>
        <v>0</v>
      </c>
      <c r="AK150" s="70">
        <f t="shared" ref="AK150" si="608">IF(COUNTA(AC150:AI150)=0,-1,IF(OR(COUNTIF(AC150:AI150,"▲")&gt;6,AND(AC149&lt;$N$9,$N$9&lt;AI149)),0.285,IF(AJ149+AJ150=0,0,AJ150/(AJ150+AJ149))))</f>
        <v>-1</v>
      </c>
      <c r="AL150" s="68" t="str">
        <f t="shared" ref="AL150" si="609">TEXT(AI149,"YYYY-MM")</f>
        <v>2028-01</v>
      </c>
      <c r="AM150" s="69" cm="1">
        <f t="array" ref="AM150">IF(AL150=AL149,0,SUMPRODUCT((AC149:AI149&gt;=$N$8)*(AC149:AI149 &lt;= $N$9)*(TEXT(AC149:AI149,"yyyy-mm")=AL150)*(AC150:AI150 = "●")))</f>
        <v>0</v>
      </c>
      <c r="AN150" s="69" cm="1">
        <f t="array" ref="AN150">IF(AL150=AL149,0,SUMPRODUCT((AC149:AI149&gt;=$N$8)*(AC149:AI149 &lt;= $N$9)*(TEXT(AC149:AI149,"yyyy-mm")=AL150)*(AC150:AI150 = "▲")))</f>
        <v>0</v>
      </c>
      <c r="AO150" s="69" cm="1">
        <f t="array" ref="AO150">IF(AL150=AL149,0,SUMPRODUCT((AC149:AI149&gt;=$N$8)*(AC149:AI149 &lt;= $N$9)*(TEXT(AC149:AI149,"yyyy-mm")=AL150)*(AC150:AI150 = "★")))</f>
        <v>0</v>
      </c>
      <c r="AP150" s="65"/>
      <c r="AQ150" s="7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3"/>
    </row>
    <row r="151" spans="10:55" s="8" customFormat="1" ht="19.5" customHeight="1" x14ac:dyDescent="0.45">
      <c r="J151" s="86"/>
      <c r="K151" s="87"/>
      <c r="L151" s="28"/>
      <c r="M151" s="28"/>
      <c r="N151" s="28"/>
      <c r="O151" s="28"/>
      <c r="P151" s="28"/>
      <c r="Q151" s="28"/>
      <c r="R151" s="28"/>
      <c r="S151" s="28"/>
      <c r="T151" s="86"/>
      <c r="U151" s="148">
        <f>IFERROR(AVERAGEIF(U109:U150,"&gt;-1"),0)</f>
        <v>0</v>
      </c>
      <c r="V151" s="86"/>
      <c r="W151" s="81"/>
      <c r="X151" s="81"/>
      <c r="Y151" s="81"/>
      <c r="Z151" s="86"/>
      <c r="AA151" s="88"/>
      <c r="AB151" s="28"/>
      <c r="AC151" s="28"/>
      <c r="AD151" s="28"/>
      <c r="AE151" s="28"/>
      <c r="AF151" s="28"/>
      <c r="AG151" s="28"/>
      <c r="AH151" s="28"/>
      <c r="AI151" s="28"/>
      <c r="AJ151" s="65"/>
      <c r="AK151" s="71">
        <f>IFERROR(AVERAGEIF(AK109:AK150,"&gt;-1"),0)</f>
        <v>0</v>
      </c>
      <c r="AL151" s="65"/>
      <c r="AM151" s="64"/>
      <c r="AN151" s="64"/>
      <c r="AO151" s="64"/>
      <c r="AP151" s="68"/>
      <c r="AQ151" s="19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3"/>
    </row>
    <row r="152" spans="10:55" s="8" customFormat="1" ht="19.5" customHeight="1" x14ac:dyDescent="0.45">
      <c r="J152" s="86"/>
      <c r="K152" s="87"/>
      <c r="L152" s="28"/>
      <c r="M152" s="28"/>
      <c r="N152" s="28"/>
      <c r="O152" s="28"/>
      <c r="P152" s="28"/>
      <c r="Q152" s="28"/>
      <c r="R152" s="28"/>
      <c r="S152" s="28"/>
      <c r="T152" s="86"/>
      <c r="U152" s="86"/>
      <c r="V152" s="86"/>
      <c r="W152" s="81"/>
      <c r="X152" s="81"/>
      <c r="Y152" s="81"/>
      <c r="Z152" s="86"/>
      <c r="AA152" s="88"/>
      <c r="AB152" s="28"/>
      <c r="AC152" s="28"/>
      <c r="AD152" s="28"/>
      <c r="AE152" s="28"/>
      <c r="AF152" s="28"/>
      <c r="AG152" s="28"/>
      <c r="AH152" s="28"/>
      <c r="AI152" s="28"/>
      <c r="AJ152" s="65"/>
      <c r="AK152" s="65"/>
      <c r="AL152" s="65"/>
      <c r="AM152" s="64"/>
      <c r="AN152" s="64"/>
      <c r="AO152" s="64"/>
      <c r="AP152" s="68"/>
      <c r="AQ152" s="19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3"/>
    </row>
    <row r="153" spans="10:55" s="8" customFormat="1" ht="24" customHeight="1" x14ac:dyDescent="0.45">
      <c r="J153" s="75" t="s">
        <v>63</v>
      </c>
      <c r="K153" s="76"/>
      <c r="L153" s="76"/>
      <c r="M153" s="77"/>
      <c r="N153" s="78"/>
      <c r="O153" s="79"/>
      <c r="P153" s="79"/>
      <c r="Q153" s="79"/>
      <c r="R153" s="79"/>
      <c r="S153" s="79"/>
      <c r="T153" s="80"/>
      <c r="U153" s="80"/>
      <c r="V153" s="80"/>
      <c r="W153" s="81"/>
      <c r="X153" s="81"/>
      <c r="Y153" s="81"/>
      <c r="Z153" s="80"/>
      <c r="AA153" s="82"/>
      <c r="AB153" s="79"/>
      <c r="AC153" s="79"/>
      <c r="AD153" s="79"/>
      <c r="AE153" s="79"/>
      <c r="AF153" s="28"/>
      <c r="AG153" s="28"/>
      <c r="AH153" s="28"/>
      <c r="AI153" s="28"/>
      <c r="AJ153" s="65"/>
      <c r="AK153" s="65"/>
      <c r="AL153" s="65"/>
      <c r="AM153" s="64"/>
      <c r="AN153" s="64"/>
      <c r="AO153" s="64"/>
      <c r="AP153" s="68"/>
      <c r="AQ153" s="19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3"/>
    </row>
    <row r="154" spans="10:55" s="8" customFormat="1" ht="27" customHeight="1" x14ac:dyDescent="0.45">
      <c r="J154" s="83"/>
      <c r="K154" s="84"/>
      <c r="L154" s="84"/>
      <c r="M154" s="60" t="s">
        <v>96</v>
      </c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28"/>
      <c r="AI154" s="28"/>
      <c r="AJ154" s="65"/>
      <c r="AK154" s="65"/>
      <c r="AL154" s="65"/>
      <c r="AM154" s="64"/>
      <c r="AN154" s="64"/>
      <c r="AO154" s="64"/>
      <c r="AP154" s="68"/>
      <c r="AQ154" s="19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3"/>
    </row>
    <row r="155" spans="10:55" s="8" customFormat="1" ht="20.25" customHeight="1" x14ac:dyDescent="0.45">
      <c r="J155" s="83"/>
      <c r="K155" s="84"/>
      <c r="L155" s="84"/>
      <c r="M155" s="149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28"/>
      <c r="AI155" s="28"/>
      <c r="AJ155" s="65"/>
      <c r="AK155" s="65"/>
      <c r="AL155" s="65"/>
      <c r="AM155" s="64"/>
      <c r="AN155" s="64"/>
      <c r="AO155" s="64"/>
      <c r="AP155" s="68"/>
      <c r="AQ155" s="19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3"/>
    </row>
    <row r="156" spans="10:55" s="8" customFormat="1" ht="20.25" customHeight="1" x14ac:dyDescent="0.45">
      <c r="J156" s="86"/>
      <c r="K156" s="87"/>
      <c r="L156" s="28"/>
      <c r="M156" s="28"/>
      <c r="N156" s="28"/>
      <c r="O156" s="28"/>
      <c r="P156" s="28"/>
      <c r="Q156" s="28"/>
      <c r="R156" s="28"/>
      <c r="S156" s="28"/>
      <c r="T156" s="86"/>
      <c r="U156" s="86"/>
      <c r="V156" s="86"/>
      <c r="W156" s="81"/>
      <c r="X156" s="81"/>
      <c r="Y156" s="81"/>
      <c r="Z156" s="86"/>
      <c r="AA156" s="88"/>
      <c r="AB156" s="28"/>
      <c r="AC156" s="28"/>
      <c r="AD156" s="28"/>
      <c r="AE156" s="28"/>
      <c r="AF156" s="28"/>
      <c r="AG156" s="28"/>
      <c r="AH156" s="28"/>
      <c r="AI156" s="28"/>
      <c r="AJ156" s="65"/>
      <c r="AK156" s="65"/>
      <c r="AL156" s="65"/>
      <c r="AM156" s="64"/>
      <c r="AN156" s="64"/>
      <c r="AO156" s="64"/>
      <c r="AP156" s="68"/>
      <c r="AQ156" s="19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3"/>
    </row>
    <row r="157" spans="10:55" s="8" customFormat="1" ht="20.25" customHeight="1" thickBot="1" x14ac:dyDescent="0.5">
      <c r="J157" s="86"/>
      <c r="K157" s="87"/>
      <c r="L157" s="28"/>
      <c r="M157" s="28"/>
      <c r="N157" s="28"/>
      <c r="O157" s="28"/>
      <c r="P157" s="28"/>
      <c r="Q157" s="28"/>
      <c r="R157" s="28"/>
      <c r="S157" s="28"/>
      <c r="T157" s="86"/>
      <c r="U157" s="86"/>
      <c r="V157" s="86"/>
      <c r="W157" s="81"/>
      <c r="X157" s="81"/>
      <c r="Y157" s="81"/>
      <c r="Z157" s="86"/>
      <c r="AA157" s="88"/>
      <c r="AB157" s="28"/>
      <c r="AC157" s="28"/>
      <c r="AD157" s="28"/>
      <c r="AE157" s="28"/>
      <c r="AF157" s="28"/>
      <c r="AG157" s="28"/>
      <c r="AH157" s="28"/>
      <c r="AI157" s="28"/>
      <c r="AJ157" s="65"/>
      <c r="AK157" s="65"/>
      <c r="AL157" s="65"/>
      <c r="AM157" s="64"/>
      <c r="AN157" s="64"/>
      <c r="AO157" s="64"/>
      <c r="AP157" s="68"/>
      <c r="AQ157" s="19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3"/>
    </row>
    <row r="158" spans="10:55" s="8" customFormat="1" ht="20.25" customHeight="1" x14ac:dyDescent="0.45">
      <c r="J158" s="86"/>
      <c r="K158" s="86"/>
      <c r="L158" s="132" t="s">
        <v>47</v>
      </c>
      <c r="M158" s="133" t="str">
        <f>"実施状況（"&amp;YEAR(M160)&amp;"年～）"</f>
        <v>実施状況（2028年～）</v>
      </c>
      <c r="N158" s="133"/>
      <c r="O158" s="133"/>
      <c r="P158" s="133"/>
      <c r="Q158" s="133"/>
      <c r="R158" s="133"/>
      <c r="S158" s="134"/>
      <c r="T158" s="86"/>
      <c r="U158" s="86"/>
      <c r="V158" s="86"/>
      <c r="W158" s="81"/>
      <c r="X158" s="81"/>
      <c r="Y158" s="81"/>
      <c r="Z158" s="86"/>
      <c r="AA158" s="28"/>
      <c r="AB158" s="132" t="s">
        <v>47</v>
      </c>
      <c r="AC158" s="133" t="str">
        <f>"実施状況（"&amp;YEAR(AC160)&amp;"年～）"</f>
        <v>実施状況（2028年～）</v>
      </c>
      <c r="AD158" s="133"/>
      <c r="AE158" s="133"/>
      <c r="AF158" s="133"/>
      <c r="AG158" s="133"/>
      <c r="AH158" s="133"/>
      <c r="AI158" s="134"/>
      <c r="AJ158" s="65"/>
      <c r="AK158" s="65"/>
      <c r="AL158" s="65"/>
      <c r="AM158" s="64"/>
      <c r="AN158" s="64"/>
      <c r="AO158" s="64"/>
      <c r="AP158" s="68"/>
      <c r="AQ158" s="19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3"/>
    </row>
    <row r="159" spans="10:55" s="8" customFormat="1" ht="20.25" customHeight="1" thickBot="1" x14ac:dyDescent="0.5">
      <c r="J159" s="86"/>
      <c r="K159" s="135" t="s">
        <v>48</v>
      </c>
      <c r="L159" s="136"/>
      <c r="M159" s="137" t="s">
        <v>49</v>
      </c>
      <c r="N159" s="137" t="s">
        <v>50</v>
      </c>
      <c r="O159" s="137" t="s">
        <v>51</v>
      </c>
      <c r="P159" s="137" t="s">
        <v>52</v>
      </c>
      <c r="Q159" s="137" t="s">
        <v>53</v>
      </c>
      <c r="R159" s="138" t="s">
        <v>54</v>
      </c>
      <c r="S159" s="139" t="s">
        <v>55</v>
      </c>
      <c r="T159" s="135" t="s">
        <v>47</v>
      </c>
      <c r="U159" s="86" t="s">
        <v>56</v>
      </c>
      <c r="V159" s="86" t="s">
        <v>57</v>
      </c>
      <c r="W159" s="140" t="s">
        <v>38</v>
      </c>
      <c r="X159" s="140" t="s">
        <v>39</v>
      </c>
      <c r="Y159" s="140" t="s">
        <v>40</v>
      </c>
      <c r="Z159" s="86"/>
      <c r="AA159" s="135" t="s">
        <v>48</v>
      </c>
      <c r="AB159" s="136"/>
      <c r="AC159" s="137" t="s">
        <v>49</v>
      </c>
      <c r="AD159" s="137" t="s">
        <v>50</v>
      </c>
      <c r="AE159" s="137" t="s">
        <v>51</v>
      </c>
      <c r="AF159" s="137" t="s">
        <v>52</v>
      </c>
      <c r="AG159" s="137" t="s">
        <v>53</v>
      </c>
      <c r="AH159" s="138" t="s">
        <v>54</v>
      </c>
      <c r="AI159" s="139" t="s">
        <v>55</v>
      </c>
      <c r="AJ159" s="68" t="s">
        <v>47</v>
      </c>
      <c r="AK159" s="65" t="s">
        <v>56</v>
      </c>
      <c r="AL159" s="65" t="s">
        <v>57</v>
      </c>
      <c r="AM159" s="69" t="s">
        <v>38</v>
      </c>
      <c r="AN159" s="69" t="s">
        <v>39</v>
      </c>
      <c r="AO159" s="69" t="s">
        <v>40</v>
      </c>
      <c r="AP159" s="68"/>
      <c r="AQ159" s="19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3"/>
    </row>
    <row r="160" spans="10:55" s="8" customFormat="1" ht="20.25" customHeight="1" x14ac:dyDescent="0.45">
      <c r="J160" s="86"/>
      <c r="K160" s="135"/>
      <c r="L160" s="132">
        <v>117</v>
      </c>
      <c r="M160" s="141">
        <f>AI149+1</f>
        <v>46762</v>
      </c>
      <c r="N160" s="141">
        <f t="shared" ref="N160:S160" si="610">M160+1</f>
        <v>46763</v>
      </c>
      <c r="O160" s="141">
        <f t="shared" si="610"/>
        <v>46764</v>
      </c>
      <c r="P160" s="141">
        <f t="shared" si="610"/>
        <v>46765</v>
      </c>
      <c r="Q160" s="141">
        <f t="shared" si="610"/>
        <v>46766</v>
      </c>
      <c r="R160" s="151">
        <f t="shared" si="610"/>
        <v>46767</v>
      </c>
      <c r="S160" s="152">
        <f t="shared" si="610"/>
        <v>46768</v>
      </c>
      <c r="T160" s="135">
        <f t="shared" ref="T160" si="611">COUNTIF(M161:S161,"★")</f>
        <v>0</v>
      </c>
      <c r="U160" s="135"/>
      <c r="V160" s="135" t="str">
        <f>TEXT(M160,"YYYY-MM")</f>
        <v>2028-01</v>
      </c>
      <c r="W160" s="140" cm="1">
        <f t="array" ref="W160">SUMPRODUCT((M160:S160&gt;=$N$8)*(M160:S160 &lt;= $N$9)*(TEXT(M160:S160,"yyyy-mm")=V160)*(M161:S161 = "●"))</f>
        <v>0</v>
      </c>
      <c r="X160" s="140" cm="1">
        <f t="array" ref="X160">SUMPRODUCT((R160:S160&gt;=$N$8)*(R160:S160 &lt;= $N$9)*(TEXT(R160:S160,"yyyy-mm")=V160)*(R161:S161 = "▲"))</f>
        <v>0</v>
      </c>
      <c r="Y160" s="140" cm="1">
        <f t="array" ref="Y160">SUMPRODUCT((M160:S160&gt;=$N$8)*(M160:S160 &lt;= $N$9)*(TEXT(M160:S160,"yyyy-mm")=V160)*(M161:S161 = "★"))</f>
        <v>0</v>
      </c>
      <c r="Z160" s="135"/>
      <c r="AA160" s="135"/>
      <c r="AB160" s="132">
        <v>138</v>
      </c>
      <c r="AC160" s="141">
        <f>S200+1</f>
        <v>46909</v>
      </c>
      <c r="AD160" s="141">
        <f t="shared" ref="AD160:AI160" si="612">AC160+1</f>
        <v>46910</v>
      </c>
      <c r="AE160" s="141">
        <f t="shared" si="612"/>
        <v>46911</v>
      </c>
      <c r="AF160" s="141">
        <f t="shared" si="612"/>
        <v>46912</v>
      </c>
      <c r="AG160" s="141">
        <f t="shared" si="612"/>
        <v>46913</v>
      </c>
      <c r="AH160" s="151">
        <f t="shared" si="612"/>
        <v>46914</v>
      </c>
      <c r="AI160" s="152">
        <f t="shared" si="612"/>
        <v>46915</v>
      </c>
      <c r="AJ160" s="68">
        <f t="shared" ref="AJ160" si="613">COUNTIF(AC161:AI161,"★")</f>
        <v>0</v>
      </c>
      <c r="AK160" s="68"/>
      <c r="AL160" s="68" t="str">
        <f>TEXT(AC160,"YYYY-MM")</f>
        <v>2028-06</v>
      </c>
      <c r="AM160" s="69" cm="1">
        <f t="array" ref="AM160">SUMPRODUCT((AC160:AI160&gt;=$N$8)*(AC160:AI160 &lt;= $N$9)*(TEXT(AC160:AI160,"yyyy-mm")=AL160)*(AC161:AI161 = "●"))</f>
        <v>0</v>
      </c>
      <c r="AN160" s="69" cm="1">
        <f t="array" ref="AN160">SUMPRODUCT((AH160:AI160&gt;=$N$8)*(AH160:AI160 &lt;= $N$9)*(TEXT(AH160:AI160,"yyyy-mm")=AL160)*(AH161:AI161 = "▲"))</f>
        <v>0</v>
      </c>
      <c r="AO160" s="69" cm="1">
        <f t="array" ref="AO160">SUMPRODUCT((AC160:AI160&gt;=$N$8)*(AC160:AI160 &lt;= $N$9)*(TEXT(AC160:AI160,"yyyy-mm")=AL160)*(AC161:AI161 = "★"))</f>
        <v>0</v>
      </c>
      <c r="AP160" s="68"/>
      <c r="AQ160" s="19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3"/>
    </row>
    <row r="161" spans="10:55" s="8" customFormat="1" ht="20.25" customHeight="1" thickBot="1" x14ac:dyDescent="0.5">
      <c r="J161" s="86"/>
      <c r="K161" s="135" t="str">
        <f>IF(U161&gt;=0.285,"OK","NG")</f>
        <v>NG</v>
      </c>
      <c r="L161" s="136"/>
      <c r="M161" s="144"/>
      <c r="N161" s="144"/>
      <c r="O161" s="144"/>
      <c r="P161" s="144"/>
      <c r="Q161" s="144"/>
      <c r="R161" s="145"/>
      <c r="S161" s="146"/>
      <c r="T161" s="135">
        <f t="shared" ref="T161" si="614">COUNTIF(M161:S161,"●")</f>
        <v>0</v>
      </c>
      <c r="U161" s="147">
        <f>IF(COUNTA(M161:S161)=0,-1,IF(OR(COUNTIF(M161:S161,"▲")&gt;6,AND(M160&lt;$N$9,$N$9&lt;S160)),0.285,IF(T160+T161=0,0,T161/(T161+T160))))</f>
        <v>-1</v>
      </c>
      <c r="V161" s="135" t="str">
        <f>TEXT(S160,"YYYY-MM")</f>
        <v>2028-01</v>
      </c>
      <c r="W161" s="140" cm="1">
        <f t="array" ref="W161">IF(V161=V160,0,SUMPRODUCT((M160:S160&gt;=$N$8)*(M160:S160 &lt;= $N$9)*(TEXT(M160:S160,"yyyy-mm")=V161)*(M161:S161 = "●")))</f>
        <v>0</v>
      </c>
      <c r="X161" s="140" cm="1">
        <f t="array" ref="X161">IF(V161=V160,0,SUMPRODUCT((M160:S160&gt;=$N$8)*(M160:S160 &lt;= $N$9)*(TEXT(M160:S160,"yyyy-mm")=V161)*(M161:S161 = "▲")))</f>
        <v>0</v>
      </c>
      <c r="Y161" s="140" cm="1">
        <f t="array" ref="Y161">IF(V161=V160,0,SUMPRODUCT((M160:S160&gt;=$N$8)*(M160:S160 &lt;= $N$9)*(TEXT(M160:S160,"yyyy-mm")=V161)*(M161:S161 = "★")))</f>
        <v>0</v>
      </c>
      <c r="Z161" s="135"/>
      <c r="AA161" s="135" t="str">
        <f>IF(AK161&gt;=0.285,"OK","NG")</f>
        <v>NG</v>
      </c>
      <c r="AB161" s="136"/>
      <c r="AC161" s="144"/>
      <c r="AD161" s="144"/>
      <c r="AE161" s="144"/>
      <c r="AF161" s="144"/>
      <c r="AG161" s="144"/>
      <c r="AH161" s="145"/>
      <c r="AI161" s="146"/>
      <c r="AJ161" s="68">
        <f t="shared" ref="AJ161" si="615">COUNTIF(AC161:AI161,"●")</f>
        <v>0</v>
      </c>
      <c r="AK161" s="70">
        <f>IF(COUNTA(AC161:AI161)=0,-1,IF(OR(COUNTIF(AC161:AI161,"▲")&gt;6,AND(AC160&lt;$N$9,$N$9&lt;AI160)),0.285,IF(AJ160+AJ161=0,0,AJ161/(AJ161+AJ160))))</f>
        <v>-1</v>
      </c>
      <c r="AL161" s="68" t="str">
        <f>TEXT(AI160,"YYYY-MM")</f>
        <v>2028-06</v>
      </c>
      <c r="AM161" s="69" cm="1">
        <f t="array" ref="AM161">IF(AL161=AL160,0,SUMPRODUCT((AC160:AI160&gt;=$N$8)*(AC160:AI160 &lt;= $N$9)*(TEXT(AC160:AI160,"yyyy-mm")=AL161)*(AC161:AI161 = "●")))</f>
        <v>0</v>
      </c>
      <c r="AN161" s="69" cm="1">
        <f t="array" ref="AN161">IF(AL161=AL160,0,SUMPRODUCT((AC160:AI160&gt;=$N$8)*(AC160:AI160 &lt;= $N$9)*(TEXT(AC160:AI160,"yyyy-mm")=AL161)*(AC161:AI161 = "▲")))</f>
        <v>0</v>
      </c>
      <c r="AO161" s="69" cm="1">
        <f t="array" ref="AO161">IF(AL161=AL160,0,SUMPRODUCT((AC160:AI160&gt;=$N$8)*(AC160:AI160 &lt;= $N$9)*(TEXT(AC160:AI160,"yyyy-mm")=AL161)*(AC161:AI161 = "★")))</f>
        <v>0</v>
      </c>
      <c r="AP161" s="68"/>
      <c r="AQ161" s="19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3"/>
    </row>
    <row r="162" spans="10:55" s="8" customFormat="1" ht="20.25" customHeight="1" x14ac:dyDescent="0.45">
      <c r="J162" s="86"/>
      <c r="K162" s="135"/>
      <c r="L162" s="132">
        <v>118</v>
      </c>
      <c r="M162" s="141">
        <f>S160+1</f>
        <v>46769</v>
      </c>
      <c r="N162" s="141">
        <f t="shared" ref="N162:S162" si="616">M162+1</f>
        <v>46770</v>
      </c>
      <c r="O162" s="141">
        <f t="shared" si="616"/>
        <v>46771</v>
      </c>
      <c r="P162" s="141">
        <f t="shared" si="616"/>
        <v>46772</v>
      </c>
      <c r="Q162" s="141">
        <f t="shared" si="616"/>
        <v>46773</v>
      </c>
      <c r="R162" s="142">
        <f t="shared" si="616"/>
        <v>46774</v>
      </c>
      <c r="S162" s="143">
        <f t="shared" si="616"/>
        <v>46775</v>
      </c>
      <c r="T162" s="135">
        <f t="shared" ref="T162" si="617">COUNTIF(M163:S163,"★")</f>
        <v>0</v>
      </c>
      <c r="U162" s="135"/>
      <c r="V162" s="135" t="str">
        <f>TEXT(M162,"YYYY-MM")</f>
        <v>2028-01</v>
      </c>
      <c r="W162" s="140" cm="1">
        <f t="array" ref="W162">SUMPRODUCT((M162:S162&gt;=$N$8)*(M162:S162 &lt;= $N$9)*(TEXT(M162:S162,"yyyy-mm")=V162)*(M163:S163 = "●"))</f>
        <v>0</v>
      </c>
      <c r="X162" s="140" cm="1">
        <f t="array" ref="X162">SUMPRODUCT((R162:S162&gt;=$N$8)*(R162:S162 &lt;= $N$9)*(TEXT(R162:S162,"yyyy-mm")=V162)*(R163:S163 = "▲"))</f>
        <v>0</v>
      </c>
      <c r="Y162" s="140" cm="1">
        <f t="array" ref="Y162">SUMPRODUCT((M162:S162&gt;=$N$8)*(M162:S162 &lt;= $N$9)*(TEXT(M162:S162,"yyyy-mm")=V162)*(M163:S163 = "★"))</f>
        <v>0</v>
      </c>
      <c r="Z162" s="135"/>
      <c r="AA162" s="135"/>
      <c r="AB162" s="132">
        <v>139</v>
      </c>
      <c r="AC162" s="141">
        <f>AI160+1</f>
        <v>46916</v>
      </c>
      <c r="AD162" s="141">
        <f t="shared" ref="AD162:AI162" si="618">AC162+1</f>
        <v>46917</v>
      </c>
      <c r="AE162" s="141">
        <f t="shared" si="618"/>
        <v>46918</v>
      </c>
      <c r="AF162" s="141">
        <f t="shared" si="618"/>
        <v>46919</v>
      </c>
      <c r="AG162" s="141">
        <f t="shared" si="618"/>
        <v>46920</v>
      </c>
      <c r="AH162" s="142">
        <f t="shared" si="618"/>
        <v>46921</v>
      </c>
      <c r="AI162" s="143">
        <f t="shared" si="618"/>
        <v>46922</v>
      </c>
      <c r="AJ162" s="68">
        <f t="shared" ref="AJ162" si="619">COUNTIF(AC163:AI163,"★")</f>
        <v>0</v>
      </c>
      <c r="AK162" s="68"/>
      <c r="AL162" s="68" t="str">
        <f>TEXT(AC162,"YYYY-MM")</f>
        <v>2028-06</v>
      </c>
      <c r="AM162" s="69" cm="1">
        <f t="array" ref="AM162">SUMPRODUCT((AC162:AI162&gt;=$N$8)*(AC162:AI162 &lt;= $N$9)*(TEXT(AC162:AI162,"yyyy-mm")=AL162)*(AC163:AI163 = "●"))</f>
        <v>0</v>
      </c>
      <c r="AN162" s="69" cm="1">
        <f t="array" ref="AN162">SUMPRODUCT((AH162:AI162&gt;=$N$8)*(AH162:AI162 &lt;= $N$9)*(TEXT(AH162:AI162,"yyyy-mm")=AL162)*(AH163:AI163 = "▲"))</f>
        <v>0</v>
      </c>
      <c r="AO162" s="69" cm="1">
        <f t="array" ref="AO162">SUMPRODUCT((AC162:AI162&gt;=$N$8)*(AC162:AI162 &lt;= $N$9)*(TEXT(AC162:AI162,"yyyy-mm")=AL162)*(AC163:AI163 = "★"))</f>
        <v>0</v>
      </c>
      <c r="AP162" s="68"/>
      <c r="AQ162" s="19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3"/>
    </row>
    <row r="163" spans="10:55" s="8" customFormat="1" ht="20.25" customHeight="1" thickBot="1" x14ac:dyDescent="0.5">
      <c r="J163" s="86"/>
      <c r="K163" s="135" t="str">
        <f t="shared" ref="K163" si="620">IF(U163&gt;=0.285,"OK","NG")</f>
        <v>NG</v>
      </c>
      <c r="L163" s="136"/>
      <c r="M163" s="144"/>
      <c r="N163" s="144"/>
      <c r="O163" s="144"/>
      <c r="P163" s="144"/>
      <c r="Q163" s="144"/>
      <c r="R163" s="145"/>
      <c r="S163" s="146"/>
      <c r="T163" s="135">
        <f t="shared" ref="T163" si="621">COUNTIF(M163:S163,"●")</f>
        <v>0</v>
      </c>
      <c r="U163" s="147">
        <f t="shared" ref="U163" si="622">IF(COUNTA(M163:S163)=0,-1,IF(OR(COUNTIF(M163:S163,"▲")&gt;6,AND(M162&lt;$N$9,$N$9&lt;S162)),0.285,IF(T162+T163=0,0,T163/(T163+T162))))</f>
        <v>-1</v>
      </c>
      <c r="V163" s="135" t="str">
        <f>TEXT(S162,"YYYY-MM")</f>
        <v>2028-01</v>
      </c>
      <c r="W163" s="140" cm="1">
        <f t="array" ref="W163">IF(V163=V162,0,SUMPRODUCT((M162:S162&gt;=$N$8)*(M162:S162 &lt;= $N$9)*(TEXT(M162:S162,"yyyy-mm")=V163)*(M163:S163 = "●")))</f>
        <v>0</v>
      </c>
      <c r="X163" s="140" cm="1">
        <f t="array" ref="X163">IF(V163=V162,0,SUMPRODUCT((M162:S162&gt;=$N$8)*(M162:S162 &lt;= $N$9)*(TEXT(M162:S162,"yyyy-mm")=V163)*(M163:S163 = "▲")))</f>
        <v>0</v>
      </c>
      <c r="Y163" s="140" cm="1">
        <f t="array" ref="Y163">IF(V163=V162,0,SUMPRODUCT((M162:S162&gt;=$N$8)*(M162:S162 &lt;= $N$9)*(TEXT(M162:S162,"yyyy-mm")=V163)*(M163:S163 = "★")))</f>
        <v>0</v>
      </c>
      <c r="Z163" s="135"/>
      <c r="AA163" s="135" t="str">
        <f t="shared" ref="AA163" si="623">IF(AK163&gt;=0.285,"OK","NG")</f>
        <v>NG</v>
      </c>
      <c r="AB163" s="136"/>
      <c r="AC163" s="144"/>
      <c r="AD163" s="144"/>
      <c r="AE163" s="144"/>
      <c r="AF163" s="144"/>
      <c r="AG163" s="144"/>
      <c r="AH163" s="145"/>
      <c r="AI163" s="146"/>
      <c r="AJ163" s="68">
        <f t="shared" ref="AJ163" si="624">COUNTIF(AC163:AI163,"●")</f>
        <v>0</v>
      </c>
      <c r="AK163" s="70">
        <f t="shared" ref="AK163" si="625">IF(COUNTA(AC163:AI163)=0,-1,IF(OR(COUNTIF(AC163:AI163,"▲")&gt;6,AND(AC162&lt;$N$9,$N$9&lt;AI162)),0.285,IF(AJ162+AJ163=0,0,AJ163/(AJ163+AJ162))))</f>
        <v>-1</v>
      </c>
      <c r="AL163" s="68" t="str">
        <f>TEXT(AI162,"YYYY-MM")</f>
        <v>2028-06</v>
      </c>
      <c r="AM163" s="69" cm="1">
        <f t="array" ref="AM163">IF(AL163=AL162,0,SUMPRODUCT((AC162:AI162&gt;=$N$8)*(AC162:AI162 &lt;= $N$9)*(TEXT(AC162:AI162,"yyyy-mm")=AL163)*(AC163:AI163 = "●")))</f>
        <v>0</v>
      </c>
      <c r="AN163" s="69" cm="1">
        <f t="array" ref="AN163">IF(AL163=AL162,0,SUMPRODUCT((AC162:AI162&gt;=$N$8)*(AC162:AI162 &lt;= $N$9)*(TEXT(AC162:AI162,"yyyy-mm")=AL163)*(AC163:AI163 = "▲")))</f>
        <v>0</v>
      </c>
      <c r="AO163" s="69" cm="1">
        <f t="array" ref="AO163">IF(AL163=AL162,0,SUMPRODUCT((AC162:AI162&gt;=$N$8)*(AC162:AI162 &lt;= $N$9)*(TEXT(AC162:AI162,"yyyy-mm")=AL163)*(AC163:AI163 = "★")))</f>
        <v>0</v>
      </c>
      <c r="AP163" s="68"/>
      <c r="AQ163" s="19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3"/>
    </row>
    <row r="164" spans="10:55" s="8" customFormat="1" ht="20.25" customHeight="1" x14ac:dyDescent="0.45">
      <c r="J164" s="86"/>
      <c r="K164" s="135"/>
      <c r="L164" s="132">
        <v>119</v>
      </c>
      <c r="M164" s="141">
        <f>S162+1</f>
        <v>46776</v>
      </c>
      <c r="N164" s="141">
        <f t="shared" ref="N164:S164" si="626">M164+1</f>
        <v>46777</v>
      </c>
      <c r="O164" s="141">
        <f t="shared" si="626"/>
        <v>46778</v>
      </c>
      <c r="P164" s="141">
        <f t="shared" si="626"/>
        <v>46779</v>
      </c>
      <c r="Q164" s="141">
        <f t="shared" si="626"/>
        <v>46780</v>
      </c>
      <c r="R164" s="142">
        <f t="shared" si="626"/>
        <v>46781</v>
      </c>
      <c r="S164" s="143">
        <f t="shared" si="626"/>
        <v>46782</v>
      </c>
      <c r="T164" s="135">
        <f t="shared" ref="T164" si="627">COUNTIF(M165:S165,"★")</f>
        <v>0</v>
      </c>
      <c r="U164" s="135"/>
      <c r="V164" s="135" t="str">
        <f>TEXT(M164,"YYYY-MM")</f>
        <v>2028-01</v>
      </c>
      <c r="W164" s="140" cm="1">
        <f t="array" ref="W164">SUMPRODUCT((M164:S164&gt;=$N$8)*(M164:S164 &lt;= $N$9)*(TEXT(M164:S164,"yyyy-mm")=V164)*(M165:S165 = "●"))</f>
        <v>0</v>
      </c>
      <c r="X164" s="140" cm="1">
        <f t="array" ref="X164">SUMPRODUCT((R164:S164&gt;=$N$8)*(R164:S164 &lt;= $N$9)*(TEXT(R164:S164,"yyyy-mm")=V164)*(R165:S165 = "▲"))</f>
        <v>0</v>
      </c>
      <c r="Y164" s="140" cm="1">
        <f t="array" ref="Y164">SUMPRODUCT((M164:S164&gt;=$N$8)*(M164:S164 &lt;= $N$9)*(TEXT(M164:S164,"yyyy-mm")=V164)*(M165:S165 = "★"))</f>
        <v>0</v>
      </c>
      <c r="Z164" s="135"/>
      <c r="AA164" s="135"/>
      <c r="AB164" s="132">
        <v>140</v>
      </c>
      <c r="AC164" s="141">
        <f>AI162+1</f>
        <v>46923</v>
      </c>
      <c r="AD164" s="141">
        <f t="shared" ref="AD164:AI164" si="628">AC164+1</f>
        <v>46924</v>
      </c>
      <c r="AE164" s="141">
        <f t="shared" si="628"/>
        <v>46925</v>
      </c>
      <c r="AF164" s="141">
        <f t="shared" si="628"/>
        <v>46926</v>
      </c>
      <c r="AG164" s="141">
        <f t="shared" si="628"/>
        <v>46927</v>
      </c>
      <c r="AH164" s="142">
        <f t="shared" si="628"/>
        <v>46928</v>
      </c>
      <c r="AI164" s="143">
        <f t="shared" si="628"/>
        <v>46929</v>
      </c>
      <c r="AJ164" s="68">
        <f t="shared" ref="AJ164" si="629">COUNTIF(AC165:AI165,"★")</f>
        <v>0</v>
      </c>
      <c r="AK164" s="68"/>
      <c r="AL164" s="68" t="str">
        <f>TEXT(AC164,"YYYY-MM")</f>
        <v>2028-06</v>
      </c>
      <c r="AM164" s="69" cm="1">
        <f t="array" ref="AM164">SUMPRODUCT((AC164:AI164&gt;=$N$8)*(AC164:AI164 &lt;= $N$9)*(TEXT(AC164:AI164,"yyyy-mm")=AL164)*(AC165:AI165 = "●"))</f>
        <v>0</v>
      </c>
      <c r="AN164" s="69" cm="1">
        <f t="array" ref="AN164">SUMPRODUCT((AH164:AI164&gt;=$N$8)*(AH164:AI164 &lt;= $N$9)*(TEXT(AH164:AI164,"yyyy-mm")=AL164)*(AH165:AI165 = "▲"))</f>
        <v>0</v>
      </c>
      <c r="AO164" s="69" cm="1">
        <f t="array" ref="AO164">SUMPRODUCT((AC164:AI164&gt;=$N$8)*(AC164:AI164 &lt;= $N$9)*(TEXT(AC164:AI164,"yyyy-mm")=AL164)*(AC165:AI165 = "★"))</f>
        <v>0</v>
      </c>
      <c r="AP164" s="68"/>
      <c r="AQ164" s="19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3"/>
    </row>
    <row r="165" spans="10:55" s="8" customFormat="1" ht="20.25" customHeight="1" thickBot="1" x14ac:dyDescent="0.5">
      <c r="J165" s="86"/>
      <c r="K165" s="135" t="str">
        <f t="shared" ref="K165" si="630">IF(U165&gt;=0.285,"OK","NG")</f>
        <v>NG</v>
      </c>
      <c r="L165" s="136"/>
      <c r="M165" s="144"/>
      <c r="N165" s="144"/>
      <c r="O165" s="144"/>
      <c r="P165" s="144"/>
      <c r="Q165" s="144"/>
      <c r="R165" s="145"/>
      <c r="S165" s="146"/>
      <c r="T165" s="135">
        <f t="shared" ref="T165" si="631">COUNTIF(M165:S165,"●")</f>
        <v>0</v>
      </c>
      <c r="U165" s="147">
        <f t="shared" ref="U165" si="632">IF(COUNTA(M165:S165)=0,-1,IF(OR(COUNTIF(M165:S165,"▲")&gt;6,AND(M164&lt;$N$9,$N$9&lt;S164)),0.285,IF(T164+T165=0,0,T165/(T165+T164))))</f>
        <v>-1</v>
      </c>
      <c r="V165" s="135" t="str">
        <f>TEXT(S164,"YYYY-MM")</f>
        <v>2028-01</v>
      </c>
      <c r="W165" s="140" cm="1">
        <f t="array" ref="W165">IF(V165=V164,0,SUMPRODUCT((M164:S164&gt;=$N$8)*(M164:S164 &lt;= $N$9)*(TEXT(M164:S164,"yyyy-mm")=V165)*(M165:S165 = "●")))</f>
        <v>0</v>
      </c>
      <c r="X165" s="140" cm="1">
        <f t="array" ref="X165">IF(V165=V164,0,SUMPRODUCT((M164:S164&gt;=$N$8)*(M164:S164 &lt;= $N$9)*(TEXT(M164:S164,"yyyy-mm")=V165)*(M165:S165 = "▲")))</f>
        <v>0</v>
      </c>
      <c r="Y165" s="140" cm="1">
        <f t="array" ref="Y165">IF(V165=V164,0,SUMPRODUCT((M164:S164&gt;=$N$8)*(M164:S164 &lt;= $N$9)*(TEXT(M164:S164,"yyyy-mm")=V165)*(M165:S165 = "★")))</f>
        <v>0</v>
      </c>
      <c r="Z165" s="135"/>
      <c r="AA165" s="135" t="str">
        <f t="shared" ref="AA165" si="633">IF(AK165&gt;=0.285,"OK","NG")</f>
        <v>NG</v>
      </c>
      <c r="AB165" s="136"/>
      <c r="AC165" s="144"/>
      <c r="AD165" s="144"/>
      <c r="AE165" s="144"/>
      <c r="AF165" s="144"/>
      <c r="AG165" s="144"/>
      <c r="AH165" s="145"/>
      <c r="AI165" s="146"/>
      <c r="AJ165" s="68">
        <f t="shared" ref="AJ165" si="634">COUNTIF(AC165:AI165,"●")</f>
        <v>0</v>
      </c>
      <c r="AK165" s="70">
        <f t="shared" ref="AK165" si="635">IF(COUNTA(AC165:AI165)=0,-1,IF(OR(COUNTIF(AC165:AI165,"▲")&gt;6,AND(AC164&lt;$N$9,$N$9&lt;AI164)),0.285,IF(AJ164+AJ165=0,0,AJ165/(AJ165+AJ164))))</f>
        <v>-1</v>
      </c>
      <c r="AL165" s="68" t="str">
        <f>TEXT(AI164,"YYYY-MM")</f>
        <v>2028-06</v>
      </c>
      <c r="AM165" s="69" cm="1">
        <f t="array" ref="AM165">IF(AL165=AL164,0,SUMPRODUCT((AC164:AI164&gt;=$N$8)*(AC164:AI164 &lt;= $N$9)*(TEXT(AC164:AI164,"yyyy-mm")=AL165)*(AC165:AI165 = "●")))</f>
        <v>0</v>
      </c>
      <c r="AN165" s="69" cm="1">
        <f t="array" ref="AN165">IF(AL165=AL164,0,SUMPRODUCT((AC164:AI164&gt;=$N$8)*(AC164:AI164 &lt;= $N$9)*(TEXT(AC164:AI164,"yyyy-mm")=AL165)*(AC165:AI165 = "▲")))</f>
        <v>0</v>
      </c>
      <c r="AO165" s="69" cm="1">
        <f t="array" ref="AO165">IF(AL165=AL164,0,SUMPRODUCT((AC164:AI164&gt;=$N$8)*(AC164:AI164 &lt;= $N$9)*(TEXT(AC164:AI164,"yyyy-mm")=AL165)*(AC165:AI165 = "★")))</f>
        <v>0</v>
      </c>
      <c r="AP165" s="68"/>
      <c r="AQ165" s="19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3"/>
    </row>
    <row r="166" spans="10:55" s="8" customFormat="1" ht="20.25" customHeight="1" x14ac:dyDescent="0.45">
      <c r="J166" s="86"/>
      <c r="K166" s="135"/>
      <c r="L166" s="132">
        <v>120</v>
      </c>
      <c r="M166" s="141">
        <f>S164+1</f>
        <v>46783</v>
      </c>
      <c r="N166" s="141">
        <f t="shared" ref="N166:S166" si="636">M166+1</f>
        <v>46784</v>
      </c>
      <c r="O166" s="141">
        <f t="shared" si="636"/>
        <v>46785</v>
      </c>
      <c r="P166" s="141">
        <f t="shared" si="636"/>
        <v>46786</v>
      </c>
      <c r="Q166" s="141">
        <f t="shared" si="636"/>
        <v>46787</v>
      </c>
      <c r="R166" s="142">
        <f t="shared" si="636"/>
        <v>46788</v>
      </c>
      <c r="S166" s="143">
        <f t="shared" si="636"/>
        <v>46789</v>
      </c>
      <c r="T166" s="135">
        <f t="shared" ref="T166" si="637">COUNTIF(M167:S167,"★")</f>
        <v>0</v>
      </c>
      <c r="U166" s="135"/>
      <c r="V166" s="135" t="str">
        <f>TEXT(M166,"YYYY-MM")</f>
        <v>2028-01</v>
      </c>
      <c r="W166" s="140" cm="1">
        <f t="array" ref="W166">SUMPRODUCT((M166:S166&gt;=$N$8)*(M166:S166 &lt;= $N$9)*(TEXT(M166:S166,"yyyy-mm")=V166)*(M167:S167 = "●"))</f>
        <v>0</v>
      </c>
      <c r="X166" s="140" cm="1">
        <f t="array" ref="X166">SUMPRODUCT((R166:S166&gt;=$N$8)*(R166:S166 &lt;= $N$9)*(TEXT(R166:S166,"yyyy-mm")=V166)*(R167:S167 = "▲"))</f>
        <v>0</v>
      </c>
      <c r="Y166" s="140" cm="1">
        <f t="array" ref="Y166">SUMPRODUCT((M166:S166&gt;=$N$8)*(M166:S166 &lt;= $N$9)*(TEXT(M166:S166,"yyyy-mm")=V166)*(M167:S167 = "★"))</f>
        <v>0</v>
      </c>
      <c r="Z166" s="135"/>
      <c r="AA166" s="135"/>
      <c r="AB166" s="132">
        <v>141</v>
      </c>
      <c r="AC166" s="141">
        <f>AI164+1</f>
        <v>46930</v>
      </c>
      <c r="AD166" s="141">
        <f t="shared" ref="AD166:AI166" si="638">AC166+1</f>
        <v>46931</v>
      </c>
      <c r="AE166" s="141">
        <f t="shared" si="638"/>
        <v>46932</v>
      </c>
      <c r="AF166" s="141">
        <f t="shared" si="638"/>
        <v>46933</v>
      </c>
      <c r="AG166" s="141">
        <f t="shared" si="638"/>
        <v>46934</v>
      </c>
      <c r="AH166" s="142">
        <f t="shared" si="638"/>
        <v>46935</v>
      </c>
      <c r="AI166" s="143">
        <f t="shared" si="638"/>
        <v>46936</v>
      </c>
      <c r="AJ166" s="68">
        <f t="shared" ref="AJ166" si="639">COUNTIF(AC167:AI167,"★")</f>
        <v>0</v>
      </c>
      <c r="AK166" s="68"/>
      <c r="AL166" s="68" t="str">
        <f>TEXT(AC166,"YYYY-MM")</f>
        <v>2028-06</v>
      </c>
      <c r="AM166" s="69" cm="1">
        <f t="array" ref="AM166">SUMPRODUCT((AC166:AI166&gt;=$N$8)*(AC166:AI166 &lt;= $N$9)*(TEXT(AC166:AI166,"yyyy-mm")=AL166)*(AC167:AI167 = "●"))</f>
        <v>0</v>
      </c>
      <c r="AN166" s="69" cm="1">
        <f t="array" ref="AN166">SUMPRODUCT((AH166:AI166&gt;=$N$8)*(AH166:AI166 &lt;= $N$9)*(TEXT(AH166:AI166,"yyyy-mm")=AL166)*(AH167:AI167 = "▲"))</f>
        <v>0</v>
      </c>
      <c r="AO166" s="69" cm="1">
        <f t="array" ref="AO166">SUMPRODUCT((AC166:AI166&gt;=$N$8)*(AC166:AI166 &lt;= $N$9)*(TEXT(AC166:AI166,"yyyy-mm")=AL166)*(AC167:AI167 = "★"))</f>
        <v>0</v>
      </c>
      <c r="AP166" s="68"/>
      <c r="AQ166" s="19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3"/>
    </row>
    <row r="167" spans="10:55" s="8" customFormat="1" ht="20.25" customHeight="1" thickBot="1" x14ac:dyDescent="0.5">
      <c r="J167" s="86"/>
      <c r="K167" s="135" t="str">
        <f t="shared" ref="K167" si="640">IF(U167&gt;=0.285,"OK","NG")</f>
        <v>NG</v>
      </c>
      <c r="L167" s="136"/>
      <c r="M167" s="144"/>
      <c r="N167" s="144"/>
      <c r="O167" s="144"/>
      <c r="P167" s="144"/>
      <c r="Q167" s="144"/>
      <c r="R167" s="145"/>
      <c r="S167" s="146"/>
      <c r="T167" s="135">
        <f t="shared" ref="T167" si="641">COUNTIF(M167:S167,"●")</f>
        <v>0</v>
      </c>
      <c r="U167" s="147">
        <f t="shared" ref="U167" si="642">IF(COUNTA(M167:S167)=0,-1,IF(OR(COUNTIF(M167:S167,"▲")&gt;6,AND(M166&lt;$N$9,$N$9&lt;S166)),0.285,IF(T166+T167=0,0,T167/(T167+T166))))</f>
        <v>-1</v>
      </c>
      <c r="V167" s="135" t="str">
        <f>TEXT(S166,"YYYY-MM")</f>
        <v>2028-02</v>
      </c>
      <c r="W167" s="140" cm="1">
        <f t="array" ref="W167">IF(V167=V166,0,SUMPRODUCT((M166:S166&gt;=$N$8)*(M166:S166 &lt;= $N$9)*(TEXT(M166:S166,"yyyy-mm")=V167)*(M167:S167 = "●")))</f>
        <v>0</v>
      </c>
      <c r="X167" s="140" cm="1">
        <f t="array" ref="X167">IF(V167=V166,0,SUMPRODUCT((M166:S166&gt;=$N$8)*(M166:S166 &lt;= $N$9)*(TEXT(M166:S166,"yyyy-mm")=V167)*(M167:S167 = "▲")))</f>
        <v>0</v>
      </c>
      <c r="Y167" s="140" cm="1">
        <f t="array" ref="Y167">IF(V167=V166,0,SUMPRODUCT((M166:S166&gt;=$N$8)*(M166:S166 &lt;= $N$9)*(TEXT(M166:S166,"yyyy-mm")=V167)*(M167:S167 = "★")))</f>
        <v>0</v>
      </c>
      <c r="Z167" s="135"/>
      <c r="AA167" s="135" t="str">
        <f t="shared" ref="AA167" si="643">IF(AK167&gt;=0.285,"OK","NG")</f>
        <v>NG</v>
      </c>
      <c r="AB167" s="136"/>
      <c r="AC167" s="144"/>
      <c r="AD167" s="144"/>
      <c r="AE167" s="144"/>
      <c r="AF167" s="144"/>
      <c r="AG167" s="144"/>
      <c r="AH167" s="145"/>
      <c r="AI167" s="146"/>
      <c r="AJ167" s="68">
        <f t="shared" ref="AJ167" si="644">COUNTIF(AC167:AI167,"●")</f>
        <v>0</v>
      </c>
      <c r="AK167" s="70">
        <f t="shared" ref="AK167" si="645">IF(COUNTA(AC167:AI167)=0,-1,IF(OR(COUNTIF(AC167:AI167,"▲")&gt;6,AND(AC166&lt;$N$9,$N$9&lt;AI166)),0.285,IF(AJ166+AJ167=0,0,AJ167/(AJ167+AJ166))))</f>
        <v>-1</v>
      </c>
      <c r="AL167" s="68" t="str">
        <f>TEXT(AI166,"YYYY-MM")</f>
        <v>2028-07</v>
      </c>
      <c r="AM167" s="69" cm="1">
        <f t="array" ref="AM167">IF(AL167=AL166,0,SUMPRODUCT((AC166:AI166&gt;=$N$8)*(AC166:AI166 &lt;= $N$9)*(TEXT(AC166:AI166,"yyyy-mm")=AL167)*(AC167:AI167 = "●")))</f>
        <v>0</v>
      </c>
      <c r="AN167" s="69" cm="1">
        <f t="array" ref="AN167">IF(AL167=AL166,0,SUMPRODUCT((AC166:AI166&gt;=$N$8)*(AC166:AI166 &lt;= $N$9)*(TEXT(AC166:AI166,"yyyy-mm")=AL167)*(AC167:AI167 = "▲")))</f>
        <v>0</v>
      </c>
      <c r="AO167" s="69" cm="1">
        <f t="array" ref="AO167">IF(AL167=AL166,0,SUMPRODUCT((AC166:AI166&gt;=$N$8)*(AC166:AI166 &lt;= $N$9)*(TEXT(AC166:AI166,"yyyy-mm")=AL167)*(AC167:AI167 = "★")))</f>
        <v>0</v>
      </c>
      <c r="AP167" s="68"/>
      <c r="AQ167" s="19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3"/>
    </row>
    <row r="168" spans="10:55" s="8" customFormat="1" ht="20.25" customHeight="1" x14ac:dyDescent="0.45">
      <c r="J168" s="86"/>
      <c r="K168" s="135"/>
      <c r="L168" s="132">
        <v>121</v>
      </c>
      <c r="M168" s="141">
        <f>S166+1</f>
        <v>46790</v>
      </c>
      <c r="N168" s="141">
        <f t="shared" ref="N168:S168" si="646">M168+1</f>
        <v>46791</v>
      </c>
      <c r="O168" s="141">
        <f t="shared" si="646"/>
        <v>46792</v>
      </c>
      <c r="P168" s="141">
        <f t="shared" si="646"/>
        <v>46793</v>
      </c>
      <c r="Q168" s="141">
        <f t="shared" si="646"/>
        <v>46794</v>
      </c>
      <c r="R168" s="142">
        <f t="shared" si="646"/>
        <v>46795</v>
      </c>
      <c r="S168" s="143">
        <f t="shared" si="646"/>
        <v>46796</v>
      </c>
      <c r="T168" s="135">
        <f t="shared" ref="T168" si="647">COUNTIF(M169:S169,"★")</f>
        <v>0</v>
      </c>
      <c r="U168" s="135"/>
      <c r="V168" s="135" t="str">
        <f>TEXT(M168,"YYYY-MM")</f>
        <v>2028-02</v>
      </c>
      <c r="W168" s="140" cm="1">
        <f t="array" ref="W168">SUMPRODUCT((M168:S168&gt;=$N$8)*(M168:S168 &lt;= $N$9)*(TEXT(M168:S168,"yyyy-mm")=V168)*(M169:S169 = "●"))</f>
        <v>0</v>
      </c>
      <c r="X168" s="140" cm="1">
        <f t="array" ref="X168">SUMPRODUCT((R168:S168&gt;=$N$8)*(R168:S168 &lt;= $N$9)*(TEXT(R168:S168,"yyyy-mm")=V168)*(R169:S169 = "▲"))</f>
        <v>0</v>
      </c>
      <c r="Y168" s="140" cm="1">
        <f t="array" ref="Y168">SUMPRODUCT((M168:S168&gt;=$N$8)*(M168:S168 &lt;= $N$9)*(TEXT(M168:S168,"yyyy-mm")=V168)*(M169:S169 = "★"))</f>
        <v>0</v>
      </c>
      <c r="Z168" s="135"/>
      <c r="AA168" s="135"/>
      <c r="AB168" s="132">
        <v>142</v>
      </c>
      <c r="AC168" s="141">
        <f>AI166+1</f>
        <v>46937</v>
      </c>
      <c r="AD168" s="141">
        <f t="shared" ref="AD168:AI168" si="648">AC168+1</f>
        <v>46938</v>
      </c>
      <c r="AE168" s="141">
        <f t="shared" si="648"/>
        <v>46939</v>
      </c>
      <c r="AF168" s="141">
        <f t="shared" si="648"/>
        <v>46940</v>
      </c>
      <c r="AG168" s="141">
        <f t="shared" si="648"/>
        <v>46941</v>
      </c>
      <c r="AH168" s="142">
        <f t="shared" si="648"/>
        <v>46942</v>
      </c>
      <c r="AI168" s="143">
        <f t="shared" si="648"/>
        <v>46943</v>
      </c>
      <c r="AJ168" s="68">
        <f t="shared" ref="AJ168" si="649">COUNTIF(AC169:AI169,"★")</f>
        <v>0</v>
      </c>
      <c r="AK168" s="68"/>
      <c r="AL168" s="68" t="str">
        <f>TEXT(AC168,"YYYY-MM")</f>
        <v>2028-07</v>
      </c>
      <c r="AM168" s="69" cm="1">
        <f t="array" ref="AM168">SUMPRODUCT((AC168:AI168&gt;=$N$8)*(AC168:AI168 &lt;= $N$9)*(TEXT(AC168:AI168,"yyyy-mm")=AL168)*(AC169:AI169 = "●"))</f>
        <v>0</v>
      </c>
      <c r="AN168" s="69" cm="1">
        <f t="array" ref="AN168">SUMPRODUCT((AH168:AI168&gt;=$N$8)*(AH168:AI168 &lt;= $N$9)*(TEXT(AH168:AI168,"yyyy-mm")=AL168)*(AH169:AI169 = "▲"))</f>
        <v>0</v>
      </c>
      <c r="AO168" s="69" cm="1">
        <f t="array" ref="AO168">SUMPRODUCT((AC168:AI168&gt;=$N$8)*(AC168:AI168 &lt;= $N$9)*(TEXT(AC168:AI168,"yyyy-mm")=AL168)*(AC169:AI169 = "★"))</f>
        <v>0</v>
      </c>
      <c r="AP168" s="68"/>
      <c r="AQ168" s="19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3"/>
    </row>
    <row r="169" spans="10:55" s="8" customFormat="1" ht="20.25" customHeight="1" thickBot="1" x14ac:dyDescent="0.5">
      <c r="J169" s="86"/>
      <c r="K169" s="135" t="str">
        <f t="shared" ref="K169" si="650">IF(U169&gt;=0.285,"OK","NG")</f>
        <v>NG</v>
      </c>
      <c r="L169" s="136"/>
      <c r="M169" s="144"/>
      <c r="N169" s="144"/>
      <c r="O169" s="144"/>
      <c r="P169" s="144"/>
      <c r="Q169" s="144"/>
      <c r="R169" s="145"/>
      <c r="S169" s="146"/>
      <c r="T169" s="135">
        <f t="shared" ref="T169" si="651">COUNTIF(M169:S169,"●")</f>
        <v>0</v>
      </c>
      <c r="U169" s="147">
        <f t="shared" ref="U169" si="652">IF(COUNTA(M169:S169)=0,-1,IF(OR(COUNTIF(M169:S169,"▲")&gt;6,AND(M168&lt;$N$9,$N$9&lt;S168)),0.285,IF(T168+T169=0,0,T169/(T169+T168))))</f>
        <v>-1</v>
      </c>
      <c r="V169" s="135" t="str">
        <f>TEXT(S168,"YYYY-MM")</f>
        <v>2028-02</v>
      </c>
      <c r="W169" s="140" cm="1">
        <f t="array" ref="W169">IF(V169=V168,0,SUMPRODUCT((M168:S168&gt;=$N$8)*(M168:S168 &lt;= $N$9)*(TEXT(M168:S168,"yyyy-mm")=V169)*(M169:S169 = "●")))</f>
        <v>0</v>
      </c>
      <c r="X169" s="140" cm="1">
        <f t="array" ref="X169">IF(V169=V168,0,SUMPRODUCT((M168:S168&gt;=$N$8)*(M168:S168 &lt;= $N$9)*(TEXT(M168:S168,"yyyy-mm")=V169)*(M169:S169 = "▲")))</f>
        <v>0</v>
      </c>
      <c r="Y169" s="140" cm="1">
        <f t="array" ref="Y169">IF(V169=V168,0,SUMPRODUCT((M168:S168&gt;=$N$8)*(M168:S168 &lt;= $N$9)*(TEXT(M168:S168,"yyyy-mm")=V169)*(M169:S169 = "★")))</f>
        <v>0</v>
      </c>
      <c r="Z169" s="135"/>
      <c r="AA169" s="135" t="str">
        <f t="shared" ref="AA169" si="653">IF(AK169&gt;=0.285,"OK","NG")</f>
        <v>NG</v>
      </c>
      <c r="AB169" s="136"/>
      <c r="AC169" s="144"/>
      <c r="AD169" s="144"/>
      <c r="AE169" s="144"/>
      <c r="AF169" s="144"/>
      <c r="AG169" s="144"/>
      <c r="AH169" s="145"/>
      <c r="AI169" s="146"/>
      <c r="AJ169" s="68">
        <f t="shared" ref="AJ169" si="654">COUNTIF(AC169:AI169,"●")</f>
        <v>0</v>
      </c>
      <c r="AK169" s="70">
        <f t="shared" ref="AK169" si="655">IF(COUNTA(AC169:AI169)=0,-1,IF(OR(COUNTIF(AC169:AI169,"▲")&gt;6,AND(AC168&lt;$N$9,$N$9&lt;AI168)),0.285,IF(AJ168+AJ169=0,0,AJ169/(AJ169+AJ168))))</f>
        <v>-1</v>
      </c>
      <c r="AL169" s="68" t="str">
        <f>TEXT(AI168,"YYYY-MM")</f>
        <v>2028-07</v>
      </c>
      <c r="AM169" s="69" cm="1">
        <f t="array" ref="AM169">IF(AL169=AL168,0,SUMPRODUCT((AC168:AI168&gt;=$N$8)*(AC168:AI168 &lt;= $N$9)*(TEXT(AC168:AI168,"yyyy-mm")=AL169)*(AC169:AI169 = "●")))</f>
        <v>0</v>
      </c>
      <c r="AN169" s="69" cm="1">
        <f t="array" ref="AN169">IF(AL169=AL168,0,SUMPRODUCT((AC168:AI168&gt;=$N$8)*(AC168:AI168 &lt;= $N$9)*(TEXT(AC168:AI168,"yyyy-mm")=AL169)*(AC169:AI169 = "▲")))</f>
        <v>0</v>
      </c>
      <c r="AO169" s="69" cm="1">
        <f t="array" ref="AO169">IF(AL169=AL168,0,SUMPRODUCT((AC168:AI168&gt;=$N$8)*(AC168:AI168 &lt;= $N$9)*(TEXT(AC168:AI168,"yyyy-mm")=AL169)*(AC169:AI169 = "★")))</f>
        <v>0</v>
      </c>
      <c r="AP169" s="68"/>
      <c r="AQ169" s="19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3"/>
    </row>
    <row r="170" spans="10:55" s="8" customFormat="1" ht="20.25" customHeight="1" x14ac:dyDescent="0.45">
      <c r="J170" s="86"/>
      <c r="K170" s="135"/>
      <c r="L170" s="132">
        <v>122</v>
      </c>
      <c r="M170" s="141">
        <f>S168+1</f>
        <v>46797</v>
      </c>
      <c r="N170" s="141">
        <f t="shared" ref="N170:S170" si="656">M170+1</f>
        <v>46798</v>
      </c>
      <c r="O170" s="141">
        <f t="shared" si="656"/>
        <v>46799</v>
      </c>
      <c r="P170" s="141">
        <f t="shared" si="656"/>
        <v>46800</v>
      </c>
      <c r="Q170" s="141">
        <f t="shared" si="656"/>
        <v>46801</v>
      </c>
      <c r="R170" s="142">
        <f t="shared" si="656"/>
        <v>46802</v>
      </c>
      <c r="S170" s="143">
        <f t="shared" si="656"/>
        <v>46803</v>
      </c>
      <c r="T170" s="135">
        <f t="shared" ref="T170" si="657">COUNTIF(M171:S171,"★")</f>
        <v>0</v>
      </c>
      <c r="U170" s="135"/>
      <c r="V170" s="135" t="str">
        <f>TEXT(M170,"YYYY-MM")</f>
        <v>2028-02</v>
      </c>
      <c r="W170" s="140" cm="1">
        <f t="array" ref="W170">SUMPRODUCT((M170:S170&gt;=$N$8)*(M170:S170 &lt;= $N$9)*(TEXT(M170:S170,"yyyy-mm")=V170)*(M171:S171 = "●"))</f>
        <v>0</v>
      </c>
      <c r="X170" s="140" cm="1">
        <f t="array" ref="X170">SUMPRODUCT((R170:S170&gt;=$N$8)*(R170:S170 &lt;= $N$9)*(TEXT(R170:S170,"yyyy-mm")=V170)*(R171:S171 = "▲"))</f>
        <v>0</v>
      </c>
      <c r="Y170" s="140" cm="1">
        <f t="array" ref="Y170">SUMPRODUCT((M170:S170&gt;=$N$8)*(M170:S170 &lt;= $N$9)*(TEXT(M170:S170,"yyyy-mm")=V170)*(M171:S171 = "★"))</f>
        <v>0</v>
      </c>
      <c r="Z170" s="135"/>
      <c r="AA170" s="135"/>
      <c r="AB170" s="132">
        <v>143</v>
      </c>
      <c r="AC170" s="141">
        <f>AI168+1</f>
        <v>46944</v>
      </c>
      <c r="AD170" s="141">
        <f t="shared" ref="AD170:AI170" si="658">AC170+1</f>
        <v>46945</v>
      </c>
      <c r="AE170" s="141">
        <f t="shared" si="658"/>
        <v>46946</v>
      </c>
      <c r="AF170" s="141">
        <f t="shared" si="658"/>
        <v>46947</v>
      </c>
      <c r="AG170" s="141">
        <f t="shared" si="658"/>
        <v>46948</v>
      </c>
      <c r="AH170" s="142">
        <f t="shared" si="658"/>
        <v>46949</v>
      </c>
      <c r="AI170" s="143">
        <f t="shared" si="658"/>
        <v>46950</v>
      </c>
      <c r="AJ170" s="68">
        <f t="shared" ref="AJ170" si="659">COUNTIF(AC171:AI171,"★")</f>
        <v>0</v>
      </c>
      <c r="AK170" s="68"/>
      <c r="AL170" s="68" t="str">
        <f>TEXT(AC170,"YYYY-MM")</f>
        <v>2028-07</v>
      </c>
      <c r="AM170" s="69" cm="1">
        <f t="array" ref="AM170">SUMPRODUCT((AC170:AI170&gt;=$N$8)*(AC170:AI170 &lt;= $N$9)*(TEXT(AC170:AI170,"yyyy-mm")=AL170)*(AC171:AI171 = "●"))</f>
        <v>0</v>
      </c>
      <c r="AN170" s="69" cm="1">
        <f t="array" ref="AN170">SUMPRODUCT((AH170:AI170&gt;=$N$8)*(AH170:AI170 &lt;= $N$9)*(TEXT(AH170:AI170,"yyyy-mm")=AL170)*(AH171:AI171 = "▲"))</f>
        <v>0</v>
      </c>
      <c r="AO170" s="69" cm="1">
        <f t="array" ref="AO170">SUMPRODUCT((AC170:AI170&gt;=$N$8)*(AC170:AI170 &lt;= $N$9)*(TEXT(AC170:AI170,"yyyy-mm")=AL170)*(AC171:AI171 = "★"))</f>
        <v>0</v>
      </c>
      <c r="AP170" s="68"/>
      <c r="AQ170" s="19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3"/>
    </row>
    <row r="171" spans="10:55" s="8" customFormat="1" ht="20.25" customHeight="1" thickBot="1" x14ac:dyDescent="0.5">
      <c r="J171" s="86"/>
      <c r="K171" s="135" t="str">
        <f t="shared" ref="K171" si="660">IF(U171&gt;=0.285,"OK","NG")</f>
        <v>NG</v>
      </c>
      <c r="L171" s="136"/>
      <c r="M171" s="144"/>
      <c r="N171" s="144"/>
      <c r="O171" s="144"/>
      <c r="P171" s="144"/>
      <c r="Q171" s="144"/>
      <c r="R171" s="145"/>
      <c r="S171" s="146"/>
      <c r="T171" s="135">
        <f t="shared" ref="T171" si="661">COUNTIF(M171:S171,"●")</f>
        <v>0</v>
      </c>
      <c r="U171" s="147">
        <f t="shared" ref="U171" si="662">IF(COUNTA(M171:S171)=0,-1,IF(OR(COUNTIF(M171:S171,"▲")&gt;6,AND(M170&lt;$N$9,$N$9&lt;S170)),0.285,IF(T170+T171=0,0,T171/(T171+T170))))</f>
        <v>-1</v>
      </c>
      <c r="V171" s="135" t="str">
        <f>TEXT(S170,"YYYY-MM")</f>
        <v>2028-02</v>
      </c>
      <c r="W171" s="140" cm="1">
        <f t="array" ref="W171">IF(V171=V170,0,SUMPRODUCT((M170:S170&gt;=$N$8)*(M170:S170 &lt;= $N$9)*(TEXT(M170:S170,"yyyy-mm")=V171)*(M171:S171 = "●")))</f>
        <v>0</v>
      </c>
      <c r="X171" s="140" cm="1">
        <f t="array" ref="X171">IF(V171=V170,0,SUMPRODUCT((M170:S170&gt;=$N$8)*(M170:S170 &lt;= $N$9)*(TEXT(M170:S170,"yyyy-mm")=V171)*(M171:S171 = "▲")))</f>
        <v>0</v>
      </c>
      <c r="Y171" s="140" cm="1">
        <f t="array" ref="Y171">IF(V171=V170,0,SUMPRODUCT((M170:S170&gt;=$N$8)*(M170:S170 &lt;= $N$9)*(TEXT(M170:S170,"yyyy-mm")=V171)*(M171:S171 = "★")))</f>
        <v>0</v>
      </c>
      <c r="Z171" s="135"/>
      <c r="AA171" s="135" t="str">
        <f t="shared" ref="AA171" si="663">IF(AK171&gt;=0.285,"OK","NG")</f>
        <v>NG</v>
      </c>
      <c r="AB171" s="136"/>
      <c r="AC171" s="144"/>
      <c r="AD171" s="144"/>
      <c r="AE171" s="144"/>
      <c r="AF171" s="144"/>
      <c r="AG171" s="144"/>
      <c r="AH171" s="145"/>
      <c r="AI171" s="146"/>
      <c r="AJ171" s="68">
        <f t="shared" ref="AJ171" si="664">COUNTIF(AC171:AI171,"●")</f>
        <v>0</v>
      </c>
      <c r="AK171" s="70">
        <f t="shared" ref="AK171" si="665">IF(COUNTA(AC171:AI171)=0,-1,IF(OR(COUNTIF(AC171:AI171,"▲")&gt;6,AND(AC170&lt;$N$9,$N$9&lt;AI170)),0.285,IF(AJ170+AJ171=0,0,AJ171/(AJ171+AJ170))))</f>
        <v>-1</v>
      </c>
      <c r="AL171" s="68" t="str">
        <f>TEXT(AI170,"YYYY-MM")</f>
        <v>2028-07</v>
      </c>
      <c r="AM171" s="69" cm="1">
        <f t="array" ref="AM171">IF(AL171=AL170,0,SUMPRODUCT((AC170:AI170&gt;=$N$8)*(AC170:AI170 &lt;= $N$9)*(TEXT(AC170:AI170,"yyyy-mm")=AL171)*(AC171:AI171 = "●")))</f>
        <v>0</v>
      </c>
      <c r="AN171" s="69" cm="1">
        <f t="array" ref="AN171">IF(AL171=AL170,0,SUMPRODUCT((AC170:AI170&gt;=$N$8)*(AC170:AI170 &lt;= $N$9)*(TEXT(AC170:AI170,"yyyy-mm")=AL171)*(AC171:AI171 = "▲")))</f>
        <v>0</v>
      </c>
      <c r="AO171" s="69" cm="1">
        <f t="array" ref="AO171">IF(AL171=AL170,0,SUMPRODUCT((AC170:AI170&gt;=$N$8)*(AC170:AI170 &lt;= $N$9)*(TEXT(AC170:AI170,"yyyy-mm")=AL171)*(AC171:AI171 = "★")))</f>
        <v>0</v>
      </c>
      <c r="AP171" s="68"/>
      <c r="AQ171" s="19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3"/>
    </row>
    <row r="172" spans="10:55" s="8" customFormat="1" ht="20.25" customHeight="1" x14ac:dyDescent="0.45">
      <c r="J172" s="86"/>
      <c r="K172" s="135"/>
      <c r="L172" s="132">
        <v>123</v>
      </c>
      <c r="M172" s="141">
        <f>S170+1</f>
        <v>46804</v>
      </c>
      <c r="N172" s="141">
        <f t="shared" ref="N172:S172" si="666">M172+1</f>
        <v>46805</v>
      </c>
      <c r="O172" s="141">
        <f t="shared" si="666"/>
        <v>46806</v>
      </c>
      <c r="P172" s="141">
        <f t="shared" si="666"/>
        <v>46807</v>
      </c>
      <c r="Q172" s="141">
        <f t="shared" si="666"/>
        <v>46808</v>
      </c>
      <c r="R172" s="142">
        <f t="shared" si="666"/>
        <v>46809</v>
      </c>
      <c r="S172" s="143">
        <f t="shared" si="666"/>
        <v>46810</v>
      </c>
      <c r="T172" s="135">
        <f t="shared" ref="T172" si="667">COUNTIF(M173:S173,"★")</f>
        <v>0</v>
      </c>
      <c r="U172" s="135"/>
      <c r="V172" s="135" t="str">
        <f>TEXT(M172,"YYYY-MM")</f>
        <v>2028-02</v>
      </c>
      <c r="W172" s="140" cm="1">
        <f t="array" ref="W172">SUMPRODUCT((M172:S172&gt;=$N$8)*(M172:S172 &lt;= $N$9)*(TEXT(M172:S172,"yyyy-mm")=V172)*(M173:S173 = "●"))</f>
        <v>0</v>
      </c>
      <c r="X172" s="140" cm="1">
        <f t="array" ref="X172">SUMPRODUCT((R172:S172&gt;=$N$8)*(R172:S172 &lt;= $N$9)*(TEXT(R172:S172,"yyyy-mm")=V172)*(R173:S173 = "▲"))</f>
        <v>0</v>
      </c>
      <c r="Y172" s="140" cm="1">
        <f t="array" ref="Y172">SUMPRODUCT((M172:S172&gt;=$N$8)*(M172:S172 &lt;= $N$9)*(TEXT(M172:S172,"yyyy-mm")=V172)*(M173:S173 = "★"))</f>
        <v>0</v>
      </c>
      <c r="Z172" s="135"/>
      <c r="AA172" s="135"/>
      <c r="AB172" s="132">
        <v>144</v>
      </c>
      <c r="AC172" s="141">
        <f>AI170+1</f>
        <v>46951</v>
      </c>
      <c r="AD172" s="141">
        <f t="shared" ref="AD172:AI172" si="668">AC172+1</f>
        <v>46952</v>
      </c>
      <c r="AE172" s="141">
        <f t="shared" si="668"/>
        <v>46953</v>
      </c>
      <c r="AF172" s="141">
        <f t="shared" si="668"/>
        <v>46954</v>
      </c>
      <c r="AG172" s="141">
        <f t="shared" si="668"/>
        <v>46955</v>
      </c>
      <c r="AH172" s="142">
        <f t="shared" si="668"/>
        <v>46956</v>
      </c>
      <c r="AI172" s="143">
        <f t="shared" si="668"/>
        <v>46957</v>
      </c>
      <c r="AJ172" s="68">
        <f t="shared" ref="AJ172" si="669">COUNTIF(AC173:AI173,"★")</f>
        <v>0</v>
      </c>
      <c r="AK172" s="68"/>
      <c r="AL172" s="68" t="str">
        <f>TEXT(AC172,"YYYY-MM")</f>
        <v>2028-07</v>
      </c>
      <c r="AM172" s="69" cm="1">
        <f t="array" ref="AM172">SUMPRODUCT((AC172:AI172&gt;=$N$8)*(AC172:AI172 &lt;= $N$9)*(TEXT(AC172:AI172,"yyyy-mm")=AL172)*(AC173:AI173 = "●"))</f>
        <v>0</v>
      </c>
      <c r="AN172" s="69" cm="1">
        <f t="array" ref="AN172">SUMPRODUCT((AH172:AI172&gt;=$N$8)*(AH172:AI172 &lt;= $N$9)*(TEXT(AH172:AI172,"yyyy-mm")=AL172)*(AH173:AI173 = "▲"))</f>
        <v>0</v>
      </c>
      <c r="AO172" s="69" cm="1">
        <f t="array" ref="AO172">SUMPRODUCT((AC172:AI172&gt;=$N$8)*(AC172:AI172 &lt;= $N$9)*(TEXT(AC172:AI172,"yyyy-mm")=AL172)*(AC173:AI173 = "★"))</f>
        <v>0</v>
      </c>
      <c r="AP172" s="68"/>
      <c r="AQ172" s="19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3"/>
    </row>
    <row r="173" spans="10:55" s="8" customFormat="1" ht="20.25" customHeight="1" thickBot="1" x14ac:dyDescent="0.5">
      <c r="J173" s="86"/>
      <c r="K173" s="135" t="str">
        <f t="shared" ref="K173" si="670">IF(U173&gt;=0.285,"OK","NG")</f>
        <v>NG</v>
      </c>
      <c r="L173" s="136"/>
      <c r="M173" s="144"/>
      <c r="N173" s="144"/>
      <c r="O173" s="144"/>
      <c r="P173" s="144"/>
      <c r="Q173" s="144"/>
      <c r="R173" s="145"/>
      <c r="S173" s="146"/>
      <c r="T173" s="135">
        <f t="shared" ref="T173" si="671">COUNTIF(M173:S173,"●")</f>
        <v>0</v>
      </c>
      <c r="U173" s="147">
        <f t="shared" ref="U173" si="672">IF(COUNTA(M173:S173)=0,-1,IF(OR(COUNTIF(M173:S173,"▲")&gt;6,AND(M172&lt;$N$9,$N$9&lt;S172)),0.285,IF(T172+T173=0,0,T173/(T173+T172))))</f>
        <v>-1</v>
      </c>
      <c r="V173" s="135" t="str">
        <f>TEXT(S172,"YYYY-MM")</f>
        <v>2028-02</v>
      </c>
      <c r="W173" s="140" cm="1">
        <f t="array" ref="W173">IF(V173=V172,0,SUMPRODUCT((M172:S172&gt;=$N$8)*(M172:S172 &lt;= $N$9)*(TEXT(M172:S172,"yyyy-mm")=V173)*(M173:S173 = "●")))</f>
        <v>0</v>
      </c>
      <c r="X173" s="140" cm="1">
        <f t="array" ref="X173">IF(V173=V172,0,SUMPRODUCT((M172:S172&gt;=$N$8)*(M172:S172 &lt;= $N$9)*(TEXT(M172:S172,"yyyy-mm")=V173)*(M173:S173 = "▲")))</f>
        <v>0</v>
      </c>
      <c r="Y173" s="140" cm="1">
        <f t="array" ref="Y173">IF(V173=V172,0,SUMPRODUCT((M172:S172&gt;=$N$8)*(M172:S172 &lt;= $N$9)*(TEXT(M172:S172,"yyyy-mm")=V173)*(M173:S173 = "★")))</f>
        <v>0</v>
      </c>
      <c r="Z173" s="135"/>
      <c r="AA173" s="135" t="str">
        <f t="shared" ref="AA173" si="673">IF(AK173&gt;=0.285,"OK","NG")</f>
        <v>NG</v>
      </c>
      <c r="AB173" s="136"/>
      <c r="AC173" s="144"/>
      <c r="AD173" s="144"/>
      <c r="AE173" s="144"/>
      <c r="AF173" s="144"/>
      <c r="AG173" s="144"/>
      <c r="AH173" s="145"/>
      <c r="AI173" s="146"/>
      <c r="AJ173" s="68">
        <f t="shared" ref="AJ173" si="674">COUNTIF(AC173:AI173,"●")</f>
        <v>0</v>
      </c>
      <c r="AK173" s="70">
        <f t="shared" ref="AK173" si="675">IF(COUNTA(AC173:AI173)=0,-1,IF(OR(COUNTIF(AC173:AI173,"▲")&gt;6,AND(AC172&lt;$N$9,$N$9&lt;AI172)),0.285,IF(AJ172+AJ173=0,0,AJ173/(AJ173+AJ172))))</f>
        <v>-1</v>
      </c>
      <c r="AL173" s="68" t="str">
        <f>TEXT(AI172,"YYYY-MM")</f>
        <v>2028-07</v>
      </c>
      <c r="AM173" s="69" cm="1">
        <f t="array" ref="AM173">IF(AL173=AL172,0,SUMPRODUCT((AC172:AI172&gt;=$N$8)*(AC172:AI172 &lt;= $N$9)*(TEXT(AC172:AI172,"yyyy-mm")=AL173)*(AC173:AI173 = "●")))</f>
        <v>0</v>
      </c>
      <c r="AN173" s="69" cm="1">
        <f t="array" ref="AN173">IF(AL173=AL172,0,SUMPRODUCT((AC172:AI172&gt;=$N$8)*(AC172:AI172 &lt;= $N$9)*(TEXT(AC172:AI172,"yyyy-mm")=AL173)*(AC173:AI173 = "▲")))</f>
        <v>0</v>
      </c>
      <c r="AO173" s="69" cm="1">
        <f t="array" ref="AO173">IF(AL173=AL172,0,SUMPRODUCT((AC172:AI172&gt;=$N$8)*(AC172:AI172 &lt;= $N$9)*(TEXT(AC172:AI172,"yyyy-mm")=AL173)*(AC173:AI173 = "★")))</f>
        <v>0</v>
      </c>
      <c r="AP173" s="68"/>
      <c r="AQ173" s="19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3"/>
    </row>
    <row r="174" spans="10:55" s="8" customFormat="1" ht="20.25" customHeight="1" x14ac:dyDescent="0.45">
      <c r="J174" s="86"/>
      <c r="K174" s="135"/>
      <c r="L174" s="132">
        <v>124</v>
      </c>
      <c r="M174" s="141">
        <f>S172+1</f>
        <v>46811</v>
      </c>
      <c r="N174" s="141">
        <f t="shared" ref="N174:S174" si="676">M174+1</f>
        <v>46812</v>
      </c>
      <c r="O174" s="141">
        <f t="shared" si="676"/>
        <v>46813</v>
      </c>
      <c r="P174" s="141">
        <f t="shared" si="676"/>
        <v>46814</v>
      </c>
      <c r="Q174" s="141">
        <f t="shared" si="676"/>
        <v>46815</v>
      </c>
      <c r="R174" s="142">
        <f t="shared" si="676"/>
        <v>46816</v>
      </c>
      <c r="S174" s="143">
        <f t="shared" si="676"/>
        <v>46817</v>
      </c>
      <c r="T174" s="135">
        <f t="shared" ref="T174" si="677">COUNTIF(M175:S175,"★")</f>
        <v>0</v>
      </c>
      <c r="U174" s="135"/>
      <c r="V174" s="135" t="str">
        <f>TEXT(M174,"YYYY-MM")</f>
        <v>2028-02</v>
      </c>
      <c r="W174" s="140" cm="1">
        <f t="array" ref="W174">SUMPRODUCT((M174:S174&gt;=$N$8)*(M174:S174 &lt;= $N$9)*(TEXT(M174:S174,"yyyy-mm")=V174)*(M175:S175 = "●"))</f>
        <v>0</v>
      </c>
      <c r="X174" s="140" cm="1">
        <f t="array" ref="X174">SUMPRODUCT((R174:S174&gt;=$N$8)*(R174:S174 &lt;= $N$9)*(TEXT(R174:S174,"yyyy-mm")=V174)*(R175:S175 = "▲"))</f>
        <v>0</v>
      </c>
      <c r="Y174" s="140" cm="1">
        <f t="array" ref="Y174">SUMPRODUCT((M174:S174&gt;=$N$8)*(M174:S174 &lt;= $N$9)*(TEXT(M174:S174,"yyyy-mm")=V174)*(M175:S175 = "★"))</f>
        <v>0</v>
      </c>
      <c r="Z174" s="135"/>
      <c r="AA174" s="135"/>
      <c r="AB174" s="132">
        <v>145</v>
      </c>
      <c r="AC174" s="141">
        <f>AI172+1</f>
        <v>46958</v>
      </c>
      <c r="AD174" s="141">
        <f t="shared" ref="AD174:AI174" si="678">AC174+1</f>
        <v>46959</v>
      </c>
      <c r="AE174" s="141">
        <f t="shared" si="678"/>
        <v>46960</v>
      </c>
      <c r="AF174" s="141">
        <f t="shared" si="678"/>
        <v>46961</v>
      </c>
      <c r="AG174" s="141">
        <f t="shared" si="678"/>
        <v>46962</v>
      </c>
      <c r="AH174" s="142">
        <f t="shared" si="678"/>
        <v>46963</v>
      </c>
      <c r="AI174" s="143">
        <f t="shared" si="678"/>
        <v>46964</v>
      </c>
      <c r="AJ174" s="68">
        <f t="shared" ref="AJ174" si="679">COUNTIF(AC175:AI175,"★")</f>
        <v>0</v>
      </c>
      <c r="AK174" s="68"/>
      <c r="AL174" s="68" t="str">
        <f>TEXT(AC174,"YYYY-MM")</f>
        <v>2028-07</v>
      </c>
      <c r="AM174" s="69" cm="1">
        <f t="array" ref="AM174">SUMPRODUCT((AC174:AI174&gt;=$N$8)*(AC174:AI174 &lt;= $N$9)*(TEXT(AC174:AI174,"yyyy-mm")=AL174)*(AC175:AI175 = "●"))</f>
        <v>0</v>
      </c>
      <c r="AN174" s="69" cm="1">
        <f t="array" ref="AN174">SUMPRODUCT((AH174:AI174&gt;=$N$8)*(AH174:AI174 &lt;= $N$9)*(TEXT(AH174:AI174,"yyyy-mm")=AL174)*(AH175:AI175 = "▲"))</f>
        <v>0</v>
      </c>
      <c r="AO174" s="69" cm="1">
        <f t="array" ref="AO174">SUMPRODUCT((AC174:AI174&gt;=$N$8)*(AC174:AI174 &lt;= $N$9)*(TEXT(AC174:AI174,"yyyy-mm")=AL174)*(AC175:AI175 = "★"))</f>
        <v>0</v>
      </c>
      <c r="AP174" s="68"/>
      <c r="AQ174" s="19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3"/>
    </row>
    <row r="175" spans="10:55" s="8" customFormat="1" ht="20.25" customHeight="1" thickBot="1" x14ac:dyDescent="0.5">
      <c r="J175" s="86"/>
      <c r="K175" s="135" t="str">
        <f t="shared" ref="K175" si="680">IF(U175&gt;=0.285,"OK","NG")</f>
        <v>NG</v>
      </c>
      <c r="L175" s="136"/>
      <c r="M175" s="144"/>
      <c r="N175" s="144"/>
      <c r="O175" s="144"/>
      <c r="P175" s="144"/>
      <c r="Q175" s="144"/>
      <c r="R175" s="145"/>
      <c r="S175" s="146"/>
      <c r="T175" s="135">
        <f t="shared" ref="T175" si="681">COUNTIF(M175:S175,"●")</f>
        <v>0</v>
      </c>
      <c r="U175" s="147">
        <f t="shared" ref="U175" si="682">IF(COUNTA(M175:S175)=0,-1,IF(OR(COUNTIF(M175:S175,"▲")&gt;6,AND(M174&lt;$N$9,$N$9&lt;S174)),0.285,IF(T174+T175=0,0,T175/(T175+T174))))</f>
        <v>-1</v>
      </c>
      <c r="V175" s="135" t="str">
        <f>TEXT(S174,"YYYY-MM")</f>
        <v>2028-03</v>
      </c>
      <c r="W175" s="140" cm="1">
        <f t="array" ref="W175">IF(V175=V174,0,SUMPRODUCT((M174:S174&gt;=$N$8)*(M174:S174 &lt;= $N$9)*(TEXT(M174:S174,"yyyy-mm")=V175)*(M175:S175 = "●")))</f>
        <v>0</v>
      </c>
      <c r="X175" s="140" cm="1">
        <f t="array" ref="X175">IF(V175=V174,0,SUMPRODUCT((M174:S174&gt;=$N$8)*(M174:S174 &lt;= $N$9)*(TEXT(M174:S174,"yyyy-mm")=V175)*(M175:S175 = "▲")))</f>
        <v>0</v>
      </c>
      <c r="Y175" s="140" cm="1">
        <f t="array" ref="Y175">IF(V175=V174,0,SUMPRODUCT((M174:S174&gt;=$N$8)*(M174:S174 &lt;= $N$9)*(TEXT(M174:S174,"yyyy-mm")=V175)*(M175:S175 = "★")))</f>
        <v>0</v>
      </c>
      <c r="Z175" s="135"/>
      <c r="AA175" s="135" t="str">
        <f t="shared" ref="AA175" si="683">IF(AK175&gt;=0.285,"OK","NG")</f>
        <v>NG</v>
      </c>
      <c r="AB175" s="136"/>
      <c r="AC175" s="144"/>
      <c r="AD175" s="144"/>
      <c r="AE175" s="144"/>
      <c r="AF175" s="144"/>
      <c r="AG175" s="144"/>
      <c r="AH175" s="145"/>
      <c r="AI175" s="146"/>
      <c r="AJ175" s="68">
        <f t="shared" ref="AJ175" si="684">COUNTIF(AC175:AI175,"●")</f>
        <v>0</v>
      </c>
      <c r="AK175" s="70">
        <f t="shared" ref="AK175" si="685">IF(COUNTA(AC175:AI175)=0,-1,IF(OR(COUNTIF(AC175:AI175,"▲")&gt;6,AND(AC174&lt;$N$9,$N$9&lt;AI174)),0.285,IF(AJ174+AJ175=0,0,AJ175/(AJ175+AJ174))))</f>
        <v>-1</v>
      </c>
      <c r="AL175" s="68" t="str">
        <f>TEXT(AI174,"YYYY-MM")</f>
        <v>2028-07</v>
      </c>
      <c r="AM175" s="69" cm="1">
        <f t="array" ref="AM175">IF(AL175=AL174,0,SUMPRODUCT((AC174:AI174&gt;=$N$8)*(AC174:AI174 &lt;= $N$9)*(TEXT(AC174:AI174,"yyyy-mm")=AL175)*(AC175:AI175 = "●")))</f>
        <v>0</v>
      </c>
      <c r="AN175" s="69" cm="1">
        <f t="array" ref="AN175">IF(AL175=AL174,0,SUMPRODUCT((AC174:AI174&gt;=$N$8)*(AC174:AI174 &lt;= $N$9)*(TEXT(AC174:AI174,"yyyy-mm")=AL175)*(AC175:AI175 = "▲")))</f>
        <v>0</v>
      </c>
      <c r="AO175" s="69" cm="1">
        <f t="array" ref="AO175">IF(AL175=AL174,0,SUMPRODUCT((AC174:AI174&gt;=$N$8)*(AC174:AI174 &lt;= $N$9)*(TEXT(AC174:AI174,"yyyy-mm")=AL175)*(AC175:AI175 = "★")))</f>
        <v>0</v>
      </c>
      <c r="AP175" s="68"/>
      <c r="AQ175" s="19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3"/>
    </row>
    <row r="176" spans="10:55" s="8" customFormat="1" ht="20.25" customHeight="1" x14ac:dyDescent="0.45">
      <c r="J176" s="86"/>
      <c r="K176" s="135"/>
      <c r="L176" s="132">
        <v>125</v>
      </c>
      <c r="M176" s="141">
        <f>S174+1</f>
        <v>46818</v>
      </c>
      <c r="N176" s="141">
        <f t="shared" ref="N176:S176" si="686">M176+1</f>
        <v>46819</v>
      </c>
      <c r="O176" s="141">
        <f t="shared" si="686"/>
        <v>46820</v>
      </c>
      <c r="P176" s="141">
        <f t="shared" si="686"/>
        <v>46821</v>
      </c>
      <c r="Q176" s="141">
        <f t="shared" si="686"/>
        <v>46822</v>
      </c>
      <c r="R176" s="142">
        <f t="shared" si="686"/>
        <v>46823</v>
      </c>
      <c r="S176" s="143">
        <f t="shared" si="686"/>
        <v>46824</v>
      </c>
      <c r="T176" s="135">
        <f t="shared" ref="T176" si="687">COUNTIF(M177:S177,"★")</f>
        <v>0</v>
      </c>
      <c r="U176" s="135"/>
      <c r="V176" s="135" t="str">
        <f>TEXT(M176,"YYYY-MM")</f>
        <v>2028-03</v>
      </c>
      <c r="W176" s="140" cm="1">
        <f t="array" ref="W176">SUMPRODUCT((M176:S176&gt;=$N$8)*(M176:S176 &lt;= $N$9)*(TEXT(M176:S176,"yyyy-mm")=V176)*(M177:S177 = "●"))</f>
        <v>0</v>
      </c>
      <c r="X176" s="140" cm="1">
        <f t="array" ref="X176">SUMPRODUCT((R176:S176&gt;=$N$8)*(R176:S176 &lt;= $N$9)*(TEXT(R176:S176,"yyyy-mm")=V176)*(R177:S177 = "▲"))</f>
        <v>0</v>
      </c>
      <c r="Y176" s="140" cm="1">
        <f t="array" ref="Y176">SUMPRODUCT((M176:S176&gt;=$N$8)*(M176:S176 &lt;= $N$9)*(TEXT(M176:S176,"yyyy-mm")=V176)*(M177:S177 = "★"))</f>
        <v>0</v>
      </c>
      <c r="Z176" s="135"/>
      <c r="AA176" s="135"/>
      <c r="AB176" s="132">
        <v>146</v>
      </c>
      <c r="AC176" s="141">
        <f>AI174+1</f>
        <v>46965</v>
      </c>
      <c r="AD176" s="141">
        <f t="shared" ref="AD176:AI176" si="688">AC176+1</f>
        <v>46966</v>
      </c>
      <c r="AE176" s="141">
        <f t="shared" si="688"/>
        <v>46967</v>
      </c>
      <c r="AF176" s="141">
        <f t="shared" si="688"/>
        <v>46968</v>
      </c>
      <c r="AG176" s="141">
        <f t="shared" si="688"/>
        <v>46969</v>
      </c>
      <c r="AH176" s="142">
        <f t="shared" si="688"/>
        <v>46970</v>
      </c>
      <c r="AI176" s="143">
        <f t="shared" si="688"/>
        <v>46971</v>
      </c>
      <c r="AJ176" s="68">
        <f t="shared" ref="AJ176" si="689">COUNTIF(AC177:AI177,"★")</f>
        <v>0</v>
      </c>
      <c r="AK176" s="68"/>
      <c r="AL176" s="68" t="str">
        <f>TEXT(AC176,"YYYY-MM")</f>
        <v>2028-07</v>
      </c>
      <c r="AM176" s="69" cm="1">
        <f t="array" ref="AM176">SUMPRODUCT((AC176:AI176&gt;=$N$8)*(AC176:AI176 &lt;= $N$9)*(TEXT(AC176:AI176,"yyyy-mm")=AL176)*(AC177:AI177 = "●"))</f>
        <v>0</v>
      </c>
      <c r="AN176" s="69" cm="1">
        <f t="array" ref="AN176">SUMPRODUCT((AH176:AI176&gt;=$N$8)*(AH176:AI176 &lt;= $N$9)*(TEXT(AH176:AI176,"yyyy-mm")=AL176)*(AH177:AI177 = "▲"))</f>
        <v>0</v>
      </c>
      <c r="AO176" s="69" cm="1">
        <f t="array" ref="AO176">SUMPRODUCT((AC176:AI176&gt;=$N$8)*(AC176:AI176 &lt;= $N$9)*(TEXT(AC176:AI176,"yyyy-mm")=AL176)*(AC177:AI177 = "★"))</f>
        <v>0</v>
      </c>
      <c r="AP176" s="68"/>
      <c r="AQ176" s="19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3"/>
    </row>
    <row r="177" spans="9:55" s="8" customFormat="1" ht="20.25" customHeight="1" thickBot="1" x14ac:dyDescent="0.5">
      <c r="J177" s="86"/>
      <c r="K177" s="135" t="str">
        <f t="shared" ref="K177" si="690">IF(U177&gt;=0.285,"OK","NG")</f>
        <v>NG</v>
      </c>
      <c r="L177" s="136"/>
      <c r="M177" s="144"/>
      <c r="N177" s="144"/>
      <c r="O177" s="144"/>
      <c r="P177" s="144"/>
      <c r="Q177" s="144"/>
      <c r="R177" s="145"/>
      <c r="S177" s="146"/>
      <c r="T177" s="135">
        <f t="shared" ref="T177" si="691">COUNTIF(M177:S177,"●")</f>
        <v>0</v>
      </c>
      <c r="U177" s="147">
        <f t="shared" ref="U177" si="692">IF(COUNTA(M177:S177)=0,-1,IF(OR(COUNTIF(M177:S177,"▲")&gt;6,AND(M176&lt;$N$9,$N$9&lt;S176)),0.285,IF(T176+T177=0,0,T177/(T177+T176))))</f>
        <v>-1</v>
      </c>
      <c r="V177" s="135" t="str">
        <f>TEXT(S176,"YYYY-MM")</f>
        <v>2028-03</v>
      </c>
      <c r="W177" s="140" cm="1">
        <f t="array" ref="W177">IF(V177=V176,0,SUMPRODUCT((M176:S176&gt;=$N$8)*(M176:S176 &lt;= $N$9)*(TEXT(M176:S176,"yyyy-mm")=V177)*(M177:S177 = "●")))</f>
        <v>0</v>
      </c>
      <c r="X177" s="140" cm="1">
        <f t="array" ref="X177">IF(V177=V176,0,SUMPRODUCT((M176:S176&gt;=$N$8)*(M176:S176 &lt;= $N$9)*(TEXT(M176:S176,"yyyy-mm")=V177)*(M177:S177 = "▲")))</f>
        <v>0</v>
      </c>
      <c r="Y177" s="140" cm="1">
        <f t="array" ref="Y177">IF(V177=V176,0,SUMPRODUCT((M176:S176&gt;=$N$8)*(M176:S176 &lt;= $N$9)*(TEXT(M176:S176,"yyyy-mm")=V177)*(M177:S177 = "★")))</f>
        <v>0</v>
      </c>
      <c r="Z177" s="135"/>
      <c r="AA177" s="135" t="str">
        <f t="shared" ref="AA177" si="693">IF(AK177&gt;=0.285,"OK","NG")</f>
        <v>NG</v>
      </c>
      <c r="AB177" s="136"/>
      <c r="AC177" s="144"/>
      <c r="AD177" s="144"/>
      <c r="AE177" s="144"/>
      <c r="AF177" s="144"/>
      <c r="AG177" s="144"/>
      <c r="AH177" s="145"/>
      <c r="AI177" s="146"/>
      <c r="AJ177" s="68">
        <f t="shared" ref="AJ177" si="694">COUNTIF(AC177:AI177,"●")</f>
        <v>0</v>
      </c>
      <c r="AK177" s="70">
        <f t="shared" ref="AK177" si="695">IF(COUNTA(AC177:AI177)=0,-1,IF(OR(COUNTIF(AC177:AI177,"▲")&gt;6,AND(AC176&lt;$N$9,$N$9&lt;AI176)),0.285,IF(AJ176+AJ177=0,0,AJ177/(AJ177+AJ176))))</f>
        <v>-1</v>
      </c>
      <c r="AL177" s="68" t="str">
        <f>TEXT(AI176,"YYYY-MM")</f>
        <v>2028-08</v>
      </c>
      <c r="AM177" s="69" cm="1">
        <f t="array" ref="AM177">IF(AL177=AL176,0,SUMPRODUCT((AC176:AI176&gt;=$N$8)*(AC176:AI176 &lt;= $N$9)*(TEXT(AC176:AI176,"yyyy-mm")=AL177)*(AC177:AI177 = "●")))</f>
        <v>0</v>
      </c>
      <c r="AN177" s="69" cm="1">
        <f t="array" ref="AN177">IF(AL177=AL176,0,SUMPRODUCT((AC176:AI176&gt;=$N$8)*(AC176:AI176 &lt;= $N$9)*(TEXT(AC176:AI176,"yyyy-mm")=AL177)*(AC177:AI177 = "▲")))</f>
        <v>0</v>
      </c>
      <c r="AO177" s="69" cm="1">
        <f t="array" ref="AO177">IF(AL177=AL176,0,SUMPRODUCT((AC176:AI176&gt;=$N$8)*(AC176:AI176 &lt;= $N$9)*(TEXT(AC176:AI176,"yyyy-mm")=AL177)*(AC177:AI177 = "★")))</f>
        <v>0</v>
      </c>
      <c r="AP177" s="68"/>
      <c r="AQ177" s="19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3"/>
    </row>
    <row r="178" spans="9:55" s="8" customFormat="1" ht="20.25" customHeight="1" x14ac:dyDescent="0.45">
      <c r="J178" s="86"/>
      <c r="K178" s="135"/>
      <c r="L178" s="132">
        <v>126</v>
      </c>
      <c r="M178" s="141">
        <f>S176+1</f>
        <v>46825</v>
      </c>
      <c r="N178" s="141">
        <f t="shared" ref="N178:S178" si="696">M178+1</f>
        <v>46826</v>
      </c>
      <c r="O178" s="141">
        <f t="shared" si="696"/>
        <v>46827</v>
      </c>
      <c r="P178" s="141">
        <f t="shared" si="696"/>
        <v>46828</v>
      </c>
      <c r="Q178" s="141">
        <f t="shared" si="696"/>
        <v>46829</v>
      </c>
      <c r="R178" s="142">
        <f t="shared" si="696"/>
        <v>46830</v>
      </c>
      <c r="S178" s="143">
        <f t="shared" si="696"/>
        <v>46831</v>
      </c>
      <c r="T178" s="135">
        <f t="shared" ref="T178" si="697">COUNTIF(M179:S179,"★")</f>
        <v>0</v>
      </c>
      <c r="U178" s="135"/>
      <c r="V178" s="135" t="str">
        <f>TEXT(M178,"YYYY-MM")</f>
        <v>2028-03</v>
      </c>
      <c r="W178" s="140" cm="1">
        <f t="array" ref="W178">SUMPRODUCT((M178:S178&gt;=$N$8)*(M178:S178 &lt;= $N$9)*(TEXT(M178:S178,"yyyy-mm")=V178)*(M179:S179 = "●"))</f>
        <v>0</v>
      </c>
      <c r="X178" s="140" cm="1">
        <f t="array" ref="X178">SUMPRODUCT((R178:S178&gt;=$N$8)*(R178:S178 &lt;= $N$9)*(TEXT(R178:S178,"yyyy-mm")=V178)*(R179:S179 = "▲"))</f>
        <v>0</v>
      </c>
      <c r="Y178" s="140" cm="1">
        <f t="array" ref="Y178">SUMPRODUCT((M178:S178&gt;=$N$8)*(M178:S178 &lt;= $N$9)*(TEXT(M178:S178,"yyyy-mm")=V178)*(M179:S179 = "★"))</f>
        <v>0</v>
      </c>
      <c r="Z178" s="135"/>
      <c r="AA178" s="135"/>
      <c r="AB178" s="132">
        <v>147</v>
      </c>
      <c r="AC178" s="141">
        <f>AI176+1</f>
        <v>46972</v>
      </c>
      <c r="AD178" s="141">
        <f t="shared" ref="AD178:AI178" si="698">AC178+1</f>
        <v>46973</v>
      </c>
      <c r="AE178" s="141">
        <f t="shared" si="698"/>
        <v>46974</v>
      </c>
      <c r="AF178" s="141">
        <f t="shared" si="698"/>
        <v>46975</v>
      </c>
      <c r="AG178" s="141">
        <f t="shared" si="698"/>
        <v>46976</v>
      </c>
      <c r="AH178" s="142">
        <f t="shared" si="698"/>
        <v>46977</v>
      </c>
      <c r="AI178" s="143">
        <f t="shared" si="698"/>
        <v>46978</v>
      </c>
      <c r="AJ178" s="68">
        <f t="shared" ref="AJ178" si="699">COUNTIF(AC179:AI179,"★")</f>
        <v>0</v>
      </c>
      <c r="AK178" s="68"/>
      <c r="AL178" s="68" t="str">
        <f>TEXT(AC178,"YYYY-MM")</f>
        <v>2028-08</v>
      </c>
      <c r="AM178" s="69" cm="1">
        <f t="array" ref="AM178">SUMPRODUCT((AC178:AI178&gt;=$N$8)*(AC178:AI178 &lt;= $N$9)*(TEXT(AC178:AI178,"yyyy-mm")=AL178)*(AC179:AI179 = "●"))</f>
        <v>0</v>
      </c>
      <c r="AN178" s="69" cm="1">
        <f t="array" ref="AN178">SUMPRODUCT((AH178:AI178&gt;=$N$8)*(AH178:AI178 &lt;= $N$9)*(TEXT(AH178:AI178,"yyyy-mm")=AL178)*(AH179:AI179 = "▲"))</f>
        <v>0</v>
      </c>
      <c r="AO178" s="69" cm="1">
        <f t="array" ref="AO178">SUMPRODUCT((AC178:AI178&gt;=$N$8)*(AC178:AI178 &lt;= $N$9)*(TEXT(AC178:AI178,"yyyy-mm")=AL178)*(AC179:AI179 = "★"))</f>
        <v>0</v>
      </c>
      <c r="AP178" s="68"/>
      <c r="AQ178" s="19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3"/>
    </row>
    <row r="179" spans="9:55" s="8" customFormat="1" ht="20.25" customHeight="1" thickBot="1" x14ac:dyDescent="0.5">
      <c r="J179" s="86"/>
      <c r="K179" s="135" t="str">
        <f t="shared" ref="K179" si="700">IF(U179&gt;=0.285,"OK","NG")</f>
        <v>NG</v>
      </c>
      <c r="L179" s="136"/>
      <c r="M179" s="144"/>
      <c r="N179" s="144"/>
      <c r="O179" s="144"/>
      <c r="P179" s="144"/>
      <c r="Q179" s="144"/>
      <c r="R179" s="145"/>
      <c r="S179" s="146"/>
      <c r="T179" s="135">
        <f t="shared" ref="T179" si="701">COUNTIF(M179:S179,"●")</f>
        <v>0</v>
      </c>
      <c r="U179" s="147">
        <f t="shared" ref="U179" si="702">IF(COUNTA(M179:S179)=0,-1,IF(OR(COUNTIF(M179:S179,"▲")&gt;6,AND(M178&lt;$N$9,$N$9&lt;S178)),0.285,IF(T178+T179=0,0,T179/(T179+T178))))</f>
        <v>-1</v>
      </c>
      <c r="V179" s="135" t="str">
        <f>TEXT(S178,"YYYY-MM")</f>
        <v>2028-03</v>
      </c>
      <c r="W179" s="140" cm="1">
        <f t="array" ref="W179">IF(V179=V178,0,SUMPRODUCT((M178:S178&gt;=$N$8)*(M178:S178 &lt;= $N$9)*(TEXT(M178:S178,"yyyy-mm")=V179)*(M179:S179 = "●")))</f>
        <v>0</v>
      </c>
      <c r="X179" s="140" cm="1">
        <f t="array" ref="X179">IF(V179=V178,0,SUMPRODUCT((M178:S178&gt;=$N$8)*(M178:S178 &lt;= $N$9)*(TEXT(M178:S178,"yyyy-mm")=V179)*(M179:S179 = "▲")))</f>
        <v>0</v>
      </c>
      <c r="Y179" s="140" cm="1">
        <f t="array" ref="Y179">IF(V179=V178,0,SUMPRODUCT((M178:S178&gt;=$N$8)*(M178:S178 &lt;= $N$9)*(TEXT(M178:S178,"yyyy-mm")=V179)*(M179:S179 = "★")))</f>
        <v>0</v>
      </c>
      <c r="Z179" s="135"/>
      <c r="AA179" s="135" t="str">
        <f t="shared" ref="AA179" si="703">IF(AK179&gt;=0.285,"OK","NG")</f>
        <v>NG</v>
      </c>
      <c r="AB179" s="136"/>
      <c r="AC179" s="144"/>
      <c r="AD179" s="144"/>
      <c r="AE179" s="144"/>
      <c r="AF179" s="144"/>
      <c r="AG179" s="144"/>
      <c r="AH179" s="145"/>
      <c r="AI179" s="146"/>
      <c r="AJ179" s="68">
        <f t="shared" ref="AJ179" si="704">COUNTIF(AC179:AI179,"●")</f>
        <v>0</v>
      </c>
      <c r="AK179" s="70">
        <f t="shared" ref="AK179" si="705">IF(COUNTA(AC179:AI179)=0,-1,IF(OR(COUNTIF(AC179:AI179,"▲")&gt;6,AND(AC178&lt;$N$9,$N$9&lt;AI178)),0.285,IF(AJ178+AJ179=0,0,AJ179/(AJ179+AJ178))))</f>
        <v>-1</v>
      </c>
      <c r="AL179" s="68" t="str">
        <f>TEXT(AI178,"YYYY-MM")</f>
        <v>2028-08</v>
      </c>
      <c r="AM179" s="69" cm="1">
        <f t="array" ref="AM179">IF(AL179=AL178,0,SUMPRODUCT((AC178:AI178&gt;=$N$8)*(AC178:AI178 &lt;= $N$9)*(TEXT(AC178:AI178,"yyyy-mm")=AL179)*(AC179:AI179 = "●")))</f>
        <v>0</v>
      </c>
      <c r="AN179" s="69" cm="1">
        <f t="array" ref="AN179">IF(AL179=AL178,0,SUMPRODUCT((AC178:AI178&gt;=$N$8)*(AC178:AI178 &lt;= $N$9)*(TEXT(AC178:AI178,"yyyy-mm")=AL179)*(AC179:AI179 = "▲")))</f>
        <v>0</v>
      </c>
      <c r="AO179" s="69" cm="1">
        <f t="array" ref="AO179">IF(AL179=AL178,0,SUMPRODUCT((AC178:AI178&gt;=$N$8)*(AC178:AI178 &lt;= $N$9)*(TEXT(AC178:AI178,"yyyy-mm")=AL179)*(AC179:AI179 = "★")))</f>
        <v>0</v>
      </c>
      <c r="AP179" s="68"/>
      <c r="AQ179" s="19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3"/>
    </row>
    <row r="180" spans="9:55" s="8" customFormat="1" ht="20.25" customHeight="1" x14ac:dyDescent="0.45">
      <c r="J180" s="86"/>
      <c r="K180" s="135"/>
      <c r="L180" s="132">
        <v>127</v>
      </c>
      <c r="M180" s="141">
        <f>S178+1</f>
        <v>46832</v>
      </c>
      <c r="N180" s="141">
        <f t="shared" ref="N180:S180" si="706">M180+1</f>
        <v>46833</v>
      </c>
      <c r="O180" s="141">
        <f t="shared" si="706"/>
        <v>46834</v>
      </c>
      <c r="P180" s="141">
        <f t="shared" si="706"/>
        <v>46835</v>
      </c>
      <c r="Q180" s="141">
        <f t="shared" si="706"/>
        <v>46836</v>
      </c>
      <c r="R180" s="142">
        <f t="shared" si="706"/>
        <v>46837</v>
      </c>
      <c r="S180" s="143">
        <f t="shared" si="706"/>
        <v>46838</v>
      </c>
      <c r="T180" s="135">
        <f t="shared" ref="T180" si="707">COUNTIF(M181:S181,"★")</f>
        <v>0</v>
      </c>
      <c r="U180" s="135"/>
      <c r="V180" s="135" t="str">
        <f>TEXT(M180,"YYYY-MM")</f>
        <v>2028-03</v>
      </c>
      <c r="W180" s="140" cm="1">
        <f t="array" ref="W180">SUMPRODUCT((M180:S180&gt;=$N$8)*(M180:S180 &lt;= $N$9)*(TEXT(M180:S180,"yyyy-mm")=V180)*(M181:S181 = "●"))</f>
        <v>0</v>
      </c>
      <c r="X180" s="140" cm="1">
        <f t="array" ref="X180">SUMPRODUCT((R180:S180&gt;=$N$8)*(R180:S180 &lt;= $N$9)*(TEXT(R180:S180,"yyyy-mm")=V180)*(R181:S181 = "▲"))</f>
        <v>0</v>
      </c>
      <c r="Y180" s="140" cm="1">
        <f t="array" ref="Y180">SUMPRODUCT((M180:S180&gt;=$N$8)*(M180:S180 &lt;= $N$9)*(TEXT(M180:S180,"yyyy-mm")=V180)*(M181:S181 = "★"))</f>
        <v>0</v>
      </c>
      <c r="Z180" s="135"/>
      <c r="AA180" s="135"/>
      <c r="AB180" s="132">
        <v>148</v>
      </c>
      <c r="AC180" s="141">
        <f>AI178+1</f>
        <v>46979</v>
      </c>
      <c r="AD180" s="141">
        <f t="shared" ref="AD180:AI180" si="708">AC180+1</f>
        <v>46980</v>
      </c>
      <c r="AE180" s="141">
        <f t="shared" si="708"/>
        <v>46981</v>
      </c>
      <c r="AF180" s="141">
        <f t="shared" si="708"/>
        <v>46982</v>
      </c>
      <c r="AG180" s="141">
        <f t="shared" si="708"/>
        <v>46983</v>
      </c>
      <c r="AH180" s="142">
        <f t="shared" si="708"/>
        <v>46984</v>
      </c>
      <c r="AI180" s="143">
        <f t="shared" si="708"/>
        <v>46985</v>
      </c>
      <c r="AJ180" s="68">
        <f t="shared" ref="AJ180" si="709">COUNTIF(AC181:AI181,"★")</f>
        <v>0</v>
      </c>
      <c r="AK180" s="68"/>
      <c r="AL180" s="68" t="str">
        <f>TEXT(AC180,"YYYY-MM")</f>
        <v>2028-08</v>
      </c>
      <c r="AM180" s="69" cm="1">
        <f t="array" ref="AM180">SUMPRODUCT((AC180:AI180&gt;=$N$8)*(AC180:AI180 &lt;= $N$9)*(TEXT(AC180:AI180,"yyyy-mm")=AL180)*(AC181:AI181 = "●"))</f>
        <v>0</v>
      </c>
      <c r="AN180" s="69" cm="1">
        <f t="array" ref="AN180">SUMPRODUCT((AH180:AI180&gt;=$N$8)*(AH180:AI180 &lt;= $N$9)*(TEXT(AH180:AI180,"yyyy-mm")=AL180)*(AH181:AI181 = "▲"))</f>
        <v>0</v>
      </c>
      <c r="AO180" s="69" cm="1">
        <f t="array" ref="AO180">SUMPRODUCT((AC180:AI180&gt;=$N$8)*(AC180:AI180 &lt;= $N$9)*(TEXT(AC180:AI180,"yyyy-mm")=AL180)*(AC181:AI181 = "★"))</f>
        <v>0</v>
      </c>
      <c r="AP180" s="68"/>
      <c r="AQ180" s="19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3"/>
    </row>
    <row r="181" spans="9:55" s="8" customFormat="1" ht="20.25" customHeight="1" thickBot="1" x14ac:dyDescent="0.5">
      <c r="J181" s="86"/>
      <c r="K181" s="135" t="str">
        <f t="shared" ref="K181" si="710">IF(U181&gt;=0.285,"OK","NG")</f>
        <v>NG</v>
      </c>
      <c r="L181" s="136"/>
      <c r="M181" s="144"/>
      <c r="N181" s="144"/>
      <c r="O181" s="144"/>
      <c r="P181" s="144"/>
      <c r="Q181" s="144"/>
      <c r="R181" s="145"/>
      <c r="S181" s="146"/>
      <c r="T181" s="135">
        <f t="shared" ref="T181" si="711">COUNTIF(M181:S181,"●")</f>
        <v>0</v>
      </c>
      <c r="U181" s="147">
        <f t="shared" ref="U181" si="712">IF(COUNTA(M181:S181)=0,-1,IF(OR(COUNTIF(M181:S181,"▲")&gt;6,AND(M180&lt;$N$9,$N$9&lt;S180)),0.285,IF(T180+T181=0,0,T181/(T181+T180))))</f>
        <v>-1</v>
      </c>
      <c r="V181" s="135" t="str">
        <f>TEXT(S180,"YYYY-MM")</f>
        <v>2028-03</v>
      </c>
      <c r="W181" s="140" cm="1">
        <f t="array" ref="W181">IF(V181=V180,0,SUMPRODUCT((M180:S180&gt;=$N$8)*(M180:S180 &lt;= $N$9)*(TEXT(M180:S180,"yyyy-mm")=V181)*(M181:S181 = "●")))</f>
        <v>0</v>
      </c>
      <c r="X181" s="140" cm="1">
        <f t="array" ref="X181">IF(V181=V180,0,SUMPRODUCT((M180:S180&gt;=$N$8)*(M180:S180 &lt;= $N$9)*(TEXT(M180:S180,"yyyy-mm")=V181)*(M181:S181 = "▲")))</f>
        <v>0</v>
      </c>
      <c r="Y181" s="140" cm="1">
        <f t="array" ref="Y181">IF(V181=V180,0,SUMPRODUCT((M180:S180&gt;=$N$8)*(M180:S180 &lt;= $N$9)*(TEXT(M180:S180,"yyyy-mm")=V181)*(M181:S181 = "★")))</f>
        <v>0</v>
      </c>
      <c r="Z181" s="135"/>
      <c r="AA181" s="135" t="str">
        <f t="shared" ref="AA181" si="713">IF(AK181&gt;=0.285,"OK","NG")</f>
        <v>NG</v>
      </c>
      <c r="AB181" s="136"/>
      <c r="AC181" s="144"/>
      <c r="AD181" s="144"/>
      <c r="AE181" s="144"/>
      <c r="AF181" s="144"/>
      <c r="AG181" s="144"/>
      <c r="AH181" s="145"/>
      <c r="AI181" s="146"/>
      <c r="AJ181" s="68">
        <f t="shared" ref="AJ181" si="714">COUNTIF(AC181:AI181,"●")</f>
        <v>0</v>
      </c>
      <c r="AK181" s="70">
        <f t="shared" ref="AK181" si="715">IF(COUNTA(AC181:AI181)=0,-1,IF(OR(COUNTIF(AC181:AI181,"▲")&gt;6,AND(AC180&lt;$N$9,$N$9&lt;AI180)),0.285,IF(AJ180+AJ181=0,0,AJ181/(AJ181+AJ180))))</f>
        <v>-1</v>
      </c>
      <c r="AL181" s="68" t="str">
        <f>TEXT(AI180,"YYYY-MM")</f>
        <v>2028-08</v>
      </c>
      <c r="AM181" s="69" cm="1">
        <f t="array" ref="AM181">IF(AL181=AL180,0,SUMPRODUCT((AC180:AI180&gt;=$N$8)*(AC180:AI180 &lt;= $N$9)*(TEXT(AC180:AI180,"yyyy-mm")=AL181)*(AC181:AI181 = "●")))</f>
        <v>0</v>
      </c>
      <c r="AN181" s="69" cm="1">
        <f t="array" ref="AN181">IF(AL181=AL180,0,SUMPRODUCT((AC180:AI180&gt;=$N$8)*(AC180:AI180 &lt;= $N$9)*(TEXT(AC180:AI180,"yyyy-mm")=AL181)*(AC181:AI181 = "▲")))</f>
        <v>0</v>
      </c>
      <c r="AO181" s="69" cm="1">
        <f t="array" ref="AO181">IF(AL181=AL180,0,SUMPRODUCT((AC180:AI180&gt;=$N$8)*(AC180:AI180 &lt;= $N$9)*(TEXT(AC180:AI180,"yyyy-mm")=AL181)*(AC181:AI181 = "★")))</f>
        <v>0</v>
      </c>
      <c r="AP181" s="68"/>
      <c r="AQ181" s="19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3"/>
    </row>
    <row r="182" spans="9:55" s="8" customFormat="1" ht="20.25" customHeight="1" x14ac:dyDescent="0.45">
      <c r="I182" s="4"/>
      <c r="J182" s="86"/>
      <c r="K182" s="135"/>
      <c r="L182" s="132">
        <v>128</v>
      </c>
      <c r="M182" s="141">
        <f>S180+1</f>
        <v>46839</v>
      </c>
      <c r="N182" s="141">
        <f t="shared" ref="N182:S182" si="716">M182+1</f>
        <v>46840</v>
      </c>
      <c r="O182" s="141">
        <f t="shared" si="716"/>
        <v>46841</v>
      </c>
      <c r="P182" s="141">
        <f t="shared" si="716"/>
        <v>46842</v>
      </c>
      <c r="Q182" s="141">
        <f t="shared" si="716"/>
        <v>46843</v>
      </c>
      <c r="R182" s="142">
        <f t="shared" si="716"/>
        <v>46844</v>
      </c>
      <c r="S182" s="143">
        <f t="shared" si="716"/>
        <v>46845</v>
      </c>
      <c r="T182" s="135">
        <f t="shared" ref="T182" si="717">COUNTIF(M183:S183,"★")</f>
        <v>0</v>
      </c>
      <c r="U182" s="135"/>
      <c r="V182" s="135" t="str">
        <f>TEXT(M182,"YYYY-MM")</f>
        <v>2028-03</v>
      </c>
      <c r="W182" s="140" cm="1">
        <f t="array" ref="W182">SUMPRODUCT((M182:S182&gt;=$N$8)*(M182:S182 &lt;= $N$9)*(TEXT(M182:S182,"yyyy-mm")=V182)*(M183:S183 = "●"))</f>
        <v>0</v>
      </c>
      <c r="X182" s="140" cm="1">
        <f t="array" ref="X182">SUMPRODUCT((R182:S182&gt;=$N$8)*(R182:S182 &lt;= $N$9)*(TEXT(R182:S182,"yyyy-mm")=V182)*(R183:S183 = "▲"))</f>
        <v>0</v>
      </c>
      <c r="Y182" s="140" cm="1">
        <f t="array" ref="Y182">SUMPRODUCT((M182:S182&gt;=$N$8)*(M182:S182 &lt;= $N$9)*(TEXT(M182:S182,"yyyy-mm")=V182)*(M183:S183 = "★"))</f>
        <v>0</v>
      </c>
      <c r="Z182" s="135"/>
      <c r="AA182" s="135"/>
      <c r="AB182" s="132">
        <v>149</v>
      </c>
      <c r="AC182" s="141">
        <f>AI180+1</f>
        <v>46986</v>
      </c>
      <c r="AD182" s="141">
        <f t="shared" ref="AD182:AI182" si="718">AC182+1</f>
        <v>46987</v>
      </c>
      <c r="AE182" s="141">
        <f t="shared" si="718"/>
        <v>46988</v>
      </c>
      <c r="AF182" s="141">
        <f t="shared" si="718"/>
        <v>46989</v>
      </c>
      <c r="AG182" s="141">
        <f t="shared" si="718"/>
        <v>46990</v>
      </c>
      <c r="AH182" s="142">
        <f t="shared" si="718"/>
        <v>46991</v>
      </c>
      <c r="AI182" s="143">
        <f t="shared" si="718"/>
        <v>46992</v>
      </c>
      <c r="AJ182" s="68">
        <f t="shared" ref="AJ182" si="719">COUNTIF(AC183:AI183,"★")</f>
        <v>0</v>
      </c>
      <c r="AK182" s="68"/>
      <c r="AL182" s="68" t="str">
        <f>TEXT(AC182,"YYYY-MM")</f>
        <v>2028-08</v>
      </c>
      <c r="AM182" s="69" cm="1">
        <f t="array" ref="AM182">SUMPRODUCT((AC182:AI182&gt;=$N$8)*(AC182:AI182 &lt;= $N$9)*(TEXT(AC182:AI182,"yyyy-mm")=AL182)*(AC183:AI183 = "●"))</f>
        <v>0</v>
      </c>
      <c r="AN182" s="69" cm="1">
        <f t="array" ref="AN182">SUMPRODUCT((AH182:AI182&gt;=$N$8)*(AH182:AI182 &lt;= $N$9)*(TEXT(AH182:AI182,"yyyy-mm")=AL182)*(AH183:AI183 = "▲"))</f>
        <v>0</v>
      </c>
      <c r="AO182" s="69" cm="1">
        <f t="array" ref="AO182">SUMPRODUCT((AC182:AI182&gt;=$N$8)*(AC182:AI182 &lt;= $N$9)*(TEXT(AC182:AI182,"yyyy-mm")=AL182)*(AC183:AI183 = "★"))</f>
        <v>0</v>
      </c>
      <c r="AP182" s="68"/>
      <c r="AQ182" s="19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3"/>
    </row>
    <row r="183" spans="9:55" s="8" customFormat="1" ht="20.25" customHeight="1" thickBot="1" x14ac:dyDescent="0.5">
      <c r="I183" s="4"/>
      <c r="J183" s="86"/>
      <c r="K183" s="135" t="str">
        <f t="shared" ref="K183" si="720">IF(U183&gt;=0.285,"OK","NG")</f>
        <v>NG</v>
      </c>
      <c r="L183" s="136"/>
      <c r="M183" s="144"/>
      <c r="N183" s="144"/>
      <c r="O183" s="144"/>
      <c r="P183" s="144"/>
      <c r="Q183" s="144"/>
      <c r="R183" s="145"/>
      <c r="S183" s="146"/>
      <c r="T183" s="135">
        <f t="shared" ref="T183" si="721">COUNTIF(M183:S183,"●")</f>
        <v>0</v>
      </c>
      <c r="U183" s="147">
        <f t="shared" ref="U183" si="722">IF(COUNTA(M183:S183)=0,-1,IF(OR(COUNTIF(M183:S183,"▲")&gt;6,AND(M182&lt;$N$9,$N$9&lt;S182)),0.285,IF(T182+T183=0,0,T183/(T183+T182))))</f>
        <v>-1</v>
      </c>
      <c r="V183" s="135" t="str">
        <f>TEXT(S182,"YYYY-MM")</f>
        <v>2028-04</v>
      </c>
      <c r="W183" s="140" cm="1">
        <f t="array" ref="W183">IF(V183=V182,0,SUMPRODUCT((M182:S182&gt;=$N$8)*(M182:S182 &lt;= $N$9)*(TEXT(M182:S182,"yyyy-mm")=V183)*(M183:S183 = "●")))</f>
        <v>0</v>
      </c>
      <c r="X183" s="140" cm="1">
        <f t="array" ref="X183">IF(V183=V182,0,SUMPRODUCT((M182:S182&gt;=$N$8)*(M182:S182 &lt;= $N$9)*(TEXT(M182:S182,"yyyy-mm")=V183)*(M183:S183 = "▲")))</f>
        <v>0</v>
      </c>
      <c r="Y183" s="140" cm="1">
        <f t="array" ref="Y183">IF(V183=V182,0,SUMPRODUCT((M182:S182&gt;=$N$8)*(M182:S182 &lt;= $N$9)*(TEXT(M182:S182,"yyyy-mm")=V183)*(M183:S183 = "★")))</f>
        <v>0</v>
      </c>
      <c r="Z183" s="135"/>
      <c r="AA183" s="135" t="str">
        <f t="shared" ref="AA183" si="723">IF(AK183&gt;=0.285,"OK","NG")</f>
        <v>NG</v>
      </c>
      <c r="AB183" s="136"/>
      <c r="AC183" s="144"/>
      <c r="AD183" s="144"/>
      <c r="AE183" s="144"/>
      <c r="AF183" s="144"/>
      <c r="AG183" s="144"/>
      <c r="AH183" s="145"/>
      <c r="AI183" s="146"/>
      <c r="AJ183" s="68">
        <f t="shared" ref="AJ183" si="724">COUNTIF(AC183:AI183,"●")</f>
        <v>0</v>
      </c>
      <c r="AK183" s="70">
        <f t="shared" ref="AK183" si="725">IF(COUNTA(AC183:AI183)=0,-1,IF(OR(COUNTIF(AC183:AI183,"▲")&gt;6,AND(AC182&lt;$N$9,$N$9&lt;AI182)),0.285,IF(AJ182+AJ183=0,0,AJ183/(AJ183+AJ182))))</f>
        <v>-1</v>
      </c>
      <c r="AL183" s="68" t="str">
        <f>TEXT(AI182,"YYYY-MM")</f>
        <v>2028-08</v>
      </c>
      <c r="AM183" s="69" cm="1">
        <f t="array" ref="AM183">IF(AL183=AL182,0,SUMPRODUCT((AC182:AI182&gt;=$N$8)*(AC182:AI182 &lt;= $N$9)*(TEXT(AC182:AI182,"yyyy-mm")=AL183)*(AC183:AI183 = "●")))</f>
        <v>0</v>
      </c>
      <c r="AN183" s="69" cm="1">
        <f t="array" ref="AN183">IF(AL183=AL182,0,SUMPRODUCT((AC182:AI182&gt;=$N$8)*(AC182:AI182 &lt;= $N$9)*(TEXT(AC182:AI182,"yyyy-mm")=AL183)*(AC183:AI183 = "▲")))</f>
        <v>0</v>
      </c>
      <c r="AO183" s="69" cm="1">
        <f t="array" ref="AO183">IF(AL183=AL182,0,SUMPRODUCT((AC182:AI182&gt;=$N$8)*(AC182:AI182 &lt;= $N$9)*(TEXT(AC182:AI182,"yyyy-mm")=AL183)*(AC183:AI183 = "★")))</f>
        <v>0</v>
      </c>
      <c r="AP183" s="68"/>
      <c r="AQ183" s="19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3"/>
    </row>
    <row r="184" spans="9:55" s="8" customFormat="1" ht="20.25" customHeight="1" x14ac:dyDescent="0.45">
      <c r="I184" s="4"/>
      <c r="J184" s="86"/>
      <c r="K184" s="135"/>
      <c r="L184" s="132">
        <v>129</v>
      </c>
      <c r="M184" s="141">
        <f>S182+1</f>
        <v>46846</v>
      </c>
      <c r="N184" s="141">
        <f t="shared" ref="N184:S184" si="726">M184+1</f>
        <v>46847</v>
      </c>
      <c r="O184" s="141">
        <f t="shared" si="726"/>
        <v>46848</v>
      </c>
      <c r="P184" s="141">
        <f t="shared" si="726"/>
        <v>46849</v>
      </c>
      <c r="Q184" s="141">
        <f t="shared" si="726"/>
        <v>46850</v>
      </c>
      <c r="R184" s="142">
        <f t="shared" si="726"/>
        <v>46851</v>
      </c>
      <c r="S184" s="143">
        <f t="shared" si="726"/>
        <v>46852</v>
      </c>
      <c r="T184" s="135">
        <f t="shared" ref="T184" si="727">COUNTIF(M185:S185,"★")</f>
        <v>0</v>
      </c>
      <c r="U184" s="135"/>
      <c r="V184" s="135" t="str">
        <f>TEXT(M184,"YYYY-MM")</f>
        <v>2028-04</v>
      </c>
      <c r="W184" s="140" cm="1">
        <f t="array" ref="W184">SUMPRODUCT((M184:S184&gt;=$N$8)*(M184:S184 &lt;= $N$9)*(TEXT(M184:S184,"yyyy-mm")=V184)*(M185:S185 = "●"))</f>
        <v>0</v>
      </c>
      <c r="X184" s="140" cm="1">
        <f t="array" ref="X184">SUMPRODUCT((R184:S184&gt;=$N$8)*(R184:S184 &lt;= $N$9)*(TEXT(R184:S184,"yyyy-mm")=V184)*(R185:S185 = "▲"))</f>
        <v>0</v>
      </c>
      <c r="Y184" s="140" cm="1">
        <f t="array" ref="Y184">SUMPRODUCT((M184:S184&gt;=$N$8)*(M184:S184 &lt;= $N$9)*(TEXT(M184:S184,"yyyy-mm")=V184)*(M185:S185 = "★"))</f>
        <v>0</v>
      </c>
      <c r="Z184" s="135"/>
      <c r="AA184" s="135"/>
      <c r="AB184" s="132">
        <v>150</v>
      </c>
      <c r="AC184" s="141">
        <f>AI182+1</f>
        <v>46993</v>
      </c>
      <c r="AD184" s="141">
        <f t="shared" ref="AD184:AI184" si="728">AC184+1</f>
        <v>46994</v>
      </c>
      <c r="AE184" s="141">
        <f t="shared" si="728"/>
        <v>46995</v>
      </c>
      <c r="AF184" s="141">
        <f t="shared" si="728"/>
        <v>46996</v>
      </c>
      <c r="AG184" s="141">
        <f t="shared" si="728"/>
        <v>46997</v>
      </c>
      <c r="AH184" s="142">
        <f t="shared" si="728"/>
        <v>46998</v>
      </c>
      <c r="AI184" s="143">
        <f t="shared" si="728"/>
        <v>46999</v>
      </c>
      <c r="AJ184" s="68">
        <f t="shared" ref="AJ184" si="729">COUNTIF(AC185:AI185,"★")</f>
        <v>0</v>
      </c>
      <c r="AK184" s="68"/>
      <c r="AL184" s="68" t="str">
        <f>TEXT(AC184,"YYYY-MM")</f>
        <v>2028-08</v>
      </c>
      <c r="AM184" s="69" cm="1">
        <f t="array" ref="AM184">SUMPRODUCT((AC184:AI184&gt;=$N$8)*(AC184:AI184 &lt;= $N$9)*(TEXT(AC184:AI184,"yyyy-mm")=AL184)*(AC185:AI185 = "●"))</f>
        <v>0</v>
      </c>
      <c r="AN184" s="69" cm="1">
        <f t="array" ref="AN184">SUMPRODUCT((AH184:AI184&gt;=$N$8)*(AH184:AI184 &lt;= $N$9)*(TEXT(AH184:AI184,"yyyy-mm")=AL184)*(AH185:AI185 = "▲"))</f>
        <v>0</v>
      </c>
      <c r="AO184" s="69" cm="1">
        <f t="array" ref="AO184">SUMPRODUCT((AC184:AI184&gt;=$N$8)*(AC184:AI184 &lt;= $N$9)*(TEXT(AC184:AI184,"yyyy-mm")=AL184)*(AC185:AI185 = "★"))</f>
        <v>0</v>
      </c>
      <c r="AP184" s="68"/>
      <c r="AQ184" s="19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3"/>
    </row>
    <row r="185" spans="9:55" s="8" customFormat="1" ht="20.25" customHeight="1" thickBot="1" x14ac:dyDescent="0.5">
      <c r="I185" s="4"/>
      <c r="J185" s="86"/>
      <c r="K185" s="135" t="str">
        <f t="shared" ref="K185" si="730">IF(U185&gt;=0.285,"OK","NG")</f>
        <v>NG</v>
      </c>
      <c r="L185" s="136"/>
      <c r="M185" s="144"/>
      <c r="N185" s="144"/>
      <c r="O185" s="144"/>
      <c r="P185" s="144"/>
      <c r="Q185" s="144"/>
      <c r="R185" s="145"/>
      <c r="S185" s="146"/>
      <c r="T185" s="135">
        <f t="shared" ref="T185" si="731">COUNTIF(M185:S185,"●")</f>
        <v>0</v>
      </c>
      <c r="U185" s="147">
        <f t="shared" ref="U185" si="732">IF(COUNTA(M185:S185)=0,-1,IF(OR(COUNTIF(M185:S185,"▲")&gt;6,AND(M184&lt;$N$9,$N$9&lt;S184)),0.285,IF(T184+T185=0,0,T185/(T185+T184))))</f>
        <v>-1</v>
      </c>
      <c r="V185" s="135" t="str">
        <f>TEXT(S184,"YYYY-MM")</f>
        <v>2028-04</v>
      </c>
      <c r="W185" s="140" cm="1">
        <f t="array" ref="W185">IF(V185=V184,0,SUMPRODUCT((M184:S184&gt;=$N$8)*(M184:S184 &lt;= $N$9)*(TEXT(M184:S184,"yyyy-mm")=V185)*(M185:S185 = "●")))</f>
        <v>0</v>
      </c>
      <c r="X185" s="140" cm="1">
        <f t="array" ref="X185">IF(V185=V184,0,SUMPRODUCT((M184:S184&gt;=$N$8)*(M184:S184 &lt;= $N$9)*(TEXT(M184:S184,"yyyy-mm")=V185)*(M185:S185 = "▲")))</f>
        <v>0</v>
      </c>
      <c r="Y185" s="140" cm="1">
        <f t="array" ref="Y185">IF(V185=V184,0,SUMPRODUCT((M184:S184&gt;=$N$8)*(M184:S184 &lt;= $N$9)*(TEXT(M184:S184,"yyyy-mm")=V185)*(M185:S185 = "★")))</f>
        <v>0</v>
      </c>
      <c r="Z185" s="135"/>
      <c r="AA185" s="135" t="str">
        <f t="shared" ref="AA185" si="733">IF(AK185&gt;=0.285,"OK","NG")</f>
        <v>NG</v>
      </c>
      <c r="AB185" s="136"/>
      <c r="AC185" s="144"/>
      <c r="AD185" s="144"/>
      <c r="AE185" s="144"/>
      <c r="AF185" s="144"/>
      <c r="AG185" s="144"/>
      <c r="AH185" s="145"/>
      <c r="AI185" s="146"/>
      <c r="AJ185" s="68">
        <f t="shared" ref="AJ185" si="734">COUNTIF(AC185:AI185,"●")</f>
        <v>0</v>
      </c>
      <c r="AK185" s="70">
        <f t="shared" ref="AK185" si="735">IF(COUNTA(AC185:AI185)=0,-1,IF(OR(COUNTIF(AC185:AI185,"▲")&gt;6,AND(AC184&lt;$N$9,$N$9&lt;AI184)),0.285,IF(AJ184+AJ185=0,0,AJ185/(AJ185+AJ184))))</f>
        <v>-1</v>
      </c>
      <c r="AL185" s="68" t="str">
        <f>TEXT(AI184,"YYYY-MM")</f>
        <v>2028-09</v>
      </c>
      <c r="AM185" s="69" cm="1">
        <f t="array" ref="AM185">IF(AL185=AL184,0,SUMPRODUCT((AC184:AI184&gt;=$N$8)*(AC184:AI184 &lt;= $N$9)*(TEXT(AC184:AI184,"yyyy-mm")=AL185)*(AC185:AI185 = "●")))</f>
        <v>0</v>
      </c>
      <c r="AN185" s="69" cm="1">
        <f t="array" ref="AN185">IF(AL185=AL184,0,SUMPRODUCT((AC184:AI184&gt;=$N$8)*(AC184:AI184 &lt;= $N$9)*(TEXT(AC184:AI184,"yyyy-mm")=AL185)*(AC185:AI185 = "▲")))</f>
        <v>0</v>
      </c>
      <c r="AO185" s="69" cm="1">
        <f t="array" ref="AO185">IF(AL185=AL184,0,SUMPRODUCT((AC184:AI184&gt;=$N$8)*(AC184:AI184 &lt;= $N$9)*(TEXT(AC184:AI184,"yyyy-mm")=AL185)*(AC185:AI185 = "★")))</f>
        <v>0</v>
      </c>
      <c r="AP185" s="68"/>
      <c r="AQ185" s="19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3"/>
    </row>
    <row r="186" spans="9:55" s="8" customFormat="1" ht="20.25" customHeight="1" x14ac:dyDescent="0.45">
      <c r="I186" s="4"/>
      <c r="J186" s="86"/>
      <c r="K186" s="135"/>
      <c r="L186" s="132">
        <v>130</v>
      </c>
      <c r="M186" s="141">
        <f>S184+1</f>
        <v>46853</v>
      </c>
      <c r="N186" s="141">
        <f t="shared" ref="N186:S186" si="736">M186+1</f>
        <v>46854</v>
      </c>
      <c r="O186" s="141">
        <f t="shared" si="736"/>
        <v>46855</v>
      </c>
      <c r="P186" s="141">
        <f t="shared" si="736"/>
        <v>46856</v>
      </c>
      <c r="Q186" s="141">
        <f t="shared" si="736"/>
        <v>46857</v>
      </c>
      <c r="R186" s="142">
        <f t="shared" si="736"/>
        <v>46858</v>
      </c>
      <c r="S186" s="143">
        <f t="shared" si="736"/>
        <v>46859</v>
      </c>
      <c r="T186" s="135">
        <f t="shared" ref="T186" si="737">COUNTIF(M187:S187,"★")</f>
        <v>0</v>
      </c>
      <c r="U186" s="135"/>
      <c r="V186" s="135" t="str">
        <f>TEXT(M186,"YYYY-MM")</f>
        <v>2028-04</v>
      </c>
      <c r="W186" s="140" cm="1">
        <f t="array" ref="W186">SUMPRODUCT((M186:S186&gt;=$N$8)*(M186:S186 &lt;= $N$9)*(TEXT(M186:S186,"yyyy-mm")=V186)*(M187:S187 = "●"))</f>
        <v>0</v>
      </c>
      <c r="X186" s="140" cm="1">
        <f t="array" ref="X186">SUMPRODUCT((R186:S186&gt;=$N$8)*(R186:S186 &lt;= $N$9)*(TEXT(R186:S186,"yyyy-mm")=V186)*(R187:S187 = "▲"))</f>
        <v>0</v>
      </c>
      <c r="Y186" s="140" cm="1">
        <f t="array" ref="Y186">SUMPRODUCT((M186:S186&gt;=$N$8)*(M186:S186 &lt;= $N$9)*(TEXT(M186:S186,"yyyy-mm")=V186)*(M187:S187 = "★"))</f>
        <v>0</v>
      </c>
      <c r="Z186" s="135"/>
      <c r="AA186" s="135"/>
      <c r="AB186" s="132">
        <v>151</v>
      </c>
      <c r="AC186" s="141">
        <f>AI184+1</f>
        <v>47000</v>
      </c>
      <c r="AD186" s="141">
        <f t="shared" ref="AD186:AI186" si="738">AC186+1</f>
        <v>47001</v>
      </c>
      <c r="AE186" s="141">
        <f t="shared" si="738"/>
        <v>47002</v>
      </c>
      <c r="AF186" s="141">
        <f t="shared" si="738"/>
        <v>47003</v>
      </c>
      <c r="AG186" s="141">
        <f t="shared" si="738"/>
        <v>47004</v>
      </c>
      <c r="AH186" s="142">
        <f t="shared" si="738"/>
        <v>47005</v>
      </c>
      <c r="AI186" s="143">
        <f t="shared" si="738"/>
        <v>47006</v>
      </c>
      <c r="AJ186" s="68">
        <f t="shared" ref="AJ186" si="739">COUNTIF(AC187:AI187,"★")</f>
        <v>0</v>
      </c>
      <c r="AK186" s="68"/>
      <c r="AL186" s="68" t="str">
        <f>TEXT(AC186,"YYYY-MM")</f>
        <v>2028-09</v>
      </c>
      <c r="AM186" s="69" cm="1">
        <f t="array" ref="AM186">SUMPRODUCT((AC186:AI186&gt;=$N$8)*(AC186:AI186 &lt;= $N$9)*(TEXT(AC186:AI186,"yyyy-mm")=AL186)*(AC187:AI187 = "●"))</f>
        <v>0</v>
      </c>
      <c r="AN186" s="69" cm="1">
        <f t="array" ref="AN186">SUMPRODUCT((AH186:AI186&gt;=$N$8)*(AH186:AI186 &lt;= $N$9)*(TEXT(AH186:AI186,"yyyy-mm")=AL186)*(AH187:AI187 = "▲"))</f>
        <v>0</v>
      </c>
      <c r="AO186" s="69" cm="1">
        <f t="array" ref="AO186">SUMPRODUCT((AC186:AI186&gt;=$N$8)*(AC186:AI186 &lt;= $N$9)*(TEXT(AC186:AI186,"yyyy-mm")=AL186)*(AC187:AI187 = "★"))</f>
        <v>0</v>
      </c>
      <c r="AP186" s="68"/>
      <c r="AQ186" s="19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3"/>
    </row>
    <row r="187" spans="9:55" s="8" customFormat="1" ht="20.25" customHeight="1" thickBot="1" x14ac:dyDescent="0.5">
      <c r="I187" s="4"/>
      <c r="J187" s="86"/>
      <c r="K187" s="135" t="str">
        <f t="shared" ref="K187" si="740">IF(U187&gt;=0.285,"OK","NG")</f>
        <v>NG</v>
      </c>
      <c r="L187" s="136"/>
      <c r="M187" s="144"/>
      <c r="N187" s="144"/>
      <c r="O187" s="144"/>
      <c r="P187" s="144"/>
      <c r="Q187" s="144"/>
      <c r="R187" s="145"/>
      <c r="S187" s="146"/>
      <c r="T187" s="135">
        <f t="shared" ref="T187" si="741">COUNTIF(M187:S187,"●")</f>
        <v>0</v>
      </c>
      <c r="U187" s="147">
        <f t="shared" ref="U187" si="742">IF(COUNTA(M187:S187)=0,-1,IF(OR(COUNTIF(M187:S187,"▲")&gt;6,AND(M186&lt;$N$9,$N$9&lt;S186)),0.285,IF(T186+T187=0,0,T187/(T187+T186))))</f>
        <v>-1</v>
      </c>
      <c r="V187" s="135" t="str">
        <f>TEXT(S186,"YYYY-MM")</f>
        <v>2028-04</v>
      </c>
      <c r="W187" s="140" cm="1">
        <f t="array" ref="W187">IF(V187=V186,0,SUMPRODUCT((M186:S186&gt;=$N$8)*(M186:S186 &lt;= $N$9)*(TEXT(M186:S186,"yyyy-mm")=V187)*(M187:S187 = "●")))</f>
        <v>0</v>
      </c>
      <c r="X187" s="140" cm="1">
        <f t="array" ref="X187">IF(V187=V186,0,SUMPRODUCT((M186:S186&gt;=$N$8)*(M186:S186 &lt;= $N$9)*(TEXT(M186:S186,"yyyy-mm")=V187)*(M187:S187 = "▲")))</f>
        <v>0</v>
      </c>
      <c r="Y187" s="140" cm="1">
        <f t="array" ref="Y187">IF(V187=V186,0,SUMPRODUCT((M186:S186&gt;=$N$8)*(M186:S186 &lt;= $N$9)*(TEXT(M186:S186,"yyyy-mm")=V187)*(M187:S187 = "★")))</f>
        <v>0</v>
      </c>
      <c r="Z187" s="135"/>
      <c r="AA187" s="135" t="str">
        <f t="shared" ref="AA187" si="743">IF(AK187&gt;=0.285,"OK","NG")</f>
        <v>NG</v>
      </c>
      <c r="AB187" s="136"/>
      <c r="AC187" s="144"/>
      <c r="AD187" s="144"/>
      <c r="AE187" s="144"/>
      <c r="AF187" s="144"/>
      <c r="AG187" s="144"/>
      <c r="AH187" s="145"/>
      <c r="AI187" s="146"/>
      <c r="AJ187" s="68">
        <f t="shared" ref="AJ187" si="744">COUNTIF(AC187:AI187,"●")</f>
        <v>0</v>
      </c>
      <c r="AK187" s="70">
        <f t="shared" ref="AK187" si="745">IF(COUNTA(AC187:AI187)=0,-1,IF(OR(COUNTIF(AC187:AI187,"▲")&gt;6,AND(AC186&lt;$N$9,$N$9&lt;AI186)),0.285,IF(AJ186+AJ187=0,0,AJ187/(AJ187+AJ186))))</f>
        <v>-1</v>
      </c>
      <c r="AL187" s="68" t="str">
        <f>TEXT(AI186,"YYYY-MM")</f>
        <v>2028-09</v>
      </c>
      <c r="AM187" s="69" cm="1">
        <f t="array" ref="AM187">IF(AL187=AL186,0,SUMPRODUCT((AC186:AI186&gt;=$N$8)*(AC186:AI186 &lt;= $N$9)*(TEXT(AC186:AI186,"yyyy-mm")=AL187)*(AC187:AI187 = "●")))</f>
        <v>0</v>
      </c>
      <c r="AN187" s="69" cm="1">
        <f t="array" ref="AN187">IF(AL187=AL186,0,SUMPRODUCT((AC186:AI186&gt;=$N$8)*(AC186:AI186 &lt;= $N$9)*(TEXT(AC186:AI186,"yyyy-mm")=AL187)*(AC187:AI187 = "▲")))</f>
        <v>0</v>
      </c>
      <c r="AO187" s="69" cm="1">
        <f t="array" ref="AO187">IF(AL187=AL186,0,SUMPRODUCT((AC186:AI186&gt;=$N$8)*(AC186:AI186 &lt;= $N$9)*(TEXT(AC186:AI186,"yyyy-mm")=AL187)*(AC187:AI187 = "★")))</f>
        <v>0</v>
      </c>
      <c r="AP187" s="68"/>
      <c r="AQ187" s="19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3"/>
    </row>
    <row r="188" spans="9:55" s="8" customFormat="1" ht="20.25" customHeight="1" x14ac:dyDescent="0.45">
      <c r="I188" s="4"/>
      <c r="J188" s="86"/>
      <c r="K188" s="135"/>
      <c r="L188" s="132">
        <v>131</v>
      </c>
      <c r="M188" s="141">
        <f>S186+1</f>
        <v>46860</v>
      </c>
      <c r="N188" s="141">
        <f t="shared" ref="N188:S188" si="746">M188+1</f>
        <v>46861</v>
      </c>
      <c r="O188" s="141">
        <f t="shared" si="746"/>
        <v>46862</v>
      </c>
      <c r="P188" s="141">
        <f t="shared" si="746"/>
        <v>46863</v>
      </c>
      <c r="Q188" s="141">
        <f t="shared" si="746"/>
        <v>46864</v>
      </c>
      <c r="R188" s="142">
        <f t="shared" si="746"/>
        <v>46865</v>
      </c>
      <c r="S188" s="143">
        <f t="shared" si="746"/>
        <v>46866</v>
      </c>
      <c r="T188" s="135">
        <f t="shared" ref="T188" si="747">COUNTIF(M189:S189,"★")</f>
        <v>0</v>
      </c>
      <c r="U188" s="135"/>
      <c r="V188" s="135" t="str">
        <f>TEXT(M188,"YYYY-MM")</f>
        <v>2028-04</v>
      </c>
      <c r="W188" s="140" cm="1">
        <f t="array" ref="W188">SUMPRODUCT((M188:S188&gt;=$N$8)*(M188:S188 &lt;= $N$9)*(TEXT(M188:S188,"yyyy-mm")=V188)*(M189:S189 = "●"))</f>
        <v>0</v>
      </c>
      <c r="X188" s="140" cm="1">
        <f t="array" ref="X188">SUMPRODUCT((R188:S188&gt;=$N$8)*(R188:S188 &lt;= $N$9)*(TEXT(R188:S188,"yyyy-mm")=V188)*(R189:S189 = "▲"))</f>
        <v>0</v>
      </c>
      <c r="Y188" s="140" cm="1">
        <f t="array" ref="Y188">SUMPRODUCT((M188:S188&gt;=$N$8)*(M188:S188 &lt;= $N$9)*(TEXT(M188:S188,"yyyy-mm")=V188)*(M189:S189 = "★"))</f>
        <v>0</v>
      </c>
      <c r="Z188" s="135"/>
      <c r="AA188" s="135"/>
      <c r="AB188" s="132">
        <v>152</v>
      </c>
      <c r="AC188" s="141">
        <f>AI186+1</f>
        <v>47007</v>
      </c>
      <c r="AD188" s="141">
        <f t="shared" ref="AD188:AI188" si="748">AC188+1</f>
        <v>47008</v>
      </c>
      <c r="AE188" s="141">
        <f t="shared" si="748"/>
        <v>47009</v>
      </c>
      <c r="AF188" s="141">
        <f t="shared" si="748"/>
        <v>47010</v>
      </c>
      <c r="AG188" s="141">
        <f t="shared" si="748"/>
        <v>47011</v>
      </c>
      <c r="AH188" s="142">
        <f t="shared" si="748"/>
        <v>47012</v>
      </c>
      <c r="AI188" s="143">
        <f t="shared" si="748"/>
        <v>47013</v>
      </c>
      <c r="AJ188" s="68">
        <f t="shared" ref="AJ188" si="749">COUNTIF(AC189:AI189,"★")</f>
        <v>0</v>
      </c>
      <c r="AK188" s="68"/>
      <c r="AL188" s="68" t="str">
        <f>TEXT(AC188,"YYYY-MM")</f>
        <v>2028-09</v>
      </c>
      <c r="AM188" s="69" cm="1">
        <f t="array" ref="AM188">SUMPRODUCT((AC188:AI188&gt;=$N$8)*(AC188:AI188 &lt;= $N$9)*(TEXT(AC188:AI188,"yyyy-mm")=AL188)*(AC189:AI189 = "●"))</f>
        <v>0</v>
      </c>
      <c r="AN188" s="69" cm="1">
        <f t="array" ref="AN188">SUMPRODUCT((AH188:AI188&gt;=$N$8)*(AH188:AI188 &lt;= $N$9)*(TEXT(AH188:AI188,"yyyy-mm")=AL188)*(AH189:AI189 = "▲"))</f>
        <v>0</v>
      </c>
      <c r="AO188" s="69" cm="1">
        <f t="array" ref="AO188">SUMPRODUCT((AC188:AI188&gt;=$N$8)*(AC188:AI188 &lt;= $N$9)*(TEXT(AC188:AI188,"yyyy-mm")=AL188)*(AC189:AI189 = "★"))</f>
        <v>0</v>
      </c>
      <c r="AP188" s="68"/>
      <c r="AQ188" s="19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3"/>
    </row>
    <row r="189" spans="9:55" s="8" customFormat="1" ht="20.25" customHeight="1" thickBot="1" x14ac:dyDescent="0.5">
      <c r="I189" s="4"/>
      <c r="J189" s="86"/>
      <c r="K189" s="135" t="str">
        <f t="shared" ref="K189" si="750">IF(U189&gt;=0.285,"OK","NG")</f>
        <v>NG</v>
      </c>
      <c r="L189" s="136"/>
      <c r="M189" s="144"/>
      <c r="N189" s="144"/>
      <c r="O189" s="144"/>
      <c r="P189" s="144"/>
      <c r="Q189" s="144"/>
      <c r="R189" s="145"/>
      <c r="S189" s="146"/>
      <c r="T189" s="135">
        <f t="shared" ref="T189" si="751">COUNTIF(M189:S189,"●")</f>
        <v>0</v>
      </c>
      <c r="U189" s="147">
        <f t="shared" ref="U189" si="752">IF(COUNTA(M189:S189)=0,-1,IF(OR(COUNTIF(M189:S189,"▲")&gt;6,AND(M188&lt;$N$9,$N$9&lt;S188)),0.285,IF(T188+T189=0,0,T189/(T189+T188))))</f>
        <v>-1</v>
      </c>
      <c r="V189" s="135" t="str">
        <f>TEXT(S188,"YYYY-MM")</f>
        <v>2028-04</v>
      </c>
      <c r="W189" s="140" cm="1">
        <f t="array" ref="W189">IF(V189=V188,0,SUMPRODUCT((M188:S188&gt;=$N$8)*(M188:S188 &lt;= $N$9)*(TEXT(M188:S188,"yyyy-mm")=V189)*(M189:S189 = "●")))</f>
        <v>0</v>
      </c>
      <c r="X189" s="140" cm="1">
        <f t="array" ref="X189">IF(V189=V188,0,SUMPRODUCT((M188:S188&gt;=$N$8)*(M188:S188 &lt;= $N$9)*(TEXT(M188:S188,"yyyy-mm")=V189)*(M189:S189 = "▲")))</f>
        <v>0</v>
      </c>
      <c r="Y189" s="140" cm="1">
        <f t="array" ref="Y189">IF(V189=V188,0,SUMPRODUCT((M188:S188&gt;=$N$8)*(M188:S188 &lt;= $N$9)*(TEXT(M188:S188,"yyyy-mm")=V189)*(M189:S189 = "★")))</f>
        <v>0</v>
      </c>
      <c r="Z189" s="135"/>
      <c r="AA189" s="135" t="str">
        <f t="shared" ref="AA189" si="753">IF(AK189&gt;=0.285,"OK","NG")</f>
        <v>NG</v>
      </c>
      <c r="AB189" s="136"/>
      <c r="AC189" s="144"/>
      <c r="AD189" s="144"/>
      <c r="AE189" s="144"/>
      <c r="AF189" s="144"/>
      <c r="AG189" s="144"/>
      <c r="AH189" s="145"/>
      <c r="AI189" s="146"/>
      <c r="AJ189" s="68">
        <f t="shared" ref="AJ189" si="754">COUNTIF(AC189:AI189,"●")</f>
        <v>0</v>
      </c>
      <c r="AK189" s="70">
        <f t="shared" ref="AK189" si="755">IF(COUNTA(AC189:AI189)=0,-1,IF(OR(COUNTIF(AC189:AI189,"▲")&gt;6,AND(AC188&lt;$N$9,$N$9&lt;AI188)),0.285,IF(AJ188+AJ189=0,0,AJ189/(AJ189+AJ188))))</f>
        <v>-1</v>
      </c>
      <c r="AL189" s="68" t="str">
        <f>TEXT(AI188,"YYYY-MM")</f>
        <v>2028-09</v>
      </c>
      <c r="AM189" s="69" cm="1">
        <f t="array" ref="AM189">IF(AL189=AL188,0,SUMPRODUCT((AC188:AI188&gt;=$N$8)*(AC188:AI188 &lt;= $N$9)*(TEXT(AC188:AI188,"yyyy-mm")=AL189)*(AC189:AI189 = "●")))</f>
        <v>0</v>
      </c>
      <c r="AN189" s="69" cm="1">
        <f t="array" ref="AN189">IF(AL189=AL188,0,SUMPRODUCT((AC188:AI188&gt;=$N$8)*(AC188:AI188 &lt;= $N$9)*(TEXT(AC188:AI188,"yyyy-mm")=AL189)*(AC189:AI189 = "▲")))</f>
        <v>0</v>
      </c>
      <c r="AO189" s="69" cm="1">
        <f t="array" ref="AO189">IF(AL189=AL188,0,SUMPRODUCT((AC188:AI188&gt;=$N$8)*(AC188:AI188 &lt;= $N$9)*(TEXT(AC188:AI188,"yyyy-mm")=AL189)*(AC189:AI189 = "★")))</f>
        <v>0</v>
      </c>
      <c r="AP189" s="68"/>
      <c r="AQ189" s="19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3"/>
    </row>
    <row r="190" spans="9:55" s="8" customFormat="1" ht="20.25" customHeight="1" x14ac:dyDescent="0.45">
      <c r="I190" s="4"/>
      <c r="J190" s="86"/>
      <c r="K190" s="135"/>
      <c r="L190" s="132">
        <v>132</v>
      </c>
      <c r="M190" s="141">
        <f>S188+1</f>
        <v>46867</v>
      </c>
      <c r="N190" s="141">
        <f t="shared" ref="N190:S190" si="756">M190+1</f>
        <v>46868</v>
      </c>
      <c r="O190" s="141">
        <f t="shared" si="756"/>
        <v>46869</v>
      </c>
      <c r="P190" s="141">
        <f t="shared" si="756"/>
        <v>46870</v>
      </c>
      <c r="Q190" s="141">
        <f t="shared" si="756"/>
        <v>46871</v>
      </c>
      <c r="R190" s="142">
        <f t="shared" si="756"/>
        <v>46872</v>
      </c>
      <c r="S190" s="143">
        <f t="shared" si="756"/>
        <v>46873</v>
      </c>
      <c r="T190" s="135">
        <f t="shared" ref="T190" si="757">COUNTIF(M191:S191,"★")</f>
        <v>0</v>
      </c>
      <c r="U190" s="135"/>
      <c r="V190" s="135" t="str">
        <f>TEXT(M190,"YYYY-MM")</f>
        <v>2028-04</v>
      </c>
      <c r="W190" s="140" cm="1">
        <f t="array" ref="W190">SUMPRODUCT((M190:S190&gt;=$N$8)*(M190:S190 &lt;= $N$9)*(TEXT(M190:S190,"yyyy-mm")=V190)*(M191:S191 = "●"))</f>
        <v>0</v>
      </c>
      <c r="X190" s="140" cm="1">
        <f t="array" ref="X190">SUMPRODUCT((R190:S190&gt;=$N$8)*(R190:S190 &lt;= $N$9)*(TEXT(R190:S190,"yyyy-mm")=V190)*(R191:S191 = "▲"))</f>
        <v>0</v>
      </c>
      <c r="Y190" s="140" cm="1">
        <f t="array" ref="Y190">SUMPRODUCT((M190:S190&gt;=$N$8)*(M190:S190 &lt;= $N$9)*(TEXT(M190:S190,"yyyy-mm")=V190)*(M191:S191 = "★"))</f>
        <v>0</v>
      </c>
      <c r="Z190" s="135"/>
      <c r="AA190" s="135"/>
      <c r="AB190" s="132">
        <v>153</v>
      </c>
      <c r="AC190" s="141">
        <f>AI188+1</f>
        <v>47014</v>
      </c>
      <c r="AD190" s="141">
        <f t="shared" ref="AD190:AI190" si="758">AC190+1</f>
        <v>47015</v>
      </c>
      <c r="AE190" s="141">
        <f t="shared" si="758"/>
        <v>47016</v>
      </c>
      <c r="AF190" s="141">
        <f t="shared" si="758"/>
        <v>47017</v>
      </c>
      <c r="AG190" s="141">
        <f t="shared" si="758"/>
        <v>47018</v>
      </c>
      <c r="AH190" s="142">
        <f t="shared" si="758"/>
        <v>47019</v>
      </c>
      <c r="AI190" s="143">
        <f t="shared" si="758"/>
        <v>47020</v>
      </c>
      <c r="AJ190" s="68">
        <f t="shared" ref="AJ190" si="759">COUNTIF(AC191:AI191,"★")</f>
        <v>0</v>
      </c>
      <c r="AK190" s="68"/>
      <c r="AL190" s="68" t="str">
        <f>TEXT(AC190,"YYYY-MM")</f>
        <v>2028-09</v>
      </c>
      <c r="AM190" s="69" cm="1">
        <f t="array" ref="AM190">SUMPRODUCT((AC190:AI190&gt;=$N$8)*(AC190:AI190 &lt;= $N$9)*(TEXT(AC190:AI190,"yyyy-mm")=AL190)*(AC191:AI191 = "●"))</f>
        <v>0</v>
      </c>
      <c r="AN190" s="69" cm="1">
        <f t="array" ref="AN190">SUMPRODUCT((AH190:AI190&gt;=$N$8)*(AH190:AI190 &lt;= $N$9)*(TEXT(AH190:AI190,"yyyy-mm")=AL190)*(AH191:AI191 = "▲"))</f>
        <v>0</v>
      </c>
      <c r="AO190" s="69" cm="1">
        <f t="array" ref="AO190">SUMPRODUCT((AC190:AI190&gt;=$N$8)*(AC190:AI190 &lt;= $N$9)*(TEXT(AC190:AI190,"yyyy-mm")=AL190)*(AC191:AI191 = "★"))</f>
        <v>0</v>
      </c>
      <c r="AP190" s="68"/>
      <c r="AQ190" s="19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3"/>
    </row>
    <row r="191" spans="9:55" s="8" customFormat="1" ht="20.25" customHeight="1" thickBot="1" x14ac:dyDescent="0.5">
      <c r="I191" s="4"/>
      <c r="J191" s="86"/>
      <c r="K191" s="135" t="str">
        <f t="shared" ref="K191:K201" si="760">IF(U191&gt;=0.285,"OK","NG")</f>
        <v>NG</v>
      </c>
      <c r="L191" s="136"/>
      <c r="M191" s="144"/>
      <c r="N191" s="144"/>
      <c r="O191" s="144"/>
      <c r="P191" s="144"/>
      <c r="Q191" s="144"/>
      <c r="R191" s="145"/>
      <c r="S191" s="146"/>
      <c r="T191" s="135">
        <f t="shared" ref="T191" si="761">COUNTIF(M191:S191,"●")</f>
        <v>0</v>
      </c>
      <c r="U191" s="147">
        <f t="shared" ref="U191:U201" si="762">IF(COUNTA(M191:S191)=0,-1,IF(OR(COUNTIF(M191:S191,"▲")&gt;6,AND(M190&lt;$N$9,$N$9&lt;S190)),0.285,IF(T190+T191=0,0,T191/(T191+T190))))</f>
        <v>-1</v>
      </c>
      <c r="V191" s="135" t="str">
        <f>TEXT(S190,"YYYY-MM")</f>
        <v>2028-04</v>
      </c>
      <c r="W191" s="140" cm="1">
        <f t="array" ref="W191">IF(V191=V190,0,SUMPRODUCT((M190:S190&gt;=$N$8)*(M190:S190 &lt;= $N$9)*(TEXT(M190:S190,"yyyy-mm")=V191)*(M191:S191 = "●")))</f>
        <v>0</v>
      </c>
      <c r="X191" s="140" cm="1">
        <f t="array" ref="X191">IF(V191=V190,0,SUMPRODUCT((M190:S190&gt;=$N$8)*(M190:S190 &lt;= $N$9)*(TEXT(M190:S190,"yyyy-mm")=V191)*(M191:S191 = "▲")))</f>
        <v>0</v>
      </c>
      <c r="Y191" s="140" cm="1">
        <f t="array" ref="Y191">IF(V191=V190,0,SUMPRODUCT((M190:S190&gt;=$N$8)*(M190:S190 &lt;= $N$9)*(TEXT(M190:S190,"yyyy-mm")=V191)*(M191:S191 = "★")))</f>
        <v>0</v>
      </c>
      <c r="Z191" s="135"/>
      <c r="AA191" s="135" t="str">
        <f t="shared" ref="AA191:AA201" si="763">IF(AK191&gt;=0.285,"OK","NG")</f>
        <v>NG</v>
      </c>
      <c r="AB191" s="136"/>
      <c r="AC191" s="144"/>
      <c r="AD191" s="144"/>
      <c r="AE191" s="144"/>
      <c r="AF191" s="144"/>
      <c r="AG191" s="144"/>
      <c r="AH191" s="145"/>
      <c r="AI191" s="146"/>
      <c r="AJ191" s="68">
        <f t="shared" ref="AJ191" si="764">COUNTIF(AC191:AI191,"●")</f>
        <v>0</v>
      </c>
      <c r="AK191" s="70">
        <f t="shared" ref="AK191:AK201" si="765">IF(COUNTA(AC191:AI191)=0,-1,IF(OR(COUNTIF(AC191:AI191,"▲")&gt;6,AND(AC190&lt;$N$9,$N$9&lt;AI190)),0.285,IF(AJ190+AJ191=0,0,AJ191/(AJ191+AJ190))))</f>
        <v>-1</v>
      </c>
      <c r="AL191" s="68" t="str">
        <f>TEXT(AI190,"YYYY-MM")</f>
        <v>2028-09</v>
      </c>
      <c r="AM191" s="69" cm="1">
        <f t="array" ref="AM191">IF(AL191=AL190,0,SUMPRODUCT((AC190:AI190&gt;=$N$8)*(AC190:AI190 &lt;= $N$9)*(TEXT(AC190:AI190,"yyyy-mm")=AL191)*(AC191:AI191 = "●")))</f>
        <v>0</v>
      </c>
      <c r="AN191" s="69" cm="1">
        <f t="array" ref="AN191">IF(AL191=AL190,0,SUMPRODUCT((AC190:AI190&gt;=$N$8)*(AC190:AI190 &lt;= $N$9)*(TEXT(AC190:AI190,"yyyy-mm")=AL191)*(AC191:AI191 = "▲")))</f>
        <v>0</v>
      </c>
      <c r="AO191" s="69" cm="1">
        <f t="array" ref="AO191">IF(AL191=AL190,0,SUMPRODUCT((AC190:AI190&gt;=$N$8)*(AC190:AI190 &lt;= $N$9)*(TEXT(AC190:AI190,"yyyy-mm")=AL191)*(AC191:AI191 = "★")))</f>
        <v>0</v>
      </c>
      <c r="AP191" s="68"/>
      <c r="AQ191" s="19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3"/>
    </row>
    <row r="192" spans="9:55" s="8" customFormat="1" ht="20.25" customHeight="1" x14ac:dyDescent="0.45">
      <c r="I192" s="4"/>
      <c r="J192" s="86"/>
      <c r="K192" s="135"/>
      <c r="L192" s="132">
        <v>133</v>
      </c>
      <c r="M192" s="141">
        <f>S190+1</f>
        <v>46874</v>
      </c>
      <c r="N192" s="141">
        <f t="shared" ref="N192:S192" si="766">M192+1</f>
        <v>46875</v>
      </c>
      <c r="O192" s="141">
        <f t="shared" si="766"/>
        <v>46876</v>
      </c>
      <c r="P192" s="141">
        <f t="shared" si="766"/>
        <v>46877</v>
      </c>
      <c r="Q192" s="141">
        <f t="shared" si="766"/>
        <v>46878</v>
      </c>
      <c r="R192" s="142">
        <f t="shared" si="766"/>
        <v>46879</v>
      </c>
      <c r="S192" s="143">
        <f t="shared" si="766"/>
        <v>46880</v>
      </c>
      <c r="T192" s="135">
        <f t="shared" ref="T192" si="767">COUNTIF(M193:S193,"★")</f>
        <v>0</v>
      </c>
      <c r="U192" s="135"/>
      <c r="V192" s="135" t="str">
        <f t="shared" ref="V192" si="768">TEXT(M192,"YYYY-MM")</f>
        <v>2028-05</v>
      </c>
      <c r="W192" s="140" cm="1">
        <f t="array" ref="W192">SUMPRODUCT((M192:S192&gt;=$N$8)*(M192:S192 &lt;= $N$9)*(TEXT(M192:S192,"yyyy-mm")=V192)*(M193:S193 = "●"))</f>
        <v>0</v>
      </c>
      <c r="X192" s="140" cm="1">
        <f t="array" ref="X192">SUMPRODUCT((R192:S192&gt;=$N$8)*(R192:S192 &lt;= $N$9)*(TEXT(R192:S192,"yyyy-mm")=V192)*(R193:S193 = "▲"))</f>
        <v>0</v>
      </c>
      <c r="Y192" s="140" cm="1">
        <f t="array" ref="Y192">SUMPRODUCT((M192:S192&gt;=$N$8)*(M192:S192 &lt;= $N$9)*(TEXT(M192:S192,"yyyy-mm")=V192)*(M193:S193 = "★"))</f>
        <v>0</v>
      </c>
      <c r="Z192" s="135"/>
      <c r="AA192" s="135"/>
      <c r="AB192" s="132">
        <v>154</v>
      </c>
      <c r="AC192" s="141">
        <f>AI190+1</f>
        <v>47021</v>
      </c>
      <c r="AD192" s="141">
        <f t="shared" ref="AD192:AI192" si="769">AC192+1</f>
        <v>47022</v>
      </c>
      <c r="AE192" s="141">
        <f t="shared" si="769"/>
        <v>47023</v>
      </c>
      <c r="AF192" s="141">
        <f t="shared" si="769"/>
        <v>47024</v>
      </c>
      <c r="AG192" s="141">
        <f t="shared" si="769"/>
        <v>47025</v>
      </c>
      <c r="AH192" s="142">
        <f t="shared" si="769"/>
        <v>47026</v>
      </c>
      <c r="AI192" s="143">
        <f t="shared" si="769"/>
        <v>47027</v>
      </c>
      <c r="AJ192" s="68">
        <f t="shared" ref="AJ192" si="770">COUNTIF(AC193:AI193,"★")</f>
        <v>0</v>
      </c>
      <c r="AK192" s="68"/>
      <c r="AL192" s="68" t="str">
        <f t="shared" ref="AL192" si="771">TEXT(AC192,"YYYY-MM")</f>
        <v>2028-09</v>
      </c>
      <c r="AM192" s="69" cm="1">
        <f t="array" ref="AM192">SUMPRODUCT((AC192:AI192&gt;=$N$8)*(AC192:AI192 &lt;= $N$9)*(TEXT(AC192:AI192,"yyyy-mm")=AL192)*(AC193:AI193 = "●"))</f>
        <v>0</v>
      </c>
      <c r="AN192" s="69" cm="1">
        <f t="array" ref="AN192">SUMPRODUCT((AH192:AI192&gt;=$N$8)*(AH192:AI192 &lt;= $N$9)*(TEXT(AH192:AI192,"yyyy-mm")=AL192)*(AH193:AI193 = "▲"))</f>
        <v>0</v>
      </c>
      <c r="AO192" s="69" cm="1">
        <f t="array" ref="AO192">SUMPRODUCT((AC192:AI192&gt;=$N$8)*(AC192:AI192 &lt;= $N$9)*(TEXT(AC192:AI192,"yyyy-mm")=AL192)*(AC193:AI193 = "★"))</f>
        <v>0</v>
      </c>
      <c r="AP192" s="68"/>
      <c r="AQ192" s="19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3"/>
    </row>
    <row r="193" spans="9:55" s="8" customFormat="1" ht="20.25" customHeight="1" thickBot="1" x14ac:dyDescent="0.5">
      <c r="I193" s="4"/>
      <c r="J193" s="86"/>
      <c r="K193" s="135" t="str">
        <f t="shared" ref="K193:K203" si="772">IF(U193&gt;=0.285,"OK","NG")</f>
        <v>NG</v>
      </c>
      <c r="L193" s="136"/>
      <c r="M193" s="144"/>
      <c r="N193" s="144"/>
      <c r="O193" s="144"/>
      <c r="P193" s="144"/>
      <c r="Q193" s="144"/>
      <c r="R193" s="145"/>
      <c r="S193" s="146"/>
      <c r="T193" s="135">
        <f t="shared" ref="T193" si="773">COUNTIF(M193:S193,"●")</f>
        <v>0</v>
      </c>
      <c r="U193" s="147">
        <f t="shared" ref="U193:U203" si="774">IF(COUNTA(M193:S193)=0,-1,IF(OR(COUNTIF(M193:S193,"▲")&gt;6,AND(M192&lt;$N$9,$N$9&lt;S192)),0.285,IF(T192+T193=0,0,T193/(T193+T192))))</f>
        <v>-1</v>
      </c>
      <c r="V193" s="135" t="str">
        <f t="shared" ref="V193" si="775">TEXT(S192,"YYYY-MM")</f>
        <v>2028-05</v>
      </c>
      <c r="W193" s="140" cm="1">
        <f t="array" ref="W193">IF(V193=V192,0,SUMPRODUCT((M192:S192&gt;=$N$8)*(M192:S192 &lt;= $N$9)*(TEXT(M192:S192,"yyyy-mm")=V193)*(M193:S193 = "●")))</f>
        <v>0</v>
      </c>
      <c r="X193" s="140" cm="1">
        <f t="array" ref="X193">IF(V193=V192,0,SUMPRODUCT((M192:S192&gt;=$N$8)*(M192:S192 &lt;= $N$9)*(TEXT(M192:S192,"yyyy-mm")=V193)*(M193:S193 = "▲")))</f>
        <v>0</v>
      </c>
      <c r="Y193" s="140" cm="1">
        <f t="array" ref="Y193">IF(V193=V192,0,SUMPRODUCT((M192:S192&gt;=$N$8)*(M192:S192 &lt;= $N$9)*(TEXT(M192:S192,"yyyy-mm")=V193)*(M193:S193 = "★")))</f>
        <v>0</v>
      </c>
      <c r="Z193" s="135"/>
      <c r="AA193" s="135" t="str">
        <f t="shared" ref="AA193:AA203" si="776">IF(AK193&gt;=0.285,"OK","NG")</f>
        <v>NG</v>
      </c>
      <c r="AB193" s="136"/>
      <c r="AC193" s="144"/>
      <c r="AD193" s="144"/>
      <c r="AE193" s="144"/>
      <c r="AF193" s="144"/>
      <c r="AG193" s="144"/>
      <c r="AH193" s="145"/>
      <c r="AI193" s="146"/>
      <c r="AJ193" s="68">
        <f t="shared" ref="AJ193" si="777">COUNTIF(AC193:AI193,"●")</f>
        <v>0</v>
      </c>
      <c r="AK193" s="70">
        <f t="shared" ref="AK193:AK203" si="778">IF(COUNTA(AC193:AI193)=0,-1,IF(OR(COUNTIF(AC193:AI193,"▲")&gt;6,AND(AC192&lt;$N$9,$N$9&lt;AI192)),0.285,IF(AJ192+AJ193=0,0,AJ193/(AJ193+AJ192))))</f>
        <v>-1</v>
      </c>
      <c r="AL193" s="68" t="str">
        <f t="shared" ref="AL193" si="779">TEXT(AI192,"YYYY-MM")</f>
        <v>2028-10</v>
      </c>
      <c r="AM193" s="69" cm="1">
        <f t="array" ref="AM193">IF(AL193=AL192,0,SUMPRODUCT((AC192:AI192&gt;=$N$8)*(AC192:AI192 &lt;= $N$9)*(TEXT(AC192:AI192,"yyyy-mm")=AL193)*(AC193:AI193 = "●")))</f>
        <v>0</v>
      </c>
      <c r="AN193" s="69" cm="1">
        <f t="array" ref="AN193">IF(AL193=AL192,0,SUMPRODUCT((AC192:AI192&gt;=$N$8)*(AC192:AI192 &lt;= $N$9)*(TEXT(AC192:AI192,"yyyy-mm")=AL193)*(AC193:AI193 = "▲")))</f>
        <v>0</v>
      </c>
      <c r="AO193" s="69" cm="1">
        <f t="array" ref="AO193">IF(AL193=AL192,0,SUMPRODUCT((AC192:AI192&gt;=$N$8)*(AC192:AI192 &lt;= $N$9)*(TEXT(AC192:AI192,"yyyy-mm")=AL193)*(AC193:AI193 = "★")))</f>
        <v>0</v>
      </c>
      <c r="AP193" s="68"/>
      <c r="AQ193" s="19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3"/>
    </row>
    <row r="194" spans="9:55" s="8" customFormat="1" ht="20.25" customHeight="1" x14ac:dyDescent="0.45">
      <c r="I194" s="4"/>
      <c r="J194" s="86"/>
      <c r="K194" s="135"/>
      <c r="L194" s="132">
        <v>134</v>
      </c>
      <c r="M194" s="141">
        <f>S192+1</f>
        <v>46881</v>
      </c>
      <c r="N194" s="141">
        <f t="shared" ref="N194:S194" si="780">M194+1</f>
        <v>46882</v>
      </c>
      <c r="O194" s="141">
        <f t="shared" si="780"/>
        <v>46883</v>
      </c>
      <c r="P194" s="141">
        <f t="shared" si="780"/>
        <v>46884</v>
      </c>
      <c r="Q194" s="141">
        <f t="shared" si="780"/>
        <v>46885</v>
      </c>
      <c r="R194" s="142">
        <f t="shared" si="780"/>
        <v>46886</v>
      </c>
      <c r="S194" s="143">
        <f t="shared" si="780"/>
        <v>46887</v>
      </c>
      <c r="T194" s="135">
        <f t="shared" ref="T194" si="781">COUNTIF(M195:S195,"★")</f>
        <v>0</v>
      </c>
      <c r="U194" s="135"/>
      <c r="V194" s="135" t="str">
        <f t="shared" ref="V194" si="782">TEXT(M194,"YYYY-MM")</f>
        <v>2028-05</v>
      </c>
      <c r="W194" s="140" cm="1">
        <f t="array" ref="W194">SUMPRODUCT((M194:S194&gt;=$N$8)*(M194:S194 &lt;= $N$9)*(TEXT(M194:S194,"yyyy-mm")=V194)*(M195:S195 = "●"))</f>
        <v>0</v>
      </c>
      <c r="X194" s="140" cm="1">
        <f t="array" ref="X194">SUMPRODUCT((R194:S194&gt;=$N$8)*(R194:S194 &lt;= $N$9)*(TEXT(R194:S194,"yyyy-mm")=V194)*(R195:S195 = "▲"))</f>
        <v>0</v>
      </c>
      <c r="Y194" s="140" cm="1">
        <f t="array" ref="Y194">SUMPRODUCT((M194:S194&gt;=$N$8)*(M194:S194 &lt;= $N$9)*(TEXT(M194:S194,"yyyy-mm")=V194)*(M195:S195 = "★"))</f>
        <v>0</v>
      </c>
      <c r="Z194" s="135"/>
      <c r="AA194" s="135"/>
      <c r="AB194" s="132">
        <v>155</v>
      </c>
      <c r="AC194" s="141">
        <f>AI192+1</f>
        <v>47028</v>
      </c>
      <c r="AD194" s="141">
        <f t="shared" ref="AD194:AI194" si="783">AC194+1</f>
        <v>47029</v>
      </c>
      <c r="AE194" s="141">
        <f t="shared" si="783"/>
        <v>47030</v>
      </c>
      <c r="AF194" s="141">
        <f t="shared" si="783"/>
        <v>47031</v>
      </c>
      <c r="AG194" s="141">
        <f t="shared" si="783"/>
        <v>47032</v>
      </c>
      <c r="AH194" s="142">
        <f t="shared" si="783"/>
        <v>47033</v>
      </c>
      <c r="AI194" s="143">
        <f t="shared" si="783"/>
        <v>47034</v>
      </c>
      <c r="AJ194" s="68">
        <f t="shared" ref="AJ194" si="784">COUNTIF(AC195:AI195,"★")</f>
        <v>0</v>
      </c>
      <c r="AK194" s="68"/>
      <c r="AL194" s="68" t="str">
        <f t="shared" ref="AL194" si="785">TEXT(AC194,"YYYY-MM")</f>
        <v>2028-10</v>
      </c>
      <c r="AM194" s="69" cm="1">
        <f t="array" ref="AM194">SUMPRODUCT((AC194:AI194&gt;=$N$8)*(AC194:AI194 &lt;= $N$9)*(TEXT(AC194:AI194,"yyyy-mm")=AL194)*(AC195:AI195 = "●"))</f>
        <v>0</v>
      </c>
      <c r="AN194" s="69" cm="1">
        <f t="array" ref="AN194">SUMPRODUCT((AH194:AI194&gt;=$N$8)*(AH194:AI194 &lt;= $N$9)*(TEXT(AH194:AI194,"yyyy-mm")=AL194)*(AH195:AI195 = "▲"))</f>
        <v>0</v>
      </c>
      <c r="AO194" s="69" cm="1">
        <f t="array" ref="AO194">SUMPRODUCT((AC194:AI194&gt;=$N$8)*(AC194:AI194 &lt;= $N$9)*(TEXT(AC194:AI194,"yyyy-mm")=AL194)*(AC195:AI195 = "★"))</f>
        <v>0</v>
      </c>
      <c r="AP194" s="65"/>
      <c r="AQ194" s="7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3"/>
    </row>
    <row r="195" spans="9:55" s="8" customFormat="1" ht="20.25" customHeight="1" thickBot="1" x14ac:dyDescent="0.5">
      <c r="I195" s="4"/>
      <c r="J195" s="86"/>
      <c r="K195" s="135" t="str">
        <f t="shared" ref="K195:K205" si="786">IF(U195&gt;=0.285,"OK","NG")</f>
        <v>NG</v>
      </c>
      <c r="L195" s="136"/>
      <c r="M195" s="144"/>
      <c r="N195" s="144"/>
      <c r="O195" s="144"/>
      <c r="P195" s="144"/>
      <c r="Q195" s="144"/>
      <c r="R195" s="145"/>
      <c r="S195" s="146"/>
      <c r="T195" s="135">
        <f t="shared" ref="T195" si="787">COUNTIF(M195:S195,"●")</f>
        <v>0</v>
      </c>
      <c r="U195" s="147">
        <f t="shared" ref="U195:U205" si="788">IF(COUNTA(M195:S195)=0,-1,IF(OR(COUNTIF(M195:S195,"▲")&gt;6,AND(M194&lt;$N$9,$N$9&lt;S194)),0.285,IF(T194+T195=0,0,T195/(T195+T194))))</f>
        <v>-1</v>
      </c>
      <c r="V195" s="135" t="str">
        <f t="shared" ref="V195" si="789">TEXT(S194,"YYYY-MM")</f>
        <v>2028-05</v>
      </c>
      <c r="W195" s="140" cm="1">
        <f t="array" ref="W195">IF(V195=V194,0,SUMPRODUCT((M194:S194&gt;=$N$8)*(M194:S194 &lt;= $N$9)*(TEXT(M194:S194,"yyyy-mm")=V195)*(M195:S195 = "●")))</f>
        <v>0</v>
      </c>
      <c r="X195" s="140" cm="1">
        <f t="array" ref="X195">IF(V195=V194,0,SUMPRODUCT((M194:S194&gt;=$N$8)*(M194:S194 &lt;= $N$9)*(TEXT(M194:S194,"yyyy-mm")=V195)*(M195:S195 = "▲")))</f>
        <v>0</v>
      </c>
      <c r="Y195" s="140" cm="1">
        <f t="array" ref="Y195">IF(V195=V194,0,SUMPRODUCT((M194:S194&gt;=$N$8)*(M194:S194 &lt;= $N$9)*(TEXT(M194:S194,"yyyy-mm")=V195)*(M195:S195 = "★")))</f>
        <v>0</v>
      </c>
      <c r="Z195" s="135"/>
      <c r="AA195" s="135" t="str">
        <f t="shared" ref="AA195:AA205" si="790">IF(AK195&gt;=0.285,"OK","NG")</f>
        <v>NG</v>
      </c>
      <c r="AB195" s="136"/>
      <c r="AC195" s="144"/>
      <c r="AD195" s="144"/>
      <c r="AE195" s="144"/>
      <c r="AF195" s="144"/>
      <c r="AG195" s="144"/>
      <c r="AH195" s="145"/>
      <c r="AI195" s="146"/>
      <c r="AJ195" s="68">
        <f t="shared" ref="AJ195" si="791">COUNTIF(AC195:AI195,"●")</f>
        <v>0</v>
      </c>
      <c r="AK195" s="70">
        <f t="shared" ref="AK195:AK205" si="792">IF(COUNTA(AC195:AI195)=0,-1,IF(OR(COUNTIF(AC195:AI195,"▲")&gt;6,AND(AC194&lt;$N$9,$N$9&lt;AI194)),0.285,IF(AJ194+AJ195=0,0,AJ195/(AJ195+AJ194))))</f>
        <v>-1</v>
      </c>
      <c r="AL195" s="68" t="str">
        <f t="shared" ref="AL195" si="793">TEXT(AI194,"YYYY-MM")</f>
        <v>2028-10</v>
      </c>
      <c r="AM195" s="69" cm="1">
        <f t="array" ref="AM195">IF(AL195=AL194,0,SUMPRODUCT((AC194:AI194&gt;=$N$8)*(AC194:AI194 &lt;= $N$9)*(TEXT(AC194:AI194,"yyyy-mm")=AL195)*(AC195:AI195 = "●")))</f>
        <v>0</v>
      </c>
      <c r="AN195" s="69" cm="1">
        <f t="array" ref="AN195">IF(AL195=AL194,0,SUMPRODUCT((AC194:AI194&gt;=$N$8)*(AC194:AI194 &lt;= $N$9)*(TEXT(AC194:AI194,"yyyy-mm")=AL195)*(AC195:AI195 = "▲")))</f>
        <v>0</v>
      </c>
      <c r="AO195" s="69" cm="1">
        <f t="array" ref="AO195">IF(AL195=AL194,0,SUMPRODUCT((AC194:AI194&gt;=$N$8)*(AC194:AI194 &lt;= $N$9)*(TEXT(AC194:AI194,"yyyy-mm")=AL195)*(AC195:AI195 = "★")))</f>
        <v>0</v>
      </c>
      <c r="AP195" s="65"/>
      <c r="AQ195" s="7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3"/>
    </row>
    <row r="196" spans="9:55" s="8" customFormat="1" ht="20.25" customHeight="1" x14ac:dyDescent="0.45">
      <c r="I196" s="3"/>
      <c r="J196" s="86"/>
      <c r="K196" s="135"/>
      <c r="L196" s="132">
        <v>135</v>
      </c>
      <c r="M196" s="141">
        <f>S194+1</f>
        <v>46888</v>
      </c>
      <c r="N196" s="141">
        <f t="shared" ref="N196:S196" si="794">M196+1</f>
        <v>46889</v>
      </c>
      <c r="O196" s="141">
        <f t="shared" si="794"/>
        <v>46890</v>
      </c>
      <c r="P196" s="141">
        <f t="shared" si="794"/>
        <v>46891</v>
      </c>
      <c r="Q196" s="141">
        <f t="shared" si="794"/>
        <v>46892</v>
      </c>
      <c r="R196" s="142">
        <f t="shared" si="794"/>
        <v>46893</v>
      </c>
      <c r="S196" s="143">
        <f t="shared" si="794"/>
        <v>46894</v>
      </c>
      <c r="T196" s="135">
        <f t="shared" ref="T196" si="795">COUNTIF(M197:S197,"★")</f>
        <v>0</v>
      </c>
      <c r="U196" s="135"/>
      <c r="V196" s="135" t="str">
        <f t="shared" ref="V196" si="796">TEXT(M196,"YYYY-MM")</f>
        <v>2028-05</v>
      </c>
      <c r="W196" s="140" cm="1">
        <f t="array" ref="W196">SUMPRODUCT((M196:S196&gt;=$N$8)*(M196:S196 &lt;= $N$9)*(TEXT(M196:S196,"yyyy-mm")=V196)*(M197:S197 = "●"))</f>
        <v>0</v>
      </c>
      <c r="X196" s="140" cm="1">
        <f t="array" ref="X196">SUMPRODUCT((R196:S196&gt;=$N$8)*(R196:S196 &lt;= $N$9)*(TEXT(R196:S196,"yyyy-mm")=V196)*(R197:S197 = "▲"))</f>
        <v>0</v>
      </c>
      <c r="Y196" s="140" cm="1">
        <f t="array" ref="Y196">SUMPRODUCT((M196:S196&gt;=$N$8)*(M196:S196 &lt;= $N$9)*(TEXT(M196:S196,"yyyy-mm")=V196)*(M197:S197 = "★"))</f>
        <v>0</v>
      </c>
      <c r="Z196" s="135"/>
      <c r="AA196" s="135"/>
      <c r="AB196" s="132">
        <v>156</v>
      </c>
      <c r="AC196" s="141">
        <f>AI194+1</f>
        <v>47035</v>
      </c>
      <c r="AD196" s="141">
        <f t="shared" ref="AD196:AI196" si="797">AC196+1</f>
        <v>47036</v>
      </c>
      <c r="AE196" s="141">
        <f t="shared" si="797"/>
        <v>47037</v>
      </c>
      <c r="AF196" s="141">
        <f t="shared" si="797"/>
        <v>47038</v>
      </c>
      <c r="AG196" s="141">
        <f t="shared" si="797"/>
        <v>47039</v>
      </c>
      <c r="AH196" s="142">
        <f t="shared" si="797"/>
        <v>47040</v>
      </c>
      <c r="AI196" s="143">
        <f t="shared" si="797"/>
        <v>47041</v>
      </c>
      <c r="AJ196" s="68">
        <f t="shared" ref="AJ196" si="798">COUNTIF(AC197:AI197,"★")</f>
        <v>0</v>
      </c>
      <c r="AK196" s="68"/>
      <c r="AL196" s="68" t="str">
        <f t="shared" ref="AL196" si="799">TEXT(AC196,"YYYY-MM")</f>
        <v>2028-10</v>
      </c>
      <c r="AM196" s="69" cm="1">
        <f t="array" ref="AM196">SUMPRODUCT((AC196:AI196&gt;=$N$8)*(AC196:AI196 &lt;= $N$9)*(TEXT(AC196:AI196,"yyyy-mm")=AL196)*(AC197:AI197 = "●"))</f>
        <v>0</v>
      </c>
      <c r="AN196" s="69" cm="1">
        <f t="array" ref="AN196">SUMPRODUCT((AH196:AI196&gt;=$N$8)*(AH196:AI196 &lt;= $N$9)*(TEXT(AH196:AI196,"yyyy-mm")=AL196)*(AH197:AI197 = "▲"))</f>
        <v>0</v>
      </c>
      <c r="AO196" s="69" cm="1">
        <f t="array" ref="AO196">SUMPRODUCT((AC196:AI196&gt;=$N$8)*(AC196:AI196 &lt;= $N$9)*(TEXT(AC196:AI196,"yyyy-mm")=AL196)*(AC197:AI197 = "★"))</f>
        <v>0</v>
      </c>
      <c r="AP196" s="65"/>
      <c r="AQ196" s="7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3"/>
    </row>
    <row r="197" spans="9:55" s="8" customFormat="1" ht="20.25" customHeight="1" thickBot="1" x14ac:dyDescent="0.5">
      <c r="I197" s="3"/>
      <c r="J197" s="86"/>
      <c r="K197" s="135" t="str">
        <f t="shared" ref="K197:K207" si="800">IF(U197&gt;=0.285,"OK","NG")</f>
        <v>NG</v>
      </c>
      <c r="L197" s="136"/>
      <c r="M197" s="144"/>
      <c r="N197" s="144"/>
      <c r="O197" s="144"/>
      <c r="P197" s="144"/>
      <c r="Q197" s="144"/>
      <c r="R197" s="145"/>
      <c r="S197" s="146"/>
      <c r="T197" s="135">
        <f t="shared" ref="T197" si="801">COUNTIF(M197:S197,"●")</f>
        <v>0</v>
      </c>
      <c r="U197" s="147">
        <f t="shared" ref="U197:U207" si="802">IF(COUNTA(M197:S197)=0,-1,IF(OR(COUNTIF(M197:S197,"▲")&gt;6,AND(M196&lt;$N$9,$N$9&lt;S196)),0.285,IF(T196+T197=0,0,T197/(T197+T196))))</f>
        <v>-1</v>
      </c>
      <c r="V197" s="135" t="str">
        <f t="shared" ref="V197" si="803">TEXT(S196,"YYYY-MM")</f>
        <v>2028-05</v>
      </c>
      <c r="W197" s="140" cm="1">
        <f t="array" ref="W197">IF(V197=V196,0,SUMPRODUCT((M196:S196&gt;=$N$8)*(M196:S196 &lt;= $N$9)*(TEXT(M196:S196,"yyyy-mm")=V197)*(M197:S197 = "●")))</f>
        <v>0</v>
      </c>
      <c r="X197" s="140" cm="1">
        <f t="array" ref="X197">IF(V197=V196,0,SUMPRODUCT((M196:S196&gt;=$N$8)*(M196:S196 &lt;= $N$9)*(TEXT(M196:S196,"yyyy-mm")=V197)*(M197:S197 = "▲")))</f>
        <v>0</v>
      </c>
      <c r="Y197" s="140" cm="1">
        <f t="array" ref="Y197">IF(V197=V196,0,SUMPRODUCT((M196:S196&gt;=$N$8)*(M196:S196 &lt;= $N$9)*(TEXT(M196:S196,"yyyy-mm")=V197)*(M197:S197 = "★")))</f>
        <v>0</v>
      </c>
      <c r="Z197" s="135"/>
      <c r="AA197" s="135" t="str">
        <f t="shared" ref="AA197:AA207" si="804">IF(AK197&gt;=0.285,"OK","NG")</f>
        <v>NG</v>
      </c>
      <c r="AB197" s="136"/>
      <c r="AC197" s="144"/>
      <c r="AD197" s="144"/>
      <c r="AE197" s="144"/>
      <c r="AF197" s="144"/>
      <c r="AG197" s="144"/>
      <c r="AH197" s="145"/>
      <c r="AI197" s="146"/>
      <c r="AJ197" s="68">
        <f t="shared" ref="AJ197" si="805">COUNTIF(AC197:AI197,"●")</f>
        <v>0</v>
      </c>
      <c r="AK197" s="70">
        <f t="shared" ref="AK197:AK207" si="806">IF(COUNTA(AC197:AI197)=0,-1,IF(OR(COUNTIF(AC197:AI197,"▲")&gt;6,AND(AC196&lt;$N$9,$N$9&lt;AI196)),0.285,IF(AJ196+AJ197=0,0,AJ197/(AJ197+AJ196))))</f>
        <v>-1</v>
      </c>
      <c r="AL197" s="68" t="str">
        <f t="shared" ref="AL197" si="807">TEXT(AI196,"YYYY-MM")</f>
        <v>2028-10</v>
      </c>
      <c r="AM197" s="69" cm="1">
        <f t="array" ref="AM197">IF(AL197=AL196,0,SUMPRODUCT((AC196:AI196&gt;=$N$8)*(AC196:AI196 &lt;= $N$9)*(TEXT(AC196:AI196,"yyyy-mm")=AL197)*(AC197:AI197 = "●")))</f>
        <v>0</v>
      </c>
      <c r="AN197" s="69" cm="1">
        <f t="array" ref="AN197">IF(AL197=AL196,0,SUMPRODUCT((AC196:AI196&gt;=$N$8)*(AC196:AI196 &lt;= $N$9)*(TEXT(AC196:AI196,"yyyy-mm")=AL197)*(AC197:AI197 = "▲")))</f>
        <v>0</v>
      </c>
      <c r="AO197" s="69" cm="1">
        <f t="array" ref="AO197">IF(AL197=AL196,0,SUMPRODUCT((AC196:AI196&gt;=$N$8)*(AC196:AI196 &lt;= $N$9)*(TEXT(AC196:AI196,"yyyy-mm")=AL197)*(AC197:AI197 = "★")))</f>
        <v>0</v>
      </c>
      <c r="AP197" s="65"/>
      <c r="AQ197" s="7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3"/>
    </row>
    <row r="198" spans="9:55" s="8" customFormat="1" ht="20.25" customHeight="1" x14ac:dyDescent="0.45">
      <c r="I198" s="3"/>
      <c r="J198" s="86"/>
      <c r="K198" s="135"/>
      <c r="L198" s="132">
        <v>136</v>
      </c>
      <c r="M198" s="141">
        <f>S196+1</f>
        <v>46895</v>
      </c>
      <c r="N198" s="141">
        <f t="shared" ref="N198:S198" si="808">M198+1</f>
        <v>46896</v>
      </c>
      <c r="O198" s="141">
        <f t="shared" si="808"/>
        <v>46897</v>
      </c>
      <c r="P198" s="141">
        <f t="shared" si="808"/>
        <v>46898</v>
      </c>
      <c r="Q198" s="141">
        <f t="shared" si="808"/>
        <v>46899</v>
      </c>
      <c r="R198" s="142">
        <f t="shared" si="808"/>
        <v>46900</v>
      </c>
      <c r="S198" s="143">
        <f t="shared" si="808"/>
        <v>46901</v>
      </c>
      <c r="T198" s="135">
        <f t="shared" ref="T198" si="809">COUNTIF(M199:S199,"★")</f>
        <v>0</v>
      </c>
      <c r="U198" s="135"/>
      <c r="V198" s="135" t="str">
        <f t="shared" ref="V198" si="810">TEXT(M198,"YYYY-MM")</f>
        <v>2028-05</v>
      </c>
      <c r="W198" s="140" cm="1">
        <f t="array" ref="W198">SUMPRODUCT((M198:S198&gt;=$N$8)*(M198:S198 &lt;= $N$9)*(TEXT(M198:S198,"yyyy-mm")=V198)*(M199:S199 = "●"))</f>
        <v>0</v>
      </c>
      <c r="X198" s="140" cm="1">
        <f t="array" ref="X198">SUMPRODUCT((R198:S198&gt;=$N$8)*(R198:S198 &lt;= $N$9)*(TEXT(R198:S198,"yyyy-mm")=V198)*(R199:S199 = "▲"))</f>
        <v>0</v>
      </c>
      <c r="Y198" s="140" cm="1">
        <f t="array" ref="Y198">SUMPRODUCT((M198:S198&gt;=$N$8)*(M198:S198 &lt;= $N$9)*(TEXT(M198:S198,"yyyy-mm")=V198)*(M199:S199 = "★"))</f>
        <v>0</v>
      </c>
      <c r="Z198" s="135"/>
      <c r="AA198" s="135"/>
      <c r="AB198" s="132">
        <v>157</v>
      </c>
      <c r="AC198" s="141">
        <f>AI196+1</f>
        <v>47042</v>
      </c>
      <c r="AD198" s="141">
        <f t="shared" ref="AD198:AI198" si="811">AC198+1</f>
        <v>47043</v>
      </c>
      <c r="AE198" s="141">
        <f t="shared" si="811"/>
        <v>47044</v>
      </c>
      <c r="AF198" s="141">
        <f t="shared" si="811"/>
        <v>47045</v>
      </c>
      <c r="AG198" s="141">
        <f t="shared" si="811"/>
        <v>47046</v>
      </c>
      <c r="AH198" s="142">
        <f t="shared" si="811"/>
        <v>47047</v>
      </c>
      <c r="AI198" s="143">
        <f t="shared" si="811"/>
        <v>47048</v>
      </c>
      <c r="AJ198" s="68">
        <f t="shared" ref="AJ198" si="812">COUNTIF(AC199:AI199,"★")</f>
        <v>0</v>
      </c>
      <c r="AK198" s="68"/>
      <c r="AL198" s="68" t="str">
        <f t="shared" ref="AL198" si="813">TEXT(AC198,"YYYY-MM")</f>
        <v>2028-10</v>
      </c>
      <c r="AM198" s="69" cm="1">
        <f t="array" ref="AM198">SUMPRODUCT((AC198:AI198&gt;=$N$8)*(AC198:AI198 &lt;= $N$9)*(TEXT(AC198:AI198,"yyyy-mm")=AL198)*(AC199:AI199 = "●"))</f>
        <v>0</v>
      </c>
      <c r="AN198" s="69" cm="1">
        <f t="array" ref="AN198">SUMPRODUCT((AH198:AI198&gt;=$N$8)*(AH198:AI198 &lt;= $N$9)*(TEXT(AH198:AI198,"yyyy-mm")=AL198)*(AH199:AI199 = "▲"))</f>
        <v>0</v>
      </c>
      <c r="AO198" s="69" cm="1">
        <f t="array" ref="AO198">SUMPRODUCT((AC198:AI198&gt;=$N$8)*(AC198:AI198 &lt;= $N$9)*(TEXT(AC198:AI198,"yyyy-mm")=AL198)*(AC199:AI199 = "★"))</f>
        <v>0</v>
      </c>
      <c r="AP198" s="65"/>
      <c r="AQ198" s="7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3"/>
    </row>
    <row r="199" spans="9:55" s="8" customFormat="1" ht="20.25" customHeight="1" thickBot="1" x14ac:dyDescent="0.5">
      <c r="I199" s="3"/>
      <c r="J199" s="86"/>
      <c r="K199" s="135" t="str">
        <f t="shared" ref="K199:K209" si="814">IF(U199&gt;=0.285,"OK","NG")</f>
        <v>NG</v>
      </c>
      <c r="L199" s="136"/>
      <c r="M199" s="144"/>
      <c r="N199" s="144"/>
      <c r="O199" s="144"/>
      <c r="P199" s="144"/>
      <c r="Q199" s="144"/>
      <c r="R199" s="145"/>
      <c r="S199" s="146"/>
      <c r="T199" s="135">
        <f t="shared" ref="T199" si="815">COUNTIF(M199:S199,"●")</f>
        <v>0</v>
      </c>
      <c r="U199" s="147">
        <f t="shared" ref="U199:U209" si="816">IF(COUNTA(M199:S199)=0,-1,IF(OR(COUNTIF(M199:S199,"▲")&gt;6,AND(M198&lt;$N$9,$N$9&lt;S198)),0.285,IF(T198+T199=0,0,T199/(T199+T198))))</f>
        <v>-1</v>
      </c>
      <c r="V199" s="135" t="str">
        <f t="shared" ref="V199" si="817">TEXT(S198,"YYYY-MM")</f>
        <v>2028-05</v>
      </c>
      <c r="W199" s="140" cm="1">
        <f t="array" ref="W199">IF(V199=V198,0,SUMPRODUCT((M198:S198&gt;=$N$8)*(M198:S198 &lt;= $N$9)*(TEXT(M198:S198,"yyyy-mm")=V199)*(M199:S199 = "●")))</f>
        <v>0</v>
      </c>
      <c r="X199" s="140" cm="1">
        <f t="array" ref="X199">IF(V199=V198,0,SUMPRODUCT((M198:S198&gt;=$N$8)*(M198:S198 &lt;= $N$9)*(TEXT(M198:S198,"yyyy-mm")=V199)*(M199:S199 = "▲")))</f>
        <v>0</v>
      </c>
      <c r="Y199" s="140" cm="1">
        <f t="array" ref="Y199">IF(V199=V198,0,SUMPRODUCT((M198:S198&gt;=$N$8)*(M198:S198 &lt;= $N$9)*(TEXT(M198:S198,"yyyy-mm")=V199)*(M199:S199 = "★")))</f>
        <v>0</v>
      </c>
      <c r="Z199" s="135"/>
      <c r="AA199" s="135" t="str">
        <f t="shared" ref="AA199:AA209" si="818">IF(AK199&gt;=0.285,"OK","NG")</f>
        <v>NG</v>
      </c>
      <c r="AB199" s="136"/>
      <c r="AC199" s="144"/>
      <c r="AD199" s="144"/>
      <c r="AE199" s="144"/>
      <c r="AF199" s="144"/>
      <c r="AG199" s="144"/>
      <c r="AH199" s="145"/>
      <c r="AI199" s="146"/>
      <c r="AJ199" s="68">
        <f t="shared" ref="AJ199" si="819">COUNTIF(AC199:AI199,"●")</f>
        <v>0</v>
      </c>
      <c r="AK199" s="70">
        <f t="shared" ref="AK199:AK209" si="820">IF(COUNTA(AC199:AI199)=0,-1,IF(OR(COUNTIF(AC199:AI199,"▲")&gt;6,AND(AC198&lt;$N$9,$N$9&lt;AI198)),0.285,IF(AJ198+AJ199=0,0,AJ199/(AJ199+AJ198))))</f>
        <v>-1</v>
      </c>
      <c r="AL199" s="68" t="str">
        <f t="shared" ref="AL199" si="821">TEXT(AI198,"YYYY-MM")</f>
        <v>2028-10</v>
      </c>
      <c r="AM199" s="69" cm="1">
        <f t="array" ref="AM199">IF(AL199=AL198,0,SUMPRODUCT((AC198:AI198&gt;=$N$8)*(AC198:AI198 &lt;= $N$9)*(TEXT(AC198:AI198,"yyyy-mm")=AL199)*(AC199:AI199 = "●")))</f>
        <v>0</v>
      </c>
      <c r="AN199" s="69" cm="1">
        <f t="array" ref="AN199">IF(AL199=AL198,0,SUMPRODUCT((AC198:AI198&gt;=$N$8)*(AC198:AI198 &lt;= $N$9)*(TEXT(AC198:AI198,"yyyy-mm")=AL199)*(AC199:AI199 = "▲")))</f>
        <v>0</v>
      </c>
      <c r="AO199" s="69" cm="1">
        <f t="array" ref="AO199">IF(AL199=AL198,0,SUMPRODUCT((AC198:AI198&gt;=$N$8)*(AC198:AI198 &lt;= $N$9)*(TEXT(AC198:AI198,"yyyy-mm")=AL199)*(AC199:AI199 = "★")))</f>
        <v>0</v>
      </c>
      <c r="AP199" s="65"/>
      <c r="AQ199" s="7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3"/>
    </row>
    <row r="200" spans="9:55" s="8" customFormat="1" ht="20.25" customHeight="1" x14ac:dyDescent="0.45">
      <c r="I200" s="3"/>
      <c r="J200" s="86"/>
      <c r="K200" s="135"/>
      <c r="L200" s="132">
        <v>137</v>
      </c>
      <c r="M200" s="141">
        <f>S198+1</f>
        <v>46902</v>
      </c>
      <c r="N200" s="141">
        <f t="shared" ref="N200:S200" si="822">M200+1</f>
        <v>46903</v>
      </c>
      <c r="O200" s="141">
        <f t="shared" si="822"/>
        <v>46904</v>
      </c>
      <c r="P200" s="141">
        <f t="shared" si="822"/>
        <v>46905</v>
      </c>
      <c r="Q200" s="141">
        <f t="shared" si="822"/>
        <v>46906</v>
      </c>
      <c r="R200" s="142">
        <f t="shared" si="822"/>
        <v>46907</v>
      </c>
      <c r="S200" s="143">
        <f t="shared" si="822"/>
        <v>46908</v>
      </c>
      <c r="T200" s="135">
        <f t="shared" ref="T200" si="823">COUNTIF(M201:S201,"★")</f>
        <v>0</v>
      </c>
      <c r="U200" s="135"/>
      <c r="V200" s="135" t="str">
        <f t="shared" ref="V200" si="824">TEXT(M200,"YYYY-MM")</f>
        <v>2028-05</v>
      </c>
      <c r="W200" s="140" cm="1">
        <f t="array" ref="W200">SUMPRODUCT((M200:S200&gt;=$N$8)*(M200:S200 &lt;= $N$9)*(TEXT(M200:S200,"yyyy-mm")=V200)*(M201:S201 = "●"))</f>
        <v>0</v>
      </c>
      <c r="X200" s="140" cm="1">
        <f t="array" ref="X200">SUMPRODUCT((R200:S200&gt;=$N$8)*(R200:S200 &lt;= $N$9)*(TEXT(R200:S200,"yyyy-mm")=V200)*(R201:S201 = "▲"))</f>
        <v>0</v>
      </c>
      <c r="Y200" s="140" cm="1">
        <f t="array" ref="Y200">SUMPRODUCT((M200:S200&gt;=$N$8)*(M200:S200 &lt;= $N$9)*(TEXT(M200:S200,"yyyy-mm")=V200)*(M201:S201 = "★"))</f>
        <v>0</v>
      </c>
      <c r="Z200" s="135"/>
      <c r="AA200" s="135"/>
      <c r="AB200" s="132">
        <v>158</v>
      </c>
      <c r="AC200" s="141">
        <f>AI198+1</f>
        <v>47049</v>
      </c>
      <c r="AD200" s="141">
        <f t="shared" ref="AD200:AI200" si="825">AC200+1</f>
        <v>47050</v>
      </c>
      <c r="AE200" s="141">
        <f t="shared" si="825"/>
        <v>47051</v>
      </c>
      <c r="AF200" s="141">
        <f t="shared" si="825"/>
        <v>47052</v>
      </c>
      <c r="AG200" s="141">
        <f t="shared" si="825"/>
        <v>47053</v>
      </c>
      <c r="AH200" s="142">
        <f t="shared" si="825"/>
        <v>47054</v>
      </c>
      <c r="AI200" s="143">
        <f t="shared" si="825"/>
        <v>47055</v>
      </c>
      <c r="AJ200" s="68">
        <f t="shared" ref="AJ200" si="826">COUNTIF(AC201:AI201,"★")</f>
        <v>0</v>
      </c>
      <c r="AK200" s="68"/>
      <c r="AL200" s="68" t="str">
        <f t="shared" ref="AL200" si="827">TEXT(AC200,"YYYY-MM")</f>
        <v>2028-10</v>
      </c>
      <c r="AM200" s="69" cm="1">
        <f t="array" ref="AM200">SUMPRODUCT((AC200:AI200&gt;=$N$8)*(AC200:AI200 &lt;= $N$9)*(TEXT(AC200:AI200,"yyyy-mm")=AL200)*(AC201:AI201 = "●"))</f>
        <v>0</v>
      </c>
      <c r="AN200" s="69" cm="1">
        <f t="array" ref="AN200">SUMPRODUCT((AH200:AI200&gt;=$N$8)*(AH200:AI200 &lt;= $N$9)*(TEXT(AH200:AI200,"yyyy-mm")=AL200)*(AH201:AI201 = "▲"))</f>
        <v>0</v>
      </c>
      <c r="AO200" s="69" cm="1">
        <f t="array" ref="AO200">SUMPRODUCT((AC200:AI200&gt;=$N$8)*(AC200:AI200 &lt;= $N$9)*(TEXT(AC200:AI200,"yyyy-mm")=AL200)*(AC201:AI201 = "★"))</f>
        <v>0</v>
      </c>
      <c r="AP200" s="68"/>
      <c r="AQ200" s="19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3"/>
    </row>
    <row r="201" spans="9:55" s="8" customFormat="1" ht="20.25" customHeight="1" thickBot="1" x14ac:dyDescent="0.5">
      <c r="I201" s="3"/>
      <c r="J201" s="86"/>
      <c r="K201" s="135" t="str">
        <f t="shared" ref="K201:K211" si="828">IF(U201&gt;=0.285,"OK","NG")</f>
        <v>NG</v>
      </c>
      <c r="L201" s="136"/>
      <c r="M201" s="144"/>
      <c r="N201" s="144"/>
      <c r="O201" s="144"/>
      <c r="P201" s="144"/>
      <c r="Q201" s="144"/>
      <c r="R201" s="145"/>
      <c r="S201" s="146"/>
      <c r="T201" s="135">
        <f t="shared" ref="T201" si="829">COUNTIF(M201:S201,"●")</f>
        <v>0</v>
      </c>
      <c r="U201" s="147">
        <f t="shared" ref="U201:U211" si="830">IF(COUNTA(M201:S201)=0,-1,IF(OR(COUNTIF(M201:S201,"▲")&gt;6,AND(M200&lt;$N$9,$N$9&lt;S200)),0.285,IF(T200+T201=0,0,T201/(T201+T200))))</f>
        <v>-1</v>
      </c>
      <c r="V201" s="135" t="str">
        <f t="shared" ref="V201" si="831">TEXT(S200,"YYYY-MM")</f>
        <v>2028-06</v>
      </c>
      <c r="W201" s="140" cm="1">
        <f t="array" ref="W201">IF(V201=V200,0,SUMPRODUCT((M200:S200&gt;=$N$8)*(M200:S200 &lt;= $N$9)*(TEXT(M200:S200,"yyyy-mm")=V201)*(M201:S201 = "●")))</f>
        <v>0</v>
      </c>
      <c r="X201" s="140" cm="1">
        <f t="array" ref="X201">IF(V201=V200,0,SUMPRODUCT((M200:S200&gt;=$N$8)*(M200:S200 &lt;= $N$9)*(TEXT(M200:S200,"yyyy-mm")=V201)*(M201:S201 = "▲")))</f>
        <v>0</v>
      </c>
      <c r="Y201" s="140" cm="1">
        <f t="array" ref="Y201">IF(V201=V200,0,SUMPRODUCT((M200:S200&gt;=$N$8)*(M200:S200 &lt;= $N$9)*(TEXT(M200:S200,"yyyy-mm")=V201)*(M201:S201 = "★")))</f>
        <v>0</v>
      </c>
      <c r="Z201" s="135"/>
      <c r="AA201" s="135" t="str">
        <f t="shared" ref="AA201:AA211" si="832">IF(AK201&gt;=0.285,"OK","NG")</f>
        <v>NG</v>
      </c>
      <c r="AB201" s="136"/>
      <c r="AC201" s="144"/>
      <c r="AD201" s="144"/>
      <c r="AE201" s="144"/>
      <c r="AF201" s="144"/>
      <c r="AG201" s="144"/>
      <c r="AH201" s="145"/>
      <c r="AI201" s="146"/>
      <c r="AJ201" s="68">
        <f t="shared" ref="AJ201" si="833">COUNTIF(AC201:AI201,"●")</f>
        <v>0</v>
      </c>
      <c r="AK201" s="70">
        <f t="shared" ref="AK201:AK211" si="834">IF(COUNTA(AC201:AI201)=0,-1,IF(OR(COUNTIF(AC201:AI201,"▲")&gt;6,AND(AC200&lt;$N$9,$N$9&lt;AI200)),0.285,IF(AJ200+AJ201=0,0,AJ201/(AJ201+AJ200))))</f>
        <v>-1</v>
      </c>
      <c r="AL201" s="68" t="str">
        <f t="shared" ref="AL201" si="835">TEXT(AI200,"YYYY-MM")</f>
        <v>2028-10</v>
      </c>
      <c r="AM201" s="69" cm="1">
        <f t="array" ref="AM201">IF(AL201=AL200,0,SUMPRODUCT((AC200:AI200&gt;=$N$8)*(AC200:AI200 &lt;= $N$9)*(TEXT(AC200:AI200,"yyyy-mm")=AL201)*(AC201:AI201 = "●")))</f>
        <v>0</v>
      </c>
      <c r="AN201" s="69" cm="1">
        <f t="array" ref="AN201">IF(AL201=AL200,0,SUMPRODUCT((AC200:AI200&gt;=$N$8)*(AC200:AI200 &lt;= $N$9)*(TEXT(AC200:AI200,"yyyy-mm")=AL201)*(AC201:AI201 = "▲")))</f>
        <v>0</v>
      </c>
      <c r="AO201" s="69" cm="1">
        <f t="array" ref="AO201">IF(AL201=AL200,0,SUMPRODUCT((AC200:AI200&gt;=$N$8)*(AC200:AI200 &lt;= $N$9)*(TEXT(AC200:AI200,"yyyy-mm")=AL201)*(AC201:AI201 = "★")))</f>
        <v>0</v>
      </c>
      <c r="AP201" s="68"/>
      <c r="AQ201" s="19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3"/>
    </row>
    <row r="202" spans="9:55" s="8" customFormat="1" x14ac:dyDescent="0.45">
      <c r="I202" s="3"/>
      <c r="J202" s="7"/>
      <c r="K202" s="9"/>
      <c r="L202" s="4"/>
      <c r="M202" s="4"/>
      <c r="N202" s="4"/>
      <c r="O202" s="4"/>
      <c r="P202" s="4"/>
      <c r="Q202" s="4"/>
      <c r="R202" s="4"/>
      <c r="S202" s="4"/>
      <c r="T202" s="7"/>
      <c r="U202" s="16">
        <f>IFERROR(AVERAGEIF(U160:U201,"&gt;-1"),0)</f>
        <v>0</v>
      </c>
      <c r="V202" s="7"/>
      <c r="W202" s="6"/>
      <c r="X202" s="6"/>
      <c r="Y202" s="6"/>
      <c r="Z202" s="7"/>
      <c r="AA202" s="10"/>
      <c r="AB202" s="4"/>
      <c r="AC202" s="4"/>
      <c r="AD202" s="4"/>
      <c r="AE202" s="4"/>
      <c r="AF202" s="4"/>
      <c r="AG202" s="4"/>
      <c r="AH202" s="4"/>
      <c r="AI202" s="4"/>
      <c r="AJ202" s="7"/>
      <c r="AK202" s="16">
        <f>IFERROR(AVERAGEIF(AK160:AK201,"&gt;-1"),0)</f>
        <v>0</v>
      </c>
      <c r="AL202" s="7"/>
      <c r="AM202" s="6"/>
      <c r="AN202" s="6"/>
      <c r="AO202" s="6"/>
      <c r="AP202" s="19"/>
      <c r="AQ202" s="19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3"/>
    </row>
    <row r="203" spans="9:55" s="8" customFormat="1" x14ac:dyDescent="0.45">
      <c r="I203" s="3"/>
      <c r="J203" s="7"/>
      <c r="K203" s="9"/>
      <c r="L203" s="4"/>
      <c r="M203" s="4"/>
      <c r="N203" s="4"/>
      <c r="O203" s="4"/>
      <c r="P203" s="4"/>
      <c r="Q203" s="4"/>
      <c r="R203" s="4"/>
      <c r="S203" s="4"/>
      <c r="T203" s="7"/>
      <c r="U203" s="7"/>
      <c r="V203" s="7"/>
      <c r="W203" s="6"/>
      <c r="X203" s="6"/>
      <c r="Y203" s="6"/>
      <c r="Z203" s="7"/>
      <c r="AA203" s="10"/>
      <c r="AB203" s="4"/>
      <c r="AC203" s="4"/>
      <c r="AD203" s="4"/>
      <c r="AE203" s="4"/>
      <c r="AF203" s="4"/>
      <c r="AG203" s="4"/>
      <c r="AH203" s="4"/>
      <c r="AI203" s="4"/>
      <c r="AJ203" s="7"/>
      <c r="AK203" s="7"/>
      <c r="AL203" s="7"/>
      <c r="AM203" s="6"/>
      <c r="AN203" s="6"/>
      <c r="AO203" s="6"/>
      <c r="AP203" s="19"/>
      <c r="AQ203" s="19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3"/>
    </row>
    <row r="204" spans="9:55" s="8" customFormat="1" x14ac:dyDescent="0.45">
      <c r="I204" s="3"/>
      <c r="J204" s="3"/>
      <c r="K204" s="2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22"/>
      <c r="X204" s="22"/>
      <c r="Y204" s="22"/>
      <c r="Z204" s="3"/>
      <c r="AA204" s="21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6"/>
      <c r="AN204" s="6"/>
      <c r="AO204" s="6"/>
      <c r="AP204" s="19"/>
      <c r="AQ204" s="19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3"/>
    </row>
    <row r="205" spans="9:55" s="8" customFormat="1" x14ac:dyDescent="0.45">
      <c r="I205" s="3"/>
      <c r="J205" s="3"/>
      <c r="K205" s="2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22"/>
      <c r="X205" s="22"/>
      <c r="Y205" s="22"/>
      <c r="Z205" s="3"/>
      <c r="AA205" s="21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6"/>
      <c r="AN205" s="6"/>
      <c r="AO205" s="6"/>
      <c r="AP205" s="19"/>
      <c r="AQ205" s="19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3"/>
    </row>
    <row r="206" spans="9:55" s="8" customFormat="1" x14ac:dyDescent="0.45">
      <c r="I206" s="3"/>
      <c r="J206" s="3"/>
      <c r="K206" s="2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22"/>
      <c r="X206" s="22"/>
      <c r="Y206" s="22"/>
      <c r="Z206" s="3"/>
      <c r="AA206" s="21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6"/>
      <c r="AN206" s="6"/>
      <c r="AO206" s="6"/>
      <c r="AP206" s="19"/>
      <c r="AQ206" s="19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3"/>
    </row>
    <row r="207" spans="9:55" s="8" customFormat="1" x14ac:dyDescent="0.45">
      <c r="I207" s="3"/>
      <c r="J207" s="3"/>
      <c r="K207" s="2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22"/>
      <c r="X207" s="22"/>
      <c r="Y207" s="22"/>
      <c r="Z207" s="3"/>
      <c r="AA207" s="21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20"/>
      <c r="AN207" s="6"/>
      <c r="AO207" s="6"/>
      <c r="AP207" s="19"/>
      <c r="AQ207" s="19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3"/>
    </row>
    <row r="208" spans="9:55" s="8" customFormat="1" x14ac:dyDescent="0.45">
      <c r="I208" s="3"/>
      <c r="J208" s="3"/>
      <c r="K208" s="2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22"/>
      <c r="X208" s="22"/>
      <c r="Y208" s="22"/>
      <c r="Z208" s="3"/>
      <c r="AA208" s="21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20"/>
      <c r="AN208" s="20"/>
      <c r="AO208" s="20"/>
      <c r="AP208" s="19"/>
      <c r="AQ208" s="19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3"/>
    </row>
    <row r="209" spans="9:55" s="8" customFormat="1" x14ac:dyDescent="0.45">
      <c r="I209" s="3"/>
      <c r="J209" s="3"/>
      <c r="K209" s="2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22"/>
      <c r="X209" s="22"/>
      <c r="Y209" s="22"/>
      <c r="Z209" s="3"/>
      <c r="AA209" s="21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20"/>
      <c r="AN209" s="20"/>
      <c r="AO209" s="20"/>
      <c r="AP209" s="19"/>
      <c r="AQ209" s="19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3"/>
    </row>
    <row r="210" spans="9:55" s="8" customFormat="1" x14ac:dyDescent="0.45">
      <c r="I210" s="3"/>
      <c r="J210" s="3"/>
      <c r="K210" s="2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22"/>
      <c r="X210" s="22"/>
      <c r="Y210" s="22"/>
      <c r="Z210" s="3"/>
      <c r="AA210" s="21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20"/>
      <c r="AN210" s="20"/>
      <c r="AO210" s="20"/>
      <c r="AP210" s="19"/>
      <c r="AQ210" s="19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3"/>
    </row>
    <row r="211" spans="9:55" s="8" customFormat="1" x14ac:dyDescent="0.45">
      <c r="I211" s="3"/>
      <c r="J211" s="3"/>
      <c r="K211" s="2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22"/>
      <c r="X211" s="22"/>
      <c r="Y211" s="22"/>
      <c r="Z211" s="3"/>
      <c r="AA211" s="21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20"/>
      <c r="AN211" s="20"/>
      <c r="AO211" s="20"/>
      <c r="AP211" s="19"/>
      <c r="AQ211" s="19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3"/>
    </row>
    <row r="212" spans="9:55" s="8" customFormat="1" x14ac:dyDescent="0.45">
      <c r="I212" s="3"/>
      <c r="J212" s="3"/>
      <c r="K212" s="2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22"/>
      <c r="X212" s="22"/>
      <c r="Y212" s="22"/>
      <c r="Z212" s="3"/>
      <c r="AA212" s="21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20"/>
      <c r="AN212" s="20"/>
      <c r="AO212" s="20"/>
      <c r="AP212" s="19"/>
      <c r="AQ212" s="19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3"/>
    </row>
    <row r="213" spans="9:55" s="8" customFormat="1" x14ac:dyDescent="0.45">
      <c r="I213" s="3"/>
      <c r="J213" s="3"/>
      <c r="K213" s="2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22"/>
      <c r="X213" s="22"/>
      <c r="Y213" s="22"/>
      <c r="Z213" s="3"/>
      <c r="AA213" s="21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20"/>
      <c r="AN213" s="20"/>
      <c r="AO213" s="20"/>
      <c r="AP213" s="19"/>
      <c r="AQ213" s="19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3"/>
    </row>
    <row r="214" spans="9:55" s="8" customFormat="1" x14ac:dyDescent="0.45">
      <c r="I214" s="3"/>
      <c r="J214" s="3"/>
      <c r="K214" s="2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22"/>
      <c r="X214" s="22"/>
      <c r="Y214" s="22"/>
      <c r="Z214" s="3"/>
      <c r="AA214" s="21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20"/>
      <c r="AN214" s="20"/>
      <c r="AO214" s="20"/>
      <c r="AP214" s="19"/>
      <c r="AQ214" s="19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3"/>
    </row>
    <row r="215" spans="9:55" s="8" customFormat="1" x14ac:dyDescent="0.45">
      <c r="I215" s="3"/>
      <c r="J215" s="3"/>
      <c r="K215" s="2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22"/>
      <c r="X215" s="22"/>
      <c r="Y215" s="22"/>
      <c r="Z215" s="3"/>
      <c r="AA215" s="21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20"/>
      <c r="AN215" s="20"/>
      <c r="AO215" s="20"/>
      <c r="AP215" s="19"/>
      <c r="AQ215" s="19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3"/>
    </row>
    <row r="216" spans="9:55" s="8" customFormat="1" x14ac:dyDescent="0.45">
      <c r="I216" s="3"/>
      <c r="J216" s="3"/>
      <c r="K216" s="2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22"/>
      <c r="X216" s="22"/>
      <c r="Y216" s="22"/>
      <c r="Z216" s="3"/>
      <c r="AA216" s="21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20"/>
      <c r="AN216" s="20"/>
      <c r="AO216" s="20"/>
      <c r="AP216" s="19"/>
      <c r="AQ216" s="19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3"/>
    </row>
    <row r="217" spans="9:55" s="8" customFormat="1" x14ac:dyDescent="0.45">
      <c r="I217" s="3"/>
      <c r="J217" s="3"/>
      <c r="K217" s="2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22"/>
      <c r="X217" s="22"/>
      <c r="Y217" s="22"/>
      <c r="Z217" s="3"/>
      <c r="AA217" s="21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20"/>
      <c r="AN217" s="20"/>
      <c r="AO217" s="20"/>
      <c r="AP217" s="19"/>
      <c r="AQ217" s="19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3"/>
    </row>
    <row r="218" spans="9:55" s="8" customFormat="1" x14ac:dyDescent="0.45">
      <c r="I218" s="3"/>
      <c r="J218" s="3"/>
      <c r="K218" s="2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22"/>
      <c r="X218" s="22"/>
      <c r="Y218" s="22"/>
      <c r="Z218" s="3"/>
      <c r="AA218" s="21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20"/>
      <c r="AN218" s="20"/>
      <c r="AO218" s="20"/>
      <c r="AP218" s="19"/>
      <c r="AQ218" s="19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3"/>
    </row>
    <row r="219" spans="9:55" s="8" customFormat="1" x14ac:dyDescent="0.45">
      <c r="I219" s="3"/>
      <c r="J219" s="3"/>
      <c r="K219" s="2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22"/>
      <c r="X219" s="22"/>
      <c r="Y219" s="22"/>
      <c r="Z219" s="3"/>
      <c r="AA219" s="21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20"/>
      <c r="AN219" s="20"/>
      <c r="AO219" s="20"/>
      <c r="AP219" s="19"/>
      <c r="AQ219" s="19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3"/>
    </row>
    <row r="220" spans="9:55" s="8" customFormat="1" x14ac:dyDescent="0.45">
      <c r="I220" s="3"/>
      <c r="J220" s="3"/>
      <c r="K220" s="2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22"/>
      <c r="X220" s="22"/>
      <c r="Y220" s="22"/>
      <c r="Z220" s="3"/>
      <c r="AA220" s="21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20"/>
      <c r="AN220" s="20"/>
      <c r="AO220" s="20"/>
      <c r="AP220" s="19"/>
      <c r="AQ220" s="19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3"/>
    </row>
    <row r="221" spans="9:55" s="8" customFormat="1" x14ac:dyDescent="0.45">
      <c r="I221" s="3"/>
      <c r="J221" s="3"/>
      <c r="K221" s="2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22"/>
      <c r="X221" s="22"/>
      <c r="Y221" s="22"/>
      <c r="Z221" s="3"/>
      <c r="AA221" s="21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20"/>
      <c r="AN221" s="20"/>
      <c r="AO221" s="20"/>
      <c r="AP221" s="19"/>
      <c r="AQ221" s="19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3"/>
    </row>
    <row r="222" spans="9:55" s="8" customFormat="1" x14ac:dyDescent="0.45">
      <c r="I222" s="3"/>
      <c r="J222" s="3"/>
      <c r="K222" s="2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22"/>
      <c r="X222" s="22"/>
      <c r="Y222" s="22"/>
      <c r="Z222" s="3"/>
      <c r="AA222" s="21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20"/>
      <c r="AN222" s="20"/>
      <c r="AO222" s="20"/>
      <c r="AP222" s="19"/>
      <c r="AQ222" s="19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3"/>
    </row>
    <row r="223" spans="9:55" s="8" customFormat="1" x14ac:dyDescent="0.45">
      <c r="I223" s="3"/>
      <c r="J223" s="3"/>
      <c r="K223" s="2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22"/>
      <c r="X223" s="22"/>
      <c r="Y223" s="22"/>
      <c r="Z223" s="3"/>
      <c r="AA223" s="21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20"/>
      <c r="AN223" s="20"/>
      <c r="AO223" s="20"/>
      <c r="AP223" s="19"/>
      <c r="AQ223" s="19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3"/>
    </row>
    <row r="224" spans="9:55" s="8" customFormat="1" x14ac:dyDescent="0.45">
      <c r="I224" s="3"/>
      <c r="J224" s="3"/>
      <c r="K224" s="2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22"/>
      <c r="X224" s="22"/>
      <c r="Y224" s="22"/>
      <c r="Z224" s="3"/>
      <c r="AA224" s="21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20"/>
      <c r="AN224" s="20"/>
      <c r="AO224" s="20"/>
      <c r="AP224" s="19"/>
      <c r="AQ224" s="19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3"/>
    </row>
    <row r="225" spans="9:55" s="8" customFormat="1" x14ac:dyDescent="0.45">
      <c r="I225" s="3"/>
      <c r="J225" s="3"/>
      <c r="K225" s="2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22"/>
      <c r="X225" s="22"/>
      <c r="Y225" s="22"/>
      <c r="Z225" s="3"/>
      <c r="AA225" s="21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20"/>
      <c r="AN225" s="20"/>
      <c r="AO225" s="20"/>
      <c r="AP225" s="19"/>
      <c r="AQ225" s="19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3"/>
    </row>
    <row r="226" spans="9:55" s="8" customFormat="1" x14ac:dyDescent="0.45">
      <c r="I226" s="3"/>
      <c r="J226" s="3"/>
      <c r="K226" s="2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22"/>
      <c r="X226" s="22"/>
      <c r="Y226" s="22"/>
      <c r="Z226" s="3"/>
      <c r="AA226" s="21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20"/>
      <c r="AN226" s="20"/>
      <c r="AO226" s="20"/>
      <c r="AP226" s="19"/>
      <c r="AQ226" s="19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3"/>
    </row>
    <row r="227" spans="9:55" s="8" customFormat="1" x14ac:dyDescent="0.45">
      <c r="I227" s="3"/>
      <c r="J227" s="3"/>
      <c r="K227" s="2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22"/>
      <c r="X227" s="22"/>
      <c r="Y227" s="22"/>
      <c r="Z227" s="3"/>
      <c r="AA227" s="21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20"/>
      <c r="AN227" s="20"/>
      <c r="AO227" s="20"/>
      <c r="AP227" s="19"/>
      <c r="AQ227" s="19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3"/>
    </row>
    <row r="228" spans="9:55" s="8" customFormat="1" x14ac:dyDescent="0.45">
      <c r="I228" s="3"/>
      <c r="J228" s="3"/>
      <c r="K228" s="2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22"/>
      <c r="X228" s="22"/>
      <c r="Y228" s="22"/>
      <c r="Z228" s="3"/>
      <c r="AA228" s="21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20"/>
      <c r="AN228" s="20"/>
      <c r="AO228" s="20"/>
      <c r="AP228" s="19"/>
      <c r="AQ228" s="19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3"/>
    </row>
    <row r="229" spans="9:55" s="8" customFormat="1" x14ac:dyDescent="0.45">
      <c r="I229" s="3"/>
      <c r="J229" s="3"/>
      <c r="K229" s="2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22"/>
      <c r="X229" s="22"/>
      <c r="Y229" s="22"/>
      <c r="Z229" s="3"/>
      <c r="AA229" s="21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20"/>
      <c r="AN229" s="20"/>
      <c r="AO229" s="20"/>
      <c r="AP229" s="19"/>
      <c r="AQ229" s="19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3"/>
    </row>
    <row r="230" spans="9:55" s="8" customFormat="1" x14ac:dyDescent="0.45">
      <c r="I230" s="3"/>
      <c r="J230" s="3"/>
      <c r="K230" s="2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22"/>
      <c r="X230" s="22"/>
      <c r="Y230" s="22"/>
      <c r="Z230" s="3"/>
      <c r="AA230" s="21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20"/>
      <c r="AN230" s="20"/>
      <c r="AO230" s="20"/>
      <c r="AP230" s="19"/>
      <c r="AQ230" s="19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3"/>
    </row>
    <row r="231" spans="9:55" s="8" customFormat="1" x14ac:dyDescent="0.45">
      <c r="I231" s="3"/>
      <c r="J231" s="3"/>
      <c r="K231" s="2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22"/>
      <c r="X231" s="22"/>
      <c r="Y231" s="22"/>
      <c r="Z231" s="3"/>
      <c r="AA231" s="21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20"/>
      <c r="AN231" s="20"/>
      <c r="AO231" s="20"/>
      <c r="AP231" s="19"/>
      <c r="AQ231" s="19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3"/>
    </row>
    <row r="232" spans="9:55" s="8" customFormat="1" x14ac:dyDescent="0.45">
      <c r="I232" s="3"/>
      <c r="J232" s="3"/>
      <c r="K232" s="2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22"/>
      <c r="X232" s="22"/>
      <c r="Y232" s="22"/>
      <c r="Z232" s="3"/>
      <c r="AA232" s="21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20"/>
      <c r="AN232" s="20"/>
      <c r="AO232" s="20"/>
      <c r="AP232" s="19"/>
      <c r="AQ232" s="19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3"/>
    </row>
    <row r="233" spans="9:55" s="8" customFormat="1" x14ac:dyDescent="0.45">
      <c r="I233" s="3"/>
      <c r="J233" s="3"/>
      <c r="K233" s="2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22"/>
      <c r="X233" s="22"/>
      <c r="Y233" s="22"/>
      <c r="Z233" s="3"/>
      <c r="AA233" s="21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20"/>
      <c r="AN233" s="20"/>
      <c r="AO233" s="20"/>
      <c r="AP233" s="19"/>
      <c r="AQ233" s="19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3"/>
    </row>
    <row r="234" spans="9:55" s="8" customFormat="1" x14ac:dyDescent="0.45">
      <c r="I234" s="3"/>
      <c r="J234" s="3"/>
      <c r="K234" s="2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22"/>
      <c r="X234" s="22"/>
      <c r="Y234" s="22"/>
      <c r="Z234" s="3"/>
      <c r="AA234" s="21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20"/>
      <c r="AN234" s="20"/>
      <c r="AO234" s="20"/>
      <c r="AP234" s="19"/>
      <c r="AQ234" s="19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3"/>
    </row>
    <row r="235" spans="9:55" s="8" customFormat="1" x14ac:dyDescent="0.45">
      <c r="I235" s="3"/>
      <c r="J235" s="3"/>
      <c r="K235" s="2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22"/>
      <c r="X235" s="22"/>
      <c r="Y235" s="22"/>
      <c r="Z235" s="3"/>
      <c r="AA235" s="21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20"/>
      <c r="AN235" s="20"/>
      <c r="AO235" s="20"/>
      <c r="AP235" s="19"/>
      <c r="AQ235" s="19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3"/>
    </row>
    <row r="236" spans="9:55" s="8" customFormat="1" x14ac:dyDescent="0.45">
      <c r="I236" s="3"/>
      <c r="J236" s="3"/>
      <c r="K236" s="2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22"/>
      <c r="X236" s="22"/>
      <c r="Y236" s="22"/>
      <c r="Z236" s="3"/>
      <c r="AA236" s="21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20"/>
      <c r="AN236" s="20"/>
      <c r="AO236" s="20"/>
      <c r="AP236" s="19"/>
      <c r="AQ236" s="19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3"/>
    </row>
    <row r="237" spans="9:55" s="8" customFormat="1" x14ac:dyDescent="0.45">
      <c r="I237" s="3"/>
      <c r="J237" s="3"/>
      <c r="K237" s="2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22"/>
      <c r="X237" s="22"/>
      <c r="Y237" s="22"/>
      <c r="Z237" s="3"/>
      <c r="AA237" s="21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20"/>
      <c r="AN237" s="20"/>
      <c r="AO237" s="20"/>
      <c r="AP237" s="19"/>
      <c r="AQ237" s="19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3"/>
    </row>
    <row r="238" spans="9:55" s="8" customFormat="1" x14ac:dyDescent="0.45">
      <c r="I238" s="3"/>
      <c r="J238" s="3"/>
      <c r="K238" s="2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22"/>
      <c r="X238" s="22"/>
      <c r="Y238" s="22"/>
      <c r="Z238" s="3"/>
      <c r="AA238" s="21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20"/>
      <c r="AN238" s="20"/>
      <c r="AO238" s="20"/>
      <c r="AP238" s="19"/>
      <c r="AQ238" s="19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3"/>
    </row>
    <row r="239" spans="9:55" s="8" customFormat="1" x14ac:dyDescent="0.45">
      <c r="I239" s="3"/>
      <c r="J239" s="3"/>
      <c r="K239" s="2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22"/>
      <c r="X239" s="22"/>
      <c r="Y239" s="22"/>
      <c r="Z239" s="3"/>
      <c r="AA239" s="21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20"/>
      <c r="AN239" s="20"/>
      <c r="AO239" s="20"/>
      <c r="AP239" s="19"/>
      <c r="AQ239" s="19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3"/>
    </row>
    <row r="240" spans="9:55" s="8" customFormat="1" x14ac:dyDescent="0.45">
      <c r="I240" s="3"/>
      <c r="J240" s="3"/>
      <c r="K240" s="2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22"/>
      <c r="X240" s="22"/>
      <c r="Y240" s="22"/>
      <c r="Z240" s="3"/>
      <c r="AA240" s="21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20"/>
      <c r="AN240" s="20"/>
      <c r="AO240" s="20"/>
      <c r="AP240" s="7"/>
      <c r="AQ240" s="7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3"/>
    </row>
    <row r="241" spans="9:55" s="8" customFormat="1" x14ac:dyDescent="0.45">
      <c r="I241" s="4"/>
      <c r="J241" s="3"/>
      <c r="K241" s="2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22"/>
      <c r="X241" s="22"/>
      <c r="Y241" s="22"/>
      <c r="Z241" s="3"/>
      <c r="AA241" s="21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20"/>
      <c r="AN241" s="20"/>
      <c r="AO241" s="20"/>
      <c r="AP241" s="7"/>
      <c r="AQ241" s="7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3"/>
    </row>
    <row r="242" spans="9:55" s="8" customFormat="1" x14ac:dyDescent="0.45">
      <c r="I242" s="4"/>
      <c r="J242" s="3"/>
      <c r="K242" s="2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22"/>
      <c r="X242" s="22"/>
      <c r="Y242" s="22"/>
      <c r="Z242" s="3"/>
      <c r="AA242" s="21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20"/>
      <c r="AN242" s="20"/>
      <c r="AO242" s="20"/>
      <c r="AP242" s="7"/>
      <c r="AQ242" s="7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3"/>
    </row>
    <row r="243" spans="9:55" s="8" customFormat="1" x14ac:dyDescent="0.45">
      <c r="I243" s="4"/>
      <c r="J243" s="3"/>
      <c r="K243" s="2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22"/>
      <c r="X243" s="22"/>
      <c r="Y243" s="22"/>
      <c r="Z243" s="3"/>
      <c r="AA243" s="21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20"/>
      <c r="AN243" s="20"/>
      <c r="AO243" s="20"/>
      <c r="AP243" s="7"/>
      <c r="AQ243" s="7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3"/>
    </row>
    <row r="244" spans="9:55" s="8" customFormat="1" x14ac:dyDescent="0.45">
      <c r="I244" s="4"/>
      <c r="J244" s="3"/>
      <c r="K244" s="2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22"/>
      <c r="X244" s="22"/>
      <c r="Y244" s="22"/>
      <c r="Z244" s="3"/>
      <c r="AA244" s="21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20"/>
      <c r="AN244" s="20"/>
      <c r="AO244" s="20"/>
      <c r="AP244" s="7"/>
      <c r="AQ244" s="7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3"/>
    </row>
    <row r="245" spans="9:55" s="8" customFormat="1" x14ac:dyDescent="0.45">
      <c r="I245" s="4"/>
      <c r="J245" s="3"/>
      <c r="K245" s="2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22"/>
      <c r="X245" s="22"/>
      <c r="Y245" s="22"/>
      <c r="Z245" s="3"/>
      <c r="AA245" s="21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20"/>
      <c r="AN245" s="20"/>
      <c r="AO245" s="20"/>
      <c r="AP245" s="7"/>
      <c r="AQ245" s="7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3"/>
    </row>
    <row r="246" spans="9:55" s="7" customFormat="1" x14ac:dyDescent="0.45">
      <c r="J246" s="3"/>
      <c r="K246" s="2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22"/>
      <c r="X246" s="22"/>
      <c r="Y246" s="22"/>
      <c r="Z246" s="3"/>
      <c r="AA246" s="21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20"/>
      <c r="AN246" s="20"/>
      <c r="AO246" s="20"/>
      <c r="AR246" s="8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3"/>
    </row>
    <row r="247" spans="9:55" s="7" customFormat="1" x14ac:dyDescent="0.45">
      <c r="J247" s="3"/>
      <c r="K247" s="2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22"/>
      <c r="X247" s="22"/>
      <c r="Y247" s="22"/>
      <c r="Z247" s="3"/>
      <c r="AA247" s="21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20"/>
      <c r="AN247" s="20"/>
      <c r="AO247" s="20"/>
      <c r="AR247" s="8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3"/>
    </row>
    <row r="248" spans="9:55" s="7" customFormat="1" x14ac:dyDescent="0.45">
      <c r="J248" s="3"/>
      <c r="K248" s="2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22"/>
      <c r="X248" s="22"/>
      <c r="Y248" s="22"/>
      <c r="Z248" s="3"/>
      <c r="AA248" s="21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6"/>
      <c r="AN248" s="6"/>
      <c r="AO248" s="6"/>
      <c r="AR248" s="8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3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206" priority="17" operator="greaterThan">
      <formula>$N$9</formula>
    </cfRule>
  </conditionalFormatting>
  <conditionalFormatting sqref="M18:S18">
    <cfRule type="cellIs" dxfId="205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204" priority="20">
      <formula>M18&gt;$N$9</formula>
    </cfRule>
  </conditionalFormatting>
  <conditionalFormatting sqref="M58:S58">
    <cfRule type="cellIs" dxfId="203" priority="15" operator="lessThan">
      <formula>$N$8</formula>
    </cfRule>
  </conditionalFormatting>
  <conditionalFormatting sqref="M63:S63">
    <cfRule type="expression" dxfId="202" priority="16">
      <formula>M62&gt;$N$9</formula>
    </cfRule>
  </conditionalFormatting>
  <conditionalFormatting sqref="M109:S109">
    <cfRule type="cellIs" dxfId="201" priority="11" operator="lessThan">
      <formula>$N$8</formula>
    </cfRule>
  </conditionalFormatting>
  <conditionalFormatting sqref="M114:S114">
    <cfRule type="expression" dxfId="200" priority="12">
      <formula>M113&gt;$N$9</formula>
    </cfRule>
  </conditionalFormatting>
  <conditionalFormatting sqref="M160:S160">
    <cfRule type="cellIs" dxfId="199" priority="7" operator="lessThan">
      <formula>$N$8</formula>
    </cfRule>
  </conditionalFormatting>
  <conditionalFormatting sqref="M162:S162">
    <cfRule type="cellIs" dxfId="198" priority="6" operator="greaterThan">
      <formula>$N$9</formula>
    </cfRule>
  </conditionalFormatting>
  <conditionalFormatting sqref="M165:S165">
    <cfRule type="expression" dxfId="197" priority="8">
      <formula>M164&gt;$N$9</formula>
    </cfRule>
  </conditionalFormatting>
  <conditionalFormatting sqref="AA1 K3:K50 AA3:AA9 K53:K101 AA16:AA51 K105:K152 AA53:AA102 K156:K1048576 AA156:AA1048576 AA105:AA153">
    <cfRule type="containsText" dxfId="196" priority="1" operator="containsText" text="NG">
      <formula>NOT(ISERROR(SEARCH("NG",K1)))</formula>
    </cfRule>
    <cfRule type="containsText" dxfId="195" priority="2" operator="containsText" text="OK">
      <formula>NOT(ISERROR(SEARCH("OK",K1)))</formula>
    </cfRule>
  </conditionalFormatting>
  <conditionalFormatting sqref="AC18:AI18">
    <cfRule type="cellIs" dxfId="194" priority="18" operator="lessThan">
      <formula>$N$8</formula>
    </cfRule>
  </conditionalFormatting>
  <conditionalFormatting sqref="AC23:AI23">
    <cfRule type="expression" dxfId="193" priority="19">
      <formula>AC22&gt;$N$9</formula>
    </cfRule>
  </conditionalFormatting>
  <conditionalFormatting sqref="AC58:AI58">
    <cfRule type="cellIs" dxfId="192" priority="13" operator="lessThan">
      <formula>$N$8</formula>
    </cfRule>
  </conditionalFormatting>
  <conditionalFormatting sqref="AC63:AI63">
    <cfRule type="expression" dxfId="191" priority="14">
      <formula>AC62&gt;$N$9</formula>
    </cfRule>
  </conditionalFormatting>
  <conditionalFormatting sqref="AC109:AI109">
    <cfRule type="cellIs" dxfId="190" priority="9" operator="lessThan">
      <formula>$N$8</formula>
    </cfRule>
  </conditionalFormatting>
  <conditionalFormatting sqref="AC114:AI114">
    <cfRule type="expression" dxfId="189" priority="10">
      <formula>AC113&gt;$N$9</formula>
    </cfRule>
  </conditionalFormatting>
  <conditionalFormatting sqref="AC160:AI160">
    <cfRule type="cellIs" dxfId="188" priority="4" operator="lessThan">
      <formula>$N$8</formula>
    </cfRule>
  </conditionalFormatting>
  <conditionalFormatting sqref="AC162:AI162">
    <cfRule type="cellIs" dxfId="187" priority="3" operator="greaterThan">
      <formula>$N$9</formula>
    </cfRule>
  </conditionalFormatting>
  <conditionalFormatting sqref="AC165:AI165">
    <cfRule type="expression" dxfId="186" priority="5">
      <formula>AC164&gt;$N$9</formula>
    </cfRule>
  </conditionalFormatting>
  <conditionalFormatting sqref="M19:S19">
    <cfRule type="expression" dxfId="185" priority="22">
      <formula>M$18&lt;$N$8</formula>
    </cfRule>
  </conditionalFormatting>
  <conditionalFormatting sqref="AC19:AI19 M59:S59 AC59:AI59 M110:S110 AC110:AI110 M161:S161 AC161:AI161">
    <cfRule type="expression" dxfId="184" priority="23">
      <formula>M$18&gt;$N$9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CDE3B4E-60FA-49C8-9028-57897DCF5AF3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23B20-DA11-4EDD-A583-47066CAA56A6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4" hidden="1" customWidth="1"/>
    <col min="2" max="2" width="5.875" style="4" hidden="1" customWidth="1"/>
    <col min="3" max="4" width="12.75" style="4" hidden="1" customWidth="1"/>
    <col min="5" max="5" width="10.125" style="4" hidden="1" customWidth="1"/>
    <col min="6" max="7" width="9" style="4" hidden="1" customWidth="1"/>
    <col min="8" max="8" width="9.125" style="4" hidden="1" customWidth="1"/>
    <col min="9" max="9" width="9.5" style="4" hidden="1" customWidth="1"/>
    <col min="10" max="10" width="1.25" style="7" customWidth="1"/>
    <col min="11" max="11" width="5.625" style="9" customWidth="1"/>
    <col min="12" max="19" width="6" style="4" customWidth="1"/>
    <col min="20" max="20" width="3.625" style="7" hidden="1" customWidth="1"/>
    <col min="21" max="21" width="9.625" style="7" hidden="1" customWidth="1"/>
    <col min="22" max="22" width="9.375" style="7" hidden="1" customWidth="1"/>
    <col min="23" max="23" width="3.625" style="6" hidden="1" customWidth="1"/>
    <col min="24" max="25" width="3.875" style="6" hidden="1" customWidth="1"/>
    <col min="26" max="26" width="4.5" style="7" customWidth="1"/>
    <col min="27" max="27" width="5.75" style="10" customWidth="1"/>
    <col min="28" max="35" width="6" style="4" customWidth="1"/>
    <col min="36" max="36" width="3.625" style="7" hidden="1" customWidth="1"/>
    <col min="37" max="38" width="9.375" style="7" hidden="1" customWidth="1"/>
    <col min="39" max="41" width="3.625" style="6" hidden="1" customWidth="1"/>
    <col min="42" max="42" width="3.625" style="7" customWidth="1"/>
    <col min="43" max="43" width="3.625" style="7" hidden="1" customWidth="1"/>
    <col min="44" max="44" width="23" style="8" hidden="1" customWidth="1"/>
    <col min="45" max="45" width="12.75" style="4" hidden="1" customWidth="1"/>
    <col min="46" max="46" width="11.25" style="4" hidden="1" customWidth="1"/>
    <col min="47" max="54" width="5.125" style="4" customWidth="1"/>
    <col min="55" max="55" width="5.125" style="3" customWidth="1"/>
    <col min="56" max="68" width="5.125" style="4" customWidth="1"/>
    <col min="69" max="16384" width="9" style="4"/>
  </cols>
  <sheetData>
    <row r="1" spans="1:66" ht="24" customHeight="1" x14ac:dyDescent="0.45">
      <c r="J1" s="75" t="s">
        <v>63</v>
      </c>
      <c r="K1" s="76"/>
      <c r="L1" s="76"/>
      <c r="M1" s="77"/>
      <c r="N1" s="78"/>
      <c r="O1" s="79"/>
      <c r="P1" s="79"/>
      <c r="Q1" s="79"/>
      <c r="R1" s="79"/>
      <c r="S1" s="79"/>
      <c r="T1" s="80"/>
      <c r="U1" s="80"/>
      <c r="V1" s="80"/>
      <c r="W1" s="81"/>
      <c r="X1" s="81"/>
      <c r="Y1" s="81"/>
      <c r="Z1" s="80"/>
      <c r="AA1" s="82"/>
      <c r="AB1" s="79"/>
      <c r="AC1" s="79"/>
      <c r="AD1" s="79"/>
      <c r="AE1" s="79"/>
      <c r="AF1" s="28"/>
      <c r="AG1" s="28"/>
      <c r="AH1" s="28"/>
      <c r="AI1" s="28"/>
      <c r="AJ1" s="65"/>
      <c r="AK1" s="65"/>
      <c r="AL1" s="65"/>
      <c r="AM1" s="64"/>
      <c r="AN1" s="64"/>
      <c r="AO1" s="64"/>
      <c r="AP1" s="65"/>
    </row>
    <row r="2" spans="1:66" ht="24" customHeight="1" x14ac:dyDescent="0.45">
      <c r="J2" s="83"/>
      <c r="K2" s="84"/>
      <c r="L2" s="84"/>
      <c r="M2" s="60" t="s">
        <v>94</v>
      </c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28"/>
      <c r="AI2" s="28"/>
      <c r="AJ2" s="65"/>
      <c r="AK2" s="65"/>
      <c r="AL2" s="65"/>
      <c r="AM2" s="64"/>
      <c r="AN2" s="64"/>
      <c r="AO2" s="64"/>
      <c r="AP2" s="65"/>
    </row>
    <row r="3" spans="1:66" ht="15" customHeight="1" x14ac:dyDescent="0.45">
      <c r="J3" s="86"/>
      <c r="K3" s="87"/>
      <c r="L3" s="28"/>
      <c r="M3" s="28"/>
      <c r="N3" s="28"/>
      <c r="O3" s="28"/>
      <c r="P3" s="28"/>
      <c r="Q3" s="28"/>
      <c r="R3" s="28"/>
      <c r="S3" s="28"/>
      <c r="T3" s="86"/>
      <c r="U3" s="80"/>
      <c r="V3" s="80"/>
      <c r="W3" s="81"/>
      <c r="X3" s="81"/>
      <c r="Y3" s="81"/>
      <c r="Z3" s="80"/>
      <c r="AA3" s="88"/>
      <c r="AB3" s="28"/>
      <c r="AC3" s="28"/>
      <c r="AD3" s="28"/>
      <c r="AE3" s="28"/>
      <c r="AF3" s="28"/>
      <c r="AG3" s="28"/>
      <c r="AH3" s="28"/>
      <c r="AI3" s="28"/>
      <c r="AJ3" s="65"/>
      <c r="AK3" s="65"/>
      <c r="AL3" s="65"/>
      <c r="AM3" s="64"/>
      <c r="AN3" s="64"/>
      <c r="AO3" s="64"/>
      <c r="AP3" s="65"/>
      <c r="AR3" s="11" t="s">
        <v>30</v>
      </c>
    </row>
    <row r="4" spans="1:66" ht="21" customHeight="1" x14ac:dyDescent="0.45">
      <c r="J4" s="86"/>
      <c r="K4" s="87"/>
      <c r="L4" s="89" t="s">
        <v>31</v>
      </c>
      <c r="M4" s="90"/>
      <c r="N4" s="91" t="str">
        <f>入力シート!C5</f>
        <v>○○工事</v>
      </c>
      <c r="O4" s="92"/>
      <c r="P4" s="92"/>
      <c r="Q4" s="92"/>
      <c r="R4" s="92"/>
      <c r="S4" s="92"/>
      <c r="T4" s="93"/>
      <c r="U4" s="93"/>
      <c r="V4" s="93"/>
      <c r="W4" s="93"/>
      <c r="X4" s="93"/>
      <c r="Y4" s="93"/>
      <c r="Z4" s="94"/>
      <c r="AA4" s="88"/>
      <c r="AB4" s="95" t="s">
        <v>32</v>
      </c>
      <c r="AC4" s="95"/>
      <c r="AD4" s="95"/>
      <c r="AE4" s="95"/>
      <c r="AF4" s="95"/>
      <c r="AG4" s="95">
        <f>COUNTIF(M18:S49,"▲")+COUNTIF(AC18:AI49,"▲")+COUNTIF(M58:S99,"▲")+COUNTIF(AC58:AI99,"▲")+COUNTIF(M109:S150,"▲")+COUNTIF(AC109:AI150,"▲")</f>
        <v>0</v>
      </c>
      <c r="AH4" s="95"/>
      <c r="AI4" s="28"/>
      <c r="AJ4" s="65"/>
      <c r="AK4" s="65"/>
      <c r="AL4" s="65"/>
      <c r="AM4" s="64"/>
      <c r="AN4" s="64"/>
      <c r="AO4" s="64"/>
      <c r="AP4" s="65"/>
      <c r="AR4" s="11">
        <f>N9+1-N8</f>
        <v>28</v>
      </c>
      <c r="BN4" s="12"/>
    </row>
    <row r="5" spans="1:66" ht="21" customHeight="1" x14ac:dyDescent="0.45">
      <c r="J5" s="86"/>
      <c r="K5" s="87"/>
      <c r="L5" s="96"/>
      <c r="M5" s="97"/>
      <c r="N5" s="98"/>
      <c r="O5" s="99"/>
      <c r="P5" s="99"/>
      <c r="Q5" s="99"/>
      <c r="R5" s="99"/>
      <c r="S5" s="99"/>
      <c r="T5" s="100"/>
      <c r="U5" s="100"/>
      <c r="V5" s="100"/>
      <c r="W5" s="100"/>
      <c r="X5" s="100"/>
      <c r="Y5" s="100"/>
      <c r="Z5" s="101"/>
      <c r="AA5" s="88"/>
      <c r="AB5" s="95" t="s">
        <v>7</v>
      </c>
      <c r="AC5" s="95"/>
      <c r="AD5" s="95"/>
      <c r="AE5" s="95"/>
      <c r="AF5" s="95"/>
      <c r="AG5" s="102" t="e">
        <f>AT18</f>
        <v>#DIV/0!</v>
      </c>
      <c r="AH5" s="103"/>
      <c r="AI5" s="28"/>
      <c r="AJ5" s="65"/>
      <c r="AK5" s="65"/>
      <c r="AL5" s="65"/>
      <c r="AM5" s="64"/>
      <c r="AN5" s="64"/>
      <c r="AO5" s="64"/>
      <c r="AP5" s="65"/>
      <c r="AR5" s="13" t="s">
        <v>33</v>
      </c>
      <c r="AS5" s="8"/>
      <c r="BN5" s="12"/>
    </row>
    <row r="6" spans="1:66" ht="21" customHeight="1" x14ac:dyDescent="0.45">
      <c r="J6" s="86"/>
      <c r="K6" s="87"/>
      <c r="L6" s="104"/>
      <c r="M6" s="105"/>
      <c r="N6" s="106"/>
      <c r="O6" s="107"/>
      <c r="P6" s="107"/>
      <c r="Q6" s="107"/>
      <c r="R6" s="107"/>
      <c r="S6" s="107"/>
      <c r="T6" s="108"/>
      <c r="U6" s="108"/>
      <c r="V6" s="108"/>
      <c r="W6" s="108"/>
      <c r="X6" s="108"/>
      <c r="Y6" s="108"/>
      <c r="Z6" s="109"/>
      <c r="AA6" s="88"/>
      <c r="AB6" s="95" t="s">
        <v>8</v>
      </c>
      <c r="AC6" s="95"/>
      <c r="AD6" s="95"/>
      <c r="AE6" s="95"/>
      <c r="AF6" s="95"/>
      <c r="AG6" s="102" t="e">
        <f ca="1">I47</f>
        <v>#DIV/0!</v>
      </c>
      <c r="AH6" s="102"/>
      <c r="AI6" s="28"/>
      <c r="AJ6" s="65"/>
      <c r="AK6" s="65"/>
      <c r="AL6" s="65"/>
      <c r="AM6" s="64"/>
      <c r="AN6" s="64"/>
      <c r="AO6" s="64"/>
      <c r="AP6" s="65"/>
      <c r="AR6" s="14">
        <f>ROUNDUP(AR4*0.285,0)</f>
        <v>8</v>
      </c>
      <c r="AS6" s="15"/>
    </row>
    <row r="7" spans="1:66" ht="21" customHeight="1" x14ac:dyDescent="0.45">
      <c r="I7" s="4" t="s">
        <v>34</v>
      </c>
      <c r="J7" s="86"/>
      <c r="K7" s="87"/>
      <c r="L7" s="110" t="s">
        <v>3</v>
      </c>
      <c r="M7" s="111"/>
      <c r="N7" s="112" t="str">
        <f>入力シート!C8</f>
        <v>○○建設</v>
      </c>
      <c r="O7" s="113"/>
      <c r="P7" s="113"/>
      <c r="Q7" s="113"/>
      <c r="R7" s="113"/>
      <c r="S7" s="113"/>
      <c r="T7" s="114"/>
      <c r="U7" s="114"/>
      <c r="V7" s="114"/>
      <c r="W7" s="114"/>
      <c r="X7" s="114"/>
      <c r="Y7" s="114"/>
      <c r="Z7" s="115"/>
      <c r="AA7" s="88"/>
      <c r="AB7" s="95" t="s">
        <v>9</v>
      </c>
      <c r="AC7" s="95"/>
      <c r="AD7" s="95"/>
      <c r="AE7" s="95"/>
      <c r="AF7" s="95"/>
      <c r="AG7" s="102" t="e">
        <f ca="1">F47/(F47+H47)</f>
        <v>#DIV/0!</v>
      </c>
      <c r="AH7" s="102"/>
      <c r="AI7" s="28"/>
      <c r="AJ7" s="65"/>
      <c r="AK7" s="65"/>
      <c r="AL7" s="65"/>
      <c r="AM7" s="64"/>
      <c r="AN7" s="64"/>
      <c r="AO7" s="64"/>
      <c r="AP7" s="65"/>
    </row>
    <row r="8" spans="1:66" ht="21" customHeight="1" x14ac:dyDescent="0.45">
      <c r="I8" s="4" t="s">
        <v>35</v>
      </c>
      <c r="J8" s="86"/>
      <c r="K8" s="87"/>
      <c r="L8" s="110" t="s">
        <v>4</v>
      </c>
      <c r="M8" s="116"/>
      <c r="N8" s="117">
        <f>入力シート!C9</f>
        <v>45962</v>
      </c>
      <c r="O8" s="118"/>
      <c r="P8" s="118"/>
      <c r="Q8" s="119"/>
      <c r="R8" s="28"/>
      <c r="S8" s="28"/>
      <c r="T8" s="86"/>
      <c r="U8" s="86"/>
      <c r="V8" s="86"/>
      <c r="W8" s="81"/>
      <c r="X8" s="81"/>
      <c r="Y8" s="81"/>
      <c r="Z8" s="86"/>
      <c r="AA8" s="88"/>
      <c r="AB8" s="28"/>
      <c r="AC8" s="28"/>
      <c r="AD8" s="28"/>
      <c r="AE8" s="28"/>
      <c r="AF8" s="28"/>
      <c r="AG8" s="28"/>
      <c r="AH8" s="28"/>
      <c r="AI8" s="28"/>
      <c r="AJ8" s="65"/>
      <c r="AK8" s="65"/>
      <c r="AL8" s="65"/>
      <c r="AM8" s="64"/>
      <c r="AN8" s="64"/>
      <c r="AO8" s="64"/>
      <c r="AP8" s="65"/>
      <c r="AS8" s="4" t="s">
        <v>36</v>
      </c>
      <c r="AT8" s="4" t="s">
        <v>37</v>
      </c>
    </row>
    <row r="9" spans="1:66" ht="21" customHeight="1" x14ac:dyDescent="0.45">
      <c r="F9" s="4" t="s">
        <v>38</v>
      </c>
      <c r="G9" s="4" t="s">
        <v>39</v>
      </c>
      <c r="H9" s="4" t="s">
        <v>40</v>
      </c>
      <c r="I9" s="4" t="s">
        <v>41</v>
      </c>
      <c r="J9" s="86"/>
      <c r="K9" s="87"/>
      <c r="L9" s="110" t="s">
        <v>0</v>
      </c>
      <c r="M9" s="116"/>
      <c r="N9" s="117">
        <f>入力シート!C10</f>
        <v>45989</v>
      </c>
      <c r="O9" s="118"/>
      <c r="P9" s="118"/>
      <c r="Q9" s="115"/>
      <c r="R9" s="28"/>
      <c r="S9" s="28"/>
      <c r="T9" s="86"/>
      <c r="U9" s="86"/>
      <c r="V9" s="86"/>
      <c r="W9" s="81"/>
      <c r="X9" s="81"/>
      <c r="Y9" s="81"/>
      <c r="Z9" s="86"/>
      <c r="AA9" s="88"/>
      <c r="AB9" s="28"/>
      <c r="AC9" s="28"/>
      <c r="AD9" s="28"/>
      <c r="AE9" s="28"/>
      <c r="AF9" s="28"/>
      <c r="AG9" s="28"/>
      <c r="AH9" s="28"/>
      <c r="AI9" s="28"/>
      <c r="AJ9" s="65"/>
      <c r="AK9" s="65"/>
      <c r="AL9" s="65"/>
      <c r="AM9" s="64"/>
      <c r="AN9" s="64"/>
      <c r="AO9" s="64"/>
      <c r="AP9" s="65"/>
      <c r="AR9" s="16">
        <f>SUM(U50,AK50,U100,AK100,U151,AK151,U202,AK202,)</f>
        <v>0</v>
      </c>
      <c r="AS9" s="4">
        <v>1</v>
      </c>
      <c r="AT9" s="17">
        <f>U50</f>
        <v>0</v>
      </c>
    </row>
    <row r="10" spans="1:66" ht="21" customHeight="1" x14ac:dyDescent="0.45">
      <c r="A10" s="4">
        <v>1</v>
      </c>
      <c r="B10" s="4">
        <v>1</v>
      </c>
      <c r="C10" s="18">
        <f>N8</f>
        <v>45962</v>
      </c>
      <c r="D10" s="18">
        <f>EOMONTH(C10,0)</f>
        <v>45991</v>
      </c>
      <c r="E10" s="4" t="str">
        <f>TEXT(C10,"YYYY-MM")</f>
        <v>2025-11</v>
      </c>
      <c r="F10" s="2">
        <f ca="1">SUMIF($V$18:$W$49,E10,$W$18:$W$49)</f>
        <v>0</v>
      </c>
      <c r="G10" s="2">
        <f ca="1">SUMIF($V$18:$X$49,E10,$X$18:$X$49)</f>
        <v>0</v>
      </c>
      <c r="H10" s="2">
        <f ca="1">SUMIF($V$18:$Y$49,E10,$Y$18:$Y$49)</f>
        <v>0</v>
      </c>
      <c r="I10" s="17" t="e">
        <f ca="1">F10/(F10+H10)</f>
        <v>#DIV/0!</v>
      </c>
      <c r="J10" s="86"/>
      <c r="K10" s="87"/>
      <c r="L10" s="110" t="s">
        <v>5</v>
      </c>
      <c r="M10" s="116"/>
      <c r="N10" s="120" t="str">
        <f>入力シート!B15</f>
        <v>●●建設</v>
      </c>
      <c r="O10" s="121"/>
      <c r="P10" s="121"/>
      <c r="Q10" s="115"/>
      <c r="R10" s="28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3"/>
      <c r="AJ10" s="65"/>
      <c r="AK10" s="65"/>
      <c r="AL10" s="65"/>
      <c r="AM10" s="64"/>
      <c r="AN10" s="64"/>
      <c r="AO10" s="64"/>
      <c r="AP10" s="65"/>
      <c r="AS10" s="4">
        <v>2</v>
      </c>
      <c r="AT10" s="4">
        <f>AK50</f>
        <v>0</v>
      </c>
    </row>
    <row r="11" spans="1:66" ht="21" customHeight="1" x14ac:dyDescent="0.45">
      <c r="A11" s="4">
        <v>2</v>
      </c>
      <c r="B11" s="4">
        <v>2</v>
      </c>
      <c r="C11" s="18">
        <f>EOMONTH(C10,0)+1</f>
        <v>45992</v>
      </c>
      <c r="D11" s="18">
        <f>IF(EOMONTH(C11,0)&gt;=$N$9,$N$9,EOMONTH(C11,0))</f>
        <v>45989</v>
      </c>
      <c r="E11" s="4" t="str">
        <f>TEXT(C11,"YYYY-MM")</f>
        <v>2025-12</v>
      </c>
      <c r="F11" s="2">
        <f ca="1">SUMIF($V$18:$W$49,E11,$W$18:$W$49)</f>
        <v>0</v>
      </c>
      <c r="G11" s="2">
        <f ca="1">SUMIF($V$18:$X$49,E11,$X$18:$X$49)</f>
        <v>0</v>
      </c>
      <c r="H11" s="2">
        <f ca="1">SUMIF($V$18:$Y$49,E11,$Y$18:$Y$49)</f>
        <v>0</v>
      </c>
      <c r="I11" s="17" t="e">
        <f ca="1">IF(D11=D10,0,F11/(F11+H11))</f>
        <v>#DIV/0!</v>
      </c>
      <c r="J11" s="86"/>
      <c r="K11" s="87"/>
      <c r="L11" s="110" t="s">
        <v>6</v>
      </c>
      <c r="M11" s="116"/>
      <c r="N11" s="120" t="str">
        <f>入力シート!C25</f>
        <v>能登　五郎</v>
      </c>
      <c r="O11" s="121"/>
      <c r="P11" s="121"/>
      <c r="Q11" s="119"/>
      <c r="R11" s="28"/>
      <c r="S11" s="124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66"/>
      <c r="AK11" s="66"/>
      <c r="AL11" s="66"/>
      <c r="AM11" s="67"/>
      <c r="AN11" s="67"/>
      <c r="AO11" s="67"/>
      <c r="AP11" s="65"/>
      <c r="AS11" s="4">
        <v>3</v>
      </c>
      <c r="AT11" s="17">
        <f>U100</f>
        <v>0</v>
      </c>
    </row>
    <row r="12" spans="1:66" ht="30" customHeight="1" x14ac:dyDescent="0.45">
      <c r="A12" s="4">
        <v>3</v>
      </c>
      <c r="B12" s="4">
        <v>3</v>
      </c>
      <c r="C12" s="18">
        <f>EDATE(C11,1)</f>
        <v>46023</v>
      </c>
      <c r="D12" s="18">
        <f>IF(EOMONTH(C12,0)&gt;=$N$9,$N$9,EOMONTH(C12,0))</f>
        <v>45989</v>
      </c>
      <c r="E12" s="4" t="str">
        <f t="shared" ref="E12:E46" si="0">TEXT(C12,"YYYY-MM")</f>
        <v>2026-01</v>
      </c>
      <c r="F12" s="2">
        <f ca="1">SUMIF($V$18:$W$49,E12,$W$18:$W$49)+SUMIF($AL$18:$AM$49,E12,$AM$18:$AM$49)</f>
        <v>0</v>
      </c>
      <c r="G12" s="2">
        <f ca="1">SUMIF($V$18:$X$49,E12,$X$18:$X$49)+SUMIF($AL$18:$AN$49,E12,$AN$18:$AN$49)</f>
        <v>0</v>
      </c>
      <c r="H12" s="2">
        <f ca="1">SUMIF($V$18:$Y$49,E12,$Y$18:$Y$49)+SUMIF($AL$18:$AO$49,E12,$AO$18:$AO$49)</f>
        <v>0</v>
      </c>
      <c r="I12" s="17">
        <f>IF(D12=D11,0,F12/(F12+H12))</f>
        <v>0</v>
      </c>
      <c r="J12" s="86"/>
      <c r="K12" s="87"/>
      <c r="L12" s="28"/>
      <c r="M12" s="28" t="s">
        <v>42</v>
      </c>
      <c r="N12" s="126" t="s">
        <v>43</v>
      </c>
      <c r="O12" s="28"/>
      <c r="P12" s="28"/>
      <c r="Q12" s="28"/>
      <c r="R12" s="28"/>
      <c r="S12" s="72"/>
      <c r="T12" s="72"/>
      <c r="U12" s="72"/>
      <c r="V12" s="72"/>
      <c r="W12" s="72"/>
      <c r="X12" s="72"/>
      <c r="Y12" s="72"/>
      <c r="Z12" s="73" t="s">
        <v>91</v>
      </c>
      <c r="AA12" s="73"/>
      <c r="AB12" s="73"/>
      <c r="AC12" s="73"/>
      <c r="AD12" s="73"/>
      <c r="AE12" s="73"/>
      <c r="AF12" s="73"/>
      <c r="AG12" s="73"/>
      <c r="AH12" s="73"/>
      <c r="AI12" s="73"/>
      <c r="AJ12" s="66"/>
      <c r="AK12" s="66"/>
      <c r="AL12" s="66"/>
      <c r="AM12" s="67"/>
      <c r="AN12" s="67"/>
      <c r="AO12" s="67"/>
      <c r="AP12" s="65"/>
      <c r="AS12" s="4">
        <v>4</v>
      </c>
      <c r="AT12" s="4">
        <f>AK100</f>
        <v>0</v>
      </c>
    </row>
    <row r="13" spans="1:66" ht="20.25" customHeight="1" x14ac:dyDescent="0.45">
      <c r="A13" s="4">
        <v>4</v>
      </c>
      <c r="B13" s="4">
        <v>4</v>
      </c>
      <c r="C13" s="18">
        <f t="shared" ref="C13:C46" si="1">EDATE(C12,1)</f>
        <v>46054</v>
      </c>
      <c r="D13" s="18">
        <f t="shared" ref="D13:D46" si="2">IF(EOMONTH(C13,0)&gt;=$N$9,$N$9,EOMONTH(C13,0))</f>
        <v>45989</v>
      </c>
      <c r="E13" s="4" t="str">
        <f t="shared" si="0"/>
        <v>2026-02</v>
      </c>
      <c r="F13" s="2">
        <f ca="1">SUMIF($V$18:$W$49,E13,$W$18:$W$49)+SUMIF($AL$18:$AM$49,E13,$AM$18:$AM$49)</f>
        <v>0</v>
      </c>
      <c r="G13" s="2">
        <f ca="1">SUMIF($V$18:$X$49,E13,$X$18:$X$49)+SUMIF($AL$18:$AN$49,E13,$AN$18:$AN$49)</f>
        <v>0</v>
      </c>
      <c r="H13" s="2">
        <f ca="1">SUMIF($V$18:$Y$49,E13,$Y$18:$Y$49)+SUMIF($AL$18:$AO$49,E13,$AO$18:$AO$49)</f>
        <v>0</v>
      </c>
      <c r="I13" s="17">
        <f t="shared" ref="I13:I46" si="3">IF(D13=D12,0,F13/(F13+H13))</f>
        <v>0</v>
      </c>
      <c r="J13" s="86"/>
      <c r="K13" s="87"/>
      <c r="L13" s="28"/>
      <c r="M13" s="28" t="s">
        <v>44</v>
      </c>
      <c r="N13" s="126" t="s">
        <v>45</v>
      </c>
      <c r="O13" s="127"/>
      <c r="P13" s="127"/>
      <c r="Q13" s="127"/>
      <c r="R13" s="127"/>
      <c r="S13" s="72"/>
      <c r="T13" s="72"/>
      <c r="U13" s="72"/>
      <c r="V13" s="72"/>
      <c r="W13" s="72"/>
      <c r="X13" s="72"/>
      <c r="Y13" s="72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66"/>
      <c r="AK13" s="66"/>
      <c r="AL13" s="66"/>
      <c r="AM13" s="67"/>
      <c r="AN13" s="67"/>
      <c r="AO13" s="67"/>
      <c r="AP13" s="65"/>
      <c r="AS13" s="4">
        <v>5</v>
      </c>
      <c r="AT13" s="4">
        <f>U151</f>
        <v>0</v>
      </c>
    </row>
    <row r="14" spans="1:66" ht="30" customHeight="1" x14ac:dyDescent="0.45">
      <c r="A14" s="4">
        <v>1</v>
      </c>
      <c r="B14" s="4">
        <v>5</v>
      </c>
      <c r="C14" s="18">
        <f t="shared" si="1"/>
        <v>46082</v>
      </c>
      <c r="D14" s="18">
        <f t="shared" si="2"/>
        <v>45989</v>
      </c>
      <c r="E14" s="4" t="str">
        <f t="shared" si="0"/>
        <v>2026-03</v>
      </c>
      <c r="F14" s="2">
        <f ca="1">SUMIF($V$18:$W$49,E14,$W$18:$W$49)+SUMIF($AL$18:$AM$49,E14,$AM$18:$AM$49)</f>
        <v>0</v>
      </c>
      <c r="G14" s="2">
        <f ca="1">SUMIF($V$18:$X$49,E14,$X$18:$X$49)+SUMIF($AL$18:$AN$49,E14,$AN$18:$AN$49)</f>
        <v>0</v>
      </c>
      <c r="H14" s="2">
        <f ca="1">SUMIF($V$18:$Y$49,E14,$Y$18:$Y$49)+SUMIF($AL$18:$AO$49,E14,$AO$18:$AO$49)</f>
        <v>0</v>
      </c>
      <c r="I14" s="17">
        <f t="shared" si="3"/>
        <v>0</v>
      </c>
      <c r="J14" s="86"/>
      <c r="K14" s="87"/>
      <c r="L14" s="28"/>
      <c r="M14" s="128" t="s">
        <v>40</v>
      </c>
      <c r="N14" s="129" t="s">
        <v>46</v>
      </c>
      <c r="O14" s="127"/>
      <c r="P14" s="127"/>
      <c r="Q14" s="127"/>
      <c r="R14" s="127"/>
      <c r="S14" s="72"/>
      <c r="T14" s="72"/>
      <c r="U14" s="72"/>
      <c r="V14" s="72"/>
      <c r="W14" s="72"/>
      <c r="X14" s="72"/>
      <c r="Y14" s="72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66"/>
      <c r="AK14" s="66"/>
      <c r="AL14" s="66"/>
      <c r="AM14" s="67"/>
      <c r="AN14" s="67"/>
      <c r="AO14" s="67"/>
      <c r="AP14" s="65"/>
      <c r="AS14" s="4">
        <v>6</v>
      </c>
      <c r="AT14" s="4">
        <f>AK151</f>
        <v>0</v>
      </c>
    </row>
    <row r="15" spans="1:66" ht="11.25" customHeight="1" thickBot="1" x14ac:dyDescent="0.5">
      <c r="C15" s="18"/>
      <c r="D15" s="18"/>
      <c r="F15" s="2"/>
      <c r="G15" s="2"/>
      <c r="H15" s="2"/>
      <c r="I15" s="17"/>
      <c r="J15" s="86"/>
      <c r="K15" s="87"/>
      <c r="L15" s="28"/>
      <c r="M15" s="28"/>
      <c r="N15" s="126"/>
      <c r="O15" s="127"/>
      <c r="P15" s="127"/>
      <c r="Q15" s="127"/>
      <c r="R15" s="127"/>
      <c r="S15" s="130"/>
      <c r="T15" s="130"/>
      <c r="U15" s="130"/>
      <c r="V15" s="130"/>
      <c r="W15" s="131"/>
      <c r="X15" s="131"/>
      <c r="Y15" s="131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66"/>
      <c r="AK15" s="66"/>
      <c r="AL15" s="66"/>
      <c r="AM15" s="67"/>
      <c r="AN15" s="67"/>
      <c r="AO15" s="67"/>
      <c r="AP15" s="65"/>
    </row>
    <row r="16" spans="1:66" ht="19.5" customHeight="1" x14ac:dyDescent="0.45">
      <c r="A16" s="4">
        <v>2</v>
      </c>
      <c r="B16" s="4">
        <v>6</v>
      </c>
      <c r="C16" s="18">
        <f>EDATE(C14,1)</f>
        <v>46113</v>
      </c>
      <c r="D16" s="18">
        <f t="shared" si="2"/>
        <v>45989</v>
      </c>
      <c r="E16" s="4" t="str">
        <f t="shared" si="0"/>
        <v>2026-04</v>
      </c>
      <c r="F16" s="2">
        <f ca="1">SUMIF($AL$18:$AM$49,E16,$AM$18:$AM$49)</f>
        <v>0</v>
      </c>
      <c r="G16" s="2">
        <f ca="1">SUMIF($AL$18:$AN$49,E16,$AN$18:$AN$49)</f>
        <v>0</v>
      </c>
      <c r="H16" s="2">
        <f ca="1">SUMIF($AL$18:$AO$49,E16,$AO$18:$AO$49)</f>
        <v>0</v>
      </c>
      <c r="I16" s="17">
        <f>IF(D16=D14,0,F16/(F16+H16))</f>
        <v>0</v>
      </c>
      <c r="J16" s="87"/>
      <c r="K16" s="86"/>
      <c r="L16" s="132" t="s">
        <v>47</v>
      </c>
      <c r="M16" s="133" t="str">
        <f>"実施状況（"&amp;YEAR(M18)&amp;"年～）"</f>
        <v>実施状況（2025年～）</v>
      </c>
      <c r="N16" s="133"/>
      <c r="O16" s="133"/>
      <c r="P16" s="133"/>
      <c r="Q16" s="133"/>
      <c r="R16" s="133"/>
      <c r="S16" s="134"/>
      <c r="T16" s="86"/>
      <c r="U16" s="86"/>
      <c r="V16" s="86"/>
      <c r="W16" s="81"/>
      <c r="X16" s="81"/>
      <c r="Y16" s="81"/>
      <c r="Z16" s="86"/>
      <c r="AA16" s="28"/>
      <c r="AB16" s="132" t="s">
        <v>47</v>
      </c>
      <c r="AC16" s="133" t="str">
        <f>"実施状況（"&amp;YEAR(AC18)&amp;"年～）"</f>
        <v>実施状況（2026年～）</v>
      </c>
      <c r="AD16" s="133"/>
      <c r="AE16" s="133"/>
      <c r="AF16" s="133"/>
      <c r="AG16" s="133"/>
      <c r="AH16" s="133"/>
      <c r="AI16" s="134"/>
      <c r="AJ16" s="65"/>
      <c r="AK16" s="65"/>
      <c r="AL16" s="65"/>
      <c r="AM16" s="64"/>
      <c r="AN16" s="64"/>
      <c r="AO16" s="64"/>
      <c r="AP16" s="68"/>
      <c r="AQ16" s="19"/>
      <c r="AS16" s="4">
        <v>7</v>
      </c>
      <c r="AT16" s="4">
        <f>U202</f>
        <v>0</v>
      </c>
    </row>
    <row r="17" spans="1:55" ht="19.5" customHeight="1" thickBot="1" x14ac:dyDescent="0.5">
      <c r="A17" s="4">
        <v>3</v>
      </c>
      <c r="B17" s="4">
        <v>7</v>
      </c>
      <c r="C17" s="18">
        <f t="shared" si="1"/>
        <v>46143</v>
      </c>
      <c r="D17" s="18">
        <f t="shared" si="2"/>
        <v>45989</v>
      </c>
      <c r="E17" s="4" t="str">
        <f t="shared" si="0"/>
        <v>2026-05</v>
      </c>
      <c r="F17" s="2">
        <f ca="1">SUMIF($V$58:$W$99,E17,$W$58:$W$99)+SUMIF($AL$18:$AM$49,E17,$AM$18:$AM$49)</f>
        <v>0</v>
      </c>
      <c r="G17" s="2">
        <f ca="1">SUMIF($V$58:$X$99,E17,$X$58:$X$99)+SUMIF($AL$18:$AN$49,E17,$AN$18:$AN$49)</f>
        <v>0</v>
      </c>
      <c r="H17" s="2">
        <f ca="1">SUMIF($V$58:$Y$99,E17,$Y$58:$Y$99)+SUMIF($AL$18:$AO$49,E17,$AO$18:$AO$49)</f>
        <v>0</v>
      </c>
      <c r="I17" s="17">
        <f t="shared" si="3"/>
        <v>0</v>
      </c>
      <c r="J17" s="87"/>
      <c r="K17" s="135" t="s">
        <v>48</v>
      </c>
      <c r="L17" s="136"/>
      <c r="M17" s="137" t="s">
        <v>49</v>
      </c>
      <c r="N17" s="137" t="s">
        <v>50</v>
      </c>
      <c r="O17" s="137" t="s">
        <v>51</v>
      </c>
      <c r="P17" s="137" t="s">
        <v>52</v>
      </c>
      <c r="Q17" s="137" t="s">
        <v>53</v>
      </c>
      <c r="R17" s="138" t="s">
        <v>54</v>
      </c>
      <c r="S17" s="139" t="s">
        <v>55</v>
      </c>
      <c r="T17" s="135" t="s">
        <v>47</v>
      </c>
      <c r="U17" s="86" t="s">
        <v>56</v>
      </c>
      <c r="V17" s="86" t="s">
        <v>57</v>
      </c>
      <c r="W17" s="140" t="s">
        <v>38</v>
      </c>
      <c r="X17" s="140" t="s">
        <v>39</v>
      </c>
      <c r="Y17" s="140" t="s">
        <v>40</v>
      </c>
      <c r="Z17" s="135"/>
      <c r="AA17" s="62" t="s">
        <v>48</v>
      </c>
      <c r="AB17" s="136"/>
      <c r="AC17" s="137" t="s">
        <v>49</v>
      </c>
      <c r="AD17" s="137" t="s">
        <v>50</v>
      </c>
      <c r="AE17" s="137" t="s">
        <v>51</v>
      </c>
      <c r="AF17" s="137" t="s">
        <v>52</v>
      </c>
      <c r="AG17" s="137" t="s">
        <v>53</v>
      </c>
      <c r="AH17" s="138" t="s">
        <v>54</v>
      </c>
      <c r="AI17" s="139" t="s">
        <v>55</v>
      </c>
      <c r="AJ17" s="68" t="s">
        <v>47</v>
      </c>
      <c r="AK17" s="65" t="s">
        <v>56</v>
      </c>
      <c r="AL17" s="65" t="s">
        <v>57</v>
      </c>
      <c r="AM17" s="69" t="s">
        <v>38</v>
      </c>
      <c r="AN17" s="69" t="s">
        <v>39</v>
      </c>
      <c r="AO17" s="69" t="s">
        <v>40</v>
      </c>
      <c r="AP17" s="68"/>
      <c r="AQ17" s="19"/>
      <c r="AS17" s="4">
        <v>8</v>
      </c>
      <c r="AT17" s="4">
        <f>AK202</f>
        <v>0</v>
      </c>
    </row>
    <row r="18" spans="1:55" ht="19.5" customHeight="1" x14ac:dyDescent="0.45">
      <c r="A18" s="4">
        <v>4</v>
      </c>
      <c r="B18" s="4">
        <v>8</v>
      </c>
      <c r="C18" s="18">
        <f t="shared" si="1"/>
        <v>46174</v>
      </c>
      <c r="D18" s="18">
        <f t="shared" si="2"/>
        <v>45989</v>
      </c>
      <c r="E18" s="4" t="str">
        <f t="shared" si="0"/>
        <v>2026-06</v>
      </c>
      <c r="F18" s="2">
        <f ca="1">SUMIF($V$58:$W$99,E18,$W$58:$W$99)+SUMIF($AL$18:$AM$49,E18,$AM$18:$AM$49)</f>
        <v>0</v>
      </c>
      <c r="G18" s="2">
        <f ca="1">SUMIF($V$58:$X$99,E18,$X$58:$X$99)+SUMIF($AL$18:$AN$49,E18,$AN$18:$AN$49)</f>
        <v>0</v>
      </c>
      <c r="H18" s="2">
        <f ca="1">SUMIF($V$58:$Y$99,E18,$Y$58:$Y$99)+SUMIF($AL$18:$AO$49,E18,$AO$18:$AO$49)</f>
        <v>0</v>
      </c>
      <c r="I18" s="17">
        <f t="shared" si="3"/>
        <v>0</v>
      </c>
      <c r="J18" s="135"/>
      <c r="K18" s="135"/>
      <c r="L18" s="132">
        <v>1</v>
      </c>
      <c r="M18" s="141">
        <f>N8-WEEKDAY(N8,2)+1</f>
        <v>45957</v>
      </c>
      <c r="N18" s="141">
        <f t="shared" ref="N18:S18" si="4">M18+1</f>
        <v>45958</v>
      </c>
      <c r="O18" s="141">
        <f t="shared" si="4"/>
        <v>45959</v>
      </c>
      <c r="P18" s="141">
        <f t="shared" si="4"/>
        <v>45960</v>
      </c>
      <c r="Q18" s="141">
        <f t="shared" si="4"/>
        <v>45961</v>
      </c>
      <c r="R18" s="142">
        <f t="shared" si="4"/>
        <v>45962</v>
      </c>
      <c r="S18" s="143">
        <f t="shared" si="4"/>
        <v>45963</v>
      </c>
      <c r="T18" s="135">
        <f>COUNTIF(M19:S19,"★")</f>
        <v>0</v>
      </c>
      <c r="U18" s="135"/>
      <c r="V18" s="135" t="str">
        <f>TEXT(N8,"YYYY-MM")</f>
        <v>2025-11</v>
      </c>
      <c r="W18" s="140" cm="1">
        <f t="array" ref="W18">SUMPRODUCT((M18:S18&gt;=$N$8)*(M18:S18 &lt;= $N$9)*(TEXT(M18:S18,"yyyy-mm")=V18)*(M19:S19 = "●"))</f>
        <v>0</v>
      </c>
      <c r="X18" s="140" cm="1">
        <f t="array" ref="X18">SUMPRODUCT((R18:S18&gt;=$N$8)*(R18:S18 &lt;= $N$9)*(TEXT(R18:S18,"yyyy-mm")=V18)*(R19:S19 = "▲"))</f>
        <v>0</v>
      </c>
      <c r="Y18" s="140" cm="1">
        <f t="array" ref="Y18">SUMPRODUCT((M18:S18&gt;=$N$8)*(M18:S18 &lt;= $N$9)*(TEXT(M18:S18,"yyyy-mm")=V18)*(M19:S19 = "★"))</f>
        <v>0</v>
      </c>
      <c r="Z18" s="135"/>
      <c r="AA18" s="135"/>
      <c r="AB18" s="132">
        <v>17</v>
      </c>
      <c r="AC18" s="141">
        <f>S48+1</f>
        <v>46069</v>
      </c>
      <c r="AD18" s="141">
        <f t="shared" ref="AD18:AI18" si="5">AC18+1</f>
        <v>46070</v>
      </c>
      <c r="AE18" s="141">
        <f t="shared" si="5"/>
        <v>46071</v>
      </c>
      <c r="AF18" s="141">
        <f t="shared" si="5"/>
        <v>46072</v>
      </c>
      <c r="AG18" s="141">
        <f t="shared" si="5"/>
        <v>46073</v>
      </c>
      <c r="AH18" s="142">
        <f t="shared" si="5"/>
        <v>46074</v>
      </c>
      <c r="AI18" s="143">
        <f t="shared" si="5"/>
        <v>46075</v>
      </c>
      <c r="AJ18" s="68">
        <f t="shared" ref="AJ18" si="6">COUNTIF(AC19:AI19,"★")</f>
        <v>0</v>
      </c>
      <c r="AK18" s="68"/>
      <c r="AL18" s="68" t="str">
        <f>TEXT(AC18,"YYYY-MM")</f>
        <v>2026-02</v>
      </c>
      <c r="AM18" s="69" cm="1">
        <f t="array" ref="AM18">SUMPRODUCT((AC18:AI18&gt;=$N$8)*(AC18:AI18 &lt;= $N$9)*(TEXT(AC18:AI18,"yyyy-mm")=AL18)*(AC19:AI19 = "●"))</f>
        <v>0</v>
      </c>
      <c r="AN18" s="69" cm="1">
        <f t="array" ref="AN18">SUMPRODUCT((AH18:AI18&gt;=$N$8)*(AH18:AI18 &lt;= $N$9)*(TEXT(AH18:AI18,"yyyy-mm")=AL18)*(AH19:AI19 = "▲"))</f>
        <v>0</v>
      </c>
      <c r="AO18" s="69" cm="1">
        <f t="array" ref="AO18">SUMPRODUCT((AC18:AI18&gt;=$N$8)*(AC18:AI18 &lt;= $N$9)*(TEXT(AC18:AI18,"yyyy-mm")=AL18)*(AC19:AI19 = "★"))</f>
        <v>0</v>
      </c>
      <c r="AP18" s="68"/>
      <c r="AQ18" s="19"/>
      <c r="AT18" s="17" t="e">
        <f>AVERAGEIF(AT9:AT17,"&gt;0")</f>
        <v>#DIV/0!</v>
      </c>
    </row>
    <row r="19" spans="1:55" s="8" customFormat="1" ht="19.5" customHeight="1" thickBot="1" x14ac:dyDescent="0.5">
      <c r="A19" s="4">
        <v>1</v>
      </c>
      <c r="B19" s="4">
        <v>9</v>
      </c>
      <c r="C19" s="18">
        <f t="shared" si="1"/>
        <v>46204</v>
      </c>
      <c r="D19" s="18">
        <f t="shared" si="2"/>
        <v>45989</v>
      </c>
      <c r="E19" s="4" t="str">
        <f t="shared" si="0"/>
        <v>2026-07</v>
      </c>
      <c r="F19" s="2">
        <f ca="1">SUMIF($AL$18:$AM$49,E19,$AM$18:$AM$49)+SUMIF($V$58:$W$99,E19,$W$58:$W$99)</f>
        <v>0</v>
      </c>
      <c r="G19" s="2">
        <f ca="1">SUMIF($AL$18:$AN$49,E19,$AN$18:$AN$49)+SUMIF($V$58:$X$99,E19,$X$58:$X$99)</f>
        <v>0</v>
      </c>
      <c r="H19" s="2">
        <f ca="1">SUMIF($AL$18:$AO$49,E19,$AO$18:$AO$49)+SUMIF($V$58:$Y$99,E19,$Y$58:$Y$99)</f>
        <v>0</v>
      </c>
      <c r="I19" s="17">
        <f t="shared" si="3"/>
        <v>0</v>
      </c>
      <c r="J19" s="135"/>
      <c r="K19" s="135" t="str">
        <f>IF(U19&gt;=0.285,"OK","NG")</f>
        <v>NG</v>
      </c>
      <c r="L19" s="136"/>
      <c r="M19" s="144"/>
      <c r="N19" s="144"/>
      <c r="O19" s="144"/>
      <c r="P19" s="144"/>
      <c r="Q19" s="144"/>
      <c r="R19" s="145"/>
      <c r="S19" s="146"/>
      <c r="T19" s="135">
        <f>COUNTIF(M19:S19,"●")</f>
        <v>0</v>
      </c>
      <c r="U19" s="147">
        <f>IF(COUNTA(M19:S19)=0,-1,IF(OR(COUNTIF(M19:S19,"▲")&gt;6,AND(M18&lt;$N$9,$N$9&lt;S18)),0.285,IF(T18+T19=0,0,T19/(T19+T18))))</f>
        <v>-1</v>
      </c>
      <c r="V19" s="135" t="str">
        <f>TEXT(S18,"YYYY-MM")</f>
        <v>2025-11</v>
      </c>
      <c r="W19" s="140" cm="1">
        <f t="array" ref="W19">IF(V19=V18,0,SUMPRODUCT((M18:S18&gt;=$N$8)*(M18:S18 &lt;= $N$9)*(TEXT(M18:S18,"yyyy-mm")=V19)*(M19:S19 = "●")))</f>
        <v>0</v>
      </c>
      <c r="X19" s="140" cm="1">
        <f t="array" ref="X19">IF(V19=V18,0,SUMPRODUCT((M18:S18&gt;=$N$8)*(M18:S18 &lt;= $N$9)*(TEXT(M18:S18,"yyyy-mm")=V19)*(M19:S19 = "▲")))</f>
        <v>0</v>
      </c>
      <c r="Y19" s="140" cm="1">
        <f t="array" ref="Y19">IF(V19=V18,0,SUMPRODUCT((M18:S18&gt;=$N$8)*(M18:S18 &lt;= $N$9)*(TEXT(M18:S18,"yyyy-mm")=V19)*(M19:S19 = "★")))</f>
        <v>0</v>
      </c>
      <c r="Z19" s="135"/>
      <c r="AA19" s="135" t="str">
        <f>IF(AK19&gt;=0.285,"OK","NG")</f>
        <v>NG</v>
      </c>
      <c r="AB19" s="136"/>
      <c r="AC19" s="144"/>
      <c r="AD19" s="144"/>
      <c r="AE19" s="144"/>
      <c r="AF19" s="144"/>
      <c r="AG19" s="144"/>
      <c r="AH19" s="145"/>
      <c r="AI19" s="146"/>
      <c r="AJ19" s="68">
        <f t="shared" ref="AJ19" si="7">COUNTIF(AC19:AI19,"●")</f>
        <v>0</v>
      </c>
      <c r="AK19" s="70">
        <f>IF(COUNTA(AC19:AI19)=0,-1,IF(OR(COUNTIF(AC19:AI19,"▲")&gt;6,AND(AC18&lt;$N$9,$N$9&lt;AI18)),0.285,IF(AJ18+AJ19=0,0,AJ19/(AJ19+AJ18))))</f>
        <v>-1</v>
      </c>
      <c r="AL19" s="68" t="str">
        <f>TEXT(AI18,"YYYY-MM")</f>
        <v>2026-02</v>
      </c>
      <c r="AM19" s="69" cm="1">
        <f t="array" ref="AM19">IF(AL19=AL18,0,SUMPRODUCT((AC18:AI18&gt;=$N$8)*(AC18:AI18 &lt;= $N$9)*(TEXT(AC18:AI18,"yyyy-mm")=AL19)*(AC19:AI19 = "●")))</f>
        <v>0</v>
      </c>
      <c r="AN19" s="69" cm="1">
        <f t="array" ref="AN19">IF(AL19=AL18,0,SUMPRODUCT((AC18:AI18&gt;=$N$8)*(AC18:AI18 &lt;= $N$9)*(TEXT(AC18:AI18,"yyyy-mm")=AL19)*(AC19:AI19 = "▲")))</f>
        <v>0</v>
      </c>
      <c r="AO19" s="69" cm="1">
        <f t="array" ref="AO19">IF(AL19=AL18,0,SUMPRODUCT((AC18:AI18&gt;=$N$8)*(AC18:AI18 &lt;= $N$9)*(TEXT(AC18:AI18,"yyyy-mm")=AL19)*(AC19:AI19 = "★")))</f>
        <v>0</v>
      </c>
      <c r="AP19" s="68"/>
      <c r="AQ19" s="19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3"/>
    </row>
    <row r="20" spans="1:55" s="8" customFormat="1" ht="19.5" customHeight="1" x14ac:dyDescent="0.45">
      <c r="A20" s="4">
        <v>2</v>
      </c>
      <c r="B20" s="4">
        <v>10</v>
      </c>
      <c r="C20" s="18">
        <f t="shared" si="1"/>
        <v>46235</v>
      </c>
      <c r="D20" s="18">
        <f t="shared" si="2"/>
        <v>45989</v>
      </c>
      <c r="E20" s="4" t="str">
        <f t="shared" si="0"/>
        <v>2026-08</v>
      </c>
      <c r="F20" s="2">
        <f ca="1">SUMIF($V$58:$W$99,E20,$W$58:$W$99)</f>
        <v>0</v>
      </c>
      <c r="G20" s="2">
        <f ca="1">SUMIF($V$58:$X$99,E20,$X$58:$X$99)</f>
        <v>0</v>
      </c>
      <c r="H20" s="2">
        <f ca="1">SUMIF($V$58:$Y$99,E20,$Y$58:$Y$99)</f>
        <v>0</v>
      </c>
      <c r="I20" s="17">
        <f t="shared" si="3"/>
        <v>0</v>
      </c>
      <c r="J20" s="135"/>
      <c r="K20" s="135"/>
      <c r="L20" s="132">
        <v>2</v>
      </c>
      <c r="M20" s="141">
        <f>S18+1</f>
        <v>45964</v>
      </c>
      <c r="N20" s="141">
        <f>M20+1</f>
        <v>45965</v>
      </c>
      <c r="O20" s="141">
        <f t="shared" ref="O20:Q20" si="8">N20+1</f>
        <v>45966</v>
      </c>
      <c r="P20" s="141">
        <f t="shared" si="8"/>
        <v>45967</v>
      </c>
      <c r="Q20" s="141">
        <f t="shared" si="8"/>
        <v>45968</v>
      </c>
      <c r="R20" s="142">
        <f>Q20+1</f>
        <v>45969</v>
      </c>
      <c r="S20" s="143">
        <f>R20+1</f>
        <v>45970</v>
      </c>
      <c r="T20" s="135">
        <f t="shared" ref="T20" si="9">COUNTIF(M21:S21,"★")</f>
        <v>0</v>
      </c>
      <c r="U20" s="135"/>
      <c r="V20" s="135" t="str">
        <f>TEXT(M20,"YYYY-MM")</f>
        <v>2025-11</v>
      </c>
      <c r="W20" s="140" cm="1">
        <f t="array" ref="W20">SUMPRODUCT((M20:S20&gt;=$N$8)*(M20:S20 &lt;= $N$9)*(TEXT(M20:S20,"yyyy-mm")=V20)*(M21:S21 = "●"))</f>
        <v>0</v>
      </c>
      <c r="X20" s="140" cm="1">
        <f t="array" ref="X20">SUMPRODUCT((R20:S20&gt;=$N$8)*(R20:S20 &lt;= $N$9)*(TEXT(R20:S20,"yyyy-mm")=V20)*(R21:S21 = "▲"))</f>
        <v>0</v>
      </c>
      <c r="Y20" s="140" cm="1">
        <f t="array" ref="Y20">SUMPRODUCT((M20:S20&gt;=$N$8)*(M20:S20 &lt;= $N$9)*(TEXT(M20:S20,"yyyy-mm")=V20)*(M21:S21 = "★"))</f>
        <v>0</v>
      </c>
      <c r="Z20" s="135"/>
      <c r="AA20" s="135"/>
      <c r="AB20" s="132">
        <v>18</v>
      </c>
      <c r="AC20" s="141">
        <f>AI18+1</f>
        <v>46076</v>
      </c>
      <c r="AD20" s="141">
        <f t="shared" ref="AD20:AI20" si="10">AC20+1</f>
        <v>46077</v>
      </c>
      <c r="AE20" s="141">
        <f t="shared" si="10"/>
        <v>46078</v>
      </c>
      <c r="AF20" s="141">
        <f t="shared" si="10"/>
        <v>46079</v>
      </c>
      <c r="AG20" s="141">
        <f t="shared" si="10"/>
        <v>46080</v>
      </c>
      <c r="AH20" s="142">
        <f t="shared" si="10"/>
        <v>46081</v>
      </c>
      <c r="AI20" s="143">
        <f t="shared" si="10"/>
        <v>46082</v>
      </c>
      <c r="AJ20" s="68">
        <f t="shared" ref="AJ20" si="11">COUNTIF(AC21:AI21,"★")</f>
        <v>0</v>
      </c>
      <c r="AK20" s="68"/>
      <c r="AL20" s="68" t="str">
        <f>TEXT(AC20,"YYYY-MM")</f>
        <v>2026-02</v>
      </c>
      <c r="AM20" s="69" cm="1">
        <f t="array" ref="AM20">SUMPRODUCT((AC20:AI20&gt;=$N$8)*(AC20:AI20 &lt;= $N$9)*(TEXT(AC20:AI20,"yyyy-mm")=AL20)*(AC21:AI21 = "●"))</f>
        <v>0</v>
      </c>
      <c r="AN20" s="69" cm="1">
        <f t="array" ref="AN20">SUMPRODUCT((AH20:AI20&gt;=$N$8)*(AH20:AI20 &lt;= $N$9)*(TEXT(AH20:AI20,"yyyy-mm")=AL20)*(AH21:AI21 = "▲"))</f>
        <v>0</v>
      </c>
      <c r="AO20" s="69" cm="1">
        <f t="array" ref="AO20">SUMPRODUCT((AC20:AI20&gt;=$N$8)*(AC20:AI20 &lt;= $N$9)*(TEXT(AC20:AI20,"yyyy-mm")=AL20)*(AC21:AI21 = "★"))</f>
        <v>0</v>
      </c>
      <c r="AP20" s="68"/>
      <c r="AQ20" s="19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3"/>
    </row>
    <row r="21" spans="1:55" s="8" customFormat="1" ht="19.5" customHeight="1" thickBot="1" x14ac:dyDescent="0.5">
      <c r="A21" s="4">
        <v>3</v>
      </c>
      <c r="B21" s="4">
        <v>11</v>
      </c>
      <c r="C21" s="18">
        <f t="shared" si="1"/>
        <v>46266</v>
      </c>
      <c r="D21" s="18">
        <f t="shared" si="2"/>
        <v>45989</v>
      </c>
      <c r="E21" s="4" t="str">
        <f t="shared" si="0"/>
        <v>2026-09</v>
      </c>
      <c r="F21" s="2">
        <f ca="1">SUMIF($V$58:$W$99,E21,$W$58:$W$99)</f>
        <v>0</v>
      </c>
      <c r="G21" s="2">
        <f ca="1">SUMIF($V$58:$X$99,E21,$X$58:$X$99)</f>
        <v>0</v>
      </c>
      <c r="H21" s="2">
        <f ca="1">SUMIF($V$58:$Y$99,E21,$Y$58:$Y$99)</f>
        <v>0</v>
      </c>
      <c r="I21" s="17">
        <f t="shared" si="3"/>
        <v>0</v>
      </c>
      <c r="J21" s="135"/>
      <c r="K21" s="135" t="str">
        <f t="shared" ref="K21" si="12">IF(U21&gt;=0.285,"OK","NG")</f>
        <v>NG</v>
      </c>
      <c r="L21" s="136"/>
      <c r="M21" s="144"/>
      <c r="N21" s="144"/>
      <c r="O21" s="144"/>
      <c r="P21" s="144"/>
      <c r="Q21" s="144"/>
      <c r="R21" s="145"/>
      <c r="S21" s="146"/>
      <c r="T21" s="135">
        <f t="shared" ref="T21" si="13">COUNTIF(M21:S21,"●")</f>
        <v>0</v>
      </c>
      <c r="U21" s="147">
        <f t="shared" ref="U21" si="14">IF(COUNTA(M21:S21)=0,-1,IF(OR(COUNTIF(M21:S21,"▲")&gt;6,AND(M20&lt;$N$9,$N$9&lt;S20)),0.285,IF(T20+T21=0,0,T21/(T21+T20))))</f>
        <v>-1</v>
      </c>
      <c r="V21" s="135" t="str">
        <f>TEXT(S20,"YYYY-MM")</f>
        <v>2025-11</v>
      </c>
      <c r="W21" s="140" cm="1">
        <f t="array" ref="W21">IF(V21=V20,0,SUMPRODUCT((M20:S20&gt;=$N$8)*(M20:S20 &lt;= $N$9)*(TEXT(M20:S20,"yyyy-mm")=V21)*(M21:S21 = "●")))</f>
        <v>0</v>
      </c>
      <c r="X21" s="140" cm="1">
        <f t="array" ref="X21">IF(V21=V20,0,SUMPRODUCT((M20:S20&gt;=$N$8)*(M20:S20 &lt;= $N$9)*(TEXT(M20:S20,"yyyy-mm")=V21)*(M21:S21 = "▲")))</f>
        <v>0</v>
      </c>
      <c r="Y21" s="140" cm="1">
        <f t="array" ref="Y21">IF(V21=V20,0,SUMPRODUCT((M20:S20&gt;=$N$8)*(M20:S20 &lt;= $N$9)*(TEXT(M20:S20,"yyyy-mm")=V21)*(M21:S21 = "★")))</f>
        <v>0</v>
      </c>
      <c r="Z21" s="135"/>
      <c r="AA21" s="135" t="str">
        <f t="shared" ref="AA21" si="15">IF(AK21&gt;=0.285,"OK","NG")</f>
        <v>NG</v>
      </c>
      <c r="AB21" s="136"/>
      <c r="AC21" s="144"/>
      <c r="AD21" s="144"/>
      <c r="AE21" s="144"/>
      <c r="AF21" s="144"/>
      <c r="AG21" s="144"/>
      <c r="AH21" s="145"/>
      <c r="AI21" s="146"/>
      <c r="AJ21" s="68">
        <f t="shared" ref="AJ21" si="16">COUNTIF(AC21:AI21,"●")</f>
        <v>0</v>
      </c>
      <c r="AK21" s="70">
        <f t="shared" ref="AK21" si="17">IF(COUNTA(AC21:AI21)=0,-1,IF(OR(COUNTIF(AC21:AI21,"▲")&gt;6,AND(AC20&lt;$N$9,$N$9&lt;AI20)),0.285,IF(AJ20+AJ21=0,0,AJ21/(AJ21+AJ20))))</f>
        <v>-1</v>
      </c>
      <c r="AL21" s="68" t="str">
        <f>TEXT(AI20,"YYYY-MM")</f>
        <v>2026-03</v>
      </c>
      <c r="AM21" s="69" cm="1">
        <f t="array" ref="AM21">IF(AL21=AL20,0,SUMPRODUCT((AC20:AI20&gt;=$N$8)*(AC20:AI20 &lt;= $N$9)*(TEXT(AC20:AI20,"yyyy-mm")=AL21)*(AC21:AI21 = "●")))</f>
        <v>0</v>
      </c>
      <c r="AN21" s="69" cm="1">
        <f t="array" ref="AN21">IF(AL21=AL20,0,SUMPRODUCT((AC20:AI20&gt;=$N$8)*(AC20:AI20 &lt;= $N$9)*(TEXT(AC20:AI20,"yyyy-mm")=AL21)*(AC21:AI21 = "▲")))</f>
        <v>0</v>
      </c>
      <c r="AO21" s="69" cm="1">
        <f t="array" ref="AO21">IF(AL21=AL20,0,SUMPRODUCT((AC20:AI20&gt;=$N$8)*(AC20:AI20 &lt;= $N$9)*(TEXT(AC20:AI20,"yyyy-mm")=AL21)*(AC21:AI21 = "★")))</f>
        <v>0</v>
      </c>
      <c r="AP21" s="68"/>
      <c r="AQ21" s="19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3"/>
    </row>
    <row r="22" spans="1:55" s="8" customFormat="1" ht="19.5" customHeight="1" x14ac:dyDescent="0.45">
      <c r="A22" s="4">
        <v>4</v>
      </c>
      <c r="B22" s="4">
        <v>12</v>
      </c>
      <c r="C22" s="18">
        <f t="shared" si="1"/>
        <v>46296</v>
      </c>
      <c r="D22" s="18">
        <f t="shared" si="2"/>
        <v>45989</v>
      </c>
      <c r="E22" s="4" t="str">
        <f t="shared" si="0"/>
        <v>2026-10</v>
      </c>
      <c r="F22" s="2">
        <f ca="1">SUMIF($AL$58:$AM$99,E22,$AM$58:$AM$99)+SUMIF($V$58:$W$99,E22,$W$58:$W$99)</f>
        <v>0</v>
      </c>
      <c r="G22" s="2">
        <f ca="1">SUMIF($AL$58:$AN$99,E22,$AN$58:$AN$99)+SUMIF($V$58:$X$99,E22,$X$58:$X$99)</f>
        <v>0</v>
      </c>
      <c r="H22" s="2">
        <f ca="1">SUMIF($AL$58:$AO$99,E22,$AO$58:$AO$99)+SUMIF($V$58:$Y$99,E22,$Y$58:$Y$99)</f>
        <v>0</v>
      </c>
      <c r="I22" s="17">
        <f t="shared" si="3"/>
        <v>0</v>
      </c>
      <c r="J22" s="135"/>
      <c r="K22" s="135"/>
      <c r="L22" s="132">
        <v>3</v>
      </c>
      <c r="M22" s="141">
        <f>S20+1</f>
        <v>45971</v>
      </c>
      <c r="N22" s="141">
        <f>M22+1</f>
        <v>45972</v>
      </c>
      <c r="O22" s="141">
        <f t="shared" ref="O22:Q22" si="18">N22+1</f>
        <v>45973</v>
      </c>
      <c r="P22" s="141">
        <f t="shared" si="18"/>
        <v>45974</v>
      </c>
      <c r="Q22" s="141">
        <f t="shared" si="18"/>
        <v>45975</v>
      </c>
      <c r="R22" s="142">
        <f>Q22+1</f>
        <v>45976</v>
      </c>
      <c r="S22" s="143">
        <f>R22+1</f>
        <v>45977</v>
      </c>
      <c r="T22" s="135">
        <f t="shared" ref="T22" si="19">COUNTIF(M23:S23,"★")</f>
        <v>0</v>
      </c>
      <c r="U22" s="135"/>
      <c r="V22" s="135" t="str">
        <f>TEXT(M22,"YYYY-MM")</f>
        <v>2025-11</v>
      </c>
      <c r="W22" s="140" cm="1">
        <f t="array" ref="W22">SUMPRODUCT((M22:S22&gt;=$N$8)*(M22:S22 &lt;= $N$9)*(TEXT(M22:S22,"yyyy-mm")=V22)*(M23:S23 = "●"))</f>
        <v>0</v>
      </c>
      <c r="X22" s="140" cm="1">
        <f t="array" ref="X22">SUMPRODUCT((R22:S22&gt;=$N$8)*(R22:S22 &lt;= $N$9)*(TEXT(R22:S22,"yyyy-mm")=V22)*(R23:S23 = "▲"))</f>
        <v>0</v>
      </c>
      <c r="Y22" s="140" cm="1">
        <f t="array" ref="Y22">SUMPRODUCT((M22:S22&gt;=$N$8)*(M22:S22 &lt;= $N$9)*(TEXT(M22:S22,"yyyy-mm")=V22)*(M23:S23 = "★"))</f>
        <v>0</v>
      </c>
      <c r="Z22" s="135"/>
      <c r="AA22" s="135"/>
      <c r="AB22" s="132">
        <v>19</v>
      </c>
      <c r="AC22" s="141">
        <f>AI20+1</f>
        <v>46083</v>
      </c>
      <c r="AD22" s="141">
        <f t="shared" ref="AD22:AI22" si="20">AC22+1</f>
        <v>46084</v>
      </c>
      <c r="AE22" s="141">
        <f t="shared" si="20"/>
        <v>46085</v>
      </c>
      <c r="AF22" s="141">
        <f t="shared" si="20"/>
        <v>46086</v>
      </c>
      <c r="AG22" s="141">
        <f t="shared" si="20"/>
        <v>46087</v>
      </c>
      <c r="AH22" s="142">
        <f t="shared" si="20"/>
        <v>46088</v>
      </c>
      <c r="AI22" s="143">
        <f t="shared" si="20"/>
        <v>46089</v>
      </c>
      <c r="AJ22" s="68">
        <f t="shared" ref="AJ22" si="21">COUNTIF(AC23:AI23,"★")</f>
        <v>0</v>
      </c>
      <c r="AK22" s="68"/>
      <c r="AL22" s="68" t="str">
        <f>TEXT(AC22,"YYYY-MM")</f>
        <v>2026-03</v>
      </c>
      <c r="AM22" s="69" cm="1">
        <f t="array" ref="AM22">SUMPRODUCT((AC22:AI22&gt;=$N$8)*(AC22:AI22 &lt;= $N$9)*(TEXT(AC22:AI22,"yyyy-mm")=AL22)*(AC23:AI23 = "●"))</f>
        <v>0</v>
      </c>
      <c r="AN22" s="69" cm="1">
        <f t="array" ref="AN22">SUMPRODUCT((AH22:AI22&gt;=$N$8)*(AH22:AI22 &lt;= $N$9)*(TEXT(AH22:AI22,"yyyy-mm")=AL22)*(AH23:AI23 = "▲"))</f>
        <v>0</v>
      </c>
      <c r="AO22" s="69" cm="1">
        <f t="array" ref="AO22">SUMPRODUCT((AC22:AI22&gt;=$N$8)*(AC22:AI22 &lt;= $N$9)*(TEXT(AC22:AI22,"yyyy-mm")=AL22)*(AC23:AI23 = "★"))</f>
        <v>0</v>
      </c>
      <c r="AP22" s="68"/>
      <c r="AQ22" s="19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3"/>
    </row>
    <row r="23" spans="1:55" s="8" customFormat="1" ht="19.5" customHeight="1" thickBot="1" x14ac:dyDescent="0.5">
      <c r="A23" s="4">
        <v>5</v>
      </c>
      <c r="B23" s="4">
        <v>13</v>
      </c>
      <c r="C23" s="18">
        <f t="shared" si="1"/>
        <v>46327</v>
      </c>
      <c r="D23" s="18">
        <f t="shared" si="2"/>
        <v>45989</v>
      </c>
      <c r="E23" s="4" t="str">
        <f t="shared" si="0"/>
        <v>2026-11</v>
      </c>
      <c r="F23" s="2">
        <f ca="1">SUMIF($AL$58:$AM$99,E23,$AM$58:$AM$99)+SUMIF($V$58:$W$99,E23,$W$58:$W$99)</f>
        <v>0</v>
      </c>
      <c r="G23" s="2">
        <f ca="1">SUMIF($AL$58:$AN$99,E23,$AN$58:$AN$99)+SUMIF($V$58:$X$99,E23,$X$58:$X$99)</f>
        <v>0</v>
      </c>
      <c r="H23" s="2">
        <f ca="1">SUMIF($AL$58:$AO$99,E23,$AO$58:$AO$99)+SUMIF($V$58:$Y$99,E23,$Y$58:$Y$99)</f>
        <v>0</v>
      </c>
      <c r="I23" s="17">
        <f t="shared" si="3"/>
        <v>0</v>
      </c>
      <c r="J23" s="135"/>
      <c r="K23" s="135" t="str">
        <f t="shared" ref="K23" si="22">IF(U23&gt;=0.285,"OK","NG")</f>
        <v>NG</v>
      </c>
      <c r="L23" s="136"/>
      <c r="M23" s="144"/>
      <c r="N23" s="144"/>
      <c r="O23" s="144"/>
      <c r="P23" s="144"/>
      <c r="Q23" s="144"/>
      <c r="R23" s="145"/>
      <c r="S23" s="146"/>
      <c r="T23" s="135">
        <f t="shared" ref="T23" si="23">COUNTIF(M23:S23,"●")</f>
        <v>0</v>
      </c>
      <c r="U23" s="147">
        <f t="shared" ref="U23" si="24">IF(COUNTA(M23:S23)=0,-1,IF(OR(COUNTIF(M23:S23,"▲")&gt;6,AND(M22&lt;$N$9,$N$9&lt;S22)),0.285,IF(T22+T23=0,0,T23/(T23+T22))))</f>
        <v>-1</v>
      </c>
      <c r="V23" s="135" t="str">
        <f>TEXT(S22,"YYYY-MM")</f>
        <v>2025-11</v>
      </c>
      <c r="W23" s="140" cm="1">
        <f t="array" ref="W23">IF(V23=V22,0,SUMPRODUCT((M22:S22&gt;=$N$8)*(M22:S22 &lt;= $N$9)*(TEXT(M22:S22,"yyyy-mm")=V23)*(M23:S23 = "●")))</f>
        <v>0</v>
      </c>
      <c r="X23" s="140" cm="1">
        <f t="array" ref="X23">IF(V23=V22,0,SUMPRODUCT((M22:S22&gt;=$N$8)*(M22:S22 &lt;= $N$9)*(TEXT(M22:S22,"yyyy-mm")=V23)*(M23:S23 = "▲")))</f>
        <v>0</v>
      </c>
      <c r="Y23" s="140" cm="1">
        <f t="array" ref="Y23">IF(V23=V22,0,SUMPRODUCT((M22:S22&gt;=$N$8)*(M22:S22 &lt;= $N$9)*(TEXT(M22:S22,"yyyy-mm")=V23)*(M23:S23 = "★")))</f>
        <v>0</v>
      </c>
      <c r="Z23" s="135"/>
      <c r="AA23" s="135" t="str">
        <f t="shared" ref="AA23" si="25">IF(AK23&gt;=0.285,"OK","NG")</f>
        <v>NG</v>
      </c>
      <c r="AB23" s="136"/>
      <c r="AC23" s="144"/>
      <c r="AD23" s="144"/>
      <c r="AE23" s="144"/>
      <c r="AF23" s="144"/>
      <c r="AG23" s="144"/>
      <c r="AH23" s="145"/>
      <c r="AI23" s="146"/>
      <c r="AJ23" s="68">
        <f t="shared" ref="AJ23" si="26">COUNTIF(AC23:AI23,"●")</f>
        <v>0</v>
      </c>
      <c r="AK23" s="70">
        <f t="shared" ref="AK23" si="27">IF(COUNTA(AC23:AI23)=0,-1,IF(OR(COUNTIF(AC23:AI23,"▲")&gt;6,AND(AC22&lt;$N$9,$N$9&lt;AI22)),0.285,IF(AJ22+AJ23=0,0,AJ23/(AJ23+AJ22))))</f>
        <v>-1</v>
      </c>
      <c r="AL23" s="68" t="str">
        <f>TEXT(AI22,"YYYY-MM")</f>
        <v>2026-03</v>
      </c>
      <c r="AM23" s="69" cm="1">
        <f t="array" ref="AM23">IF(AL23=AL22,0,SUMPRODUCT((AC22:AI22&gt;=$N$8)*(AC22:AI22 &lt;= $N$9)*(TEXT(AC22:AI22,"yyyy-mm")=AL23)*(AC23:AI23 = "●")))</f>
        <v>0</v>
      </c>
      <c r="AN23" s="69" cm="1">
        <f t="array" ref="AN23">IF(AL23=AL22,0,SUMPRODUCT((AC22:AI22&gt;=$N$8)*(AC22:AI22 &lt;= $N$9)*(TEXT(AC22:AI22,"yyyy-mm")=AL23)*(AC23:AI23 = "▲")))</f>
        <v>0</v>
      </c>
      <c r="AO23" s="69" cm="1">
        <f t="array" ref="AO23">IF(AL23=AL22,0,SUMPRODUCT((AC22:AI22&gt;=$N$8)*(AC22:AI22 &lt;= $N$9)*(TEXT(AC22:AI22,"yyyy-mm")=AL23)*(AC23:AI23 = "★")))</f>
        <v>0</v>
      </c>
      <c r="AP23" s="68"/>
      <c r="AQ23" s="19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3"/>
    </row>
    <row r="24" spans="1:55" s="8" customFormat="1" ht="19.5" customHeight="1" x14ac:dyDescent="0.45">
      <c r="A24" s="4">
        <v>1</v>
      </c>
      <c r="B24" s="4">
        <v>14</v>
      </c>
      <c r="C24" s="18">
        <f t="shared" si="1"/>
        <v>46357</v>
      </c>
      <c r="D24" s="18">
        <f t="shared" si="2"/>
        <v>45989</v>
      </c>
      <c r="E24" s="4" t="str">
        <f t="shared" si="0"/>
        <v>2026-12</v>
      </c>
      <c r="F24" s="2">
        <f ca="1">SUMIF($V$58:$W$99,E24,$W$58:$W$99)+SUMIF($AL$58:$AM$99,E24,$AM$58:$AM$99)</f>
        <v>0</v>
      </c>
      <c r="G24" s="2">
        <f ca="1">SUMIF($V$58:$X$99,E24,$X$58:$X$99)+SUMIF($AL$58:$AN$99,E24,$AN$58:$AN$99)</f>
        <v>0</v>
      </c>
      <c r="H24" s="2">
        <f ca="1">SUMIF($V$58:$Y$99,E24,$Y$58:$Y$99)+SUMIF($AL$58:$AO$99,E24,$AO$58:$AO$99)</f>
        <v>0</v>
      </c>
      <c r="I24" s="17">
        <f t="shared" si="3"/>
        <v>0</v>
      </c>
      <c r="J24" s="135"/>
      <c r="K24" s="135"/>
      <c r="L24" s="132">
        <v>4</v>
      </c>
      <c r="M24" s="141">
        <f>S22+1</f>
        <v>45978</v>
      </c>
      <c r="N24" s="141">
        <f>M24+1</f>
        <v>45979</v>
      </c>
      <c r="O24" s="141">
        <f t="shared" ref="O24:Q24" si="28">N24+1</f>
        <v>45980</v>
      </c>
      <c r="P24" s="141">
        <f t="shared" si="28"/>
        <v>45981</v>
      </c>
      <c r="Q24" s="141">
        <f t="shared" si="28"/>
        <v>45982</v>
      </c>
      <c r="R24" s="142">
        <f>Q24+1</f>
        <v>45983</v>
      </c>
      <c r="S24" s="143">
        <f>R24+1</f>
        <v>45984</v>
      </c>
      <c r="T24" s="135">
        <f t="shared" ref="T24" si="29">COUNTIF(M25:S25,"★")</f>
        <v>0</v>
      </c>
      <c r="U24" s="135"/>
      <c r="V24" s="135" t="str">
        <f>TEXT(M24,"YYYY-MM")</f>
        <v>2025-11</v>
      </c>
      <c r="W24" s="140" cm="1">
        <f t="array" ref="W24">SUMPRODUCT((M24:S24&gt;=$N$8)*(M24:S24 &lt;= $N$9)*(TEXT(M24:S24,"yyyy-mm")=V24)*(M25:S25 = "●"))</f>
        <v>0</v>
      </c>
      <c r="X24" s="140" cm="1">
        <f t="array" ref="X24">SUMPRODUCT((R24:S24&gt;=$N$8)*(R24:S24 &lt;= $N$9)*(TEXT(R24:S24,"yyyy-mm")=V24)*(R25:S25 = "▲"))</f>
        <v>0</v>
      </c>
      <c r="Y24" s="140" cm="1">
        <f t="array" ref="Y24">SUMPRODUCT((M24:S24&gt;=$N$8)*(M24:S24 &lt;= $N$9)*(TEXT(M24:S24,"yyyy-mm")=V24)*(M25:S25 = "★"))</f>
        <v>0</v>
      </c>
      <c r="Z24" s="135"/>
      <c r="AA24" s="135"/>
      <c r="AB24" s="132">
        <v>20</v>
      </c>
      <c r="AC24" s="141">
        <f>AI22+1</f>
        <v>46090</v>
      </c>
      <c r="AD24" s="141">
        <f t="shared" ref="AD24:AI24" si="30">AC24+1</f>
        <v>46091</v>
      </c>
      <c r="AE24" s="141">
        <f t="shared" si="30"/>
        <v>46092</v>
      </c>
      <c r="AF24" s="141">
        <f t="shared" si="30"/>
        <v>46093</v>
      </c>
      <c r="AG24" s="141">
        <f t="shared" si="30"/>
        <v>46094</v>
      </c>
      <c r="AH24" s="142">
        <f t="shared" si="30"/>
        <v>46095</v>
      </c>
      <c r="AI24" s="143">
        <f t="shared" si="30"/>
        <v>46096</v>
      </c>
      <c r="AJ24" s="68">
        <f t="shared" ref="AJ24" si="31">COUNTIF(AC25:AI25,"★")</f>
        <v>0</v>
      </c>
      <c r="AK24" s="68"/>
      <c r="AL24" s="68" t="str">
        <f>TEXT(AC24,"YYYY-MM")</f>
        <v>2026-03</v>
      </c>
      <c r="AM24" s="69" cm="1">
        <f t="array" ref="AM24">SUMPRODUCT((AC24:AI24&gt;=$N$8)*(AC24:AI24 &lt;= $N$9)*(TEXT(AC24:AI24,"yyyy-mm")=AL24)*(AC25:AI25 = "●"))</f>
        <v>0</v>
      </c>
      <c r="AN24" s="69" cm="1">
        <f t="array" ref="AN24">SUMPRODUCT((AH24:AI24&gt;=$N$8)*(AH24:AI24 &lt;= $N$9)*(TEXT(AH24:AI24,"yyyy-mm")=AL24)*(AH25:AI25 = "▲"))</f>
        <v>0</v>
      </c>
      <c r="AO24" s="69" cm="1">
        <f t="array" ref="AO24">SUMPRODUCT((AC24:AI24&gt;=$N$8)*(AC24:AI24 &lt;= $N$9)*(TEXT(AC24:AI24,"yyyy-mm")=AL24)*(AC25:AI25 = "★"))</f>
        <v>0</v>
      </c>
      <c r="AP24" s="68"/>
      <c r="AQ24" s="19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3"/>
    </row>
    <row r="25" spans="1:55" s="8" customFormat="1" ht="19.5" customHeight="1" thickBot="1" x14ac:dyDescent="0.5">
      <c r="A25" s="4">
        <v>2</v>
      </c>
      <c r="B25" s="4">
        <v>15</v>
      </c>
      <c r="C25" s="18">
        <f t="shared" si="1"/>
        <v>46388</v>
      </c>
      <c r="D25" s="18">
        <f t="shared" si="2"/>
        <v>45989</v>
      </c>
      <c r="E25" s="4" t="str">
        <f t="shared" si="0"/>
        <v>2027-01</v>
      </c>
      <c r="F25" s="2">
        <f ca="1">SUMIF($AL$58:$AM$99,E25,$AM$58:$AM$99)</f>
        <v>0</v>
      </c>
      <c r="G25" s="2">
        <f ca="1">SUMIF($AL$58:$AN$99,E25,$AN$58:$AN$99)</f>
        <v>0</v>
      </c>
      <c r="H25" s="2">
        <f ca="1">SUMIF($AL$58:$AO$99,E25,$AO$58:$AO$99)</f>
        <v>0</v>
      </c>
      <c r="I25" s="17">
        <f t="shared" si="3"/>
        <v>0</v>
      </c>
      <c r="J25" s="135"/>
      <c r="K25" s="135" t="str">
        <f t="shared" ref="K25" si="32">IF(U25&gt;=0.285,"OK","NG")</f>
        <v>NG</v>
      </c>
      <c r="L25" s="136"/>
      <c r="M25" s="144"/>
      <c r="N25" s="144"/>
      <c r="O25" s="144"/>
      <c r="P25" s="144"/>
      <c r="Q25" s="144"/>
      <c r="R25" s="145"/>
      <c r="S25" s="146"/>
      <c r="T25" s="135">
        <f t="shared" ref="T25" si="33">COUNTIF(M25:S25,"●")</f>
        <v>0</v>
      </c>
      <c r="U25" s="147">
        <f t="shared" ref="U25" si="34">IF(COUNTA(M25:S25)=0,-1,IF(OR(COUNTIF(M25:S25,"▲")&gt;6,AND(M24&lt;$N$9,$N$9&lt;S24)),0.285,IF(T24+T25=0,0,T25/(T25+T24))))</f>
        <v>-1</v>
      </c>
      <c r="V25" s="135" t="str">
        <f>TEXT(S24,"YYYY-MM")</f>
        <v>2025-11</v>
      </c>
      <c r="W25" s="140" cm="1">
        <f t="array" ref="W25">IF(V25=V24,0,SUMPRODUCT((M24:S24&gt;=$N$8)*(M24:S24 &lt;= $N$9)*(TEXT(M24:S24,"yyyy-mm")=V25)*(M25:S25 = "●")))</f>
        <v>0</v>
      </c>
      <c r="X25" s="140" cm="1">
        <f t="array" ref="X25">IF(V25=V24,0,SUMPRODUCT((M24:S24&gt;=$N$8)*(M24:S24 &lt;= $N$9)*(TEXT(M24:S24,"yyyy-mm")=V25)*(M25:S25 = "▲")))</f>
        <v>0</v>
      </c>
      <c r="Y25" s="140" cm="1">
        <f t="array" ref="Y25">IF(V25=V24,0,SUMPRODUCT((M24:S24&gt;=$N$8)*(M24:S24 &lt;= $N$9)*(TEXT(M24:S24,"yyyy-mm")=V25)*(M25:S25 = "★")))</f>
        <v>0</v>
      </c>
      <c r="Z25" s="135"/>
      <c r="AA25" s="135" t="str">
        <f t="shared" ref="AA25" si="35">IF(AK25&gt;=0.285,"OK","NG")</f>
        <v>NG</v>
      </c>
      <c r="AB25" s="136"/>
      <c r="AC25" s="144"/>
      <c r="AD25" s="144"/>
      <c r="AE25" s="144"/>
      <c r="AF25" s="144"/>
      <c r="AG25" s="144"/>
      <c r="AH25" s="145"/>
      <c r="AI25" s="146"/>
      <c r="AJ25" s="68">
        <f t="shared" ref="AJ25" si="36">COUNTIF(AC25:AI25,"●")</f>
        <v>0</v>
      </c>
      <c r="AK25" s="70">
        <f t="shared" ref="AK25" si="37">IF(COUNTA(AC25:AI25)=0,-1,IF(OR(COUNTIF(AC25:AI25,"▲")&gt;6,AND(AC24&lt;$N$9,$N$9&lt;AI24)),0.285,IF(AJ24+AJ25=0,0,AJ25/(AJ25+AJ24))))</f>
        <v>-1</v>
      </c>
      <c r="AL25" s="68" t="str">
        <f>TEXT(AI24,"YYYY-MM")</f>
        <v>2026-03</v>
      </c>
      <c r="AM25" s="69" cm="1">
        <f t="array" ref="AM25">IF(AL25=AL24,0,SUMPRODUCT((AC24:AI24&gt;=$N$8)*(AC24:AI24 &lt;= $N$9)*(TEXT(AC24:AI24,"yyyy-mm")=AL25)*(AC25:AI25 = "●")))</f>
        <v>0</v>
      </c>
      <c r="AN25" s="69" cm="1">
        <f t="array" ref="AN25">IF(AL25=AL24,0,SUMPRODUCT((AC24:AI24&gt;=$N$8)*(AC24:AI24 &lt;= $N$9)*(TEXT(AC24:AI24,"yyyy-mm")=AL25)*(AC25:AI25 = "▲")))</f>
        <v>0</v>
      </c>
      <c r="AO25" s="69" cm="1">
        <f t="array" ref="AO25">IF(AL25=AL24,0,SUMPRODUCT((AC24:AI24&gt;=$N$8)*(AC24:AI24 &lt;= $N$9)*(TEXT(AC24:AI24,"yyyy-mm")=AL25)*(AC25:AI25 = "★")))</f>
        <v>0</v>
      </c>
      <c r="AP25" s="68"/>
      <c r="AQ25" s="19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3"/>
    </row>
    <row r="26" spans="1:55" s="8" customFormat="1" ht="19.5" customHeight="1" x14ac:dyDescent="0.45">
      <c r="A26" s="4">
        <v>3</v>
      </c>
      <c r="B26" s="4">
        <v>16</v>
      </c>
      <c r="C26" s="18">
        <f t="shared" si="1"/>
        <v>46419</v>
      </c>
      <c r="D26" s="18">
        <f t="shared" si="2"/>
        <v>45989</v>
      </c>
      <c r="E26" s="4" t="str">
        <f t="shared" si="0"/>
        <v>2027-02</v>
      </c>
      <c r="F26" s="2">
        <f ca="1">SUMIF($AL$58:$AM$99,E26,$AM$58:$AM$99)</f>
        <v>0</v>
      </c>
      <c r="G26" s="2">
        <f ca="1">SUMIF($AL$58:$AN$99,E26,$AN$58:$AN$99)</f>
        <v>0</v>
      </c>
      <c r="H26" s="2">
        <f ca="1">SUMIF($AL$58:$AO$99,E26,$AO$58:$AO$99)</f>
        <v>0</v>
      </c>
      <c r="I26" s="17">
        <f t="shared" si="3"/>
        <v>0</v>
      </c>
      <c r="J26" s="135"/>
      <c r="K26" s="135"/>
      <c r="L26" s="132">
        <v>5</v>
      </c>
      <c r="M26" s="141">
        <f>S24+1</f>
        <v>45985</v>
      </c>
      <c r="N26" s="141">
        <f>M26+1</f>
        <v>45986</v>
      </c>
      <c r="O26" s="141">
        <f t="shared" ref="O26:Q26" si="38">N26+1</f>
        <v>45987</v>
      </c>
      <c r="P26" s="141">
        <f t="shared" si="38"/>
        <v>45988</v>
      </c>
      <c r="Q26" s="141">
        <f t="shared" si="38"/>
        <v>45989</v>
      </c>
      <c r="R26" s="142">
        <f>Q26+1</f>
        <v>45990</v>
      </c>
      <c r="S26" s="143">
        <f>R26+1</f>
        <v>45991</v>
      </c>
      <c r="T26" s="135">
        <f t="shared" ref="T26" si="39">COUNTIF(M27:S27,"★")</f>
        <v>0</v>
      </c>
      <c r="U26" s="135"/>
      <c r="V26" s="135" t="str">
        <f>TEXT(M26,"YYYY-MM")</f>
        <v>2025-11</v>
      </c>
      <c r="W26" s="140" cm="1">
        <f t="array" ref="W26">SUMPRODUCT((M26:S26&gt;=$N$8)*(M26:S26 &lt;= $N$9)*(TEXT(M26:S26,"yyyy-mm")=V26)*(M27:S27 = "●"))</f>
        <v>0</v>
      </c>
      <c r="X26" s="140" cm="1">
        <f t="array" ref="X26">SUMPRODUCT((R26:S26&gt;=$N$8)*(R26:S26 &lt;= $N$9)*(TEXT(R26:S26,"yyyy-mm")=V26)*(R27:S27 = "▲"))</f>
        <v>0</v>
      </c>
      <c r="Y26" s="140" cm="1">
        <f t="array" ref="Y26">SUMPRODUCT((M26:S26&gt;=$N$8)*(M26:S26 &lt;= $N$9)*(TEXT(M26:S26,"yyyy-mm")=V26)*(M27:S27 = "★"))</f>
        <v>0</v>
      </c>
      <c r="Z26" s="135"/>
      <c r="AA26" s="135"/>
      <c r="AB26" s="132">
        <v>21</v>
      </c>
      <c r="AC26" s="141">
        <f>AI24+1</f>
        <v>46097</v>
      </c>
      <c r="AD26" s="141">
        <f t="shared" ref="AD26:AI26" si="40">AC26+1</f>
        <v>46098</v>
      </c>
      <c r="AE26" s="141">
        <f t="shared" si="40"/>
        <v>46099</v>
      </c>
      <c r="AF26" s="141">
        <f t="shared" si="40"/>
        <v>46100</v>
      </c>
      <c r="AG26" s="141">
        <f t="shared" si="40"/>
        <v>46101</v>
      </c>
      <c r="AH26" s="142">
        <f t="shared" si="40"/>
        <v>46102</v>
      </c>
      <c r="AI26" s="143">
        <f t="shared" si="40"/>
        <v>46103</v>
      </c>
      <c r="AJ26" s="68">
        <f t="shared" ref="AJ26" si="41">COUNTIF(AC27:AI27,"★")</f>
        <v>0</v>
      </c>
      <c r="AK26" s="68"/>
      <c r="AL26" s="68" t="str">
        <f>TEXT(AC26,"YYYY-MM")</f>
        <v>2026-03</v>
      </c>
      <c r="AM26" s="69" cm="1">
        <f t="array" ref="AM26">SUMPRODUCT((AC26:AI26&gt;=$N$8)*(AC26:AI26 &lt;= $N$9)*(TEXT(AC26:AI26,"yyyy-mm")=AL26)*(AC27:AI27 = "●"))</f>
        <v>0</v>
      </c>
      <c r="AN26" s="69" cm="1">
        <f t="array" ref="AN26">SUMPRODUCT((AH26:AI26&gt;=$N$8)*(AH26:AI26 &lt;= $N$9)*(TEXT(AH26:AI26,"yyyy-mm")=AL26)*(AH27:AI27 = "▲"))</f>
        <v>0</v>
      </c>
      <c r="AO26" s="69" cm="1">
        <f t="array" ref="AO26">SUMPRODUCT((AC26:AI26&gt;=$N$8)*(AC26:AI26 &lt;= $N$9)*(TEXT(AC26:AI26,"yyyy-mm")=AL26)*(AC27:AI27 = "★"))</f>
        <v>0</v>
      </c>
      <c r="AP26" s="68"/>
      <c r="AQ26" s="19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3"/>
    </row>
    <row r="27" spans="1:55" s="8" customFormat="1" ht="19.5" customHeight="1" thickBot="1" x14ac:dyDescent="0.5">
      <c r="A27" s="4">
        <v>4</v>
      </c>
      <c r="B27" s="4">
        <v>17</v>
      </c>
      <c r="C27" s="18">
        <f t="shared" si="1"/>
        <v>46447</v>
      </c>
      <c r="D27" s="18">
        <f t="shared" si="2"/>
        <v>45989</v>
      </c>
      <c r="E27" s="4" t="str">
        <f t="shared" si="0"/>
        <v>2027-03</v>
      </c>
      <c r="F27" s="2">
        <f ca="1">SUMIF($V$109:$W$150,E27,$W$109:$W$150)+SUMIF($AL$58:$AM$99,E27,$AM$58:$AM$99)</f>
        <v>0</v>
      </c>
      <c r="G27" s="2">
        <f ca="1">SUMIF($V$109:$X$150,E27,$X$109:$X$150)+SUMIF($AL$58:$AN$99,E27,$AN$58:$AN$99)</f>
        <v>0</v>
      </c>
      <c r="H27" s="2">
        <f ca="1">SUMIF($V$109:$Y$150,E27,$Y$109:$Y$150)+SUMIF($AL$58:$AO$99,E27,$AO$58:$AO$99)</f>
        <v>0</v>
      </c>
      <c r="I27" s="17">
        <f t="shared" si="3"/>
        <v>0</v>
      </c>
      <c r="J27" s="135"/>
      <c r="K27" s="135" t="str">
        <f t="shared" ref="K27" si="42">IF(U27&gt;=0.285,"OK","NG")</f>
        <v>NG</v>
      </c>
      <c r="L27" s="136"/>
      <c r="M27" s="144"/>
      <c r="N27" s="144"/>
      <c r="O27" s="144"/>
      <c r="P27" s="144"/>
      <c r="Q27" s="144"/>
      <c r="R27" s="145"/>
      <c r="S27" s="146"/>
      <c r="T27" s="135">
        <f t="shared" ref="T27" si="43">COUNTIF(M27:S27,"●")</f>
        <v>0</v>
      </c>
      <c r="U27" s="147">
        <f t="shared" ref="U27" si="44">IF(COUNTA(M27:S27)=0,-1,IF(OR(COUNTIF(M27:S27,"▲")&gt;6,AND(M26&lt;$N$9,$N$9&lt;S26)),0.285,IF(T26+T27=0,0,T27/(T27+T26))))</f>
        <v>-1</v>
      </c>
      <c r="V27" s="135" t="str">
        <f>TEXT(S26,"YYYY-MM")</f>
        <v>2025-11</v>
      </c>
      <c r="W27" s="140" cm="1">
        <f t="array" ref="W27">IF(V27=V26,0,SUMPRODUCT((M26:S26&gt;=$N$8)*(M26:S26 &lt;= $N$9)*(TEXT(M26:S26,"yyyy-mm")=V27)*(M27:S27 = "●")))</f>
        <v>0</v>
      </c>
      <c r="X27" s="140" cm="1">
        <f t="array" ref="X27">IF(V27=V26,0,SUMPRODUCT((M26:S26&gt;=$N$8)*(M26:S26 &lt;= $N$9)*(TEXT(M26:S26,"yyyy-mm")=V27)*(M27:S27 = "▲")))</f>
        <v>0</v>
      </c>
      <c r="Y27" s="140" cm="1">
        <f t="array" ref="Y27">IF(V27=V26,0,SUMPRODUCT((M26:S26&gt;=$N$8)*(M26:S26 &lt;= $N$9)*(TEXT(M26:S26,"yyyy-mm")=V27)*(M27:S27 = "★")))</f>
        <v>0</v>
      </c>
      <c r="Z27" s="135"/>
      <c r="AA27" s="135" t="str">
        <f t="shared" ref="AA27" si="45">IF(AK27&gt;=0.285,"OK","NG")</f>
        <v>NG</v>
      </c>
      <c r="AB27" s="136"/>
      <c r="AC27" s="144"/>
      <c r="AD27" s="144"/>
      <c r="AE27" s="144"/>
      <c r="AF27" s="144"/>
      <c r="AG27" s="144"/>
      <c r="AH27" s="145"/>
      <c r="AI27" s="146"/>
      <c r="AJ27" s="68">
        <f t="shared" ref="AJ27" si="46">COUNTIF(AC27:AI27,"●")</f>
        <v>0</v>
      </c>
      <c r="AK27" s="70">
        <f t="shared" ref="AK27" si="47">IF(COUNTA(AC27:AI27)=0,-1,IF(OR(COUNTIF(AC27:AI27,"▲")&gt;6,AND(AC26&lt;$N$9,$N$9&lt;AI26)),0.285,IF(AJ26+AJ27=0,0,AJ27/(AJ27+AJ26))))</f>
        <v>-1</v>
      </c>
      <c r="AL27" s="68" t="str">
        <f>TEXT(AI26,"YYYY-MM")</f>
        <v>2026-03</v>
      </c>
      <c r="AM27" s="69" cm="1">
        <f t="array" ref="AM27">IF(AL27=AL26,0,SUMPRODUCT((AC26:AI26&gt;=$N$8)*(AC26:AI26 &lt;= $N$9)*(TEXT(AC26:AI26,"yyyy-mm")=AL27)*(AC27:AI27 = "●")))</f>
        <v>0</v>
      </c>
      <c r="AN27" s="69" cm="1">
        <f t="array" ref="AN27">IF(AL27=AL26,0,SUMPRODUCT((AC26:AI26&gt;=$N$8)*(AC26:AI26 &lt;= $N$9)*(TEXT(AC26:AI26,"yyyy-mm")=AL27)*(AC27:AI27 = "▲")))</f>
        <v>0</v>
      </c>
      <c r="AO27" s="69" cm="1">
        <f t="array" ref="AO27">IF(AL27=AL26,0,SUMPRODUCT((AC26:AI26&gt;=$N$8)*(AC26:AI26 &lt;= $N$9)*(TEXT(AC26:AI26,"yyyy-mm")=AL27)*(AC27:AI27 = "★")))</f>
        <v>0</v>
      </c>
      <c r="AP27" s="68"/>
      <c r="AQ27" s="19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3"/>
    </row>
    <row r="28" spans="1:55" s="8" customFormat="1" ht="19.5" customHeight="1" x14ac:dyDescent="0.45">
      <c r="A28" s="4">
        <v>5</v>
      </c>
      <c r="B28" s="4">
        <v>18</v>
      </c>
      <c r="C28" s="18">
        <f t="shared" si="1"/>
        <v>46478</v>
      </c>
      <c r="D28" s="18">
        <f t="shared" si="2"/>
        <v>45989</v>
      </c>
      <c r="E28" s="4" t="str">
        <f t="shared" si="0"/>
        <v>2027-04</v>
      </c>
      <c r="F28" s="2">
        <f ca="1">SUMIF($V$109:$W$150,E28,$W$109:$W$150)+SUMIF($AL$58:$AM$99,E28,$AM$58:$AM$99)</f>
        <v>0</v>
      </c>
      <c r="G28" s="2">
        <f ca="1">SUMIF($V$109:$X$150,E28,$X$109:$X$150)+SUMIF($AL$58:$AN$99,E28,$AN$58:$AN$99)</f>
        <v>0</v>
      </c>
      <c r="H28" s="2">
        <f ca="1">SUMIF($V$109:$Y$150,E28,$Y$109:$Y$150)+SUMIF($AL$58:$AO$99,E28,$AO$58:$AO$99)</f>
        <v>0</v>
      </c>
      <c r="I28" s="17">
        <f t="shared" si="3"/>
        <v>0</v>
      </c>
      <c r="J28" s="135"/>
      <c r="K28" s="135"/>
      <c r="L28" s="132">
        <v>6</v>
      </c>
      <c r="M28" s="141">
        <f>S26+1</f>
        <v>45992</v>
      </c>
      <c r="N28" s="141">
        <f>M28+1</f>
        <v>45993</v>
      </c>
      <c r="O28" s="141">
        <f t="shared" ref="O28:Q28" si="48">N28+1</f>
        <v>45994</v>
      </c>
      <c r="P28" s="141">
        <f t="shared" si="48"/>
        <v>45995</v>
      </c>
      <c r="Q28" s="141">
        <f t="shared" si="48"/>
        <v>45996</v>
      </c>
      <c r="R28" s="142">
        <f>Q28+1</f>
        <v>45997</v>
      </c>
      <c r="S28" s="143">
        <f>R28+1</f>
        <v>45998</v>
      </c>
      <c r="T28" s="135">
        <f t="shared" ref="T28" si="49">COUNTIF(M29:S29,"★")</f>
        <v>0</v>
      </c>
      <c r="U28" s="135"/>
      <c r="V28" s="135" t="str">
        <f>TEXT(M28,"YYYY-MM")</f>
        <v>2025-12</v>
      </c>
      <c r="W28" s="140" cm="1">
        <f t="array" ref="W28">SUMPRODUCT((M28:S28&gt;=$N$8)*(M28:S28 &lt;= $N$9)*(TEXT(M28:S28,"yyyy-mm")=V28)*(M29:S29 = "●"))</f>
        <v>0</v>
      </c>
      <c r="X28" s="140" cm="1">
        <f t="array" ref="X28">SUMPRODUCT((R28:S28&gt;=$N$8)*(R28:S28 &lt;= $N$9)*(TEXT(R28:S28,"yyyy-mm")=V28)*(R29:S29 = "▲"))</f>
        <v>0</v>
      </c>
      <c r="Y28" s="140" cm="1">
        <f t="array" ref="Y28">SUMPRODUCT((M28:S28&gt;=$N$8)*(M28:S28 &lt;= $N$9)*(TEXT(M28:S28,"yyyy-mm")=V28)*(M29:S29 = "★"))</f>
        <v>0</v>
      </c>
      <c r="Z28" s="135"/>
      <c r="AA28" s="135"/>
      <c r="AB28" s="132">
        <v>22</v>
      </c>
      <c r="AC28" s="141">
        <f>AI26+1</f>
        <v>46104</v>
      </c>
      <c r="AD28" s="141">
        <f t="shared" ref="AD28:AI28" si="50">AC28+1</f>
        <v>46105</v>
      </c>
      <c r="AE28" s="141">
        <f t="shared" si="50"/>
        <v>46106</v>
      </c>
      <c r="AF28" s="141">
        <f t="shared" si="50"/>
        <v>46107</v>
      </c>
      <c r="AG28" s="141">
        <f t="shared" si="50"/>
        <v>46108</v>
      </c>
      <c r="AH28" s="142">
        <f t="shared" si="50"/>
        <v>46109</v>
      </c>
      <c r="AI28" s="143">
        <f t="shared" si="50"/>
        <v>46110</v>
      </c>
      <c r="AJ28" s="68">
        <f t="shared" ref="AJ28" si="51">COUNTIF(AC29:AI29,"★")</f>
        <v>0</v>
      </c>
      <c r="AK28" s="68"/>
      <c r="AL28" s="68" t="str">
        <f>TEXT(AC28,"YYYY-MM")</f>
        <v>2026-03</v>
      </c>
      <c r="AM28" s="69" cm="1">
        <f t="array" ref="AM28">SUMPRODUCT((AC28:AI28&gt;=$N$8)*(AC28:AI28 &lt;= $N$9)*(TEXT(AC28:AI28,"yyyy-mm")=AL28)*(AC29:AI29 = "●"))</f>
        <v>0</v>
      </c>
      <c r="AN28" s="69" cm="1">
        <f t="array" ref="AN28">SUMPRODUCT((AH28:AI28&gt;=$N$8)*(AH28:AI28 &lt;= $N$9)*(TEXT(AH28:AI28,"yyyy-mm")=AL28)*(AH29:AI29 = "▲"))</f>
        <v>0</v>
      </c>
      <c r="AO28" s="69" cm="1">
        <f t="array" ref="AO28">SUMPRODUCT((AC28:AI28&gt;=$N$8)*(AC28:AI28 &lt;= $N$9)*(TEXT(AC28:AI28,"yyyy-mm")=AL28)*(AC29:AI29 = "★"))</f>
        <v>0</v>
      </c>
      <c r="AP28" s="68"/>
      <c r="AQ28" s="19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3"/>
    </row>
    <row r="29" spans="1:55" s="8" customFormat="1" ht="19.5" customHeight="1" thickBot="1" x14ac:dyDescent="0.5">
      <c r="A29" s="4">
        <v>1</v>
      </c>
      <c r="B29" s="4">
        <v>19</v>
      </c>
      <c r="C29" s="18">
        <f t="shared" si="1"/>
        <v>46508</v>
      </c>
      <c r="D29" s="18">
        <f t="shared" si="2"/>
        <v>45989</v>
      </c>
      <c r="E29" s="4" t="str">
        <f t="shared" si="0"/>
        <v>2027-05</v>
      </c>
      <c r="F29" s="2">
        <f ca="1">SUMIF($AL$58:$AM$99,E29,$AM$58:$AM$99)+SUMIF($V$109:$W$150,E29,$W$109:$W$150)</f>
        <v>0</v>
      </c>
      <c r="G29" s="2">
        <f ca="1">SUMIF($AL$58:$AN$99,E29,$AN$58:$AN$99)+SUMIF($V$109:$X$150,E29,$X$109:$X$150)</f>
        <v>0</v>
      </c>
      <c r="H29" s="2">
        <f ca="1">SUMIF($AL$58:$AO$99,E29,$AO$58:$AO$99)+SUMIF($V$109:$Y$150,E29,$Y$109:$Y$150)</f>
        <v>0</v>
      </c>
      <c r="I29" s="17">
        <f t="shared" si="3"/>
        <v>0</v>
      </c>
      <c r="J29" s="135"/>
      <c r="K29" s="135" t="str">
        <f t="shared" ref="K29" si="52">IF(U29&gt;=0.285,"OK","NG")</f>
        <v>NG</v>
      </c>
      <c r="L29" s="136"/>
      <c r="M29" s="144"/>
      <c r="N29" s="144"/>
      <c r="O29" s="144"/>
      <c r="P29" s="144"/>
      <c r="Q29" s="144"/>
      <c r="R29" s="145"/>
      <c r="S29" s="146"/>
      <c r="T29" s="135">
        <f t="shared" ref="T29" si="53">COUNTIF(M29:S29,"●")</f>
        <v>0</v>
      </c>
      <c r="U29" s="147">
        <f t="shared" ref="U29" si="54">IF(COUNTA(M29:S29)=0,-1,IF(OR(COUNTIF(M29:S29,"▲")&gt;6,AND(M28&lt;$N$9,$N$9&lt;S28)),0.285,IF(T28+T29=0,0,T29/(T29+T28))))</f>
        <v>-1</v>
      </c>
      <c r="V29" s="135" t="str">
        <f>TEXT(S28,"YYYY-MM")</f>
        <v>2025-12</v>
      </c>
      <c r="W29" s="140" cm="1">
        <f t="array" ref="W29">IF(V29=V28,0,SUMPRODUCT((M28:S28&gt;=$N$8)*(M28:S28 &lt;= $N$9)*(TEXT(M28:S28,"yyyy-mm")=V29)*(M29:S29 = "●")))</f>
        <v>0</v>
      </c>
      <c r="X29" s="140" cm="1">
        <f t="array" ref="X29">IF(V29=V28,0,SUMPRODUCT((M28:S28&gt;=$N$8)*(M28:S28 &lt;= $N$9)*(TEXT(M28:S28,"yyyy-mm")=V29)*(M29:S29 = "▲")))</f>
        <v>0</v>
      </c>
      <c r="Y29" s="140" cm="1">
        <f t="array" ref="Y29">IF(V29=V28,0,SUMPRODUCT((M28:S28&gt;=$N$8)*(M28:S28 &lt;= $N$9)*(TEXT(M28:S28,"yyyy-mm")=V29)*(M29:S29 = "★")))</f>
        <v>0</v>
      </c>
      <c r="Z29" s="135"/>
      <c r="AA29" s="135" t="str">
        <f t="shared" ref="AA29" si="55">IF(AK29&gt;=0.285,"OK","NG")</f>
        <v>NG</v>
      </c>
      <c r="AB29" s="136"/>
      <c r="AC29" s="144"/>
      <c r="AD29" s="144"/>
      <c r="AE29" s="144"/>
      <c r="AF29" s="144"/>
      <c r="AG29" s="144"/>
      <c r="AH29" s="145"/>
      <c r="AI29" s="146"/>
      <c r="AJ29" s="68">
        <f t="shared" ref="AJ29" si="56">COUNTIF(AC29:AI29,"●")</f>
        <v>0</v>
      </c>
      <c r="AK29" s="70">
        <f t="shared" ref="AK29" si="57">IF(COUNTA(AC29:AI29)=0,-1,IF(OR(COUNTIF(AC29:AI29,"▲")&gt;6,AND(AC28&lt;$N$9,$N$9&lt;AI28)),0.285,IF(AJ28+AJ29=0,0,AJ29/(AJ29+AJ28))))</f>
        <v>-1</v>
      </c>
      <c r="AL29" s="68" t="str">
        <f>TEXT(AI28,"YYYY-MM")</f>
        <v>2026-03</v>
      </c>
      <c r="AM29" s="69" cm="1">
        <f t="array" ref="AM29">IF(AL29=AL28,0,SUMPRODUCT((AC28:AI28&gt;=$N$8)*(AC28:AI28 &lt;= $N$9)*(TEXT(AC28:AI28,"yyyy-mm")=AL29)*(AC29:AI29 = "●")))</f>
        <v>0</v>
      </c>
      <c r="AN29" s="69" cm="1">
        <f t="array" ref="AN29">IF(AL29=AL28,0,SUMPRODUCT((AC28:AI28&gt;=$N$8)*(AC28:AI28 &lt;= $N$9)*(TEXT(AC28:AI28,"yyyy-mm")=AL29)*(AC29:AI29 = "▲")))</f>
        <v>0</v>
      </c>
      <c r="AO29" s="69" cm="1">
        <f t="array" ref="AO29">IF(AL29=AL28,0,SUMPRODUCT((AC28:AI28&gt;=$N$8)*(AC28:AI28 &lt;= $N$9)*(TEXT(AC28:AI28,"yyyy-mm")=AL29)*(AC29:AI29 = "★")))</f>
        <v>0</v>
      </c>
      <c r="AP29" s="68"/>
      <c r="AQ29" s="19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3"/>
    </row>
    <row r="30" spans="1:55" s="8" customFormat="1" ht="19.5" customHeight="1" x14ac:dyDescent="0.45">
      <c r="A30" s="4">
        <v>2</v>
      </c>
      <c r="B30" s="4">
        <v>20</v>
      </c>
      <c r="C30" s="18">
        <f t="shared" si="1"/>
        <v>46539</v>
      </c>
      <c r="D30" s="18">
        <f t="shared" si="2"/>
        <v>45989</v>
      </c>
      <c r="E30" s="4" t="str">
        <f t="shared" si="0"/>
        <v>2027-06</v>
      </c>
      <c r="F30" s="2">
        <f ca="1">SUMIF($V$109:$W$150,E30,$W$109:$W$150)</f>
        <v>0</v>
      </c>
      <c r="G30" s="2">
        <f ca="1">SUMIF($V$109:$X$150,E30,$X$109:$X$150)</f>
        <v>0</v>
      </c>
      <c r="H30" s="2">
        <f ca="1">SUMIF($V$109:$Y$150,E30,$Y$109:$Y$150)</f>
        <v>0</v>
      </c>
      <c r="I30" s="17">
        <f t="shared" si="3"/>
        <v>0</v>
      </c>
      <c r="J30" s="135"/>
      <c r="K30" s="135"/>
      <c r="L30" s="132">
        <v>7</v>
      </c>
      <c r="M30" s="141">
        <f>S28+1</f>
        <v>45999</v>
      </c>
      <c r="N30" s="141">
        <f>M30+1</f>
        <v>46000</v>
      </c>
      <c r="O30" s="141">
        <f t="shared" ref="O30:Q30" si="58">N30+1</f>
        <v>46001</v>
      </c>
      <c r="P30" s="141">
        <f t="shared" si="58"/>
        <v>46002</v>
      </c>
      <c r="Q30" s="141">
        <f t="shared" si="58"/>
        <v>46003</v>
      </c>
      <c r="R30" s="142">
        <f>Q30+1</f>
        <v>46004</v>
      </c>
      <c r="S30" s="143">
        <f>R30+1</f>
        <v>46005</v>
      </c>
      <c r="T30" s="135">
        <f t="shared" ref="T30" si="59">COUNTIF(M31:S31,"★")</f>
        <v>0</v>
      </c>
      <c r="U30" s="135"/>
      <c r="V30" s="135" t="str">
        <f>TEXT(M30,"YYYY-MM")</f>
        <v>2025-12</v>
      </c>
      <c r="W30" s="140" cm="1">
        <f t="array" ref="W30">SUMPRODUCT((M30:S30&gt;=$N$8)*(M30:S30 &lt;= $N$9)*(TEXT(M30:S30,"yyyy-mm")=V30)*(M31:S31 = "●"))</f>
        <v>0</v>
      </c>
      <c r="X30" s="140" cm="1">
        <f t="array" ref="X30">SUMPRODUCT((R30:S30&gt;=$N$8)*(R30:S30 &lt;= $N$9)*(TEXT(R30:S30,"yyyy-mm")=V30)*(R31:S31 = "▲"))</f>
        <v>0</v>
      </c>
      <c r="Y30" s="140" cm="1">
        <f t="array" ref="Y30">SUMPRODUCT((M30:S30&gt;=$N$8)*(M30:S30 &lt;= $N$9)*(TEXT(M30:S30,"yyyy-mm")=V30)*(M31:S31 = "★"))</f>
        <v>0</v>
      </c>
      <c r="Z30" s="135"/>
      <c r="AA30" s="135"/>
      <c r="AB30" s="132">
        <v>23</v>
      </c>
      <c r="AC30" s="141">
        <f>AI28+1</f>
        <v>46111</v>
      </c>
      <c r="AD30" s="141">
        <f t="shared" ref="AD30:AI30" si="60">AC30+1</f>
        <v>46112</v>
      </c>
      <c r="AE30" s="141">
        <f t="shared" si="60"/>
        <v>46113</v>
      </c>
      <c r="AF30" s="141">
        <f t="shared" si="60"/>
        <v>46114</v>
      </c>
      <c r="AG30" s="141">
        <f t="shared" si="60"/>
        <v>46115</v>
      </c>
      <c r="AH30" s="142">
        <f t="shared" si="60"/>
        <v>46116</v>
      </c>
      <c r="AI30" s="143">
        <f t="shared" si="60"/>
        <v>46117</v>
      </c>
      <c r="AJ30" s="68">
        <f t="shared" ref="AJ30" si="61">COUNTIF(AC31:AI31,"★")</f>
        <v>0</v>
      </c>
      <c r="AK30" s="68"/>
      <c r="AL30" s="68" t="str">
        <f>TEXT(AC30,"YYYY-MM")</f>
        <v>2026-03</v>
      </c>
      <c r="AM30" s="69" cm="1">
        <f t="array" ref="AM30">SUMPRODUCT((AC30:AI30&gt;=$N$8)*(AC30:AI30 &lt;= $N$9)*(TEXT(AC30:AI30,"yyyy-mm")=AL30)*(AC31:AI31 = "●"))</f>
        <v>0</v>
      </c>
      <c r="AN30" s="69" cm="1">
        <f t="array" ref="AN30">SUMPRODUCT((AH30:AI30&gt;=$N$8)*(AH30:AI30 &lt;= $N$9)*(TEXT(AH30:AI30,"yyyy-mm")=AL30)*(AH31:AI31 = "▲"))</f>
        <v>0</v>
      </c>
      <c r="AO30" s="69" cm="1">
        <f t="array" ref="AO30">SUMPRODUCT((AC30:AI30&gt;=$N$8)*(AC30:AI30 &lt;= $N$9)*(TEXT(AC30:AI30,"yyyy-mm")=AL30)*(AC31:AI31 = "★"))</f>
        <v>0</v>
      </c>
      <c r="AP30" s="68"/>
      <c r="AQ30" s="19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3"/>
    </row>
    <row r="31" spans="1:55" s="8" customFormat="1" ht="19.5" customHeight="1" thickBot="1" x14ac:dyDescent="0.5">
      <c r="A31" s="4">
        <v>3</v>
      </c>
      <c r="B31" s="4">
        <v>21</v>
      </c>
      <c r="C31" s="18">
        <f t="shared" si="1"/>
        <v>46569</v>
      </c>
      <c r="D31" s="18">
        <f t="shared" si="2"/>
        <v>45989</v>
      </c>
      <c r="E31" s="4" t="str">
        <f t="shared" si="0"/>
        <v>2027-07</v>
      </c>
      <c r="F31" s="2">
        <f ca="1">SUMIF($V$109:$W$150,E31,$W$109:$W$150)</f>
        <v>0</v>
      </c>
      <c r="G31" s="2">
        <f ca="1">SUMIF($V$109:$X$150,E31,$X$109:$X$150)</f>
        <v>0</v>
      </c>
      <c r="H31" s="2">
        <f ca="1">SUMIF($V$109:$Y$150,E31,$Y$109:$Y$150)</f>
        <v>0</v>
      </c>
      <c r="I31" s="17">
        <f t="shared" si="3"/>
        <v>0</v>
      </c>
      <c r="J31" s="135"/>
      <c r="K31" s="135" t="str">
        <f t="shared" ref="K31" si="62">IF(U31&gt;=0.285,"OK","NG")</f>
        <v>NG</v>
      </c>
      <c r="L31" s="136"/>
      <c r="M31" s="144"/>
      <c r="N31" s="144"/>
      <c r="O31" s="144"/>
      <c r="P31" s="144"/>
      <c r="Q31" s="144"/>
      <c r="R31" s="145"/>
      <c r="S31" s="146"/>
      <c r="T31" s="135">
        <f t="shared" ref="T31" si="63">COUNTIF(M31:S31,"●")</f>
        <v>0</v>
      </c>
      <c r="U31" s="147">
        <f t="shared" ref="U31" si="64">IF(COUNTA(M31:S31)=0,-1,IF(OR(COUNTIF(M31:S31,"▲")&gt;6,AND(M30&lt;$N$9,$N$9&lt;S30)),0.285,IF(T30+T31=0,0,T31/(T31+T30))))</f>
        <v>-1</v>
      </c>
      <c r="V31" s="135" t="str">
        <f>TEXT(S30,"YYYY-MM")</f>
        <v>2025-12</v>
      </c>
      <c r="W31" s="140" cm="1">
        <f t="array" ref="W31">IF(V31=V30,0,SUMPRODUCT((M30:S30&gt;=$N$8)*(M30:S30 &lt;= $N$9)*(TEXT(M30:S30,"yyyy-mm")=V31)*(M31:S31 = "●")))</f>
        <v>0</v>
      </c>
      <c r="X31" s="140" cm="1">
        <f t="array" ref="X31">IF(V31=V30,0,SUMPRODUCT((M30:S30&gt;=$N$8)*(M30:S30 &lt;= $N$9)*(TEXT(M30:S30,"yyyy-mm")=V31)*(M31:S31 = "▲")))</f>
        <v>0</v>
      </c>
      <c r="Y31" s="140" cm="1">
        <f t="array" ref="Y31">IF(V31=V30,0,SUMPRODUCT((M30:S30&gt;=$N$8)*(M30:S30 &lt;= $N$9)*(TEXT(M30:S30,"yyyy-mm")=V31)*(M31:S31 = "★")))</f>
        <v>0</v>
      </c>
      <c r="Z31" s="135"/>
      <c r="AA31" s="135" t="str">
        <f t="shared" ref="AA31" si="65">IF(AK31&gt;=0.285,"OK","NG")</f>
        <v>NG</v>
      </c>
      <c r="AB31" s="136"/>
      <c r="AC31" s="144"/>
      <c r="AD31" s="144"/>
      <c r="AE31" s="144"/>
      <c r="AF31" s="144"/>
      <c r="AG31" s="144"/>
      <c r="AH31" s="145"/>
      <c r="AI31" s="146"/>
      <c r="AJ31" s="68">
        <f t="shared" ref="AJ31" si="66">COUNTIF(AC31:AI31,"●")</f>
        <v>0</v>
      </c>
      <c r="AK31" s="70">
        <f t="shared" ref="AK31" si="67">IF(COUNTA(AC31:AI31)=0,-1,IF(OR(COUNTIF(AC31:AI31,"▲")&gt;6,AND(AC30&lt;$N$9,$N$9&lt;AI30)),0.285,IF(AJ30+AJ31=0,0,AJ31/(AJ31+AJ30))))</f>
        <v>-1</v>
      </c>
      <c r="AL31" s="68" t="str">
        <f>TEXT(AI30,"YYYY-MM")</f>
        <v>2026-04</v>
      </c>
      <c r="AM31" s="69" cm="1">
        <f t="array" ref="AM31">IF(AL31=AL30,0,SUMPRODUCT((AC30:AI30&gt;=$N$8)*(AC30:AI30 &lt;= $N$9)*(TEXT(AC30:AI30,"yyyy-mm")=AL31)*(AC31:AI31 = "●")))</f>
        <v>0</v>
      </c>
      <c r="AN31" s="69" cm="1">
        <f t="array" ref="AN31">IF(AL31=AL30,0,SUMPRODUCT((AC30:AI30&gt;=$N$8)*(AC30:AI30 &lt;= $N$9)*(TEXT(AC30:AI30,"yyyy-mm")=AL31)*(AC31:AI31 = "▲")))</f>
        <v>0</v>
      </c>
      <c r="AO31" s="69" cm="1">
        <f t="array" ref="AO31">IF(AL31=AL30,0,SUMPRODUCT((AC30:AI30&gt;=$N$8)*(AC30:AI30 &lt;= $N$9)*(TEXT(AC30:AI30,"yyyy-mm")=AL31)*(AC31:AI31 = "★")))</f>
        <v>0</v>
      </c>
      <c r="AP31" s="68"/>
      <c r="AQ31" s="19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3"/>
    </row>
    <row r="32" spans="1:55" s="8" customFormat="1" ht="19.5" customHeight="1" x14ac:dyDescent="0.45">
      <c r="A32" s="4">
        <v>4</v>
      </c>
      <c r="B32" s="4">
        <v>22</v>
      </c>
      <c r="C32" s="18">
        <f t="shared" si="1"/>
        <v>46600</v>
      </c>
      <c r="D32" s="18">
        <f t="shared" si="2"/>
        <v>45989</v>
      </c>
      <c r="E32" s="4" t="str">
        <f t="shared" si="0"/>
        <v>2027-08</v>
      </c>
      <c r="F32" s="2">
        <f ca="1">SUMIF($V$109:$W$150,E32,$W$109:$W$150)+SUMIF($AL$109:$AM$150,E32,$AM$109:$AM$150)</f>
        <v>0</v>
      </c>
      <c r="G32" s="2">
        <f ca="1">SUMIF($V$109:$X$150,E32,$X$109:$X$150)+SUMIF($AL$109:$AN$150,E32,$AN$109:$AN$150)</f>
        <v>0</v>
      </c>
      <c r="H32" s="2">
        <f ca="1">SUMIF($V$109:$Y$150,E32,$Y$109:$Y$150)+SUMIF($AL$109:$AO$150,E32,$AO$109:$AO$150)</f>
        <v>0</v>
      </c>
      <c r="I32" s="17">
        <f t="shared" si="3"/>
        <v>0</v>
      </c>
      <c r="J32" s="135"/>
      <c r="K32" s="135"/>
      <c r="L32" s="132">
        <v>8</v>
      </c>
      <c r="M32" s="141">
        <f>S30+1</f>
        <v>46006</v>
      </c>
      <c r="N32" s="141">
        <f>M32+1</f>
        <v>46007</v>
      </c>
      <c r="O32" s="141">
        <f t="shared" ref="O32:Q32" si="68">N32+1</f>
        <v>46008</v>
      </c>
      <c r="P32" s="141">
        <f t="shared" si="68"/>
        <v>46009</v>
      </c>
      <c r="Q32" s="141">
        <f t="shared" si="68"/>
        <v>46010</v>
      </c>
      <c r="R32" s="142">
        <f>Q32+1</f>
        <v>46011</v>
      </c>
      <c r="S32" s="143">
        <f>R32+1</f>
        <v>46012</v>
      </c>
      <c r="T32" s="135">
        <f t="shared" ref="T32" si="69">COUNTIF(M33:S33,"★")</f>
        <v>0</v>
      </c>
      <c r="U32" s="135"/>
      <c r="V32" s="135" t="str">
        <f>TEXT(M32,"YYYY-MM")</f>
        <v>2025-12</v>
      </c>
      <c r="W32" s="140" cm="1">
        <f t="array" ref="W32">SUMPRODUCT((M32:S32&gt;=$N$8)*(M32:S32 &lt;= $N$9)*(TEXT(M32:S32,"yyyy-mm")=V32)*(M33:S33 = "●"))</f>
        <v>0</v>
      </c>
      <c r="X32" s="140" cm="1">
        <f t="array" ref="X32">SUMPRODUCT((R32:S32&gt;=$N$8)*(R32:S32 &lt;= $N$9)*(TEXT(R32:S32,"yyyy-mm")=V32)*(R33:S33 = "▲"))</f>
        <v>0</v>
      </c>
      <c r="Y32" s="140" cm="1">
        <f t="array" ref="Y32">SUMPRODUCT((M32:S32&gt;=$N$8)*(M32:S32 &lt;= $N$9)*(TEXT(M32:S32,"yyyy-mm")=V32)*(M33:S33 = "★"))</f>
        <v>0</v>
      </c>
      <c r="Z32" s="135"/>
      <c r="AA32" s="135"/>
      <c r="AB32" s="132">
        <v>24</v>
      </c>
      <c r="AC32" s="141">
        <f>AI30+1</f>
        <v>46118</v>
      </c>
      <c r="AD32" s="141">
        <f t="shared" ref="AD32:AI32" si="70">AC32+1</f>
        <v>46119</v>
      </c>
      <c r="AE32" s="141">
        <f t="shared" si="70"/>
        <v>46120</v>
      </c>
      <c r="AF32" s="141">
        <f t="shared" si="70"/>
        <v>46121</v>
      </c>
      <c r="AG32" s="141">
        <f t="shared" si="70"/>
        <v>46122</v>
      </c>
      <c r="AH32" s="142">
        <f t="shared" si="70"/>
        <v>46123</v>
      </c>
      <c r="AI32" s="143">
        <f t="shared" si="70"/>
        <v>46124</v>
      </c>
      <c r="AJ32" s="68">
        <f t="shared" ref="AJ32" si="71">COUNTIF(AC33:AI33,"★")</f>
        <v>0</v>
      </c>
      <c r="AK32" s="68"/>
      <c r="AL32" s="68" t="str">
        <f>TEXT(AC32,"YYYY-MM")</f>
        <v>2026-04</v>
      </c>
      <c r="AM32" s="69" cm="1">
        <f t="array" ref="AM32">SUMPRODUCT((AC32:AI32&gt;=$N$8)*(AC32:AI32 &lt;= $N$9)*(TEXT(AC32:AI32,"yyyy-mm")=AL32)*(AC33:AI33 = "●"))</f>
        <v>0</v>
      </c>
      <c r="AN32" s="69" cm="1">
        <f t="array" ref="AN32">SUMPRODUCT((AH32:AI32&gt;=$N$8)*(AH32:AI32 &lt;= $N$9)*(TEXT(AH32:AI32,"yyyy-mm")=AL32)*(AH33:AI33 = "▲"))</f>
        <v>0</v>
      </c>
      <c r="AO32" s="69" cm="1">
        <f t="array" ref="AO32">SUMPRODUCT((AC32:AI32&gt;=$N$8)*(AC32:AI32 &lt;= $N$9)*(TEXT(AC32:AI32,"yyyy-mm")=AL32)*(AC33:AI33 = "★"))</f>
        <v>0</v>
      </c>
      <c r="AP32" s="68"/>
      <c r="AQ32" s="19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3"/>
    </row>
    <row r="33" spans="1:55" s="8" customFormat="1" ht="19.5" customHeight="1" thickBot="1" x14ac:dyDescent="0.5">
      <c r="A33" s="4">
        <v>5</v>
      </c>
      <c r="B33" s="4">
        <v>23</v>
      </c>
      <c r="C33" s="18">
        <f t="shared" si="1"/>
        <v>46631</v>
      </c>
      <c r="D33" s="18">
        <f t="shared" si="2"/>
        <v>45989</v>
      </c>
      <c r="E33" s="4" t="str">
        <f t="shared" si="0"/>
        <v>2027-09</v>
      </c>
      <c r="F33" s="2">
        <f ca="1">SUMIF($V$109:$W$150,E33,$W$109:$W$150)+SUMIF($AL$109:$AM$150,E33,$AM$109:$AM$150)</f>
        <v>0</v>
      </c>
      <c r="G33" s="2">
        <f ca="1">SUMIF($V$109:$X$150,E33,$X$109:$X$150)+SUMIF($AL$109:$AN$150,E33,$AN$109:$AN$150)</f>
        <v>0</v>
      </c>
      <c r="H33" s="2">
        <f ca="1">SUMIF($V$109:$Y$150,E33,$Y$109:$Y$150)+SUMIF($AL$109:$AO$150,E33,$AO$109:$AO$150)</f>
        <v>0</v>
      </c>
      <c r="I33" s="17">
        <f t="shared" si="3"/>
        <v>0</v>
      </c>
      <c r="J33" s="135"/>
      <c r="K33" s="135" t="str">
        <f t="shared" ref="K33" si="72">IF(U33&gt;=0.285,"OK","NG")</f>
        <v>NG</v>
      </c>
      <c r="L33" s="136"/>
      <c r="M33" s="144"/>
      <c r="N33" s="144"/>
      <c r="O33" s="144"/>
      <c r="P33" s="144"/>
      <c r="Q33" s="144"/>
      <c r="R33" s="145"/>
      <c r="S33" s="146"/>
      <c r="T33" s="135">
        <f t="shared" ref="T33" si="73">COUNTIF(M33:S33,"●")</f>
        <v>0</v>
      </c>
      <c r="U33" s="147">
        <f t="shared" ref="U33" si="74">IF(COUNTA(M33:S33)=0,-1,IF(OR(COUNTIF(M33:S33,"▲")&gt;6,AND(M32&lt;$N$9,$N$9&lt;S32)),0.285,IF(T32+T33=0,0,T33/(T33+T32))))</f>
        <v>-1</v>
      </c>
      <c r="V33" s="135" t="str">
        <f>TEXT(S32,"YYYY-MM")</f>
        <v>2025-12</v>
      </c>
      <c r="W33" s="140" cm="1">
        <f t="array" ref="W33">IF(V33=V32,0,SUMPRODUCT((M32:S32&gt;=$N$8)*(M32:S32 &lt;= $N$9)*(TEXT(M32:S32,"yyyy-mm")=V33)*(M33:S33 = "●")))</f>
        <v>0</v>
      </c>
      <c r="X33" s="140" cm="1">
        <f t="array" ref="X33">IF(V33=V32,0,SUMPRODUCT((M32:S32&gt;=$N$8)*(M32:S32 &lt;= $N$9)*(TEXT(M32:S32,"yyyy-mm")=V33)*(M33:S33 = "▲")))</f>
        <v>0</v>
      </c>
      <c r="Y33" s="140" cm="1">
        <f t="array" ref="Y33">IF(V33=V32,0,SUMPRODUCT((M32:S32&gt;=$N$8)*(M32:S32 &lt;= $N$9)*(TEXT(M32:S32,"yyyy-mm")=V33)*(M33:S33 = "★")))</f>
        <v>0</v>
      </c>
      <c r="Z33" s="135"/>
      <c r="AA33" s="135" t="str">
        <f t="shared" ref="AA33" si="75">IF(AK33&gt;=0.285,"OK","NG")</f>
        <v>NG</v>
      </c>
      <c r="AB33" s="136"/>
      <c r="AC33" s="144"/>
      <c r="AD33" s="144"/>
      <c r="AE33" s="144"/>
      <c r="AF33" s="144"/>
      <c r="AG33" s="144"/>
      <c r="AH33" s="145"/>
      <c r="AI33" s="146"/>
      <c r="AJ33" s="68">
        <f t="shared" ref="AJ33" si="76">COUNTIF(AC33:AI33,"●")</f>
        <v>0</v>
      </c>
      <c r="AK33" s="70">
        <f t="shared" ref="AK33" si="77">IF(COUNTA(AC33:AI33)=0,-1,IF(OR(COUNTIF(AC33:AI33,"▲")&gt;6,AND(AC32&lt;$N$9,$N$9&lt;AI32)),0.285,IF(AJ32+AJ33=0,0,AJ33/(AJ33+AJ32))))</f>
        <v>-1</v>
      </c>
      <c r="AL33" s="68" t="str">
        <f>TEXT(AI32,"YYYY-MM")</f>
        <v>2026-04</v>
      </c>
      <c r="AM33" s="69" cm="1">
        <f t="array" ref="AM33">IF(AL33=AL32,0,SUMPRODUCT((AC32:AI32&gt;=$N$8)*(AC32:AI32 &lt;= $N$9)*(TEXT(AC32:AI32,"yyyy-mm")=AL33)*(AC33:AI33 = "●")))</f>
        <v>0</v>
      </c>
      <c r="AN33" s="69" cm="1">
        <f t="array" ref="AN33">IF(AL33=AL32,0,SUMPRODUCT((AC32:AI32&gt;=$N$8)*(AC32:AI32 &lt;= $N$9)*(TEXT(AC32:AI32,"yyyy-mm")=AL33)*(AC33:AI33 = "▲")))</f>
        <v>0</v>
      </c>
      <c r="AO33" s="69" cm="1">
        <f t="array" ref="AO33">IF(AL33=AL32,0,SUMPRODUCT((AC32:AI32&gt;=$N$8)*(AC32:AI32 &lt;= $N$9)*(TEXT(AC32:AI32,"yyyy-mm")=AL33)*(AC33:AI33 = "★")))</f>
        <v>0</v>
      </c>
      <c r="AP33" s="68"/>
      <c r="AQ33" s="19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3"/>
    </row>
    <row r="34" spans="1:55" s="8" customFormat="1" ht="19.5" customHeight="1" x14ac:dyDescent="0.45">
      <c r="A34" s="4">
        <v>1</v>
      </c>
      <c r="B34" s="4">
        <v>24</v>
      </c>
      <c r="C34" s="18">
        <f t="shared" si="1"/>
        <v>46661</v>
      </c>
      <c r="D34" s="18">
        <f t="shared" si="2"/>
        <v>45989</v>
      </c>
      <c r="E34" s="4" t="str">
        <f t="shared" si="0"/>
        <v>2027-10</v>
      </c>
      <c r="F34" s="2">
        <f ca="1">SUMIF($V$109:$W$150,E34,$W$109:$W$150)+SUMIF($AL$109:$AM$150,E34,$AM$109:$AM$150)</f>
        <v>0</v>
      </c>
      <c r="G34" s="2">
        <f ca="1">SUMIF($V$109:$X$150,E34,$X$109:$X$150)+SUMIF($AL$109:$AN$150,E34,$AN$109:$AN$150)</f>
        <v>0</v>
      </c>
      <c r="H34" s="2">
        <f ca="1">SUMIF($V$109:$Y$150,E34,$Y$109:$Y$150)+SUMIF($AL$109:$AO$150,E34,$AO$109:$AO$150)</f>
        <v>0</v>
      </c>
      <c r="I34" s="17">
        <f t="shared" si="3"/>
        <v>0</v>
      </c>
      <c r="J34" s="135"/>
      <c r="K34" s="135"/>
      <c r="L34" s="132">
        <v>9</v>
      </c>
      <c r="M34" s="141">
        <f>S32+1</f>
        <v>46013</v>
      </c>
      <c r="N34" s="141">
        <f>M34+1</f>
        <v>46014</v>
      </c>
      <c r="O34" s="141">
        <f t="shared" ref="O34:Q34" si="78">N34+1</f>
        <v>46015</v>
      </c>
      <c r="P34" s="141">
        <f t="shared" si="78"/>
        <v>46016</v>
      </c>
      <c r="Q34" s="141">
        <f t="shared" si="78"/>
        <v>46017</v>
      </c>
      <c r="R34" s="142">
        <f>Q34+1</f>
        <v>46018</v>
      </c>
      <c r="S34" s="143">
        <f>R34+1</f>
        <v>46019</v>
      </c>
      <c r="T34" s="135">
        <f t="shared" ref="T34" si="79">COUNTIF(M35:S35,"★")</f>
        <v>0</v>
      </c>
      <c r="U34" s="135"/>
      <c r="V34" s="135" t="str">
        <f>TEXT(M34,"YYYY-MM")</f>
        <v>2025-12</v>
      </c>
      <c r="W34" s="140" cm="1">
        <f t="array" ref="W34">SUMPRODUCT((M34:S34&gt;=$N$8)*(M34:S34 &lt;= $N$9)*(TEXT(M34:S34,"yyyy-mm")=V34)*(M35:S35 = "●"))</f>
        <v>0</v>
      </c>
      <c r="X34" s="140" cm="1">
        <f t="array" ref="X34">SUMPRODUCT((R34:S34&gt;=$N$8)*(R34:S34 &lt;= $N$9)*(TEXT(R34:S34,"yyyy-mm")=V34)*(R35:S35 = "▲"))</f>
        <v>0</v>
      </c>
      <c r="Y34" s="140" cm="1">
        <f t="array" ref="Y34">SUMPRODUCT((M34:S34&gt;=$N$8)*(M34:S34 &lt;= $N$9)*(TEXT(M34:S34,"yyyy-mm")=V34)*(M35:S35 = "★"))</f>
        <v>0</v>
      </c>
      <c r="Z34" s="135"/>
      <c r="AA34" s="135"/>
      <c r="AB34" s="132">
        <v>25</v>
      </c>
      <c r="AC34" s="141">
        <f>AI32+1</f>
        <v>46125</v>
      </c>
      <c r="AD34" s="141">
        <f t="shared" ref="AD34:AI34" si="80">AC34+1</f>
        <v>46126</v>
      </c>
      <c r="AE34" s="141">
        <f t="shared" si="80"/>
        <v>46127</v>
      </c>
      <c r="AF34" s="141">
        <f t="shared" si="80"/>
        <v>46128</v>
      </c>
      <c r="AG34" s="141">
        <f t="shared" si="80"/>
        <v>46129</v>
      </c>
      <c r="AH34" s="142">
        <f t="shared" si="80"/>
        <v>46130</v>
      </c>
      <c r="AI34" s="143">
        <f t="shared" si="80"/>
        <v>46131</v>
      </c>
      <c r="AJ34" s="68">
        <f t="shared" ref="AJ34" si="81">COUNTIF(AC35:AI35,"★")</f>
        <v>0</v>
      </c>
      <c r="AK34" s="68"/>
      <c r="AL34" s="68" t="str">
        <f>TEXT(AC34,"YYYY-MM")</f>
        <v>2026-04</v>
      </c>
      <c r="AM34" s="69" cm="1">
        <f t="array" ref="AM34">SUMPRODUCT((AC34:AI34&gt;=$N$8)*(AC34:AI34 &lt;= $N$9)*(TEXT(AC34:AI34,"yyyy-mm")=AL34)*(AC35:AI35 = "●"))</f>
        <v>0</v>
      </c>
      <c r="AN34" s="69" cm="1">
        <f t="array" ref="AN34">SUMPRODUCT((AH34:AI34&gt;=$N$8)*(AH34:AI34 &lt;= $N$9)*(TEXT(AH34:AI34,"yyyy-mm")=AL34)*(AH35:AI35 = "▲"))</f>
        <v>0</v>
      </c>
      <c r="AO34" s="69" cm="1">
        <f t="array" ref="AO34">SUMPRODUCT((AC34:AI34&gt;=$N$8)*(AC34:AI34 &lt;= $N$9)*(TEXT(AC34:AI34,"yyyy-mm")=AL34)*(AC35:AI35 = "★"))</f>
        <v>0</v>
      </c>
      <c r="AP34" s="68"/>
      <c r="AQ34" s="19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3"/>
    </row>
    <row r="35" spans="1:55" s="8" customFormat="1" ht="19.5" customHeight="1" thickBot="1" x14ac:dyDescent="0.5">
      <c r="A35" s="4">
        <v>2</v>
      </c>
      <c r="B35" s="4">
        <v>25</v>
      </c>
      <c r="C35" s="18">
        <f t="shared" si="1"/>
        <v>46692</v>
      </c>
      <c r="D35" s="18">
        <f t="shared" si="2"/>
        <v>45989</v>
      </c>
      <c r="E35" s="4" t="str">
        <f t="shared" si="0"/>
        <v>2027-11</v>
      </c>
      <c r="F35" s="2">
        <f ca="1">SUMIF($AL$109:$AM$150,E35,$AM$109:$AM$150)</f>
        <v>0</v>
      </c>
      <c r="G35" s="2">
        <f ca="1">SUMIF($AL$109:$AN$150,E35,$AN$109:$AN$150)</f>
        <v>0</v>
      </c>
      <c r="H35" s="2">
        <f ca="1">SUMIF($AL$109:$AO$150,E35,$AO$109:$AO$150)</f>
        <v>0</v>
      </c>
      <c r="I35" s="17">
        <f t="shared" si="3"/>
        <v>0</v>
      </c>
      <c r="J35" s="135"/>
      <c r="K35" s="135" t="str">
        <f t="shared" ref="K35" si="82">IF(U35&gt;=0.285,"OK","NG")</f>
        <v>NG</v>
      </c>
      <c r="L35" s="136"/>
      <c r="M35" s="144"/>
      <c r="N35" s="144"/>
      <c r="O35" s="144"/>
      <c r="P35" s="144"/>
      <c r="Q35" s="144"/>
      <c r="R35" s="145"/>
      <c r="S35" s="146"/>
      <c r="T35" s="135">
        <f t="shared" ref="T35" si="83">COUNTIF(M35:S35,"●")</f>
        <v>0</v>
      </c>
      <c r="U35" s="147">
        <f t="shared" ref="U35" si="84">IF(COUNTA(M35:S35)=0,-1,IF(OR(COUNTIF(M35:S35,"▲")&gt;6,AND(M34&lt;$N$9,$N$9&lt;S34)),0.285,IF(T34+T35=0,0,T35/(T35+T34))))</f>
        <v>-1</v>
      </c>
      <c r="V35" s="135" t="str">
        <f>TEXT(S34,"YYYY-MM")</f>
        <v>2025-12</v>
      </c>
      <c r="W35" s="140" cm="1">
        <f t="array" ref="W35">IF(V35=V34,0,SUMPRODUCT((M34:S34&gt;=$N$8)*(M34:S34 &lt;= $N$9)*(TEXT(M34:S34,"yyyy-mm")=V35)*(M35:S35 = "●")))</f>
        <v>0</v>
      </c>
      <c r="X35" s="140" cm="1">
        <f t="array" ref="X35">IF(V35=V34,0,SUMPRODUCT((M34:S34&gt;=$N$8)*(M34:S34 &lt;= $N$9)*(TEXT(M34:S34,"yyyy-mm")=V35)*(M35:S35 = "▲")))</f>
        <v>0</v>
      </c>
      <c r="Y35" s="140" cm="1">
        <f t="array" ref="Y35">IF(V35=V34,0,SUMPRODUCT((M34:S34&gt;=$N$8)*(M34:S34 &lt;= $N$9)*(TEXT(M34:S34,"yyyy-mm")=V35)*(M35:S35 = "★")))</f>
        <v>0</v>
      </c>
      <c r="Z35" s="135"/>
      <c r="AA35" s="135" t="str">
        <f t="shared" ref="AA35" si="85">IF(AK35&gt;=0.285,"OK","NG")</f>
        <v>NG</v>
      </c>
      <c r="AB35" s="136"/>
      <c r="AC35" s="144"/>
      <c r="AD35" s="144"/>
      <c r="AE35" s="144"/>
      <c r="AF35" s="144"/>
      <c r="AG35" s="144"/>
      <c r="AH35" s="145"/>
      <c r="AI35" s="146"/>
      <c r="AJ35" s="68">
        <f t="shared" ref="AJ35" si="86">COUNTIF(AC35:AI35,"●")</f>
        <v>0</v>
      </c>
      <c r="AK35" s="70">
        <f t="shared" ref="AK35" si="87">IF(COUNTA(AC35:AI35)=0,-1,IF(OR(COUNTIF(AC35:AI35,"▲")&gt;6,AND(AC34&lt;$N$9,$N$9&lt;AI34)),0.285,IF(AJ34+AJ35=0,0,AJ35/(AJ35+AJ34))))</f>
        <v>-1</v>
      </c>
      <c r="AL35" s="68" t="str">
        <f>TEXT(AI34,"YYYY-MM")</f>
        <v>2026-04</v>
      </c>
      <c r="AM35" s="69" cm="1">
        <f t="array" ref="AM35">IF(AL35=AL34,0,SUMPRODUCT((AC34:AI34&gt;=$N$8)*(AC34:AI34 &lt;= $N$9)*(TEXT(AC34:AI34,"yyyy-mm")=AL35)*(AC35:AI35 = "●")))</f>
        <v>0</v>
      </c>
      <c r="AN35" s="69" cm="1">
        <f t="array" ref="AN35">IF(AL35=AL34,0,SUMPRODUCT((AC34:AI34&gt;=$N$8)*(AC34:AI34 &lt;= $N$9)*(TEXT(AC34:AI34,"yyyy-mm")=AL35)*(AC35:AI35 = "▲")))</f>
        <v>0</v>
      </c>
      <c r="AO35" s="69" cm="1">
        <f t="array" ref="AO35">IF(AL35=AL34,0,SUMPRODUCT((AC34:AI34&gt;=$N$8)*(AC34:AI34 &lt;= $N$9)*(TEXT(AC34:AI34,"yyyy-mm")=AL35)*(AC35:AI35 = "★")))</f>
        <v>0</v>
      </c>
      <c r="AP35" s="68"/>
      <c r="AQ35" s="19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3"/>
    </row>
    <row r="36" spans="1:55" s="8" customFormat="1" ht="19.5" customHeight="1" x14ac:dyDescent="0.45">
      <c r="A36" s="4">
        <v>3</v>
      </c>
      <c r="B36" s="4">
        <v>26</v>
      </c>
      <c r="C36" s="18">
        <f t="shared" si="1"/>
        <v>46722</v>
      </c>
      <c r="D36" s="18">
        <f t="shared" si="2"/>
        <v>45989</v>
      </c>
      <c r="E36" s="4" t="str">
        <f t="shared" si="0"/>
        <v>2027-12</v>
      </c>
      <c r="F36" s="2">
        <f ca="1">SUMIF($AL$109:$AM$150,E36,$AM$109:$AM$150)</f>
        <v>0</v>
      </c>
      <c r="G36" s="2">
        <f ca="1">SUMIF($AL$109:$AN$150,E36,$AN$109:$AN$150)</f>
        <v>0</v>
      </c>
      <c r="H36" s="2">
        <f ca="1">SUMIF($AL$109:$AO$150,E36,$AO$109:$AO$150)</f>
        <v>0</v>
      </c>
      <c r="I36" s="17">
        <f t="shared" si="3"/>
        <v>0</v>
      </c>
      <c r="J36" s="135"/>
      <c r="K36" s="135"/>
      <c r="L36" s="132">
        <v>10</v>
      </c>
      <c r="M36" s="141">
        <f>S34+1</f>
        <v>46020</v>
      </c>
      <c r="N36" s="141">
        <f>M36+1</f>
        <v>46021</v>
      </c>
      <c r="O36" s="141">
        <f t="shared" ref="O36:Q36" si="88">N36+1</f>
        <v>46022</v>
      </c>
      <c r="P36" s="141">
        <f t="shared" si="88"/>
        <v>46023</v>
      </c>
      <c r="Q36" s="141">
        <f t="shared" si="88"/>
        <v>46024</v>
      </c>
      <c r="R36" s="142">
        <f>Q36+1</f>
        <v>46025</v>
      </c>
      <c r="S36" s="143">
        <f>R36+1</f>
        <v>46026</v>
      </c>
      <c r="T36" s="135">
        <f t="shared" ref="T36" si="89">COUNTIF(M37:S37,"★")</f>
        <v>0</v>
      </c>
      <c r="U36" s="135"/>
      <c r="V36" s="135" t="str">
        <f>TEXT(M36,"YYYY-MM")</f>
        <v>2025-12</v>
      </c>
      <c r="W36" s="140" cm="1">
        <f t="array" ref="W36">SUMPRODUCT((M36:S36&gt;=$N$8)*(M36:S36 &lt;= $N$9)*(TEXT(M36:S36,"yyyy-mm")=V36)*(M37:S37 = "●"))</f>
        <v>0</v>
      </c>
      <c r="X36" s="140" cm="1">
        <f t="array" ref="X36">SUMPRODUCT((R36:S36&gt;=$N$8)*(R36:S36 &lt;= $N$9)*(TEXT(R36:S36,"yyyy-mm")=V36)*(R37:S37 = "▲"))</f>
        <v>0</v>
      </c>
      <c r="Y36" s="140" cm="1">
        <f t="array" ref="Y36">SUMPRODUCT((M36:S36&gt;=$N$8)*(M36:S36 &lt;= $N$9)*(TEXT(M36:S36,"yyyy-mm")=V36)*(M37:S37 = "★"))</f>
        <v>0</v>
      </c>
      <c r="Z36" s="135"/>
      <c r="AA36" s="135"/>
      <c r="AB36" s="132">
        <v>26</v>
      </c>
      <c r="AC36" s="141">
        <f>AI34+1</f>
        <v>46132</v>
      </c>
      <c r="AD36" s="141">
        <f t="shared" ref="AD36:AI36" si="90">AC36+1</f>
        <v>46133</v>
      </c>
      <c r="AE36" s="141">
        <f t="shared" si="90"/>
        <v>46134</v>
      </c>
      <c r="AF36" s="141">
        <f t="shared" si="90"/>
        <v>46135</v>
      </c>
      <c r="AG36" s="141">
        <f t="shared" si="90"/>
        <v>46136</v>
      </c>
      <c r="AH36" s="142">
        <f t="shared" si="90"/>
        <v>46137</v>
      </c>
      <c r="AI36" s="143">
        <f t="shared" si="90"/>
        <v>46138</v>
      </c>
      <c r="AJ36" s="68">
        <f t="shared" ref="AJ36" si="91">COUNTIF(AC37:AI37,"★")</f>
        <v>0</v>
      </c>
      <c r="AK36" s="68"/>
      <c r="AL36" s="68" t="str">
        <f>TEXT(AC36,"YYYY-MM")</f>
        <v>2026-04</v>
      </c>
      <c r="AM36" s="69" cm="1">
        <f t="array" ref="AM36">SUMPRODUCT((AC36:AI36&gt;=$N$8)*(AC36:AI36 &lt;= $N$9)*(TEXT(AC36:AI36,"yyyy-mm")=AL36)*(AC37:AI37 = "●"))</f>
        <v>0</v>
      </c>
      <c r="AN36" s="69" cm="1">
        <f t="array" ref="AN36">SUMPRODUCT((AH36:AI36&gt;=$N$8)*(AH36:AI36 &lt;= $N$9)*(TEXT(AH36:AI36,"yyyy-mm")=AL36)*(AH37:AI37 = "▲"))</f>
        <v>0</v>
      </c>
      <c r="AO36" s="69" cm="1">
        <f t="array" ref="AO36">SUMPRODUCT((AC36:AI36&gt;=$N$8)*(AC36:AI36 &lt;= $N$9)*(TEXT(AC36:AI36,"yyyy-mm")=AL36)*(AC37:AI37 = "★"))</f>
        <v>0</v>
      </c>
      <c r="AP36" s="68"/>
      <c r="AQ36" s="19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3"/>
    </row>
    <row r="37" spans="1:55" s="8" customFormat="1" ht="19.5" customHeight="1" thickBot="1" x14ac:dyDescent="0.5">
      <c r="A37" s="4">
        <v>4</v>
      </c>
      <c r="B37" s="4">
        <v>27</v>
      </c>
      <c r="C37" s="18">
        <f t="shared" si="1"/>
        <v>46753</v>
      </c>
      <c r="D37" s="18">
        <f t="shared" si="2"/>
        <v>45989</v>
      </c>
      <c r="E37" s="4" t="str">
        <f t="shared" si="0"/>
        <v>2028-01</v>
      </c>
      <c r="F37" s="2">
        <f ca="1">SUMIF($V$160:$W$201,E37,$W$160:$W$201)+SUMIF($AL$109:$AM$150,E37,$AM$109:$AM$150)</f>
        <v>0</v>
      </c>
      <c r="G37" s="2">
        <f ca="1">SUMIF($V$160:$X$201,E37,$X$160:$X$201)+SUMIF($AL$109:$AN$150,E37,$AN$109:$AN$150)</f>
        <v>0</v>
      </c>
      <c r="H37" s="2">
        <f ca="1">SUMIF($V$160:$Y$201,E37,$Y$160:$Y$201)+SUMIF($AL$109:$AO$150,E37,$AO$109:$AO$150)</f>
        <v>0</v>
      </c>
      <c r="I37" s="17">
        <f t="shared" si="3"/>
        <v>0</v>
      </c>
      <c r="J37" s="135"/>
      <c r="K37" s="135" t="str">
        <f t="shared" ref="K37" si="92">IF(U37&gt;=0.285,"OK","NG")</f>
        <v>NG</v>
      </c>
      <c r="L37" s="136"/>
      <c r="M37" s="144"/>
      <c r="N37" s="144"/>
      <c r="O37" s="144"/>
      <c r="P37" s="144"/>
      <c r="Q37" s="144"/>
      <c r="R37" s="145"/>
      <c r="S37" s="146"/>
      <c r="T37" s="135">
        <f t="shared" ref="T37" si="93">COUNTIF(M37:S37,"●")</f>
        <v>0</v>
      </c>
      <c r="U37" s="147">
        <f t="shared" ref="U37" si="94">IF(COUNTA(M37:S37)=0,-1,IF(OR(COUNTIF(M37:S37,"▲")&gt;6,AND(M36&lt;$N$9,$N$9&lt;S36)),0.285,IF(T36+T37=0,0,T37/(T37+T36))))</f>
        <v>-1</v>
      </c>
      <c r="V37" s="135" t="str">
        <f>TEXT(S36,"YYYY-MM")</f>
        <v>2026-01</v>
      </c>
      <c r="W37" s="140" cm="1">
        <f t="array" ref="W37">IF(V37=V36,0,SUMPRODUCT((M36:S36&gt;=$N$8)*(M36:S36 &lt;= $N$9)*(TEXT(M36:S36,"yyyy-mm")=V37)*(M37:S37 = "●")))</f>
        <v>0</v>
      </c>
      <c r="X37" s="140" cm="1">
        <f t="array" ref="X37">IF(V37=V36,0,SUMPRODUCT((M36:S36&gt;=$N$8)*(M36:S36 &lt;= $N$9)*(TEXT(M36:S36,"yyyy-mm")=V37)*(M37:S37 = "▲")))</f>
        <v>0</v>
      </c>
      <c r="Y37" s="140" cm="1">
        <f t="array" ref="Y37">IF(V37=V36,0,SUMPRODUCT((M36:S36&gt;=$N$8)*(M36:S36 &lt;= $N$9)*(TEXT(M36:S36,"yyyy-mm")=V37)*(M37:S37 = "★")))</f>
        <v>0</v>
      </c>
      <c r="Z37" s="135"/>
      <c r="AA37" s="135" t="str">
        <f t="shared" ref="AA37" si="95">IF(AK37&gt;=0.285,"OK","NG")</f>
        <v>NG</v>
      </c>
      <c r="AB37" s="136"/>
      <c r="AC37" s="144"/>
      <c r="AD37" s="144"/>
      <c r="AE37" s="144"/>
      <c r="AF37" s="144"/>
      <c r="AG37" s="144"/>
      <c r="AH37" s="145"/>
      <c r="AI37" s="146"/>
      <c r="AJ37" s="68">
        <f t="shared" ref="AJ37" si="96">COUNTIF(AC37:AI37,"●")</f>
        <v>0</v>
      </c>
      <c r="AK37" s="70">
        <f t="shared" ref="AK37" si="97">IF(COUNTA(AC37:AI37)=0,-1,IF(OR(COUNTIF(AC37:AI37,"▲")&gt;6,AND(AC36&lt;$N$9,$N$9&lt;AI36)),0.285,IF(AJ36+AJ37=0,0,AJ37/(AJ37+AJ36))))</f>
        <v>-1</v>
      </c>
      <c r="AL37" s="68" t="str">
        <f>TEXT(AI36,"YYYY-MM")</f>
        <v>2026-04</v>
      </c>
      <c r="AM37" s="69" cm="1">
        <f t="array" ref="AM37">IF(AL37=AL36,0,SUMPRODUCT((AC36:AI36&gt;=$N$8)*(AC36:AI36 &lt;= $N$9)*(TEXT(AC36:AI36,"yyyy-mm")=AL37)*(AC37:AI37 = "●")))</f>
        <v>0</v>
      </c>
      <c r="AN37" s="69" cm="1">
        <f t="array" ref="AN37">IF(AL37=AL36,0,SUMPRODUCT((AC36:AI36&gt;=$N$8)*(AC36:AI36 &lt;= $N$9)*(TEXT(AC36:AI36,"yyyy-mm")=AL37)*(AC37:AI37 = "▲")))</f>
        <v>0</v>
      </c>
      <c r="AO37" s="69" cm="1">
        <f t="array" ref="AO37">IF(AL37=AL36,0,SUMPRODUCT((AC36:AI36&gt;=$N$8)*(AC36:AI36 &lt;= $N$9)*(TEXT(AC36:AI36,"yyyy-mm")=AL37)*(AC37:AI37 = "★")))</f>
        <v>0</v>
      </c>
      <c r="AP37" s="68"/>
      <c r="AQ37" s="19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3"/>
    </row>
    <row r="38" spans="1:55" s="8" customFormat="1" ht="19.5" customHeight="1" x14ac:dyDescent="0.45">
      <c r="A38" s="4">
        <v>5</v>
      </c>
      <c r="B38" s="4">
        <v>28</v>
      </c>
      <c r="C38" s="18">
        <f t="shared" si="1"/>
        <v>46784</v>
      </c>
      <c r="D38" s="18">
        <f t="shared" si="2"/>
        <v>45989</v>
      </c>
      <c r="E38" s="4" t="str">
        <f t="shared" si="0"/>
        <v>2028-02</v>
      </c>
      <c r="F38" s="2">
        <f ca="1">SUMIF($V$160:$W$201,E38,$W$160:$W$201)+SUMIF($AL$109:$AM$150,E38,$AM$109:$AM$150)</f>
        <v>0</v>
      </c>
      <c r="G38" s="2">
        <f ca="1">SUMIF($V$160:$X$201,E38,$X$160:$X$201)+SUMIF($AL$109:$AN$150,E38,$AN$109:$AN$150)</f>
        <v>0</v>
      </c>
      <c r="H38" s="2">
        <f ca="1">SUMIF($V$160:$Y$201,E38,$Y$160:$Y$201)+SUMIF($AL$109:$AO$150,E38,$AO$109:$AO$150)</f>
        <v>0</v>
      </c>
      <c r="I38" s="17">
        <f t="shared" si="3"/>
        <v>0</v>
      </c>
      <c r="J38" s="135"/>
      <c r="K38" s="135"/>
      <c r="L38" s="132">
        <v>11</v>
      </c>
      <c r="M38" s="141">
        <f>S36+1</f>
        <v>46027</v>
      </c>
      <c r="N38" s="141">
        <f>M38+1</f>
        <v>46028</v>
      </c>
      <c r="O38" s="141">
        <f t="shared" ref="O38:Q38" si="98">N38+1</f>
        <v>46029</v>
      </c>
      <c r="P38" s="141">
        <f t="shared" si="98"/>
        <v>46030</v>
      </c>
      <c r="Q38" s="141">
        <f t="shared" si="98"/>
        <v>46031</v>
      </c>
      <c r="R38" s="142">
        <f>Q38+1</f>
        <v>46032</v>
      </c>
      <c r="S38" s="143">
        <f>R38+1</f>
        <v>46033</v>
      </c>
      <c r="T38" s="135">
        <f t="shared" ref="T38" si="99">COUNTIF(M39:S39,"★")</f>
        <v>0</v>
      </c>
      <c r="U38" s="135"/>
      <c r="V38" s="135" t="str">
        <f>TEXT(M38,"YYYY-MM")</f>
        <v>2026-01</v>
      </c>
      <c r="W38" s="140" cm="1">
        <f t="array" ref="W38">SUMPRODUCT((M38:S38&gt;=$N$8)*(M38:S38 &lt;= $N$9)*(TEXT(M38:S38,"yyyy-mm")=V38)*(M39:S39 = "●"))</f>
        <v>0</v>
      </c>
      <c r="X38" s="140" cm="1">
        <f t="array" ref="X38">SUMPRODUCT((R38:S38&gt;=$N$8)*(R38:S38 &lt;= $N$9)*(TEXT(R38:S38,"yyyy-mm")=V38)*(R39:S39 = "▲"))</f>
        <v>0</v>
      </c>
      <c r="Y38" s="140" cm="1">
        <f t="array" ref="Y38">SUMPRODUCT((M38:S38&gt;=$N$8)*(M38:S38 &lt;= $N$9)*(TEXT(M38:S38,"yyyy-mm")=V38)*(M39:S39 = "★"))</f>
        <v>0</v>
      </c>
      <c r="Z38" s="135"/>
      <c r="AA38" s="135"/>
      <c r="AB38" s="132">
        <v>27</v>
      </c>
      <c r="AC38" s="141">
        <f>AI36+1</f>
        <v>46139</v>
      </c>
      <c r="AD38" s="141">
        <f t="shared" ref="AD38:AI38" si="100">AC38+1</f>
        <v>46140</v>
      </c>
      <c r="AE38" s="141">
        <f t="shared" si="100"/>
        <v>46141</v>
      </c>
      <c r="AF38" s="141">
        <f t="shared" si="100"/>
        <v>46142</v>
      </c>
      <c r="AG38" s="141">
        <f t="shared" si="100"/>
        <v>46143</v>
      </c>
      <c r="AH38" s="142">
        <f t="shared" si="100"/>
        <v>46144</v>
      </c>
      <c r="AI38" s="143">
        <f t="shared" si="100"/>
        <v>46145</v>
      </c>
      <c r="AJ38" s="68">
        <f t="shared" ref="AJ38" si="101">COUNTIF(AC39:AI39,"★")</f>
        <v>0</v>
      </c>
      <c r="AK38" s="68"/>
      <c r="AL38" s="68" t="str">
        <f>TEXT(AC38,"YYYY-MM")</f>
        <v>2026-04</v>
      </c>
      <c r="AM38" s="69" cm="1">
        <f t="array" ref="AM38">SUMPRODUCT((AC38:AI38&gt;=$N$8)*(AC38:AI38 &lt;= $N$9)*(TEXT(AC38:AI38,"yyyy-mm")=AL38)*(AC39:AI39 = "●"))</f>
        <v>0</v>
      </c>
      <c r="AN38" s="69" cm="1">
        <f t="array" ref="AN38">SUMPRODUCT((AH38:AI38&gt;=$N$8)*(AH38:AI38 &lt;= $N$9)*(TEXT(AH38:AI38,"yyyy-mm")=AL38)*(AH39:AI39 = "▲"))</f>
        <v>0</v>
      </c>
      <c r="AO38" s="69" cm="1">
        <f t="array" ref="AO38">SUMPRODUCT((AC38:AI38&gt;=$N$8)*(AC38:AI38 &lt;= $N$9)*(TEXT(AC38:AI38,"yyyy-mm")=AL38)*(AC39:AI39 = "★"))</f>
        <v>0</v>
      </c>
      <c r="AP38" s="68"/>
      <c r="AQ38" s="19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3"/>
    </row>
    <row r="39" spans="1:55" s="8" customFormat="1" ht="19.5" customHeight="1" thickBot="1" x14ac:dyDescent="0.5">
      <c r="A39" s="4">
        <v>1</v>
      </c>
      <c r="B39" s="4">
        <v>29</v>
      </c>
      <c r="C39" s="18">
        <f t="shared" si="1"/>
        <v>46813</v>
      </c>
      <c r="D39" s="18">
        <f t="shared" si="2"/>
        <v>45989</v>
      </c>
      <c r="E39" s="4" t="str">
        <f t="shared" si="0"/>
        <v>2028-03</v>
      </c>
      <c r="F39" s="2">
        <f ca="1">SUMIF($AL$109:$AM$150,E39,$AM$109:$AM$150)+SUMIF($V$160:$W$201,E39,$W$160:$W$201)</f>
        <v>0</v>
      </c>
      <c r="G39" s="2">
        <f ca="1">SUMIF($AL$109:$AN$150,E39,$AN$109:$AN$150)+SUMIF($V$160:$X$201,E39,$X$160:$X$201)</f>
        <v>0</v>
      </c>
      <c r="H39" s="2">
        <f ca="1">SUMIF($AL$109:$AO$150,E39,$AO$109:$AO$150)+SUMIF($V$160:$Y$201,E39,$Y$160:$Y$201)</f>
        <v>0</v>
      </c>
      <c r="I39" s="17">
        <f t="shared" si="3"/>
        <v>0</v>
      </c>
      <c r="J39" s="135"/>
      <c r="K39" s="135" t="str">
        <f t="shared" ref="K39" si="102">IF(U39&gt;=0.285,"OK","NG")</f>
        <v>NG</v>
      </c>
      <c r="L39" s="136"/>
      <c r="M39" s="144"/>
      <c r="N39" s="144"/>
      <c r="O39" s="144"/>
      <c r="P39" s="144"/>
      <c r="Q39" s="144"/>
      <c r="R39" s="145"/>
      <c r="S39" s="146"/>
      <c r="T39" s="135">
        <f t="shared" ref="T39" si="103">COUNTIF(M39:S39,"●")</f>
        <v>0</v>
      </c>
      <c r="U39" s="147">
        <f t="shared" ref="U39" si="104">IF(COUNTA(M39:S39)=0,-1,IF(OR(COUNTIF(M39:S39,"▲")&gt;6,AND(M38&lt;$N$9,$N$9&lt;S38)),0.285,IF(T38+T39=0,0,T39/(T39+T38))))</f>
        <v>-1</v>
      </c>
      <c r="V39" s="135" t="str">
        <f>TEXT(S38,"YYYY-MM")</f>
        <v>2026-01</v>
      </c>
      <c r="W39" s="140" cm="1">
        <f t="array" ref="W39">IF(V39=V38,0,SUMPRODUCT((M38:S38&gt;=$N$8)*(M38:S38 &lt;= $N$9)*(TEXT(M38:S38,"yyyy-mm")=V39)*(M39:S39 = "●")))</f>
        <v>0</v>
      </c>
      <c r="X39" s="140" cm="1">
        <f t="array" ref="X39">IF(V39=V38,0,SUMPRODUCT((M38:S38&gt;=$N$8)*(M38:S38 &lt;= $N$9)*(TEXT(M38:S38,"yyyy-mm")=V39)*(M39:S39 = "▲")))</f>
        <v>0</v>
      </c>
      <c r="Y39" s="140" cm="1">
        <f t="array" ref="Y39">IF(V39=V38,0,SUMPRODUCT((M38:S38&gt;=$N$8)*(M38:S38 &lt;= $N$9)*(TEXT(M38:S38,"yyyy-mm")=V39)*(M39:S39 = "★")))</f>
        <v>0</v>
      </c>
      <c r="Z39" s="135"/>
      <c r="AA39" s="135" t="str">
        <f t="shared" ref="AA39" si="105">IF(AK39&gt;=0.285,"OK","NG")</f>
        <v>NG</v>
      </c>
      <c r="AB39" s="136"/>
      <c r="AC39" s="144"/>
      <c r="AD39" s="144"/>
      <c r="AE39" s="144"/>
      <c r="AF39" s="144"/>
      <c r="AG39" s="144"/>
      <c r="AH39" s="145"/>
      <c r="AI39" s="146"/>
      <c r="AJ39" s="68">
        <f t="shared" ref="AJ39" si="106">COUNTIF(AC39:AI39,"●")</f>
        <v>0</v>
      </c>
      <c r="AK39" s="70">
        <f t="shared" ref="AK39" si="107">IF(COUNTA(AC39:AI39)=0,-1,IF(OR(COUNTIF(AC39:AI39,"▲")&gt;6,AND(AC38&lt;$N$9,$N$9&lt;AI38)),0.285,IF(AJ38+AJ39=0,0,AJ39/(AJ39+AJ38))))</f>
        <v>-1</v>
      </c>
      <c r="AL39" s="68" t="str">
        <f>TEXT(AI38,"YYYY-MM")</f>
        <v>2026-05</v>
      </c>
      <c r="AM39" s="69" cm="1">
        <f t="array" ref="AM39">IF(AL39=AL38,0,SUMPRODUCT((AC38:AI38&gt;=$N$8)*(AC38:AI38 &lt;= $N$9)*(TEXT(AC38:AI38,"yyyy-mm")=AL39)*(AC39:AI39 = "●")))</f>
        <v>0</v>
      </c>
      <c r="AN39" s="69" cm="1">
        <f t="array" ref="AN39">IF(AL39=AL38,0,SUMPRODUCT((AC38:AI38&gt;=$N$8)*(AC38:AI38 &lt;= $N$9)*(TEXT(AC38:AI38,"yyyy-mm")=AL39)*(AC39:AI39 = "▲")))</f>
        <v>0</v>
      </c>
      <c r="AO39" s="69" cm="1">
        <f t="array" ref="AO39">IF(AL39=AL38,0,SUMPRODUCT((AC38:AI38&gt;=$N$8)*(AC38:AI38 &lt;= $N$9)*(TEXT(AC38:AI38,"yyyy-mm")=AL39)*(AC39:AI39 = "★")))</f>
        <v>0</v>
      </c>
      <c r="AP39" s="68"/>
      <c r="AQ39" s="19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3"/>
    </row>
    <row r="40" spans="1:55" s="8" customFormat="1" ht="19.5" customHeight="1" x14ac:dyDescent="0.45">
      <c r="A40" s="4">
        <v>2</v>
      </c>
      <c r="B40" s="4">
        <v>30</v>
      </c>
      <c r="C40" s="18">
        <f t="shared" si="1"/>
        <v>46844</v>
      </c>
      <c r="D40" s="18">
        <f t="shared" si="2"/>
        <v>45989</v>
      </c>
      <c r="E40" s="4" t="str">
        <f t="shared" si="0"/>
        <v>2028-04</v>
      </c>
      <c r="F40" s="2">
        <f ca="1">SUMIF($V$160:$W$201,E40,$W$160:$W$201)</f>
        <v>0</v>
      </c>
      <c r="G40" s="2">
        <f ca="1">SUMIF($V$160:$X$201,E40,$X$160:$X$201)</f>
        <v>0</v>
      </c>
      <c r="H40" s="2">
        <f ca="1">SUMIF($V$160:$Y$201,E40,$Y$160:$Y$201)</f>
        <v>0</v>
      </c>
      <c r="I40" s="17">
        <f t="shared" si="3"/>
        <v>0</v>
      </c>
      <c r="J40" s="135"/>
      <c r="K40" s="135"/>
      <c r="L40" s="132">
        <v>12</v>
      </c>
      <c r="M40" s="141">
        <f>S38+1</f>
        <v>46034</v>
      </c>
      <c r="N40" s="141">
        <f>M40+1</f>
        <v>46035</v>
      </c>
      <c r="O40" s="141">
        <f t="shared" ref="O40:Q40" si="108">N40+1</f>
        <v>46036</v>
      </c>
      <c r="P40" s="141">
        <f t="shared" si="108"/>
        <v>46037</v>
      </c>
      <c r="Q40" s="141">
        <f t="shared" si="108"/>
        <v>46038</v>
      </c>
      <c r="R40" s="142">
        <f>Q40+1</f>
        <v>46039</v>
      </c>
      <c r="S40" s="143">
        <f>R40+1</f>
        <v>46040</v>
      </c>
      <c r="T40" s="135">
        <f t="shared" ref="T40" si="109">COUNTIF(M41:S41,"★")</f>
        <v>0</v>
      </c>
      <c r="U40" s="135"/>
      <c r="V40" s="135" t="str">
        <f>TEXT(M40,"YYYY-MM")</f>
        <v>2026-01</v>
      </c>
      <c r="W40" s="140" cm="1">
        <f t="array" ref="W40">SUMPRODUCT((M40:S40&gt;=$N$8)*(M40:S40 &lt;= $N$9)*(TEXT(M40:S40,"yyyy-mm")=V40)*(M41:S41 = "●"))</f>
        <v>0</v>
      </c>
      <c r="X40" s="140" cm="1">
        <f t="array" ref="X40">SUMPRODUCT((R40:S40&gt;=$N$8)*(R40:S40 &lt;= $N$9)*(TEXT(R40:S40,"yyyy-mm")=V40)*(R41:S41 = "▲"))</f>
        <v>0</v>
      </c>
      <c r="Y40" s="140" cm="1">
        <f t="array" ref="Y40">SUMPRODUCT((M40:S40&gt;=$N$8)*(M40:S40 &lt;= $N$9)*(TEXT(M40:S40,"yyyy-mm")=V40)*(M41:S41 = "★"))</f>
        <v>0</v>
      </c>
      <c r="Z40" s="135"/>
      <c r="AA40" s="135"/>
      <c r="AB40" s="132">
        <v>28</v>
      </c>
      <c r="AC40" s="141">
        <f>AI38+1</f>
        <v>46146</v>
      </c>
      <c r="AD40" s="141">
        <f t="shared" ref="AD40:AI40" si="110">AC40+1</f>
        <v>46147</v>
      </c>
      <c r="AE40" s="141">
        <f t="shared" si="110"/>
        <v>46148</v>
      </c>
      <c r="AF40" s="141">
        <f t="shared" si="110"/>
        <v>46149</v>
      </c>
      <c r="AG40" s="141">
        <f t="shared" si="110"/>
        <v>46150</v>
      </c>
      <c r="AH40" s="142">
        <f t="shared" si="110"/>
        <v>46151</v>
      </c>
      <c r="AI40" s="143">
        <f t="shared" si="110"/>
        <v>46152</v>
      </c>
      <c r="AJ40" s="68">
        <f t="shared" ref="AJ40" si="111">COUNTIF(AC41:AI41,"★")</f>
        <v>0</v>
      </c>
      <c r="AK40" s="68"/>
      <c r="AL40" s="68" t="str">
        <f>TEXT(AC40,"YYYY-MM")</f>
        <v>2026-05</v>
      </c>
      <c r="AM40" s="69" cm="1">
        <f t="array" ref="AM40">SUMPRODUCT((AC40:AI40&gt;=$N$8)*(AC40:AI40 &lt;= $N$9)*(TEXT(AC40:AI40,"yyyy-mm")=AL40)*(AC41:AI41 = "●"))</f>
        <v>0</v>
      </c>
      <c r="AN40" s="69" cm="1">
        <f t="array" ref="AN40">SUMPRODUCT((AH40:AI40&gt;=$N$8)*(AH40:AI40 &lt;= $N$9)*(TEXT(AH40:AI40,"yyyy-mm")=AL40)*(AH41:AI41 = "▲"))</f>
        <v>0</v>
      </c>
      <c r="AO40" s="69" cm="1">
        <f t="array" ref="AO40">SUMPRODUCT((AC40:AI40&gt;=$N$8)*(AC40:AI40 &lt;= $N$9)*(TEXT(AC40:AI40,"yyyy-mm")=AL40)*(AC41:AI41 = "★"))</f>
        <v>0</v>
      </c>
      <c r="AP40" s="68"/>
      <c r="AQ40" s="19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3"/>
    </row>
    <row r="41" spans="1:55" s="8" customFormat="1" ht="19.5" customHeight="1" thickBot="1" x14ac:dyDescent="0.5">
      <c r="A41" s="4">
        <v>3</v>
      </c>
      <c r="B41" s="4">
        <v>31</v>
      </c>
      <c r="C41" s="18">
        <f t="shared" si="1"/>
        <v>46874</v>
      </c>
      <c r="D41" s="18">
        <f t="shared" si="2"/>
        <v>45989</v>
      </c>
      <c r="E41" s="4" t="str">
        <f t="shared" si="0"/>
        <v>2028-05</v>
      </c>
      <c r="F41" s="2">
        <f ca="1">SUMIF($V$160:$W$201,E41,$W$160:$W$201)</f>
        <v>0</v>
      </c>
      <c r="G41" s="2">
        <f ca="1">SUMIF($V$160:$X$201,E41,$X$160:$X$201)</f>
        <v>0</v>
      </c>
      <c r="H41" s="2">
        <f ca="1">SUMIF($V$160:$Y$201,E41,$Y$160:$Y$201)</f>
        <v>0</v>
      </c>
      <c r="I41" s="17">
        <f t="shared" si="3"/>
        <v>0</v>
      </c>
      <c r="J41" s="135"/>
      <c r="K41" s="135" t="str">
        <f t="shared" ref="K41" si="112">IF(U41&gt;=0.285,"OK","NG")</f>
        <v>NG</v>
      </c>
      <c r="L41" s="136"/>
      <c r="M41" s="144"/>
      <c r="N41" s="144"/>
      <c r="O41" s="144"/>
      <c r="P41" s="144"/>
      <c r="Q41" s="144"/>
      <c r="R41" s="145"/>
      <c r="S41" s="146"/>
      <c r="T41" s="135">
        <f t="shared" ref="T41" si="113">COUNTIF(M41:S41,"●")</f>
        <v>0</v>
      </c>
      <c r="U41" s="147">
        <f t="shared" ref="U41" si="114">IF(COUNTA(M41:S41)=0,-1,IF(OR(COUNTIF(M41:S41,"▲")&gt;6,AND(M40&lt;$N$9,$N$9&lt;S40)),0.285,IF(T40+T41=0,0,T41/(T41+T40))))</f>
        <v>-1</v>
      </c>
      <c r="V41" s="135" t="str">
        <f>TEXT(S40,"YYYY-MM")</f>
        <v>2026-01</v>
      </c>
      <c r="W41" s="140" cm="1">
        <f t="array" ref="W41">IF(V41=V40,0,SUMPRODUCT((M40:S40&gt;=$N$8)*(M40:S40 &lt;= $N$9)*(TEXT(M40:S40,"yyyy-mm")=V41)*(M41:S41 = "●")))</f>
        <v>0</v>
      </c>
      <c r="X41" s="140" cm="1">
        <f t="array" ref="X41">IF(V41=V40,0,SUMPRODUCT((M40:S40&gt;=$N$8)*(M40:S40 &lt;= $N$9)*(TEXT(M40:S40,"yyyy-mm")=V41)*(M41:S41 = "▲")))</f>
        <v>0</v>
      </c>
      <c r="Y41" s="140" cm="1">
        <f t="array" ref="Y41">IF(V41=V40,0,SUMPRODUCT((M40:S40&gt;=$N$8)*(M40:S40 &lt;= $N$9)*(TEXT(M40:S40,"yyyy-mm")=V41)*(M41:S41 = "★")))</f>
        <v>0</v>
      </c>
      <c r="Z41" s="135"/>
      <c r="AA41" s="135" t="str">
        <f t="shared" ref="AA41" si="115">IF(AK41&gt;=0.285,"OK","NG")</f>
        <v>NG</v>
      </c>
      <c r="AB41" s="136"/>
      <c r="AC41" s="144"/>
      <c r="AD41" s="144"/>
      <c r="AE41" s="144"/>
      <c r="AF41" s="144"/>
      <c r="AG41" s="144"/>
      <c r="AH41" s="145"/>
      <c r="AI41" s="146"/>
      <c r="AJ41" s="68">
        <f t="shared" ref="AJ41" si="116">COUNTIF(AC41:AI41,"●")</f>
        <v>0</v>
      </c>
      <c r="AK41" s="70">
        <f t="shared" ref="AK41" si="117">IF(COUNTA(AC41:AI41)=0,-1,IF(OR(COUNTIF(AC41:AI41,"▲")&gt;6,AND(AC40&lt;$N$9,$N$9&lt;AI40)),0.285,IF(AJ40+AJ41=0,0,AJ41/(AJ41+AJ40))))</f>
        <v>-1</v>
      </c>
      <c r="AL41" s="68" t="str">
        <f>TEXT(AI40,"YYYY-MM")</f>
        <v>2026-05</v>
      </c>
      <c r="AM41" s="69" cm="1">
        <f t="array" ref="AM41">IF(AL41=AL40,0,SUMPRODUCT((AC40:AI40&gt;=$N$8)*(AC40:AI40 &lt;= $N$9)*(TEXT(AC40:AI40,"yyyy-mm")=AL41)*(AC41:AI41 = "●")))</f>
        <v>0</v>
      </c>
      <c r="AN41" s="69" cm="1">
        <f t="array" ref="AN41">IF(AL41=AL40,0,SUMPRODUCT((AC40:AI40&gt;=$N$8)*(AC40:AI40 &lt;= $N$9)*(TEXT(AC40:AI40,"yyyy-mm")=AL41)*(AC41:AI41 = "▲")))</f>
        <v>0</v>
      </c>
      <c r="AO41" s="69" cm="1">
        <f t="array" ref="AO41">IF(AL41=AL40,0,SUMPRODUCT((AC40:AI40&gt;=$N$8)*(AC40:AI40 &lt;= $N$9)*(TEXT(AC40:AI40,"yyyy-mm")=AL41)*(AC41:AI41 = "★")))</f>
        <v>0</v>
      </c>
      <c r="AP41" s="68"/>
      <c r="AQ41" s="19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3"/>
    </row>
    <row r="42" spans="1:55" s="8" customFormat="1" ht="19.5" customHeight="1" x14ac:dyDescent="0.45">
      <c r="A42" s="4">
        <v>4</v>
      </c>
      <c r="B42" s="4">
        <v>32</v>
      </c>
      <c r="C42" s="18">
        <f t="shared" si="1"/>
        <v>46905</v>
      </c>
      <c r="D42" s="18">
        <f t="shared" si="2"/>
        <v>45989</v>
      </c>
      <c r="E42" s="4" t="str">
        <f t="shared" si="0"/>
        <v>2028-06</v>
      </c>
      <c r="F42" s="2">
        <f ca="1">SUMIF($V$160:$W$201,E42,$W$160:$W$201)+SUMIF($AL$160:$AM$201,E42,$AM$160:$AM$201)</f>
        <v>0</v>
      </c>
      <c r="G42" s="2">
        <f ca="1">SUMIF($V$160:$X$201,E42,$X$160:$X$201)+SUMIF($AL$160:$AN$201,E42,$AN$160:$AN$201)</f>
        <v>0</v>
      </c>
      <c r="H42" s="2">
        <f ca="1">SUMIF($V$160:$Y$201,E42,$Y$160:$Y$201)+SUMIF($AL$160:$AO$201,E42,$AO$160:$AO$201)</f>
        <v>0</v>
      </c>
      <c r="I42" s="17">
        <f t="shared" si="3"/>
        <v>0</v>
      </c>
      <c r="J42" s="135"/>
      <c r="K42" s="135"/>
      <c r="L42" s="132">
        <v>13</v>
      </c>
      <c r="M42" s="141">
        <f>S40+1</f>
        <v>46041</v>
      </c>
      <c r="N42" s="141">
        <f>M42+1</f>
        <v>46042</v>
      </c>
      <c r="O42" s="141">
        <f t="shared" ref="O42:Q42" si="118">N42+1</f>
        <v>46043</v>
      </c>
      <c r="P42" s="141">
        <f t="shared" si="118"/>
        <v>46044</v>
      </c>
      <c r="Q42" s="141">
        <f t="shared" si="118"/>
        <v>46045</v>
      </c>
      <c r="R42" s="142">
        <f>Q42+1</f>
        <v>46046</v>
      </c>
      <c r="S42" s="143">
        <f>R42+1</f>
        <v>46047</v>
      </c>
      <c r="T42" s="135">
        <f t="shared" ref="T42" si="119">COUNTIF(M43:S43,"★")</f>
        <v>0</v>
      </c>
      <c r="U42" s="135"/>
      <c r="V42" s="135" t="str">
        <f>TEXT(M42,"YYYY-MM")</f>
        <v>2026-01</v>
      </c>
      <c r="W42" s="140" cm="1">
        <f t="array" ref="W42">SUMPRODUCT((M42:S42&gt;=$N$8)*(M42:S42 &lt;= $N$9)*(TEXT(M42:S42,"yyyy-mm")=V42)*(M43:S43 = "●"))</f>
        <v>0</v>
      </c>
      <c r="X42" s="140" cm="1">
        <f t="array" ref="X42">SUMPRODUCT((R42:S42&gt;=$N$8)*(R42:S42 &lt;= $N$9)*(TEXT(R42:S42,"yyyy-mm")=V42)*(R43:S43 = "▲"))</f>
        <v>0</v>
      </c>
      <c r="Y42" s="140" cm="1">
        <f t="array" ref="Y42">SUMPRODUCT((M42:S42&gt;=$N$8)*(M42:S42 &lt;= $N$9)*(TEXT(M42:S42,"yyyy-mm")=V42)*(M43:S43 = "★"))</f>
        <v>0</v>
      </c>
      <c r="Z42" s="135"/>
      <c r="AA42" s="135"/>
      <c r="AB42" s="132">
        <v>29</v>
      </c>
      <c r="AC42" s="141">
        <f>AI40+1</f>
        <v>46153</v>
      </c>
      <c r="AD42" s="141">
        <f t="shared" ref="AD42:AI42" si="120">AC42+1</f>
        <v>46154</v>
      </c>
      <c r="AE42" s="141">
        <f t="shared" si="120"/>
        <v>46155</v>
      </c>
      <c r="AF42" s="141">
        <f t="shared" si="120"/>
        <v>46156</v>
      </c>
      <c r="AG42" s="141">
        <f t="shared" si="120"/>
        <v>46157</v>
      </c>
      <c r="AH42" s="142">
        <f t="shared" si="120"/>
        <v>46158</v>
      </c>
      <c r="AI42" s="143">
        <f t="shared" si="120"/>
        <v>46159</v>
      </c>
      <c r="AJ42" s="68">
        <f t="shared" ref="AJ42" si="121">COUNTIF(AC43:AI43,"★")</f>
        <v>0</v>
      </c>
      <c r="AK42" s="68"/>
      <c r="AL42" s="68" t="str">
        <f>TEXT(AC42,"YYYY-MM")</f>
        <v>2026-05</v>
      </c>
      <c r="AM42" s="69" cm="1">
        <f t="array" ref="AM42">SUMPRODUCT((AC42:AI42&gt;=$N$8)*(AC42:AI42 &lt;= $N$9)*(TEXT(AC42:AI42,"yyyy-mm")=AL42)*(AC43:AI43 = "●"))</f>
        <v>0</v>
      </c>
      <c r="AN42" s="69" cm="1">
        <f t="array" ref="AN42">SUMPRODUCT((AH42:AI42&gt;=$N$8)*(AH42:AI42 &lt;= $N$9)*(TEXT(AH42:AI42,"yyyy-mm")=AL42)*(AH43:AI43 = "▲"))</f>
        <v>0</v>
      </c>
      <c r="AO42" s="69" cm="1">
        <f t="array" ref="AO42">SUMPRODUCT((AC42:AI42&gt;=$N$8)*(AC42:AI42 &lt;= $N$9)*(TEXT(AC42:AI42,"yyyy-mm")=AL42)*(AC43:AI43 = "★"))</f>
        <v>0</v>
      </c>
      <c r="AP42" s="68"/>
      <c r="AQ42" s="19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3"/>
    </row>
    <row r="43" spans="1:55" s="8" customFormat="1" ht="19.5" customHeight="1" thickBot="1" x14ac:dyDescent="0.5">
      <c r="A43" s="4">
        <v>5</v>
      </c>
      <c r="B43" s="4">
        <v>33</v>
      </c>
      <c r="C43" s="18">
        <f t="shared" si="1"/>
        <v>46935</v>
      </c>
      <c r="D43" s="18">
        <f t="shared" si="2"/>
        <v>45989</v>
      </c>
      <c r="E43" s="4" t="str">
        <f t="shared" si="0"/>
        <v>2028-07</v>
      </c>
      <c r="F43" s="2">
        <f ca="1">SUMIF($V$160:$W$201,E43,$W$160:$W$201)+SUMIF($AL$160:$AM$201,E43,$AM$160:$AM$201)</f>
        <v>0</v>
      </c>
      <c r="G43" s="2">
        <f ca="1">SUMIF($V$160:$X$201,E43,$X$160:$X$201)+SUMIF($AL$160:$AN$201,E43,$AN$160:$AN$201)</f>
        <v>0</v>
      </c>
      <c r="H43" s="2">
        <f ca="1">SUMIF($V$160:$Y$201,E43,$Y$160:$Y$201)+SUMIF($AL$160:$AO$201,E43,$AO$160:$AO$201)</f>
        <v>0</v>
      </c>
      <c r="I43" s="17">
        <f t="shared" si="3"/>
        <v>0</v>
      </c>
      <c r="J43" s="135"/>
      <c r="K43" s="135" t="str">
        <f t="shared" ref="K43" si="122">IF(U43&gt;=0.285,"OK","NG")</f>
        <v>NG</v>
      </c>
      <c r="L43" s="136"/>
      <c r="M43" s="144"/>
      <c r="N43" s="144"/>
      <c r="O43" s="144"/>
      <c r="P43" s="144"/>
      <c r="Q43" s="144"/>
      <c r="R43" s="145"/>
      <c r="S43" s="146"/>
      <c r="T43" s="135">
        <f t="shared" ref="T43" si="123">COUNTIF(M43:S43,"●")</f>
        <v>0</v>
      </c>
      <c r="U43" s="147">
        <f t="shared" ref="U43" si="124">IF(COUNTA(M43:S43)=0,-1,IF(OR(COUNTIF(M43:S43,"▲")&gt;6,AND(M42&lt;$N$9,$N$9&lt;S42)),0.285,IF(T42+T43=0,0,T43/(T43+T42))))</f>
        <v>-1</v>
      </c>
      <c r="V43" s="135" t="str">
        <f>TEXT(S42,"YYYY-MM")</f>
        <v>2026-01</v>
      </c>
      <c r="W43" s="140" cm="1">
        <f t="array" ref="W43">IF(V43=V42,0,SUMPRODUCT((M42:S42&gt;=$N$8)*(M42:S42 &lt;= $N$9)*(TEXT(M42:S42,"yyyy-mm")=V43)*(M43:S43 = "●")))</f>
        <v>0</v>
      </c>
      <c r="X43" s="140" cm="1">
        <f t="array" ref="X43">IF(V43=V42,0,SUMPRODUCT((M42:S42&gt;=$N$8)*(M42:S42 &lt;= $N$9)*(TEXT(M42:S42,"yyyy-mm")=V43)*(M43:S43 = "▲")))</f>
        <v>0</v>
      </c>
      <c r="Y43" s="140" cm="1">
        <f t="array" ref="Y43">IF(V43=V42,0,SUMPRODUCT((M42:S42&gt;=$N$8)*(M42:S42 &lt;= $N$9)*(TEXT(M42:S42,"yyyy-mm")=V43)*(M43:S43 = "★")))</f>
        <v>0</v>
      </c>
      <c r="Z43" s="135"/>
      <c r="AA43" s="135" t="str">
        <f t="shared" ref="AA43" si="125">IF(AK43&gt;=0.285,"OK","NG")</f>
        <v>NG</v>
      </c>
      <c r="AB43" s="136"/>
      <c r="AC43" s="144"/>
      <c r="AD43" s="144"/>
      <c r="AE43" s="144"/>
      <c r="AF43" s="144"/>
      <c r="AG43" s="144"/>
      <c r="AH43" s="145"/>
      <c r="AI43" s="146"/>
      <c r="AJ43" s="68">
        <f t="shared" ref="AJ43" si="126">COUNTIF(AC43:AI43,"●")</f>
        <v>0</v>
      </c>
      <c r="AK43" s="70">
        <f t="shared" ref="AK43" si="127">IF(COUNTA(AC43:AI43)=0,-1,IF(OR(COUNTIF(AC43:AI43,"▲")&gt;6,AND(AC42&lt;$N$9,$N$9&lt;AI42)),0.285,IF(AJ42+AJ43=0,0,AJ43/(AJ43+AJ42))))</f>
        <v>-1</v>
      </c>
      <c r="AL43" s="68" t="str">
        <f>TEXT(AI42,"YYYY-MM")</f>
        <v>2026-05</v>
      </c>
      <c r="AM43" s="69" cm="1">
        <f t="array" ref="AM43">IF(AL43=AL42,0,SUMPRODUCT((AC42:AI42&gt;=$N$8)*(AC42:AI42 &lt;= $N$9)*(TEXT(AC42:AI42,"yyyy-mm")=AL43)*(AC43:AI43 = "●")))</f>
        <v>0</v>
      </c>
      <c r="AN43" s="69" cm="1">
        <f t="array" ref="AN43">IF(AL43=AL42,0,SUMPRODUCT((AC42:AI42&gt;=$N$8)*(AC42:AI42 &lt;= $N$9)*(TEXT(AC42:AI42,"yyyy-mm")=AL43)*(AC43:AI43 = "▲")))</f>
        <v>0</v>
      </c>
      <c r="AO43" s="69" cm="1">
        <f t="array" ref="AO43">IF(AL43=AL42,0,SUMPRODUCT((AC42:AI42&gt;=$N$8)*(AC42:AI42 &lt;= $N$9)*(TEXT(AC42:AI42,"yyyy-mm")=AL43)*(AC43:AI43 = "★")))</f>
        <v>0</v>
      </c>
      <c r="AP43" s="68"/>
      <c r="AQ43" s="19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3"/>
    </row>
    <row r="44" spans="1:55" s="8" customFormat="1" ht="19.5" customHeight="1" x14ac:dyDescent="0.45">
      <c r="A44" s="4">
        <v>1</v>
      </c>
      <c r="B44" s="4">
        <v>34</v>
      </c>
      <c r="C44" s="18">
        <f t="shared" si="1"/>
        <v>46966</v>
      </c>
      <c r="D44" s="18">
        <f t="shared" si="2"/>
        <v>45989</v>
      </c>
      <c r="E44" s="4" t="str">
        <f t="shared" si="0"/>
        <v>2028-08</v>
      </c>
      <c r="F44" s="2">
        <f ca="1">SUMIF($V$160:$W$201,E44,$W$160:$W$201)+SUMIF($AL$160:$AM$201,E44,$AM$160:$AM$201)</f>
        <v>0</v>
      </c>
      <c r="G44" s="2">
        <f ca="1">SUMIF($V$160:$X$201,E44,$X$160:$X$201)+SUMIF($AL$160:$AN$201,E44,$AN$160:$AN$201)</f>
        <v>0</v>
      </c>
      <c r="H44" s="2">
        <f ca="1">SUMIF($V$160:$Y$201,E44,$Y$160:$Y$201)+SUMIF($AL$160:$AO$201,E44,$AO$160:$AO$201)</f>
        <v>0</v>
      </c>
      <c r="I44" s="17">
        <f t="shared" si="3"/>
        <v>0</v>
      </c>
      <c r="J44" s="135"/>
      <c r="K44" s="135"/>
      <c r="L44" s="132">
        <v>14</v>
      </c>
      <c r="M44" s="141">
        <f>S42+1</f>
        <v>46048</v>
      </c>
      <c r="N44" s="141">
        <f>M44+1</f>
        <v>46049</v>
      </c>
      <c r="O44" s="141">
        <f t="shared" ref="O44:Q44" si="128">N44+1</f>
        <v>46050</v>
      </c>
      <c r="P44" s="141">
        <f t="shared" si="128"/>
        <v>46051</v>
      </c>
      <c r="Q44" s="141">
        <f t="shared" si="128"/>
        <v>46052</v>
      </c>
      <c r="R44" s="142">
        <f>Q44+1</f>
        <v>46053</v>
      </c>
      <c r="S44" s="143">
        <f>R44+1</f>
        <v>46054</v>
      </c>
      <c r="T44" s="135">
        <f t="shared" ref="T44" si="129">COUNTIF(M45:S45,"★")</f>
        <v>0</v>
      </c>
      <c r="U44" s="135"/>
      <c r="V44" s="135" t="str">
        <f>TEXT(M44,"YYYY-MM")</f>
        <v>2026-01</v>
      </c>
      <c r="W44" s="140" cm="1">
        <f t="array" ref="W44">SUMPRODUCT((M44:S44&gt;=$N$8)*(M44:S44 &lt;= $N$9)*(TEXT(M44:S44,"yyyy-mm")=V44)*(M45:S45 = "●"))</f>
        <v>0</v>
      </c>
      <c r="X44" s="140" cm="1">
        <f t="array" ref="X44">SUMPRODUCT((R44:S44&gt;=$N$8)*(R44:S44 &lt;= $N$9)*(TEXT(R44:S44,"yyyy-mm")=V44)*(R45:S45 = "▲"))</f>
        <v>0</v>
      </c>
      <c r="Y44" s="140" cm="1">
        <f t="array" ref="Y44">SUMPRODUCT((M44:S44&gt;=$N$8)*(M44:S44 &lt;= $N$9)*(TEXT(M44:S44,"yyyy-mm")=V44)*(M45:S45 = "★"))</f>
        <v>0</v>
      </c>
      <c r="Z44" s="135"/>
      <c r="AA44" s="135"/>
      <c r="AB44" s="132">
        <v>30</v>
      </c>
      <c r="AC44" s="141">
        <f>AI42+1</f>
        <v>46160</v>
      </c>
      <c r="AD44" s="141">
        <f t="shared" ref="AD44:AI44" si="130">AC44+1</f>
        <v>46161</v>
      </c>
      <c r="AE44" s="141">
        <f t="shared" si="130"/>
        <v>46162</v>
      </c>
      <c r="AF44" s="141">
        <f t="shared" si="130"/>
        <v>46163</v>
      </c>
      <c r="AG44" s="141">
        <f t="shared" si="130"/>
        <v>46164</v>
      </c>
      <c r="AH44" s="142">
        <f t="shared" si="130"/>
        <v>46165</v>
      </c>
      <c r="AI44" s="143">
        <f t="shared" si="130"/>
        <v>46166</v>
      </c>
      <c r="AJ44" s="68">
        <f t="shared" ref="AJ44" si="131">COUNTIF(AC45:AI45,"★")</f>
        <v>0</v>
      </c>
      <c r="AK44" s="68"/>
      <c r="AL44" s="68" t="str">
        <f>TEXT(AC44,"YYYY-MM")</f>
        <v>2026-05</v>
      </c>
      <c r="AM44" s="69" cm="1">
        <f t="array" ref="AM44">SUMPRODUCT((AC44:AI44&gt;=$N$8)*(AC44:AI44 &lt;= $N$9)*(TEXT(AC44:AI44,"yyyy-mm")=AL44)*(AC45:AI45 = "●"))</f>
        <v>0</v>
      </c>
      <c r="AN44" s="69" cm="1">
        <f t="array" ref="AN44">SUMPRODUCT((AH44:AI44&gt;=$N$8)*(AH44:AI44 &lt;= $N$9)*(TEXT(AH44:AI44,"yyyy-mm")=AL44)*(AH45:AI45 = "▲"))</f>
        <v>0</v>
      </c>
      <c r="AO44" s="69" cm="1">
        <f t="array" ref="AO44">SUMPRODUCT((AC44:AI44&gt;=$N$8)*(AC44:AI44 &lt;= $N$9)*(TEXT(AC44:AI44,"yyyy-mm")=AL44)*(AC45:AI45 = "★"))</f>
        <v>0</v>
      </c>
      <c r="AP44" s="68"/>
      <c r="AQ44" s="19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3"/>
    </row>
    <row r="45" spans="1:55" s="8" customFormat="1" ht="19.5" customHeight="1" thickBot="1" x14ac:dyDescent="0.5">
      <c r="A45" s="4">
        <v>2</v>
      </c>
      <c r="B45" s="4">
        <v>35</v>
      </c>
      <c r="C45" s="18">
        <f t="shared" si="1"/>
        <v>46997</v>
      </c>
      <c r="D45" s="18">
        <f t="shared" si="2"/>
        <v>45989</v>
      </c>
      <c r="E45" s="4" t="str">
        <f t="shared" si="0"/>
        <v>2028-09</v>
      </c>
      <c r="F45" s="2">
        <f ca="1">SUMIF($AL$160:$AM$201,E45,$AM$160:$AM$201)</f>
        <v>0</v>
      </c>
      <c r="G45" s="2">
        <f ca="1">SUMIF($AL$160:$AN$201,E45,$AN$160:$AN$201)</f>
        <v>0</v>
      </c>
      <c r="H45" s="2">
        <f ca="1">SUMIF($AL$160:$AO$201,E45,$AO$160:$AO$201)</f>
        <v>0</v>
      </c>
      <c r="I45" s="17">
        <f t="shared" si="3"/>
        <v>0</v>
      </c>
      <c r="J45" s="135"/>
      <c r="K45" s="135" t="str">
        <f t="shared" ref="K45" si="132">IF(U45&gt;=0.285,"OK","NG")</f>
        <v>NG</v>
      </c>
      <c r="L45" s="136"/>
      <c r="M45" s="144"/>
      <c r="N45" s="144"/>
      <c r="O45" s="144"/>
      <c r="P45" s="144"/>
      <c r="Q45" s="144"/>
      <c r="R45" s="145"/>
      <c r="S45" s="146"/>
      <c r="T45" s="135">
        <f t="shared" ref="T45" si="133">COUNTIF(M45:S45,"●")</f>
        <v>0</v>
      </c>
      <c r="U45" s="147">
        <f t="shared" ref="U45" si="134">IF(COUNTA(M45:S45)=0,-1,IF(OR(COUNTIF(M45:S45,"▲")&gt;6,AND(M44&lt;$N$9,$N$9&lt;S44)),0.285,IF(T44+T45=0,0,T45/(T45+T44))))</f>
        <v>-1</v>
      </c>
      <c r="V45" s="135" t="str">
        <f>TEXT(S44,"YYYY-MM")</f>
        <v>2026-02</v>
      </c>
      <c r="W45" s="140" cm="1">
        <f t="array" ref="W45">IF(V45=V44,0,SUMPRODUCT((M44:S44&gt;=$N$8)*(M44:S44 &lt;= $N$9)*(TEXT(M44:S44,"yyyy-mm")=V45)*(M45:S45 = "●")))</f>
        <v>0</v>
      </c>
      <c r="X45" s="140" cm="1">
        <f t="array" ref="X45">IF(V45=V44,0,SUMPRODUCT((M44:S44&gt;=$N$8)*(M44:S44 &lt;= $N$9)*(TEXT(M44:S44,"yyyy-mm")=V45)*(M45:S45 = "▲")))</f>
        <v>0</v>
      </c>
      <c r="Y45" s="140" cm="1">
        <f t="array" ref="Y45">IF(V45=V44,0,SUMPRODUCT((M44:S44&gt;=$N$8)*(M44:S44 &lt;= $N$9)*(TEXT(M44:S44,"yyyy-mm")=V45)*(M45:S45 = "★")))</f>
        <v>0</v>
      </c>
      <c r="Z45" s="135"/>
      <c r="AA45" s="135" t="str">
        <f t="shared" ref="AA45" si="135">IF(AK45&gt;=0.285,"OK","NG")</f>
        <v>NG</v>
      </c>
      <c r="AB45" s="136"/>
      <c r="AC45" s="144"/>
      <c r="AD45" s="144"/>
      <c r="AE45" s="144"/>
      <c r="AF45" s="144"/>
      <c r="AG45" s="144"/>
      <c r="AH45" s="145"/>
      <c r="AI45" s="146"/>
      <c r="AJ45" s="68">
        <f t="shared" ref="AJ45" si="136">COUNTIF(AC45:AI45,"●")</f>
        <v>0</v>
      </c>
      <c r="AK45" s="70">
        <f t="shared" ref="AK45" si="137">IF(COUNTA(AC45:AI45)=0,-1,IF(OR(COUNTIF(AC45:AI45,"▲")&gt;6,AND(AC44&lt;$N$9,$N$9&lt;AI44)),0.285,IF(AJ44+AJ45=0,0,AJ45/(AJ45+AJ44))))</f>
        <v>-1</v>
      </c>
      <c r="AL45" s="68" t="str">
        <f>TEXT(AI44,"YYYY-MM")</f>
        <v>2026-05</v>
      </c>
      <c r="AM45" s="69" cm="1">
        <f t="array" ref="AM45">IF(AL45=AL44,0,SUMPRODUCT((AC44:AI44&gt;=$N$8)*(AC44:AI44 &lt;= $N$9)*(TEXT(AC44:AI44,"yyyy-mm")=AL45)*(AC45:AI45 = "●")))</f>
        <v>0</v>
      </c>
      <c r="AN45" s="69" cm="1">
        <f t="array" ref="AN45">IF(AL45=AL44,0,SUMPRODUCT((AC44:AI44&gt;=$N$8)*(AC44:AI44 &lt;= $N$9)*(TEXT(AC44:AI44,"yyyy-mm")=AL45)*(AC45:AI45 = "▲")))</f>
        <v>0</v>
      </c>
      <c r="AO45" s="69" cm="1">
        <f t="array" ref="AO45">IF(AL45=AL44,0,SUMPRODUCT((AC44:AI44&gt;=$N$8)*(AC44:AI44 &lt;= $N$9)*(TEXT(AC44:AI44,"yyyy-mm")=AL45)*(AC45:AI45 = "★")))</f>
        <v>0</v>
      </c>
      <c r="AP45" s="68"/>
      <c r="AQ45" s="19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3"/>
    </row>
    <row r="46" spans="1:55" s="8" customFormat="1" ht="19.5" customHeight="1" x14ac:dyDescent="0.45">
      <c r="A46" s="4">
        <v>3</v>
      </c>
      <c r="B46" s="4">
        <v>36</v>
      </c>
      <c r="C46" s="18">
        <f t="shared" si="1"/>
        <v>47027</v>
      </c>
      <c r="D46" s="18">
        <f t="shared" si="2"/>
        <v>45989</v>
      </c>
      <c r="E46" s="4" t="str">
        <f t="shared" si="0"/>
        <v>2028-10</v>
      </c>
      <c r="F46" s="2">
        <f ca="1">SUMIF($AL$160:$AM$201,E46,$AM$160:$AM$201)</f>
        <v>0</v>
      </c>
      <c r="G46" s="2">
        <f ca="1">SUMIF($AL$160:$AN$201,E46,$AN$160:$AN$201)</f>
        <v>0</v>
      </c>
      <c r="H46" s="2">
        <f ca="1">SUMIF($AL$160:$AO$201,E46,$AO$160:$AO$201)</f>
        <v>0</v>
      </c>
      <c r="I46" s="17">
        <f t="shared" si="3"/>
        <v>0</v>
      </c>
      <c r="J46" s="135"/>
      <c r="K46" s="135"/>
      <c r="L46" s="132">
        <v>15</v>
      </c>
      <c r="M46" s="141">
        <f>S44+1</f>
        <v>46055</v>
      </c>
      <c r="N46" s="141">
        <f>M46+1</f>
        <v>46056</v>
      </c>
      <c r="O46" s="141">
        <f t="shared" ref="O46:Q46" si="138">N46+1</f>
        <v>46057</v>
      </c>
      <c r="P46" s="141">
        <f t="shared" si="138"/>
        <v>46058</v>
      </c>
      <c r="Q46" s="141">
        <f t="shared" si="138"/>
        <v>46059</v>
      </c>
      <c r="R46" s="142">
        <f>Q46+1</f>
        <v>46060</v>
      </c>
      <c r="S46" s="143">
        <f>R46+1</f>
        <v>46061</v>
      </c>
      <c r="T46" s="135">
        <f t="shared" ref="T46" si="139">COUNTIF(M47:S47,"★")</f>
        <v>0</v>
      </c>
      <c r="U46" s="135"/>
      <c r="V46" s="135" t="str">
        <f>TEXT(M46,"YYYY-MM")</f>
        <v>2026-02</v>
      </c>
      <c r="W46" s="140" cm="1">
        <f t="array" ref="W46">SUMPRODUCT((M46:S46&gt;=$N$8)*(M46:S46 &lt;= $N$9)*(TEXT(M46:S46,"yyyy-mm")=V46)*(M47:S47 = "●"))</f>
        <v>0</v>
      </c>
      <c r="X46" s="140" cm="1">
        <f t="array" ref="X46">SUMPRODUCT((R46:S46&gt;=$N$8)*(R46:S46 &lt;= $N$9)*(TEXT(R46:S46,"yyyy-mm")=V46)*(R47:S47 = "▲"))</f>
        <v>0</v>
      </c>
      <c r="Y46" s="140" cm="1">
        <f t="array" ref="Y46">SUMPRODUCT((M46:S46&gt;=$N$8)*(M46:S46 &lt;= $N$9)*(TEXT(M46:S46,"yyyy-mm")=V46)*(M47:S47 = "★"))</f>
        <v>0</v>
      </c>
      <c r="Z46" s="135"/>
      <c r="AA46" s="135"/>
      <c r="AB46" s="132">
        <v>31</v>
      </c>
      <c r="AC46" s="141">
        <f>AI44+1</f>
        <v>46167</v>
      </c>
      <c r="AD46" s="141">
        <f t="shared" ref="AD46:AI46" si="140">AC46+1</f>
        <v>46168</v>
      </c>
      <c r="AE46" s="141">
        <f t="shared" si="140"/>
        <v>46169</v>
      </c>
      <c r="AF46" s="141">
        <f t="shared" si="140"/>
        <v>46170</v>
      </c>
      <c r="AG46" s="141">
        <f t="shared" si="140"/>
        <v>46171</v>
      </c>
      <c r="AH46" s="142">
        <f t="shared" si="140"/>
        <v>46172</v>
      </c>
      <c r="AI46" s="143">
        <f t="shared" si="140"/>
        <v>46173</v>
      </c>
      <c r="AJ46" s="68">
        <f t="shared" ref="AJ46" si="141">COUNTIF(AC47:AI47,"★")</f>
        <v>0</v>
      </c>
      <c r="AK46" s="68"/>
      <c r="AL46" s="68" t="str">
        <f>TEXT(AC46,"YYYY-MM")</f>
        <v>2026-05</v>
      </c>
      <c r="AM46" s="69" cm="1">
        <f t="array" ref="AM46">SUMPRODUCT((AC46:AI46&gt;=$N$8)*(AC46:AI46 &lt;= $N$9)*(TEXT(AC46:AI46,"yyyy-mm")=AL46)*(AC47:AI47 = "●"))</f>
        <v>0</v>
      </c>
      <c r="AN46" s="69" cm="1">
        <f t="array" ref="AN46">SUMPRODUCT((AH46:AI46&gt;=$N$8)*(AH46:AI46 &lt;= $N$9)*(TEXT(AH46:AI46,"yyyy-mm")=AL46)*(AH47:AI47 = "▲"))</f>
        <v>0</v>
      </c>
      <c r="AO46" s="69" cm="1">
        <f t="array" ref="AO46">SUMPRODUCT((AC46:AI46&gt;=$N$8)*(AC46:AI46 &lt;= $N$9)*(TEXT(AC46:AI46,"yyyy-mm")=AL46)*(AC47:AI47 = "★"))</f>
        <v>0</v>
      </c>
      <c r="AP46" s="68"/>
      <c r="AQ46" s="19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3"/>
    </row>
    <row r="47" spans="1:55" s="8" customFormat="1" ht="19.5" customHeight="1" thickBot="1" x14ac:dyDescent="0.5">
      <c r="A47" s="4"/>
      <c r="B47" s="4"/>
      <c r="C47" s="4"/>
      <c r="D47" s="4"/>
      <c r="E47" s="4"/>
      <c r="F47" s="2">
        <f ca="1">SUM(F10:F46)</f>
        <v>0</v>
      </c>
      <c r="G47" s="2">
        <f ca="1">SUM(G10:G46)</f>
        <v>0</v>
      </c>
      <c r="H47" s="2">
        <f ca="1">SUM(H10:H46)</f>
        <v>0</v>
      </c>
      <c r="I47" s="4" t="e">
        <f ca="1">AVERAGEIF(I10:I46,"&gt;0")</f>
        <v>#DIV/0!</v>
      </c>
      <c r="J47" s="135"/>
      <c r="K47" s="135" t="str">
        <f t="shared" ref="K47" si="142">IF(U47&gt;=0.285,"OK","NG")</f>
        <v>NG</v>
      </c>
      <c r="L47" s="136"/>
      <c r="M47" s="144"/>
      <c r="N47" s="144"/>
      <c r="O47" s="144"/>
      <c r="P47" s="144"/>
      <c r="Q47" s="144"/>
      <c r="R47" s="145"/>
      <c r="S47" s="146"/>
      <c r="T47" s="135">
        <f t="shared" ref="T47" si="143">COUNTIF(M47:S47,"●")</f>
        <v>0</v>
      </c>
      <c r="U47" s="147">
        <f t="shared" ref="U47" si="144">IF(COUNTA(M47:S47)=0,-1,IF(OR(COUNTIF(M47:S47,"▲")&gt;6,AND(M46&lt;$N$9,$N$9&lt;S46)),0.285,IF(T46+T47=0,0,T47/(T47+T46))))</f>
        <v>-1</v>
      </c>
      <c r="V47" s="135" t="str">
        <f>TEXT(S46,"YYYY-MM")</f>
        <v>2026-02</v>
      </c>
      <c r="W47" s="140" cm="1">
        <f t="array" ref="W47">IF(V47=V46,0,SUMPRODUCT((M46:S46&gt;=$N$8)*(M46:S46 &lt;= $N$9)*(TEXT(M46:S46,"yyyy-mm")=V47)*(M47:S47 = "●")))</f>
        <v>0</v>
      </c>
      <c r="X47" s="140" cm="1">
        <f t="array" ref="X47">IF(V47=V46,0,SUMPRODUCT((M46:S46&gt;=$N$8)*(M46:S46 &lt;= $N$9)*(TEXT(M46:S46,"yyyy-mm")=V47)*(M47:S47 = "▲")))</f>
        <v>0</v>
      </c>
      <c r="Y47" s="140" cm="1">
        <f t="array" ref="Y47">IF(V47=V46,0,SUMPRODUCT((M46:S46&gt;=$N$8)*(M46:S46 &lt;= $N$9)*(TEXT(M46:S46,"yyyy-mm")=V47)*(M47:S47 = "★")))</f>
        <v>0</v>
      </c>
      <c r="Z47" s="135"/>
      <c r="AA47" s="135" t="str">
        <f t="shared" ref="AA47" si="145">IF(AK47&gt;=0.285,"OK","NG")</f>
        <v>NG</v>
      </c>
      <c r="AB47" s="136"/>
      <c r="AC47" s="144"/>
      <c r="AD47" s="144"/>
      <c r="AE47" s="144"/>
      <c r="AF47" s="144"/>
      <c r="AG47" s="144"/>
      <c r="AH47" s="145"/>
      <c r="AI47" s="146"/>
      <c r="AJ47" s="68">
        <f t="shared" ref="AJ47" si="146">COUNTIF(AC47:AI47,"●")</f>
        <v>0</v>
      </c>
      <c r="AK47" s="70">
        <f t="shared" ref="AK47" si="147">IF(COUNTA(AC47:AI47)=0,-1,IF(OR(COUNTIF(AC47:AI47,"▲")&gt;6,AND(AC46&lt;$N$9,$N$9&lt;AI46)),0.285,IF(AJ46+AJ47=0,0,AJ47/(AJ47+AJ46))))</f>
        <v>-1</v>
      </c>
      <c r="AL47" s="68" t="str">
        <f>TEXT(AI46,"YYYY-MM")</f>
        <v>2026-05</v>
      </c>
      <c r="AM47" s="69" cm="1">
        <f t="array" ref="AM47">IF(AL47=AL46,0,SUMPRODUCT((AC46:AI46&gt;=$N$8)*(AC46:AI46 &lt;= $N$9)*(TEXT(AC46:AI46,"yyyy-mm")=AL47)*(AC47:AI47 = "●")))</f>
        <v>0</v>
      </c>
      <c r="AN47" s="69" cm="1">
        <f t="array" ref="AN47">IF(AL47=AL46,0,SUMPRODUCT((AC46:AI46&gt;=$N$8)*(AC46:AI46 &lt;= $N$9)*(TEXT(AC46:AI46,"yyyy-mm")=AL47)*(AC47:AI47 = "▲")))</f>
        <v>0</v>
      </c>
      <c r="AO47" s="69" cm="1">
        <f t="array" ref="AO47">IF(AL47=AL46,0,SUMPRODUCT((AC46:AI46&gt;=$N$8)*(AC46:AI46 &lt;= $N$9)*(TEXT(AC46:AI46,"yyyy-mm")=AL47)*(AC47:AI47 = "★")))</f>
        <v>0</v>
      </c>
      <c r="AP47" s="68"/>
      <c r="AQ47" s="19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3"/>
    </row>
    <row r="48" spans="1:55" s="8" customFormat="1" ht="19.5" customHeight="1" x14ac:dyDescent="0.45">
      <c r="A48" s="4"/>
      <c r="B48" s="4"/>
      <c r="C48" s="4"/>
      <c r="D48" s="4"/>
      <c r="E48" s="4"/>
      <c r="F48" s="4"/>
      <c r="G48" s="4"/>
      <c r="H48" s="4"/>
      <c r="I48" s="4"/>
      <c r="J48" s="135"/>
      <c r="K48" s="135"/>
      <c r="L48" s="132">
        <v>16</v>
      </c>
      <c r="M48" s="141">
        <f>S46+1</f>
        <v>46062</v>
      </c>
      <c r="N48" s="141">
        <f>M48+1</f>
        <v>46063</v>
      </c>
      <c r="O48" s="141">
        <f t="shared" ref="O48:Q48" si="148">N48+1</f>
        <v>46064</v>
      </c>
      <c r="P48" s="141">
        <f t="shared" si="148"/>
        <v>46065</v>
      </c>
      <c r="Q48" s="141">
        <f t="shared" si="148"/>
        <v>46066</v>
      </c>
      <c r="R48" s="142">
        <f>Q48+1</f>
        <v>46067</v>
      </c>
      <c r="S48" s="143">
        <f>R48+1</f>
        <v>46068</v>
      </c>
      <c r="T48" s="135">
        <f t="shared" ref="T48" si="149">COUNTIF(M49:S49,"★")</f>
        <v>0</v>
      </c>
      <c r="U48" s="135"/>
      <c r="V48" s="135" t="str">
        <f>TEXT(M48,"YYYY-MM")</f>
        <v>2026-02</v>
      </c>
      <c r="W48" s="140" cm="1">
        <f t="array" ref="W48">SUMPRODUCT((M48:S48&gt;=$N$8)*(M48:S48 &lt;= $N$9)*(TEXT(M48:S48,"yyyy-mm")=V48)*(M49:S49 = "●"))</f>
        <v>0</v>
      </c>
      <c r="X48" s="140" cm="1">
        <f t="array" ref="X48">SUMPRODUCT((R48:S48&gt;=$N$8)*(R48:S48 &lt;= $N$9)*(TEXT(R48:S48,"yyyy-mm")=V48)*(R49:S49 = "▲"))</f>
        <v>0</v>
      </c>
      <c r="Y48" s="140" cm="1">
        <f t="array" ref="Y48">SUMPRODUCT((M48:S48&gt;=$N$8)*(M48:S48 &lt;= $N$9)*(TEXT(M48:S48,"yyyy-mm")=V48)*(M49:S49 = "★"))</f>
        <v>0</v>
      </c>
      <c r="Z48" s="135"/>
      <c r="AA48" s="135"/>
      <c r="AB48" s="132">
        <v>32</v>
      </c>
      <c r="AC48" s="141">
        <f>AI46+1</f>
        <v>46174</v>
      </c>
      <c r="AD48" s="141">
        <f t="shared" ref="AD48:AI48" si="150">AC48+1</f>
        <v>46175</v>
      </c>
      <c r="AE48" s="141">
        <f t="shared" si="150"/>
        <v>46176</v>
      </c>
      <c r="AF48" s="141">
        <f t="shared" si="150"/>
        <v>46177</v>
      </c>
      <c r="AG48" s="141">
        <f t="shared" si="150"/>
        <v>46178</v>
      </c>
      <c r="AH48" s="142">
        <f t="shared" si="150"/>
        <v>46179</v>
      </c>
      <c r="AI48" s="143">
        <f t="shared" si="150"/>
        <v>46180</v>
      </c>
      <c r="AJ48" s="68">
        <f t="shared" ref="AJ48" si="151">COUNTIF(AC49:AI49,"★")</f>
        <v>0</v>
      </c>
      <c r="AK48" s="68"/>
      <c r="AL48" s="68" t="str">
        <f>TEXT(AC48,"YYYY-MM")</f>
        <v>2026-06</v>
      </c>
      <c r="AM48" s="69" cm="1">
        <f t="array" ref="AM48">SUMPRODUCT((AC48:AI48&gt;=$N$8)*(AC48:AI48 &lt;= $N$9)*(TEXT(AC48:AI48,"yyyy-mm")=AL48)*(AC49:AI49 = "●"))</f>
        <v>0</v>
      </c>
      <c r="AN48" s="69" cm="1">
        <f t="array" ref="AN48">SUMPRODUCT((AH48:AI48&gt;=$N$8)*(AH48:AI48 &lt;= $N$9)*(TEXT(AH48:AI48,"yyyy-mm")=AL48)*(AH49:AI49 = "▲"))</f>
        <v>0</v>
      </c>
      <c r="AO48" s="69" cm="1">
        <f t="array" ref="AO48">SUMPRODUCT((AC48:AI48&gt;=$N$8)*(AC48:AI48 &lt;= $N$9)*(TEXT(AC48:AI48,"yyyy-mm")=AL48)*(AC49:AI49 = "★"))</f>
        <v>0</v>
      </c>
      <c r="AP48" s="65"/>
      <c r="AQ48" s="7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3"/>
    </row>
    <row r="49" spans="1:55" s="8" customFormat="1" ht="19.5" customHeight="1" thickBot="1" x14ac:dyDescent="0.5">
      <c r="A49" s="4"/>
      <c r="B49" s="4"/>
      <c r="C49" s="4"/>
      <c r="D49" s="4"/>
      <c r="E49" s="4"/>
      <c r="F49" s="4"/>
      <c r="G49" s="4"/>
      <c r="H49" s="4"/>
      <c r="I49" s="4"/>
      <c r="J49" s="135"/>
      <c r="K49" s="135" t="str">
        <f t="shared" ref="K49" si="152">IF(U49&gt;=0.285,"OK","NG")</f>
        <v>NG</v>
      </c>
      <c r="L49" s="136"/>
      <c r="M49" s="144"/>
      <c r="N49" s="144"/>
      <c r="O49" s="144"/>
      <c r="P49" s="144"/>
      <c r="Q49" s="144"/>
      <c r="R49" s="145"/>
      <c r="S49" s="146"/>
      <c r="T49" s="135">
        <f t="shared" ref="T49" si="153">COUNTIF(M49:S49,"●")</f>
        <v>0</v>
      </c>
      <c r="U49" s="147">
        <f t="shared" ref="U49" si="154">IF(COUNTA(M49:S49)=0,-1,IF(OR(COUNTIF(M49:S49,"▲")&gt;6,AND(M48&lt;$N$9,$N$9&lt;S48)),0.285,IF(T48+T49=0,0,T49/(T49+T48))))</f>
        <v>-1</v>
      </c>
      <c r="V49" s="135" t="str">
        <f>TEXT(S48,"YYYY-MM")</f>
        <v>2026-02</v>
      </c>
      <c r="W49" s="140" cm="1">
        <f t="array" ref="W49">IF(V49=V48,0,SUMPRODUCT((M48:S48&gt;=$N$8)*(M48:S48 &lt;= $N$9)*(TEXT(M48:S48,"yyyy-mm")=V49)*(M49:S49 = "●")))</f>
        <v>0</v>
      </c>
      <c r="X49" s="140" cm="1">
        <f t="array" ref="X49">IF(V49=V48,0,SUMPRODUCT((M48:S48&gt;=$N$8)*(M48:S48 &lt;= $N$9)*(TEXT(M48:S48,"yyyy-mm")=V49)*(M49:S49 = "▲")))</f>
        <v>0</v>
      </c>
      <c r="Y49" s="140" cm="1">
        <f t="array" ref="Y49">IF(V49=V48,0,SUMPRODUCT((M48:S48&gt;=$N$8)*(M48:S48 &lt;= $N$9)*(TEXT(M48:S48,"yyyy-mm")=V49)*(M49:S49 = "★")))</f>
        <v>0</v>
      </c>
      <c r="Z49" s="135"/>
      <c r="AA49" s="135" t="str">
        <f t="shared" ref="AA49" si="155">IF(AK49&gt;=0.285,"OK","NG")</f>
        <v>NG</v>
      </c>
      <c r="AB49" s="136"/>
      <c r="AC49" s="144"/>
      <c r="AD49" s="144"/>
      <c r="AE49" s="144"/>
      <c r="AF49" s="144"/>
      <c r="AG49" s="144"/>
      <c r="AH49" s="145"/>
      <c r="AI49" s="146"/>
      <c r="AJ49" s="68">
        <f t="shared" ref="AJ49" si="156">COUNTIF(AC49:AI49,"●")</f>
        <v>0</v>
      </c>
      <c r="AK49" s="70">
        <f t="shared" ref="AK49" si="157">IF(COUNTA(AC49:AI49)=0,-1,IF(OR(COUNTIF(AC49:AI49,"▲")&gt;6,AND(AC48&lt;$N$9,$N$9&lt;AI48)),0.285,IF(AJ48+AJ49=0,0,AJ49/(AJ49+AJ48))))</f>
        <v>-1</v>
      </c>
      <c r="AL49" s="68" t="str">
        <f>TEXT(AI48,"YYYY-MM")</f>
        <v>2026-06</v>
      </c>
      <c r="AM49" s="69" cm="1">
        <f t="array" ref="AM49">IF(AL49=AL48,0,SUMPRODUCT((AC48:AI48&gt;=$N$8)*(AC48:AI48 &lt;= $N$9)*(TEXT(AC48:AI48,"yyyy-mm")=AL49)*(AC49:AI49 = "●")))</f>
        <v>0</v>
      </c>
      <c r="AN49" s="69" cm="1">
        <f t="array" ref="AN49">IF(AL49=AL48,0,SUMPRODUCT((AC48:AI48&gt;=$N$8)*(AC48:AI48 &lt;= $N$9)*(TEXT(AC48:AI48,"yyyy-mm")=AL49)*(AC49:AI49 = "▲")))</f>
        <v>0</v>
      </c>
      <c r="AO49" s="69" cm="1">
        <f t="array" ref="AO49">IF(AL49=AL48,0,SUMPRODUCT((AC48:AI48&gt;=$N$8)*(AC48:AI48 &lt;= $N$9)*(TEXT(AC48:AI48,"yyyy-mm")=AL49)*(AC49:AI49 = "★")))</f>
        <v>0</v>
      </c>
      <c r="AP49" s="65"/>
      <c r="AQ49" s="7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3"/>
    </row>
    <row r="50" spans="1:55" s="8" customFormat="1" ht="19.5" customHeight="1" x14ac:dyDescent="0.45">
      <c r="A50" s="4"/>
      <c r="B50" s="4"/>
      <c r="C50" s="4"/>
      <c r="D50" s="4"/>
      <c r="E50" s="4"/>
      <c r="F50" s="4"/>
      <c r="G50" s="4"/>
      <c r="H50" s="4"/>
      <c r="I50" s="4"/>
      <c r="J50" s="86"/>
      <c r="K50" s="87"/>
      <c r="L50" s="28"/>
      <c r="M50" s="28"/>
      <c r="N50" s="28"/>
      <c r="O50" s="28"/>
      <c r="P50" s="28"/>
      <c r="Q50" s="28"/>
      <c r="R50" s="28"/>
      <c r="S50" s="28"/>
      <c r="T50" s="86"/>
      <c r="U50" s="148">
        <f>IFERROR(AVERAGEIF(U18:U49,"&gt;-1"),0)</f>
        <v>0</v>
      </c>
      <c r="V50" s="86"/>
      <c r="W50" s="81"/>
      <c r="X50" s="81"/>
      <c r="Y50" s="81"/>
      <c r="Z50" s="86"/>
      <c r="AA50" s="88"/>
      <c r="AB50" s="28"/>
      <c r="AC50" s="28"/>
      <c r="AD50" s="28"/>
      <c r="AE50" s="28"/>
      <c r="AF50" s="28"/>
      <c r="AG50" s="28"/>
      <c r="AH50" s="28"/>
      <c r="AI50" s="28"/>
      <c r="AJ50" s="65"/>
      <c r="AK50" s="71">
        <f>IFERROR(AVERAGEIF(AK18:AK49,"&gt;-1"),0)</f>
        <v>0</v>
      </c>
      <c r="AL50" s="65"/>
      <c r="AM50" s="64"/>
      <c r="AN50" s="64"/>
      <c r="AO50" s="64"/>
      <c r="AP50" s="65"/>
      <c r="AQ50" s="7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3"/>
    </row>
    <row r="51" spans="1:55" s="8" customFormat="1" ht="23.25" customHeight="1" x14ac:dyDescent="0.45">
      <c r="A51" s="4"/>
      <c r="B51" s="4"/>
      <c r="C51" s="4"/>
      <c r="D51" s="4"/>
      <c r="E51" s="4"/>
      <c r="F51" s="4"/>
      <c r="G51" s="4"/>
      <c r="H51" s="4"/>
      <c r="I51" s="4"/>
      <c r="J51" s="75" t="s">
        <v>63</v>
      </c>
      <c r="K51" s="76"/>
      <c r="L51" s="76"/>
      <c r="M51" s="77"/>
      <c r="N51" s="78"/>
      <c r="O51" s="79"/>
      <c r="P51" s="79"/>
      <c r="Q51" s="79"/>
      <c r="R51" s="79"/>
      <c r="S51" s="79"/>
      <c r="T51" s="80"/>
      <c r="U51" s="80"/>
      <c r="V51" s="80"/>
      <c r="W51" s="81"/>
      <c r="X51" s="81"/>
      <c r="Y51" s="81"/>
      <c r="Z51" s="80"/>
      <c r="AA51" s="82"/>
      <c r="AB51" s="79"/>
      <c r="AC51" s="79"/>
      <c r="AD51" s="79"/>
      <c r="AE51" s="79"/>
      <c r="AF51" s="28"/>
      <c r="AG51" s="28"/>
      <c r="AH51" s="28"/>
      <c r="AI51" s="28"/>
      <c r="AJ51" s="65"/>
      <c r="AK51" s="71"/>
      <c r="AL51" s="65"/>
      <c r="AM51" s="64"/>
      <c r="AN51" s="64"/>
      <c r="AO51" s="64"/>
      <c r="AP51" s="65"/>
      <c r="AQ51" s="7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3"/>
    </row>
    <row r="52" spans="1:55" s="8" customFormat="1" ht="27" customHeight="1" x14ac:dyDescent="0.45">
      <c r="J52" s="83"/>
      <c r="K52" s="84"/>
      <c r="L52" s="84"/>
      <c r="M52" s="60" t="s">
        <v>95</v>
      </c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28"/>
      <c r="AI52" s="28"/>
      <c r="AJ52" s="65"/>
      <c r="AK52" s="65"/>
      <c r="AL52" s="65"/>
      <c r="AM52" s="64"/>
      <c r="AN52" s="64"/>
      <c r="AO52" s="64"/>
      <c r="AP52" s="65"/>
      <c r="AQ52" s="7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3"/>
    </row>
    <row r="53" spans="1:55" ht="19.5" customHeight="1" x14ac:dyDescent="0.45">
      <c r="J53" s="86"/>
      <c r="K53" s="87"/>
      <c r="L53" s="28"/>
      <c r="M53" s="28"/>
      <c r="N53" s="28"/>
      <c r="O53" s="28"/>
      <c r="P53" s="28"/>
      <c r="Q53" s="28"/>
      <c r="R53" s="28"/>
      <c r="S53" s="28"/>
      <c r="T53" s="86"/>
      <c r="U53" s="86"/>
      <c r="V53" s="86"/>
      <c r="W53" s="81"/>
      <c r="X53" s="81"/>
      <c r="Y53" s="81"/>
      <c r="Z53" s="86"/>
      <c r="AA53" s="88"/>
      <c r="AB53" s="28"/>
      <c r="AC53" s="28"/>
      <c r="AD53" s="28"/>
      <c r="AE53" s="28"/>
      <c r="AF53" s="28"/>
      <c r="AG53" s="28"/>
      <c r="AH53" s="28"/>
      <c r="AI53" s="28"/>
      <c r="AJ53" s="65"/>
      <c r="AK53" s="65"/>
      <c r="AL53" s="65"/>
      <c r="AM53" s="64"/>
      <c r="AN53" s="64"/>
      <c r="AO53" s="64"/>
      <c r="AP53" s="65"/>
    </row>
    <row r="54" spans="1:55" s="8" customFormat="1" ht="19.5" customHeight="1" x14ac:dyDescent="0.45">
      <c r="J54" s="86"/>
      <c r="K54" s="87"/>
      <c r="L54" s="28"/>
      <c r="M54" s="28"/>
      <c r="N54" s="28"/>
      <c r="O54" s="28"/>
      <c r="P54" s="28"/>
      <c r="Q54" s="28"/>
      <c r="R54" s="28"/>
      <c r="S54" s="28"/>
      <c r="T54" s="86"/>
      <c r="U54" s="86"/>
      <c r="V54" s="86"/>
      <c r="W54" s="81"/>
      <c r="X54" s="81"/>
      <c r="Y54" s="81"/>
      <c r="Z54" s="86"/>
      <c r="AA54" s="88"/>
      <c r="AB54" s="28"/>
      <c r="AC54" s="28"/>
      <c r="AD54" s="28"/>
      <c r="AE54" s="28"/>
      <c r="AF54" s="28"/>
      <c r="AG54" s="28"/>
      <c r="AH54" s="28"/>
      <c r="AI54" s="28"/>
      <c r="AJ54" s="65"/>
      <c r="AK54" s="65"/>
      <c r="AL54" s="65"/>
      <c r="AM54" s="64"/>
      <c r="AN54" s="64"/>
      <c r="AO54" s="64"/>
      <c r="AP54" s="68"/>
      <c r="AQ54" s="19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3"/>
    </row>
    <row r="55" spans="1:55" s="8" customFormat="1" ht="19.5" customHeight="1" thickBot="1" x14ac:dyDescent="0.5">
      <c r="J55" s="86"/>
      <c r="K55" s="87"/>
      <c r="L55" s="28"/>
      <c r="M55" s="28"/>
      <c r="N55" s="28"/>
      <c r="O55" s="28"/>
      <c r="P55" s="28"/>
      <c r="Q55" s="28"/>
      <c r="R55" s="28"/>
      <c r="S55" s="28"/>
      <c r="T55" s="86"/>
      <c r="U55" s="86"/>
      <c r="V55" s="86"/>
      <c r="W55" s="81"/>
      <c r="X55" s="81"/>
      <c r="Y55" s="81"/>
      <c r="Z55" s="86"/>
      <c r="AA55" s="88"/>
      <c r="AB55" s="28"/>
      <c r="AC55" s="28"/>
      <c r="AD55" s="28"/>
      <c r="AE55" s="28"/>
      <c r="AF55" s="28"/>
      <c r="AG55" s="28"/>
      <c r="AH55" s="28"/>
      <c r="AI55" s="28"/>
      <c r="AJ55" s="65"/>
      <c r="AK55" s="65"/>
      <c r="AL55" s="65"/>
      <c r="AM55" s="64"/>
      <c r="AN55" s="64"/>
      <c r="AO55" s="64"/>
      <c r="AP55" s="68"/>
      <c r="AQ55" s="19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3"/>
    </row>
    <row r="56" spans="1:55" s="8" customFormat="1" ht="19.5" customHeight="1" x14ac:dyDescent="0.45">
      <c r="J56" s="86"/>
      <c r="K56" s="86"/>
      <c r="L56" s="132" t="s">
        <v>47</v>
      </c>
      <c r="M56" s="133" t="str">
        <f>"実施状況（"&amp;YEAR(M58)&amp;"年～）"</f>
        <v>実施状況（2026年～）</v>
      </c>
      <c r="N56" s="133"/>
      <c r="O56" s="133"/>
      <c r="P56" s="133"/>
      <c r="Q56" s="133"/>
      <c r="R56" s="133"/>
      <c r="S56" s="134"/>
      <c r="T56" s="86"/>
      <c r="U56" s="86"/>
      <c r="V56" s="86"/>
      <c r="W56" s="81"/>
      <c r="X56" s="81"/>
      <c r="Y56" s="81"/>
      <c r="Z56" s="86"/>
      <c r="AA56" s="28"/>
      <c r="AB56" s="132" t="s">
        <v>47</v>
      </c>
      <c r="AC56" s="133" t="str">
        <f>"実施状況（"&amp;YEAR(AC58)&amp;"年～）"</f>
        <v>実施状況（2026年～）</v>
      </c>
      <c r="AD56" s="133"/>
      <c r="AE56" s="133"/>
      <c r="AF56" s="133"/>
      <c r="AG56" s="133"/>
      <c r="AH56" s="133"/>
      <c r="AI56" s="134"/>
      <c r="AJ56" s="65"/>
      <c r="AK56" s="65"/>
      <c r="AL56" s="65"/>
      <c r="AM56" s="64"/>
      <c r="AN56" s="64"/>
      <c r="AO56" s="64"/>
      <c r="AP56" s="68"/>
      <c r="AQ56" s="19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3"/>
    </row>
    <row r="57" spans="1:55" s="8" customFormat="1" ht="19.5" customHeight="1" thickBot="1" x14ac:dyDescent="0.5">
      <c r="J57" s="86"/>
      <c r="K57" s="135" t="s">
        <v>48</v>
      </c>
      <c r="L57" s="136"/>
      <c r="M57" s="137" t="s">
        <v>49</v>
      </c>
      <c r="N57" s="137" t="s">
        <v>50</v>
      </c>
      <c r="O57" s="137" t="s">
        <v>51</v>
      </c>
      <c r="P57" s="137" t="s">
        <v>52</v>
      </c>
      <c r="Q57" s="137" t="s">
        <v>53</v>
      </c>
      <c r="R57" s="138" t="s">
        <v>54</v>
      </c>
      <c r="S57" s="139" t="s">
        <v>55</v>
      </c>
      <c r="T57" s="135" t="s">
        <v>47</v>
      </c>
      <c r="U57" s="86" t="s">
        <v>56</v>
      </c>
      <c r="V57" s="86" t="s">
        <v>57</v>
      </c>
      <c r="W57" s="140" t="s">
        <v>38</v>
      </c>
      <c r="X57" s="140" t="s">
        <v>39</v>
      </c>
      <c r="Y57" s="140" t="s">
        <v>40</v>
      </c>
      <c r="Z57" s="86"/>
      <c r="AA57" s="135" t="s">
        <v>48</v>
      </c>
      <c r="AB57" s="136"/>
      <c r="AC57" s="137" t="s">
        <v>49</v>
      </c>
      <c r="AD57" s="137" t="s">
        <v>50</v>
      </c>
      <c r="AE57" s="137" t="s">
        <v>51</v>
      </c>
      <c r="AF57" s="137" t="s">
        <v>52</v>
      </c>
      <c r="AG57" s="137" t="s">
        <v>53</v>
      </c>
      <c r="AH57" s="138" t="s">
        <v>54</v>
      </c>
      <c r="AI57" s="139" t="s">
        <v>55</v>
      </c>
      <c r="AJ57" s="68" t="s">
        <v>47</v>
      </c>
      <c r="AK57" s="65" t="s">
        <v>56</v>
      </c>
      <c r="AL57" s="65" t="s">
        <v>57</v>
      </c>
      <c r="AM57" s="69" t="s">
        <v>38</v>
      </c>
      <c r="AN57" s="69" t="s">
        <v>39</v>
      </c>
      <c r="AO57" s="69" t="s">
        <v>40</v>
      </c>
      <c r="AP57" s="68"/>
      <c r="AQ57" s="19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3"/>
    </row>
    <row r="58" spans="1:55" s="8" customFormat="1" ht="19.5" customHeight="1" x14ac:dyDescent="0.45">
      <c r="J58" s="86"/>
      <c r="K58" s="135"/>
      <c r="L58" s="132">
        <v>33</v>
      </c>
      <c r="M58" s="141">
        <f>AI48+1</f>
        <v>46181</v>
      </c>
      <c r="N58" s="141">
        <f t="shared" ref="N58:S58" si="158">M58+1</f>
        <v>46182</v>
      </c>
      <c r="O58" s="141">
        <f t="shared" si="158"/>
        <v>46183</v>
      </c>
      <c r="P58" s="141">
        <f t="shared" si="158"/>
        <v>46184</v>
      </c>
      <c r="Q58" s="141">
        <f t="shared" si="158"/>
        <v>46185</v>
      </c>
      <c r="R58" s="142">
        <f t="shared" si="158"/>
        <v>46186</v>
      </c>
      <c r="S58" s="143">
        <f t="shared" si="158"/>
        <v>46187</v>
      </c>
      <c r="T58" s="135">
        <f t="shared" ref="T58" si="159">COUNTIF(M59:S59,"★")</f>
        <v>0</v>
      </c>
      <c r="U58" s="135"/>
      <c r="V58" s="135" t="str">
        <f>TEXT(M58,"YYYY-MM")</f>
        <v>2026-06</v>
      </c>
      <c r="W58" s="140" cm="1">
        <f t="array" ref="W58">SUMPRODUCT((M58:S58&gt;=$N$8)*(M58:S58 &lt;= $N$9)*(TEXT(M58:S58,"yyyy-mm")=V58)*(M59:S59 = "●"))</f>
        <v>0</v>
      </c>
      <c r="X58" s="140" cm="1">
        <f t="array" ref="X58">SUMPRODUCT((R58:S58&gt;=$N$8)*(R58:S58 &lt;= $N$9)*(TEXT(R58:S58,"yyyy-mm")=V58)*(R59:S59 = "▲"))</f>
        <v>0</v>
      </c>
      <c r="Y58" s="140" cm="1">
        <f t="array" ref="Y58">SUMPRODUCT((M58:S58&gt;=$N$8)*(M58:S58 &lt;= $N$9)*(TEXT(M58:S58,"yyyy-mm")=V58)*(M59:S59 = "★"))</f>
        <v>0</v>
      </c>
      <c r="Z58" s="135"/>
      <c r="AA58" s="135"/>
      <c r="AB58" s="132">
        <v>54</v>
      </c>
      <c r="AC58" s="141">
        <f>S98+1</f>
        <v>46328</v>
      </c>
      <c r="AD58" s="141">
        <f t="shared" ref="AD58:AI58" si="160">AC58+1</f>
        <v>46329</v>
      </c>
      <c r="AE58" s="141">
        <f t="shared" si="160"/>
        <v>46330</v>
      </c>
      <c r="AF58" s="141">
        <f t="shared" si="160"/>
        <v>46331</v>
      </c>
      <c r="AG58" s="141">
        <f t="shared" si="160"/>
        <v>46332</v>
      </c>
      <c r="AH58" s="142">
        <f t="shared" si="160"/>
        <v>46333</v>
      </c>
      <c r="AI58" s="143">
        <f t="shared" si="160"/>
        <v>46334</v>
      </c>
      <c r="AJ58" s="68">
        <f t="shared" ref="AJ58" si="161">COUNTIF(AC59:AI59,"★")</f>
        <v>0</v>
      </c>
      <c r="AK58" s="68"/>
      <c r="AL58" s="68" t="str">
        <f>TEXT(AC58,"YYYY-MM")</f>
        <v>2026-11</v>
      </c>
      <c r="AM58" s="69" cm="1">
        <f t="array" ref="AM58">SUMPRODUCT((AC58:AI58&gt;=$N$8)*(AC58:AI58 &lt;= $N$9)*(TEXT(AC58:AI58,"yyyy-mm")=AL58)*(AC59:AI59 = "●"))</f>
        <v>0</v>
      </c>
      <c r="AN58" s="69" cm="1">
        <f t="array" ref="AN58">SUMPRODUCT((AH58:AI58&gt;=$N$8)*(AH58:AI58 &lt;= $N$9)*(TEXT(AH58:AI58,"yyyy-mm")=AL58)*(AH59:AI59 = "▲"))</f>
        <v>0</v>
      </c>
      <c r="AO58" s="69" cm="1">
        <f t="array" ref="AO58">SUMPRODUCT((AC58:AI58&gt;=$N$8)*(AC58:AI58 &lt;= $N$9)*(TEXT(AC58:AI58,"yyyy-mm")=AL58)*(AC59:AI59 = "★"))</f>
        <v>0</v>
      </c>
      <c r="AP58" s="68"/>
      <c r="AQ58" s="19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3"/>
    </row>
    <row r="59" spans="1:55" s="8" customFormat="1" ht="19.5" customHeight="1" thickBot="1" x14ac:dyDescent="0.5">
      <c r="J59" s="86"/>
      <c r="K59" s="135" t="str">
        <f>IF(U59&gt;=0.285,"OK","NG")</f>
        <v>NG</v>
      </c>
      <c r="L59" s="136"/>
      <c r="M59" s="144"/>
      <c r="N59" s="144"/>
      <c r="O59" s="144"/>
      <c r="P59" s="144"/>
      <c r="Q59" s="144"/>
      <c r="R59" s="145"/>
      <c r="S59" s="146"/>
      <c r="T59" s="135">
        <f t="shared" ref="T59" si="162">COUNTIF(M59:S59,"●")</f>
        <v>0</v>
      </c>
      <c r="U59" s="147">
        <f>IF(COUNTA(M59:S59)=0,-1,IF(OR(COUNTIF(M59:S59,"▲")&gt;6,AND(M58&lt;$N$9,$N$9&lt;S58)),0.285,IF(T58+T59=0,0,T59/(T59+T58))))</f>
        <v>-1</v>
      </c>
      <c r="V59" s="135" t="str">
        <f>TEXT(S58,"YYYY-MM")</f>
        <v>2026-06</v>
      </c>
      <c r="W59" s="140" cm="1">
        <f t="array" ref="W59">IF(V59=V58,0,SUMPRODUCT((M58:S58&gt;=$N$8)*(M58:S58 &lt;= $N$9)*(TEXT(M58:S58,"yyyy-mm")=V59)*(M59:S59 = "●")))</f>
        <v>0</v>
      </c>
      <c r="X59" s="140" cm="1">
        <f t="array" ref="X59">IF(V59=V58,0,SUMPRODUCT((M58:S58&gt;=$N$8)*(M58:S58 &lt;= $N$9)*(TEXT(M58:S58,"yyyy-mm")=V59)*(M59:S59 = "▲")))</f>
        <v>0</v>
      </c>
      <c r="Y59" s="140" cm="1">
        <f t="array" ref="Y59">IF(V59=V58,0,SUMPRODUCT((M58:S58&gt;=$N$8)*(M58:S58 &lt;= $N$9)*(TEXT(M58:S58,"yyyy-mm")=V59)*(M59:S59 = "★")))</f>
        <v>0</v>
      </c>
      <c r="Z59" s="135"/>
      <c r="AA59" s="135" t="str">
        <f>IF(AK59&gt;=0.285,"OK","NG")</f>
        <v>NG</v>
      </c>
      <c r="AB59" s="136"/>
      <c r="AC59" s="144"/>
      <c r="AD59" s="144"/>
      <c r="AE59" s="144"/>
      <c r="AF59" s="144"/>
      <c r="AG59" s="144"/>
      <c r="AH59" s="145"/>
      <c r="AI59" s="146"/>
      <c r="AJ59" s="68">
        <f t="shared" ref="AJ59" si="163">COUNTIF(AC59:AI59,"●")</f>
        <v>0</v>
      </c>
      <c r="AK59" s="70">
        <f>IF(COUNTA(AC59:AI59)=0,-1,IF(OR(COUNTIF(AC59:AI59,"▲")&gt;6,AND(AC58&lt;$N$9,$N$9&lt;AI58)),0.285,IF(AJ58+AJ59=0,0,AJ59/(AJ59+AJ58))))</f>
        <v>-1</v>
      </c>
      <c r="AL59" s="68" t="str">
        <f>TEXT(AI58,"YYYY-MM")</f>
        <v>2026-11</v>
      </c>
      <c r="AM59" s="69" cm="1">
        <f t="array" ref="AM59">IF(AL59=AL58,0,SUMPRODUCT((AC58:AI58&gt;=$N$8)*(AC58:AI58 &lt;= $N$9)*(TEXT(AC58:AI58,"yyyy-mm")=AL59)*(AC59:AI59 = "●")))</f>
        <v>0</v>
      </c>
      <c r="AN59" s="69" cm="1">
        <f t="array" ref="AN59">IF(AL59=AL58,0,SUMPRODUCT((AC58:AI58&gt;=$N$8)*(AC58:AI58 &lt;= $N$9)*(TEXT(AC58:AI58,"yyyy-mm")=AL59)*(AC59:AI59 = "▲")))</f>
        <v>0</v>
      </c>
      <c r="AO59" s="69" cm="1">
        <f t="array" ref="AO59">IF(AL59=AL58,0,SUMPRODUCT((AC58:AI58&gt;=$N$8)*(AC58:AI58 &lt;= $N$9)*(TEXT(AC58:AI58,"yyyy-mm")=AL59)*(AC59:AI59 = "★")))</f>
        <v>0</v>
      </c>
      <c r="AP59" s="68"/>
      <c r="AQ59" s="19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3"/>
    </row>
    <row r="60" spans="1:55" s="8" customFormat="1" ht="19.5" customHeight="1" x14ac:dyDescent="0.45">
      <c r="J60" s="86"/>
      <c r="K60" s="135"/>
      <c r="L60" s="132">
        <v>34</v>
      </c>
      <c r="M60" s="141">
        <f>S58+1</f>
        <v>46188</v>
      </c>
      <c r="N60" s="141">
        <f t="shared" ref="N60:S60" si="164">M60+1</f>
        <v>46189</v>
      </c>
      <c r="O60" s="141">
        <f t="shared" si="164"/>
        <v>46190</v>
      </c>
      <c r="P60" s="141">
        <f t="shared" si="164"/>
        <v>46191</v>
      </c>
      <c r="Q60" s="141">
        <f t="shared" si="164"/>
        <v>46192</v>
      </c>
      <c r="R60" s="142">
        <f t="shared" si="164"/>
        <v>46193</v>
      </c>
      <c r="S60" s="143">
        <f t="shared" si="164"/>
        <v>46194</v>
      </c>
      <c r="T60" s="135">
        <f t="shared" ref="T60" si="165">COUNTIF(M61:S61,"★")</f>
        <v>0</v>
      </c>
      <c r="U60" s="135"/>
      <c r="V60" s="135" t="str">
        <f>TEXT(M60,"YYYY-MM")</f>
        <v>2026-06</v>
      </c>
      <c r="W60" s="140" cm="1">
        <f t="array" ref="W60">SUMPRODUCT((M60:S60&gt;=$N$8)*(M60:S60 &lt;= $N$9)*(TEXT(M60:S60,"yyyy-mm")=V60)*(M61:S61 = "●"))</f>
        <v>0</v>
      </c>
      <c r="X60" s="140" cm="1">
        <f t="array" ref="X60">SUMPRODUCT((R60:S60&gt;=$N$8)*(R60:S60 &lt;= $N$9)*(TEXT(R60:S60,"yyyy-mm")=V60)*(R61:S61 = "▲"))</f>
        <v>0</v>
      </c>
      <c r="Y60" s="140" cm="1">
        <f t="array" ref="Y60">SUMPRODUCT((M60:S60&gt;=$N$8)*(M60:S60 &lt;= $N$9)*(TEXT(M60:S60,"yyyy-mm")=V60)*(M61:S61 = "★"))</f>
        <v>0</v>
      </c>
      <c r="Z60" s="135"/>
      <c r="AA60" s="135"/>
      <c r="AB60" s="132">
        <v>55</v>
      </c>
      <c r="AC60" s="141">
        <f>AI58+1</f>
        <v>46335</v>
      </c>
      <c r="AD60" s="141">
        <f t="shared" ref="AD60:AI60" si="166">AC60+1</f>
        <v>46336</v>
      </c>
      <c r="AE60" s="141">
        <f t="shared" si="166"/>
        <v>46337</v>
      </c>
      <c r="AF60" s="141">
        <f t="shared" si="166"/>
        <v>46338</v>
      </c>
      <c r="AG60" s="141">
        <f t="shared" si="166"/>
        <v>46339</v>
      </c>
      <c r="AH60" s="142">
        <f t="shared" si="166"/>
        <v>46340</v>
      </c>
      <c r="AI60" s="143">
        <f t="shared" si="166"/>
        <v>46341</v>
      </c>
      <c r="AJ60" s="68">
        <f t="shared" ref="AJ60" si="167">COUNTIF(AC61:AI61,"★")</f>
        <v>0</v>
      </c>
      <c r="AK60" s="68"/>
      <c r="AL60" s="68" t="str">
        <f>TEXT(AC60,"YYYY-MM")</f>
        <v>2026-11</v>
      </c>
      <c r="AM60" s="69" cm="1">
        <f t="array" ref="AM60">SUMPRODUCT((AC60:AI60&gt;=$N$8)*(AC60:AI60 &lt;= $N$9)*(TEXT(AC60:AI60,"yyyy-mm")=AL60)*(AC61:AI61 = "●"))</f>
        <v>0</v>
      </c>
      <c r="AN60" s="69" cm="1">
        <f t="array" ref="AN60">SUMPRODUCT((AH60:AI60&gt;=$N$8)*(AH60:AI60 &lt;= $N$9)*(TEXT(AH60:AI60,"yyyy-mm")=AL60)*(AH61:AI61 = "▲"))</f>
        <v>0</v>
      </c>
      <c r="AO60" s="69" cm="1">
        <f t="array" ref="AO60">SUMPRODUCT((AC60:AI60&gt;=$N$8)*(AC60:AI60 &lt;= $N$9)*(TEXT(AC60:AI60,"yyyy-mm")=AL60)*(AC61:AI61 = "★"))</f>
        <v>0</v>
      </c>
      <c r="AP60" s="68"/>
      <c r="AQ60" s="19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3"/>
    </row>
    <row r="61" spans="1:55" s="8" customFormat="1" ht="19.5" customHeight="1" thickBot="1" x14ac:dyDescent="0.5">
      <c r="J61" s="86"/>
      <c r="K61" s="135" t="str">
        <f t="shared" ref="K61" si="168">IF(U61&gt;=0.285,"OK","NG")</f>
        <v>NG</v>
      </c>
      <c r="L61" s="136"/>
      <c r="M61" s="144"/>
      <c r="N61" s="144"/>
      <c r="O61" s="144"/>
      <c r="P61" s="144"/>
      <c r="Q61" s="144"/>
      <c r="R61" s="145"/>
      <c r="S61" s="146"/>
      <c r="T61" s="135">
        <f t="shared" ref="T61" si="169">COUNTIF(M61:S61,"●")</f>
        <v>0</v>
      </c>
      <c r="U61" s="147">
        <f t="shared" ref="U61" si="170">IF(COUNTA(M61:S61)=0,-1,IF(OR(COUNTIF(M61:S61,"▲")&gt;6,AND(M60&lt;$N$9,$N$9&lt;S60)),0.285,IF(T60+T61=0,0,T61/(T61+T60))))</f>
        <v>-1</v>
      </c>
      <c r="V61" s="135" t="str">
        <f>TEXT(S60,"YYYY-MM")</f>
        <v>2026-06</v>
      </c>
      <c r="W61" s="140" cm="1">
        <f t="array" ref="W61">IF(V61=V60,0,SUMPRODUCT((M60:S60&gt;=$N$8)*(M60:S60 &lt;= $N$9)*(TEXT(M60:S60,"yyyy-mm")=V61)*(M61:S61 = "●")))</f>
        <v>0</v>
      </c>
      <c r="X61" s="140" cm="1">
        <f t="array" ref="X61">IF(V61=V60,0,SUMPRODUCT((M60:S60&gt;=$N$8)*(M60:S60 &lt;= $N$9)*(TEXT(M60:S60,"yyyy-mm")=V61)*(M61:S61 = "▲")))</f>
        <v>0</v>
      </c>
      <c r="Y61" s="140" cm="1">
        <f t="array" ref="Y61">IF(V61=V60,0,SUMPRODUCT((M60:S60&gt;=$N$8)*(M60:S60 &lt;= $N$9)*(TEXT(M60:S60,"yyyy-mm")=V61)*(M61:S61 = "★")))</f>
        <v>0</v>
      </c>
      <c r="Z61" s="135"/>
      <c r="AA61" s="135" t="str">
        <f t="shared" ref="AA61" si="171">IF(AK61&gt;=0.285,"OK","NG")</f>
        <v>NG</v>
      </c>
      <c r="AB61" s="136"/>
      <c r="AC61" s="144"/>
      <c r="AD61" s="144"/>
      <c r="AE61" s="144"/>
      <c r="AF61" s="144"/>
      <c r="AG61" s="144"/>
      <c r="AH61" s="145"/>
      <c r="AI61" s="146"/>
      <c r="AJ61" s="68">
        <f t="shared" ref="AJ61" si="172">COUNTIF(AC61:AI61,"●")</f>
        <v>0</v>
      </c>
      <c r="AK61" s="70">
        <f t="shared" ref="AK61" si="173">IF(COUNTA(AC61:AI61)=0,-1,IF(OR(COUNTIF(AC61:AI61,"▲")&gt;6,AND(AC60&lt;$N$9,$N$9&lt;AI60)),0.285,IF(AJ60+AJ61=0,0,AJ61/(AJ61+AJ60))))</f>
        <v>-1</v>
      </c>
      <c r="AL61" s="68" t="str">
        <f>TEXT(AI60,"YYYY-MM")</f>
        <v>2026-11</v>
      </c>
      <c r="AM61" s="69" cm="1">
        <f t="array" ref="AM61">IF(AL61=AL60,0,SUMPRODUCT((AC60:AI60&gt;=$N$8)*(AC60:AI60 &lt;= $N$9)*(TEXT(AC60:AI60,"yyyy-mm")=AL61)*(AC61:AI61 = "●")))</f>
        <v>0</v>
      </c>
      <c r="AN61" s="69" cm="1">
        <f t="array" ref="AN61">IF(AL61=AL60,0,SUMPRODUCT((AC60:AI60&gt;=$N$8)*(AC60:AI60 &lt;= $N$9)*(TEXT(AC60:AI60,"yyyy-mm")=AL61)*(AC61:AI61 = "▲")))</f>
        <v>0</v>
      </c>
      <c r="AO61" s="69" cm="1">
        <f t="array" ref="AO61">IF(AL61=AL60,0,SUMPRODUCT((AC60:AI60&gt;=$N$8)*(AC60:AI60 &lt;= $N$9)*(TEXT(AC60:AI60,"yyyy-mm")=AL61)*(AC61:AI61 = "★")))</f>
        <v>0</v>
      </c>
      <c r="AP61" s="68"/>
      <c r="AQ61" s="19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3"/>
    </row>
    <row r="62" spans="1:55" s="8" customFormat="1" ht="19.5" customHeight="1" x14ac:dyDescent="0.45">
      <c r="J62" s="86"/>
      <c r="K62" s="135"/>
      <c r="L62" s="132">
        <v>35</v>
      </c>
      <c r="M62" s="141">
        <f>S60+1</f>
        <v>46195</v>
      </c>
      <c r="N62" s="141">
        <f t="shared" ref="N62:S62" si="174">M62+1</f>
        <v>46196</v>
      </c>
      <c r="O62" s="141">
        <f t="shared" si="174"/>
        <v>46197</v>
      </c>
      <c r="P62" s="141">
        <f t="shared" si="174"/>
        <v>46198</v>
      </c>
      <c r="Q62" s="141">
        <f t="shared" si="174"/>
        <v>46199</v>
      </c>
      <c r="R62" s="142">
        <f t="shared" si="174"/>
        <v>46200</v>
      </c>
      <c r="S62" s="143">
        <f t="shared" si="174"/>
        <v>46201</v>
      </c>
      <c r="T62" s="135">
        <f t="shared" ref="T62" si="175">COUNTIF(M63:S63,"★")</f>
        <v>0</v>
      </c>
      <c r="U62" s="135"/>
      <c r="V62" s="135" t="str">
        <f>TEXT(M62,"YYYY-MM")</f>
        <v>2026-06</v>
      </c>
      <c r="W62" s="140" cm="1">
        <f t="array" ref="W62">SUMPRODUCT((M62:S62&gt;=$N$8)*(M62:S62 &lt;= $N$9)*(TEXT(M62:S62,"yyyy-mm")=V62)*(M63:S63 = "●"))</f>
        <v>0</v>
      </c>
      <c r="X62" s="140" cm="1">
        <f t="array" ref="X62">SUMPRODUCT((R62:S62&gt;=$N$8)*(R62:S62 &lt;= $N$9)*(TEXT(R62:S62,"yyyy-mm")=V62)*(R63:S63 = "▲"))</f>
        <v>0</v>
      </c>
      <c r="Y62" s="140" cm="1">
        <f t="array" ref="Y62">SUMPRODUCT((M62:S62&gt;=$N$8)*(M62:S62 &lt;= $N$9)*(TEXT(M62:S62,"yyyy-mm")=V62)*(M63:S63 = "★"))</f>
        <v>0</v>
      </c>
      <c r="Z62" s="135"/>
      <c r="AA62" s="135"/>
      <c r="AB62" s="132">
        <v>56</v>
      </c>
      <c r="AC62" s="141">
        <f>AI60+1</f>
        <v>46342</v>
      </c>
      <c r="AD62" s="141">
        <f t="shared" ref="AD62:AI62" si="176">AC62+1</f>
        <v>46343</v>
      </c>
      <c r="AE62" s="141">
        <f t="shared" si="176"/>
        <v>46344</v>
      </c>
      <c r="AF62" s="141">
        <f t="shared" si="176"/>
        <v>46345</v>
      </c>
      <c r="AG62" s="141">
        <f t="shared" si="176"/>
        <v>46346</v>
      </c>
      <c r="AH62" s="142">
        <f t="shared" si="176"/>
        <v>46347</v>
      </c>
      <c r="AI62" s="143">
        <f t="shared" si="176"/>
        <v>46348</v>
      </c>
      <c r="AJ62" s="68">
        <f t="shared" ref="AJ62" si="177">COUNTIF(AC63:AI63,"★")</f>
        <v>0</v>
      </c>
      <c r="AK62" s="68"/>
      <c r="AL62" s="68" t="str">
        <f>TEXT(AC62,"YYYY-MM")</f>
        <v>2026-11</v>
      </c>
      <c r="AM62" s="69" cm="1">
        <f t="array" ref="AM62">SUMPRODUCT((AC62:AI62&gt;=$N$8)*(AC62:AI62 &lt;= $N$9)*(TEXT(AC62:AI62,"yyyy-mm")=AL62)*(AC63:AI63 = "●"))</f>
        <v>0</v>
      </c>
      <c r="AN62" s="69" cm="1">
        <f t="array" ref="AN62">SUMPRODUCT((AH62:AI62&gt;=$N$8)*(AH62:AI62 &lt;= $N$9)*(TEXT(AH62:AI62,"yyyy-mm")=AL62)*(AH63:AI63 = "▲"))</f>
        <v>0</v>
      </c>
      <c r="AO62" s="69" cm="1">
        <f t="array" ref="AO62">SUMPRODUCT((AC62:AI62&gt;=$N$8)*(AC62:AI62 &lt;= $N$9)*(TEXT(AC62:AI62,"yyyy-mm")=AL62)*(AC63:AI63 = "★"))</f>
        <v>0</v>
      </c>
      <c r="AP62" s="68"/>
      <c r="AQ62" s="19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3"/>
    </row>
    <row r="63" spans="1:55" s="8" customFormat="1" ht="19.5" customHeight="1" thickBot="1" x14ac:dyDescent="0.5">
      <c r="J63" s="86"/>
      <c r="K63" s="135" t="str">
        <f t="shared" ref="K63" si="178">IF(U63&gt;=0.285,"OK","NG")</f>
        <v>NG</v>
      </c>
      <c r="L63" s="136"/>
      <c r="M63" s="144"/>
      <c r="N63" s="144"/>
      <c r="O63" s="144"/>
      <c r="P63" s="144"/>
      <c r="Q63" s="144"/>
      <c r="R63" s="145"/>
      <c r="S63" s="146"/>
      <c r="T63" s="135">
        <f t="shared" ref="T63" si="179">COUNTIF(M63:S63,"●")</f>
        <v>0</v>
      </c>
      <c r="U63" s="147">
        <f t="shared" ref="U63" si="180">IF(COUNTA(M63:S63)=0,-1,IF(OR(COUNTIF(M63:S63,"▲")&gt;6,AND(M62&lt;$N$9,$N$9&lt;S62)),0.285,IF(T62+T63=0,0,T63/(T63+T62))))</f>
        <v>-1</v>
      </c>
      <c r="V63" s="135" t="str">
        <f>TEXT(S62,"YYYY-MM")</f>
        <v>2026-06</v>
      </c>
      <c r="W63" s="140" cm="1">
        <f t="array" ref="W63">IF(V63=V62,0,SUMPRODUCT((M62:S62&gt;=$N$8)*(M62:S62 &lt;= $N$9)*(TEXT(M62:S62,"yyyy-mm")=V63)*(M63:S63 = "●")))</f>
        <v>0</v>
      </c>
      <c r="X63" s="140" cm="1">
        <f t="array" ref="X63">IF(V63=V62,0,SUMPRODUCT((M62:S62&gt;=$N$8)*(M62:S62 &lt;= $N$9)*(TEXT(M62:S62,"yyyy-mm")=V63)*(M63:S63 = "▲")))</f>
        <v>0</v>
      </c>
      <c r="Y63" s="140" cm="1">
        <f t="array" ref="Y63">IF(V63=V62,0,SUMPRODUCT((M62:S62&gt;=$N$8)*(M62:S62 &lt;= $N$9)*(TEXT(M62:S62,"yyyy-mm")=V63)*(M63:S63 = "★")))</f>
        <v>0</v>
      </c>
      <c r="Z63" s="135"/>
      <c r="AA63" s="135" t="str">
        <f t="shared" ref="AA63" si="181">IF(AK63&gt;=0.285,"OK","NG")</f>
        <v>NG</v>
      </c>
      <c r="AB63" s="136"/>
      <c r="AC63" s="144"/>
      <c r="AD63" s="144"/>
      <c r="AE63" s="144"/>
      <c r="AF63" s="144"/>
      <c r="AG63" s="144"/>
      <c r="AH63" s="145"/>
      <c r="AI63" s="146"/>
      <c r="AJ63" s="68">
        <f t="shared" ref="AJ63" si="182">COUNTIF(AC63:AI63,"●")</f>
        <v>0</v>
      </c>
      <c r="AK63" s="70">
        <f t="shared" ref="AK63" si="183">IF(COUNTA(AC63:AI63)=0,-1,IF(OR(COUNTIF(AC63:AI63,"▲")&gt;6,AND(AC62&lt;$N$9,$N$9&lt;AI62)),0.285,IF(AJ62+AJ63=0,0,AJ63/(AJ63+AJ62))))</f>
        <v>-1</v>
      </c>
      <c r="AL63" s="68" t="str">
        <f>TEXT(AI62,"YYYY-MM")</f>
        <v>2026-11</v>
      </c>
      <c r="AM63" s="69" cm="1">
        <f t="array" ref="AM63">IF(AL63=AL62,0,SUMPRODUCT((AC62:AI62&gt;=$N$8)*(AC62:AI62 &lt;= $N$9)*(TEXT(AC62:AI62,"yyyy-mm")=AL63)*(AC63:AI63 = "●")))</f>
        <v>0</v>
      </c>
      <c r="AN63" s="69" cm="1">
        <f t="array" ref="AN63">IF(AL63=AL62,0,SUMPRODUCT((AC62:AI62&gt;=$N$8)*(AC62:AI62 &lt;= $N$9)*(TEXT(AC62:AI62,"yyyy-mm")=AL63)*(AC63:AI63 = "▲")))</f>
        <v>0</v>
      </c>
      <c r="AO63" s="69" cm="1">
        <f t="array" ref="AO63">IF(AL63=AL62,0,SUMPRODUCT((AC62:AI62&gt;=$N$8)*(AC62:AI62 &lt;= $N$9)*(TEXT(AC62:AI62,"yyyy-mm")=AL63)*(AC63:AI63 = "★")))</f>
        <v>0</v>
      </c>
      <c r="AP63" s="68"/>
      <c r="AQ63" s="19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3"/>
    </row>
    <row r="64" spans="1:55" s="8" customFormat="1" ht="19.5" customHeight="1" x14ac:dyDescent="0.45">
      <c r="J64" s="86"/>
      <c r="K64" s="135"/>
      <c r="L64" s="132">
        <v>36</v>
      </c>
      <c r="M64" s="141">
        <f>S62+1</f>
        <v>46202</v>
      </c>
      <c r="N64" s="141">
        <f t="shared" ref="N64:S64" si="184">M64+1</f>
        <v>46203</v>
      </c>
      <c r="O64" s="141">
        <f t="shared" si="184"/>
        <v>46204</v>
      </c>
      <c r="P64" s="141">
        <f t="shared" si="184"/>
        <v>46205</v>
      </c>
      <c r="Q64" s="141">
        <f t="shared" si="184"/>
        <v>46206</v>
      </c>
      <c r="R64" s="142">
        <f t="shared" si="184"/>
        <v>46207</v>
      </c>
      <c r="S64" s="143">
        <f t="shared" si="184"/>
        <v>46208</v>
      </c>
      <c r="T64" s="135">
        <f t="shared" ref="T64" si="185">COUNTIF(M65:S65,"★")</f>
        <v>0</v>
      </c>
      <c r="U64" s="135"/>
      <c r="V64" s="135" t="str">
        <f>TEXT(M64,"YYYY-MM")</f>
        <v>2026-06</v>
      </c>
      <c r="W64" s="140" cm="1">
        <f t="array" ref="W64">SUMPRODUCT((M64:S64&gt;=$N$8)*(M64:S64 &lt;= $N$9)*(TEXT(M64:S64,"yyyy-mm")=V64)*(M65:S65 = "●"))</f>
        <v>0</v>
      </c>
      <c r="X64" s="140" cm="1">
        <f t="array" ref="X64">SUMPRODUCT((R64:S64&gt;=$N$8)*(R64:S64 &lt;= $N$9)*(TEXT(R64:S64,"yyyy-mm")=V64)*(R65:S65 = "▲"))</f>
        <v>0</v>
      </c>
      <c r="Y64" s="140" cm="1">
        <f t="array" ref="Y64">SUMPRODUCT((M64:S64&gt;=$N$8)*(M64:S64 &lt;= $N$9)*(TEXT(M64:S64,"yyyy-mm")=V64)*(M65:S65 = "★"))</f>
        <v>0</v>
      </c>
      <c r="Z64" s="135"/>
      <c r="AA64" s="135"/>
      <c r="AB64" s="132">
        <v>57</v>
      </c>
      <c r="AC64" s="141">
        <f>AI62+1</f>
        <v>46349</v>
      </c>
      <c r="AD64" s="141">
        <f t="shared" ref="AD64:AI64" si="186">AC64+1</f>
        <v>46350</v>
      </c>
      <c r="AE64" s="141">
        <f t="shared" si="186"/>
        <v>46351</v>
      </c>
      <c r="AF64" s="141">
        <f t="shared" si="186"/>
        <v>46352</v>
      </c>
      <c r="AG64" s="141">
        <f t="shared" si="186"/>
        <v>46353</v>
      </c>
      <c r="AH64" s="142">
        <f t="shared" si="186"/>
        <v>46354</v>
      </c>
      <c r="AI64" s="143">
        <f t="shared" si="186"/>
        <v>46355</v>
      </c>
      <c r="AJ64" s="68">
        <f t="shared" ref="AJ64" si="187">COUNTIF(AC65:AI65,"★")</f>
        <v>0</v>
      </c>
      <c r="AK64" s="68"/>
      <c r="AL64" s="68" t="str">
        <f>TEXT(AC64,"YYYY-MM")</f>
        <v>2026-11</v>
      </c>
      <c r="AM64" s="69" cm="1">
        <f t="array" ref="AM64">SUMPRODUCT((AC64:AI64&gt;=$N$8)*(AC64:AI64 &lt;= $N$9)*(TEXT(AC64:AI64,"yyyy-mm")=AL64)*(AC65:AI65 = "●"))</f>
        <v>0</v>
      </c>
      <c r="AN64" s="69" cm="1">
        <f t="array" ref="AN64">SUMPRODUCT((AH64:AI64&gt;=$N$8)*(AH64:AI64 &lt;= $N$9)*(TEXT(AH64:AI64,"yyyy-mm")=AL64)*(AH65:AI65 = "▲"))</f>
        <v>0</v>
      </c>
      <c r="AO64" s="69" cm="1">
        <f t="array" ref="AO64">SUMPRODUCT((AC64:AI64&gt;=$N$8)*(AC64:AI64 &lt;= $N$9)*(TEXT(AC64:AI64,"yyyy-mm")=AL64)*(AC65:AI65 = "★"))</f>
        <v>0</v>
      </c>
      <c r="AP64" s="68"/>
      <c r="AQ64" s="19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3"/>
    </row>
    <row r="65" spans="10:55" s="8" customFormat="1" ht="19.5" customHeight="1" thickBot="1" x14ac:dyDescent="0.5">
      <c r="J65" s="86"/>
      <c r="K65" s="135" t="str">
        <f t="shared" ref="K65" si="188">IF(U65&gt;=0.285,"OK","NG")</f>
        <v>NG</v>
      </c>
      <c r="L65" s="136"/>
      <c r="M65" s="144"/>
      <c r="N65" s="144"/>
      <c r="O65" s="144"/>
      <c r="P65" s="144"/>
      <c r="Q65" s="144"/>
      <c r="R65" s="145"/>
      <c r="S65" s="146"/>
      <c r="T65" s="135">
        <f t="shared" ref="T65" si="189">COUNTIF(M65:S65,"●")</f>
        <v>0</v>
      </c>
      <c r="U65" s="147">
        <f t="shared" ref="U65" si="190">IF(COUNTA(M65:S65)=0,-1,IF(OR(COUNTIF(M65:S65,"▲")&gt;6,AND(M64&lt;$N$9,$N$9&lt;S64)),0.285,IF(T64+T65=0,0,T65/(T65+T64))))</f>
        <v>-1</v>
      </c>
      <c r="V65" s="135" t="str">
        <f>TEXT(S64,"YYYY-MM")</f>
        <v>2026-07</v>
      </c>
      <c r="W65" s="140" cm="1">
        <f t="array" ref="W65">IF(V65=V64,0,SUMPRODUCT((M64:S64&gt;=$N$8)*(M64:S64 &lt;= $N$9)*(TEXT(M64:S64,"yyyy-mm")=V65)*(M65:S65 = "●")))</f>
        <v>0</v>
      </c>
      <c r="X65" s="140" cm="1">
        <f t="array" ref="X65">IF(V65=V64,0,SUMPRODUCT((M64:S64&gt;=$N$8)*(M64:S64 &lt;= $N$9)*(TEXT(M64:S64,"yyyy-mm")=V65)*(M65:S65 = "▲")))</f>
        <v>0</v>
      </c>
      <c r="Y65" s="140" cm="1">
        <f t="array" ref="Y65">IF(V65=V64,0,SUMPRODUCT((M64:S64&gt;=$N$8)*(M64:S64 &lt;= $N$9)*(TEXT(M64:S64,"yyyy-mm")=V65)*(M65:S65 = "★")))</f>
        <v>0</v>
      </c>
      <c r="Z65" s="135"/>
      <c r="AA65" s="135" t="str">
        <f t="shared" ref="AA65" si="191">IF(AK65&gt;=0.285,"OK","NG")</f>
        <v>NG</v>
      </c>
      <c r="AB65" s="136"/>
      <c r="AC65" s="144"/>
      <c r="AD65" s="144"/>
      <c r="AE65" s="144"/>
      <c r="AF65" s="144"/>
      <c r="AG65" s="144"/>
      <c r="AH65" s="145"/>
      <c r="AI65" s="146"/>
      <c r="AJ65" s="68">
        <f t="shared" ref="AJ65" si="192">COUNTIF(AC65:AI65,"●")</f>
        <v>0</v>
      </c>
      <c r="AK65" s="70">
        <f t="shared" ref="AK65" si="193">IF(COUNTA(AC65:AI65)=0,-1,IF(OR(COUNTIF(AC65:AI65,"▲")&gt;6,AND(AC64&lt;$N$9,$N$9&lt;AI64)),0.285,IF(AJ64+AJ65=0,0,AJ65/(AJ65+AJ64))))</f>
        <v>-1</v>
      </c>
      <c r="AL65" s="68" t="str">
        <f>TEXT(AI64,"YYYY-MM")</f>
        <v>2026-11</v>
      </c>
      <c r="AM65" s="69" cm="1">
        <f t="array" ref="AM65">IF(AL65=AL64,0,SUMPRODUCT((AC64:AI64&gt;=$N$8)*(AC64:AI64 &lt;= $N$9)*(TEXT(AC64:AI64,"yyyy-mm")=AL65)*(AC65:AI65 = "●")))</f>
        <v>0</v>
      </c>
      <c r="AN65" s="69" cm="1">
        <f t="array" ref="AN65">IF(AL65=AL64,0,SUMPRODUCT((AC64:AI64&gt;=$N$8)*(AC64:AI64 &lt;= $N$9)*(TEXT(AC64:AI64,"yyyy-mm")=AL65)*(AC65:AI65 = "▲")))</f>
        <v>0</v>
      </c>
      <c r="AO65" s="69" cm="1">
        <f t="array" ref="AO65">IF(AL65=AL64,0,SUMPRODUCT((AC64:AI64&gt;=$N$8)*(AC64:AI64 &lt;= $N$9)*(TEXT(AC64:AI64,"yyyy-mm")=AL65)*(AC65:AI65 = "★")))</f>
        <v>0</v>
      </c>
      <c r="AP65" s="68"/>
      <c r="AQ65" s="19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3"/>
    </row>
    <row r="66" spans="10:55" s="8" customFormat="1" ht="19.5" customHeight="1" x14ac:dyDescent="0.45">
      <c r="J66" s="86"/>
      <c r="K66" s="135"/>
      <c r="L66" s="132">
        <v>37</v>
      </c>
      <c r="M66" s="141">
        <f>S64+1</f>
        <v>46209</v>
      </c>
      <c r="N66" s="141">
        <f t="shared" ref="N66:S66" si="194">M66+1</f>
        <v>46210</v>
      </c>
      <c r="O66" s="141">
        <f t="shared" si="194"/>
        <v>46211</v>
      </c>
      <c r="P66" s="141">
        <f t="shared" si="194"/>
        <v>46212</v>
      </c>
      <c r="Q66" s="141">
        <f t="shared" si="194"/>
        <v>46213</v>
      </c>
      <c r="R66" s="142">
        <f t="shared" si="194"/>
        <v>46214</v>
      </c>
      <c r="S66" s="143">
        <f t="shared" si="194"/>
        <v>46215</v>
      </c>
      <c r="T66" s="135">
        <f t="shared" ref="T66" si="195">COUNTIF(M67:S67,"★")</f>
        <v>0</v>
      </c>
      <c r="U66" s="135"/>
      <c r="V66" s="135" t="str">
        <f>TEXT(M66,"YYYY-MM")</f>
        <v>2026-07</v>
      </c>
      <c r="W66" s="140" cm="1">
        <f t="array" ref="W66">SUMPRODUCT((M66:S66&gt;=$N$8)*(M66:S66 &lt;= $N$9)*(TEXT(M66:S66,"yyyy-mm")=V66)*(M67:S67 = "●"))</f>
        <v>0</v>
      </c>
      <c r="X66" s="140" cm="1">
        <f t="array" ref="X66">SUMPRODUCT((R66:S66&gt;=$N$8)*(R66:S66 &lt;= $N$9)*(TEXT(R66:S66,"yyyy-mm")=V66)*(R67:S67 = "▲"))</f>
        <v>0</v>
      </c>
      <c r="Y66" s="140" cm="1">
        <f t="array" ref="Y66">SUMPRODUCT((M66:S66&gt;=$N$8)*(M66:S66 &lt;= $N$9)*(TEXT(M66:S66,"yyyy-mm")=V66)*(M67:S67 = "★"))</f>
        <v>0</v>
      </c>
      <c r="Z66" s="135"/>
      <c r="AA66" s="135"/>
      <c r="AB66" s="132">
        <v>58</v>
      </c>
      <c r="AC66" s="141">
        <f>AI64+1</f>
        <v>46356</v>
      </c>
      <c r="AD66" s="141">
        <f t="shared" ref="AD66:AI66" si="196">AC66+1</f>
        <v>46357</v>
      </c>
      <c r="AE66" s="141">
        <f t="shared" si="196"/>
        <v>46358</v>
      </c>
      <c r="AF66" s="141">
        <f t="shared" si="196"/>
        <v>46359</v>
      </c>
      <c r="AG66" s="141">
        <f t="shared" si="196"/>
        <v>46360</v>
      </c>
      <c r="AH66" s="142">
        <f t="shared" si="196"/>
        <v>46361</v>
      </c>
      <c r="AI66" s="143">
        <f t="shared" si="196"/>
        <v>46362</v>
      </c>
      <c r="AJ66" s="68">
        <f t="shared" ref="AJ66" si="197">COUNTIF(AC67:AI67,"★")</f>
        <v>0</v>
      </c>
      <c r="AK66" s="68"/>
      <c r="AL66" s="68" t="str">
        <f>TEXT(AC66,"YYYY-MM")</f>
        <v>2026-11</v>
      </c>
      <c r="AM66" s="69" cm="1">
        <f t="array" ref="AM66">SUMPRODUCT((AC66:AI66&gt;=$N$8)*(AC66:AI66 &lt;= $N$9)*(TEXT(AC66:AI66,"yyyy-mm")=AL66)*(AC67:AI67 = "●"))</f>
        <v>0</v>
      </c>
      <c r="AN66" s="69" cm="1">
        <f t="array" ref="AN66">SUMPRODUCT((AH66:AI66&gt;=$N$8)*(AH66:AI66 &lt;= $N$9)*(TEXT(AH66:AI66,"yyyy-mm")=AL66)*(AH67:AI67 = "▲"))</f>
        <v>0</v>
      </c>
      <c r="AO66" s="69" cm="1">
        <f t="array" ref="AO66">SUMPRODUCT((AC66:AI66&gt;=$N$8)*(AC66:AI66 &lt;= $N$9)*(TEXT(AC66:AI66,"yyyy-mm")=AL66)*(AC67:AI67 = "★"))</f>
        <v>0</v>
      </c>
      <c r="AP66" s="68"/>
      <c r="AQ66" s="19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3"/>
    </row>
    <row r="67" spans="10:55" s="8" customFormat="1" ht="19.5" customHeight="1" thickBot="1" x14ac:dyDescent="0.5">
      <c r="J67" s="86"/>
      <c r="K67" s="135" t="str">
        <f t="shared" ref="K67" si="198">IF(U67&gt;=0.285,"OK","NG")</f>
        <v>NG</v>
      </c>
      <c r="L67" s="136"/>
      <c r="M67" s="144"/>
      <c r="N67" s="144"/>
      <c r="O67" s="144"/>
      <c r="P67" s="144"/>
      <c r="Q67" s="144"/>
      <c r="R67" s="145"/>
      <c r="S67" s="146"/>
      <c r="T67" s="135">
        <f t="shared" ref="T67" si="199">COUNTIF(M67:S67,"●")</f>
        <v>0</v>
      </c>
      <c r="U67" s="147">
        <f t="shared" ref="U67" si="200">IF(COUNTA(M67:S67)=0,-1,IF(OR(COUNTIF(M67:S67,"▲")&gt;6,AND(M66&lt;$N$9,$N$9&lt;S66)),0.285,IF(T66+T67=0,0,T67/(T67+T66))))</f>
        <v>-1</v>
      </c>
      <c r="V67" s="135" t="str">
        <f>TEXT(S66,"YYYY-MM")</f>
        <v>2026-07</v>
      </c>
      <c r="W67" s="140" cm="1">
        <f t="array" ref="W67">IF(V67=V66,0,SUMPRODUCT((M66:S66&gt;=$N$8)*(M66:S66 &lt;= $N$9)*(TEXT(M66:S66,"yyyy-mm")=V67)*(M67:S67 = "●")))</f>
        <v>0</v>
      </c>
      <c r="X67" s="140" cm="1">
        <f t="array" ref="X67">IF(V67=V66,0,SUMPRODUCT((M66:S66&gt;=$N$8)*(M66:S66 &lt;= $N$9)*(TEXT(M66:S66,"yyyy-mm")=V67)*(M67:S67 = "▲")))</f>
        <v>0</v>
      </c>
      <c r="Y67" s="140" cm="1">
        <f t="array" ref="Y67">IF(V67=V66,0,SUMPRODUCT((M66:S66&gt;=$N$8)*(M66:S66 &lt;= $N$9)*(TEXT(M66:S66,"yyyy-mm")=V67)*(M67:S67 = "★")))</f>
        <v>0</v>
      </c>
      <c r="Z67" s="135"/>
      <c r="AA67" s="135" t="str">
        <f t="shared" ref="AA67" si="201">IF(AK67&gt;=0.285,"OK","NG")</f>
        <v>NG</v>
      </c>
      <c r="AB67" s="136"/>
      <c r="AC67" s="144"/>
      <c r="AD67" s="144"/>
      <c r="AE67" s="144"/>
      <c r="AF67" s="144"/>
      <c r="AG67" s="144"/>
      <c r="AH67" s="145"/>
      <c r="AI67" s="146"/>
      <c r="AJ67" s="68">
        <f t="shared" ref="AJ67" si="202">COUNTIF(AC67:AI67,"●")</f>
        <v>0</v>
      </c>
      <c r="AK67" s="70">
        <f t="shared" ref="AK67" si="203">IF(COUNTA(AC67:AI67)=0,-1,IF(OR(COUNTIF(AC67:AI67,"▲")&gt;6,AND(AC66&lt;$N$9,$N$9&lt;AI66)),0.285,IF(AJ66+AJ67=0,0,AJ67/(AJ67+AJ66))))</f>
        <v>-1</v>
      </c>
      <c r="AL67" s="68" t="str">
        <f>TEXT(AI66,"YYYY-MM")</f>
        <v>2026-12</v>
      </c>
      <c r="AM67" s="69" cm="1">
        <f t="array" ref="AM67">IF(AL67=AL66,0,SUMPRODUCT((AC66:AI66&gt;=$N$8)*(AC66:AI66 &lt;= $N$9)*(TEXT(AC66:AI66,"yyyy-mm")=AL67)*(AC67:AI67 = "●")))</f>
        <v>0</v>
      </c>
      <c r="AN67" s="69" cm="1">
        <f t="array" ref="AN67">IF(AL67=AL66,0,SUMPRODUCT((AC66:AI66&gt;=$N$8)*(AC66:AI66 &lt;= $N$9)*(TEXT(AC66:AI66,"yyyy-mm")=AL67)*(AC67:AI67 = "▲")))</f>
        <v>0</v>
      </c>
      <c r="AO67" s="69" cm="1">
        <f t="array" ref="AO67">IF(AL67=AL66,0,SUMPRODUCT((AC66:AI66&gt;=$N$8)*(AC66:AI66 &lt;= $N$9)*(TEXT(AC66:AI66,"yyyy-mm")=AL67)*(AC67:AI67 = "★")))</f>
        <v>0</v>
      </c>
      <c r="AP67" s="68"/>
      <c r="AQ67" s="19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3"/>
    </row>
    <row r="68" spans="10:55" s="8" customFormat="1" ht="19.5" customHeight="1" x14ac:dyDescent="0.45">
      <c r="J68" s="86"/>
      <c r="K68" s="135"/>
      <c r="L68" s="132">
        <v>38</v>
      </c>
      <c r="M68" s="141">
        <f>S66+1</f>
        <v>46216</v>
      </c>
      <c r="N68" s="141">
        <f t="shared" ref="N68:S68" si="204">M68+1</f>
        <v>46217</v>
      </c>
      <c r="O68" s="141">
        <f t="shared" si="204"/>
        <v>46218</v>
      </c>
      <c r="P68" s="141">
        <f t="shared" si="204"/>
        <v>46219</v>
      </c>
      <c r="Q68" s="141">
        <f t="shared" si="204"/>
        <v>46220</v>
      </c>
      <c r="R68" s="142">
        <f t="shared" si="204"/>
        <v>46221</v>
      </c>
      <c r="S68" s="143">
        <f t="shared" si="204"/>
        <v>46222</v>
      </c>
      <c r="T68" s="135">
        <f t="shared" ref="T68" si="205">COUNTIF(M69:S69,"★")</f>
        <v>0</v>
      </c>
      <c r="U68" s="135"/>
      <c r="V68" s="135" t="str">
        <f>TEXT(M68,"YYYY-MM")</f>
        <v>2026-07</v>
      </c>
      <c r="W68" s="140" cm="1">
        <f t="array" ref="W68">SUMPRODUCT((M68:S68&gt;=$N$8)*(M68:S68 &lt;= $N$9)*(TEXT(M68:S68,"yyyy-mm")=V68)*(M69:S69 = "●"))</f>
        <v>0</v>
      </c>
      <c r="X68" s="140" cm="1">
        <f t="array" ref="X68">SUMPRODUCT((R68:S68&gt;=$N$8)*(R68:S68 &lt;= $N$9)*(TEXT(R68:S68,"yyyy-mm")=V68)*(R69:S69 = "▲"))</f>
        <v>0</v>
      </c>
      <c r="Y68" s="140" cm="1">
        <f t="array" ref="Y68">SUMPRODUCT((M68:S68&gt;=$N$8)*(M68:S68 &lt;= $N$9)*(TEXT(M68:S68,"yyyy-mm")=V68)*(M69:S69 = "★"))</f>
        <v>0</v>
      </c>
      <c r="Z68" s="135"/>
      <c r="AA68" s="135"/>
      <c r="AB68" s="132">
        <v>59</v>
      </c>
      <c r="AC68" s="141">
        <f>AI66+1</f>
        <v>46363</v>
      </c>
      <c r="AD68" s="141">
        <f t="shared" ref="AD68:AI68" si="206">AC68+1</f>
        <v>46364</v>
      </c>
      <c r="AE68" s="141">
        <f t="shared" si="206"/>
        <v>46365</v>
      </c>
      <c r="AF68" s="141">
        <f t="shared" si="206"/>
        <v>46366</v>
      </c>
      <c r="AG68" s="141">
        <f t="shared" si="206"/>
        <v>46367</v>
      </c>
      <c r="AH68" s="142">
        <f t="shared" si="206"/>
        <v>46368</v>
      </c>
      <c r="AI68" s="143">
        <f t="shared" si="206"/>
        <v>46369</v>
      </c>
      <c r="AJ68" s="68">
        <f t="shared" ref="AJ68" si="207">COUNTIF(AC69:AI69,"★")</f>
        <v>0</v>
      </c>
      <c r="AK68" s="68"/>
      <c r="AL68" s="68" t="str">
        <f>TEXT(AC68,"YYYY-MM")</f>
        <v>2026-12</v>
      </c>
      <c r="AM68" s="69" cm="1">
        <f t="array" ref="AM68">SUMPRODUCT((AC68:AI68&gt;=$N$8)*(AC68:AI68 &lt;= $N$9)*(TEXT(AC68:AI68,"yyyy-mm")=AL68)*(AC69:AI69 = "●"))</f>
        <v>0</v>
      </c>
      <c r="AN68" s="69" cm="1">
        <f t="array" ref="AN68">SUMPRODUCT((AH68:AI68&gt;=$N$8)*(AH68:AI68 &lt;= $N$9)*(TEXT(AH68:AI68,"yyyy-mm")=AL68)*(AH69:AI69 = "▲"))</f>
        <v>0</v>
      </c>
      <c r="AO68" s="69" cm="1">
        <f t="array" ref="AO68">SUMPRODUCT((AC68:AI68&gt;=$N$8)*(AC68:AI68 &lt;= $N$9)*(TEXT(AC68:AI68,"yyyy-mm")=AL68)*(AC69:AI69 = "★"))</f>
        <v>0</v>
      </c>
      <c r="AP68" s="68"/>
      <c r="AQ68" s="19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3"/>
    </row>
    <row r="69" spans="10:55" s="8" customFormat="1" ht="19.5" customHeight="1" thickBot="1" x14ac:dyDescent="0.5">
      <c r="J69" s="86"/>
      <c r="K69" s="135" t="str">
        <f t="shared" ref="K69" si="208">IF(U69&gt;=0.285,"OK","NG")</f>
        <v>NG</v>
      </c>
      <c r="L69" s="136"/>
      <c r="M69" s="144"/>
      <c r="N69" s="144"/>
      <c r="O69" s="144"/>
      <c r="P69" s="144"/>
      <c r="Q69" s="144"/>
      <c r="R69" s="145"/>
      <c r="S69" s="146"/>
      <c r="T69" s="135">
        <f t="shared" ref="T69" si="209">COUNTIF(M69:S69,"●")</f>
        <v>0</v>
      </c>
      <c r="U69" s="147">
        <f t="shared" ref="U69" si="210">IF(COUNTA(M69:S69)=0,-1,IF(OR(COUNTIF(M69:S69,"▲")&gt;6,AND(M68&lt;$N$9,$N$9&lt;S68)),0.285,IF(T68+T69=0,0,T69/(T69+T68))))</f>
        <v>-1</v>
      </c>
      <c r="V69" s="135" t="str">
        <f>TEXT(S68,"YYYY-MM")</f>
        <v>2026-07</v>
      </c>
      <c r="W69" s="140" cm="1">
        <f t="array" ref="W69">IF(V69=V68,0,SUMPRODUCT((M68:S68&gt;=$N$8)*(M68:S68 &lt;= $N$9)*(TEXT(M68:S68,"yyyy-mm")=V69)*(M69:S69 = "●")))</f>
        <v>0</v>
      </c>
      <c r="X69" s="140" cm="1">
        <f t="array" ref="X69">IF(V69=V68,0,SUMPRODUCT((M68:S68&gt;=$N$8)*(M68:S68 &lt;= $N$9)*(TEXT(M68:S68,"yyyy-mm")=V69)*(M69:S69 = "▲")))</f>
        <v>0</v>
      </c>
      <c r="Y69" s="140" cm="1">
        <f t="array" ref="Y69">IF(V69=V68,0,SUMPRODUCT((M68:S68&gt;=$N$8)*(M68:S68 &lt;= $N$9)*(TEXT(M68:S68,"yyyy-mm")=V69)*(M69:S69 = "★")))</f>
        <v>0</v>
      </c>
      <c r="Z69" s="135"/>
      <c r="AA69" s="135" t="str">
        <f t="shared" ref="AA69" si="211">IF(AK69&gt;=0.285,"OK","NG")</f>
        <v>NG</v>
      </c>
      <c r="AB69" s="136"/>
      <c r="AC69" s="144"/>
      <c r="AD69" s="144"/>
      <c r="AE69" s="144"/>
      <c r="AF69" s="144"/>
      <c r="AG69" s="144"/>
      <c r="AH69" s="145"/>
      <c r="AI69" s="146"/>
      <c r="AJ69" s="68">
        <f t="shared" ref="AJ69" si="212">COUNTIF(AC69:AI69,"●")</f>
        <v>0</v>
      </c>
      <c r="AK69" s="70">
        <f t="shared" ref="AK69" si="213">IF(COUNTA(AC69:AI69)=0,-1,IF(OR(COUNTIF(AC69:AI69,"▲")&gt;6,AND(AC68&lt;$N$9,$N$9&lt;AI68)),0.285,IF(AJ68+AJ69=0,0,AJ69/(AJ69+AJ68))))</f>
        <v>-1</v>
      </c>
      <c r="AL69" s="68" t="str">
        <f>TEXT(AI68,"YYYY-MM")</f>
        <v>2026-12</v>
      </c>
      <c r="AM69" s="69" cm="1">
        <f t="array" ref="AM69">IF(AL69=AL68,0,SUMPRODUCT((AC68:AI68&gt;=$N$8)*(AC68:AI68 &lt;= $N$9)*(TEXT(AC68:AI68,"yyyy-mm")=AL69)*(AC69:AI69 = "●")))</f>
        <v>0</v>
      </c>
      <c r="AN69" s="69" cm="1">
        <f t="array" ref="AN69">IF(AL69=AL68,0,SUMPRODUCT((AC68:AI68&gt;=$N$8)*(AC68:AI68 &lt;= $N$9)*(TEXT(AC68:AI68,"yyyy-mm")=AL69)*(AC69:AI69 = "▲")))</f>
        <v>0</v>
      </c>
      <c r="AO69" s="69" cm="1">
        <f t="array" ref="AO69">IF(AL69=AL68,0,SUMPRODUCT((AC68:AI68&gt;=$N$8)*(AC68:AI68 &lt;= $N$9)*(TEXT(AC68:AI68,"yyyy-mm")=AL69)*(AC69:AI69 = "★")))</f>
        <v>0</v>
      </c>
      <c r="AP69" s="68"/>
      <c r="AQ69" s="19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3"/>
    </row>
    <row r="70" spans="10:55" s="8" customFormat="1" ht="19.5" customHeight="1" x14ac:dyDescent="0.45">
      <c r="J70" s="86"/>
      <c r="K70" s="135"/>
      <c r="L70" s="132">
        <v>39</v>
      </c>
      <c r="M70" s="141">
        <f>S68+1</f>
        <v>46223</v>
      </c>
      <c r="N70" s="141">
        <f t="shared" ref="N70:S70" si="214">M70+1</f>
        <v>46224</v>
      </c>
      <c r="O70" s="141">
        <f t="shared" si="214"/>
        <v>46225</v>
      </c>
      <c r="P70" s="141">
        <f t="shared" si="214"/>
        <v>46226</v>
      </c>
      <c r="Q70" s="141">
        <f t="shared" si="214"/>
        <v>46227</v>
      </c>
      <c r="R70" s="142">
        <f t="shared" si="214"/>
        <v>46228</v>
      </c>
      <c r="S70" s="143">
        <f t="shared" si="214"/>
        <v>46229</v>
      </c>
      <c r="T70" s="135">
        <f t="shared" ref="T70" si="215">COUNTIF(M71:S71,"★")</f>
        <v>0</v>
      </c>
      <c r="U70" s="135"/>
      <c r="V70" s="135" t="str">
        <f>TEXT(M70,"YYYY-MM")</f>
        <v>2026-07</v>
      </c>
      <c r="W70" s="140" cm="1">
        <f t="array" ref="W70">SUMPRODUCT((M70:S70&gt;=$N$8)*(M70:S70 &lt;= $N$9)*(TEXT(M70:S70,"yyyy-mm")=V70)*(M71:S71 = "●"))</f>
        <v>0</v>
      </c>
      <c r="X70" s="140" cm="1">
        <f t="array" ref="X70">SUMPRODUCT((R70:S70&gt;=$N$8)*(R70:S70 &lt;= $N$9)*(TEXT(R70:S70,"yyyy-mm")=V70)*(R71:S71 = "▲"))</f>
        <v>0</v>
      </c>
      <c r="Y70" s="140" cm="1">
        <f t="array" ref="Y70">SUMPRODUCT((M70:S70&gt;=$N$8)*(M70:S70 &lt;= $N$9)*(TEXT(M70:S70,"yyyy-mm")=V70)*(M71:S71 = "★"))</f>
        <v>0</v>
      </c>
      <c r="Z70" s="135"/>
      <c r="AA70" s="135"/>
      <c r="AB70" s="132">
        <v>60</v>
      </c>
      <c r="AC70" s="141">
        <f>AI68+1</f>
        <v>46370</v>
      </c>
      <c r="AD70" s="141">
        <f t="shared" ref="AD70:AI70" si="216">AC70+1</f>
        <v>46371</v>
      </c>
      <c r="AE70" s="141">
        <f t="shared" si="216"/>
        <v>46372</v>
      </c>
      <c r="AF70" s="141">
        <f t="shared" si="216"/>
        <v>46373</v>
      </c>
      <c r="AG70" s="141">
        <f t="shared" si="216"/>
        <v>46374</v>
      </c>
      <c r="AH70" s="142">
        <f t="shared" si="216"/>
        <v>46375</v>
      </c>
      <c r="AI70" s="143">
        <f t="shared" si="216"/>
        <v>46376</v>
      </c>
      <c r="AJ70" s="68">
        <f t="shared" ref="AJ70" si="217">COUNTIF(AC71:AI71,"★")</f>
        <v>0</v>
      </c>
      <c r="AK70" s="68"/>
      <c r="AL70" s="68" t="str">
        <f>TEXT(AC70,"YYYY-MM")</f>
        <v>2026-12</v>
      </c>
      <c r="AM70" s="69" cm="1">
        <f t="array" ref="AM70">SUMPRODUCT((AC70:AI70&gt;=$N$8)*(AC70:AI70 &lt;= $N$9)*(TEXT(AC70:AI70,"yyyy-mm")=AL70)*(AC71:AI71 = "●"))</f>
        <v>0</v>
      </c>
      <c r="AN70" s="69" cm="1">
        <f t="array" ref="AN70">SUMPRODUCT((AH70:AI70&gt;=$N$8)*(AH70:AI70 &lt;= $N$9)*(TEXT(AH70:AI70,"yyyy-mm")=AL70)*(AH71:AI71 = "▲"))</f>
        <v>0</v>
      </c>
      <c r="AO70" s="69" cm="1">
        <f t="array" ref="AO70">SUMPRODUCT((AC70:AI70&gt;=$N$8)*(AC70:AI70 &lt;= $N$9)*(TEXT(AC70:AI70,"yyyy-mm")=AL70)*(AC71:AI71 = "★"))</f>
        <v>0</v>
      </c>
      <c r="AP70" s="68"/>
      <c r="AQ70" s="19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3"/>
    </row>
    <row r="71" spans="10:55" s="8" customFormat="1" ht="19.5" customHeight="1" thickBot="1" x14ac:dyDescent="0.5">
      <c r="J71" s="86"/>
      <c r="K71" s="135" t="str">
        <f t="shared" ref="K71" si="218">IF(U71&gt;=0.285,"OK","NG")</f>
        <v>NG</v>
      </c>
      <c r="L71" s="136"/>
      <c r="M71" s="144"/>
      <c r="N71" s="144"/>
      <c r="O71" s="144"/>
      <c r="P71" s="144"/>
      <c r="Q71" s="144"/>
      <c r="R71" s="145"/>
      <c r="S71" s="146"/>
      <c r="T71" s="135">
        <f t="shared" ref="T71" si="219">COUNTIF(M71:S71,"●")</f>
        <v>0</v>
      </c>
      <c r="U71" s="147">
        <f t="shared" ref="U71" si="220">IF(COUNTA(M71:S71)=0,-1,IF(OR(COUNTIF(M71:S71,"▲")&gt;6,AND(M70&lt;$N$9,$N$9&lt;S70)),0.285,IF(T70+T71=0,0,T71/(T71+T70))))</f>
        <v>-1</v>
      </c>
      <c r="V71" s="135" t="str">
        <f>TEXT(S70,"YYYY-MM")</f>
        <v>2026-07</v>
      </c>
      <c r="W71" s="140" cm="1">
        <f t="array" ref="W71">IF(V71=V70,0,SUMPRODUCT((M70:S70&gt;=$N$8)*(M70:S70 &lt;= $N$9)*(TEXT(M70:S70,"yyyy-mm")=V71)*(M71:S71 = "●")))</f>
        <v>0</v>
      </c>
      <c r="X71" s="140" cm="1">
        <f t="array" ref="X71">IF(V71=V70,0,SUMPRODUCT((M70:S70&gt;=$N$8)*(M70:S70 &lt;= $N$9)*(TEXT(M70:S70,"yyyy-mm")=V71)*(M71:S71 = "▲")))</f>
        <v>0</v>
      </c>
      <c r="Y71" s="140" cm="1">
        <f t="array" ref="Y71">IF(V71=V70,0,SUMPRODUCT((M70:S70&gt;=$N$8)*(M70:S70 &lt;= $N$9)*(TEXT(M70:S70,"yyyy-mm")=V71)*(M71:S71 = "★")))</f>
        <v>0</v>
      </c>
      <c r="Z71" s="135"/>
      <c r="AA71" s="135" t="str">
        <f t="shared" ref="AA71" si="221">IF(AK71&gt;=0.285,"OK","NG")</f>
        <v>NG</v>
      </c>
      <c r="AB71" s="136"/>
      <c r="AC71" s="144"/>
      <c r="AD71" s="144"/>
      <c r="AE71" s="144"/>
      <c r="AF71" s="144"/>
      <c r="AG71" s="144"/>
      <c r="AH71" s="145"/>
      <c r="AI71" s="146"/>
      <c r="AJ71" s="68">
        <f t="shared" ref="AJ71" si="222">COUNTIF(AC71:AI71,"●")</f>
        <v>0</v>
      </c>
      <c r="AK71" s="70">
        <f t="shared" ref="AK71" si="223">IF(COUNTA(AC71:AI71)=0,-1,IF(OR(COUNTIF(AC71:AI71,"▲")&gt;6,AND(AC70&lt;$N$9,$N$9&lt;AI70)),0.285,IF(AJ70+AJ71=0,0,AJ71/(AJ71+AJ70))))</f>
        <v>-1</v>
      </c>
      <c r="AL71" s="68" t="str">
        <f>TEXT(AI70,"YYYY-MM")</f>
        <v>2026-12</v>
      </c>
      <c r="AM71" s="69" cm="1">
        <f t="array" ref="AM71">IF(AL71=AL70,0,SUMPRODUCT((AC70:AI70&gt;=$N$8)*(AC70:AI70 &lt;= $N$9)*(TEXT(AC70:AI70,"yyyy-mm")=AL71)*(AC71:AI71 = "●")))</f>
        <v>0</v>
      </c>
      <c r="AN71" s="69" cm="1">
        <f t="array" ref="AN71">IF(AL71=AL70,0,SUMPRODUCT((AC70:AI70&gt;=$N$8)*(AC70:AI70 &lt;= $N$9)*(TEXT(AC70:AI70,"yyyy-mm")=AL71)*(AC71:AI71 = "▲")))</f>
        <v>0</v>
      </c>
      <c r="AO71" s="69" cm="1">
        <f t="array" ref="AO71">IF(AL71=AL70,0,SUMPRODUCT((AC70:AI70&gt;=$N$8)*(AC70:AI70 &lt;= $N$9)*(TEXT(AC70:AI70,"yyyy-mm")=AL71)*(AC71:AI71 = "★")))</f>
        <v>0</v>
      </c>
      <c r="AP71" s="68"/>
      <c r="AQ71" s="19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3"/>
    </row>
    <row r="72" spans="10:55" s="8" customFormat="1" ht="19.5" customHeight="1" x14ac:dyDescent="0.45">
      <c r="J72" s="86"/>
      <c r="K72" s="135"/>
      <c r="L72" s="132">
        <v>40</v>
      </c>
      <c r="M72" s="141">
        <f>S70+1</f>
        <v>46230</v>
      </c>
      <c r="N72" s="141">
        <f t="shared" ref="N72:S72" si="224">M72+1</f>
        <v>46231</v>
      </c>
      <c r="O72" s="141">
        <f t="shared" si="224"/>
        <v>46232</v>
      </c>
      <c r="P72" s="141">
        <f t="shared" si="224"/>
        <v>46233</v>
      </c>
      <c r="Q72" s="141">
        <f t="shared" si="224"/>
        <v>46234</v>
      </c>
      <c r="R72" s="142">
        <f t="shared" si="224"/>
        <v>46235</v>
      </c>
      <c r="S72" s="143">
        <f t="shared" si="224"/>
        <v>46236</v>
      </c>
      <c r="T72" s="135">
        <f t="shared" ref="T72" si="225">COUNTIF(M73:S73,"★")</f>
        <v>0</v>
      </c>
      <c r="U72" s="135"/>
      <c r="V72" s="135" t="str">
        <f>TEXT(M72,"YYYY-MM")</f>
        <v>2026-07</v>
      </c>
      <c r="W72" s="140" cm="1">
        <f t="array" ref="W72">SUMPRODUCT((M72:S72&gt;=$N$8)*(M72:S72 &lt;= $N$9)*(TEXT(M72:S72,"yyyy-mm")=V72)*(M73:S73 = "●"))</f>
        <v>0</v>
      </c>
      <c r="X72" s="140" cm="1">
        <f t="array" ref="X72">SUMPRODUCT((R72:S72&gt;=$N$8)*(R72:S72 &lt;= $N$9)*(TEXT(R72:S72,"yyyy-mm")=V72)*(R73:S73 = "▲"))</f>
        <v>0</v>
      </c>
      <c r="Y72" s="140" cm="1">
        <f t="array" ref="Y72">SUMPRODUCT((M72:S72&gt;=$N$8)*(M72:S72 &lt;= $N$9)*(TEXT(M72:S72,"yyyy-mm")=V72)*(M73:S73 = "★"))</f>
        <v>0</v>
      </c>
      <c r="Z72" s="135"/>
      <c r="AA72" s="135"/>
      <c r="AB72" s="132">
        <v>61</v>
      </c>
      <c r="AC72" s="141">
        <f>AI70+1</f>
        <v>46377</v>
      </c>
      <c r="AD72" s="141">
        <f t="shared" ref="AD72:AI72" si="226">AC72+1</f>
        <v>46378</v>
      </c>
      <c r="AE72" s="141">
        <f t="shared" si="226"/>
        <v>46379</v>
      </c>
      <c r="AF72" s="141">
        <f t="shared" si="226"/>
        <v>46380</v>
      </c>
      <c r="AG72" s="141">
        <f t="shared" si="226"/>
        <v>46381</v>
      </c>
      <c r="AH72" s="142">
        <f t="shared" si="226"/>
        <v>46382</v>
      </c>
      <c r="AI72" s="143">
        <f t="shared" si="226"/>
        <v>46383</v>
      </c>
      <c r="AJ72" s="68">
        <f t="shared" ref="AJ72" si="227">COUNTIF(AC73:AI73,"★")</f>
        <v>0</v>
      </c>
      <c r="AK72" s="68"/>
      <c r="AL72" s="68" t="str">
        <f>TEXT(AC72,"YYYY-MM")</f>
        <v>2026-12</v>
      </c>
      <c r="AM72" s="69" cm="1">
        <f t="array" ref="AM72">SUMPRODUCT((AC72:AI72&gt;=$N$8)*(AC72:AI72 &lt;= $N$9)*(TEXT(AC72:AI72,"yyyy-mm")=AL72)*(AC73:AI73 = "●"))</f>
        <v>0</v>
      </c>
      <c r="AN72" s="69" cm="1">
        <f t="array" ref="AN72">SUMPRODUCT((AH72:AI72&gt;=$N$8)*(AH72:AI72 &lt;= $N$9)*(TEXT(AH72:AI72,"yyyy-mm")=AL72)*(AH73:AI73 = "▲"))</f>
        <v>0</v>
      </c>
      <c r="AO72" s="69" cm="1">
        <f t="array" ref="AO72">SUMPRODUCT((AC72:AI72&gt;=$N$8)*(AC72:AI72 &lt;= $N$9)*(TEXT(AC72:AI72,"yyyy-mm")=AL72)*(AC73:AI73 = "★"))</f>
        <v>0</v>
      </c>
      <c r="AP72" s="68"/>
      <c r="AQ72" s="19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3"/>
    </row>
    <row r="73" spans="10:55" s="8" customFormat="1" ht="19.5" customHeight="1" thickBot="1" x14ac:dyDescent="0.5">
      <c r="J73" s="86"/>
      <c r="K73" s="135" t="str">
        <f t="shared" ref="K73" si="228">IF(U73&gt;=0.285,"OK","NG")</f>
        <v>NG</v>
      </c>
      <c r="L73" s="136"/>
      <c r="M73" s="144"/>
      <c r="N73" s="144"/>
      <c r="O73" s="144"/>
      <c r="P73" s="144"/>
      <c r="Q73" s="144"/>
      <c r="R73" s="145"/>
      <c r="S73" s="146"/>
      <c r="T73" s="135">
        <f t="shared" ref="T73" si="229">COUNTIF(M73:S73,"●")</f>
        <v>0</v>
      </c>
      <c r="U73" s="147">
        <f t="shared" ref="U73" si="230">IF(COUNTA(M73:S73)=0,-1,IF(OR(COUNTIF(M73:S73,"▲")&gt;6,AND(M72&lt;$N$9,$N$9&lt;S72)),0.285,IF(T72+T73=0,0,T73/(T73+T72))))</f>
        <v>-1</v>
      </c>
      <c r="V73" s="135" t="str">
        <f>TEXT(S72,"YYYY-MM")</f>
        <v>2026-08</v>
      </c>
      <c r="W73" s="140" cm="1">
        <f t="array" ref="W73">IF(V73=V72,0,SUMPRODUCT((M72:S72&gt;=$N$8)*(M72:S72 &lt;= $N$9)*(TEXT(M72:S72,"yyyy-mm")=V73)*(M73:S73 = "●")))</f>
        <v>0</v>
      </c>
      <c r="X73" s="140" cm="1">
        <f t="array" ref="X73">IF(V73=V72,0,SUMPRODUCT((M72:S72&gt;=$N$8)*(M72:S72 &lt;= $N$9)*(TEXT(M72:S72,"yyyy-mm")=V73)*(M73:S73 = "▲")))</f>
        <v>0</v>
      </c>
      <c r="Y73" s="140" cm="1">
        <f t="array" ref="Y73">IF(V73=V72,0,SUMPRODUCT((M72:S72&gt;=$N$8)*(M72:S72 &lt;= $N$9)*(TEXT(M72:S72,"yyyy-mm")=V73)*(M73:S73 = "★")))</f>
        <v>0</v>
      </c>
      <c r="Z73" s="135"/>
      <c r="AA73" s="135" t="str">
        <f t="shared" ref="AA73" si="231">IF(AK73&gt;=0.285,"OK","NG")</f>
        <v>NG</v>
      </c>
      <c r="AB73" s="136"/>
      <c r="AC73" s="144"/>
      <c r="AD73" s="144"/>
      <c r="AE73" s="144"/>
      <c r="AF73" s="144"/>
      <c r="AG73" s="144"/>
      <c r="AH73" s="145"/>
      <c r="AI73" s="146"/>
      <c r="AJ73" s="68">
        <f t="shared" ref="AJ73" si="232">COUNTIF(AC73:AI73,"●")</f>
        <v>0</v>
      </c>
      <c r="AK73" s="70">
        <f t="shared" ref="AK73" si="233">IF(COUNTA(AC73:AI73)=0,-1,IF(OR(COUNTIF(AC73:AI73,"▲")&gt;6,AND(AC72&lt;$N$9,$N$9&lt;AI72)),0.285,IF(AJ72+AJ73=0,0,AJ73/(AJ73+AJ72))))</f>
        <v>-1</v>
      </c>
      <c r="AL73" s="68" t="str">
        <f>TEXT(AI72,"YYYY-MM")</f>
        <v>2026-12</v>
      </c>
      <c r="AM73" s="69" cm="1">
        <f t="array" ref="AM73">IF(AL73=AL72,0,SUMPRODUCT((AC72:AI72&gt;=$N$8)*(AC72:AI72 &lt;= $N$9)*(TEXT(AC72:AI72,"yyyy-mm")=AL73)*(AC73:AI73 = "●")))</f>
        <v>0</v>
      </c>
      <c r="AN73" s="69" cm="1">
        <f t="array" ref="AN73">IF(AL73=AL72,0,SUMPRODUCT((AC72:AI72&gt;=$N$8)*(AC72:AI72 &lt;= $N$9)*(TEXT(AC72:AI72,"yyyy-mm")=AL73)*(AC73:AI73 = "▲")))</f>
        <v>0</v>
      </c>
      <c r="AO73" s="69" cm="1">
        <f t="array" ref="AO73">IF(AL73=AL72,0,SUMPRODUCT((AC72:AI72&gt;=$N$8)*(AC72:AI72 &lt;= $N$9)*(TEXT(AC72:AI72,"yyyy-mm")=AL73)*(AC73:AI73 = "★")))</f>
        <v>0</v>
      </c>
      <c r="AP73" s="68"/>
      <c r="AQ73" s="19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3"/>
    </row>
    <row r="74" spans="10:55" s="8" customFormat="1" ht="19.5" customHeight="1" x14ac:dyDescent="0.45">
      <c r="J74" s="86"/>
      <c r="K74" s="135"/>
      <c r="L74" s="132">
        <v>41</v>
      </c>
      <c r="M74" s="141">
        <f>S72+1</f>
        <v>46237</v>
      </c>
      <c r="N74" s="141">
        <f t="shared" ref="N74:S74" si="234">M74+1</f>
        <v>46238</v>
      </c>
      <c r="O74" s="141">
        <f t="shared" si="234"/>
        <v>46239</v>
      </c>
      <c r="P74" s="141">
        <f t="shared" si="234"/>
        <v>46240</v>
      </c>
      <c r="Q74" s="141">
        <f t="shared" si="234"/>
        <v>46241</v>
      </c>
      <c r="R74" s="142">
        <f t="shared" si="234"/>
        <v>46242</v>
      </c>
      <c r="S74" s="143">
        <f t="shared" si="234"/>
        <v>46243</v>
      </c>
      <c r="T74" s="135">
        <f t="shared" ref="T74" si="235">COUNTIF(M75:S75,"★")</f>
        <v>0</v>
      </c>
      <c r="U74" s="135"/>
      <c r="V74" s="135" t="str">
        <f>TEXT(M74,"YYYY-MM")</f>
        <v>2026-08</v>
      </c>
      <c r="W74" s="140" cm="1">
        <f t="array" ref="W74">SUMPRODUCT((M74:S74&gt;=$N$8)*(M74:S74 &lt;= $N$9)*(TEXT(M74:S74,"yyyy-mm")=V74)*(M75:S75 = "●"))</f>
        <v>0</v>
      </c>
      <c r="X74" s="140" cm="1">
        <f t="array" ref="X74">SUMPRODUCT((R74:S74&gt;=$N$8)*(R74:S74 &lt;= $N$9)*(TEXT(R74:S74,"yyyy-mm")=V74)*(R75:S75 = "▲"))</f>
        <v>0</v>
      </c>
      <c r="Y74" s="140" cm="1">
        <f t="array" ref="Y74">SUMPRODUCT((M74:S74&gt;=$N$8)*(M74:S74 &lt;= $N$9)*(TEXT(M74:S74,"yyyy-mm")=V74)*(M75:S75 = "★"))</f>
        <v>0</v>
      </c>
      <c r="Z74" s="135"/>
      <c r="AA74" s="135"/>
      <c r="AB74" s="132">
        <v>62</v>
      </c>
      <c r="AC74" s="141">
        <f>AI72+1</f>
        <v>46384</v>
      </c>
      <c r="AD74" s="141">
        <f t="shared" ref="AD74:AI74" si="236">AC74+1</f>
        <v>46385</v>
      </c>
      <c r="AE74" s="141">
        <f t="shared" si="236"/>
        <v>46386</v>
      </c>
      <c r="AF74" s="141">
        <f t="shared" si="236"/>
        <v>46387</v>
      </c>
      <c r="AG74" s="141">
        <f t="shared" si="236"/>
        <v>46388</v>
      </c>
      <c r="AH74" s="142">
        <f t="shared" si="236"/>
        <v>46389</v>
      </c>
      <c r="AI74" s="143">
        <f t="shared" si="236"/>
        <v>46390</v>
      </c>
      <c r="AJ74" s="68">
        <f t="shared" ref="AJ74" si="237">COUNTIF(AC75:AI75,"★")</f>
        <v>0</v>
      </c>
      <c r="AK74" s="68"/>
      <c r="AL74" s="68" t="str">
        <f>TEXT(AC74,"YYYY-MM")</f>
        <v>2026-12</v>
      </c>
      <c r="AM74" s="69" cm="1">
        <f t="array" ref="AM74">SUMPRODUCT((AC74:AI74&gt;=$N$8)*(AC74:AI74 &lt;= $N$9)*(TEXT(AC74:AI74,"yyyy-mm")=AL74)*(AC75:AI75 = "●"))</f>
        <v>0</v>
      </c>
      <c r="AN74" s="69" cm="1">
        <f t="array" ref="AN74">SUMPRODUCT((AH74:AI74&gt;=$N$8)*(AH74:AI74 &lt;= $N$9)*(TEXT(AH74:AI74,"yyyy-mm")=AL74)*(AH75:AI75 = "▲"))</f>
        <v>0</v>
      </c>
      <c r="AO74" s="69" cm="1">
        <f t="array" ref="AO74">SUMPRODUCT((AC74:AI74&gt;=$N$8)*(AC74:AI74 &lt;= $N$9)*(TEXT(AC74:AI74,"yyyy-mm")=AL74)*(AC75:AI75 = "★"))</f>
        <v>0</v>
      </c>
      <c r="AP74" s="68"/>
      <c r="AQ74" s="19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3"/>
    </row>
    <row r="75" spans="10:55" s="8" customFormat="1" ht="19.5" customHeight="1" thickBot="1" x14ac:dyDescent="0.5">
      <c r="J75" s="86"/>
      <c r="K75" s="135" t="str">
        <f t="shared" ref="K75" si="238">IF(U75&gt;=0.285,"OK","NG")</f>
        <v>NG</v>
      </c>
      <c r="L75" s="136"/>
      <c r="M75" s="144"/>
      <c r="N75" s="144"/>
      <c r="O75" s="144"/>
      <c r="P75" s="144"/>
      <c r="Q75" s="144"/>
      <c r="R75" s="145"/>
      <c r="S75" s="146"/>
      <c r="T75" s="135">
        <f t="shared" ref="T75" si="239">COUNTIF(M75:S75,"●")</f>
        <v>0</v>
      </c>
      <c r="U75" s="147">
        <f t="shared" ref="U75" si="240">IF(COUNTA(M75:S75)=0,-1,IF(OR(COUNTIF(M75:S75,"▲")&gt;6,AND(M74&lt;$N$9,$N$9&lt;S74)),0.285,IF(T74+T75=0,0,T75/(T75+T74))))</f>
        <v>-1</v>
      </c>
      <c r="V75" s="135" t="str">
        <f>TEXT(S74,"YYYY-MM")</f>
        <v>2026-08</v>
      </c>
      <c r="W75" s="140" cm="1">
        <f t="array" ref="W75">IF(V75=V74,0,SUMPRODUCT((M74:S74&gt;=$N$8)*(M74:S74 &lt;= $N$9)*(TEXT(M74:S74,"yyyy-mm")=V75)*(M75:S75 = "●")))</f>
        <v>0</v>
      </c>
      <c r="X75" s="140" cm="1">
        <f t="array" ref="X75">IF(V75=V74,0,SUMPRODUCT((M74:S74&gt;=$N$8)*(M74:S74 &lt;= $N$9)*(TEXT(M74:S74,"yyyy-mm")=V75)*(M75:S75 = "▲")))</f>
        <v>0</v>
      </c>
      <c r="Y75" s="140" cm="1">
        <f t="array" ref="Y75">IF(V75=V74,0,SUMPRODUCT((M74:S74&gt;=$N$8)*(M74:S74 &lt;= $N$9)*(TEXT(M74:S74,"yyyy-mm")=V75)*(M75:S75 = "★")))</f>
        <v>0</v>
      </c>
      <c r="Z75" s="135"/>
      <c r="AA75" s="135" t="str">
        <f t="shared" ref="AA75" si="241">IF(AK75&gt;=0.285,"OK","NG")</f>
        <v>NG</v>
      </c>
      <c r="AB75" s="136"/>
      <c r="AC75" s="144"/>
      <c r="AD75" s="144"/>
      <c r="AE75" s="144"/>
      <c r="AF75" s="144"/>
      <c r="AG75" s="144"/>
      <c r="AH75" s="145"/>
      <c r="AI75" s="146"/>
      <c r="AJ75" s="68">
        <f t="shared" ref="AJ75" si="242">COUNTIF(AC75:AI75,"●")</f>
        <v>0</v>
      </c>
      <c r="AK75" s="70">
        <f t="shared" ref="AK75" si="243">IF(COUNTA(AC75:AI75)=0,-1,IF(OR(COUNTIF(AC75:AI75,"▲")&gt;6,AND(AC74&lt;$N$9,$N$9&lt;AI74)),0.285,IF(AJ74+AJ75=0,0,AJ75/(AJ75+AJ74))))</f>
        <v>-1</v>
      </c>
      <c r="AL75" s="68" t="str">
        <f>TEXT(AI74,"YYYY-MM")</f>
        <v>2027-01</v>
      </c>
      <c r="AM75" s="69" cm="1">
        <f t="array" ref="AM75">IF(AL75=AL74,0,SUMPRODUCT((AC74:AI74&gt;=$N$8)*(AC74:AI74 &lt;= $N$9)*(TEXT(AC74:AI74,"yyyy-mm")=AL75)*(AC75:AI75 = "●")))</f>
        <v>0</v>
      </c>
      <c r="AN75" s="69" cm="1">
        <f t="array" ref="AN75">IF(AL75=AL74,0,SUMPRODUCT((AC74:AI74&gt;=$N$8)*(AC74:AI74 &lt;= $N$9)*(TEXT(AC74:AI74,"yyyy-mm")=AL75)*(AC75:AI75 = "▲")))</f>
        <v>0</v>
      </c>
      <c r="AO75" s="69" cm="1">
        <f t="array" ref="AO75">IF(AL75=AL74,0,SUMPRODUCT((AC74:AI74&gt;=$N$8)*(AC74:AI74 &lt;= $N$9)*(TEXT(AC74:AI74,"yyyy-mm")=AL75)*(AC75:AI75 = "★")))</f>
        <v>0</v>
      </c>
      <c r="AP75" s="68"/>
      <c r="AQ75" s="19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3"/>
    </row>
    <row r="76" spans="10:55" s="8" customFormat="1" ht="19.5" customHeight="1" x14ac:dyDescent="0.45">
      <c r="J76" s="86"/>
      <c r="K76" s="135"/>
      <c r="L76" s="132">
        <v>42</v>
      </c>
      <c r="M76" s="141">
        <f>S74+1</f>
        <v>46244</v>
      </c>
      <c r="N76" s="141">
        <f t="shared" ref="N76:S76" si="244">M76+1</f>
        <v>46245</v>
      </c>
      <c r="O76" s="141">
        <f t="shared" si="244"/>
        <v>46246</v>
      </c>
      <c r="P76" s="141">
        <f t="shared" si="244"/>
        <v>46247</v>
      </c>
      <c r="Q76" s="141">
        <f t="shared" si="244"/>
        <v>46248</v>
      </c>
      <c r="R76" s="142">
        <f t="shared" si="244"/>
        <v>46249</v>
      </c>
      <c r="S76" s="143">
        <f t="shared" si="244"/>
        <v>46250</v>
      </c>
      <c r="T76" s="135">
        <f t="shared" ref="T76" si="245">COUNTIF(M77:S77,"★")</f>
        <v>0</v>
      </c>
      <c r="U76" s="135"/>
      <c r="V76" s="135" t="str">
        <f>TEXT(M76,"YYYY-MM")</f>
        <v>2026-08</v>
      </c>
      <c r="W76" s="140" cm="1">
        <f t="array" ref="W76">SUMPRODUCT((M76:S76&gt;=$N$8)*(M76:S76 &lt;= $N$9)*(TEXT(M76:S76,"yyyy-mm")=V76)*(M77:S77 = "●"))</f>
        <v>0</v>
      </c>
      <c r="X76" s="140" cm="1">
        <f t="array" ref="X76">SUMPRODUCT((R76:S76&gt;=$N$8)*(R76:S76 &lt;= $N$9)*(TEXT(R76:S76,"yyyy-mm")=V76)*(R77:S77 = "▲"))</f>
        <v>0</v>
      </c>
      <c r="Y76" s="140" cm="1">
        <f t="array" ref="Y76">SUMPRODUCT((M76:S76&gt;=$N$8)*(M76:S76 &lt;= $N$9)*(TEXT(M76:S76,"yyyy-mm")=V76)*(M77:S77 = "★"))</f>
        <v>0</v>
      </c>
      <c r="Z76" s="135"/>
      <c r="AA76" s="135"/>
      <c r="AB76" s="132">
        <v>63</v>
      </c>
      <c r="AC76" s="141">
        <f>AI74+1</f>
        <v>46391</v>
      </c>
      <c r="AD76" s="141">
        <f t="shared" ref="AD76:AI76" si="246">AC76+1</f>
        <v>46392</v>
      </c>
      <c r="AE76" s="141">
        <f t="shared" si="246"/>
        <v>46393</v>
      </c>
      <c r="AF76" s="141">
        <f t="shared" si="246"/>
        <v>46394</v>
      </c>
      <c r="AG76" s="141">
        <f t="shared" si="246"/>
        <v>46395</v>
      </c>
      <c r="AH76" s="142">
        <f t="shared" si="246"/>
        <v>46396</v>
      </c>
      <c r="AI76" s="143">
        <f t="shared" si="246"/>
        <v>46397</v>
      </c>
      <c r="AJ76" s="68">
        <f t="shared" ref="AJ76" si="247">COUNTIF(AC77:AI77,"★")</f>
        <v>0</v>
      </c>
      <c r="AK76" s="68"/>
      <c r="AL76" s="68" t="str">
        <f>TEXT(AC76,"YYYY-MM")</f>
        <v>2027-01</v>
      </c>
      <c r="AM76" s="69" cm="1">
        <f t="array" ref="AM76">SUMPRODUCT((AC76:AI76&gt;=$N$8)*(AC76:AI76 &lt;= $N$9)*(TEXT(AC76:AI76,"yyyy-mm")=AL76)*(AC77:AI77 = "●"))</f>
        <v>0</v>
      </c>
      <c r="AN76" s="69" cm="1">
        <f t="array" ref="AN76">SUMPRODUCT((AH76:AI76&gt;=$N$8)*(AH76:AI76 &lt;= $N$9)*(TEXT(AH76:AI76,"yyyy-mm")=AL76)*(AH77:AI77 = "▲"))</f>
        <v>0</v>
      </c>
      <c r="AO76" s="69" cm="1">
        <f t="array" ref="AO76">SUMPRODUCT((AC76:AI76&gt;=$N$8)*(AC76:AI76 &lt;= $N$9)*(TEXT(AC76:AI76,"yyyy-mm")=AL76)*(AC77:AI77 = "★"))</f>
        <v>0</v>
      </c>
      <c r="AP76" s="68"/>
      <c r="AQ76" s="19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3"/>
    </row>
    <row r="77" spans="10:55" s="8" customFormat="1" ht="19.5" customHeight="1" thickBot="1" x14ac:dyDescent="0.5">
      <c r="J77" s="86"/>
      <c r="K77" s="135" t="str">
        <f t="shared" ref="K77" si="248">IF(U77&gt;=0.285,"OK","NG")</f>
        <v>NG</v>
      </c>
      <c r="L77" s="136"/>
      <c r="M77" s="144"/>
      <c r="N77" s="144"/>
      <c r="O77" s="144"/>
      <c r="P77" s="144"/>
      <c r="Q77" s="144"/>
      <c r="R77" s="145"/>
      <c r="S77" s="146"/>
      <c r="T77" s="135">
        <f t="shared" ref="T77" si="249">COUNTIF(M77:S77,"●")</f>
        <v>0</v>
      </c>
      <c r="U77" s="147">
        <f t="shared" ref="U77" si="250">IF(COUNTA(M77:S77)=0,-1,IF(OR(COUNTIF(M77:S77,"▲")&gt;6,AND(M76&lt;$N$9,$N$9&lt;S76)),0.285,IF(T76+T77=0,0,T77/(T77+T76))))</f>
        <v>-1</v>
      </c>
      <c r="V77" s="135" t="str">
        <f>TEXT(S76,"YYYY-MM")</f>
        <v>2026-08</v>
      </c>
      <c r="W77" s="140" cm="1">
        <f t="array" ref="W77">IF(V77=V76,0,SUMPRODUCT((M76:S76&gt;=$N$8)*(M76:S76 &lt;= $N$9)*(TEXT(M76:S76,"yyyy-mm")=V77)*(M77:S77 = "●")))</f>
        <v>0</v>
      </c>
      <c r="X77" s="140" cm="1">
        <f t="array" ref="X77">IF(V77=V76,0,SUMPRODUCT((M76:S76&gt;=$N$8)*(M76:S76 &lt;= $N$9)*(TEXT(M76:S76,"yyyy-mm")=V77)*(M77:S77 = "▲")))</f>
        <v>0</v>
      </c>
      <c r="Y77" s="140" cm="1">
        <f t="array" ref="Y77">IF(V77=V76,0,SUMPRODUCT((M76:S76&gt;=$N$8)*(M76:S76 &lt;= $N$9)*(TEXT(M76:S76,"yyyy-mm")=V77)*(M77:S77 = "★")))</f>
        <v>0</v>
      </c>
      <c r="Z77" s="135"/>
      <c r="AA77" s="135" t="str">
        <f t="shared" ref="AA77" si="251">IF(AK77&gt;=0.285,"OK","NG")</f>
        <v>NG</v>
      </c>
      <c r="AB77" s="136"/>
      <c r="AC77" s="144"/>
      <c r="AD77" s="144"/>
      <c r="AE77" s="144"/>
      <c r="AF77" s="144"/>
      <c r="AG77" s="144"/>
      <c r="AH77" s="145"/>
      <c r="AI77" s="146"/>
      <c r="AJ77" s="68">
        <f t="shared" ref="AJ77" si="252">COUNTIF(AC77:AI77,"●")</f>
        <v>0</v>
      </c>
      <c r="AK77" s="70">
        <f t="shared" ref="AK77" si="253">IF(COUNTA(AC77:AI77)=0,-1,IF(OR(COUNTIF(AC77:AI77,"▲")&gt;6,AND(AC76&lt;$N$9,$N$9&lt;AI76)),0.285,IF(AJ76+AJ77=0,0,AJ77/(AJ77+AJ76))))</f>
        <v>-1</v>
      </c>
      <c r="AL77" s="68" t="str">
        <f>TEXT(AI76,"YYYY-MM")</f>
        <v>2027-01</v>
      </c>
      <c r="AM77" s="69" cm="1">
        <f t="array" ref="AM77">IF(AL77=AL76,0,SUMPRODUCT((AC76:AI76&gt;=$N$8)*(AC76:AI76 &lt;= $N$9)*(TEXT(AC76:AI76,"yyyy-mm")=AL77)*(AC77:AI77 = "●")))</f>
        <v>0</v>
      </c>
      <c r="AN77" s="69" cm="1">
        <f t="array" ref="AN77">IF(AL77=AL76,0,SUMPRODUCT((AC76:AI76&gt;=$N$8)*(AC76:AI76 &lt;= $N$9)*(TEXT(AC76:AI76,"yyyy-mm")=AL77)*(AC77:AI77 = "▲")))</f>
        <v>0</v>
      </c>
      <c r="AO77" s="69" cm="1">
        <f t="array" ref="AO77">IF(AL77=AL76,0,SUMPRODUCT((AC76:AI76&gt;=$N$8)*(AC76:AI76 &lt;= $N$9)*(TEXT(AC76:AI76,"yyyy-mm")=AL77)*(AC77:AI77 = "★")))</f>
        <v>0</v>
      </c>
      <c r="AP77" s="68"/>
      <c r="AQ77" s="19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3"/>
    </row>
    <row r="78" spans="10:55" s="8" customFormat="1" ht="19.5" customHeight="1" x14ac:dyDescent="0.45">
      <c r="J78" s="86"/>
      <c r="K78" s="135"/>
      <c r="L78" s="132">
        <v>43</v>
      </c>
      <c r="M78" s="141">
        <f>S76+1</f>
        <v>46251</v>
      </c>
      <c r="N78" s="141">
        <f t="shared" ref="N78:S78" si="254">M78+1</f>
        <v>46252</v>
      </c>
      <c r="O78" s="141">
        <f t="shared" si="254"/>
        <v>46253</v>
      </c>
      <c r="P78" s="141">
        <f t="shared" si="254"/>
        <v>46254</v>
      </c>
      <c r="Q78" s="141">
        <f t="shared" si="254"/>
        <v>46255</v>
      </c>
      <c r="R78" s="142">
        <f t="shared" si="254"/>
        <v>46256</v>
      </c>
      <c r="S78" s="143">
        <f t="shared" si="254"/>
        <v>46257</v>
      </c>
      <c r="T78" s="135">
        <f t="shared" ref="T78" si="255">COUNTIF(M79:S79,"★")</f>
        <v>0</v>
      </c>
      <c r="U78" s="135"/>
      <c r="V78" s="135" t="str">
        <f>TEXT(M78,"YYYY-MM")</f>
        <v>2026-08</v>
      </c>
      <c r="W78" s="140" cm="1">
        <f t="array" ref="W78">SUMPRODUCT((M78:S78&gt;=$N$8)*(M78:S78 &lt;= $N$9)*(TEXT(M78:S78,"yyyy-mm")=V78)*(M79:S79 = "●"))</f>
        <v>0</v>
      </c>
      <c r="X78" s="140" cm="1">
        <f t="array" ref="X78">SUMPRODUCT((R78:S78&gt;=$N$8)*(R78:S78 &lt;= $N$9)*(TEXT(R78:S78,"yyyy-mm")=V78)*(R79:S79 = "▲"))</f>
        <v>0</v>
      </c>
      <c r="Y78" s="140" cm="1">
        <f t="array" ref="Y78">SUMPRODUCT((M78:S78&gt;=$N$8)*(M78:S78 &lt;= $N$9)*(TEXT(M78:S78,"yyyy-mm")=V78)*(M79:S79 = "★"))</f>
        <v>0</v>
      </c>
      <c r="Z78" s="135"/>
      <c r="AA78" s="135"/>
      <c r="AB78" s="132">
        <v>64</v>
      </c>
      <c r="AC78" s="141">
        <f>AI76+1</f>
        <v>46398</v>
      </c>
      <c r="AD78" s="141">
        <f t="shared" ref="AD78:AI78" si="256">AC78+1</f>
        <v>46399</v>
      </c>
      <c r="AE78" s="141">
        <f t="shared" si="256"/>
        <v>46400</v>
      </c>
      <c r="AF78" s="141">
        <f t="shared" si="256"/>
        <v>46401</v>
      </c>
      <c r="AG78" s="141">
        <f t="shared" si="256"/>
        <v>46402</v>
      </c>
      <c r="AH78" s="142">
        <f t="shared" si="256"/>
        <v>46403</v>
      </c>
      <c r="AI78" s="143">
        <f t="shared" si="256"/>
        <v>46404</v>
      </c>
      <c r="AJ78" s="68">
        <f t="shared" ref="AJ78" si="257">COUNTIF(AC79:AI79,"★")</f>
        <v>0</v>
      </c>
      <c r="AK78" s="68"/>
      <c r="AL78" s="68" t="str">
        <f>TEXT(AC78,"YYYY-MM")</f>
        <v>2027-01</v>
      </c>
      <c r="AM78" s="69" cm="1">
        <f t="array" ref="AM78">SUMPRODUCT((AC78:AI78&gt;=$N$8)*(AC78:AI78 &lt;= $N$9)*(TEXT(AC78:AI78,"yyyy-mm")=AL78)*(AC79:AI79 = "●"))</f>
        <v>0</v>
      </c>
      <c r="AN78" s="69" cm="1">
        <f t="array" ref="AN78">SUMPRODUCT((AH78:AI78&gt;=$N$8)*(AH78:AI78 &lt;= $N$9)*(TEXT(AH78:AI78,"yyyy-mm")=AL78)*(AH79:AI79 = "▲"))</f>
        <v>0</v>
      </c>
      <c r="AO78" s="69" cm="1">
        <f t="array" ref="AO78">SUMPRODUCT((AC78:AI78&gt;=$N$8)*(AC78:AI78 &lt;= $N$9)*(TEXT(AC78:AI78,"yyyy-mm")=AL78)*(AC79:AI79 = "★"))</f>
        <v>0</v>
      </c>
      <c r="AP78" s="68"/>
      <c r="AQ78" s="19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3"/>
    </row>
    <row r="79" spans="10:55" s="8" customFormat="1" ht="19.5" customHeight="1" thickBot="1" x14ac:dyDescent="0.5">
      <c r="J79" s="86"/>
      <c r="K79" s="135" t="str">
        <f t="shared" ref="K79" si="258">IF(U79&gt;=0.285,"OK","NG")</f>
        <v>NG</v>
      </c>
      <c r="L79" s="136"/>
      <c r="M79" s="144"/>
      <c r="N79" s="144"/>
      <c r="O79" s="144"/>
      <c r="P79" s="144"/>
      <c r="Q79" s="144"/>
      <c r="R79" s="145"/>
      <c r="S79" s="146"/>
      <c r="T79" s="135">
        <f t="shared" ref="T79" si="259">COUNTIF(M79:S79,"●")</f>
        <v>0</v>
      </c>
      <c r="U79" s="147">
        <f t="shared" ref="U79" si="260">IF(COUNTA(M79:S79)=0,-1,IF(OR(COUNTIF(M79:S79,"▲")&gt;6,AND(M78&lt;$N$9,$N$9&lt;S78)),0.285,IF(T78+T79=0,0,T79/(T79+T78))))</f>
        <v>-1</v>
      </c>
      <c r="V79" s="135" t="str">
        <f>TEXT(S78,"YYYY-MM")</f>
        <v>2026-08</v>
      </c>
      <c r="W79" s="140" cm="1">
        <f t="array" ref="W79">IF(V79=V78,0,SUMPRODUCT((M78:S78&gt;=$N$8)*(M78:S78 &lt;= $N$9)*(TEXT(M78:S78,"yyyy-mm")=V79)*(M79:S79 = "●")))</f>
        <v>0</v>
      </c>
      <c r="X79" s="140" cm="1">
        <f t="array" ref="X79">IF(V79=V78,0,SUMPRODUCT((M78:S78&gt;=$N$8)*(M78:S78 &lt;= $N$9)*(TEXT(M78:S78,"yyyy-mm")=V79)*(M79:S79 = "▲")))</f>
        <v>0</v>
      </c>
      <c r="Y79" s="140" cm="1">
        <f t="array" ref="Y79">IF(V79=V78,0,SUMPRODUCT((M78:S78&gt;=$N$8)*(M78:S78 &lt;= $N$9)*(TEXT(M78:S78,"yyyy-mm")=V79)*(M79:S79 = "★")))</f>
        <v>0</v>
      </c>
      <c r="Z79" s="135"/>
      <c r="AA79" s="135" t="str">
        <f t="shared" ref="AA79" si="261">IF(AK79&gt;=0.285,"OK","NG")</f>
        <v>NG</v>
      </c>
      <c r="AB79" s="136"/>
      <c r="AC79" s="144"/>
      <c r="AD79" s="144"/>
      <c r="AE79" s="144"/>
      <c r="AF79" s="144"/>
      <c r="AG79" s="144"/>
      <c r="AH79" s="145"/>
      <c r="AI79" s="146"/>
      <c r="AJ79" s="68">
        <f t="shared" ref="AJ79" si="262">COUNTIF(AC79:AI79,"●")</f>
        <v>0</v>
      </c>
      <c r="AK79" s="70">
        <f t="shared" ref="AK79" si="263">IF(COUNTA(AC79:AI79)=0,-1,IF(OR(COUNTIF(AC79:AI79,"▲")&gt;6,AND(AC78&lt;$N$9,$N$9&lt;AI78)),0.285,IF(AJ78+AJ79=0,0,AJ79/(AJ79+AJ78))))</f>
        <v>-1</v>
      </c>
      <c r="AL79" s="68" t="str">
        <f>TEXT(AI78,"YYYY-MM")</f>
        <v>2027-01</v>
      </c>
      <c r="AM79" s="69" cm="1">
        <f t="array" ref="AM79">IF(AL79=AL78,0,SUMPRODUCT((AC78:AI78&gt;=$N$8)*(AC78:AI78 &lt;= $N$9)*(TEXT(AC78:AI78,"yyyy-mm")=AL79)*(AC79:AI79 = "●")))</f>
        <v>0</v>
      </c>
      <c r="AN79" s="69" cm="1">
        <f t="array" ref="AN79">IF(AL79=AL78,0,SUMPRODUCT((AC78:AI78&gt;=$N$8)*(AC78:AI78 &lt;= $N$9)*(TEXT(AC78:AI78,"yyyy-mm")=AL79)*(AC79:AI79 = "▲")))</f>
        <v>0</v>
      </c>
      <c r="AO79" s="69" cm="1">
        <f t="array" ref="AO79">IF(AL79=AL78,0,SUMPRODUCT((AC78:AI78&gt;=$N$8)*(AC78:AI78 &lt;= $N$9)*(TEXT(AC78:AI78,"yyyy-mm")=AL79)*(AC79:AI79 = "★")))</f>
        <v>0</v>
      </c>
      <c r="AP79" s="68"/>
      <c r="AQ79" s="19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3"/>
    </row>
    <row r="80" spans="10:55" s="8" customFormat="1" ht="19.5" customHeight="1" x14ac:dyDescent="0.45">
      <c r="J80" s="86"/>
      <c r="K80" s="135"/>
      <c r="L80" s="132">
        <v>44</v>
      </c>
      <c r="M80" s="141">
        <f>S78+1</f>
        <v>46258</v>
      </c>
      <c r="N80" s="141">
        <f t="shared" ref="N80:S80" si="264">M80+1</f>
        <v>46259</v>
      </c>
      <c r="O80" s="141">
        <f t="shared" si="264"/>
        <v>46260</v>
      </c>
      <c r="P80" s="141">
        <f t="shared" si="264"/>
        <v>46261</v>
      </c>
      <c r="Q80" s="141">
        <f t="shared" si="264"/>
        <v>46262</v>
      </c>
      <c r="R80" s="142">
        <f t="shared" si="264"/>
        <v>46263</v>
      </c>
      <c r="S80" s="143">
        <f t="shared" si="264"/>
        <v>46264</v>
      </c>
      <c r="T80" s="135">
        <f t="shared" ref="T80" si="265">COUNTIF(M81:S81,"★")</f>
        <v>0</v>
      </c>
      <c r="U80" s="135"/>
      <c r="V80" s="135" t="str">
        <f>TEXT(M80,"YYYY-MM")</f>
        <v>2026-08</v>
      </c>
      <c r="W80" s="140" cm="1">
        <f t="array" ref="W80">SUMPRODUCT((M80:S80&gt;=$N$8)*(M80:S80 &lt;= $N$9)*(TEXT(M80:S80,"yyyy-mm")=V80)*(M81:S81 = "●"))</f>
        <v>0</v>
      </c>
      <c r="X80" s="140" cm="1">
        <f t="array" ref="X80">SUMPRODUCT((R80:S80&gt;=$N$8)*(R80:S80 &lt;= $N$9)*(TEXT(R80:S80,"yyyy-mm")=V80)*(R81:S81 = "▲"))</f>
        <v>0</v>
      </c>
      <c r="Y80" s="140" cm="1">
        <f t="array" ref="Y80">SUMPRODUCT((M80:S80&gt;=$N$8)*(M80:S80 &lt;= $N$9)*(TEXT(M80:S80,"yyyy-mm")=V80)*(M81:S81 = "★"))</f>
        <v>0</v>
      </c>
      <c r="Z80" s="135"/>
      <c r="AA80" s="135"/>
      <c r="AB80" s="132">
        <v>65</v>
      </c>
      <c r="AC80" s="141">
        <f>AI78+1</f>
        <v>46405</v>
      </c>
      <c r="AD80" s="141">
        <f t="shared" ref="AD80:AI80" si="266">AC80+1</f>
        <v>46406</v>
      </c>
      <c r="AE80" s="141">
        <f t="shared" si="266"/>
        <v>46407</v>
      </c>
      <c r="AF80" s="141">
        <f t="shared" si="266"/>
        <v>46408</v>
      </c>
      <c r="AG80" s="141">
        <f t="shared" si="266"/>
        <v>46409</v>
      </c>
      <c r="AH80" s="142">
        <f t="shared" si="266"/>
        <v>46410</v>
      </c>
      <c r="AI80" s="143">
        <f t="shared" si="266"/>
        <v>46411</v>
      </c>
      <c r="AJ80" s="68">
        <f t="shared" ref="AJ80" si="267">COUNTIF(AC81:AI81,"★")</f>
        <v>0</v>
      </c>
      <c r="AK80" s="68"/>
      <c r="AL80" s="68" t="str">
        <f>TEXT(AC80,"YYYY-MM")</f>
        <v>2027-01</v>
      </c>
      <c r="AM80" s="69" cm="1">
        <f t="array" ref="AM80">SUMPRODUCT((AC80:AI80&gt;=$N$8)*(AC80:AI80 &lt;= $N$9)*(TEXT(AC80:AI80,"yyyy-mm")=AL80)*(AC81:AI81 = "●"))</f>
        <v>0</v>
      </c>
      <c r="AN80" s="69" cm="1">
        <f t="array" ref="AN80">SUMPRODUCT((AH80:AI80&gt;=$N$8)*(AH80:AI80 &lt;= $N$9)*(TEXT(AH80:AI80,"yyyy-mm")=AL80)*(AH81:AI81 = "▲"))</f>
        <v>0</v>
      </c>
      <c r="AO80" s="69" cm="1">
        <f t="array" ref="AO80">SUMPRODUCT((AC80:AI80&gt;=$N$8)*(AC80:AI80 &lt;= $N$9)*(TEXT(AC80:AI80,"yyyy-mm")=AL80)*(AC81:AI81 = "★"))</f>
        <v>0</v>
      </c>
      <c r="AP80" s="68"/>
      <c r="AQ80" s="19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3"/>
    </row>
    <row r="81" spans="10:55" s="8" customFormat="1" ht="19.5" customHeight="1" thickBot="1" x14ac:dyDescent="0.5">
      <c r="J81" s="86"/>
      <c r="K81" s="135" t="str">
        <f t="shared" ref="K81" si="268">IF(U81&gt;=0.285,"OK","NG")</f>
        <v>NG</v>
      </c>
      <c r="L81" s="136"/>
      <c r="M81" s="144"/>
      <c r="N81" s="144"/>
      <c r="O81" s="144"/>
      <c r="P81" s="144"/>
      <c r="Q81" s="144"/>
      <c r="R81" s="145"/>
      <c r="S81" s="146"/>
      <c r="T81" s="135">
        <f t="shared" ref="T81" si="269">COUNTIF(M81:S81,"●")</f>
        <v>0</v>
      </c>
      <c r="U81" s="147">
        <f t="shared" ref="U81" si="270">IF(COUNTA(M81:S81)=0,-1,IF(OR(COUNTIF(M81:S81,"▲")&gt;6,AND(M80&lt;$N$9,$N$9&lt;S80)),0.285,IF(T80+T81=0,0,T81/(T81+T80))))</f>
        <v>-1</v>
      </c>
      <c r="V81" s="135" t="str">
        <f>TEXT(S80,"YYYY-MM")</f>
        <v>2026-08</v>
      </c>
      <c r="W81" s="140" cm="1">
        <f t="array" ref="W81">IF(V81=V80,0,SUMPRODUCT((M80:S80&gt;=$N$8)*(M80:S80 &lt;= $N$9)*(TEXT(M80:S80,"yyyy-mm")=V81)*(M81:S81 = "●")))</f>
        <v>0</v>
      </c>
      <c r="X81" s="140" cm="1">
        <f t="array" ref="X81">IF(V81=V80,0,SUMPRODUCT((M80:S80&gt;=$N$8)*(M80:S80 &lt;= $N$9)*(TEXT(M80:S80,"yyyy-mm")=V81)*(M81:S81 = "▲")))</f>
        <v>0</v>
      </c>
      <c r="Y81" s="140" cm="1">
        <f t="array" ref="Y81">IF(V81=V80,0,SUMPRODUCT((M80:S80&gt;=$N$8)*(M80:S80 &lt;= $N$9)*(TEXT(M80:S80,"yyyy-mm")=V81)*(M81:S81 = "★")))</f>
        <v>0</v>
      </c>
      <c r="Z81" s="135"/>
      <c r="AA81" s="135" t="str">
        <f t="shared" ref="AA81" si="271">IF(AK81&gt;=0.285,"OK","NG")</f>
        <v>NG</v>
      </c>
      <c r="AB81" s="136"/>
      <c r="AC81" s="144"/>
      <c r="AD81" s="144"/>
      <c r="AE81" s="144"/>
      <c r="AF81" s="144"/>
      <c r="AG81" s="144"/>
      <c r="AH81" s="145"/>
      <c r="AI81" s="146"/>
      <c r="AJ81" s="68">
        <f t="shared" ref="AJ81" si="272">COUNTIF(AC81:AI81,"●")</f>
        <v>0</v>
      </c>
      <c r="AK81" s="70">
        <f t="shared" ref="AK81" si="273">IF(COUNTA(AC81:AI81)=0,-1,IF(OR(COUNTIF(AC81:AI81,"▲")&gt;6,AND(AC80&lt;$N$9,$N$9&lt;AI80)),0.285,IF(AJ80+AJ81=0,0,AJ81/(AJ81+AJ80))))</f>
        <v>-1</v>
      </c>
      <c r="AL81" s="68" t="str">
        <f>TEXT(AI80,"YYYY-MM")</f>
        <v>2027-01</v>
      </c>
      <c r="AM81" s="69" cm="1">
        <f t="array" ref="AM81">IF(AL81=AL80,0,SUMPRODUCT((AC80:AI80&gt;=$N$8)*(AC80:AI80 &lt;= $N$9)*(TEXT(AC80:AI80,"yyyy-mm")=AL81)*(AC81:AI81 = "●")))</f>
        <v>0</v>
      </c>
      <c r="AN81" s="69" cm="1">
        <f t="array" ref="AN81">IF(AL81=AL80,0,SUMPRODUCT((AC80:AI80&gt;=$N$8)*(AC80:AI80 &lt;= $N$9)*(TEXT(AC80:AI80,"yyyy-mm")=AL81)*(AC81:AI81 = "▲")))</f>
        <v>0</v>
      </c>
      <c r="AO81" s="69" cm="1">
        <f t="array" ref="AO81">IF(AL81=AL80,0,SUMPRODUCT((AC80:AI80&gt;=$N$8)*(AC80:AI80 &lt;= $N$9)*(TEXT(AC80:AI80,"yyyy-mm")=AL81)*(AC81:AI81 = "★")))</f>
        <v>0</v>
      </c>
      <c r="AP81" s="68"/>
      <c r="AQ81" s="19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3"/>
    </row>
    <row r="82" spans="10:55" s="8" customFormat="1" ht="19.5" customHeight="1" x14ac:dyDescent="0.45">
      <c r="J82" s="86"/>
      <c r="K82" s="135"/>
      <c r="L82" s="132">
        <v>45</v>
      </c>
      <c r="M82" s="141">
        <f>S80+1</f>
        <v>46265</v>
      </c>
      <c r="N82" s="141">
        <f t="shared" ref="N82:S82" si="274">M82+1</f>
        <v>46266</v>
      </c>
      <c r="O82" s="141">
        <f t="shared" si="274"/>
        <v>46267</v>
      </c>
      <c r="P82" s="141">
        <f t="shared" si="274"/>
        <v>46268</v>
      </c>
      <c r="Q82" s="141">
        <f t="shared" si="274"/>
        <v>46269</v>
      </c>
      <c r="R82" s="142">
        <f t="shared" si="274"/>
        <v>46270</v>
      </c>
      <c r="S82" s="143">
        <f t="shared" si="274"/>
        <v>46271</v>
      </c>
      <c r="T82" s="135">
        <f t="shared" ref="T82" si="275">COUNTIF(M83:S83,"★")</f>
        <v>0</v>
      </c>
      <c r="U82" s="135"/>
      <c r="V82" s="135" t="str">
        <f>TEXT(M82,"YYYY-MM")</f>
        <v>2026-08</v>
      </c>
      <c r="W82" s="140" cm="1">
        <f t="array" ref="W82">SUMPRODUCT((M82:S82&gt;=$N$8)*(M82:S82 &lt;= $N$9)*(TEXT(M82:S82,"yyyy-mm")=V82)*(M83:S83 = "●"))</f>
        <v>0</v>
      </c>
      <c r="X82" s="140" cm="1">
        <f t="array" ref="X82">SUMPRODUCT((R82:S82&gt;=$N$8)*(R82:S82 &lt;= $N$9)*(TEXT(R82:S82,"yyyy-mm")=V82)*(R83:S83 = "▲"))</f>
        <v>0</v>
      </c>
      <c r="Y82" s="140" cm="1">
        <f t="array" ref="Y82">SUMPRODUCT((M82:S82&gt;=$N$8)*(M82:S82 &lt;= $N$9)*(TEXT(M82:S82,"yyyy-mm")=V82)*(M83:S83 = "★"))</f>
        <v>0</v>
      </c>
      <c r="Z82" s="135"/>
      <c r="AA82" s="135"/>
      <c r="AB82" s="132">
        <v>66</v>
      </c>
      <c r="AC82" s="141">
        <f>AI80+1</f>
        <v>46412</v>
      </c>
      <c r="AD82" s="141">
        <f t="shared" ref="AD82:AI82" si="276">AC82+1</f>
        <v>46413</v>
      </c>
      <c r="AE82" s="141">
        <f t="shared" si="276"/>
        <v>46414</v>
      </c>
      <c r="AF82" s="141">
        <f t="shared" si="276"/>
        <v>46415</v>
      </c>
      <c r="AG82" s="141">
        <f t="shared" si="276"/>
        <v>46416</v>
      </c>
      <c r="AH82" s="142">
        <f t="shared" si="276"/>
        <v>46417</v>
      </c>
      <c r="AI82" s="143">
        <f t="shared" si="276"/>
        <v>46418</v>
      </c>
      <c r="AJ82" s="68">
        <f t="shared" ref="AJ82" si="277">COUNTIF(AC83:AI83,"★")</f>
        <v>0</v>
      </c>
      <c r="AK82" s="68"/>
      <c r="AL82" s="68" t="str">
        <f>TEXT(AC82,"YYYY-MM")</f>
        <v>2027-01</v>
      </c>
      <c r="AM82" s="69" cm="1">
        <f t="array" ref="AM82">SUMPRODUCT((AC82:AI82&gt;=$N$8)*(AC82:AI82 &lt;= $N$9)*(TEXT(AC82:AI82,"yyyy-mm")=AL82)*(AC83:AI83 = "●"))</f>
        <v>0</v>
      </c>
      <c r="AN82" s="69" cm="1">
        <f t="array" ref="AN82">SUMPRODUCT((AH82:AI82&gt;=$N$8)*(AH82:AI82 &lt;= $N$9)*(TEXT(AH82:AI82,"yyyy-mm")=AL82)*(AH83:AI83 = "▲"))</f>
        <v>0</v>
      </c>
      <c r="AO82" s="69" cm="1">
        <f t="array" ref="AO82">SUMPRODUCT((AC82:AI82&gt;=$N$8)*(AC82:AI82 &lt;= $N$9)*(TEXT(AC82:AI82,"yyyy-mm")=AL82)*(AC83:AI83 = "★"))</f>
        <v>0</v>
      </c>
      <c r="AP82" s="68"/>
      <c r="AQ82" s="19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3"/>
    </row>
    <row r="83" spans="10:55" s="8" customFormat="1" ht="19.5" customHeight="1" thickBot="1" x14ac:dyDescent="0.5">
      <c r="J83" s="86"/>
      <c r="K83" s="135" t="str">
        <f t="shared" ref="K83" si="278">IF(U83&gt;=0.285,"OK","NG")</f>
        <v>NG</v>
      </c>
      <c r="L83" s="136"/>
      <c r="M83" s="144"/>
      <c r="N83" s="144"/>
      <c r="O83" s="144"/>
      <c r="P83" s="144"/>
      <c r="Q83" s="144"/>
      <c r="R83" s="145"/>
      <c r="S83" s="146"/>
      <c r="T83" s="135">
        <f t="shared" ref="T83" si="279">COUNTIF(M83:S83,"●")</f>
        <v>0</v>
      </c>
      <c r="U83" s="147">
        <f t="shared" ref="U83" si="280">IF(COUNTA(M83:S83)=0,-1,IF(OR(COUNTIF(M83:S83,"▲")&gt;6,AND(M82&lt;$N$9,$N$9&lt;S82)),0.285,IF(T82+T83=0,0,T83/(T83+T82))))</f>
        <v>-1</v>
      </c>
      <c r="V83" s="135" t="str">
        <f>TEXT(S82,"YYYY-MM")</f>
        <v>2026-09</v>
      </c>
      <c r="W83" s="140" cm="1">
        <f t="array" ref="W83">IF(V83=V82,0,SUMPRODUCT((M82:S82&gt;=$N$8)*(M82:S82 &lt;= $N$9)*(TEXT(M82:S82,"yyyy-mm")=V83)*(M83:S83 = "●")))</f>
        <v>0</v>
      </c>
      <c r="X83" s="140" cm="1">
        <f t="array" ref="X83">IF(V83=V82,0,SUMPRODUCT((M82:S82&gt;=$N$8)*(M82:S82 &lt;= $N$9)*(TEXT(M82:S82,"yyyy-mm")=V83)*(M83:S83 = "▲")))</f>
        <v>0</v>
      </c>
      <c r="Y83" s="140" cm="1">
        <f t="array" ref="Y83">IF(V83=V82,0,SUMPRODUCT((M82:S82&gt;=$N$8)*(M82:S82 &lt;= $N$9)*(TEXT(M82:S82,"yyyy-mm")=V83)*(M83:S83 = "★")))</f>
        <v>0</v>
      </c>
      <c r="Z83" s="135"/>
      <c r="AA83" s="135" t="str">
        <f t="shared" ref="AA83" si="281">IF(AK83&gt;=0.285,"OK","NG")</f>
        <v>NG</v>
      </c>
      <c r="AB83" s="136"/>
      <c r="AC83" s="144"/>
      <c r="AD83" s="144"/>
      <c r="AE83" s="144"/>
      <c r="AF83" s="144"/>
      <c r="AG83" s="144"/>
      <c r="AH83" s="145"/>
      <c r="AI83" s="146"/>
      <c r="AJ83" s="68">
        <f t="shared" ref="AJ83" si="282">COUNTIF(AC83:AI83,"●")</f>
        <v>0</v>
      </c>
      <c r="AK83" s="70">
        <f t="shared" ref="AK83" si="283">IF(COUNTA(AC83:AI83)=0,-1,IF(OR(COUNTIF(AC83:AI83,"▲")&gt;6,AND(AC82&lt;$N$9,$N$9&lt;AI82)),0.285,IF(AJ82+AJ83=0,0,AJ83/(AJ83+AJ82))))</f>
        <v>-1</v>
      </c>
      <c r="AL83" s="68" t="str">
        <f>TEXT(AI82,"YYYY-MM")</f>
        <v>2027-01</v>
      </c>
      <c r="AM83" s="69" cm="1">
        <f t="array" ref="AM83">IF(AL83=AL82,0,SUMPRODUCT((AC82:AI82&gt;=$N$8)*(AC82:AI82 &lt;= $N$9)*(TEXT(AC82:AI82,"yyyy-mm")=AL83)*(AC83:AI83 = "●")))</f>
        <v>0</v>
      </c>
      <c r="AN83" s="69" cm="1">
        <f t="array" ref="AN83">IF(AL83=AL82,0,SUMPRODUCT((AC82:AI82&gt;=$N$8)*(AC82:AI82 &lt;= $N$9)*(TEXT(AC82:AI82,"yyyy-mm")=AL83)*(AC83:AI83 = "▲")))</f>
        <v>0</v>
      </c>
      <c r="AO83" s="69" cm="1">
        <f t="array" ref="AO83">IF(AL83=AL82,0,SUMPRODUCT((AC82:AI82&gt;=$N$8)*(AC82:AI82 &lt;= $N$9)*(TEXT(AC82:AI82,"yyyy-mm")=AL83)*(AC83:AI83 = "★")))</f>
        <v>0</v>
      </c>
      <c r="AP83" s="68"/>
      <c r="AQ83" s="19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3"/>
    </row>
    <row r="84" spans="10:55" s="8" customFormat="1" ht="19.5" customHeight="1" x14ac:dyDescent="0.45">
      <c r="J84" s="86"/>
      <c r="K84" s="135"/>
      <c r="L84" s="132">
        <v>46</v>
      </c>
      <c r="M84" s="141">
        <f>S82+1</f>
        <v>46272</v>
      </c>
      <c r="N84" s="141">
        <f t="shared" ref="N84:S84" si="284">M84+1</f>
        <v>46273</v>
      </c>
      <c r="O84" s="141">
        <f t="shared" si="284"/>
        <v>46274</v>
      </c>
      <c r="P84" s="141">
        <f t="shared" si="284"/>
        <v>46275</v>
      </c>
      <c r="Q84" s="141">
        <f t="shared" si="284"/>
        <v>46276</v>
      </c>
      <c r="R84" s="142">
        <f t="shared" si="284"/>
        <v>46277</v>
      </c>
      <c r="S84" s="143">
        <f t="shared" si="284"/>
        <v>46278</v>
      </c>
      <c r="T84" s="135">
        <f t="shared" ref="T84" si="285">COUNTIF(M85:S85,"★")</f>
        <v>0</v>
      </c>
      <c r="U84" s="135"/>
      <c r="V84" s="135" t="str">
        <f>TEXT(M84,"YYYY-MM")</f>
        <v>2026-09</v>
      </c>
      <c r="W84" s="140" cm="1">
        <f t="array" ref="W84">SUMPRODUCT((M84:S84&gt;=$N$8)*(M84:S84 &lt;= $N$9)*(TEXT(M84:S84,"yyyy-mm")=V84)*(M85:S85 = "●"))</f>
        <v>0</v>
      </c>
      <c r="X84" s="140" cm="1">
        <f t="array" ref="X84">SUMPRODUCT((R84:S84&gt;=$N$8)*(R84:S84 &lt;= $N$9)*(TEXT(R84:S84,"yyyy-mm")=V84)*(R85:S85 = "▲"))</f>
        <v>0</v>
      </c>
      <c r="Y84" s="140" cm="1">
        <f t="array" ref="Y84">SUMPRODUCT((M84:S84&gt;=$N$8)*(M84:S84 &lt;= $N$9)*(TEXT(M84:S84,"yyyy-mm")=V84)*(M85:S85 = "★"))</f>
        <v>0</v>
      </c>
      <c r="Z84" s="135"/>
      <c r="AA84" s="135"/>
      <c r="AB84" s="132">
        <v>67</v>
      </c>
      <c r="AC84" s="141">
        <f>AI82+1</f>
        <v>46419</v>
      </c>
      <c r="AD84" s="141">
        <f t="shared" ref="AD84:AI84" si="286">AC84+1</f>
        <v>46420</v>
      </c>
      <c r="AE84" s="141">
        <f t="shared" si="286"/>
        <v>46421</v>
      </c>
      <c r="AF84" s="141">
        <f t="shared" si="286"/>
        <v>46422</v>
      </c>
      <c r="AG84" s="141">
        <f t="shared" si="286"/>
        <v>46423</v>
      </c>
      <c r="AH84" s="142">
        <f t="shared" si="286"/>
        <v>46424</v>
      </c>
      <c r="AI84" s="143">
        <f t="shared" si="286"/>
        <v>46425</v>
      </c>
      <c r="AJ84" s="68">
        <f t="shared" ref="AJ84" si="287">COUNTIF(AC85:AI85,"★")</f>
        <v>0</v>
      </c>
      <c r="AK84" s="68"/>
      <c r="AL84" s="68" t="str">
        <f>TEXT(AC84,"YYYY-MM")</f>
        <v>2027-02</v>
      </c>
      <c r="AM84" s="69" cm="1">
        <f t="array" ref="AM84">SUMPRODUCT((AC84:AI84&gt;=$N$8)*(AC84:AI84 &lt;= $N$9)*(TEXT(AC84:AI84,"yyyy-mm")=AL84)*(AC85:AI85 = "●"))</f>
        <v>0</v>
      </c>
      <c r="AN84" s="69" cm="1">
        <f t="array" ref="AN84">SUMPRODUCT((AH84:AI84&gt;=$N$8)*(AH84:AI84 &lt;= $N$9)*(TEXT(AH84:AI84,"yyyy-mm")=AL84)*(AH85:AI85 = "▲"))</f>
        <v>0</v>
      </c>
      <c r="AO84" s="69" cm="1">
        <f t="array" ref="AO84">SUMPRODUCT((AC84:AI84&gt;=$N$8)*(AC84:AI84 &lt;= $N$9)*(TEXT(AC84:AI84,"yyyy-mm")=AL84)*(AC85:AI85 = "★"))</f>
        <v>0</v>
      </c>
      <c r="AP84" s="68"/>
      <c r="AQ84" s="19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3"/>
    </row>
    <row r="85" spans="10:55" s="8" customFormat="1" ht="19.5" customHeight="1" thickBot="1" x14ac:dyDescent="0.5">
      <c r="J85" s="86"/>
      <c r="K85" s="135" t="str">
        <f t="shared" ref="K85" si="288">IF(U85&gt;=0.285,"OK","NG")</f>
        <v>NG</v>
      </c>
      <c r="L85" s="136"/>
      <c r="M85" s="144"/>
      <c r="N85" s="144"/>
      <c r="O85" s="144"/>
      <c r="P85" s="144"/>
      <c r="Q85" s="144"/>
      <c r="R85" s="145"/>
      <c r="S85" s="146"/>
      <c r="T85" s="135">
        <f t="shared" ref="T85" si="289">COUNTIF(M85:S85,"●")</f>
        <v>0</v>
      </c>
      <c r="U85" s="147">
        <f t="shared" ref="U85" si="290">IF(COUNTA(M85:S85)=0,-1,IF(OR(COUNTIF(M85:S85,"▲")&gt;6,AND(M84&lt;$N$9,$N$9&lt;S84)),0.285,IF(T84+T85=0,0,T85/(T85+T84))))</f>
        <v>-1</v>
      </c>
      <c r="V85" s="135" t="str">
        <f>TEXT(S84,"YYYY-MM")</f>
        <v>2026-09</v>
      </c>
      <c r="W85" s="140" cm="1">
        <f t="array" ref="W85">IF(V85=V84,0,SUMPRODUCT((M84:S84&gt;=$N$8)*(M84:S84 &lt;= $N$9)*(TEXT(M84:S84,"yyyy-mm")=V85)*(M85:S85 = "●")))</f>
        <v>0</v>
      </c>
      <c r="X85" s="140" cm="1">
        <f t="array" ref="X85">IF(V85=V84,0,SUMPRODUCT((M84:S84&gt;=$N$8)*(M84:S84 &lt;= $N$9)*(TEXT(M84:S84,"yyyy-mm")=V85)*(M85:S85 = "▲")))</f>
        <v>0</v>
      </c>
      <c r="Y85" s="140" cm="1">
        <f t="array" ref="Y85">IF(V85=V84,0,SUMPRODUCT((M84:S84&gt;=$N$8)*(M84:S84 &lt;= $N$9)*(TEXT(M84:S84,"yyyy-mm")=V85)*(M85:S85 = "★")))</f>
        <v>0</v>
      </c>
      <c r="Z85" s="135"/>
      <c r="AA85" s="135" t="str">
        <f t="shared" ref="AA85" si="291">IF(AK85&gt;=0.285,"OK","NG")</f>
        <v>NG</v>
      </c>
      <c r="AB85" s="136"/>
      <c r="AC85" s="144"/>
      <c r="AD85" s="144"/>
      <c r="AE85" s="144"/>
      <c r="AF85" s="144"/>
      <c r="AG85" s="144"/>
      <c r="AH85" s="145"/>
      <c r="AI85" s="146"/>
      <c r="AJ85" s="68">
        <f t="shared" ref="AJ85" si="292">COUNTIF(AC85:AI85,"●")</f>
        <v>0</v>
      </c>
      <c r="AK85" s="70">
        <f t="shared" ref="AK85" si="293">IF(COUNTA(AC85:AI85)=0,-1,IF(OR(COUNTIF(AC85:AI85,"▲")&gt;6,AND(AC84&lt;$N$9,$N$9&lt;AI84)),0.285,IF(AJ84+AJ85=0,0,AJ85/(AJ85+AJ84))))</f>
        <v>-1</v>
      </c>
      <c r="AL85" s="68" t="str">
        <f>TEXT(AI84,"YYYY-MM")</f>
        <v>2027-02</v>
      </c>
      <c r="AM85" s="69" cm="1">
        <f t="array" ref="AM85">IF(AL85=AL84,0,SUMPRODUCT((AC84:AI84&gt;=$N$8)*(AC84:AI84 &lt;= $N$9)*(TEXT(AC84:AI84,"yyyy-mm")=AL85)*(AC85:AI85 = "●")))</f>
        <v>0</v>
      </c>
      <c r="AN85" s="69" cm="1">
        <f t="array" ref="AN85">IF(AL85=AL84,0,SUMPRODUCT((AC84:AI84&gt;=$N$8)*(AC84:AI84 &lt;= $N$9)*(TEXT(AC84:AI84,"yyyy-mm")=AL85)*(AC85:AI85 = "▲")))</f>
        <v>0</v>
      </c>
      <c r="AO85" s="69" cm="1">
        <f t="array" ref="AO85">IF(AL85=AL84,0,SUMPRODUCT((AC84:AI84&gt;=$N$8)*(AC84:AI84 &lt;= $N$9)*(TEXT(AC84:AI84,"yyyy-mm")=AL85)*(AC85:AI85 = "★")))</f>
        <v>0</v>
      </c>
      <c r="AP85" s="68"/>
      <c r="AQ85" s="19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3"/>
    </row>
    <row r="86" spans="10:55" s="8" customFormat="1" ht="19.5" customHeight="1" x14ac:dyDescent="0.45">
      <c r="J86" s="86"/>
      <c r="K86" s="135"/>
      <c r="L86" s="132">
        <v>47</v>
      </c>
      <c r="M86" s="141">
        <f>S84+1</f>
        <v>46279</v>
      </c>
      <c r="N86" s="141">
        <f t="shared" ref="N86:S86" si="294">M86+1</f>
        <v>46280</v>
      </c>
      <c r="O86" s="141">
        <f t="shared" si="294"/>
        <v>46281</v>
      </c>
      <c r="P86" s="141">
        <f t="shared" si="294"/>
        <v>46282</v>
      </c>
      <c r="Q86" s="141">
        <f t="shared" si="294"/>
        <v>46283</v>
      </c>
      <c r="R86" s="142">
        <f t="shared" si="294"/>
        <v>46284</v>
      </c>
      <c r="S86" s="143">
        <f t="shared" si="294"/>
        <v>46285</v>
      </c>
      <c r="T86" s="135">
        <f t="shared" ref="T86" si="295">COUNTIF(M87:S87,"★")</f>
        <v>0</v>
      </c>
      <c r="U86" s="135"/>
      <c r="V86" s="135" t="str">
        <f>TEXT(M86,"YYYY-MM")</f>
        <v>2026-09</v>
      </c>
      <c r="W86" s="140" cm="1">
        <f t="array" ref="W86">SUMPRODUCT((M86:S86&gt;=$N$8)*(M86:S86 &lt;= $N$9)*(TEXT(M86:S86,"yyyy-mm")=V86)*(M87:S87 = "●"))</f>
        <v>0</v>
      </c>
      <c r="X86" s="140" cm="1">
        <f t="array" ref="X86">SUMPRODUCT((R86:S86&gt;=$N$8)*(R86:S86 &lt;= $N$9)*(TEXT(R86:S86,"yyyy-mm")=V86)*(R87:S87 = "▲"))</f>
        <v>0</v>
      </c>
      <c r="Y86" s="140" cm="1">
        <f t="array" ref="Y86">SUMPRODUCT((M86:S86&gt;=$N$8)*(M86:S86 &lt;= $N$9)*(TEXT(M86:S86,"yyyy-mm")=V86)*(M87:S87 = "★"))</f>
        <v>0</v>
      </c>
      <c r="Z86" s="135"/>
      <c r="AA86" s="135"/>
      <c r="AB86" s="132">
        <v>68</v>
      </c>
      <c r="AC86" s="141">
        <f>AI84+1</f>
        <v>46426</v>
      </c>
      <c r="AD86" s="141">
        <f t="shared" ref="AD86:AI86" si="296">AC86+1</f>
        <v>46427</v>
      </c>
      <c r="AE86" s="141">
        <f t="shared" si="296"/>
        <v>46428</v>
      </c>
      <c r="AF86" s="141">
        <f t="shared" si="296"/>
        <v>46429</v>
      </c>
      <c r="AG86" s="141">
        <f t="shared" si="296"/>
        <v>46430</v>
      </c>
      <c r="AH86" s="142">
        <f t="shared" si="296"/>
        <v>46431</v>
      </c>
      <c r="AI86" s="143">
        <f t="shared" si="296"/>
        <v>46432</v>
      </c>
      <c r="AJ86" s="68">
        <f t="shared" ref="AJ86" si="297">COUNTIF(AC87:AI87,"★")</f>
        <v>0</v>
      </c>
      <c r="AK86" s="68"/>
      <c r="AL86" s="68" t="str">
        <f>TEXT(AC86,"YYYY-MM")</f>
        <v>2027-02</v>
      </c>
      <c r="AM86" s="69" cm="1">
        <f t="array" ref="AM86">SUMPRODUCT((AC86:AI86&gt;=$N$8)*(AC86:AI86 &lt;= $N$9)*(TEXT(AC86:AI86,"yyyy-mm")=AL86)*(AC87:AI87 = "●"))</f>
        <v>0</v>
      </c>
      <c r="AN86" s="69" cm="1">
        <f t="array" ref="AN86">SUMPRODUCT((AH86:AI86&gt;=$N$8)*(AH86:AI86 &lt;= $N$9)*(TEXT(AH86:AI86,"yyyy-mm")=AL86)*(AH87:AI87 = "▲"))</f>
        <v>0</v>
      </c>
      <c r="AO86" s="69" cm="1">
        <f t="array" ref="AO86">SUMPRODUCT((AC86:AI86&gt;=$N$8)*(AC86:AI86 &lt;= $N$9)*(TEXT(AC86:AI86,"yyyy-mm")=AL86)*(AC87:AI87 = "★"))</f>
        <v>0</v>
      </c>
      <c r="AP86" s="68"/>
      <c r="AQ86" s="19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3"/>
    </row>
    <row r="87" spans="10:55" s="8" customFormat="1" ht="19.5" customHeight="1" thickBot="1" x14ac:dyDescent="0.5">
      <c r="J87" s="86"/>
      <c r="K87" s="135" t="str">
        <f t="shared" ref="K87" si="298">IF(U87&gt;=0.285,"OK","NG")</f>
        <v>NG</v>
      </c>
      <c r="L87" s="136"/>
      <c r="M87" s="144"/>
      <c r="N87" s="144"/>
      <c r="O87" s="144"/>
      <c r="P87" s="144"/>
      <c r="Q87" s="144"/>
      <c r="R87" s="145"/>
      <c r="S87" s="146"/>
      <c r="T87" s="135">
        <f t="shared" ref="T87" si="299">COUNTIF(M87:S87,"●")</f>
        <v>0</v>
      </c>
      <c r="U87" s="147">
        <f t="shared" ref="U87" si="300">IF(COUNTA(M87:S87)=0,-1,IF(OR(COUNTIF(M87:S87,"▲")&gt;6,AND(M86&lt;$N$9,$N$9&lt;S86)),0.285,IF(T86+T87=0,0,T87/(T87+T86))))</f>
        <v>-1</v>
      </c>
      <c r="V87" s="135" t="str">
        <f>TEXT(S86,"YYYY-MM")</f>
        <v>2026-09</v>
      </c>
      <c r="W87" s="140" cm="1">
        <f t="array" ref="W87">IF(V87=V86,0,SUMPRODUCT((M86:S86&gt;=$N$8)*(M86:S86 &lt;= $N$9)*(TEXT(M86:S86,"yyyy-mm")=V87)*(M87:S87 = "●")))</f>
        <v>0</v>
      </c>
      <c r="X87" s="140" cm="1">
        <f t="array" ref="X87">IF(V87=V86,0,SUMPRODUCT((M86:S86&gt;=$N$8)*(M86:S86 &lt;= $N$9)*(TEXT(M86:S86,"yyyy-mm")=V87)*(M87:S87 = "▲")))</f>
        <v>0</v>
      </c>
      <c r="Y87" s="140" cm="1">
        <f t="array" ref="Y87">IF(V87=V86,0,SUMPRODUCT((M86:S86&gt;=$N$8)*(M86:S86 &lt;= $N$9)*(TEXT(M86:S86,"yyyy-mm")=V87)*(M87:S87 = "★")))</f>
        <v>0</v>
      </c>
      <c r="Z87" s="135"/>
      <c r="AA87" s="135" t="str">
        <f t="shared" ref="AA87" si="301">IF(AK87&gt;=0.285,"OK","NG")</f>
        <v>NG</v>
      </c>
      <c r="AB87" s="136"/>
      <c r="AC87" s="144"/>
      <c r="AD87" s="144"/>
      <c r="AE87" s="144"/>
      <c r="AF87" s="144"/>
      <c r="AG87" s="144"/>
      <c r="AH87" s="145"/>
      <c r="AI87" s="146"/>
      <c r="AJ87" s="68">
        <f t="shared" ref="AJ87" si="302">COUNTIF(AC87:AI87,"●")</f>
        <v>0</v>
      </c>
      <c r="AK87" s="70">
        <f t="shared" ref="AK87" si="303">IF(COUNTA(AC87:AI87)=0,-1,IF(OR(COUNTIF(AC87:AI87,"▲")&gt;6,AND(AC86&lt;$N$9,$N$9&lt;AI86)),0.285,IF(AJ86+AJ87=0,0,AJ87/(AJ87+AJ86))))</f>
        <v>-1</v>
      </c>
      <c r="AL87" s="68" t="str">
        <f>TEXT(AI86,"YYYY-MM")</f>
        <v>2027-02</v>
      </c>
      <c r="AM87" s="69" cm="1">
        <f t="array" ref="AM87">IF(AL87=AL86,0,SUMPRODUCT((AC86:AI86&gt;=$N$8)*(AC86:AI86 &lt;= $N$9)*(TEXT(AC86:AI86,"yyyy-mm")=AL87)*(AC87:AI87 = "●")))</f>
        <v>0</v>
      </c>
      <c r="AN87" s="69" cm="1">
        <f t="array" ref="AN87">IF(AL87=AL86,0,SUMPRODUCT((AC86:AI86&gt;=$N$8)*(AC86:AI86 &lt;= $N$9)*(TEXT(AC86:AI86,"yyyy-mm")=AL87)*(AC87:AI87 = "▲")))</f>
        <v>0</v>
      </c>
      <c r="AO87" s="69" cm="1">
        <f t="array" ref="AO87">IF(AL87=AL86,0,SUMPRODUCT((AC86:AI86&gt;=$N$8)*(AC86:AI86 &lt;= $N$9)*(TEXT(AC86:AI86,"yyyy-mm")=AL87)*(AC87:AI87 = "★")))</f>
        <v>0</v>
      </c>
      <c r="AP87" s="68"/>
      <c r="AQ87" s="19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3"/>
    </row>
    <row r="88" spans="10:55" s="8" customFormat="1" ht="19.5" customHeight="1" x14ac:dyDescent="0.45">
      <c r="J88" s="86"/>
      <c r="K88" s="135"/>
      <c r="L88" s="132">
        <v>48</v>
      </c>
      <c r="M88" s="141">
        <f>S86+1</f>
        <v>46286</v>
      </c>
      <c r="N88" s="141">
        <f t="shared" ref="N88:S88" si="304">M88+1</f>
        <v>46287</v>
      </c>
      <c r="O88" s="141">
        <f t="shared" si="304"/>
        <v>46288</v>
      </c>
      <c r="P88" s="141">
        <f t="shared" si="304"/>
        <v>46289</v>
      </c>
      <c r="Q88" s="141">
        <f t="shared" si="304"/>
        <v>46290</v>
      </c>
      <c r="R88" s="142">
        <f t="shared" si="304"/>
        <v>46291</v>
      </c>
      <c r="S88" s="143">
        <f t="shared" si="304"/>
        <v>46292</v>
      </c>
      <c r="T88" s="135">
        <f t="shared" ref="T88" si="305">COUNTIF(M89:S89,"★")</f>
        <v>0</v>
      </c>
      <c r="U88" s="135"/>
      <c r="V88" s="135" t="str">
        <f>TEXT(M88,"YYYY-MM")</f>
        <v>2026-09</v>
      </c>
      <c r="W88" s="140" cm="1">
        <f t="array" ref="W88">SUMPRODUCT((M88:S88&gt;=$N$8)*(M88:S88 &lt;= $N$9)*(TEXT(M88:S88,"yyyy-mm")=V88)*(M89:S89 = "●"))</f>
        <v>0</v>
      </c>
      <c r="X88" s="140" cm="1">
        <f t="array" ref="X88">SUMPRODUCT((R88:S88&gt;=$N$8)*(R88:S88 &lt;= $N$9)*(TEXT(R88:S88,"yyyy-mm")=V88)*(R89:S89 = "▲"))</f>
        <v>0</v>
      </c>
      <c r="Y88" s="140" cm="1">
        <f t="array" ref="Y88">SUMPRODUCT((M88:S88&gt;=$N$8)*(M88:S88 &lt;= $N$9)*(TEXT(M88:S88,"yyyy-mm")=V88)*(M89:S89 = "★"))</f>
        <v>0</v>
      </c>
      <c r="Z88" s="135"/>
      <c r="AA88" s="135"/>
      <c r="AB88" s="132">
        <v>69</v>
      </c>
      <c r="AC88" s="141">
        <f>AI86+1</f>
        <v>46433</v>
      </c>
      <c r="AD88" s="141">
        <f t="shared" ref="AD88:AI88" si="306">AC88+1</f>
        <v>46434</v>
      </c>
      <c r="AE88" s="141">
        <f t="shared" si="306"/>
        <v>46435</v>
      </c>
      <c r="AF88" s="141">
        <f t="shared" si="306"/>
        <v>46436</v>
      </c>
      <c r="AG88" s="141">
        <f t="shared" si="306"/>
        <v>46437</v>
      </c>
      <c r="AH88" s="142">
        <f t="shared" si="306"/>
        <v>46438</v>
      </c>
      <c r="AI88" s="143">
        <f t="shared" si="306"/>
        <v>46439</v>
      </c>
      <c r="AJ88" s="68">
        <f t="shared" ref="AJ88" si="307">COUNTIF(AC89:AI89,"★")</f>
        <v>0</v>
      </c>
      <c r="AK88" s="68"/>
      <c r="AL88" s="68" t="str">
        <f>TEXT(AC88,"YYYY-MM")</f>
        <v>2027-02</v>
      </c>
      <c r="AM88" s="69" cm="1">
        <f t="array" ref="AM88">SUMPRODUCT((AC88:AI88&gt;=$N$8)*(AC88:AI88 &lt;= $N$9)*(TEXT(AC88:AI88,"yyyy-mm")=AL88)*(AC89:AI89 = "●"))</f>
        <v>0</v>
      </c>
      <c r="AN88" s="69" cm="1">
        <f t="array" ref="AN88">SUMPRODUCT((AH88:AI88&gt;=$N$8)*(AH88:AI88 &lt;= $N$9)*(TEXT(AH88:AI88,"yyyy-mm")=AL88)*(AH89:AI89 = "▲"))</f>
        <v>0</v>
      </c>
      <c r="AO88" s="69" cm="1">
        <f t="array" ref="AO88">SUMPRODUCT((AC88:AI88&gt;=$N$8)*(AC88:AI88 &lt;= $N$9)*(TEXT(AC88:AI88,"yyyy-mm")=AL88)*(AC89:AI89 = "★"))</f>
        <v>0</v>
      </c>
      <c r="AP88" s="68"/>
      <c r="AQ88" s="19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3"/>
    </row>
    <row r="89" spans="10:55" s="8" customFormat="1" ht="19.5" customHeight="1" thickBot="1" x14ac:dyDescent="0.5">
      <c r="J89" s="86"/>
      <c r="K89" s="135" t="str">
        <f t="shared" ref="K89" si="308">IF(U89&gt;=0.285,"OK","NG")</f>
        <v>NG</v>
      </c>
      <c r="L89" s="136"/>
      <c r="M89" s="144"/>
      <c r="N89" s="144"/>
      <c r="O89" s="144"/>
      <c r="P89" s="144"/>
      <c r="Q89" s="144"/>
      <c r="R89" s="145"/>
      <c r="S89" s="146"/>
      <c r="T89" s="135">
        <f t="shared" ref="T89" si="309">COUNTIF(M89:S89,"●")</f>
        <v>0</v>
      </c>
      <c r="U89" s="147">
        <f t="shared" ref="U89" si="310">IF(COUNTA(M89:S89)=0,-1,IF(OR(COUNTIF(M89:S89,"▲")&gt;6,AND(M88&lt;$N$9,$N$9&lt;S88)),0.285,IF(T88+T89=0,0,T89/(T89+T88))))</f>
        <v>-1</v>
      </c>
      <c r="V89" s="135" t="str">
        <f>TEXT(S88,"YYYY-MM")</f>
        <v>2026-09</v>
      </c>
      <c r="W89" s="140" cm="1">
        <f t="array" ref="W89">IF(V89=V88,0,SUMPRODUCT((M88:S88&gt;=$N$8)*(M88:S88 &lt;= $N$9)*(TEXT(M88:S88,"yyyy-mm")=V89)*(M89:S89 = "●")))</f>
        <v>0</v>
      </c>
      <c r="X89" s="140" cm="1">
        <f t="array" ref="X89">IF(V89=V88,0,SUMPRODUCT((M88:S88&gt;=$N$8)*(M88:S88 &lt;= $N$9)*(TEXT(M88:S88,"yyyy-mm")=V89)*(M89:S89 = "▲")))</f>
        <v>0</v>
      </c>
      <c r="Y89" s="140" cm="1">
        <f t="array" ref="Y89">IF(V89=V88,0,SUMPRODUCT((M88:S88&gt;=$N$8)*(M88:S88 &lt;= $N$9)*(TEXT(M88:S88,"yyyy-mm")=V89)*(M89:S89 = "★")))</f>
        <v>0</v>
      </c>
      <c r="Z89" s="135"/>
      <c r="AA89" s="135" t="str">
        <f t="shared" ref="AA89" si="311">IF(AK89&gt;=0.285,"OK","NG")</f>
        <v>NG</v>
      </c>
      <c r="AB89" s="136"/>
      <c r="AC89" s="144"/>
      <c r="AD89" s="144"/>
      <c r="AE89" s="144"/>
      <c r="AF89" s="144"/>
      <c r="AG89" s="144"/>
      <c r="AH89" s="145"/>
      <c r="AI89" s="146"/>
      <c r="AJ89" s="68">
        <f t="shared" ref="AJ89" si="312">COUNTIF(AC89:AI89,"●")</f>
        <v>0</v>
      </c>
      <c r="AK89" s="70">
        <f t="shared" ref="AK89" si="313">IF(COUNTA(AC89:AI89)=0,-1,IF(OR(COUNTIF(AC89:AI89,"▲")&gt;6,AND(AC88&lt;$N$9,$N$9&lt;AI88)),0.285,IF(AJ88+AJ89=0,0,AJ89/(AJ89+AJ88))))</f>
        <v>-1</v>
      </c>
      <c r="AL89" s="68" t="str">
        <f>TEXT(AI88,"YYYY-MM")</f>
        <v>2027-02</v>
      </c>
      <c r="AM89" s="69" cm="1">
        <f t="array" ref="AM89">IF(AL89=AL88,0,SUMPRODUCT((AC88:AI88&gt;=$N$8)*(AC88:AI88 &lt;= $N$9)*(TEXT(AC88:AI88,"yyyy-mm")=AL89)*(AC89:AI89 = "●")))</f>
        <v>0</v>
      </c>
      <c r="AN89" s="69" cm="1">
        <f t="array" ref="AN89">IF(AL89=AL88,0,SUMPRODUCT((AC88:AI88&gt;=$N$8)*(AC88:AI88 &lt;= $N$9)*(TEXT(AC88:AI88,"yyyy-mm")=AL89)*(AC89:AI89 = "▲")))</f>
        <v>0</v>
      </c>
      <c r="AO89" s="69" cm="1">
        <f t="array" ref="AO89">IF(AL89=AL88,0,SUMPRODUCT((AC88:AI88&gt;=$N$8)*(AC88:AI88 &lt;= $N$9)*(TEXT(AC88:AI88,"yyyy-mm")=AL89)*(AC89:AI89 = "★")))</f>
        <v>0</v>
      </c>
      <c r="AP89" s="68"/>
      <c r="AQ89" s="19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3"/>
    </row>
    <row r="90" spans="10:55" s="8" customFormat="1" ht="19.5" customHeight="1" x14ac:dyDescent="0.45">
      <c r="J90" s="86"/>
      <c r="K90" s="135"/>
      <c r="L90" s="132">
        <v>49</v>
      </c>
      <c r="M90" s="141">
        <f>S88+1</f>
        <v>46293</v>
      </c>
      <c r="N90" s="141">
        <f t="shared" ref="N90:S90" si="314">M90+1</f>
        <v>46294</v>
      </c>
      <c r="O90" s="141">
        <f t="shared" si="314"/>
        <v>46295</v>
      </c>
      <c r="P90" s="141">
        <f t="shared" si="314"/>
        <v>46296</v>
      </c>
      <c r="Q90" s="141">
        <f t="shared" si="314"/>
        <v>46297</v>
      </c>
      <c r="R90" s="142">
        <f t="shared" si="314"/>
        <v>46298</v>
      </c>
      <c r="S90" s="143">
        <f t="shared" si="314"/>
        <v>46299</v>
      </c>
      <c r="T90" s="135">
        <f t="shared" ref="T90" si="315">COUNTIF(M91:S91,"★")</f>
        <v>0</v>
      </c>
      <c r="U90" s="135"/>
      <c r="V90" s="135" t="str">
        <f t="shared" ref="V90" si="316">TEXT(M90,"YYYY-MM")</f>
        <v>2026-09</v>
      </c>
      <c r="W90" s="140" cm="1">
        <f t="array" ref="W90">SUMPRODUCT((M90:S90&gt;=$N$8)*(M90:S90 &lt;= $N$9)*(TEXT(M90:S90,"yyyy-mm")=V90)*(M91:S91 = "●"))</f>
        <v>0</v>
      </c>
      <c r="X90" s="140" cm="1">
        <f t="array" ref="X90">SUMPRODUCT((R90:S90&gt;=$N$8)*(R90:S90 &lt;= $N$9)*(TEXT(R90:S90,"yyyy-mm")=V90)*(R91:S91 = "▲"))</f>
        <v>0</v>
      </c>
      <c r="Y90" s="140" cm="1">
        <f t="array" ref="Y90">SUMPRODUCT((M90:S90&gt;=$N$8)*(M90:S90 &lt;= $N$9)*(TEXT(M90:S90,"yyyy-mm")=V90)*(M91:S91 = "★"))</f>
        <v>0</v>
      </c>
      <c r="Z90" s="135"/>
      <c r="AA90" s="135"/>
      <c r="AB90" s="132">
        <v>70</v>
      </c>
      <c r="AC90" s="141">
        <f>AI88+1</f>
        <v>46440</v>
      </c>
      <c r="AD90" s="141">
        <f t="shared" ref="AD90:AI90" si="317">AC90+1</f>
        <v>46441</v>
      </c>
      <c r="AE90" s="141">
        <f t="shared" si="317"/>
        <v>46442</v>
      </c>
      <c r="AF90" s="141">
        <f t="shared" si="317"/>
        <v>46443</v>
      </c>
      <c r="AG90" s="141">
        <f t="shared" si="317"/>
        <v>46444</v>
      </c>
      <c r="AH90" s="142">
        <f t="shared" si="317"/>
        <v>46445</v>
      </c>
      <c r="AI90" s="143">
        <f t="shared" si="317"/>
        <v>46446</v>
      </c>
      <c r="AJ90" s="68">
        <f t="shared" ref="AJ90" si="318">COUNTIF(AC91:AI91,"★")</f>
        <v>0</v>
      </c>
      <c r="AK90" s="68"/>
      <c r="AL90" s="68" t="str">
        <f t="shared" ref="AL90" si="319">TEXT(AC90,"YYYY-MM")</f>
        <v>2027-02</v>
      </c>
      <c r="AM90" s="69" cm="1">
        <f t="array" ref="AM90">SUMPRODUCT((AC90:AI90&gt;=$N$8)*(AC90:AI90 &lt;= $N$9)*(TEXT(AC90:AI90,"yyyy-mm")=AL90)*(AC91:AI91 = "●"))</f>
        <v>0</v>
      </c>
      <c r="AN90" s="69" cm="1">
        <f t="array" ref="AN90">SUMPRODUCT((AH90:AI90&gt;=$N$8)*(AH90:AI90 &lt;= $N$9)*(TEXT(AH90:AI90,"yyyy-mm")=AL90)*(AH91:AI91 = "▲"))</f>
        <v>0</v>
      </c>
      <c r="AO90" s="69" cm="1">
        <f t="array" ref="AO90">SUMPRODUCT((AC90:AI90&gt;=$N$8)*(AC90:AI90 &lt;= $N$9)*(TEXT(AC90:AI90,"yyyy-mm")=AL90)*(AC91:AI91 = "★"))</f>
        <v>0</v>
      </c>
      <c r="AP90" s="68"/>
      <c r="AQ90" s="19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3"/>
    </row>
    <row r="91" spans="10:55" s="8" customFormat="1" ht="19.5" customHeight="1" thickBot="1" x14ac:dyDescent="0.5">
      <c r="J91" s="86"/>
      <c r="K91" s="135" t="str">
        <f t="shared" ref="K91" si="320">IF(U91&gt;=0.285,"OK","NG")</f>
        <v>NG</v>
      </c>
      <c r="L91" s="136"/>
      <c r="M91" s="144"/>
      <c r="N91" s="144"/>
      <c r="O91" s="144"/>
      <c r="P91" s="144"/>
      <c r="Q91" s="144"/>
      <c r="R91" s="145"/>
      <c r="S91" s="146"/>
      <c r="T91" s="135">
        <f t="shared" ref="T91" si="321">COUNTIF(M91:S91,"●")</f>
        <v>0</v>
      </c>
      <c r="U91" s="147">
        <f t="shared" ref="U91" si="322">IF(COUNTA(M91:S91)=0,-1,IF(OR(COUNTIF(M91:S91,"▲")&gt;6,AND(M90&lt;$N$9,$N$9&lt;S90)),0.285,IF(T90+T91=0,0,T91/(T91+T90))))</f>
        <v>-1</v>
      </c>
      <c r="V91" s="135" t="str">
        <f t="shared" ref="V91" si="323">TEXT(S90,"YYYY-MM")</f>
        <v>2026-10</v>
      </c>
      <c r="W91" s="140" cm="1">
        <f t="array" ref="W91">IF(V91=V90,0,SUMPRODUCT((M90:S90&gt;=$N$8)*(M90:S90 &lt;= $N$9)*(TEXT(M90:S90,"yyyy-mm")=V91)*(M91:S91 = "●")))</f>
        <v>0</v>
      </c>
      <c r="X91" s="140" cm="1">
        <f t="array" ref="X91">IF(V91=V90,0,SUMPRODUCT((M90:S90&gt;=$N$8)*(M90:S90 &lt;= $N$9)*(TEXT(M90:S90,"yyyy-mm")=V91)*(M91:S91 = "▲")))</f>
        <v>0</v>
      </c>
      <c r="Y91" s="140" cm="1">
        <f t="array" ref="Y91">IF(V91=V90,0,SUMPRODUCT((M90:S90&gt;=$N$8)*(M90:S90 &lt;= $N$9)*(TEXT(M90:S90,"yyyy-mm")=V91)*(M91:S91 = "★")))</f>
        <v>0</v>
      </c>
      <c r="Z91" s="135"/>
      <c r="AA91" s="135" t="str">
        <f t="shared" ref="AA91" si="324">IF(AK91&gt;=0.285,"OK","NG")</f>
        <v>NG</v>
      </c>
      <c r="AB91" s="136"/>
      <c r="AC91" s="144"/>
      <c r="AD91" s="144"/>
      <c r="AE91" s="144"/>
      <c r="AF91" s="144"/>
      <c r="AG91" s="144"/>
      <c r="AH91" s="145"/>
      <c r="AI91" s="146"/>
      <c r="AJ91" s="68">
        <f t="shared" ref="AJ91" si="325">COUNTIF(AC91:AI91,"●")</f>
        <v>0</v>
      </c>
      <c r="AK91" s="70">
        <f t="shared" ref="AK91" si="326">IF(COUNTA(AC91:AI91)=0,-1,IF(OR(COUNTIF(AC91:AI91,"▲")&gt;6,AND(AC90&lt;$N$9,$N$9&lt;AI90)),0.285,IF(AJ90+AJ91=0,0,AJ91/(AJ91+AJ90))))</f>
        <v>-1</v>
      </c>
      <c r="AL91" s="68" t="str">
        <f t="shared" ref="AL91" si="327">TEXT(AI90,"YYYY-MM")</f>
        <v>2027-02</v>
      </c>
      <c r="AM91" s="69" cm="1">
        <f t="array" ref="AM91">IF(AL91=AL90,0,SUMPRODUCT((AC90:AI90&gt;=$N$8)*(AC90:AI90 &lt;= $N$9)*(TEXT(AC90:AI90,"yyyy-mm")=AL91)*(AC91:AI91 = "●")))</f>
        <v>0</v>
      </c>
      <c r="AN91" s="69" cm="1">
        <f t="array" ref="AN91">IF(AL91=AL90,0,SUMPRODUCT((AC90:AI90&gt;=$N$8)*(AC90:AI90 &lt;= $N$9)*(TEXT(AC90:AI90,"yyyy-mm")=AL91)*(AC91:AI91 = "▲")))</f>
        <v>0</v>
      </c>
      <c r="AO91" s="69" cm="1">
        <f t="array" ref="AO91">IF(AL91=AL90,0,SUMPRODUCT((AC90:AI90&gt;=$N$8)*(AC90:AI90 &lt;= $N$9)*(TEXT(AC90:AI90,"yyyy-mm")=AL91)*(AC91:AI91 = "★")))</f>
        <v>0</v>
      </c>
      <c r="AP91" s="68"/>
      <c r="AQ91" s="19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3"/>
    </row>
    <row r="92" spans="10:55" s="8" customFormat="1" ht="19.5" customHeight="1" x14ac:dyDescent="0.45">
      <c r="J92" s="86"/>
      <c r="K92" s="135"/>
      <c r="L92" s="132">
        <v>50</v>
      </c>
      <c r="M92" s="141">
        <f>S90+1</f>
        <v>46300</v>
      </c>
      <c r="N92" s="141">
        <f t="shared" ref="N92:S92" si="328">M92+1</f>
        <v>46301</v>
      </c>
      <c r="O92" s="141">
        <f t="shared" si="328"/>
        <v>46302</v>
      </c>
      <c r="P92" s="141">
        <f t="shared" si="328"/>
        <v>46303</v>
      </c>
      <c r="Q92" s="141">
        <f t="shared" si="328"/>
        <v>46304</v>
      </c>
      <c r="R92" s="142">
        <f t="shared" si="328"/>
        <v>46305</v>
      </c>
      <c r="S92" s="143">
        <f t="shared" si="328"/>
        <v>46306</v>
      </c>
      <c r="T92" s="135">
        <f t="shared" ref="T92" si="329">COUNTIF(M93:S93,"★")</f>
        <v>0</v>
      </c>
      <c r="U92" s="135"/>
      <c r="V92" s="135" t="str">
        <f t="shared" ref="V92" si="330">TEXT(M92,"YYYY-MM")</f>
        <v>2026-10</v>
      </c>
      <c r="W92" s="140" cm="1">
        <f t="array" ref="W92">SUMPRODUCT((M92:S92&gt;=$N$8)*(M92:S92 &lt;= $N$9)*(TEXT(M92:S92,"yyyy-mm")=V92)*(M93:S93 = "●"))</f>
        <v>0</v>
      </c>
      <c r="X92" s="140" cm="1">
        <f t="array" ref="X92">SUMPRODUCT((R92:S92&gt;=$N$8)*(R92:S92 &lt;= $N$9)*(TEXT(R92:S92,"yyyy-mm")=V92)*(R93:S93 = "▲"))</f>
        <v>0</v>
      </c>
      <c r="Y92" s="140" cm="1">
        <f t="array" ref="Y92">SUMPRODUCT((M92:S92&gt;=$N$8)*(M92:S92 &lt;= $N$9)*(TEXT(M92:S92,"yyyy-mm")=V92)*(M93:S93 = "★"))</f>
        <v>0</v>
      </c>
      <c r="Z92" s="135"/>
      <c r="AA92" s="135"/>
      <c r="AB92" s="132">
        <v>71</v>
      </c>
      <c r="AC92" s="141">
        <f>AI90+1</f>
        <v>46447</v>
      </c>
      <c r="AD92" s="141">
        <f t="shared" ref="AD92:AI92" si="331">AC92+1</f>
        <v>46448</v>
      </c>
      <c r="AE92" s="141">
        <f t="shared" si="331"/>
        <v>46449</v>
      </c>
      <c r="AF92" s="141">
        <f t="shared" si="331"/>
        <v>46450</v>
      </c>
      <c r="AG92" s="141">
        <f t="shared" si="331"/>
        <v>46451</v>
      </c>
      <c r="AH92" s="142">
        <f t="shared" si="331"/>
        <v>46452</v>
      </c>
      <c r="AI92" s="143">
        <f t="shared" si="331"/>
        <v>46453</v>
      </c>
      <c r="AJ92" s="68">
        <f t="shared" ref="AJ92" si="332">COUNTIF(AC93:AI93,"★")</f>
        <v>0</v>
      </c>
      <c r="AK92" s="68"/>
      <c r="AL92" s="68" t="str">
        <f t="shared" ref="AL92" si="333">TEXT(AC92,"YYYY-MM")</f>
        <v>2027-03</v>
      </c>
      <c r="AM92" s="69" cm="1">
        <f t="array" ref="AM92">SUMPRODUCT((AC92:AI92&gt;=$N$8)*(AC92:AI92 &lt;= $N$9)*(TEXT(AC92:AI92,"yyyy-mm")=AL92)*(AC93:AI93 = "●"))</f>
        <v>0</v>
      </c>
      <c r="AN92" s="69" cm="1">
        <f t="array" ref="AN92">SUMPRODUCT((AH92:AI92&gt;=$N$8)*(AH92:AI92 &lt;= $N$9)*(TEXT(AH92:AI92,"yyyy-mm")=AL92)*(AH93:AI93 = "▲"))</f>
        <v>0</v>
      </c>
      <c r="AO92" s="69" cm="1">
        <f t="array" ref="AO92">SUMPRODUCT((AC92:AI92&gt;=$N$8)*(AC92:AI92 &lt;= $N$9)*(TEXT(AC92:AI92,"yyyy-mm")=AL92)*(AC93:AI93 = "★"))</f>
        <v>0</v>
      </c>
      <c r="AP92" s="68"/>
      <c r="AQ92" s="19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3"/>
    </row>
    <row r="93" spans="10:55" s="8" customFormat="1" ht="19.5" customHeight="1" thickBot="1" x14ac:dyDescent="0.5">
      <c r="J93" s="86"/>
      <c r="K93" s="135" t="str">
        <f t="shared" ref="K93" si="334">IF(U93&gt;=0.285,"OK","NG")</f>
        <v>NG</v>
      </c>
      <c r="L93" s="136"/>
      <c r="M93" s="144"/>
      <c r="N93" s="144"/>
      <c r="O93" s="144"/>
      <c r="P93" s="144"/>
      <c r="Q93" s="144"/>
      <c r="R93" s="145"/>
      <c r="S93" s="146"/>
      <c r="T93" s="135">
        <f t="shared" ref="T93" si="335">COUNTIF(M93:S93,"●")</f>
        <v>0</v>
      </c>
      <c r="U93" s="147">
        <f t="shared" ref="U93" si="336">IF(COUNTA(M93:S93)=0,-1,IF(OR(COUNTIF(M93:S93,"▲")&gt;6,AND(M92&lt;$N$9,$N$9&lt;S92)),0.285,IF(T92+T93=0,0,T93/(T93+T92))))</f>
        <v>-1</v>
      </c>
      <c r="V93" s="135" t="str">
        <f t="shared" ref="V93" si="337">TEXT(S92,"YYYY-MM")</f>
        <v>2026-10</v>
      </c>
      <c r="W93" s="140" cm="1">
        <f t="array" ref="W93">IF(V93=V92,0,SUMPRODUCT((M92:S92&gt;=$N$8)*(M92:S92 &lt;= $N$9)*(TEXT(M92:S92,"yyyy-mm")=V93)*(M93:S93 = "●")))</f>
        <v>0</v>
      </c>
      <c r="X93" s="140" cm="1">
        <f t="array" ref="X93">IF(V93=V92,0,SUMPRODUCT((M92:S92&gt;=$N$8)*(M92:S92 &lt;= $N$9)*(TEXT(M92:S92,"yyyy-mm")=V93)*(M93:S93 = "▲")))</f>
        <v>0</v>
      </c>
      <c r="Y93" s="140" cm="1">
        <f t="array" ref="Y93">IF(V93=V92,0,SUMPRODUCT((M92:S92&gt;=$N$8)*(M92:S92 &lt;= $N$9)*(TEXT(M92:S92,"yyyy-mm")=V93)*(M93:S93 = "★")))</f>
        <v>0</v>
      </c>
      <c r="Z93" s="135"/>
      <c r="AA93" s="135" t="str">
        <f t="shared" ref="AA93" si="338">IF(AK93&gt;=0.285,"OK","NG")</f>
        <v>NG</v>
      </c>
      <c r="AB93" s="136"/>
      <c r="AC93" s="144"/>
      <c r="AD93" s="144"/>
      <c r="AE93" s="144"/>
      <c r="AF93" s="144"/>
      <c r="AG93" s="144"/>
      <c r="AH93" s="145"/>
      <c r="AI93" s="146"/>
      <c r="AJ93" s="68">
        <f t="shared" ref="AJ93" si="339">COUNTIF(AC93:AI93,"●")</f>
        <v>0</v>
      </c>
      <c r="AK93" s="70">
        <f t="shared" ref="AK93" si="340">IF(COUNTA(AC93:AI93)=0,-1,IF(OR(COUNTIF(AC93:AI93,"▲")&gt;6,AND(AC92&lt;$N$9,$N$9&lt;AI92)),0.285,IF(AJ92+AJ93=0,0,AJ93/(AJ93+AJ92))))</f>
        <v>-1</v>
      </c>
      <c r="AL93" s="68" t="str">
        <f t="shared" ref="AL93" si="341">TEXT(AI92,"YYYY-MM")</f>
        <v>2027-03</v>
      </c>
      <c r="AM93" s="69" cm="1">
        <f t="array" ref="AM93">IF(AL93=AL92,0,SUMPRODUCT((AC92:AI92&gt;=$N$8)*(AC92:AI92 &lt;= $N$9)*(TEXT(AC92:AI92,"yyyy-mm")=AL93)*(AC93:AI93 = "●")))</f>
        <v>0</v>
      </c>
      <c r="AN93" s="69" cm="1">
        <f t="array" ref="AN93">IF(AL93=AL92,0,SUMPRODUCT((AC92:AI92&gt;=$N$8)*(AC92:AI92 &lt;= $N$9)*(TEXT(AC92:AI92,"yyyy-mm")=AL93)*(AC93:AI93 = "▲")))</f>
        <v>0</v>
      </c>
      <c r="AO93" s="69" cm="1">
        <f t="array" ref="AO93">IF(AL93=AL92,0,SUMPRODUCT((AC92:AI92&gt;=$N$8)*(AC92:AI92 &lt;= $N$9)*(TEXT(AC92:AI92,"yyyy-mm")=AL93)*(AC93:AI93 = "★")))</f>
        <v>0</v>
      </c>
      <c r="AP93" s="68"/>
      <c r="AQ93" s="19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3"/>
    </row>
    <row r="94" spans="10:55" s="8" customFormat="1" ht="19.5" customHeight="1" x14ac:dyDescent="0.45">
      <c r="J94" s="86"/>
      <c r="K94" s="135"/>
      <c r="L94" s="132">
        <v>51</v>
      </c>
      <c r="M94" s="141">
        <f>S92+1</f>
        <v>46307</v>
      </c>
      <c r="N94" s="141">
        <f t="shared" ref="N94:S94" si="342">M94+1</f>
        <v>46308</v>
      </c>
      <c r="O94" s="141">
        <f t="shared" si="342"/>
        <v>46309</v>
      </c>
      <c r="P94" s="141">
        <f t="shared" si="342"/>
        <v>46310</v>
      </c>
      <c r="Q94" s="141">
        <f t="shared" si="342"/>
        <v>46311</v>
      </c>
      <c r="R94" s="142">
        <f t="shared" si="342"/>
        <v>46312</v>
      </c>
      <c r="S94" s="143">
        <f t="shared" si="342"/>
        <v>46313</v>
      </c>
      <c r="T94" s="135">
        <f t="shared" ref="T94" si="343">COUNTIF(M95:S95,"★")</f>
        <v>0</v>
      </c>
      <c r="U94" s="135"/>
      <c r="V94" s="135" t="str">
        <f t="shared" ref="V94" si="344">TEXT(M94,"YYYY-MM")</f>
        <v>2026-10</v>
      </c>
      <c r="W94" s="140" cm="1">
        <f t="array" ref="W94">SUMPRODUCT((M94:S94&gt;=$N$8)*(M94:S94 &lt;= $N$9)*(TEXT(M94:S94,"yyyy-mm")=V94)*(M95:S95 = "●"))</f>
        <v>0</v>
      </c>
      <c r="X94" s="140" cm="1">
        <f t="array" ref="X94">SUMPRODUCT((R94:S94&gt;=$N$8)*(R94:S94 &lt;= $N$9)*(TEXT(R94:S94,"yyyy-mm")=V94)*(R95:S95 = "▲"))</f>
        <v>0</v>
      </c>
      <c r="Y94" s="140" cm="1">
        <f t="array" ref="Y94">SUMPRODUCT((M94:S94&gt;=$N$8)*(M94:S94 &lt;= $N$9)*(TEXT(M94:S94,"yyyy-mm")=V94)*(M95:S95 = "★"))</f>
        <v>0</v>
      </c>
      <c r="Z94" s="135"/>
      <c r="AA94" s="135"/>
      <c r="AB94" s="132">
        <v>72</v>
      </c>
      <c r="AC94" s="141">
        <f>AI92+1</f>
        <v>46454</v>
      </c>
      <c r="AD94" s="141">
        <f t="shared" ref="AD94:AI94" si="345">AC94+1</f>
        <v>46455</v>
      </c>
      <c r="AE94" s="141">
        <f t="shared" si="345"/>
        <v>46456</v>
      </c>
      <c r="AF94" s="141">
        <f t="shared" si="345"/>
        <v>46457</v>
      </c>
      <c r="AG94" s="141">
        <f t="shared" si="345"/>
        <v>46458</v>
      </c>
      <c r="AH94" s="142">
        <f t="shared" si="345"/>
        <v>46459</v>
      </c>
      <c r="AI94" s="143">
        <f t="shared" si="345"/>
        <v>46460</v>
      </c>
      <c r="AJ94" s="68">
        <f t="shared" ref="AJ94" si="346">COUNTIF(AC95:AI95,"★")</f>
        <v>0</v>
      </c>
      <c r="AK94" s="68"/>
      <c r="AL94" s="68" t="str">
        <f t="shared" ref="AL94" si="347">TEXT(AC94,"YYYY-MM")</f>
        <v>2027-03</v>
      </c>
      <c r="AM94" s="69" cm="1">
        <f t="array" ref="AM94">SUMPRODUCT((AC94:AI94&gt;=$N$8)*(AC94:AI94 &lt;= $N$9)*(TEXT(AC94:AI94,"yyyy-mm")=AL94)*(AC95:AI95 = "●"))</f>
        <v>0</v>
      </c>
      <c r="AN94" s="69" cm="1">
        <f t="array" ref="AN94">SUMPRODUCT((AH94:AI94&gt;=$N$8)*(AH94:AI94 &lt;= $N$9)*(TEXT(AH94:AI94,"yyyy-mm")=AL94)*(AH95:AI95 = "▲"))</f>
        <v>0</v>
      </c>
      <c r="AO94" s="69" cm="1">
        <f t="array" ref="AO94">SUMPRODUCT((AC94:AI94&gt;=$N$8)*(AC94:AI94 &lt;= $N$9)*(TEXT(AC94:AI94,"yyyy-mm")=AL94)*(AC95:AI95 = "★"))</f>
        <v>0</v>
      </c>
      <c r="AP94" s="68"/>
      <c r="AQ94" s="19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3"/>
    </row>
    <row r="95" spans="10:55" s="8" customFormat="1" ht="19.5" customHeight="1" thickBot="1" x14ac:dyDescent="0.5">
      <c r="J95" s="86"/>
      <c r="K95" s="135" t="str">
        <f t="shared" ref="K95" si="348">IF(U95&gt;=0.285,"OK","NG")</f>
        <v>NG</v>
      </c>
      <c r="L95" s="136"/>
      <c r="M95" s="144"/>
      <c r="N95" s="144"/>
      <c r="O95" s="144"/>
      <c r="P95" s="144"/>
      <c r="Q95" s="144"/>
      <c r="R95" s="145"/>
      <c r="S95" s="146"/>
      <c r="T95" s="135">
        <f t="shared" ref="T95" si="349">COUNTIF(M95:S95,"●")</f>
        <v>0</v>
      </c>
      <c r="U95" s="147">
        <f t="shared" ref="U95" si="350">IF(COUNTA(M95:S95)=0,-1,IF(OR(COUNTIF(M95:S95,"▲")&gt;6,AND(M94&lt;$N$9,$N$9&lt;S94)),0.285,IF(T94+T95=0,0,T95/(T95+T94))))</f>
        <v>-1</v>
      </c>
      <c r="V95" s="135" t="str">
        <f t="shared" ref="V95" si="351">TEXT(S94,"YYYY-MM")</f>
        <v>2026-10</v>
      </c>
      <c r="W95" s="140" cm="1">
        <f t="array" ref="W95">IF(V95=V94,0,SUMPRODUCT((M94:S94&gt;=$N$8)*(M94:S94 &lt;= $N$9)*(TEXT(M94:S94,"yyyy-mm")=V95)*(M95:S95 = "●")))</f>
        <v>0</v>
      </c>
      <c r="X95" s="140" cm="1">
        <f t="array" ref="X95">IF(V95=V94,0,SUMPRODUCT((M94:S94&gt;=$N$8)*(M94:S94 &lt;= $N$9)*(TEXT(M94:S94,"yyyy-mm")=V95)*(M95:S95 = "▲")))</f>
        <v>0</v>
      </c>
      <c r="Y95" s="140" cm="1">
        <f t="array" ref="Y95">IF(V95=V94,0,SUMPRODUCT((M94:S94&gt;=$N$8)*(M94:S94 &lt;= $N$9)*(TEXT(M94:S94,"yyyy-mm")=V95)*(M95:S95 = "★")))</f>
        <v>0</v>
      </c>
      <c r="Z95" s="135"/>
      <c r="AA95" s="135" t="str">
        <f t="shared" ref="AA95" si="352">IF(AK95&gt;=0.285,"OK","NG")</f>
        <v>NG</v>
      </c>
      <c r="AB95" s="136"/>
      <c r="AC95" s="144"/>
      <c r="AD95" s="144"/>
      <c r="AE95" s="144"/>
      <c r="AF95" s="144"/>
      <c r="AG95" s="144"/>
      <c r="AH95" s="145"/>
      <c r="AI95" s="146"/>
      <c r="AJ95" s="68">
        <f t="shared" ref="AJ95" si="353">COUNTIF(AC95:AI95,"●")</f>
        <v>0</v>
      </c>
      <c r="AK95" s="70">
        <f t="shared" ref="AK95" si="354">IF(COUNTA(AC95:AI95)=0,-1,IF(OR(COUNTIF(AC95:AI95,"▲")&gt;6,AND(AC94&lt;$N$9,$N$9&lt;AI94)),0.285,IF(AJ94+AJ95=0,0,AJ95/(AJ95+AJ94))))</f>
        <v>-1</v>
      </c>
      <c r="AL95" s="68" t="str">
        <f t="shared" ref="AL95" si="355">TEXT(AI94,"YYYY-MM")</f>
        <v>2027-03</v>
      </c>
      <c r="AM95" s="69" cm="1">
        <f t="array" ref="AM95">IF(AL95=AL94,0,SUMPRODUCT((AC94:AI94&gt;=$N$8)*(AC94:AI94 &lt;= $N$9)*(TEXT(AC94:AI94,"yyyy-mm")=AL95)*(AC95:AI95 = "●")))</f>
        <v>0</v>
      </c>
      <c r="AN95" s="69" cm="1">
        <f t="array" ref="AN95">IF(AL95=AL94,0,SUMPRODUCT((AC94:AI94&gt;=$N$8)*(AC94:AI94 &lt;= $N$9)*(TEXT(AC94:AI94,"yyyy-mm")=AL95)*(AC95:AI95 = "▲")))</f>
        <v>0</v>
      </c>
      <c r="AO95" s="69" cm="1">
        <f t="array" ref="AO95">IF(AL95=AL94,0,SUMPRODUCT((AC94:AI94&gt;=$N$8)*(AC94:AI94 &lt;= $N$9)*(TEXT(AC94:AI94,"yyyy-mm")=AL95)*(AC95:AI95 = "★")))</f>
        <v>0</v>
      </c>
      <c r="AP95" s="68"/>
      <c r="AQ95" s="19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3"/>
    </row>
    <row r="96" spans="10:55" s="8" customFormat="1" ht="19.5" customHeight="1" x14ac:dyDescent="0.45">
      <c r="J96" s="86"/>
      <c r="K96" s="135"/>
      <c r="L96" s="132">
        <v>52</v>
      </c>
      <c r="M96" s="141">
        <f>S94+1</f>
        <v>46314</v>
      </c>
      <c r="N96" s="141">
        <f t="shared" ref="N96:S96" si="356">M96+1</f>
        <v>46315</v>
      </c>
      <c r="O96" s="141">
        <f t="shared" si="356"/>
        <v>46316</v>
      </c>
      <c r="P96" s="141">
        <f t="shared" si="356"/>
        <v>46317</v>
      </c>
      <c r="Q96" s="141">
        <f t="shared" si="356"/>
        <v>46318</v>
      </c>
      <c r="R96" s="142">
        <f t="shared" si="356"/>
        <v>46319</v>
      </c>
      <c r="S96" s="143">
        <f t="shared" si="356"/>
        <v>46320</v>
      </c>
      <c r="T96" s="135">
        <f t="shared" ref="T96" si="357">COUNTIF(M97:S97,"★")</f>
        <v>0</v>
      </c>
      <c r="U96" s="135"/>
      <c r="V96" s="135" t="str">
        <f t="shared" ref="V96" si="358">TEXT(M96,"YYYY-MM")</f>
        <v>2026-10</v>
      </c>
      <c r="W96" s="140" cm="1">
        <f t="array" ref="W96">SUMPRODUCT((M96:S96&gt;=$N$8)*(M96:S96 &lt;= $N$9)*(TEXT(M96:S96,"yyyy-mm")=V96)*(M97:S97 = "●"))</f>
        <v>0</v>
      </c>
      <c r="X96" s="140" cm="1">
        <f t="array" ref="X96">SUMPRODUCT((R96:S96&gt;=$N$8)*(R96:S96 &lt;= $N$9)*(TEXT(R96:S96,"yyyy-mm")=V96)*(R97:S97 = "▲"))</f>
        <v>0</v>
      </c>
      <c r="Y96" s="140" cm="1">
        <f t="array" ref="Y96">SUMPRODUCT((M96:S96&gt;=$N$8)*(M96:S96 &lt;= $N$9)*(TEXT(M96:S96,"yyyy-mm")=V96)*(M97:S97 = "★"))</f>
        <v>0</v>
      </c>
      <c r="Z96" s="135"/>
      <c r="AA96" s="135"/>
      <c r="AB96" s="132">
        <v>73</v>
      </c>
      <c r="AC96" s="141">
        <f>AI92+1</f>
        <v>46454</v>
      </c>
      <c r="AD96" s="141">
        <f t="shared" ref="AD96:AI96" si="359">AC96+1</f>
        <v>46455</v>
      </c>
      <c r="AE96" s="141">
        <f t="shared" si="359"/>
        <v>46456</v>
      </c>
      <c r="AF96" s="141">
        <f t="shared" si="359"/>
        <v>46457</v>
      </c>
      <c r="AG96" s="141">
        <f t="shared" si="359"/>
        <v>46458</v>
      </c>
      <c r="AH96" s="142">
        <f t="shared" si="359"/>
        <v>46459</v>
      </c>
      <c r="AI96" s="143">
        <f t="shared" si="359"/>
        <v>46460</v>
      </c>
      <c r="AJ96" s="68">
        <f t="shared" ref="AJ96" si="360">COUNTIF(AC97:AI97,"★")</f>
        <v>0</v>
      </c>
      <c r="AK96" s="68"/>
      <c r="AL96" s="68" t="str">
        <f t="shared" ref="AL96" si="361">TEXT(AC96,"YYYY-MM")</f>
        <v>2027-03</v>
      </c>
      <c r="AM96" s="69" cm="1">
        <f t="array" ref="AM96">SUMPRODUCT((AC96:AI96&gt;=$N$8)*(AC96:AI96 &lt;= $N$9)*(TEXT(AC96:AI96,"yyyy-mm")=AL96)*(AC97:AI97 = "●"))</f>
        <v>0</v>
      </c>
      <c r="AN96" s="69" cm="1">
        <f t="array" ref="AN96">SUMPRODUCT((AH96:AI96&gt;=$N$8)*(AH96:AI96 &lt;= $N$9)*(TEXT(AH96:AI96,"yyyy-mm")=AL96)*(AH97:AI97 = "▲"))</f>
        <v>0</v>
      </c>
      <c r="AO96" s="69" cm="1">
        <f t="array" ref="AO96">SUMPRODUCT((AC96:AI96&gt;=$N$8)*(AC96:AI96 &lt;= $N$9)*(TEXT(AC96:AI96,"yyyy-mm")=AL96)*(AC97:AI97 = "★"))</f>
        <v>0</v>
      </c>
      <c r="AP96" s="65"/>
      <c r="AQ96" s="7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3"/>
    </row>
    <row r="97" spans="10:55" s="8" customFormat="1" ht="19.5" customHeight="1" thickBot="1" x14ac:dyDescent="0.5">
      <c r="J97" s="86"/>
      <c r="K97" s="135" t="str">
        <f t="shared" ref="K97" si="362">IF(U97&gt;=0.285,"OK","NG")</f>
        <v>NG</v>
      </c>
      <c r="L97" s="136"/>
      <c r="M97" s="144"/>
      <c r="N97" s="144"/>
      <c r="O97" s="144"/>
      <c r="P97" s="144"/>
      <c r="Q97" s="144"/>
      <c r="R97" s="145"/>
      <c r="S97" s="146"/>
      <c r="T97" s="135">
        <f t="shared" ref="T97" si="363">COUNTIF(M97:S97,"●")</f>
        <v>0</v>
      </c>
      <c r="U97" s="147">
        <f t="shared" ref="U97" si="364">IF(COUNTA(M97:S97)=0,-1,IF(OR(COUNTIF(M97:S97,"▲")&gt;6,AND(M96&lt;$N$9,$N$9&lt;S96)),0.285,IF(T96+T97=0,0,T97/(T97+T96))))</f>
        <v>-1</v>
      </c>
      <c r="V97" s="135" t="str">
        <f t="shared" ref="V97" si="365">TEXT(S96,"YYYY-MM")</f>
        <v>2026-10</v>
      </c>
      <c r="W97" s="140" cm="1">
        <f t="array" ref="W97">IF(V97=V96,0,SUMPRODUCT((M96:S96&gt;=$N$8)*(M96:S96 &lt;= $N$9)*(TEXT(M96:S96,"yyyy-mm")=V97)*(M97:S97 = "●")))</f>
        <v>0</v>
      </c>
      <c r="X97" s="140" cm="1">
        <f t="array" ref="X97">IF(V97=V96,0,SUMPRODUCT((M96:S96&gt;=$N$8)*(M96:S96 &lt;= $N$9)*(TEXT(M96:S96,"yyyy-mm")=V97)*(M97:S97 = "▲")))</f>
        <v>0</v>
      </c>
      <c r="Y97" s="140" cm="1">
        <f t="array" ref="Y97">IF(V97=V96,0,SUMPRODUCT((M96:S96&gt;=$N$8)*(M96:S96 &lt;= $N$9)*(TEXT(M96:S96,"yyyy-mm")=V97)*(M97:S97 = "★")))</f>
        <v>0</v>
      </c>
      <c r="Z97" s="135"/>
      <c r="AA97" s="135" t="str">
        <f t="shared" ref="AA97" si="366">IF(AK97&gt;=0.285,"OK","NG")</f>
        <v>NG</v>
      </c>
      <c r="AB97" s="136"/>
      <c r="AC97" s="144"/>
      <c r="AD97" s="144"/>
      <c r="AE97" s="144"/>
      <c r="AF97" s="144"/>
      <c r="AG97" s="144"/>
      <c r="AH97" s="145"/>
      <c r="AI97" s="146"/>
      <c r="AJ97" s="68">
        <f t="shared" ref="AJ97" si="367">COUNTIF(AC97:AI97,"●")</f>
        <v>0</v>
      </c>
      <c r="AK97" s="70">
        <f t="shared" ref="AK97" si="368">IF(COUNTA(AC97:AI97)=0,-1,IF(OR(COUNTIF(AC97:AI97,"▲")&gt;6,AND(AC96&lt;$N$9,$N$9&lt;AI96)),0.285,IF(AJ96+AJ97=0,0,AJ97/(AJ97+AJ96))))</f>
        <v>-1</v>
      </c>
      <c r="AL97" s="68" t="str">
        <f t="shared" ref="AL97" si="369">TEXT(AI96,"YYYY-MM")</f>
        <v>2027-03</v>
      </c>
      <c r="AM97" s="69" cm="1">
        <f t="array" ref="AM97">IF(AL97=AL96,0,SUMPRODUCT((AC96:AI96&gt;=$N$8)*(AC96:AI96 &lt;= $N$9)*(TEXT(AC96:AI96,"yyyy-mm")=AL97)*(AC97:AI97 = "●")))</f>
        <v>0</v>
      </c>
      <c r="AN97" s="69" cm="1">
        <f t="array" ref="AN97">IF(AL97=AL96,0,SUMPRODUCT((AC96:AI96&gt;=$N$8)*(AC96:AI96 &lt;= $N$9)*(TEXT(AC96:AI96,"yyyy-mm")=AL97)*(AC97:AI97 = "▲")))</f>
        <v>0</v>
      </c>
      <c r="AO97" s="69" cm="1">
        <f t="array" ref="AO97">IF(AL97=AL96,0,SUMPRODUCT((AC96:AI96&gt;=$N$8)*(AC96:AI96 &lt;= $N$9)*(TEXT(AC96:AI96,"yyyy-mm")=AL97)*(AC97:AI97 = "★")))</f>
        <v>0</v>
      </c>
      <c r="AP97" s="65"/>
      <c r="AQ97" s="7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3"/>
    </row>
    <row r="98" spans="10:55" s="8" customFormat="1" ht="19.5" customHeight="1" x14ac:dyDescent="0.45">
      <c r="J98" s="86"/>
      <c r="K98" s="135"/>
      <c r="L98" s="132">
        <v>53</v>
      </c>
      <c r="M98" s="141">
        <f>S96+1</f>
        <v>46321</v>
      </c>
      <c r="N98" s="141">
        <f t="shared" ref="N98:S98" si="370">M98+1</f>
        <v>46322</v>
      </c>
      <c r="O98" s="141">
        <f t="shared" si="370"/>
        <v>46323</v>
      </c>
      <c r="P98" s="141">
        <f t="shared" si="370"/>
        <v>46324</v>
      </c>
      <c r="Q98" s="141">
        <f t="shared" si="370"/>
        <v>46325</v>
      </c>
      <c r="R98" s="142">
        <f t="shared" si="370"/>
        <v>46326</v>
      </c>
      <c r="S98" s="143">
        <f t="shared" si="370"/>
        <v>46327</v>
      </c>
      <c r="T98" s="135">
        <f t="shared" ref="T98" si="371">COUNTIF(M99:S99,"★")</f>
        <v>0</v>
      </c>
      <c r="U98" s="135"/>
      <c r="V98" s="135" t="str">
        <f t="shared" ref="V98" si="372">TEXT(M98,"YYYY-MM")</f>
        <v>2026-10</v>
      </c>
      <c r="W98" s="140" cm="1">
        <f t="array" ref="W98">SUMPRODUCT((M98:S98&gt;=$N$8)*(M98:S98 &lt;= $N$9)*(TEXT(M98:S98,"yyyy-mm")=V98)*(M99:S99 = "●"))</f>
        <v>0</v>
      </c>
      <c r="X98" s="140" cm="1">
        <f t="array" ref="X98">SUMPRODUCT((R98:S98&gt;=$N$8)*(R98:S98 &lt;= $N$9)*(TEXT(R98:S98,"yyyy-mm")=V98)*(R99:S99 = "▲"))</f>
        <v>0</v>
      </c>
      <c r="Y98" s="140" cm="1">
        <f t="array" ref="Y98">SUMPRODUCT((M98:S98&gt;=$N$8)*(M98:S98 &lt;= $N$9)*(TEXT(M98:S98,"yyyy-mm")=V98)*(M99:S99 = "★"))</f>
        <v>0</v>
      </c>
      <c r="Z98" s="135"/>
      <c r="AA98" s="135"/>
      <c r="AB98" s="132">
        <v>74</v>
      </c>
      <c r="AC98" s="141">
        <f>AI96+1</f>
        <v>46461</v>
      </c>
      <c r="AD98" s="141">
        <f t="shared" ref="AD98:AI98" si="373">AC98+1</f>
        <v>46462</v>
      </c>
      <c r="AE98" s="141">
        <f t="shared" si="373"/>
        <v>46463</v>
      </c>
      <c r="AF98" s="141">
        <f t="shared" si="373"/>
        <v>46464</v>
      </c>
      <c r="AG98" s="141">
        <f t="shared" si="373"/>
        <v>46465</v>
      </c>
      <c r="AH98" s="142">
        <f t="shared" si="373"/>
        <v>46466</v>
      </c>
      <c r="AI98" s="143">
        <f t="shared" si="373"/>
        <v>46467</v>
      </c>
      <c r="AJ98" s="68">
        <f t="shared" ref="AJ98" si="374">COUNTIF(AC99:AI99,"★")</f>
        <v>0</v>
      </c>
      <c r="AK98" s="68"/>
      <c r="AL98" s="68" t="str">
        <f t="shared" ref="AL98" si="375">TEXT(AC98,"YYYY-MM")</f>
        <v>2027-03</v>
      </c>
      <c r="AM98" s="69" cm="1">
        <f t="array" ref="AM98">SUMPRODUCT((AC98:AI98&gt;=$N$8)*(AC98:AI98 &lt;= $N$9)*(TEXT(AC98:AI98,"yyyy-mm")=AL98)*(AC99:AI99 = "●"))</f>
        <v>0</v>
      </c>
      <c r="AN98" s="69" cm="1">
        <f t="array" ref="AN98">SUMPRODUCT((AH98:AI98&gt;=$N$8)*(AH98:AI98 &lt;= $N$9)*(TEXT(AH98:AI98,"yyyy-mm")=AL98)*(AH99:AI99 = "▲"))</f>
        <v>0</v>
      </c>
      <c r="AO98" s="69" cm="1">
        <f t="array" ref="AO98">SUMPRODUCT((AC98:AI98&gt;=$N$8)*(AC98:AI98 &lt;= $N$9)*(TEXT(AC98:AI98,"yyyy-mm")=AL98)*(AC99:AI99 = "★"))</f>
        <v>0</v>
      </c>
      <c r="AP98" s="65"/>
      <c r="AQ98" s="7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3"/>
    </row>
    <row r="99" spans="10:55" s="8" customFormat="1" ht="19.5" customHeight="1" thickBot="1" x14ac:dyDescent="0.5">
      <c r="J99" s="86"/>
      <c r="K99" s="135" t="str">
        <f t="shared" ref="K99" si="376">IF(U99&gt;=0.285,"OK","NG")</f>
        <v>NG</v>
      </c>
      <c r="L99" s="136"/>
      <c r="M99" s="144"/>
      <c r="N99" s="144"/>
      <c r="O99" s="144"/>
      <c r="P99" s="144"/>
      <c r="Q99" s="144"/>
      <c r="R99" s="145"/>
      <c r="S99" s="146"/>
      <c r="T99" s="135">
        <f t="shared" ref="T99" si="377">COUNTIF(M99:S99,"●")</f>
        <v>0</v>
      </c>
      <c r="U99" s="147">
        <f t="shared" ref="U99" si="378">IF(COUNTA(M99:S99)=0,-1,IF(OR(COUNTIF(M99:S99,"▲")&gt;6,AND(M98&lt;$N$9,$N$9&lt;S98)),0.285,IF(T98+T99=0,0,T99/(T99+T98))))</f>
        <v>-1</v>
      </c>
      <c r="V99" s="135" t="str">
        <f t="shared" ref="V99" si="379">TEXT(S98,"YYYY-MM")</f>
        <v>2026-11</v>
      </c>
      <c r="W99" s="140" cm="1">
        <f t="array" ref="W99">IF(V99=V98,0,SUMPRODUCT((M98:S98&gt;=$N$8)*(M98:S98 &lt;= $N$9)*(TEXT(M98:S98,"yyyy-mm")=V99)*(M99:S99 = "●")))</f>
        <v>0</v>
      </c>
      <c r="X99" s="140" cm="1">
        <f t="array" ref="X99">IF(V99=V98,0,SUMPRODUCT((M98:S98&gt;=$N$8)*(M98:S98 &lt;= $N$9)*(TEXT(M98:S98,"yyyy-mm")=V99)*(M99:S99 = "▲")))</f>
        <v>0</v>
      </c>
      <c r="Y99" s="140" cm="1">
        <f t="array" ref="Y99">IF(V99=V98,0,SUMPRODUCT((M98:S98&gt;=$N$8)*(M98:S98 &lt;= $N$9)*(TEXT(M98:S98,"yyyy-mm")=V99)*(M99:S99 = "★")))</f>
        <v>0</v>
      </c>
      <c r="Z99" s="135"/>
      <c r="AA99" s="135" t="str">
        <f t="shared" ref="AA99" si="380">IF(AK99&gt;=0.285,"OK","NG")</f>
        <v>NG</v>
      </c>
      <c r="AB99" s="136"/>
      <c r="AC99" s="144"/>
      <c r="AD99" s="144"/>
      <c r="AE99" s="144"/>
      <c r="AF99" s="144"/>
      <c r="AG99" s="144"/>
      <c r="AH99" s="145"/>
      <c r="AI99" s="146"/>
      <c r="AJ99" s="68">
        <f t="shared" ref="AJ99" si="381">COUNTIF(AC99:AI99,"●")</f>
        <v>0</v>
      </c>
      <c r="AK99" s="70">
        <f t="shared" ref="AK99" si="382">IF(COUNTA(AC99:AI99)=0,-1,IF(OR(COUNTIF(AC99:AI99,"▲")&gt;6,AND(AC98&lt;$N$9,$N$9&lt;AI98)),0.285,IF(AJ98+AJ99=0,0,AJ99/(AJ99+AJ98))))</f>
        <v>-1</v>
      </c>
      <c r="AL99" s="68" t="str">
        <f t="shared" ref="AL99" si="383">TEXT(AI98,"YYYY-MM")</f>
        <v>2027-03</v>
      </c>
      <c r="AM99" s="69" cm="1">
        <f t="array" ref="AM99">IF(AL99=AL98,0,SUMPRODUCT((AC98:AI98&gt;=$N$8)*(AC98:AI98 &lt;= $N$9)*(TEXT(AC98:AI98,"yyyy-mm")=AL99)*(AC99:AI99 = "●")))</f>
        <v>0</v>
      </c>
      <c r="AN99" s="69" cm="1">
        <f t="array" ref="AN99">IF(AL99=AL98,0,SUMPRODUCT((AC98:AI98&gt;=$N$8)*(AC98:AI98 &lt;= $N$9)*(TEXT(AC98:AI98,"yyyy-mm")=AL99)*(AC99:AI99 = "▲")))</f>
        <v>0</v>
      </c>
      <c r="AO99" s="69" cm="1">
        <f t="array" ref="AO99">IF(AL99=AL98,0,SUMPRODUCT((AC98:AI98&gt;=$N$8)*(AC98:AI98 &lt;= $N$9)*(TEXT(AC98:AI98,"yyyy-mm")=AL99)*(AC99:AI99 = "★")))</f>
        <v>0</v>
      </c>
      <c r="AP99" s="65"/>
      <c r="AQ99" s="7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3"/>
    </row>
    <row r="100" spans="10:55" s="8" customFormat="1" ht="19.5" customHeight="1" x14ac:dyDescent="0.45">
      <c r="J100" s="86"/>
      <c r="K100" s="87"/>
      <c r="L100" s="28"/>
      <c r="M100" s="28"/>
      <c r="N100" s="28"/>
      <c r="O100" s="28"/>
      <c r="P100" s="28"/>
      <c r="Q100" s="28"/>
      <c r="R100" s="28"/>
      <c r="S100" s="28"/>
      <c r="T100" s="86"/>
      <c r="U100" s="148">
        <f>IFERROR(AVERAGEIF(U58:U99,"&gt;-1"),0)</f>
        <v>0</v>
      </c>
      <c r="V100" s="86"/>
      <c r="W100" s="81"/>
      <c r="X100" s="81"/>
      <c r="Y100" s="81"/>
      <c r="Z100" s="86"/>
      <c r="AA100" s="88"/>
      <c r="AB100" s="28"/>
      <c r="AC100" s="28"/>
      <c r="AD100" s="28"/>
      <c r="AE100" s="28"/>
      <c r="AF100" s="28"/>
      <c r="AG100" s="28"/>
      <c r="AH100" s="28"/>
      <c r="AI100" s="28"/>
      <c r="AJ100" s="65"/>
      <c r="AK100" s="71">
        <f>IFERROR(AVERAGEIF(AK58:AK99,"&gt;-1"),0)</f>
        <v>0</v>
      </c>
      <c r="AL100" s="65"/>
      <c r="AM100" s="64"/>
      <c r="AN100" s="64"/>
      <c r="AO100" s="64"/>
      <c r="AP100" s="65"/>
      <c r="AQ100" s="7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3"/>
    </row>
    <row r="101" spans="10:55" ht="19.5" customHeight="1" x14ac:dyDescent="0.45">
      <c r="J101" s="86"/>
      <c r="K101" s="87"/>
      <c r="L101" s="28"/>
      <c r="M101" s="28"/>
      <c r="N101" s="28"/>
      <c r="O101" s="28"/>
      <c r="P101" s="28"/>
      <c r="Q101" s="28"/>
      <c r="R101" s="28"/>
      <c r="S101" s="28"/>
      <c r="T101" s="86"/>
      <c r="U101" s="86"/>
      <c r="V101" s="86"/>
      <c r="W101" s="81"/>
      <c r="X101" s="81"/>
      <c r="Y101" s="81"/>
      <c r="Z101" s="86"/>
      <c r="AA101" s="88"/>
      <c r="AB101" s="28"/>
      <c r="AC101" s="28"/>
      <c r="AD101" s="28"/>
      <c r="AE101" s="28"/>
      <c r="AF101" s="28"/>
      <c r="AG101" s="28"/>
      <c r="AH101" s="28"/>
      <c r="AI101" s="28"/>
      <c r="AJ101" s="65"/>
      <c r="AK101" s="65"/>
      <c r="AL101" s="65"/>
      <c r="AM101" s="64"/>
      <c r="AN101" s="64"/>
      <c r="AO101" s="64"/>
      <c r="AP101" s="65"/>
    </row>
    <row r="102" spans="10:55" s="8" customFormat="1" ht="24" customHeight="1" x14ac:dyDescent="0.45">
      <c r="J102" s="75" t="s">
        <v>63</v>
      </c>
      <c r="K102" s="76"/>
      <c r="L102" s="76"/>
      <c r="M102" s="77"/>
      <c r="N102" s="78"/>
      <c r="O102" s="79"/>
      <c r="P102" s="79"/>
      <c r="Q102" s="79"/>
      <c r="R102" s="79"/>
      <c r="S102" s="79"/>
      <c r="T102" s="80"/>
      <c r="U102" s="80"/>
      <c r="V102" s="80"/>
      <c r="W102" s="81"/>
      <c r="X102" s="81"/>
      <c r="Y102" s="81"/>
      <c r="Z102" s="80"/>
      <c r="AA102" s="82"/>
      <c r="AB102" s="79"/>
      <c r="AC102" s="79"/>
      <c r="AD102" s="79"/>
      <c r="AE102" s="79"/>
      <c r="AF102" s="28"/>
      <c r="AG102" s="28"/>
      <c r="AH102" s="28"/>
      <c r="AI102" s="28"/>
      <c r="AJ102" s="65"/>
      <c r="AK102" s="65"/>
      <c r="AL102" s="65"/>
      <c r="AM102" s="64"/>
      <c r="AN102" s="64"/>
      <c r="AO102" s="64"/>
      <c r="AP102" s="68"/>
      <c r="AQ102" s="19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3"/>
    </row>
    <row r="103" spans="10:55" s="8" customFormat="1" ht="27" customHeight="1" x14ac:dyDescent="0.45">
      <c r="J103" s="83"/>
      <c r="K103" s="84"/>
      <c r="L103" s="84"/>
      <c r="M103" s="60" t="s">
        <v>97</v>
      </c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28"/>
      <c r="AI103" s="28"/>
      <c r="AJ103" s="65"/>
      <c r="AK103" s="65"/>
      <c r="AL103" s="65"/>
      <c r="AM103" s="64"/>
      <c r="AN103" s="64"/>
      <c r="AO103" s="64"/>
      <c r="AP103" s="68"/>
      <c r="AQ103" s="19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3"/>
    </row>
    <row r="104" spans="10:55" s="8" customFormat="1" ht="19.5" customHeight="1" x14ac:dyDescent="0.45">
      <c r="J104" s="83"/>
      <c r="K104" s="84"/>
      <c r="L104" s="84"/>
      <c r="M104" s="149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28"/>
      <c r="AI104" s="28"/>
      <c r="AJ104" s="65"/>
      <c r="AK104" s="65"/>
      <c r="AL104" s="65"/>
      <c r="AM104" s="64"/>
      <c r="AN104" s="64"/>
      <c r="AO104" s="64"/>
      <c r="AP104" s="68"/>
      <c r="AQ104" s="19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3"/>
    </row>
    <row r="105" spans="10:55" s="8" customFormat="1" ht="19.5" customHeight="1" x14ac:dyDescent="0.45">
      <c r="J105" s="86"/>
      <c r="K105" s="87"/>
      <c r="L105" s="28"/>
      <c r="M105" s="28"/>
      <c r="N105" s="28"/>
      <c r="O105" s="28"/>
      <c r="P105" s="28"/>
      <c r="Q105" s="28"/>
      <c r="R105" s="28"/>
      <c r="S105" s="28"/>
      <c r="T105" s="86"/>
      <c r="U105" s="86"/>
      <c r="V105" s="86"/>
      <c r="W105" s="81"/>
      <c r="X105" s="81"/>
      <c r="Y105" s="81"/>
      <c r="Z105" s="86"/>
      <c r="AA105" s="88"/>
      <c r="AB105" s="28"/>
      <c r="AC105" s="28"/>
      <c r="AD105" s="28"/>
      <c r="AE105" s="28"/>
      <c r="AF105" s="28"/>
      <c r="AG105" s="28"/>
      <c r="AH105" s="28"/>
      <c r="AI105" s="28"/>
      <c r="AJ105" s="65"/>
      <c r="AK105" s="65"/>
      <c r="AL105" s="65"/>
      <c r="AM105" s="64"/>
      <c r="AN105" s="64"/>
      <c r="AO105" s="64"/>
      <c r="AP105" s="68"/>
      <c r="AQ105" s="19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3"/>
    </row>
    <row r="106" spans="10:55" s="8" customFormat="1" ht="19.5" customHeight="1" thickBot="1" x14ac:dyDescent="0.5">
      <c r="J106" s="86"/>
      <c r="K106" s="87"/>
      <c r="L106" s="28"/>
      <c r="M106" s="28"/>
      <c r="N106" s="28"/>
      <c r="O106" s="28"/>
      <c r="P106" s="28"/>
      <c r="Q106" s="28"/>
      <c r="R106" s="28"/>
      <c r="S106" s="28"/>
      <c r="T106" s="86"/>
      <c r="U106" s="86"/>
      <c r="V106" s="86"/>
      <c r="W106" s="81"/>
      <c r="X106" s="81"/>
      <c r="Y106" s="81"/>
      <c r="Z106" s="86"/>
      <c r="AA106" s="88"/>
      <c r="AB106" s="28"/>
      <c r="AC106" s="28"/>
      <c r="AD106" s="28"/>
      <c r="AE106" s="28"/>
      <c r="AF106" s="28"/>
      <c r="AG106" s="28"/>
      <c r="AH106" s="28"/>
      <c r="AI106" s="28"/>
      <c r="AJ106" s="65"/>
      <c r="AK106" s="65"/>
      <c r="AL106" s="65"/>
      <c r="AM106" s="64"/>
      <c r="AN106" s="64"/>
      <c r="AO106" s="64"/>
      <c r="AP106" s="68"/>
      <c r="AQ106" s="19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3"/>
    </row>
    <row r="107" spans="10:55" s="8" customFormat="1" ht="19.5" customHeight="1" x14ac:dyDescent="0.45">
      <c r="J107" s="86"/>
      <c r="K107" s="86"/>
      <c r="L107" s="132" t="s">
        <v>47</v>
      </c>
      <c r="M107" s="133" t="str">
        <f>"実施状況（"&amp;YEAR(M109)&amp;"年～）"</f>
        <v>実施状況（2027年～）</v>
      </c>
      <c r="N107" s="133"/>
      <c r="O107" s="133"/>
      <c r="P107" s="133"/>
      <c r="Q107" s="133"/>
      <c r="R107" s="133"/>
      <c r="S107" s="134"/>
      <c r="T107" s="86"/>
      <c r="U107" s="86"/>
      <c r="V107" s="86"/>
      <c r="W107" s="81"/>
      <c r="X107" s="81"/>
      <c r="Y107" s="81"/>
      <c r="Z107" s="86"/>
      <c r="AA107" s="28"/>
      <c r="AB107" s="132" t="s">
        <v>47</v>
      </c>
      <c r="AC107" s="133" t="str">
        <f>"実施状況（"&amp;YEAR(AC109)&amp;"年～）"</f>
        <v>実施状況（2027年～）</v>
      </c>
      <c r="AD107" s="133"/>
      <c r="AE107" s="133"/>
      <c r="AF107" s="133"/>
      <c r="AG107" s="133"/>
      <c r="AH107" s="133"/>
      <c r="AI107" s="134"/>
      <c r="AJ107" s="65"/>
      <c r="AK107" s="65"/>
      <c r="AL107" s="65"/>
      <c r="AM107" s="64"/>
      <c r="AN107" s="64"/>
      <c r="AO107" s="64"/>
      <c r="AP107" s="68"/>
      <c r="AQ107" s="19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3"/>
    </row>
    <row r="108" spans="10:55" s="8" customFormat="1" ht="19.5" customHeight="1" thickBot="1" x14ac:dyDescent="0.5">
      <c r="J108" s="86"/>
      <c r="K108" s="135" t="s">
        <v>48</v>
      </c>
      <c r="L108" s="136"/>
      <c r="M108" s="137" t="s">
        <v>49</v>
      </c>
      <c r="N108" s="137" t="s">
        <v>50</v>
      </c>
      <c r="O108" s="137" t="s">
        <v>51</v>
      </c>
      <c r="P108" s="137" t="s">
        <v>52</v>
      </c>
      <c r="Q108" s="137" t="s">
        <v>53</v>
      </c>
      <c r="R108" s="138" t="s">
        <v>54</v>
      </c>
      <c r="S108" s="139" t="s">
        <v>55</v>
      </c>
      <c r="T108" s="135" t="s">
        <v>47</v>
      </c>
      <c r="U108" s="86" t="s">
        <v>56</v>
      </c>
      <c r="V108" s="86" t="s">
        <v>57</v>
      </c>
      <c r="W108" s="140" t="s">
        <v>38</v>
      </c>
      <c r="X108" s="140" t="s">
        <v>39</v>
      </c>
      <c r="Y108" s="140" t="s">
        <v>40</v>
      </c>
      <c r="Z108" s="86"/>
      <c r="AA108" s="135" t="s">
        <v>48</v>
      </c>
      <c r="AB108" s="136"/>
      <c r="AC108" s="137" t="s">
        <v>49</v>
      </c>
      <c r="AD108" s="137" t="s">
        <v>50</v>
      </c>
      <c r="AE108" s="137" t="s">
        <v>51</v>
      </c>
      <c r="AF108" s="137" t="s">
        <v>52</v>
      </c>
      <c r="AG108" s="137" t="s">
        <v>53</v>
      </c>
      <c r="AH108" s="138" t="s">
        <v>54</v>
      </c>
      <c r="AI108" s="139" t="s">
        <v>55</v>
      </c>
      <c r="AJ108" s="68" t="s">
        <v>47</v>
      </c>
      <c r="AK108" s="65" t="s">
        <v>56</v>
      </c>
      <c r="AL108" s="65" t="s">
        <v>57</v>
      </c>
      <c r="AM108" s="69" t="s">
        <v>38</v>
      </c>
      <c r="AN108" s="69" t="s">
        <v>39</v>
      </c>
      <c r="AO108" s="69" t="s">
        <v>40</v>
      </c>
      <c r="AP108" s="68"/>
      <c r="AQ108" s="19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3"/>
    </row>
    <row r="109" spans="10:55" s="8" customFormat="1" ht="19.5" customHeight="1" x14ac:dyDescent="0.45">
      <c r="J109" s="86"/>
      <c r="K109" s="135"/>
      <c r="L109" s="132">
        <v>75</v>
      </c>
      <c r="M109" s="141">
        <f>AI98+1</f>
        <v>46468</v>
      </c>
      <c r="N109" s="141">
        <f t="shared" ref="N109:S109" si="384">M109+1</f>
        <v>46469</v>
      </c>
      <c r="O109" s="141">
        <f t="shared" si="384"/>
        <v>46470</v>
      </c>
      <c r="P109" s="141">
        <f t="shared" si="384"/>
        <v>46471</v>
      </c>
      <c r="Q109" s="141">
        <f t="shared" si="384"/>
        <v>46472</v>
      </c>
      <c r="R109" s="151">
        <f t="shared" si="384"/>
        <v>46473</v>
      </c>
      <c r="S109" s="152">
        <f t="shared" si="384"/>
        <v>46474</v>
      </c>
      <c r="T109" s="135">
        <f t="shared" ref="T109" si="385">COUNTIF(M110:S110,"★")</f>
        <v>0</v>
      </c>
      <c r="U109" s="135"/>
      <c r="V109" s="135" t="str">
        <f>TEXT(M109,"YYYY-MM")</f>
        <v>2027-03</v>
      </c>
      <c r="W109" s="140" cm="1">
        <f t="array" ref="W109">SUMPRODUCT((M109:S109&gt;=$N$8)*(M109:S109 &lt;= $N$9)*(TEXT(M109:S109,"yyyy-mm")=V109)*(M110:S110 = "●"))</f>
        <v>0</v>
      </c>
      <c r="X109" s="140" cm="1">
        <f t="array" ref="X109">SUMPRODUCT((R109:S109&gt;=$N$8)*(R109:S109 &lt;= $N$9)*(TEXT(R109:S109,"yyyy-mm")=V109)*(R110:S110 = "▲"))</f>
        <v>0</v>
      </c>
      <c r="Y109" s="140" cm="1">
        <f t="array" ref="Y109">SUMPRODUCT((M109:S109&gt;=$N$8)*(M109:S109 &lt;= $N$9)*(TEXT(M109:S109,"yyyy-mm")=V109)*(M110:S110 = "★"))</f>
        <v>0</v>
      </c>
      <c r="Z109" s="135"/>
      <c r="AA109" s="135"/>
      <c r="AB109" s="132">
        <v>96</v>
      </c>
      <c r="AC109" s="141">
        <f>S149+1</f>
        <v>46615</v>
      </c>
      <c r="AD109" s="141">
        <f t="shared" ref="AD109:AI109" si="386">AC109+1</f>
        <v>46616</v>
      </c>
      <c r="AE109" s="141">
        <f t="shared" si="386"/>
        <v>46617</v>
      </c>
      <c r="AF109" s="141">
        <f t="shared" si="386"/>
        <v>46618</v>
      </c>
      <c r="AG109" s="141">
        <f t="shared" si="386"/>
        <v>46619</v>
      </c>
      <c r="AH109" s="151">
        <f t="shared" si="386"/>
        <v>46620</v>
      </c>
      <c r="AI109" s="152">
        <f t="shared" si="386"/>
        <v>46621</v>
      </c>
      <c r="AJ109" s="68">
        <f t="shared" ref="AJ109" si="387">COUNTIF(AC110:AI110,"★")</f>
        <v>0</v>
      </c>
      <c r="AK109" s="68"/>
      <c r="AL109" s="68" t="str">
        <f>TEXT(AC109,"YYYY-MM")</f>
        <v>2027-08</v>
      </c>
      <c r="AM109" s="69" cm="1">
        <f t="array" ref="AM109">SUMPRODUCT((AC109:AI109&gt;=$N$8)*(AC109:AI109 &lt;= $N$9)*(TEXT(AC109:AI109,"yyyy-mm")=AL109)*(AC110:AI110 = "●"))</f>
        <v>0</v>
      </c>
      <c r="AN109" s="69" cm="1">
        <f t="array" ref="AN109">SUMPRODUCT((AH109:AI109&gt;=$N$8)*(AH109:AI109 &lt;= $N$9)*(TEXT(AH109:AI109,"yyyy-mm")=AL109)*(AH110:AI110 = "▲"))</f>
        <v>0</v>
      </c>
      <c r="AO109" s="69" cm="1">
        <f t="array" ref="AO109">SUMPRODUCT((AC109:AI109&gt;=$N$8)*(AC109:AI109 &lt;= $N$9)*(TEXT(AC109:AI109,"yyyy-mm")=AL109)*(AC110:AI110 = "★"))</f>
        <v>0</v>
      </c>
      <c r="AP109" s="68"/>
      <c r="AQ109" s="19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3"/>
    </row>
    <row r="110" spans="10:55" s="8" customFormat="1" ht="19.5" customHeight="1" thickBot="1" x14ac:dyDescent="0.5">
      <c r="J110" s="86"/>
      <c r="K110" s="135" t="str">
        <f>IF(U110&gt;=0.285,"OK","NG")</f>
        <v>NG</v>
      </c>
      <c r="L110" s="136"/>
      <c r="M110" s="144"/>
      <c r="N110" s="144"/>
      <c r="O110" s="144"/>
      <c r="P110" s="144"/>
      <c r="Q110" s="144"/>
      <c r="R110" s="145"/>
      <c r="S110" s="146"/>
      <c r="T110" s="135">
        <f t="shared" ref="T110" si="388">COUNTIF(M110:S110,"●")</f>
        <v>0</v>
      </c>
      <c r="U110" s="147">
        <f>IF(COUNTA(M110:S110)=0,-1,IF(OR(COUNTIF(M110:S110,"▲")&gt;6,AND(M109&lt;$N$9,$N$9&lt;S109)),0.285,IF(T109+T110=0,0,T110/(T110+T109))))</f>
        <v>-1</v>
      </c>
      <c r="V110" s="135" t="str">
        <f>TEXT(S109,"YYYY-MM")</f>
        <v>2027-03</v>
      </c>
      <c r="W110" s="140" cm="1">
        <f t="array" ref="W110">IF(V110=V109,0,SUMPRODUCT((M109:S109&gt;=$N$8)*(M109:S109 &lt;= $N$9)*(TEXT(M109:S109,"yyyy-mm")=V110)*(M110:S110 = "●")))</f>
        <v>0</v>
      </c>
      <c r="X110" s="140" cm="1">
        <f t="array" ref="X110">IF(V110=V109,0,SUMPRODUCT((M109:S109&gt;=$N$8)*(M109:S109 &lt;= $N$9)*(TEXT(M109:S109,"yyyy-mm")=V110)*(M110:S110 = "▲")))</f>
        <v>0</v>
      </c>
      <c r="Y110" s="140" cm="1">
        <f t="array" ref="Y110">IF(V110=V109,0,SUMPRODUCT((M109:S109&gt;=$N$8)*(M109:S109 &lt;= $N$9)*(TEXT(M109:S109,"yyyy-mm")=V110)*(M110:S110 = "★")))</f>
        <v>0</v>
      </c>
      <c r="Z110" s="135"/>
      <c r="AA110" s="135" t="str">
        <f>IF(AK110&gt;=0.285,"OK","NG")</f>
        <v>NG</v>
      </c>
      <c r="AB110" s="136"/>
      <c r="AC110" s="144"/>
      <c r="AD110" s="144"/>
      <c r="AE110" s="144"/>
      <c r="AF110" s="144"/>
      <c r="AG110" s="144"/>
      <c r="AH110" s="145"/>
      <c r="AI110" s="146"/>
      <c r="AJ110" s="68">
        <f t="shared" ref="AJ110" si="389">COUNTIF(AC110:AI110,"●")</f>
        <v>0</v>
      </c>
      <c r="AK110" s="70">
        <f>IF(COUNTA(AC110:AI110)=0,-1,IF(OR(COUNTIF(AC110:AI110,"▲")&gt;6,AND(AC109&lt;$N$9,$N$9&lt;AI109)),0.285,IF(AJ109+AJ110=0,0,AJ110/(AJ110+AJ109))))</f>
        <v>-1</v>
      </c>
      <c r="AL110" s="68" t="str">
        <f>TEXT(AI109,"YYYY-MM")</f>
        <v>2027-08</v>
      </c>
      <c r="AM110" s="69" cm="1">
        <f t="array" ref="AM110">IF(AL110=AL109,0,SUMPRODUCT((AC109:AI109&gt;=$N$8)*(AC109:AI109 &lt;= $N$9)*(TEXT(AC109:AI109,"yyyy-mm")=AL110)*(AC110:AI110 = "●")))</f>
        <v>0</v>
      </c>
      <c r="AN110" s="69" cm="1">
        <f t="array" ref="AN110">IF(AL110=AL109,0,SUMPRODUCT((AC109:AI109&gt;=$N$8)*(AC109:AI109 &lt;= $N$9)*(TEXT(AC109:AI109,"yyyy-mm")=AL110)*(AC110:AI110 = "▲")))</f>
        <v>0</v>
      </c>
      <c r="AO110" s="69" cm="1">
        <f t="array" ref="AO110">IF(AL110=AL109,0,SUMPRODUCT((AC109:AI109&gt;=$N$8)*(AC109:AI109 &lt;= $N$9)*(TEXT(AC109:AI109,"yyyy-mm")=AL110)*(AC110:AI110 = "★")))</f>
        <v>0</v>
      </c>
      <c r="AP110" s="68"/>
      <c r="AQ110" s="19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3"/>
    </row>
    <row r="111" spans="10:55" s="8" customFormat="1" ht="19.5" customHeight="1" x14ac:dyDescent="0.45">
      <c r="J111" s="86"/>
      <c r="K111" s="135"/>
      <c r="L111" s="132">
        <v>76</v>
      </c>
      <c r="M111" s="141">
        <f>S109+1</f>
        <v>46475</v>
      </c>
      <c r="N111" s="141">
        <f t="shared" ref="N111:S111" si="390">M111+1</f>
        <v>46476</v>
      </c>
      <c r="O111" s="141">
        <f t="shared" si="390"/>
        <v>46477</v>
      </c>
      <c r="P111" s="141">
        <f t="shared" si="390"/>
        <v>46478</v>
      </c>
      <c r="Q111" s="141">
        <f t="shared" si="390"/>
        <v>46479</v>
      </c>
      <c r="R111" s="142">
        <f t="shared" si="390"/>
        <v>46480</v>
      </c>
      <c r="S111" s="143">
        <f t="shared" si="390"/>
        <v>46481</v>
      </c>
      <c r="T111" s="135">
        <f t="shared" ref="T111" si="391">COUNTIF(M112:S112,"★")</f>
        <v>0</v>
      </c>
      <c r="U111" s="135"/>
      <c r="V111" s="135" t="str">
        <f>TEXT(M111,"YYYY-MM")</f>
        <v>2027-03</v>
      </c>
      <c r="W111" s="140" cm="1">
        <f t="array" ref="W111">SUMPRODUCT((M111:S111&gt;=$N$8)*(M111:S111 &lt;= $N$9)*(TEXT(M111:S111,"yyyy-mm")=V111)*(M112:S112 = "●"))</f>
        <v>0</v>
      </c>
      <c r="X111" s="140" cm="1">
        <f t="array" ref="X111">SUMPRODUCT((R111:S111&gt;=$N$8)*(R111:S111 &lt;= $N$9)*(TEXT(R111:S111,"yyyy-mm")=V111)*(R112:S112 = "▲"))</f>
        <v>0</v>
      </c>
      <c r="Y111" s="140" cm="1">
        <f t="array" ref="Y111">SUMPRODUCT((M111:S111&gt;=$N$8)*(M111:S111 &lt;= $N$9)*(TEXT(M111:S111,"yyyy-mm")=V111)*(M112:S112 = "★"))</f>
        <v>0</v>
      </c>
      <c r="Z111" s="135"/>
      <c r="AA111" s="135"/>
      <c r="AB111" s="132">
        <v>97</v>
      </c>
      <c r="AC111" s="141">
        <f>AI109+1</f>
        <v>46622</v>
      </c>
      <c r="AD111" s="141">
        <f t="shared" ref="AD111:AI111" si="392">AC111+1</f>
        <v>46623</v>
      </c>
      <c r="AE111" s="141">
        <f t="shared" si="392"/>
        <v>46624</v>
      </c>
      <c r="AF111" s="141">
        <f t="shared" si="392"/>
        <v>46625</v>
      </c>
      <c r="AG111" s="141">
        <f t="shared" si="392"/>
        <v>46626</v>
      </c>
      <c r="AH111" s="142">
        <f t="shared" si="392"/>
        <v>46627</v>
      </c>
      <c r="AI111" s="143">
        <f t="shared" si="392"/>
        <v>46628</v>
      </c>
      <c r="AJ111" s="68">
        <f t="shared" ref="AJ111" si="393">COUNTIF(AC112:AI112,"★")</f>
        <v>0</v>
      </c>
      <c r="AK111" s="68"/>
      <c r="AL111" s="68" t="str">
        <f>TEXT(AC111,"YYYY-MM")</f>
        <v>2027-08</v>
      </c>
      <c r="AM111" s="69" cm="1">
        <f t="array" ref="AM111">SUMPRODUCT((AC111:AI111&gt;=$N$8)*(AC111:AI111 &lt;= $N$9)*(TEXT(AC111:AI111,"yyyy-mm")=AL111)*(AC112:AI112 = "●"))</f>
        <v>0</v>
      </c>
      <c r="AN111" s="69" cm="1">
        <f t="array" ref="AN111">SUMPRODUCT((AH111:AI111&gt;=$N$8)*(AH111:AI111 &lt;= $N$9)*(TEXT(AH111:AI111,"yyyy-mm")=AL111)*(AH112:AI112 = "▲"))</f>
        <v>0</v>
      </c>
      <c r="AO111" s="69" cm="1">
        <f t="array" ref="AO111">SUMPRODUCT((AC111:AI111&gt;=$N$8)*(AC111:AI111 &lt;= $N$9)*(TEXT(AC111:AI111,"yyyy-mm")=AL111)*(AC112:AI112 = "★"))</f>
        <v>0</v>
      </c>
      <c r="AP111" s="68"/>
      <c r="AQ111" s="19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3"/>
    </row>
    <row r="112" spans="10:55" s="8" customFormat="1" ht="19.5" customHeight="1" thickBot="1" x14ac:dyDescent="0.5">
      <c r="J112" s="86"/>
      <c r="K112" s="135" t="str">
        <f t="shared" ref="K112" si="394">IF(U112&gt;=0.285,"OK","NG")</f>
        <v>NG</v>
      </c>
      <c r="L112" s="136"/>
      <c r="M112" s="144"/>
      <c r="N112" s="144"/>
      <c r="O112" s="144"/>
      <c r="P112" s="144"/>
      <c r="Q112" s="144"/>
      <c r="R112" s="145"/>
      <c r="S112" s="146"/>
      <c r="T112" s="135">
        <f t="shared" ref="T112" si="395">COUNTIF(M112:S112,"●")</f>
        <v>0</v>
      </c>
      <c r="U112" s="147">
        <f t="shared" ref="U112" si="396">IF(COUNTA(M112:S112)=0,-1,IF(OR(COUNTIF(M112:S112,"▲")&gt;6,AND(M111&lt;$N$9,$N$9&lt;S111)),0.285,IF(T111+T112=0,0,T112/(T112+T111))))</f>
        <v>-1</v>
      </c>
      <c r="V112" s="135" t="str">
        <f>TEXT(S111,"YYYY-MM")</f>
        <v>2027-04</v>
      </c>
      <c r="W112" s="140" cm="1">
        <f t="array" ref="W112">IF(V112=V111,0,SUMPRODUCT((M111:S111&gt;=$N$8)*(M111:S111 &lt;= $N$9)*(TEXT(M111:S111,"yyyy-mm")=V112)*(M112:S112 = "●")))</f>
        <v>0</v>
      </c>
      <c r="X112" s="140" cm="1">
        <f t="array" ref="X112">IF(V112=V111,0,SUMPRODUCT((M111:S111&gt;=$N$8)*(M111:S111 &lt;= $N$9)*(TEXT(M111:S111,"yyyy-mm")=V112)*(M112:S112 = "▲")))</f>
        <v>0</v>
      </c>
      <c r="Y112" s="140" cm="1">
        <f t="array" ref="Y112">IF(V112=V111,0,SUMPRODUCT((M111:S111&gt;=$N$8)*(M111:S111 &lt;= $N$9)*(TEXT(M111:S111,"yyyy-mm")=V112)*(M112:S112 = "★")))</f>
        <v>0</v>
      </c>
      <c r="Z112" s="135"/>
      <c r="AA112" s="135" t="str">
        <f t="shared" ref="AA112" si="397">IF(AK112&gt;=0.285,"OK","NG")</f>
        <v>NG</v>
      </c>
      <c r="AB112" s="136"/>
      <c r="AC112" s="144"/>
      <c r="AD112" s="144"/>
      <c r="AE112" s="144"/>
      <c r="AF112" s="144"/>
      <c r="AG112" s="144"/>
      <c r="AH112" s="145"/>
      <c r="AI112" s="146"/>
      <c r="AJ112" s="68">
        <f t="shared" ref="AJ112" si="398">COUNTIF(AC112:AI112,"●")</f>
        <v>0</v>
      </c>
      <c r="AK112" s="70">
        <f t="shared" ref="AK112" si="399">IF(COUNTA(AC112:AI112)=0,-1,IF(OR(COUNTIF(AC112:AI112,"▲")&gt;6,AND(AC111&lt;$N$9,$N$9&lt;AI111)),0.285,IF(AJ111+AJ112=0,0,AJ112/(AJ112+AJ111))))</f>
        <v>-1</v>
      </c>
      <c r="AL112" s="68" t="str">
        <f>TEXT(AI111,"YYYY-MM")</f>
        <v>2027-08</v>
      </c>
      <c r="AM112" s="69" cm="1">
        <f t="array" ref="AM112">IF(AL112=AL111,0,SUMPRODUCT((AC111:AI111&gt;=$N$8)*(AC111:AI111 &lt;= $N$9)*(TEXT(AC111:AI111,"yyyy-mm")=AL112)*(AC112:AI112 = "●")))</f>
        <v>0</v>
      </c>
      <c r="AN112" s="69" cm="1">
        <f t="array" ref="AN112">IF(AL112=AL111,0,SUMPRODUCT((AC111:AI111&gt;=$N$8)*(AC111:AI111 &lt;= $N$9)*(TEXT(AC111:AI111,"yyyy-mm")=AL112)*(AC112:AI112 = "▲")))</f>
        <v>0</v>
      </c>
      <c r="AO112" s="69" cm="1">
        <f t="array" ref="AO112">IF(AL112=AL111,0,SUMPRODUCT((AC111:AI111&gt;=$N$8)*(AC111:AI111 &lt;= $N$9)*(TEXT(AC111:AI111,"yyyy-mm")=AL112)*(AC112:AI112 = "★")))</f>
        <v>0</v>
      </c>
      <c r="AP112" s="68"/>
      <c r="AQ112" s="19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3"/>
    </row>
    <row r="113" spans="10:55" s="8" customFormat="1" ht="19.5" customHeight="1" x14ac:dyDescent="0.45">
      <c r="J113" s="86"/>
      <c r="K113" s="135"/>
      <c r="L113" s="132">
        <v>77</v>
      </c>
      <c r="M113" s="141">
        <f>S111+1</f>
        <v>46482</v>
      </c>
      <c r="N113" s="141">
        <f t="shared" ref="N113:S113" si="400">M113+1</f>
        <v>46483</v>
      </c>
      <c r="O113" s="141">
        <f t="shared" si="400"/>
        <v>46484</v>
      </c>
      <c r="P113" s="141">
        <f t="shared" si="400"/>
        <v>46485</v>
      </c>
      <c r="Q113" s="141">
        <f t="shared" si="400"/>
        <v>46486</v>
      </c>
      <c r="R113" s="142">
        <f t="shared" si="400"/>
        <v>46487</v>
      </c>
      <c r="S113" s="143">
        <f t="shared" si="400"/>
        <v>46488</v>
      </c>
      <c r="T113" s="135">
        <f t="shared" ref="T113" si="401">COUNTIF(M114:S114,"★")</f>
        <v>0</v>
      </c>
      <c r="U113" s="135"/>
      <c r="V113" s="135" t="str">
        <f>TEXT(M113,"YYYY-MM")</f>
        <v>2027-04</v>
      </c>
      <c r="W113" s="140" cm="1">
        <f t="array" ref="W113">SUMPRODUCT((M113:S113&gt;=$N$8)*(M113:S113 &lt;= $N$9)*(TEXT(M113:S113,"yyyy-mm")=V113)*(M114:S114 = "●"))</f>
        <v>0</v>
      </c>
      <c r="X113" s="140" cm="1">
        <f t="array" ref="X113">SUMPRODUCT((R113:S113&gt;=$N$8)*(R113:S113 &lt;= $N$9)*(TEXT(R113:S113,"yyyy-mm")=V113)*(R114:S114 = "▲"))</f>
        <v>0</v>
      </c>
      <c r="Y113" s="140" cm="1">
        <f t="array" ref="Y113">SUMPRODUCT((M113:S113&gt;=$N$8)*(M113:S113 &lt;= $N$9)*(TEXT(M113:S113,"yyyy-mm")=V113)*(M114:S114 = "★"))</f>
        <v>0</v>
      </c>
      <c r="Z113" s="135"/>
      <c r="AA113" s="135"/>
      <c r="AB113" s="132">
        <v>98</v>
      </c>
      <c r="AC113" s="141">
        <f>AI111+1</f>
        <v>46629</v>
      </c>
      <c r="AD113" s="141">
        <f t="shared" ref="AD113:AI113" si="402">AC113+1</f>
        <v>46630</v>
      </c>
      <c r="AE113" s="141">
        <f t="shared" si="402"/>
        <v>46631</v>
      </c>
      <c r="AF113" s="141">
        <f t="shared" si="402"/>
        <v>46632</v>
      </c>
      <c r="AG113" s="141">
        <f t="shared" si="402"/>
        <v>46633</v>
      </c>
      <c r="AH113" s="142">
        <f t="shared" si="402"/>
        <v>46634</v>
      </c>
      <c r="AI113" s="143">
        <f t="shared" si="402"/>
        <v>46635</v>
      </c>
      <c r="AJ113" s="68">
        <f t="shared" ref="AJ113" si="403">COUNTIF(AC114:AI114,"★")</f>
        <v>0</v>
      </c>
      <c r="AK113" s="68"/>
      <c r="AL113" s="68" t="str">
        <f>TEXT(AC113,"YYYY-MM")</f>
        <v>2027-08</v>
      </c>
      <c r="AM113" s="69" cm="1">
        <f t="array" ref="AM113">SUMPRODUCT((AC113:AI113&gt;=$N$8)*(AC113:AI113 &lt;= $N$9)*(TEXT(AC113:AI113,"yyyy-mm")=AL113)*(AC114:AI114 = "●"))</f>
        <v>0</v>
      </c>
      <c r="AN113" s="69" cm="1">
        <f t="array" ref="AN113">SUMPRODUCT((AH113:AI113&gt;=$N$8)*(AH113:AI113 &lt;= $N$9)*(TEXT(AH113:AI113,"yyyy-mm")=AL113)*(AH114:AI114 = "▲"))</f>
        <v>0</v>
      </c>
      <c r="AO113" s="69" cm="1">
        <f t="array" ref="AO113">SUMPRODUCT((AC113:AI113&gt;=$N$8)*(AC113:AI113 &lt;= $N$9)*(TEXT(AC113:AI113,"yyyy-mm")=AL113)*(AC114:AI114 = "★"))</f>
        <v>0</v>
      </c>
      <c r="AP113" s="68"/>
      <c r="AQ113" s="19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3"/>
    </row>
    <row r="114" spans="10:55" s="8" customFormat="1" ht="19.5" customHeight="1" thickBot="1" x14ac:dyDescent="0.5">
      <c r="J114" s="86"/>
      <c r="K114" s="135" t="str">
        <f t="shared" ref="K114" si="404">IF(U114&gt;=0.285,"OK","NG")</f>
        <v>NG</v>
      </c>
      <c r="L114" s="136"/>
      <c r="M114" s="144"/>
      <c r="N114" s="144"/>
      <c r="O114" s="144"/>
      <c r="P114" s="144"/>
      <c r="Q114" s="144"/>
      <c r="R114" s="145"/>
      <c r="S114" s="146"/>
      <c r="T114" s="135">
        <f t="shared" ref="T114" si="405">COUNTIF(M114:S114,"●")</f>
        <v>0</v>
      </c>
      <c r="U114" s="147">
        <f t="shared" ref="U114" si="406">IF(COUNTA(M114:S114)=0,-1,IF(OR(COUNTIF(M114:S114,"▲")&gt;6,AND(M113&lt;$N$9,$N$9&lt;S113)),0.285,IF(T113+T114=0,0,T114/(T114+T113))))</f>
        <v>-1</v>
      </c>
      <c r="V114" s="135" t="str">
        <f>TEXT(S113,"YYYY-MM")</f>
        <v>2027-04</v>
      </c>
      <c r="W114" s="140" cm="1">
        <f t="array" ref="W114">IF(V114=V113,0,SUMPRODUCT((M113:S113&gt;=$N$8)*(M113:S113 &lt;= $N$9)*(TEXT(M113:S113,"yyyy-mm")=V114)*(M114:S114 = "●")))</f>
        <v>0</v>
      </c>
      <c r="X114" s="140" cm="1">
        <f t="array" ref="X114">IF(V114=V113,0,SUMPRODUCT((M113:S113&gt;=$N$8)*(M113:S113 &lt;= $N$9)*(TEXT(M113:S113,"yyyy-mm")=V114)*(M114:S114 = "▲")))</f>
        <v>0</v>
      </c>
      <c r="Y114" s="140" cm="1">
        <f t="array" ref="Y114">IF(V114=V113,0,SUMPRODUCT((M113:S113&gt;=$N$8)*(M113:S113 &lt;= $N$9)*(TEXT(M113:S113,"yyyy-mm")=V114)*(M114:S114 = "★")))</f>
        <v>0</v>
      </c>
      <c r="Z114" s="135"/>
      <c r="AA114" s="135" t="str">
        <f t="shared" ref="AA114" si="407">IF(AK114&gt;=0.285,"OK","NG")</f>
        <v>NG</v>
      </c>
      <c r="AB114" s="136"/>
      <c r="AC114" s="144"/>
      <c r="AD114" s="144"/>
      <c r="AE114" s="144"/>
      <c r="AF114" s="144"/>
      <c r="AG114" s="144"/>
      <c r="AH114" s="145"/>
      <c r="AI114" s="146"/>
      <c r="AJ114" s="68">
        <f t="shared" ref="AJ114" si="408">COUNTIF(AC114:AI114,"●")</f>
        <v>0</v>
      </c>
      <c r="AK114" s="70">
        <f t="shared" ref="AK114" si="409">IF(COUNTA(AC114:AI114)=0,-1,IF(OR(COUNTIF(AC114:AI114,"▲")&gt;6,AND(AC113&lt;$N$9,$N$9&lt;AI113)),0.285,IF(AJ113+AJ114=0,0,AJ114/(AJ114+AJ113))))</f>
        <v>-1</v>
      </c>
      <c r="AL114" s="68" t="str">
        <f>TEXT(AI113,"YYYY-MM")</f>
        <v>2027-09</v>
      </c>
      <c r="AM114" s="69" cm="1">
        <f t="array" ref="AM114">IF(AL114=AL113,0,SUMPRODUCT((AC113:AI113&gt;=$N$8)*(AC113:AI113 &lt;= $N$9)*(TEXT(AC113:AI113,"yyyy-mm")=AL114)*(AC114:AI114 = "●")))</f>
        <v>0</v>
      </c>
      <c r="AN114" s="69" cm="1">
        <f t="array" ref="AN114">IF(AL114=AL113,0,SUMPRODUCT((AC113:AI113&gt;=$N$8)*(AC113:AI113 &lt;= $N$9)*(TEXT(AC113:AI113,"yyyy-mm")=AL114)*(AC114:AI114 = "▲")))</f>
        <v>0</v>
      </c>
      <c r="AO114" s="69" cm="1">
        <f t="array" ref="AO114">IF(AL114=AL113,0,SUMPRODUCT((AC113:AI113&gt;=$N$8)*(AC113:AI113 &lt;= $N$9)*(TEXT(AC113:AI113,"yyyy-mm")=AL114)*(AC114:AI114 = "★")))</f>
        <v>0</v>
      </c>
      <c r="AP114" s="68"/>
      <c r="AQ114" s="19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3"/>
    </row>
    <row r="115" spans="10:55" s="8" customFormat="1" ht="19.5" customHeight="1" x14ac:dyDescent="0.45">
      <c r="J115" s="86"/>
      <c r="K115" s="135"/>
      <c r="L115" s="132">
        <v>78</v>
      </c>
      <c r="M115" s="141">
        <f>S113+1</f>
        <v>46489</v>
      </c>
      <c r="N115" s="141">
        <f t="shared" ref="N115:S115" si="410">M115+1</f>
        <v>46490</v>
      </c>
      <c r="O115" s="141">
        <f t="shared" si="410"/>
        <v>46491</v>
      </c>
      <c r="P115" s="141">
        <f t="shared" si="410"/>
        <v>46492</v>
      </c>
      <c r="Q115" s="141">
        <f t="shared" si="410"/>
        <v>46493</v>
      </c>
      <c r="R115" s="142">
        <f t="shared" si="410"/>
        <v>46494</v>
      </c>
      <c r="S115" s="143">
        <f t="shared" si="410"/>
        <v>46495</v>
      </c>
      <c r="T115" s="135">
        <f t="shared" ref="T115" si="411">COUNTIF(M116:S116,"★")</f>
        <v>0</v>
      </c>
      <c r="U115" s="135"/>
      <c r="V115" s="135" t="str">
        <f>TEXT(M115,"YYYY-MM")</f>
        <v>2027-04</v>
      </c>
      <c r="W115" s="140" cm="1">
        <f t="array" ref="W115">SUMPRODUCT((M115:S115&gt;=$N$8)*(M115:S115 &lt;= $N$9)*(TEXT(M115:S115,"yyyy-mm")=V115)*(M116:S116 = "●"))</f>
        <v>0</v>
      </c>
      <c r="X115" s="140" cm="1">
        <f t="array" ref="X115">SUMPRODUCT((R115:S115&gt;=$N$8)*(R115:S115 &lt;= $N$9)*(TEXT(R115:S115,"yyyy-mm")=V115)*(R116:S116 = "▲"))</f>
        <v>0</v>
      </c>
      <c r="Y115" s="140" cm="1">
        <f t="array" ref="Y115">SUMPRODUCT((M115:S115&gt;=$N$8)*(M115:S115 &lt;= $N$9)*(TEXT(M115:S115,"yyyy-mm")=V115)*(M116:S116 = "★"))</f>
        <v>0</v>
      </c>
      <c r="Z115" s="135"/>
      <c r="AA115" s="135"/>
      <c r="AB115" s="132">
        <v>99</v>
      </c>
      <c r="AC115" s="141">
        <f>AI113+1</f>
        <v>46636</v>
      </c>
      <c r="AD115" s="141">
        <f t="shared" ref="AD115:AI115" si="412">AC115+1</f>
        <v>46637</v>
      </c>
      <c r="AE115" s="141">
        <f t="shared" si="412"/>
        <v>46638</v>
      </c>
      <c r="AF115" s="141">
        <f t="shared" si="412"/>
        <v>46639</v>
      </c>
      <c r="AG115" s="141">
        <f t="shared" si="412"/>
        <v>46640</v>
      </c>
      <c r="AH115" s="142">
        <f t="shared" si="412"/>
        <v>46641</v>
      </c>
      <c r="AI115" s="143">
        <f t="shared" si="412"/>
        <v>46642</v>
      </c>
      <c r="AJ115" s="68">
        <f t="shared" ref="AJ115" si="413">COUNTIF(AC116:AI116,"★")</f>
        <v>0</v>
      </c>
      <c r="AK115" s="68"/>
      <c r="AL115" s="68" t="str">
        <f>TEXT(AC115,"YYYY-MM")</f>
        <v>2027-09</v>
      </c>
      <c r="AM115" s="69" cm="1">
        <f t="array" ref="AM115">SUMPRODUCT((AC115:AI115&gt;=$N$8)*(AC115:AI115 &lt;= $N$9)*(TEXT(AC115:AI115,"yyyy-mm")=AL115)*(AC116:AI116 = "●"))</f>
        <v>0</v>
      </c>
      <c r="AN115" s="69" cm="1">
        <f t="array" ref="AN115">SUMPRODUCT((AH115:AI115&gt;=$N$8)*(AH115:AI115 &lt;= $N$9)*(TEXT(AH115:AI115,"yyyy-mm")=AL115)*(AH116:AI116 = "▲"))</f>
        <v>0</v>
      </c>
      <c r="AO115" s="69" cm="1">
        <f t="array" ref="AO115">SUMPRODUCT((AC115:AI115&gt;=$N$8)*(AC115:AI115 &lt;= $N$9)*(TEXT(AC115:AI115,"yyyy-mm")=AL115)*(AC116:AI116 = "★"))</f>
        <v>0</v>
      </c>
      <c r="AP115" s="68"/>
      <c r="AQ115" s="19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3"/>
    </row>
    <row r="116" spans="10:55" s="8" customFormat="1" ht="19.5" customHeight="1" thickBot="1" x14ac:dyDescent="0.5">
      <c r="J116" s="86"/>
      <c r="K116" s="135" t="str">
        <f t="shared" ref="K116" si="414">IF(U116&gt;=0.285,"OK","NG")</f>
        <v>NG</v>
      </c>
      <c r="L116" s="136"/>
      <c r="M116" s="144"/>
      <c r="N116" s="144"/>
      <c r="O116" s="144"/>
      <c r="P116" s="144"/>
      <c r="Q116" s="144"/>
      <c r="R116" s="145"/>
      <c r="S116" s="146"/>
      <c r="T116" s="135">
        <f t="shared" ref="T116" si="415">COUNTIF(M116:S116,"●")</f>
        <v>0</v>
      </c>
      <c r="U116" s="147">
        <f t="shared" ref="U116" si="416">IF(COUNTA(M116:S116)=0,-1,IF(OR(COUNTIF(M116:S116,"▲")&gt;6,AND(M115&lt;$N$9,$N$9&lt;S115)),0.285,IF(T115+T116=0,0,T116/(T116+T115))))</f>
        <v>-1</v>
      </c>
      <c r="V116" s="135" t="str">
        <f>TEXT(S115,"YYYY-MM")</f>
        <v>2027-04</v>
      </c>
      <c r="W116" s="140" cm="1">
        <f t="array" ref="W116">IF(V116=V115,0,SUMPRODUCT((M115:S115&gt;=$N$8)*(M115:S115 &lt;= $N$9)*(TEXT(M115:S115,"yyyy-mm")=V116)*(M116:S116 = "●")))</f>
        <v>0</v>
      </c>
      <c r="X116" s="140" cm="1">
        <f t="array" ref="X116">IF(V116=V115,0,SUMPRODUCT((M115:S115&gt;=$N$8)*(M115:S115 &lt;= $N$9)*(TEXT(M115:S115,"yyyy-mm")=V116)*(M116:S116 = "▲")))</f>
        <v>0</v>
      </c>
      <c r="Y116" s="140" cm="1">
        <f t="array" ref="Y116">IF(V116=V115,0,SUMPRODUCT((M115:S115&gt;=$N$8)*(M115:S115 &lt;= $N$9)*(TEXT(M115:S115,"yyyy-mm")=V116)*(M116:S116 = "★")))</f>
        <v>0</v>
      </c>
      <c r="Z116" s="135"/>
      <c r="AA116" s="135" t="str">
        <f t="shared" ref="AA116" si="417">IF(AK116&gt;=0.285,"OK","NG")</f>
        <v>NG</v>
      </c>
      <c r="AB116" s="136"/>
      <c r="AC116" s="144"/>
      <c r="AD116" s="144"/>
      <c r="AE116" s="144"/>
      <c r="AF116" s="144"/>
      <c r="AG116" s="144"/>
      <c r="AH116" s="145"/>
      <c r="AI116" s="146"/>
      <c r="AJ116" s="68">
        <f t="shared" ref="AJ116" si="418">COUNTIF(AC116:AI116,"●")</f>
        <v>0</v>
      </c>
      <c r="AK116" s="70">
        <f t="shared" ref="AK116" si="419">IF(COUNTA(AC116:AI116)=0,-1,IF(OR(COUNTIF(AC116:AI116,"▲")&gt;6,AND(AC115&lt;$N$9,$N$9&lt;AI115)),0.285,IF(AJ115+AJ116=0,0,AJ116/(AJ116+AJ115))))</f>
        <v>-1</v>
      </c>
      <c r="AL116" s="68" t="str">
        <f>TEXT(AI115,"YYYY-MM")</f>
        <v>2027-09</v>
      </c>
      <c r="AM116" s="69" cm="1">
        <f t="array" ref="AM116">IF(AL116=AL115,0,SUMPRODUCT((AC115:AI115&gt;=$N$8)*(AC115:AI115 &lt;= $N$9)*(TEXT(AC115:AI115,"yyyy-mm")=AL116)*(AC116:AI116 = "●")))</f>
        <v>0</v>
      </c>
      <c r="AN116" s="69" cm="1">
        <f t="array" ref="AN116">IF(AL116=AL115,0,SUMPRODUCT((AC115:AI115&gt;=$N$8)*(AC115:AI115 &lt;= $N$9)*(TEXT(AC115:AI115,"yyyy-mm")=AL116)*(AC116:AI116 = "▲")))</f>
        <v>0</v>
      </c>
      <c r="AO116" s="69" cm="1">
        <f t="array" ref="AO116">IF(AL116=AL115,0,SUMPRODUCT((AC115:AI115&gt;=$N$8)*(AC115:AI115 &lt;= $N$9)*(TEXT(AC115:AI115,"yyyy-mm")=AL116)*(AC116:AI116 = "★")))</f>
        <v>0</v>
      </c>
      <c r="AP116" s="68"/>
      <c r="AQ116" s="19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3"/>
    </row>
    <row r="117" spans="10:55" s="8" customFormat="1" ht="19.5" customHeight="1" x14ac:dyDescent="0.45">
      <c r="J117" s="86"/>
      <c r="K117" s="135"/>
      <c r="L117" s="132">
        <v>79</v>
      </c>
      <c r="M117" s="141">
        <f>S115+1</f>
        <v>46496</v>
      </c>
      <c r="N117" s="141">
        <f t="shared" ref="N117:S117" si="420">M117+1</f>
        <v>46497</v>
      </c>
      <c r="O117" s="141">
        <f t="shared" si="420"/>
        <v>46498</v>
      </c>
      <c r="P117" s="141">
        <f t="shared" si="420"/>
        <v>46499</v>
      </c>
      <c r="Q117" s="141">
        <f t="shared" si="420"/>
        <v>46500</v>
      </c>
      <c r="R117" s="142">
        <f t="shared" si="420"/>
        <v>46501</v>
      </c>
      <c r="S117" s="143">
        <f t="shared" si="420"/>
        <v>46502</v>
      </c>
      <c r="T117" s="135">
        <f t="shared" ref="T117" si="421">COUNTIF(M118:S118,"★")</f>
        <v>0</v>
      </c>
      <c r="U117" s="135"/>
      <c r="V117" s="135" t="str">
        <f>TEXT(M117,"YYYY-MM")</f>
        <v>2027-04</v>
      </c>
      <c r="W117" s="140" cm="1">
        <f t="array" ref="W117">SUMPRODUCT((M117:S117&gt;=$N$8)*(M117:S117 &lt;= $N$9)*(TEXT(M117:S117,"yyyy-mm")=V117)*(M118:S118 = "●"))</f>
        <v>0</v>
      </c>
      <c r="X117" s="140" cm="1">
        <f t="array" ref="X117">SUMPRODUCT((R117:S117&gt;=$N$8)*(R117:S117 &lt;= $N$9)*(TEXT(R117:S117,"yyyy-mm")=V117)*(R118:S118 = "▲"))</f>
        <v>0</v>
      </c>
      <c r="Y117" s="140" cm="1">
        <f t="array" ref="Y117">SUMPRODUCT((M117:S117&gt;=$N$8)*(M117:S117 &lt;= $N$9)*(TEXT(M117:S117,"yyyy-mm")=V117)*(M118:S118 = "★"))</f>
        <v>0</v>
      </c>
      <c r="Z117" s="135"/>
      <c r="AA117" s="135"/>
      <c r="AB117" s="132">
        <v>100</v>
      </c>
      <c r="AC117" s="141">
        <f>AI115+1</f>
        <v>46643</v>
      </c>
      <c r="AD117" s="141">
        <f t="shared" ref="AD117:AI117" si="422">AC117+1</f>
        <v>46644</v>
      </c>
      <c r="AE117" s="141">
        <f t="shared" si="422"/>
        <v>46645</v>
      </c>
      <c r="AF117" s="141">
        <f t="shared" si="422"/>
        <v>46646</v>
      </c>
      <c r="AG117" s="141">
        <f t="shared" si="422"/>
        <v>46647</v>
      </c>
      <c r="AH117" s="142">
        <f t="shared" si="422"/>
        <v>46648</v>
      </c>
      <c r="AI117" s="143">
        <f t="shared" si="422"/>
        <v>46649</v>
      </c>
      <c r="AJ117" s="68">
        <f t="shared" ref="AJ117" si="423">COUNTIF(AC118:AI118,"★")</f>
        <v>0</v>
      </c>
      <c r="AK117" s="68"/>
      <c r="AL117" s="68" t="str">
        <f>TEXT(AC117,"YYYY-MM")</f>
        <v>2027-09</v>
      </c>
      <c r="AM117" s="69" cm="1">
        <f t="array" ref="AM117">SUMPRODUCT((AC117:AI117&gt;=$N$8)*(AC117:AI117 &lt;= $N$9)*(TEXT(AC117:AI117,"yyyy-mm")=AL117)*(AC118:AI118 = "●"))</f>
        <v>0</v>
      </c>
      <c r="AN117" s="69" cm="1">
        <f t="array" ref="AN117">SUMPRODUCT((AH117:AI117&gt;=$N$8)*(AH117:AI117 &lt;= $N$9)*(TEXT(AH117:AI117,"yyyy-mm")=AL117)*(AH118:AI118 = "▲"))</f>
        <v>0</v>
      </c>
      <c r="AO117" s="69" cm="1">
        <f t="array" ref="AO117">SUMPRODUCT((AC117:AI117&gt;=$N$8)*(AC117:AI117 &lt;= $N$9)*(TEXT(AC117:AI117,"yyyy-mm")=AL117)*(AC118:AI118 = "★"))</f>
        <v>0</v>
      </c>
      <c r="AP117" s="68"/>
      <c r="AQ117" s="19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3"/>
    </row>
    <row r="118" spans="10:55" s="8" customFormat="1" ht="19.5" customHeight="1" thickBot="1" x14ac:dyDescent="0.5">
      <c r="J118" s="86"/>
      <c r="K118" s="135" t="str">
        <f t="shared" ref="K118" si="424">IF(U118&gt;=0.285,"OK","NG")</f>
        <v>NG</v>
      </c>
      <c r="L118" s="136"/>
      <c r="M118" s="144"/>
      <c r="N118" s="144"/>
      <c r="O118" s="144"/>
      <c r="P118" s="144"/>
      <c r="Q118" s="144"/>
      <c r="R118" s="145"/>
      <c r="S118" s="146"/>
      <c r="T118" s="135">
        <f t="shared" ref="T118" si="425">COUNTIF(M118:S118,"●")</f>
        <v>0</v>
      </c>
      <c r="U118" s="147">
        <f t="shared" ref="U118" si="426">IF(COUNTA(M118:S118)=0,-1,IF(OR(COUNTIF(M118:S118,"▲")&gt;6,AND(M117&lt;$N$9,$N$9&lt;S117)),0.285,IF(T117+T118=0,0,T118/(T118+T117))))</f>
        <v>-1</v>
      </c>
      <c r="V118" s="135" t="str">
        <f>TEXT(S117,"YYYY-MM")</f>
        <v>2027-04</v>
      </c>
      <c r="W118" s="140" cm="1">
        <f t="array" ref="W118">IF(V118=V117,0,SUMPRODUCT((M117:S117&gt;=$N$8)*(M117:S117 &lt;= $N$9)*(TEXT(M117:S117,"yyyy-mm")=V118)*(M118:S118 = "●")))</f>
        <v>0</v>
      </c>
      <c r="X118" s="140" cm="1">
        <f t="array" ref="X118">IF(V118=V117,0,SUMPRODUCT((M117:S117&gt;=$N$8)*(M117:S117 &lt;= $N$9)*(TEXT(M117:S117,"yyyy-mm")=V118)*(M118:S118 = "▲")))</f>
        <v>0</v>
      </c>
      <c r="Y118" s="140" cm="1">
        <f t="array" ref="Y118">IF(V118=V117,0,SUMPRODUCT((M117:S117&gt;=$N$8)*(M117:S117 &lt;= $N$9)*(TEXT(M117:S117,"yyyy-mm")=V118)*(M118:S118 = "★")))</f>
        <v>0</v>
      </c>
      <c r="Z118" s="135"/>
      <c r="AA118" s="135" t="str">
        <f t="shared" ref="AA118" si="427">IF(AK118&gt;=0.285,"OK","NG")</f>
        <v>NG</v>
      </c>
      <c r="AB118" s="136"/>
      <c r="AC118" s="144"/>
      <c r="AD118" s="144"/>
      <c r="AE118" s="144"/>
      <c r="AF118" s="144"/>
      <c r="AG118" s="144"/>
      <c r="AH118" s="145"/>
      <c r="AI118" s="146"/>
      <c r="AJ118" s="68">
        <f t="shared" ref="AJ118" si="428">COUNTIF(AC118:AI118,"●")</f>
        <v>0</v>
      </c>
      <c r="AK118" s="70">
        <f t="shared" ref="AK118" si="429">IF(COUNTA(AC118:AI118)=0,-1,IF(OR(COUNTIF(AC118:AI118,"▲")&gt;6,AND(AC117&lt;$N$9,$N$9&lt;AI117)),0.285,IF(AJ117+AJ118=0,0,AJ118/(AJ118+AJ117))))</f>
        <v>-1</v>
      </c>
      <c r="AL118" s="68" t="str">
        <f>TEXT(AI117,"YYYY-MM")</f>
        <v>2027-09</v>
      </c>
      <c r="AM118" s="69" cm="1">
        <f t="array" ref="AM118">IF(AL118=AL117,0,SUMPRODUCT((AC117:AI117&gt;=$N$8)*(AC117:AI117 &lt;= $N$9)*(TEXT(AC117:AI117,"yyyy-mm")=AL118)*(AC118:AI118 = "●")))</f>
        <v>0</v>
      </c>
      <c r="AN118" s="69" cm="1">
        <f t="array" ref="AN118">IF(AL118=AL117,0,SUMPRODUCT((AC117:AI117&gt;=$N$8)*(AC117:AI117 &lt;= $N$9)*(TEXT(AC117:AI117,"yyyy-mm")=AL118)*(AC118:AI118 = "▲")))</f>
        <v>0</v>
      </c>
      <c r="AO118" s="69" cm="1">
        <f t="array" ref="AO118">IF(AL118=AL117,0,SUMPRODUCT((AC117:AI117&gt;=$N$8)*(AC117:AI117 &lt;= $N$9)*(TEXT(AC117:AI117,"yyyy-mm")=AL118)*(AC118:AI118 = "★")))</f>
        <v>0</v>
      </c>
      <c r="AP118" s="68"/>
      <c r="AQ118" s="19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3"/>
    </row>
    <row r="119" spans="10:55" s="8" customFormat="1" ht="19.5" customHeight="1" x14ac:dyDescent="0.45">
      <c r="J119" s="86"/>
      <c r="K119" s="135"/>
      <c r="L119" s="132">
        <v>80</v>
      </c>
      <c r="M119" s="141">
        <f>S117+1</f>
        <v>46503</v>
      </c>
      <c r="N119" s="141">
        <f t="shared" ref="N119:S119" si="430">M119+1</f>
        <v>46504</v>
      </c>
      <c r="O119" s="141">
        <f t="shared" si="430"/>
        <v>46505</v>
      </c>
      <c r="P119" s="141">
        <f t="shared" si="430"/>
        <v>46506</v>
      </c>
      <c r="Q119" s="141">
        <f t="shared" si="430"/>
        <v>46507</v>
      </c>
      <c r="R119" s="142">
        <f t="shared" si="430"/>
        <v>46508</v>
      </c>
      <c r="S119" s="143">
        <f t="shared" si="430"/>
        <v>46509</v>
      </c>
      <c r="T119" s="135">
        <f t="shared" ref="T119" si="431">COUNTIF(M120:S120,"★")</f>
        <v>0</v>
      </c>
      <c r="U119" s="135"/>
      <c r="V119" s="135" t="str">
        <f>TEXT(M119,"YYYY-MM")</f>
        <v>2027-04</v>
      </c>
      <c r="W119" s="140" cm="1">
        <f t="array" ref="W119">SUMPRODUCT((M119:S119&gt;=$N$8)*(M119:S119 &lt;= $N$9)*(TEXT(M119:S119,"yyyy-mm")=V119)*(M120:S120 = "●"))</f>
        <v>0</v>
      </c>
      <c r="X119" s="140" cm="1">
        <f t="array" ref="X119">SUMPRODUCT((R119:S119&gt;=$N$8)*(R119:S119 &lt;= $N$9)*(TEXT(R119:S119,"yyyy-mm")=V119)*(R120:S120 = "▲"))</f>
        <v>0</v>
      </c>
      <c r="Y119" s="140" cm="1">
        <f t="array" ref="Y119">SUMPRODUCT((M119:S119&gt;=$N$8)*(M119:S119 &lt;= $N$9)*(TEXT(M119:S119,"yyyy-mm")=V119)*(M120:S120 = "★"))</f>
        <v>0</v>
      </c>
      <c r="Z119" s="135"/>
      <c r="AA119" s="135"/>
      <c r="AB119" s="132">
        <v>101</v>
      </c>
      <c r="AC119" s="141">
        <f>AI117+1</f>
        <v>46650</v>
      </c>
      <c r="AD119" s="141">
        <f t="shared" ref="AD119:AI119" si="432">AC119+1</f>
        <v>46651</v>
      </c>
      <c r="AE119" s="141">
        <f t="shared" si="432"/>
        <v>46652</v>
      </c>
      <c r="AF119" s="141">
        <f t="shared" si="432"/>
        <v>46653</v>
      </c>
      <c r="AG119" s="141">
        <f t="shared" si="432"/>
        <v>46654</v>
      </c>
      <c r="AH119" s="142">
        <f t="shared" si="432"/>
        <v>46655</v>
      </c>
      <c r="AI119" s="143">
        <f t="shared" si="432"/>
        <v>46656</v>
      </c>
      <c r="AJ119" s="68">
        <f t="shared" ref="AJ119" si="433">COUNTIF(AC120:AI120,"★")</f>
        <v>0</v>
      </c>
      <c r="AK119" s="68"/>
      <c r="AL119" s="68" t="str">
        <f>TEXT(AC119,"YYYY-MM")</f>
        <v>2027-09</v>
      </c>
      <c r="AM119" s="69" cm="1">
        <f t="array" ref="AM119">SUMPRODUCT((AC119:AI119&gt;=$N$8)*(AC119:AI119 &lt;= $N$9)*(TEXT(AC119:AI119,"yyyy-mm")=AL119)*(AC120:AI120 = "●"))</f>
        <v>0</v>
      </c>
      <c r="AN119" s="69" cm="1">
        <f t="array" ref="AN119">SUMPRODUCT((AH119:AI119&gt;=$N$8)*(AH119:AI119 &lt;= $N$9)*(TEXT(AH119:AI119,"yyyy-mm")=AL119)*(AH120:AI120 = "▲"))</f>
        <v>0</v>
      </c>
      <c r="AO119" s="69" cm="1">
        <f t="array" ref="AO119">SUMPRODUCT((AC119:AI119&gt;=$N$8)*(AC119:AI119 &lt;= $N$9)*(TEXT(AC119:AI119,"yyyy-mm")=AL119)*(AC120:AI120 = "★"))</f>
        <v>0</v>
      </c>
      <c r="AP119" s="68"/>
      <c r="AQ119" s="19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3"/>
    </row>
    <row r="120" spans="10:55" s="8" customFormat="1" ht="19.5" customHeight="1" thickBot="1" x14ac:dyDescent="0.5">
      <c r="J120" s="86"/>
      <c r="K120" s="135" t="str">
        <f t="shared" ref="K120" si="434">IF(U120&gt;=0.285,"OK","NG")</f>
        <v>NG</v>
      </c>
      <c r="L120" s="136"/>
      <c r="M120" s="144"/>
      <c r="N120" s="144"/>
      <c r="O120" s="144"/>
      <c r="P120" s="144"/>
      <c r="Q120" s="144"/>
      <c r="R120" s="145"/>
      <c r="S120" s="146"/>
      <c r="T120" s="135">
        <f t="shared" ref="T120" si="435">COUNTIF(M120:S120,"●")</f>
        <v>0</v>
      </c>
      <c r="U120" s="147">
        <f t="shared" ref="U120" si="436">IF(COUNTA(M120:S120)=0,-1,IF(OR(COUNTIF(M120:S120,"▲")&gt;6,AND(M119&lt;$N$9,$N$9&lt;S119)),0.285,IF(T119+T120=0,0,T120/(T120+T119))))</f>
        <v>-1</v>
      </c>
      <c r="V120" s="135" t="str">
        <f>TEXT(S119,"YYYY-MM")</f>
        <v>2027-05</v>
      </c>
      <c r="W120" s="140" cm="1">
        <f t="array" ref="W120">IF(V120=V119,0,SUMPRODUCT((M119:S119&gt;=$N$8)*(M119:S119 &lt;= $N$9)*(TEXT(M119:S119,"yyyy-mm")=V120)*(M120:S120 = "●")))</f>
        <v>0</v>
      </c>
      <c r="X120" s="140" cm="1">
        <f t="array" ref="X120">IF(V120=V119,0,SUMPRODUCT((M119:S119&gt;=$N$8)*(M119:S119 &lt;= $N$9)*(TEXT(M119:S119,"yyyy-mm")=V120)*(M120:S120 = "▲")))</f>
        <v>0</v>
      </c>
      <c r="Y120" s="140" cm="1">
        <f t="array" ref="Y120">IF(V120=V119,0,SUMPRODUCT((M119:S119&gt;=$N$8)*(M119:S119 &lt;= $N$9)*(TEXT(M119:S119,"yyyy-mm")=V120)*(M120:S120 = "★")))</f>
        <v>0</v>
      </c>
      <c r="Z120" s="135"/>
      <c r="AA120" s="135" t="str">
        <f t="shared" ref="AA120" si="437">IF(AK120&gt;=0.285,"OK","NG")</f>
        <v>NG</v>
      </c>
      <c r="AB120" s="136"/>
      <c r="AC120" s="144"/>
      <c r="AD120" s="144"/>
      <c r="AE120" s="144"/>
      <c r="AF120" s="144"/>
      <c r="AG120" s="144"/>
      <c r="AH120" s="145"/>
      <c r="AI120" s="146"/>
      <c r="AJ120" s="68">
        <f t="shared" ref="AJ120" si="438">COUNTIF(AC120:AI120,"●")</f>
        <v>0</v>
      </c>
      <c r="AK120" s="70">
        <f t="shared" ref="AK120" si="439">IF(COUNTA(AC120:AI120)=0,-1,IF(OR(COUNTIF(AC120:AI120,"▲")&gt;6,AND(AC119&lt;$N$9,$N$9&lt;AI119)),0.285,IF(AJ119+AJ120=0,0,AJ120/(AJ120+AJ119))))</f>
        <v>-1</v>
      </c>
      <c r="AL120" s="68" t="str">
        <f>TEXT(AI119,"YYYY-MM")</f>
        <v>2027-09</v>
      </c>
      <c r="AM120" s="69" cm="1">
        <f t="array" ref="AM120">IF(AL120=AL119,0,SUMPRODUCT((AC119:AI119&gt;=$N$8)*(AC119:AI119 &lt;= $N$9)*(TEXT(AC119:AI119,"yyyy-mm")=AL120)*(AC120:AI120 = "●")))</f>
        <v>0</v>
      </c>
      <c r="AN120" s="69" cm="1">
        <f t="array" ref="AN120">IF(AL120=AL119,0,SUMPRODUCT((AC119:AI119&gt;=$N$8)*(AC119:AI119 &lt;= $N$9)*(TEXT(AC119:AI119,"yyyy-mm")=AL120)*(AC120:AI120 = "▲")))</f>
        <v>0</v>
      </c>
      <c r="AO120" s="69" cm="1">
        <f t="array" ref="AO120">IF(AL120=AL119,0,SUMPRODUCT((AC119:AI119&gt;=$N$8)*(AC119:AI119 &lt;= $N$9)*(TEXT(AC119:AI119,"yyyy-mm")=AL120)*(AC120:AI120 = "★")))</f>
        <v>0</v>
      </c>
      <c r="AP120" s="68"/>
      <c r="AQ120" s="19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3"/>
    </row>
    <row r="121" spans="10:55" s="8" customFormat="1" ht="19.5" customHeight="1" x14ac:dyDescent="0.45">
      <c r="J121" s="86"/>
      <c r="K121" s="135"/>
      <c r="L121" s="132">
        <v>81</v>
      </c>
      <c r="M121" s="141">
        <f>S119+1</f>
        <v>46510</v>
      </c>
      <c r="N121" s="141">
        <f t="shared" ref="N121:S121" si="440">M121+1</f>
        <v>46511</v>
      </c>
      <c r="O121" s="141">
        <f t="shared" si="440"/>
        <v>46512</v>
      </c>
      <c r="P121" s="141">
        <f t="shared" si="440"/>
        <v>46513</v>
      </c>
      <c r="Q121" s="141">
        <f t="shared" si="440"/>
        <v>46514</v>
      </c>
      <c r="R121" s="142">
        <f t="shared" si="440"/>
        <v>46515</v>
      </c>
      <c r="S121" s="143">
        <f t="shared" si="440"/>
        <v>46516</v>
      </c>
      <c r="T121" s="135">
        <f t="shared" ref="T121" si="441">COUNTIF(M122:S122,"★")</f>
        <v>0</v>
      </c>
      <c r="U121" s="135"/>
      <c r="V121" s="135" t="str">
        <f>TEXT(M121,"YYYY-MM")</f>
        <v>2027-05</v>
      </c>
      <c r="W121" s="140" cm="1">
        <f t="array" ref="W121">SUMPRODUCT((M121:S121&gt;=$N$8)*(M121:S121 &lt;= $N$9)*(TEXT(M121:S121,"yyyy-mm")=V121)*(M122:S122 = "●"))</f>
        <v>0</v>
      </c>
      <c r="X121" s="140" cm="1">
        <f t="array" ref="X121">SUMPRODUCT((R121:S121&gt;=$N$8)*(R121:S121 &lt;= $N$9)*(TEXT(R121:S121,"yyyy-mm")=V121)*(R122:S122 = "▲"))</f>
        <v>0</v>
      </c>
      <c r="Y121" s="140" cm="1">
        <f t="array" ref="Y121">SUMPRODUCT((M121:S121&gt;=$N$8)*(M121:S121 &lt;= $N$9)*(TEXT(M121:S121,"yyyy-mm")=V121)*(M122:S122 = "★"))</f>
        <v>0</v>
      </c>
      <c r="Z121" s="135"/>
      <c r="AA121" s="135"/>
      <c r="AB121" s="132">
        <v>102</v>
      </c>
      <c r="AC121" s="141">
        <f>AI119+1</f>
        <v>46657</v>
      </c>
      <c r="AD121" s="141">
        <f t="shared" ref="AD121:AI121" si="442">AC121+1</f>
        <v>46658</v>
      </c>
      <c r="AE121" s="141">
        <f t="shared" si="442"/>
        <v>46659</v>
      </c>
      <c r="AF121" s="141">
        <f t="shared" si="442"/>
        <v>46660</v>
      </c>
      <c r="AG121" s="141">
        <f t="shared" si="442"/>
        <v>46661</v>
      </c>
      <c r="AH121" s="142">
        <f t="shared" si="442"/>
        <v>46662</v>
      </c>
      <c r="AI121" s="143">
        <f t="shared" si="442"/>
        <v>46663</v>
      </c>
      <c r="AJ121" s="68">
        <f t="shared" ref="AJ121" si="443">COUNTIF(AC122:AI122,"★")</f>
        <v>0</v>
      </c>
      <c r="AK121" s="68"/>
      <c r="AL121" s="68" t="str">
        <f>TEXT(AC121,"YYYY-MM")</f>
        <v>2027-09</v>
      </c>
      <c r="AM121" s="69" cm="1">
        <f t="array" ref="AM121">SUMPRODUCT((AC121:AI121&gt;=$N$8)*(AC121:AI121 &lt;= $N$9)*(TEXT(AC121:AI121,"yyyy-mm")=AL121)*(AC122:AI122 = "●"))</f>
        <v>0</v>
      </c>
      <c r="AN121" s="69" cm="1">
        <f t="array" ref="AN121">SUMPRODUCT((AH121:AI121&gt;=$N$8)*(AH121:AI121 &lt;= $N$9)*(TEXT(AH121:AI121,"yyyy-mm")=AL121)*(AH122:AI122 = "▲"))</f>
        <v>0</v>
      </c>
      <c r="AO121" s="69" cm="1">
        <f t="array" ref="AO121">SUMPRODUCT((AC121:AI121&gt;=$N$8)*(AC121:AI121 &lt;= $N$9)*(TEXT(AC121:AI121,"yyyy-mm")=AL121)*(AC122:AI122 = "★"))</f>
        <v>0</v>
      </c>
      <c r="AP121" s="68"/>
      <c r="AQ121" s="19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3"/>
    </row>
    <row r="122" spans="10:55" s="8" customFormat="1" ht="19.5" customHeight="1" thickBot="1" x14ac:dyDescent="0.5">
      <c r="J122" s="86"/>
      <c r="K122" s="135" t="str">
        <f t="shared" ref="K122" si="444">IF(U122&gt;=0.285,"OK","NG")</f>
        <v>NG</v>
      </c>
      <c r="L122" s="136"/>
      <c r="M122" s="144"/>
      <c r="N122" s="144"/>
      <c r="O122" s="144"/>
      <c r="P122" s="144"/>
      <c r="Q122" s="144"/>
      <c r="R122" s="145"/>
      <c r="S122" s="146"/>
      <c r="T122" s="135">
        <f t="shared" ref="T122" si="445">COUNTIF(M122:S122,"●")</f>
        <v>0</v>
      </c>
      <c r="U122" s="147">
        <f t="shared" ref="U122" si="446">IF(COUNTA(M122:S122)=0,-1,IF(OR(COUNTIF(M122:S122,"▲")&gt;6,AND(M121&lt;$N$9,$N$9&lt;S121)),0.285,IF(T121+T122=0,0,T122/(T122+T121))))</f>
        <v>-1</v>
      </c>
      <c r="V122" s="135" t="str">
        <f>TEXT(S121,"YYYY-MM")</f>
        <v>2027-05</v>
      </c>
      <c r="W122" s="140" cm="1">
        <f t="array" ref="W122">IF(V122=V121,0,SUMPRODUCT((M121:S121&gt;=$N$8)*(M121:S121 &lt;= $N$9)*(TEXT(M121:S121,"yyyy-mm")=V122)*(M122:S122 = "●")))</f>
        <v>0</v>
      </c>
      <c r="X122" s="140" cm="1">
        <f t="array" ref="X122">IF(V122=V121,0,SUMPRODUCT((M121:S121&gt;=$N$8)*(M121:S121 &lt;= $N$9)*(TEXT(M121:S121,"yyyy-mm")=V122)*(M122:S122 = "▲")))</f>
        <v>0</v>
      </c>
      <c r="Y122" s="140" cm="1">
        <f t="array" ref="Y122">IF(V122=V121,0,SUMPRODUCT((M121:S121&gt;=$N$8)*(M121:S121 &lt;= $N$9)*(TEXT(M121:S121,"yyyy-mm")=V122)*(M122:S122 = "★")))</f>
        <v>0</v>
      </c>
      <c r="Z122" s="135"/>
      <c r="AA122" s="135" t="str">
        <f t="shared" ref="AA122" si="447">IF(AK122&gt;=0.285,"OK","NG")</f>
        <v>NG</v>
      </c>
      <c r="AB122" s="136"/>
      <c r="AC122" s="144"/>
      <c r="AD122" s="144"/>
      <c r="AE122" s="144"/>
      <c r="AF122" s="144"/>
      <c r="AG122" s="144"/>
      <c r="AH122" s="145"/>
      <c r="AI122" s="146"/>
      <c r="AJ122" s="68">
        <f t="shared" ref="AJ122" si="448">COUNTIF(AC122:AI122,"●")</f>
        <v>0</v>
      </c>
      <c r="AK122" s="70">
        <f t="shared" ref="AK122" si="449">IF(COUNTA(AC122:AI122)=0,-1,IF(OR(COUNTIF(AC122:AI122,"▲")&gt;6,AND(AC121&lt;$N$9,$N$9&lt;AI121)),0.285,IF(AJ121+AJ122=0,0,AJ122/(AJ122+AJ121))))</f>
        <v>-1</v>
      </c>
      <c r="AL122" s="68" t="str">
        <f>TEXT(AI121,"YYYY-MM")</f>
        <v>2027-10</v>
      </c>
      <c r="AM122" s="69" cm="1">
        <f t="array" ref="AM122">IF(AL122=AL121,0,SUMPRODUCT((AC121:AI121&gt;=$N$8)*(AC121:AI121 &lt;= $N$9)*(TEXT(AC121:AI121,"yyyy-mm")=AL122)*(AC122:AI122 = "●")))</f>
        <v>0</v>
      </c>
      <c r="AN122" s="69" cm="1">
        <f t="array" ref="AN122">IF(AL122=AL121,0,SUMPRODUCT((AC121:AI121&gt;=$N$8)*(AC121:AI121 &lt;= $N$9)*(TEXT(AC121:AI121,"yyyy-mm")=AL122)*(AC122:AI122 = "▲")))</f>
        <v>0</v>
      </c>
      <c r="AO122" s="69" cm="1">
        <f t="array" ref="AO122">IF(AL122=AL121,0,SUMPRODUCT((AC121:AI121&gt;=$N$8)*(AC121:AI121 &lt;= $N$9)*(TEXT(AC121:AI121,"yyyy-mm")=AL122)*(AC122:AI122 = "★")))</f>
        <v>0</v>
      </c>
      <c r="AP122" s="68"/>
      <c r="AQ122" s="19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3"/>
    </row>
    <row r="123" spans="10:55" s="8" customFormat="1" ht="19.5" customHeight="1" x14ac:dyDescent="0.45">
      <c r="J123" s="86"/>
      <c r="K123" s="135"/>
      <c r="L123" s="132">
        <v>82</v>
      </c>
      <c r="M123" s="141">
        <f>S121+1</f>
        <v>46517</v>
      </c>
      <c r="N123" s="141">
        <f t="shared" ref="N123:S123" si="450">M123+1</f>
        <v>46518</v>
      </c>
      <c r="O123" s="141">
        <f t="shared" si="450"/>
        <v>46519</v>
      </c>
      <c r="P123" s="141">
        <f t="shared" si="450"/>
        <v>46520</v>
      </c>
      <c r="Q123" s="141">
        <f t="shared" si="450"/>
        <v>46521</v>
      </c>
      <c r="R123" s="142">
        <f t="shared" si="450"/>
        <v>46522</v>
      </c>
      <c r="S123" s="143">
        <f t="shared" si="450"/>
        <v>46523</v>
      </c>
      <c r="T123" s="135">
        <f t="shared" ref="T123" si="451">COUNTIF(M124:S124,"★")</f>
        <v>0</v>
      </c>
      <c r="U123" s="135"/>
      <c r="V123" s="135" t="str">
        <f>TEXT(M123,"YYYY-MM")</f>
        <v>2027-05</v>
      </c>
      <c r="W123" s="140" cm="1">
        <f t="array" ref="W123">SUMPRODUCT((M123:S123&gt;=$N$8)*(M123:S123 &lt;= $N$9)*(TEXT(M123:S123,"yyyy-mm")=V123)*(M124:S124 = "●"))</f>
        <v>0</v>
      </c>
      <c r="X123" s="140" cm="1">
        <f t="array" ref="X123">SUMPRODUCT((R123:S123&gt;=$N$8)*(R123:S123 &lt;= $N$9)*(TEXT(R123:S123,"yyyy-mm")=V123)*(R124:S124 = "▲"))</f>
        <v>0</v>
      </c>
      <c r="Y123" s="140" cm="1">
        <f t="array" ref="Y123">SUMPRODUCT((M123:S123&gt;=$N$8)*(M123:S123 &lt;= $N$9)*(TEXT(M123:S123,"yyyy-mm")=V123)*(M124:S124 = "★"))</f>
        <v>0</v>
      </c>
      <c r="Z123" s="135"/>
      <c r="AA123" s="135"/>
      <c r="AB123" s="132">
        <v>103</v>
      </c>
      <c r="AC123" s="141">
        <f>AI121+1</f>
        <v>46664</v>
      </c>
      <c r="AD123" s="141">
        <f t="shared" ref="AD123:AI123" si="452">AC123+1</f>
        <v>46665</v>
      </c>
      <c r="AE123" s="141">
        <f t="shared" si="452"/>
        <v>46666</v>
      </c>
      <c r="AF123" s="141">
        <f t="shared" si="452"/>
        <v>46667</v>
      </c>
      <c r="AG123" s="141">
        <f t="shared" si="452"/>
        <v>46668</v>
      </c>
      <c r="AH123" s="142">
        <f t="shared" si="452"/>
        <v>46669</v>
      </c>
      <c r="AI123" s="143">
        <f t="shared" si="452"/>
        <v>46670</v>
      </c>
      <c r="AJ123" s="68">
        <f t="shared" ref="AJ123" si="453">COUNTIF(AC124:AI124,"★")</f>
        <v>0</v>
      </c>
      <c r="AK123" s="68"/>
      <c r="AL123" s="68" t="str">
        <f>TEXT(AC123,"YYYY-MM")</f>
        <v>2027-10</v>
      </c>
      <c r="AM123" s="69" cm="1">
        <f t="array" ref="AM123">SUMPRODUCT((AC123:AI123&gt;=$N$8)*(AC123:AI123 &lt;= $N$9)*(TEXT(AC123:AI123,"yyyy-mm")=AL123)*(AC124:AI124 = "●"))</f>
        <v>0</v>
      </c>
      <c r="AN123" s="69" cm="1">
        <f t="array" ref="AN123">SUMPRODUCT((AH123:AI123&gt;=$N$8)*(AH123:AI123 &lt;= $N$9)*(TEXT(AH123:AI123,"yyyy-mm")=AL123)*(AH124:AI124 = "▲"))</f>
        <v>0</v>
      </c>
      <c r="AO123" s="69" cm="1">
        <f t="array" ref="AO123">SUMPRODUCT((AC123:AI123&gt;=$N$8)*(AC123:AI123 &lt;= $N$9)*(TEXT(AC123:AI123,"yyyy-mm")=AL123)*(AC124:AI124 = "★"))</f>
        <v>0</v>
      </c>
      <c r="AP123" s="68"/>
      <c r="AQ123" s="19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3"/>
    </row>
    <row r="124" spans="10:55" s="8" customFormat="1" ht="19.5" customHeight="1" thickBot="1" x14ac:dyDescent="0.5">
      <c r="J124" s="86"/>
      <c r="K124" s="135" t="str">
        <f t="shared" ref="K124" si="454">IF(U124&gt;=0.285,"OK","NG")</f>
        <v>NG</v>
      </c>
      <c r="L124" s="136"/>
      <c r="M124" s="144"/>
      <c r="N124" s="144"/>
      <c r="O124" s="144"/>
      <c r="P124" s="144"/>
      <c r="Q124" s="144"/>
      <c r="R124" s="145"/>
      <c r="S124" s="146"/>
      <c r="T124" s="135">
        <f t="shared" ref="T124" si="455">COUNTIF(M124:S124,"●")</f>
        <v>0</v>
      </c>
      <c r="U124" s="147">
        <f t="shared" ref="U124" si="456">IF(COUNTA(M124:S124)=0,-1,IF(OR(COUNTIF(M124:S124,"▲")&gt;6,AND(M123&lt;$N$9,$N$9&lt;S123)),0.285,IF(T123+T124=0,0,T124/(T124+T123))))</f>
        <v>-1</v>
      </c>
      <c r="V124" s="135" t="str">
        <f>TEXT(S123,"YYYY-MM")</f>
        <v>2027-05</v>
      </c>
      <c r="W124" s="140" cm="1">
        <f t="array" ref="W124">IF(V124=V123,0,SUMPRODUCT((M123:S123&gt;=$N$8)*(M123:S123 &lt;= $N$9)*(TEXT(M123:S123,"yyyy-mm")=V124)*(M124:S124 = "●")))</f>
        <v>0</v>
      </c>
      <c r="X124" s="140" cm="1">
        <f t="array" ref="X124">IF(V124=V123,0,SUMPRODUCT((M123:S123&gt;=$N$8)*(M123:S123 &lt;= $N$9)*(TEXT(M123:S123,"yyyy-mm")=V124)*(M124:S124 = "▲")))</f>
        <v>0</v>
      </c>
      <c r="Y124" s="140" cm="1">
        <f t="array" ref="Y124">IF(V124=V123,0,SUMPRODUCT((M123:S123&gt;=$N$8)*(M123:S123 &lt;= $N$9)*(TEXT(M123:S123,"yyyy-mm")=V124)*(M124:S124 = "★")))</f>
        <v>0</v>
      </c>
      <c r="Z124" s="135"/>
      <c r="AA124" s="135" t="str">
        <f t="shared" ref="AA124" si="457">IF(AK124&gt;=0.285,"OK","NG")</f>
        <v>NG</v>
      </c>
      <c r="AB124" s="136"/>
      <c r="AC124" s="144"/>
      <c r="AD124" s="144"/>
      <c r="AE124" s="144"/>
      <c r="AF124" s="144"/>
      <c r="AG124" s="144"/>
      <c r="AH124" s="145"/>
      <c r="AI124" s="146"/>
      <c r="AJ124" s="68">
        <f t="shared" ref="AJ124" si="458">COUNTIF(AC124:AI124,"●")</f>
        <v>0</v>
      </c>
      <c r="AK124" s="70">
        <f t="shared" ref="AK124" si="459">IF(COUNTA(AC124:AI124)=0,-1,IF(OR(COUNTIF(AC124:AI124,"▲")&gt;6,AND(AC123&lt;$N$9,$N$9&lt;AI123)),0.285,IF(AJ123+AJ124=0,0,AJ124/(AJ124+AJ123))))</f>
        <v>-1</v>
      </c>
      <c r="AL124" s="68" t="str">
        <f>TEXT(AI123,"YYYY-MM")</f>
        <v>2027-10</v>
      </c>
      <c r="AM124" s="69" cm="1">
        <f t="array" ref="AM124">IF(AL124=AL123,0,SUMPRODUCT((AC123:AI123&gt;=$N$8)*(AC123:AI123 &lt;= $N$9)*(TEXT(AC123:AI123,"yyyy-mm")=AL124)*(AC124:AI124 = "●")))</f>
        <v>0</v>
      </c>
      <c r="AN124" s="69" cm="1">
        <f t="array" ref="AN124">IF(AL124=AL123,0,SUMPRODUCT((AC123:AI123&gt;=$N$8)*(AC123:AI123 &lt;= $N$9)*(TEXT(AC123:AI123,"yyyy-mm")=AL124)*(AC124:AI124 = "▲")))</f>
        <v>0</v>
      </c>
      <c r="AO124" s="69" cm="1">
        <f t="array" ref="AO124">IF(AL124=AL123,0,SUMPRODUCT((AC123:AI123&gt;=$N$8)*(AC123:AI123 &lt;= $N$9)*(TEXT(AC123:AI123,"yyyy-mm")=AL124)*(AC124:AI124 = "★")))</f>
        <v>0</v>
      </c>
      <c r="AP124" s="68"/>
      <c r="AQ124" s="19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3"/>
    </row>
    <row r="125" spans="10:55" s="8" customFormat="1" ht="19.5" customHeight="1" x14ac:dyDescent="0.45">
      <c r="J125" s="86"/>
      <c r="K125" s="135"/>
      <c r="L125" s="132">
        <v>83</v>
      </c>
      <c r="M125" s="141">
        <f>S123+1</f>
        <v>46524</v>
      </c>
      <c r="N125" s="141">
        <f t="shared" ref="N125:S125" si="460">M125+1</f>
        <v>46525</v>
      </c>
      <c r="O125" s="141">
        <f t="shared" si="460"/>
        <v>46526</v>
      </c>
      <c r="P125" s="141">
        <f t="shared" si="460"/>
        <v>46527</v>
      </c>
      <c r="Q125" s="141">
        <f t="shared" si="460"/>
        <v>46528</v>
      </c>
      <c r="R125" s="142">
        <f t="shared" si="460"/>
        <v>46529</v>
      </c>
      <c r="S125" s="143">
        <f t="shared" si="460"/>
        <v>46530</v>
      </c>
      <c r="T125" s="135">
        <f t="shared" ref="T125" si="461">COUNTIF(M126:S126,"★")</f>
        <v>0</v>
      </c>
      <c r="U125" s="135"/>
      <c r="V125" s="135" t="str">
        <f>TEXT(M125,"YYYY-MM")</f>
        <v>2027-05</v>
      </c>
      <c r="W125" s="140" cm="1">
        <f t="array" ref="W125">SUMPRODUCT((M125:S125&gt;=$N$8)*(M125:S125 &lt;= $N$9)*(TEXT(M125:S125,"yyyy-mm")=V125)*(M126:S126 = "●"))</f>
        <v>0</v>
      </c>
      <c r="X125" s="140" cm="1">
        <f t="array" ref="X125">SUMPRODUCT((R125:S125&gt;=$N$8)*(R125:S125 &lt;= $N$9)*(TEXT(R125:S125,"yyyy-mm")=V125)*(R126:S126 = "▲"))</f>
        <v>0</v>
      </c>
      <c r="Y125" s="140" cm="1">
        <f t="array" ref="Y125">SUMPRODUCT((M125:S125&gt;=$N$8)*(M125:S125 &lt;= $N$9)*(TEXT(M125:S125,"yyyy-mm")=V125)*(M126:S126 = "★"))</f>
        <v>0</v>
      </c>
      <c r="Z125" s="135"/>
      <c r="AA125" s="135"/>
      <c r="AB125" s="132">
        <v>104</v>
      </c>
      <c r="AC125" s="141">
        <f>AI123+1</f>
        <v>46671</v>
      </c>
      <c r="AD125" s="141">
        <f t="shared" ref="AD125:AI125" si="462">AC125+1</f>
        <v>46672</v>
      </c>
      <c r="AE125" s="141">
        <f t="shared" si="462"/>
        <v>46673</v>
      </c>
      <c r="AF125" s="141">
        <f t="shared" si="462"/>
        <v>46674</v>
      </c>
      <c r="AG125" s="141">
        <f t="shared" si="462"/>
        <v>46675</v>
      </c>
      <c r="AH125" s="142">
        <f t="shared" si="462"/>
        <v>46676</v>
      </c>
      <c r="AI125" s="143">
        <f t="shared" si="462"/>
        <v>46677</v>
      </c>
      <c r="AJ125" s="68">
        <f t="shared" ref="AJ125" si="463">COUNTIF(AC126:AI126,"★")</f>
        <v>0</v>
      </c>
      <c r="AK125" s="68"/>
      <c r="AL125" s="68" t="str">
        <f>TEXT(AC125,"YYYY-MM")</f>
        <v>2027-10</v>
      </c>
      <c r="AM125" s="69" cm="1">
        <f t="array" ref="AM125">SUMPRODUCT((AC125:AI125&gt;=$N$8)*(AC125:AI125 &lt;= $N$9)*(TEXT(AC125:AI125,"yyyy-mm")=AL125)*(AC126:AI126 = "●"))</f>
        <v>0</v>
      </c>
      <c r="AN125" s="69" cm="1">
        <f t="array" ref="AN125">SUMPRODUCT((AH125:AI125&gt;=$N$8)*(AH125:AI125 &lt;= $N$9)*(TEXT(AH125:AI125,"yyyy-mm")=AL125)*(AH126:AI126 = "▲"))</f>
        <v>0</v>
      </c>
      <c r="AO125" s="69" cm="1">
        <f t="array" ref="AO125">SUMPRODUCT((AC125:AI125&gt;=$N$8)*(AC125:AI125 &lt;= $N$9)*(TEXT(AC125:AI125,"yyyy-mm")=AL125)*(AC126:AI126 = "★"))</f>
        <v>0</v>
      </c>
      <c r="AP125" s="68"/>
      <c r="AQ125" s="19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3"/>
    </row>
    <row r="126" spans="10:55" s="8" customFormat="1" ht="19.5" customHeight="1" thickBot="1" x14ac:dyDescent="0.5">
      <c r="J126" s="86"/>
      <c r="K126" s="135" t="str">
        <f t="shared" ref="K126" si="464">IF(U126&gt;=0.285,"OK","NG")</f>
        <v>NG</v>
      </c>
      <c r="L126" s="136"/>
      <c r="M126" s="144"/>
      <c r="N126" s="144"/>
      <c r="O126" s="144"/>
      <c r="P126" s="144"/>
      <c r="Q126" s="144"/>
      <c r="R126" s="145"/>
      <c r="S126" s="146"/>
      <c r="T126" s="135">
        <f t="shared" ref="T126" si="465">COUNTIF(M126:S126,"●")</f>
        <v>0</v>
      </c>
      <c r="U126" s="147">
        <f t="shared" ref="U126" si="466">IF(COUNTA(M126:S126)=0,-1,IF(OR(COUNTIF(M126:S126,"▲")&gt;6,AND(M125&lt;$N$9,$N$9&lt;S125)),0.285,IF(T125+T126=0,0,T126/(T126+T125))))</f>
        <v>-1</v>
      </c>
      <c r="V126" s="135" t="str">
        <f>TEXT(S125,"YYYY-MM")</f>
        <v>2027-05</v>
      </c>
      <c r="W126" s="140" cm="1">
        <f t="array" ref="W126">IF(V126=V125,0,SUMPRODUCT((M125:S125&gt;=$N$8)*(M125:S125 &lt;= $N$9)*(TEXT(M125:S125,"yyyy-mm")=V126)*(M126:S126 = "●")))</f>
        <v>0</v>
      </c>
      <c r="X126" s="140" cm="1">
        <f t="array" ref="X126">IF(V126=V125,0,SUMPRODUCT((M125:S125&gt;=$N$8)*(M125:S125 &lt;= $N$9)*(TEXT(M125:S125,"yyyy-mm")=V126)*(M126:S126 = "▲")))</f>
        <v>0</v>
      </c>
      <c r="Y126" s="140" cm="1">
        <f t="array" ref="Y126">IF(V126=V125,0,SUMPRODUCT((M125:S125&gt;=$N$8)*(M125:S125 &lt;= $N$9)*(TEXT(M125:S125,"yyyy-mm")=V126)*(M126:S126 = "★")))</f>
        <v>0</v>
      </c>
      <c r="Z126" s="135"/>
      <c r="AA126" s="135" t="str">
        <f t="shared" ref="AA126" si="467">IF(AK126&gt;=0.285,"OK","NG")</f>
        <v>NG</v>
      </c>
      <c r="AB126" s="136"/>
      <c r="AC126" s="144"/>
      <c r="AD126" s="144"/>
      <c r="AE126" s="144"/>
      <c r="AF126" s="144"/>
      <c r="AG126" s="144"/>
      <c r="AH126" s="145"/>
      <c r="AI126" s="146"/>
      <c r="AJ126" s="68">
        <f t="shared" ref="AJ126" si="468">COUNTIF(AC126:AI126,"●")</f>
        <v>0</v>
      </c>
      <c r="AK126" s="70">
        <f t="shared" ref="AK126" si="469">IF(COUNTA(AC126:AI126)=0,-1,IF(OR(COUNTIF(AC126:AI126,"▲")&gt;6,AND(AC125&lt;$N$9,$N$9&lt;AI125)),0.285,IF(AJ125+AJ126=0,0,AJ126/(AJ126+AJ125))))</f>
        <v>-1</v>
      </c>
      <c r="AL126" s="68" t="str">
        <f>TEXT(AI125,"YYYY-MM")</f>
        <v>2027-10</v>
      </c>
      <c r="AM126" s="69" cm="1">
        <f t="array" ref="AM126">IF(AL126=AL125,0,SUMPRODUCT((AC125:AI125&gt;=$N$8)*(AC125:AI125 &lt;= $N$9)*(TEXT(AC125:AI125,"yyyy-mm")=AL126)*(AC126:AI126 = "●")))</f>
        <v>0</v>
      </c>
      <c r="AN126" s="69" cm="1">
        <f t="array" ref="AN126">IF(AL126=AL125,0,SUMPRODUCT((AC125:AI125&gt;=$N$8)*(AC125:AI125 &lt;= $N$9)*(TEXT(AC125:AI125,"yyyy-mm")=AL126)*(AC126:AI126 = "▲")))</f>
        <v>0</v>
      </c>
      <c r="AO126" s="69" cm="1">
        <f t="array" ref="AO126">IF(AL126=AL125,0,SUMPRODUCT((AC125:AI125&gt;=$N$8)*(AC125:AI125 &lt;= $N$9)*(TEXT(AC125:AI125,"yyyy-mm")=AL126)*(AC126:AI126 = "★")))</f>
        <v>0</v>
      </c>
      <c r="AP126" s="68"/>
      <c r="AQ126" s="19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3"/>
    </row>
    <row r="127" spans="10:55" s="8" customFormat="1" ht="19.5" customHeight="1" x14ac:dyDescent="0.45">
      <c r="J127" s="86"/>
      <c r="K127" s="135"/>
      <c r="L127" s="132">
        <v>84</v>
      </c>
      <c r="M127" s="141">
        <f>S125+1</f>
        <v>46531</v>
      </c>
      <c r="N127" s="141">
        <f t="shared" ref="N127:S127" si="470">M127+1</f>
        <v>46532</v>
      </c>
      <c r="O127" s="141">
        <f t="shared" si="470"/>
        <v>46533</v>
      </c>
      <c r="P127" s="141">
        <f t="shared" si="470"/>
        <v>46534</v>
      </c>
      <c r="Q127" s="141">
        <f t="shared" si="470"/>
        <v>46535</v>
      </c>
      <c r="R127" s="142">
        <f t="shared" si="470"/>
        <v>46536</v>
      </c>
      <c r="S127" s="143">
        <f t="shared" si="470"/>
        <v>46537</v>
      </c>
      <c r="T127" s="135">
        <f t="shared" ref="T127" si="471">COUNTIF(M128:S128,"★")</f>
        <v>0</v>
      </c>
      <c r="U127" s="135"/>
      <c r="V127" s="135" t="str">
        <f>TEXT(M127,"YYYY-MM")</f>
        <v>2027-05</v>
      </c>
      <c r="W127" s="140" cm="1">
        <f t="array" ref="W127">SUMPRODUCT((M127:S127&gt;=$N$8)*(M127:S127 &lt;= $N$9)*(TEXT(M127:S127,"yyyy-mm")=V127)*(M128:S128 = "●"))</f>
        <v>0</v>
      </c>
      <c r="X127" s="140" cm="1">
        <f t="array" ref="X127">SUMPRODUCT((R127:S127&gt;=$N$8)*(R127:S127 &lt;= $N$9)*(TEXT(R127:S127,"yyyy-mm")=V127)*(R128:S128 = "▲"))</f>
        <v>0</v>
      </c>
      <c r="Y127" s="140" cm="1">
        <f t="array" ref="Y127">SUMPRODUCT((M127:S127&gt;=$N$8)*(M127:S127 &lt;= $N$9)*(TEXT(M127:S127,"yyyy-mm")=V127)*(M128:S128 = "★"))</f>
        <v>0</v>
      </c>
      <c r="Z127" s="135"/>
      <c r="AA127" s="135"/>
      <c r="AB127" s="132">
        <v>105</v>
      </c>
      <c r="AC127" s="141">
        <f>AI125+1</f>
        <v>46678</v>
      </c>
      <c r="AD127" s="141">
        <f t="shared" ref="AD127:AI127" si="472">AC127+1</f>
        <v>46679</v>
      </c>
      <c r="AE127" s="141">
        <f t="shared" si="472"/>
        <v>46680</v>
      </c>
      <c r="AF127" s="141">
        <f t="shared" si="472"/>
        <v>46681</v>
      </c>
      <c r="AG127" s="141">
        <f t="shared" si="472"/>
        <v>46682</v>
      </c>
      <c r="AH127" s="142">
        <f t="shared" si="472"/>
        <v>46683</v>
      </c>
      <c r="AI127" s="143">
        <f t="shared" si="472"/>
        <v>46684</v>
      </c>
      <c r="AJ127" s="68">
        <f t="shared" ref="AJ127" si="473">COUNTIF(AC128:AI128,"★")</f>
        <v>0</v>
      </c>
      <c r="AK127" s="68"/>
      <c r="AL127" s="68" t="str">
        <f>TEXT(AC127,"YYYY-MM")</f>
        <v>2027-10</v>
      </c>
      <c r="AM127" s="69" cm="1">
        <f t="array" ref="AM127">SUMPRODUCT((AC127:AI127&gt;=$N$8)*(AC127:AI127 &lt;= $N$9)*(TEXT(AC127:AI127,"yyyy-mm")=AL127)*(AC128:AI128 = "●"))</f>
        <v>0</v>
      </c>
      <c r="AN127" s="69" cm="1">
        <f t="array" ref="AN127">SUMPRODUCT((AH127:AI127&gt;=$N$8)*(AH127:AI127 &lt;= $N$9)*(TEXT(AH127:AI127,"yyyy-mm")=AL127)*(AH128:AI128 = "▲"))</f>
        <v>0</v>
      </c>
      <c r="AO127" s="69" cm="1">
        <f t="array" ref="AO127">SUMPRODUCT((AC127:AI127&gt;=$N$8)*(AC127:AI127 &lt;= $N$9)*(TEXT(AC127:AI127,"yyyy-mm")=AL127)*(AC128:AI128 = "★"))</f>
        <v>0</v>
      </c>
      <c r="AP127" s="68"/>
      <c r="AQ127" s="19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3"/>
    </row>
    <row r="128" spans="10:55" s="8" customFormat="1" ht="19.5" customHeight="1" thickBot="1" x14ac:dyDescent="0.5">
      <c r="J128" s="86"/>
      <c r="K128" s="135" t="str">
        <f t="shared" ref="K128" si="474">IF(U128&gt;=0.285,"OK","NG")</f>
        <v>NG</v>
      </c>
      <c r="L128" s="136"/>
      <c r="M128" s="144"/>
      <c r="N128" s="144"/>
      <c r="O128" s="144"/>
      <c r="P128" s="144"/>
      <c r="Q128" s="144"/>
      <c r="R128" s="145"/>
      <c r="S128" s="146"/>
      <c r="T128" s="135">
        <f t="shared" ref="T128" si="475">COUNTIF(M128:S128,"●")</f>
        <v>0</v>
      </c>
      <c r="U128" s="147">
        <f t="shared" ref="U128" si="476">IF(COUNTA(M128:S128)=0,-1,IF(OR(COUNTIF(M128:S128,"▲")&gt;6,AND(M127&lt;$N$9,$N$9&lt;S127)),0.285,IF(T127+T128=0,0,T128/(T128+T127))))</f>
        <v>-1</v>
      </c>
      <c r="V128" s="135" t="str">
        <f>TEXT(S127,"YYYY-MM")</f>
        <v>2027-05</v>
      </c>
      <c r="W128" s="140" cm="1">
        <f t="array" ref="W128">IF(V128=V127,0,SUMPRODUCT((M127:S127&gt;=$N$8)*(M127:S127 &lt;= $N$9)*(TEXT(M127:S127,"yyyy-mm")=V128)*(M128:S128 = "●")))</f>
        <v>0</v>
      </c>
      <c r="X128" s="140" cm="1">
        <f t="array" ref="X128">IF(V128=V127,0,SUMPRODUCT((M127:S127&gt;=$N$8)*(M127:S127 &lt;= $N$9)*(TEXT(M127:S127,"yyyy-mm")=V128)*(M128:S128 = "▲")))</f>
        <v>0</v>
      </c>
      <c r="Y128" s="140" cm="1">
        <f t="array" ref="Y128">IF(V128=V127,0,SUMPRODUCT((M127:S127&gt;=$N$8)*(M127:S127 &lt;= $N$9)*(TEXT(M127:S127,"yyyy-mm")=V128)*(M128:S128 = "★")))</f>
        <v>0</v>
      </c>
      <c r="Z128" s="135"/>
      <c r="AA128" s="135" t="str">
        <f t="shared" ref="AA128" si="477">IF(AK128&gt;=0.285,"OK","NG")</f>
        <v>NG</v>
      </c>
      <c r="AB128" s="136"/>
      <c r="AC128" s="144"/>
      <c r="AD128" s="144"/>
      <c r="AE128" s="144"/>
      <c r="AF128" s="144"/>
      <c r="AG128" s="144"/>
      <c r="AH128" s="145"/>
      <c r="AI128" s="146"/>
      <c r="AJ128" s="68">
        <f t="shared" ref="AJ128" si="478">COUNTIF(AC128:AI128,"●")</f>
        <v>0</v>
      </c>
      <c r="AK128" s="70">
        <f t="shared" ref="AK128" si="479">IF(COUNTA(AC128:AI128)=0,-1,IF(OR(COUNTIF(AC128:AI128,"▲")&gt;6,AND(AC127&lt;$N$9,$N$9&lt;AI127)),0.285,IF(AJ127+AJ128=0,0,AJ128/(AJ128+AJ127))))</f>
        <v>-1</v>
      </c>
      <c r="AL128" s="68" t="str">
        <f>TEXT(AI127,"YYYY-MM")</f>
        <v>2027-10</v>
      </c>
      <c r="AM128" s="69" cm="1">
        <f t="array" ref="AM128">IF(AL128=AL127,0,SUMPRODUCT((AC127:AI127&gt;=$N$8)*(AC127:AI127 &lt;= $N$9)*(TEXT(AC127:AI127,"yyyy-mm")=AL128)*(AC128:AI128 = "●")))</f>
        <v>0</v>
      </c>
      <c r="AN128" s="69" cm="1">
        <f t="array" ref="AN128">IF(AL128=AL127,0,SUMPRODUCT((AC127:AI127&gt;=$N$8)*(AC127:AI127 &lt;= $N$9)*(TEXT(AC127:AI127,"yyyy-mm")=AL128)*(AC128:AI128 = "▲")))</f>
        <v>0</v>
      </c>
      <c r="AO128" s="69" cm="1">
        <f t="array" ref="AO128">IF(AL128=AL127,0,SUMPRODUCT((AC127:AI127&gt;=$N$8)*(AC127:AI127 &lt;= $N$9)*(TEXT(AC127:AI127,"yyyy-mm")=AL128)*(AC128:AI128 = "★")))</f>
        <v>0</v>
      </c>
      <c r="AP128" s="68"/>
      <c r="AQ128" s="19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3"/>
    </row>
    <row r="129" spans="10:55" s="8" customFormat="1" ht="19.5" customHeight="1" x14ac:dyDescent="0.45">
      <c r="J129" s="86"/>
      <c r="K129" s="135"/>
      <c r="L129" s="132">
        <v>85</v>
      </c>
      <c r="M129" s="141">
        <f>S127+1</f>
        <v>46538</v>
      </c>
      <c r="N129" s="141">
        <f t="shared" ref="N129:S129" si="480">M129+1</f>
        <v>46539</v>
      </c>
      <c r="O129" s="141">
        <f t="shared" si="480"/>
        <v>46540</v>
      </c>
      <c r="P129" s="141">
        <f t="shared" si="480"/>
        <v>46541</v>
      </c>
      <c r="Q129" s="141">
        <f t="shared" si="480"/>
        <v>46542</v>
      </c>
      <c r="R129" s="142">
        <f t="shared" si="480"/>
        <v>46543</v>
      </c>
      <c r="S129" s="143">
        <f t="shared" si="480"/>
        <v>46544</v>
      </c>
      <c r="T129" s="135">
        <f t="shared" ref="T129" si="481">COUNTIF(M130:S130,"★")</f>
        <v>0</v>
      </c>
      <c r="U129" s="135"/>
      <c r="V129" s="135" t="str">
        <f>TEXT(M129,"YYYY-MM")</f>
        <v>2027-05</v>
      </c>
      <c r="W129" s="140" cm="1">
        <f t="array" ref="W129">SUMPRODUCT((M129:S129&gt;=$N$8)*(M129:S129 &lt;= $N$9)*(TEXT(M129:S129,"yyyy-mm")=V129)*(M130:S130 = "●"))</f>
        <v>0</v>
      </c>
      <c r="X129" s="140" cm="1">
        <f t="array" ref="X129">SUMPRODUCT((R129:S129&gt;=$N$8)*(R129:S129 &lt;= $N$9)*(TEXT(R129:S129,"yyyy-mm")=V129)*(R130:S130 = "▲"))</f>
        <v>0</v>
      </c>
      <c r="Y129" s="140" cm="1">
        <f t="array" ref="Y129">SUMPRODUCT((M129:S129&gt;=$N$8)*(M129:S129 &lt;= $N$9)*(TEXT(M129:S129,"yyyy-mm")=V129)*(M130:S130 = "★"))</f>
        <v>0</v>
      </c>
      <c r="Z129" s="135"/>
      <c r="AA129" s="135"/>
      <c r="AB129" s="132">
        <v>106</v>
      </c>
      <c r="AC129" s="141">
        <f>AI127+1</f>
        <v>46685</v>
      </c>
      <c r="AD129" s="141">
        <f t="shared" ref="AD129:AI129" si="482">AC129+1</f>
        <v>46686</v>
      </c>
      <c r="AE129" s="141">
        <f t="shared" si="482"/>
        <v>46687</v>
      </c>
      <c r="AF129" s="141">
        <f t="shared" si="482"/>
        <v>46688</v>
      </c>
      <c r="AG129" s="141">
        <f t="shared" si="482"/>
        <v>46689</v>
      </c>
      <c r="AH129" s="142">
        <f t="shared" si="482"/>
        <v>46690</v>
      </c>
      <c r="AI129" s="143">
        <f t="shared" si="482"/>
        <v>46691</v>
      </c>
      <c r="AJ129" s="68">
        <f t="shared" ref="AJ129" si="483">COUNTIF(AC130:AI130,"★")</f>
        <v>0</v>
      </c>
      <c r="AK129" s="68"/>
      <c r="AL129" s="68" t="str">
        <f>TEXT(AC129,"YYYY-MM")</f>
        <v>2027-10</v>
      </c>
      <c r="AM129" s="69" cm="1">
        <f t="array" ref="AM129">SUMPRODUCT((AC129:AI129&gt;=$N$8)*(AC129:AI129 &lt;= $N$9)*(TEXT(AC129:AI129,"yyyy-mm")=AL129)*(AC130:AI130 = "●"))</f>
        <v>0</v>
      </c>
      <c r="AN129" s="69" cm="1">
        <f t="array" ref="AN129">SUMPRODUCT((AH129:AI129&gt;=$N$8)*(AH129:AI129 &lt;= $N$9)*(TEXT(AH129:AI129,"yyyy-mm")=AL129)*(AH130:AI130 = "▲"))</f>
        <v>0</v>
      </c>
      <c r="AO129" s="69" cm="1">
        <f t="array" ref="AO129">SUMPRODUCT((AC129:AI129&gt;=$N$8)*(AC129:AI129 &lt;= $N$9)*(TEXT(AC129:AI129,"yyyy-mm")=AL129)*(AC130:AI130 = "★"))</f>
        <v>0</v>
      </c>
      <c r="AP129" s="68"/>
      <c r="AQ129" s="19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3"/>
    </row>
    <row r="130" spans="10:55" s="8" customFormat="1" ht="19.5" customHeight="1" thickBot="1" x14ac:dyDescent="0.5">
      <c r="J130" s="86"/>
      <c r="K130" s="135" t="str">
        <f t="shared" ref="K130" si="484">IF(U130&gt;=0.285,"OK","NG")</f>
        <v>NG</v>
      </c>
      <c r="L130" s="136"/>
      <c r="M130" s="144"/>
      <c r="N130" s="144"/>
      <c r="O130" s="144"/>
      <c r="P130" s="144"/>
      <c r="Q130" s="144"/>
      <c r="R130" s="145"/>
      <c r="S130" s="146"/>
      <c r="T130" s="135">
        <f t="shared" ref="T130" si="485">COUNTIF(M130:S130,"●")</f>
        <v>0</v>
      </c>
      <c r="U130" s="147">
        <f t="shared" ref="U130" si="486">IF(COUNTA(M130:S130)=0,-1,IF(OR(COUNTIF(M130:S130,"▲")&gt;6,AND(M129&lt;$N$9,$N$9&lt;S129)),0.285,IF(T129+T130=0,0,T130/(T130+T129))))</f>
        <v>-1</v>
      </c>
      <c r="V130" s="135" t="str">
        <f>TEXT(S129,"YYYY-MM")</f>
        <v>2027-06</v>
      </c>
      <c r="W130" s="140" cm="1">
        <f t="array" ref="W130">IF(V130=V129,0,SUMPRODUCT((M129:S129&gt;=$N$8)*(M129:S129 &lt;= $N$9)*(TEXT(M129:S129,"yyyy-mm")=V130)*(M130:S130 = "●")))</f>
        <v>0</v>
      </c>
      <c r="X130" s="140" cm="1">
        <f t="array" ref="X130">IF(V130=V129,0,SUMPRODUCT((M129:S129&gt;=$N$8)*(M129:S129 &lt;= $N$9)*(TEXT(M129:S129,"yyyy-mm")=V130)*(M130:S130 = "▲")))</f>
        <v>0</v>
      </c>
      <c r="Y130" s="140" cm="1">
        <f t="array" ref="Y130">IF(V130=V129,0,SUMPRODUCT((M129:S129&gt;=$N$8)*(M129:S129 &lt;= $N$9)*(TEXT(M129:S129,"yyyy-mm")=V130)*(M130:S130 = "★")))</f>
        <v>0</v>
      </c>
      <c r="Z130" s="135"/>
      <c r="AA130" s="135" t="str">
        <f t="shared" ref="AA130" si="487">IF(AK130&gt;=0.285,"OK","NG")</f>
        <v>NG</v>
      </c>
      <c r="AB130" s="136"/>
      <c r="AC130" s="144"/>
      <c r="AD130" s="144"/>
      <c r="AE130" s="144"/>
      <c r="AF130" s="144"/>
      <c r="AG130" s="144"/>
      <c r="AH130" s="145"/>
      <c r="AI130" s="146"/>
      <c r="AJ130" s="68">
        <f t="shared" ref="AJ130" si="488">COUNTIF(AC130:AI130,"●")</f>
        <v>0</v>
      </c>
      <c r="AK130" s="70">
        <f t="shared" ref="AK130" si="489">IF(COUNTA(AC130:AI130)=0,-1,IF(OR(COUNTIF(AC130:AI130,"▲")&gt;6,AND(AC129&lt;$N$9,$N$9&lt;AI129)),0.285,IF(AJ129+AJ130=0,0,AJ130/(AJ130+AJ129))))</f>
        <v>-1</v>
      </c>
      <c r="AL130" s="68" t="str">
        <f>TEXT(AI129,"YYYY-MM")</f>
        <v>2027-10</v>
      </c>
      <c r="AM130" s="69" cm="1">
        <f t="array" ref="AM130">IF(AL130=AL129,0,SUMPRODUCT((AC129:AI129&gt;=$N$8)*(AC129:AI129 &lt;= $N$9)*(TEXT(AC129:AI129,"yyyy-mm")=AL130)*(AC130:AI130 = "●")))</f>
        <v>0</v>
      </c>
      <c r="AN130" s="69" cm="1">
        <f t="array" ref="AN130">IF(AL130=AL129,0,SUMPRODUCT((AC129:AI129&gt;=$N$8)*(AC129:AI129 &lt;= $N$9)*(TEXT(AC129:AI129,"yyyy-mm")=AL130)*(AC130:AI130 = "▲")))</f>
        <v>0</v>
      </c>
      <c r="AO130" s="69" cm="1">
        <f t="array" ref="AO130">IF(AL130=AL129,0,SUMPRODUCT((AC129:AI129&gt;=$N$8)*(AC129:AI129 &lt;= $N$9)*(TEXT(AC129:AI129,"yyyy-mm")=AL130)*(AC130:AI130 = "★")))</f>
        <v>0</v>
      </c>
      <c r="AP130" s="68"/>
      <c r="AQ130" s="19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3"/>
    </row>
    <row r="131" spans="10:55" s="8" customFormat="1" ht="19.5" customHeight="1" x14ac:dyDescent="0.45">
      <c r="J131" s="86"/>
      <c r="K131" s="135"/>
      <c r="L131" s="132">
        <v>86</v>
      </c>
      <c r="M131" s="141">
        <f>S129+1</f>
        <v>46545</v>
      </c>
      <c r="N131" s="141">
        <f t="shared" ref="N131:S131" si="490">M131+1</f>
        <v>46546</v>
      </c>
      <c r="O131" s="141">
        <f t="shared" si="490"/>
        <v>46547</v>
      </c>
      <c r="P131" s="141">
        <f t="shared" si="490"/>
        <v>46548</v>
      </c>
      <c r="Q131" s="141">
        <f t="shared" si="490"/>
        <v>46549</v>
      </c>
      <c r="R131" s="142">
        <f t="shared" si="490"/>
        <v>46550</v>
      </c>
      <c r="S131" s="143">
        <f t="shared" si="490"/>
        <v>46551</v>
      </c>
      <c r="T131" s="135">
        <f t="shared" ref="T131" si="491">COUNTIF(M132:S132,"★")</f>
        <v>0</v>
      </c>
      <c r="U131" s="135"/>
      <c r="V131" s="135" t="str">
        <f>TEXT(M131,"YYYY-MM")</f>
        <v>2027-06</v>
      </c>
      <c r="W131" s="140" cm="1">
        <f t="array" ref="W131">SUMPRODUCT((M131:S131&gt;=$N$8)*(M131:S131 &lt;= $N$9)*(TEXT(M131:S131,"yyyy-mm")=V131)*(M132:S132 = "●"))</f>
        <v>0</v>
      </c>
      <c r="X131" s="140" cm="1">
        <f t="array" ref="X131">SUMPRODUCT((R131:S131&gt;=$N$8)*(R131:S131 &lt;= $N$9)*(TEXT(R131:S131,"yyyy-mm")=V131)*(R132:S132 = "▲"))</f>
        <v>0</v>
      </c>
      <c r="Y131" s="140" cm="1">
        <f t="array" ref="Y131">SUMPRODUCT((M131:S131&gt;=$N$8)*(M131:S131 &lt;= $N$9)*(TEXT(M131:S131,"yyyy-mm")=V131)*(M132:S132 = "★"))</f>
        <v>0</v>
      </c>
      <c r="Z131" s="135"/>
      <c r="AA131" s="135"/>
      <c r="AB131" s="132">
        <v>107</v>
      </c>
      <c r="AC131" s="141">
        <f>AI129+1</f>
        <v>46692</v>
      </c>
      <c r="AD131" s="141">
        <f t="shared" ref="AD131:AI131" si="492">AC131+1</f>
        <v>46693</v>
      </c>
      <c r="AE131" s="141">
        <f t="shared" si="492"/>
        <v>46694</v>
      </c>
      <c r="AF131" s="141">
        <f t="shared" si="492"/>
        <v>46695</v>
      </c>
      <c r="AG131" s="141">
        <f t="shared" si="492"/>
        <v>46696</v>
      </c>
      <c r="AH131" s="142">
        <f t="shared" si="492"/>
        <v>46697</v>
      </c>
      <c r="AI131" s="143">
        <f t="shared" si="492"/>
        <v>46698</v>
      </c>
      <c r="AJ131" s="68">
        <f t="shared" ref="AJ131" si="493">COUNTIF(AC132:AI132,"★")</f>
        <v>0</v>
      </c>
      <c r="AK131" s="68"/>
      <c r="AL131" s="68" t="str">
        <f>TEXT(AC131,"YYYY-MM")</f>
        <v>2027-11</v>
      </c>
      <c r="AM131" s="69" cm="1">
        <f t="array" ref="AM131">SUMPRODUCT((AC131:AI131&gt;=$N$8)*(AC131:AI131 &lt;= $N$9)*(TEXT(AC131:AI131,"yyyy-mm")=AL131)*(AC132:AI132 = "●"))</f>
        <v>0</v>
      </c>
      <c r="AN131" s="69" cm="1">
        <f t="array" ref="AN131">SUMPRODUCT((AH131:AI131&gt;=$N$8)*(AH131:AI131 &lt;= $N$9)*(TEXT(AH131:AI131,"yyyy-mm")=AL131)*(AH132:AI132 = "▲"))</f>
        <v>0</v>
      </c>
      <c r="AO131" s="69" cm="1">
        <f t="array" ref="AO131">SUMPRODUCT((AC131:AI131&gt;=$N$8)*(AC131:AI131 &lt;= $N$9)*(TEXT(AC131:AI131,"yyyy-mm")=AL131)*(AC132:AI132 = "★"))</f>
        <v>0</v>
      </c>
      <c r="AP131" s="68"/>
      <c r="AQ131" s="19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3"/>
    </row>
    <row r="132" spans="10:55" s="8" customFormat="1" ht="19.5" customHeight="1" thickBot="1" x14ac:dyDescent="0.5">
      <c r="J132" s="86"/>
      <c r="K132" s="135" t="str">
        <f t="shared" ref="K132" si="494">IF(U132&gt;=0.285,"OK","NG")</f>
        <v>NG</v>
      </c>
      <c r="L132" s="136"/>
      <c r="M132" s="144"/>
      <c r="N132" s="144"/>
      <c r="O132" s="144"/>
      <c r="P132" s="144"/>
      <c r="Q132" s="144"/>
      <c r="R132" s="145"/>
      <c r="S132" s="146"/>
      <c r="T132" s="135">
        <f t="shared" ref="T132" si="495">COUNTIF(M132:S132,"●")</f>
        <v>0</v>
      </c>
      <c r="U132" s="147">
        <f t="shared" ref="U132" si="496">IF(COUNTA(M132:S132)=0,-1,IF(OR(COUNTIF(M132:S132,"▲")&gt;6,AND(M131&lt;$N$9,$N$9&lt;S131)),0.285,IF(T131+T132=0,0,T132/(T132+T131))))</f>
        <v>-1</v>
      </c>
      <c r="V132" s="135" t="str">
        <f>TEXT(S131,"YYYY-MM")</f>
        <v>2027-06</v>
      </c>
      <c r="W132" s="140" cm="1">
        <f t="array" ref="W132">IF(V132=V131,0,SUMPRODUCT((M131:S131&gt;=$N$8)*(M131:S131 &lt;= $N$9)*(TEXT(M131:S131,"yyyy-mm")=V132)*(M132:S132 = "●")))</f>
        <v>0</v>
      </c>
      <c r="X132" s="140" cm="1">
        <f t="array" ref="X132">IF(V132=V131,0,SUMPRODUCT((M131:S131&gt;=$N$8)*(M131:S131 &lt;= $N$9)*(TEXT(M131:S131,"yyyy-mm")=V132)*(M132:S132 = "▲")))</f>
        <v>0</v>
      </c>
      <c r="Y132" s="140" cm="1">
        <f t="array" ref="Y132">IF(V132=V131,0,SUMPRODUCT((M131:S131&gt;=$N$8)*(M131:S131 &lt;= $N$9)*(TEXT(M131:S131,"yyyy-mm")=V132)*(M132:S132 = "★")))</f>
        <v>0</v>
      </c>
      <c r="Z132" s="135"/>
      <c r="AA132" s="135" t="str">
        <f t="shared" ref="AA132" si="497">IF(AK132&gt;=0.285,"OK","NG")</f>
        <v>NG</v>
      </c>
      <c r="AB132" s="136"/>
      <c r="AC132" s="144"/>
      <c r="AD132" s="144"/>
      <c r="AE132" s="144"/>
      <c r="AF132" s="144"/>
      <c r="AG132" s="144"/>
      <c r="AH132" s="145"/>
      <c r="AI132" s="146"/>
      <c r="AJ132" s="68">
        <f t="shared" ref="AJ132" si="498">COUNTIF(AC132:AI132,"●")</f>
        <v>0</v>
      </c>
      <c r="AK132" s="70">
        <f t="shared" ref="AK132" si="499">IF(COUNTA(AC132:AI132)=0,-1,IF(OR(COUNTIF(AC132:AI132,"▲")&gt;6,AND(AC131&lt;$N$9,$N$9&lt;AI131)),0.285,IF(AJ131+AJ132=0,0,AJ132/(AJ132+AJ131))))</f>
        <v>-1</v>
      </c>
      <c r="AL132" s="68" t="str">
        <f>TEXT(AI131,"YYYY-MM")</f>
        <v>2027-11</v>
      </c>
      <c r="AM132" s="69" cm="1">
        <f t="array" ref="AM132">IF(AL132=AL131,0,SUMPRODUCT((AC131:AI131&gt;=$N$8)*(AC131:AI131 &lt;= $N$9)*(TEXT(AC131:AI131,"yyyy-mm")=AL132)*(AC132:AI132 = "●")))</f>
        <v>0</v>
      </c>
      <c r="AN132" s="69" cm="1">
        <f t="array" ref="AN132">IF(AL132=AL131,0,SUMPRODUCT((AC131:AI131&gt;=$N$8)*(AC131:AI131 &lt;= $N$9)*(TEXT(AC131:AI131,"yyyy-mm")=AL132)*(AC132:AI132 = "▲")))</f>
        <v>0</v>
      </c>
      <c r="AO132" s="69" cm="1">
        <f t="array" ref="AO132">IF(AL132=AL131,0,SUMPRODUCT((AC131:AI131&gt;=$N$8)*(AC131:AI131 &lt;= $N$9)*(TEXT(AC131:AI131,"yyyy-mm")=AL132)*(AC132:AI132 = "★")))</f>
        <v>0</v>
      </c>
      <c r="AP132" s="68"/>
      <c r="AQ132" s="19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3"/>
    </row>
    <row r="133" spans="10:55" s="8" customFormat="1" ht="19.5" customHeight="1" x14ac:dyDescent="0.45">
      <c r="J133" s="86"/>
      <c r="K133" s="135"/>
      <c r="L133" s="132">
        <v>87</v>
      </c>
      <c r="M133" s="141">
        <f>S131+1</f>
        <v>46552</v>
      </c>
      <c r="N133" s="141">
        <f t="shared" ref="N133:S133" si="500">M133+1</f>
        <v>46553</v>
      </c>
      <c r="O133" s="141">
        <f t="shared" si="500"/>
        <v>46554</v>
      </c>
      <c r="P133" s="141">
        <f t="shared" si="500"/>
        <v>46555</v>
      </c>
      <c r="Q133" s="141">
        <f t="shared" si="500"/>
        <v>46556</v>
      </c>
      <c r="R133" s="142">
        <f t="shared" si="500"/>
        <v>46557</v>
      </c>
      <c r="S133" s="143">
        <f t="shared" si="500"/>
        <v>46558</v>
      </c>
      <c r="T133" s="135">
        <f t="shared" ref="T133" si="501">COUNTIF(M134:S134,"★")</f>
        <v>0</v>
      </c>
      <c r="U133" s="135"/>
      <c r="V133" s="135" t="str">
        <f>TEXT(M133,"YYYY-MM")</f>
        <v>2027-06</v>
      </c>
      <c r="W133" s="140" cm="1">
        <f t="array" ref="W133">SUMPRODUCT((M133:S133&gt;=$N$8)*(M133:S133 &lt;= $N$9)*(TEXT(M133:S133,"yyyy-mm")=V133)*(M134:S134 = "●"))</f>
        <v>0</v>
      </c>
      <c r="X133" s="140" cm="1">
        <f t="array" ref="X133">SUMPRODUCT((R133:S133&gt;=$N$8)*(R133:S133 &lt;= $N$9)*(TEXT(R133:S133,"yyyy-mm")=V133)*(R134:S134 = "▲"))</f>
        <v>0</v>
      </c>
      <c r="Y133" s="140" cm="1">
        <f t="array" ref="Y133">SUMPRODUCT((M133:S133&gt;=$N$8)*(M133:S133 &lt;= $N$9)*(TEXT(M133:S133,"yyyy-mm")=V133)*(M134:S134 = "★"))</f>
        <v>0</v>
      </c>
      <c r="Z133" s="135"/>
      <c r="AA133" s="135"/>
      <c r="AB133" s="132">
        <v>108</v>
      </c>
      <c r="AC133" s="141">
        <f>AI131+1</f>
        <v>46699</v>
      </c>
      <c r="AD133" s="141">
        <f t="shared" ref="AD133:AI133" si="502">AC133+1</f>
        <v>46700</v>
      </c>
      <c r="AE133" s="141">
        <f t="shared" si="502"/>
        <v>46701</v>
      </c>
      <c r="AF133" s="141">
        <f t="shared" si="502"/>
        <v>46702</v>
      </c>
      <c r="AG133" s="141">
        <f t="shared" si="502"/>
        <v>46703</v>
      </c>
      <c r="AH133" s="142">
        <f t="shared" si="502"/>
        <v>46704</v>
      </c>
      <c r="AI133" s="143">
        <f t="shared" si="502"/>
        <v>46705</v>
      </c>
      <c r="AJ133" s="68">
        <f t="shared" ref="AJ133" si="503">COUNTIF(AC134:AI134,"★")</f>
        <v>0</v>
      </c>
      <c r="AK133" s="68"/>
      <c r="AL133" s="68" t="str">
        <f>TEXT(AC133,"YYYY-MM")</f>
        <v>2027-11</v>
      </c>
      <c r="AM133" s="69" cm="1">
        <f t="array" ref="AM133">SUMPRODUCT((AC133:AI133&gt;=$N$8)*(AC133:AI133 &lt;= $N$9)*(TEXT(AC133:AI133,"yyyy-mm")=AL133)*(AC134:AI134 = "●"))</f>
        <v>0</v>
      </c>
      <c r="AN133" s="69" cm="1">
        <f t="array" ref="AN133">SUMPRODUCT((AH133:AI133&gt;=$N$8)*(AH133:AI133 &lt;= $N$9)*(TEXT(AH133:AI133,"yyyy-mm")=AL133)*(AH134:AI134 = "▲"))</f>
        <v>0</v>
      </c>
      <c r="AO133" s="69" cm="1">
        <f t="array" ref="AO133">SUMPRODUCT((AC133:AI133&gt;=$N$8)*(AC133:AI133 &lt;= $N$9)*(TEXT(AC133:AI133,"yyyy-mm")=AL133)*(AC134:AI134 = "★"))</f>
        <v>0</v>
      </c>
      <c r="AP133" s="68"/>
      <c r="AQ133" s="19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3"/>
    </row>
    <row r="134" spans="10:55" s="8" customFormat="1" ht="19.5" customHeight="1" thickBot="1" x14ac:dyDescent="0.5">
      <c r="J134" s="86"/>
      <c r="K134" s="135" t="str">
        <f t="shared" ref="K134" si="504">IF(U134&gt;=0.285,"OK","NG")</f>
        <v>NG</v>
      </c>
      <c r="L134" s="136"/>
      <c r="M134" s="144"/>
      <c r="N134" s="144"/>
      <c r="O134" s="144"/>
      <c r="P134" s="144"/>
      <c r="Q134" s="144"/>
      <c r="R134" s="145"/>
      <c r="S134" s="146"/>
      <c r="T134" s="135">
        <f t="shared" ref="T134" si="505">COUNTIF(M134:S134,"●")</f>
        <v>0</v>
      </c>
      <c r="U134" s="147">
        <f t="shared" ref="U134" si="506">IF(COUNTA(M134:S134)=0,-1,IF(OR(COUNTIF(M134:S134,"▲")&gt;6,AND(M133&lt;$N$9,$N$9&lt;S133)),0.285,IF(T133+T134=0,0,T134/(T134+T133))))</f>
        <v>-1</v>
      </c>
      <c r="V134" s="135" t="str">
        <f>TEXT(S133,"YYYY-MM")</f>
        <v>2027-06</v>
      </c>
      <c r="W134" s="140" cm="1">
        <f t="array" ref="W134">IF(V134=V133,0,SUMPRODUCT((M133:S133&gt;=$N$8)*(M133:S133 &lt;= $N$9)*(TEXT(M133:S133,"yyyy-mm")=V134)*(M134:S134 = "●")))</f>
        <v>0</v>
      </c>
      <c r="X134" s="140" cm="1">
        <f t="array" ref="X134">IF(V134=V133,0,SUMPRODUCT((M133:S133&gt;=$N$8)*(M133:S133 &lt;= $N$9)*(TEXT(M133:S133,"yyyy-mm")=V134)*(M134:S134 = "▲")))</f>
        <v>0</v>
      </c>
      <c r="Y134" s="140" cm="1">
        <f t="array" ref="Y134">IF(V134=V133,0,SUMPRODUCT((M133:S133&gt;=$N$8)*(M133:S133 &lt;= $N$9)*(TEXT(M133:S133,"yyyy-mm")=V134)*(M134:S134 = "★")))</f>
        <v>0</v>
      </c>
      <c r="Z134" s="135"/>
      <c r="AA134" s="135" t="str">
        <f t="shared" ref="AA134" si="507">IF(AK134&gt;=0.285,"OK","NG")</f>
        <v>NG</v>
      </c>
      <c r="AB134" s="136"/>
      <c r="AC134" s="144"/>
      <c r="AD134" s="144"/>
      <c r="AE134" s="144"/>
      <c r="AF134" s="144"/>
      <c r="AG134" s="144"/>
      <c r="AH134" s="145"/>
      <c r="AI134" s="146"/>
      <c r="AJ134" s="68">
        <f t="shared" ref="AJ134" si="508">COUNTIF(AC134:AI134,"●")</f>
        <v>0</v>
      </c>
      <c r="AK134" s="70">
        <f t="shared" ref="AK134" si="509">IF(COUNTA(AC134:AI134)=0,-1,IF(OR(COUNTIF(AC134:AI134,"▲")&gt;6,AND(AC133&lt;$N$9,$N$9&lt;AI133)),0.285,IF(AJ133+AJ134=0,0,AJ134/(AJ134+AJ133))))</f>
        <v>-1</v>
      </c>
      <c r="AL134" s="68" t="str">
        <f>TEXT(AI133,"YYYY-MM")</f>
        <v>2027-11</v>
      </c>
      <c r="AM134" s="69" cm="1">
        <f t="array" ref="AM134">IF(AL134=AL133,0,SUMPRODUCT((AC133:AI133&gt;=$N$8)*(AC133:AI133 &lt;= $N$9)*(TEXT(AC133:AI133,"yyyy-mm")=AL134)*(AC134:AI134 = "●")))</f>
        <v>0</v>
      </c>
      <c r="AN134" s="69" cm="1">
        <f t="array" ref="AN134">IF(AL134=AL133,0,SUMPRODUCT((AC133:AI133&gt;=$N$8)*(AC133:AI133 &lt;= $N$9)*(TEXT(AC133:AI133,"yyyy-mm")=AL134)*(AC134:AI134 = "▲")))</f>
        <v>0</v>
      </c>
      <c r="AO134" s="69" cm="1">
        <f t="array" ref="AO134">IF(AL134=AL133,0,SUMPRODUCT((AC133:AI133&gt;=$N$8)*(AC133:AI133 &lt;= $N$9)*(TEXT(AC133:AI133,"yyyy-mm")=AL134)*(AC134:AI134 = "★")))</f>
        <v>0</v>
      </c>
      <c r="AP134" s="68"/>
      <c r="AQ134" s="19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3"/>
    </row>
    <row r="135" spans="10:55" s="8" customFormat="1" ht="19.5" customHeight="1" x14ac:dyDescent="0.45">
      <c r="J135" s="86"/>
      <c r="K135" s="135"/>
      <c r="L135" s="132">
        <v>88</v>
      </c>
      <c r="M135" s="141">
        <f>S133+1</f>
        <v>46559</v>
      </c>
      <c r="N135" s="141">
        <f t="shared" ref="N135:S135" si="510">M135+1</f>
        <v>46560</v>
      </c>
      <c r="O135" s="141">
        <f t="shared" si="510"/>
        <v>46561</v>
      </c>
      <c r="P135" s="141">
        <f t="shared" si="510"/>
        <v>46562</v>
      </c>
      <c r="Q135" s="141">
        <f t="shared" si="510"/>
        <v>46563</v>
      </c>
      <c r="R135" s="142">
        <f t="shared" si="510"/>
        <v>46564</v>
      </c>
      <c r="S135" s="143">
        <f t="shared" si="510"/>
        <v>46565</v>
      </c>
      <c r="T135" s="135">
        <f t="shared" ref="T135" si="511">COUNTIF(M136:S136,"★")</f>
        <v>0</v>
      </c>
      <c r="U135" s="135"/>
      <c r="V135" s="135" t="str">
        <f>TEXT(M135,"YYYY-MM")</f>
        <v>2027-06</v>
      </c>
      <c r="W135" s="140" cm="1">
        <f t="array" ref="W135">SUMPRODUCT((M135:S135&gt;=$N$8)*(M135:S135 &lt;= $N$9)*(TEXT(M135:S135,"yyyy-mm")=V135)*(M136:S136 = "●"))</f>
        <v>0</v>
      </c>
      <c r="X135" s="140" cm="1">
        <f t="array" ref="X135">SUMPRODUCT((R135:S135&gt;=$N$8)*(R135:S135 &lt;= $N$9)*(TEXT(R135:S135,"yyyy-mm")=V135)*(R136:S136 = "▲"))</f>
        <v>0</v>
      </c>
      <c r="Y135" s="140" cm="1">
        <f t="array" ref="Y135">SUMPRODUCT((M135:S135&gt;=$N$8)*(M135:S135 &lt;= $N$9)*(TEXT(M135:S135,"yyyy-mm")=V135)*(M136:S136 = "★"))</f>
        <v>0</v>
      </c>
      <c r="Z135" s="135"/>
      <c r="AA135" s="135"/>
      <c r="AB135" s="132">
        <v>109</v>
      </c>
      <c r="AC135" s="141">
        <f>AI133+1</f>
        <v>46706</v>
      </c>
      <c r="AD135" s="141">
        <f t="shared" ref="AD135:AI135" si="512">AC135+1</f>
        <v>46707</v>
      </c>
      <c r="AE135" s="141">
        <f t="shared" si="512"/>
        <v>46708</v>
      </c>
      <c r="AF135" s="141">
        <f t="shared" si="512"/>
        <v>46709</v>
      </c>
      <c r="AG135" s="141">
        <f t="shared" si="512"/>
        <v>46710</v>
      </c>
      <c r="AH135" s="142">
        <f t="shared" si="512"/>
        <v>46711</v>
      </c>
      <c r="AI135" s="143">
        <f t="shared" si="512"/>
        <v>46712</v>
      </c>
      <c r="AJ135" s="68">
        <f t="shared" ref="AJ135" si="513">COUNTIF(AC136:AI136,"★")</f>
        <v>0</v>
      </c>
      <c r="AK135" s="68"/>
      <c r="AL135" s="68" t="str">
        <f>TEXT(AC135,"YYYY-MM")</f>
        <v>2027-11</v>
      </c>
      <c r="AM135" s="69" cm="1">
        <f t="array" ref="AM135">SUMPRODUCT((AC135:AI135&gt;=$N$8)*(AC135:AI135 &lt;= $N$9)*(TEXT(AC135:AI135,"yyyy-mm")=AL135)*(AC136:AI136 = "●"))</f>
        <v>0</v>
      </c>
      <c r="AN135" s="69" cm="1">
        <f t="array" ref="AN135">SUMPRODUCT((AH135:AI135&gt;=$N$8)*(AH135:AI135 &lt;= $N$9)*(TEXT(AH135:AI135,"yyyy-mm")=AL135)*(AH136:AI136 = "▲"))</f>
        <v>0</v>
      </c>
      <c r="AO135" s="69" cm="1">
        <f t="array" ref="AO135">SUMPRODUCT((AC135:AI135&gt;=$N$8)*(AC135:AI135 &lt;= $N$9)*(TEXT(AC135:AI135,"yyyy-mm")=AL135)*(AC136:AI136 = "★"))</f>
        <v>0</v>
      </c>
      <c r="AP135" s="68"/>
      <c r="AQ135" s="19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3"/>
    </row>
    <row r="136" spans="10:55" s="8" customFormat="1" ht="19.5" customHeight="1" thickBot="1" x14ac:dyDescent="0.5">
      <c r="J136" s="86"/>
      <c r="K136" s="135" t="str">
        <f t="shared" ref="K136" si="514">IF(U136&gt;=0.285,"OK","NG")</f>
        <v>NG</v>
      </c>
      <c r="L136" s="136"/>
      <c r="M136" s="144"/>
      <c r="N136" s="144"/>
      <c r="O136" s="144"/>
      <c r="P136" s="144"/>
      <c r="Q136" s="144"/>
      <c r="R136" s="145"/>
      <c r="S136" s="146"/>
      <c r="T136" s="135">
        <f t="shared" ref="T136" si="515">COUNTIF(M136:S136,"●")</f>
        <v>0</v>
      </c>
      <c r="U136" s="147">
        <f t="shared" ref="U136" si="516">IF(COUNTA(M136:S136)=0,-1,IF(OR(COUNTIF(M136:S136,"▲")&gt;6,AND(M135&lt;$N$9,$N$9&lt;S135)),0.285,IF(T135+T136=0,0,T136/(T136+T135))))</f>
        <v>-1</v>
      </c>
      <c r="V136" s="135" t="str">
        <f>TEXT(S135,"YYYY-MM")</f>
        <v>2027-06</v>
      </c>
      <c r="W136" s="140" cm="1">
        <f t="array" ref="W136">IF(V136=V135,0,SUMPRODUCT((M135:S135&gt;=$N$8)*(M135:S135 &lt;= $N$9)*(TEXT(M135:S135,"yyyy-mm")=V136)*(M136:S136 = "●")))</f>
        <v>0</v>
      </c>
      <c r="X136" s="140" cm="1">
        <f t="array" ref="X136">IF(V136=V135,0,SUMPRODUCT((M135:S135&gt;=$N$8)*(M135:S135 &lt;= $N$9)*(TEXT(M135:S135,"yyyy-mm")=V136)*(M136:S136 = "▲")))</f>
        <v>0</v>
      </c>
      <c r="Y136" s="140" cm="1">
        <f t="array" ref="Y136">IF(V136=V135,0,SUMPRODUCT((M135:S135&gt;=$N$8)*(M135:S135 &lt;= $N$9)*(TEXT(M135:S135,"yyyy-mm")=V136)*(M136:S136 = "★")))</f>
        <v>0</v>
      </c>
      <c r="Z136" s="135"/>
      <c r="AA136" s="135" t="str">
        <f t="shared" ref="AA136" si="517">IF(AK136&gt;=0.285,"OK","NG")</f>
        <v>NG</v>
      </c>
      <c r="AB136" s="136"/>
      <c r="AC136" s="144"/>
      <c r="AD136" s="144"/>
      <c r="AE136" s="144"/>
      <c r="AF136" s="144"/>
      <c r="AG136" s="144"/>
      <c r="AH136" s="145"/>
      <c r="AI136" s="146"/>
      <c r="AJ136" s="68">
        <f t="shared" ref="AJ136" si="518">COUNTIF(AC136:AI136,"●")</f>
        <v>0</v>
      </c>
      <c r="AK136" s="70">
        <f t="shared" ref="AK136" si="519">IF(COUNTA(AC136:AI136)=0,-1,IF(OR(COUNTIF(AC136:AI136,"▲")&gt;6,AND(AC135&lt;$N$9,$N$9&lt;AI135)),0.285,IF(AJ135+AJ136=0,0,AJ136/(AJ136+AJ135))))</f>
        <v>-1</v>
      </c>
      <c r="AL136" s="68" t="str">
        <f>TEXT(AI135,"YYYY-MM")</f>
        <v>2027-11</v>
      </c>
      <c r="AM136" s="69" cm="1">
        <f t="array" ref="AM136">IF(AL136=AL135,0,SUMPRODUCT((AC135:AI135&gt;=$N$8)*(AC135:AI135 &lt;= $N$9)*(TEXT(AC135:AI135,"yyyy-mm")=AL136)*(AC136:AI136 = "●")))</f>
        <v>0</v>
      </c>
      <c r="AN136" s="69" cm="1">
        <f t="array" ref="AN136">IF(AL136=AL135,0,SUMPRODUCT((AC135:AI135&gt;=$N$8)*(AC135:AI135 &lt;= $N$9)*(TEXT(AC135:AI135,"yyyy-mm")=AL136)*(AC136:AI136 = "▲")))</f>
        <v>0</v>
      </c>
      <c r="AO136" s="69" cm="1">
        <f t="array" ref="AO136">IF(AL136=AL135,0,SUMPRODUCT((AC135:AI135&gt;=$N$8)*(AC135:AI135 &lt;= $N$9)*(TEXT(AC135:AI135,"yyyy-mm")=AL136)*(AC136:AI136 = "★")))</f>
        <v>0</v>
      </c>
      <c r="AP136" s="68"/>
      <c r="AQ136" s="19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3"/>
    </row>
    <row r="137" spans="10:55" s="8" customFormat="1" ht="19.5" customHeight="1" x14ac:dyDescent="0.45">
      <c r="J137" s="86"/>
      <c r="K137" s="135"/>
      <c r="L137" s="132">
        <v>89</v>
      </c>
      <c r="M137" s="141">
        <f>S135+1</f>
        <v>46566</v>
      </c>
      <c r="N137" s="141">
        <f t="shared" ref="N137:S137" si="520">M137+1</f>
        <v>46567</v>
      </c>
      <c r="O137" s="141">
        <f t="shared" si="520"/>
        <v>46568</v>
      </c>
      <c r="P137" s="141">
        <f t="shared" si="520"/>
        <v>46569</v>
      </c>
      <c r="Q137" s="141">
        <f t="shared" si="520"/>
        <v>46570</v>
      </c>
      <c r="R137" s="142">
        <f t="shared" si="520"/>
        <v>46571</v>
      </c>
      <c r="S137" s="143">
        <f t="shared" si="520"/>
        <v>46572</v>
      </c>
      <c r="T137" s="135">
        <f t="shared" ref="T137" si="521">COUNTIF(M138:S138,"★")</f>
        <v>0</v>
      </c>
      <c r="U137" s="135"/>
      <c r="V137" s="135" t="str">
        <f>TEXT(M137,"YYYY-MM")</f>
        <v>2027-06</v>
      </c>
      <c r="W137" s="140" cm="1">
        <f t="array" ref="W137">SUMPRODUCT((M137:S137&gt;=$N$8)*(M137:S137 &lt;= $N$9)*(TEXT(M137:S137,"yyyy-mm")=V137)*(M138:S138 = "●"))</f>
        <v>0</v>
      </c>
      <c r="X137" s="140" cm="1">
        <f t="array" ref="X137">SUMPRODUCT((R137:S137&gt;=$N$8)*(R137:S137 &lt;= $N$9)*(TEXT(R137:S137,"yyyy-mm")=V137)*(R138:S138 = "▲"))</f>
        <v>0</v>
      </c>
      <c r="Y137" s="140" cm="1">
        <f t="array" ref="Y137">SUMPRODUCT((M137:S137&gt;=$N$8)*(M137:S137 &lt;= $N$9)*(TEXT(M137:S137,"yyyy-mm")=V137)*(M138:S138 = "★"))</f>
        <v>0</v>
      </c>
      <c r="Z137" s="135"/>
      <c r="AA137" s="135"/>
      <c r="AB137" s="132">
        <v>110</v>
      </c>
      <c r="AC137" s="141">
        <f>AI135+1</f>
        <v>46713</v>
      </c>
      <c r="AD137" s="141">
        <f t="shared" ref="AD137:AI137" si="522">AC137+1</f>
        <v>46714</v>
      </c>
      <c r="AE137" s="141">
        <f t="shared" si="522"/>
        <v>46715</v>
      </c>
      <c r="AF137" s="141">
        <f t="shared" si="522"/>
        <v>46716</v>
      </c>
      <c r="AG137" s="141">
        <f t="shared" si="522"/>
        <v>46717</v>
      </c>
      <c r="AH137" s="142">
        <f t="shared" si="522"/>
        <v>46718</v>
      </c>
      <c r="AI137" s="143">
        <f t="shared" si="522"/>
        <v>46719</v>
      </c>
      <c r="AJ137" s="68">
        <f t="shared" ref="AJ137" si="523">COUNTIF(AC138:AI138,"★")</f>
        <v>0</v>
      </c>
      <c r="AK137" s="68"/>
      <c r="AL137" s="68" t="str">
        <f>TEXT(AC137,"YYYY-MM")</f>
        <v>2027-11</v>
      </c>
      <c r="AM137" s="69" cm="1">
        <f t="array" ref="AM137">SUMPRODUCT((AC137:AI137&gt;=$N$8)*(AC137:AI137 &lt;= $N$9)*(TEXT(AC137:AI137,"yyyy-mm")=AL137)*(AC138:AI138 = "●"))</f>
        <v>0</v>
      </c>
      <c r="AN137" s="69" cm="1">
        <f t="array" ref="AN137">SUMPRODUCT((AH137:AI137&gt;=$N$8)*(AH137:AI137 &lt;= $N$9)*(TEXT(AH137:AI137,"yyyy-mm")=AL137)*(AH138:AI138 = "▲"))</f>
        <v>0</v>
      </c>
      <c r="AO137" s="69" cm="1">
        <f t="array" ref="AO137">SUMPRODUCT((AC137:AI137&gt;=$N$8)*(AC137:AI137 &lt;= $N$9)*(TEXT(AC137:AI137,"yyyy-mm")=AL137)*(AC138:AI138 = "★"))</f>
        <v>0</v>
      </c>
      <c r="AP137" s="68"/>
      <c r="AQ137" s="19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3"/>
    </row>
    <row r="138" spans="10:55" s="8" customFormat="1" ht="19.5" customHeight="1" thickBot="1" x14ac:dyDescent="0.5">
      <c r="J138" s="86"/>
      <c r="K138" s="135" t="str">
        <f t="shared" ref="K138" si="524">IF(U138&gt;=0.285,"OK","NG")</f>
        <v>NG</v>
      </c>
      <c r="L138" s="136"/>
      <c r="M138" s="144"/>
      <c r="N138" s="144"/>
      <c r="O138" s="144"/>
      <c r="P138" s="144"/>
      <c r="Q138" s="144"/>
      <c r="R138" s="145"/>
      <c r="S138" s="146"/>
      <c r="T138" s="135">
        <f t="shared" ref="T138" si="525">COUNTIF(M138:S138,"●")</f>
        <v>0</v>
      </c>
      <c r="U138" s="147">
        <f t="shared" ref="U138" si="526">IF(COUNTA(M138:S138)=0,-1,IF(OR(COUNTIF(M138:S138,"▲")&gt;6,AND(M137&lt;$N$9,$N$9&lt;S137)),0.285,IF(T137+T138=0,0,T138/(T138+T137))))</f>
        <v>-1</v>
      </c>
      <c r="V138" s="135" t="str">
        <f>TEXT(S137,"YYYY-MM")</f>
        <v>2027-07</v>
      </c>
      <c r="W138" s="140" cm="1">
        <f t="array" ref="W138">IF(V138=V137,0,SUMPRODUCT((M137:S137&gt;=$N$8)*(M137:S137 &lt;= $N$9)*(TEXT(M137:S137,"yyyy-mm")=V138)*(M138:S138 = "●")))</f>
        <v>0</v>
      </c>
      <c r="X138" s="140" cm="1">
        <f t="array" ref="X138">IF(V138=V137,0,SUMPRODUCT((M137:S137&gt;=$N$8)*(M137:S137 &lt;= $N$9)*(TEXT(M137:S137,"yyyy-mm")=V138)*(M138:S138 = "▲")))</f>
        <v>0</v>
      </c>
      <c r="Y138" s="140" cm="1">
        <f t="array" ref="Y138">IF(V138=V137,0,SUMPRODUCT((M137:S137&gt;=$N$8)*(M137:S137 &lt;= $N$9)*(TEXT(M137:S137,"yyyy-mm")=V138)*(M138:S138 = "★")))</f>
        <v>0</v>
      </c>
      <c r="Z138" s="135"/>
      <c r="AA138" s="135" t="str">
        <f t="shared" ref="AA138" si="527">IF(AK138&gt;=0.285,"OK","NG")</f>
        <v>NG</v>
      </c>
      <c r="AB138" s="136"/>
      <c r="AC138" s="144"/>
      <c r="AD138" s="144"/>
      <c r="AE138" s="144"/>
      <c r="AF138" s="144"/>
      <c r="AG138" s="144"/>
      <c r="AH138" s="145"/>
      <c r="AI138" s="146"/>
      <c r="AJ138" s="68">
        <f t="shared" ref="AJ138" si="528">COUNTIF(AC138:AI138,"●")</f>
        <v>0</v>
      </c>
      <c r="AK138" s="70">
        <f t="shared" ref="AK138" si="529">IF(COUNTA(AC138:AI138)=0,-1,IF(OR(COUNTIF(AC138:AI138,"▲")&gt;6,AND(AC137&lt;$N$9,$N$9&lt;AI137)),0.285,IF(AJ137+AJ138=0,0,AJ138/(AJ138+AJ137))))</f>
        <v>-1</v>
      </c>
      <c r="AL138" s="68" t="str">
        <f>TEXT(AI137,"YYYY-MM")</f>
        <v>2027-11</v>
      </c>
      <c r="AM138" s="69" cm="1">
        <f t="array" ref="AM138">IF(AL138=AL137,0,SUMPRODUCT((AC137:AI137&gt;=$N$8)*(AC137:AI137 &lt;= $N$9)*(TEXT(AC137:AI137,"yyyy-mm")=AL138)*(AC138:AI138 = "●")))</f>
        <v>0</v>
      </c>
      <c r="AN138" s="69" cm="1">
        <f t="array" ref="AN138">IF(AL138=AL137,0,SUMPRODUCT((AC137:AI137&gt;=$N$8)*(AC137:AI137 &lt;= $N$9)*(TEXT(AC137:AI137,"yyyy-mm")=AL138)*(AC138:AI138 = "▲")))</f>
        <v>0</v>
      </c>
      <c r="AO138" s="69" cm="1">
        <f t="array" ref="AO138">IF(AL138=AL137,0,SUMPRODUCT((AC137:AI137&gt;=$N$8)*(AC137:AI137 &lt;= $N$9)*(TEXT(AC137:AI137,"yyyy-mm")=AL138)*(AC138:AI138 = "★")))</f>
        <v>0</v>
      </c>
      <c r="AP138" s="68"/>
      <c r="AQ138" s="19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3"/>
    </row>
    <row r="139" spans="10:55" s="8" customFormat="1" ht="19.5" customHeight="1" x14ac:dyDescent="0.45">
      <c r="J139" s="86"/>
      <c r="K139" s="135"/>
      <c r="L139" s="132">
        <v>90</v>
      </c>
      <c r="M139" s="141">
        <f>S137+1</f>
        <v>46573</v>
      </c>
      <c r="N139" s="141">
        <f t="shared" ref="N139:S139" si="530">M139+1</f>
        <v>46574</v>
      </c>
      <c r="O139" s="141">
        <f t="shared" si="530"/>
        <v>46575</v>
      </c>
      <c r="P139" s="141">
        <f t="shared" si="530"/>
        <v>46576</v>
      </c>
      <c r="Q139" s="141">
        <f t="shared" si="530"/>
        <v>46577</v>
      </c>
      <c r="R139" s="142">
        <f t="shared" si="530"/>
        <v>46578</v>
      </c>
      <c r="S139" s="143">
        <f t="shared" si="530"/>
        <v>46579</v>
      </c>
      <c r="T139" s="135">
        <f t="shared" ref="T139" si="531">COUNTIF(M140:S140,"★")</f>
        <v>0</v>
      </c>
      <c r="U139" s="135"/>
      <c r="V139" s="135" t="str">
        <f>TEXT(M139,"YYYY-MM")</f>
        <v>2027-07</v>
      </c>
      <c r="W139" s="140" cm="1">
        <f t="array" ref="W139">SUMPRODUCT((M139:S139&gt;=$N$8)*(M139:S139 &lt;= $N$9)*(TEXT(M139:S139,"yyyy-mm")=V139)*(M140:S140 = "●"))</f>
        <v>0</v>
      </c>
      <c r="X139" s="140" cm="1">
        <f t="array" ref="X139">SUMPRODUCT((R139:S139&gt;=$N$8)*(R139:S139 &lt;= $N$9)*(TEXT(R139:S139,"yyyy-mm")=V139)*(R140:S140 = "▲"))</f>
        <v>0</v>
      </c>
      <c r="Y139" s="140" cm="1">
        <f t="array" ref="Y139">SUMPRODUCT((M139:S139&gt;=$N$8)*(M139:S139 &lt;= $N$9)*(TEXT(M139:S139,"yyyy-mm")=V139)*(M140:S140 = "★"))</f>
        <v>0</v>
      </c>
      <c r="Z139" s="135"/>
      <c r="AA139" s="135"/>
      <c r="AB139" s="132">
        <v>111</v>
      </c>
      <c r="AC139" s="141">
        <f>AI137+1</f>
        <v>46720</v>
      </c>
      <c r="AD139" s="141">
        <f t="shared" ref="AD139:AI139" si="532">AC139+1</f>
        <v>46721</v>
      </c>
      <c r="AE139" s="141">
        <f t="shared" si="532"/>
        <v>46722</v>
      </c>
      <c r="AF139" s="141">
        <f t="shared" si="532"/>
        <v>46723</v>
      </c>
      <c r="AG139" s="141">
        <f t="shared" si="532"/>
        <v>46724</v>
      </c>
      <c r="AH139" s="142">
        <f t="shared" si="532"/>
        <v>46725</v>
      </c>
      <c r="AI139" s="143">
        <f t="shared" si="532"/>
        <v>46726</v>
      </c>
      <c r="AJ139" s="68">
        <f t="shared" ref="AJ139" si="533">COUNTIF(AC140:AI140,"★")</f>
        <v>0</v>
      </c>
      <c r="AK139" s="68"/>
      <c r="AL139" s="68" t="str">
        <f>TEXT(AC139,"YYYY-MM")</f>
        <v>2027-11</v>
      </c>
      <c r="AM139" s="69" cm="1">
        <f t="array" ref="AM139">SUMPRODUCT((AC139:AI139&gt;=$N$8)*(AC139:AI139 &lt;= $N$9)*(TEXT(AC139:AI139,"yyyy-mm")=AL139)*(AC140:AI140 = "●"))</f>
        <v>0</v>
      </c>
      <c r="AN139" s="69" cm="1">
        <f t="array" ref="AN139">SUMPRODUCT((AH139:AI139&gt;=$N$8)*(AH139:AI139 &lt;= $N$9)*(TEXT(AH139:AI139,"yyyy-mm")=AL139)*(AH140:AI140 = "▲"))</f>
        <v>0</v>
      </c>
      <c r="AO139" s="69" cm="1">
        <f t="array" ref="AO139">SUMPRODUCT((AC139:AI139&gt;=$N$8)*(AC139:AI139 &lt;= $N$9)*(TEXT(AC139:AI139,"yyyy-mm")=AL139)*(AC140:AI140 = "★"))</f>
        <v>0</v>
      </c>
      <c r="AP139" s="68"/>
      <c r="AQ139" s="19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3"/>
    </row>
    <row r="140" spans="10:55" s="8" customFormat="1" ht="19.5" customHeight="1" thickBot="1" x14ac:dyDescent="0.5">
      <c r="J140" s="86"/>
      <c r="K140" s="135" t="str">
        <f t="shared" ref="K140" si="534">IF(U140&gt;=0.285,"OK","NG")</f>
        <v>NG</v>
      </c>
      <c r="L140" s="136"/>
      <c r="M140" s="144"/>
      <c r="N140" s="144"/>
      <c r="O140" s="144"/>
      <c r="P140" s="144"/>
      <c r="Q140" s="144"/>
      <c r="R140" s="145"/>
      <c r="S140" s="146"/>
      <c r="T140" s="135">
        <f t="shared" ref="T140" si="535">COUNTIF(M140:S140,"●")</f>
        <v>0</v>
      </c>
      <c r="U140" s="147">
        <f t="shared" ref="U140" si="536">IF(COUNTA(M140:S140)=0,-1,IF(OR(COUNTIF(M140:S140,"▲")&gt;6,AND(M139&lt;$N$9,$N$9&lt;S139)),0.285,IF(T139+T140=0,0,T140/(T140+T139))))</f>
        <v>-1</v>
      </c>
      <c r="V140" s="135" t="str">
        <f>TEXT(S139,"YYYY-MM")</f>
        <v>2027-07</v>
      </c>
      <c r="W140" s="140" cm="1">
        <f t="array" ref="W140">IF(V140=V139,0,SUMPRODUCT((M139:S139&gt;=$N$8)*(M139:S139 &lt;= $N$9)*(TEXT(M139:S139,"yyyy-mm")=V140)*(M140:S140 = "●")))</f>
        <v>0</v>
      </c>
      <c r="X140" s="140" cm="1">
        <f t="array" ref="X140">IF(V140=V139,0,SUMPRODUCT((M139:S139&gt;=$N$8)*(M139:S139 &lt;= $N$9)*(TEXT(M139:S139,"yyyy-mm")=V140)*(M140:S140 = "▲")))</f>
        <v>0</v>
      </c>
      <c r="Y140" s="140" cm="1">
        <f t="array" ref="Y140">IF(V140=V139,0,SUMPRODUCT((M139:S139&gt;=$N$8)*(M139:S139 &lt;= $N$9)*(TEXT(M139:S139,"yyyy-mm")=V140)*(M140:S140 = "★")))</f>
        <v>0</v>
      </c>
      <c r="Z140" s="135"/>
      <c r="AA140" s="135" t="str">
        <f t="shared" ref="AA140" si="537">IF(AK140&gt;=0.285,"OK","NG")</f>
        <v>NG</v>
      </c>
      <c r="AB140" s="136"/>
      <c r="AC140" s="144"/>
      <c r="AD140" s="144"/>
      <c r="AE140" s="144"/>
      <c r="AF140" s="144"/>
      <c r="AG140" s="144"/>
      <c r="AH140" s="145"/>
      <c r="AI140" s="146"/>
      <c r="AJ140" s="68">
        <f t="shared" ref="AJ140" si="538">COUNTIF(AC140:AI140,"●")</f>
        <v>0</v>
      </c>
      <c r="AK140" s="70">
        <f t="shared" ref="AK140" si="539">IF(COUNTA(AC140:AI140)=0,-1,IF(OR(COUNTIF(AC140:AI140,"▲")&gt;6,AND(AC139&lt;$N$9,$N$9&lt;AI139)),0.285,IF(AJ139+AJ140=0,0,AJ140/(AJ140+AJ139))))</f>
        <v>-1</v>
      </c>
      <c r="AL140" s="68" t="str">
        <f>TEXT(AI139,"YYYY-MM")</f>
        <v>2027-12</v>
      </c>
      <c r="AM140" s="69" cm="1">
        <f t="array" ref="AM140">IF(AL140=AL139,0,SUMPRODUCT((AC139:AI139&gt;=$N$8)*(AC139:AI139 &lt;= $N$9)*(TEXT(AC139:AI139,"yyyy-mm")=AL140)*(AC140:AI140 = "●")))</f>
        <v>0</v>
      </c>
      <c r="AN140" s="69" cm="1">
        <f t="array" ref="AN140">IF(AL140=AL139,0,SUMPRODUCT((AC139:AI139&gt;=$N$8)*(AC139:AI139 &lt;= $N$9)*(TEXT(AC139:AI139,"yyyy-mm")=AL140)*(AC140:AI140 = "▲")))</f>
        <v>0</v>
      </c>
      <c r="AO140" s="69" cm="1">
        <f t="array" ref="AO140">IF(AL140=AL139,0,SUMPRODUCT((AC139:AI139&gt;=$N$8)*(AC139:AI139 &lt;= $N$9)*(TEXT(AC139:AI139,"yyyy-mm")=AL140)*(AC140:AI140 = "★")))</f>
        <v>0</v>
      </c>
      <c r="AP140" s="68"/>
      <c r="AQ140" s="19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3"/>
    </row>
    <row r="141" spans="10:55" s="8" customFormat="1" ht="19.5" customHeight="1" x14ac:dyDescent="0.45">
      <c r="J141" s="86"/>
      <c r="K141" s="135"/>
      <c r="L141" s="132">
        <v>91</v>
      </c>
      <c r="M141" s="141">
        <f>S139+1</f>
        <v>46580</v>
      </c>
      <c r="N141" s="141">
        <f t="shared" ref="N141:S141" si="540">M141+1</f>
        <v>46581</v>
      </c>
      <c r="O141" s="141">
        <f t="shared" si="540"/>
        <v>46582</v>
      </c>
      <c r="P141" s="141">
        <f t="shared" si="540"/>
        <v>46583</v>
      </c>
      <c r="Q141" s="141">
        <f t="shared" si="540"/>
        <v>46584</v>
      </c>
      <c r="R141" s="142">
        <f t="shared" si="540"/>
        <v>46585</v>
      </c>
      <c r="S141" s="143">
        <f t="shared" si="540"/>
        <v>46586</v>
      </c>
      <c r="T141" s="135">
        <f t="shared" ref="T141" si="541">COUNTIF(M142:S142,"★")</f>
        <v>0</v>
      </c>
      <c r="U141" s="135"/>
      <c r="V141" s="135" t="str">
        <f t="shared" ref="V141" si="542">TEXT(M141,"YYYY-MM")</f>
        <v>2027-07</v>
      </c>
      <c r="W141" s="140" cm="1">
        <f t="array" ref="W141">SUMPRODUCT((M141:S141&gt;=$N$8)*(M141:S141 &lt;= $N$9)*(TEXT(M141:S141,"yyyy-mm")=V141)*(M142:S142 = "●"))</f>
        <v>0</v>
      </c>
      <c r="X141" s="140" cm="1">
        <f t="array" ref="X141">SUMPRODUCT((R141:S141&gt;=$N$8)*(R141:S141 &lt;= $N$9)*(TEXT(R141:S141,"yyyy-mm")=V141)*(R142:S142 = "▲"))</f>
        <v>0</v>
      </c>
      <c r="Y141" s="140" cm="1">
        <f t="array" ref="Y141">SUMPRODUCT((M141:S141&gt;=$N$8)*(M141:S141 &lt;= $N$9)*(TEXT(M141:S141,"yyyy-mm")=V141)*(M142:S142 = "★"))</f>
        <v>0</v>
      </c>
      <c r="Z141" s="135"/>
      <c r="AA141" s="135"/>
      <c r="AB141" s="132">
        <v>112</v>
      </c>
      <c r="AC141" s="141">
        <f>AI139+1</f>
        <v>46727</v>
      </c>
      <c r="AD141" s="141">
        <f t="shared" ref="AD141:AI141" si="543">AC141+1</f>
        <v>46728</v>
      </c>
      <c r="AE141" s="141">
        <f t="shared" si="543"/>
        <v>46729</v>
      </c>
      <c r="AF141" s="141">
        <f t="shared" si="543"/>
        <v>46730</v>
      </c>
      <c r="AG141" s="141">
        <f t="shared" si="543"/>
        <v>46731</v>
      </c>
      <c r="AH141" s="142">
        <f t="shared" si="543"/>
        <v>46732</v>
      </c>
      <c r="AI141" s="143">
        <f t="shared" si="543"/>
        <v>46733</v>
      </c>
      <c r="AJ141" s="68">
        <f t="shared" ref="AJ141" si="544">COUNTIF(AC142:AI142,"★")</f>
        <v>0</v>
      </c>
      <c r="AK141" s="68"/>
      <c r="AL141" s="68" t="str">
        <f t="shared" ref="AL141" si="545">TEXT(AC141,"YYYY-MM")</f>
        <v>2027-12</v>
      </c>
      <c r="AM141" s="69" cm="1">
        <f t="array" ref="AM141">SUMPRODUCT((AC141:AI141&gt;=$N$8)*(AC141:AI141 &lt;= $N$9)*(TEXT(AC141:AI141,"yyyy-mm")=AL141)*(AC142:AI142 = "●"))</f>
        <v>0</v>
      </c>
      <c r="AN141" s="69" cm="1">
        <f t="array" ref="AN141">SUMPRODUCT((AH141:AI141&gt;=$N$8)*(AH141:AI141 &lt;= $N$9)*(TEXT(AH141:AI141,"yyyy-mm")=AL141)*(AH142:AI142 = "▲"))</f>
        <v>0</v>
      </c>
      <c r="AO141" s="69" cm="1">
        <f t="array" ref="AO141">SUMPRODUCT((AC141:AI141&gt;=$N$8)*(AC141:AI141 &lt;= $N$9)*(TEXT(AC141:AI141,"yyyy-mm")=AL141)*(AC142:AI142 = "★"))</f>
        <v>0</v>
      </c>
      <c r="AP141" s="68"/>
      <c r="AQ141" s="19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3"/>
    </row>
    <row r="142" spans="10:55" s="8" customFormat="1" ht="19.5" customHeight="1" thickBot="1" x14ac:dyDescent="0.5">
      <c r="J142" s="86"/>
      <c r="K142" s="135" t="str">
        <f t="shared" ref="K142" si="546">IF(U142&gt;=0.285,"OK","NG")</f>
        <v>NG</v>
      </c>
      <c r="L142" s="136"/>
      <c r="M142" s="144"/>
      <c r="N142" s="144"/>
      <c r="O142" s="144"/>
      <c r="P142" s="144"/>
      <c r="Q142" s="144"/>
      <c r="R142" s="145"/>
      <c r="S142" s="146"/>
      <c r="T142" s="135">
        <f t="shared" ref="T142" si="547">COUNTIF(M142:S142,"●")</f>
        <v>0</v>
      </c>
      <c r="U142" s="147">
        <f t="shared" ref="U142" si="548">IF(COUNTA(M142:S142)=0,-1,IF(OR(COUNTIF(M142:S142,"▲")&gt;6,AND(M141&lt;$N$9,$N$9&lt;S141)),0.285,IF(T141+T142=0,0,T142/(T142+T141))))</f>
        <v>-1</v>
      </c>
      <c r="V142" s="135" t="str">
        <f t="shared" ref="V142" si="549">TEXT(S141,"YYYY-MM")</f>
        <v>2027-07</v>
      </c>
      <c r="W142" s="140" cm="1">
        <f t="array" ref="W142">IF(V142=V141,0,SUMPRODUCT((M141:S141&gt;=$N$8)*(M141:S141 &lt;= $N$9)*(TEXT(M141:S141,"yyyy-mm")=V142)*(M142:S142 = "●")))</f>
        <v>0</v>
      </c>
      <c r="X142" s="140" cm="1">
        <f t="array" ref="X142">IF(V142=V141,0,SUMPRODUCT((M141:S141&gt;=$N$8)*(M141:S141 &lt;= $N$9)*(TEXT(M141:S141,"yyyy-mm")=V142)*(M142:S142 = "▲")))</f>
        <v>0</v>
      </c>
      <c r="Y142" s="140" cm="1">
        <f t="array" ref="Y142">IF(V142=V141,0,SUMPRODUCT((M141:S141&gt;=$N$8)*(M141:S141 &lt;= $N$9)*(TEXT(M141:S141,"yyyy-mm")=V142)*(M142:S142 = "★")))</f>
        <v>0</v>
      </c>
      <c r="Z142" s="135"/>
      <c r="AA142" s="135" t="str">
        <f t="shared" ref="AA142" si="550">IF(AK142&gt;=0.285,"OK","NG")</f>
        <v>NG</v>
      </c>
      <c r="AB142" s="136"/>
      <c r="AC142" s="144"/>
      <c r="AD142" s="144"/>
      <c r="AE142" s="144"/>
      <c r="AF142" s="144"/>
      <c r="AG142" s="144"/>
      <c r="AH142" s="145"/>
      <c r="AI142" s="146"/>
      <c r="AJ142" s="68">
        <f t="shared" ref="AJ142" si="551">COUNTIF(AC142:AI142,"●")</f>
        <v>0</v>
      </c>
      <c r="AK142" s="70">
        <f t="shared" ref="AK142" si="552">IF(COUNTA(AC142:AI142)=0,-1,IF(OR(COUNTIF(AC142:AI142,"▲")&gt;6,AND(AC141&lt;$N$9,$N$9&lt;AI141)),0.285,IF(AJ141+AJ142=0,0,AJ142/(AJ142+AJ141))))</f>
        <v>-1</v>
      </c>
      <c r="AL142" s="68" t="str">
        <f t="shared" ref="AL142" si="553">TEXT(AI141,"YYYY-MM")</f>
        <v>2027-12</v>
      </c>
      <c r="AM142" s="69" cm="1">
        <f t="array" ref="AM142">IF(AL142=AL141,0,SUMPRODUCT((AC141:AI141&gt;=$N$8)*(AC141:AI141 &lt;= $N$9)*(TEXT(AC141:AI141,"yyyy-mm")=AL142)*(AC142:AI142 = "●")))</f>
        <v>0</v>
      </c>
      <c r="AN142" s="69" cm="1">
        <f t="array" ref="AN142">IF(AL142=AL141,0,SUMPRODUCT((AC141:AI141&gt;=$N$8)*(AC141:AI141 &lt;= $N$9)*(TEXT(AC141:AI141,"yyyy-mm")=AL142)*(AC142:AI142 = "▲")))</f>
        <v>0</v>
      </c>
      <c r="AO142" s="69" cm="1">
        <f t="array" ref="AO142">IF(AL142=AL141,0,SUMPRODUCT((AC141:AI141&gt;=$N$8)*(AC141:AI141 &lt;= $N$9)*(TEXT(AC141:AI141,"yyyy-mm")=AL142)*(AC142:AI142 = "★")))</f>
        <v>0</v>
      </c>
      <c r="AP142" s="68"/>
      <c r="AQ142" s="19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3"/>
    </row>
    <row r="143" spans="10:55" s="8" customFormat="1" ht="19.5" customHeight="1" x14ac:dyDescent="0.45">
      <c r="J143" s="86"/>
      <c r="K143" s="135"/>
      <c r="L143" s="132">
        <v>92</v>
      </c>
      <c r="M143" s="141">
        <f>S141+1</f>
        <v>46587</v>
      </c>
      <c r="N143" s="141">
        <f t="shared" ref="N143:S143" si="554">M143+1</f>
        <v>46588</v>
      </c>
      <c r="O143" s="141">
        <f t="shared" si="554"/>
        <v>46589</v>
      </c>
      <c r="P143" s="141">
        <f t="shared" si="554"/>
        <v>46590</v>
      </c>
      <c r="Q143" s="141">
        <f t="shared" si="554"/>
        <v>46591</v>
      </c>
      <c r="R143" s="142">
        <f t="shared" si="554"/>
        <v>46592</v>
      </c>
      <c r="S143" s="143">
        <f t="shared" si="554"/>
        <v>46593</v>
      </c>
      <c r="T143" s="135">
        <f t="shared" ref="T143" si="555">COUNTIF(M144:S144,"★")</f>
        <v>0</v>
      </c>
      <c r="U143" s="135"/>
      <c r="V143" s="135" t="str">
        <f t="shared" ref="V143" si="556">TEXT(M143,"YYYY-MM")</f>
        <v>2027-07</v>
      </c>
      <c r="W143" s="140" cm="1">
        <f t="array" ref="W143">SUMPRODUCT((M143:S143&gt;=$N$8)*(M143:S143 &lt;= $N$9)*(TEXT(M143:S143,"yyyy-mm")=V143)*(M144:S144 = "●"))</f>
        <v>0</v>
      </c>
      <c r="X143" s="140" cm="1">
        <f t="array" ref="X143">SUMPRODUCT((R143:S143&gt;=$N$8)*(R143:S143 &lt;= $N$9)*(TEXT(R143:S143,"yyyy-mm")=V143)*(R144:S144 = "▲"))</f>
        <v>0</v>
      </c>
      <c r="Y143" s="140" cm="1">
        <f t="array" ref="Y143">SUMPRODUCT((M143:S143&gt;=$N$8)*(M143:S143 &lt;= $N$9)*(TEXT(M143:S143,"yyyy-mm")=V143)*(M144:S144 = "★"))</f>
        <v>0</v>
      </c>
      <c r="Z143" s="135"/>
      <c r="AA143" s="135"/>
      <c r="AB143" s="132">
        <v>113</v>
      </c>
      <c r="AC143" s="141">
        <f>AI141+1</f>
        <v>46734</v>
      </c>
      <c r="AD143" s="141">
        <f t="shared" ref="AD143:AI143" si="557">AC143+1</f>
        <v>46735</v>
      </c>
      <c r="AE143" s="141">
        <f t="shared" si="557"/>
        <v>46736</v>
      </c>
      <c r="AF143" s="141">
        <f t="shared" si="557"/>
        <v>46737</v>
      </c>
      <c r="AG143" s="141">
        <f t="shared" si="557"/>
        <v>46738</v>
      </c>
      <c r="AH143" s="142">
        <f t="shared" si="557"/>
        <v>46739</v>
      </c>
      <c r="AI143" s="143">
        <f t="shared" si="557"/>
        <v>46740</v>
      </c>
      <c r="AJ143" s="68">
        <f t="shared" ref="AJ143" si="558">COUNTIF(AC144:AI144,"★")</f>
        <v>0</v>
      </c>
      <c r="AK143" s="68"/>
      <c r="AL143" s="68" t="str">
        <f t="shared" ref="AL143" si="559">TEXT(AC143,"YYYY-MM")</f>
        <v>2027-12</v>
      </c>
      <c r="AM143" s="69" cm="1">
        <f t="array" ref="AM143">SUMPRODUCT((AC143:AI143&gt;=$N$8)*(AC143:AI143 &lt;= $N$9)*(TEXT(AC143:AI143,"yyyy-mm")=AL143)*(AC144:AI144 = "●"))</f>
        <v>0</v>
      </c>
      <c r="AN143" s="69" cm="1">
        <f t="array" ref="AN143">SUMPRODUCT((AH143:AI143&gt;=$N$8)*(AH143:AI143 &lt;= $N$9)*(TEXT(AH143:AI143,"yyyy-mm")=AL143)*(AH144:AI144 = "▲"))</f>
        <v>0</v>
      </c>
      <c r="AO143" s="69" cm="1">
        <f t="array" ref="AO143">SUMPRODUCT((AC143:AI143&gt;=$N$8)*(AC143:AI143 &lt;= $N$9)*(TEXT(AC143:AI143,"yyyy-mm")=AL143)*(AC144:AI144 = "★"))</f>
        <v>0</v>
      </c>
      <c r="AP143" s="68"/>
      <c r="AQ143" s="19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3"/>
    </row>
    <row r="144" spans="10:55" s="8" customFormat="1" ht="19.5" customHeight="1" thickBot="1" x14ac:dyDescent="0.5">
      <c r="J144" s="86"/>
      <c r="K144" s="135" t="str">
        <f t="shared" ref="K144" si="560">IF(U144&gt;=0.285,"OK","NG")</f>
        <v>NG</v>
      </c>
      <c r="L144" s="136"/>
      <c r="M144" s="144"/>
      <c r="N144" s="144"/>
      <c r="O144" s="144"/>
      <c r="P144" s="144"/>
      <c r="Q144" s="144"/>
      <c r="R144" s="145"/>
      <c r="S144" s="146"/>
      <c r="T144" s="135">
        <f t="shared" ref="T144" si="561">COUNTIF(M144:S144,"●")</f>
        <v>0</v>
      </c>
      <c r="U144" s="147">
        <f t="shared" ref="U144" si="562">IF(COUNTA(M144:S144)=0,-1,IF(OR(COUNTIF(M144:S144,"▲")&gt;6,AND(M143&lt;$N$9,$N$9&lt;S143)),0.285,IF(T143+T144=0,0,T144/(T144+T143))))</f>
        <v>-1</v>
      </c>
      <c r="V144" s="135" t="str">
        <f t="shared" ref="V144" si="563">TEXT(S143,"YYYY-MM")</f>
        <v>2027-07</v>
      </c>
      <c r="W144" s="140" cm="1">
        <f t="array" ref="W144">IF(V144=V143,0,SUMPRODUCT((M143:S143&gt;=$N$8)*(M143:S143 &lt;= $N$9)*(TEXT(M143:S143,"yyyy-mm")=V144)*(M144:S144 = "●")))</f>
        <v>0</v>
      </c>
      <c r="X144" s="140" cm="1">
        <f t="array" ref="X144">IF(V144=V143,0,SUMPRODUCT((M143:S143&gt;=$N$8)*(M143:S143 &lt;= $N$9)*(TEXT(M143:S143,"yyyy-mm")=V144)*(M144:S144 = "▲")))</f>
        <v>0</v>
      </c>
      <c r="Y144" s="140" cm="1">
        <f t="array" ref="Y144">IF(V144=V143,0,SUMPRODUCT((M143:S143&gt;=$N$8)*(M143:S143 &lt;= $N$9)*(TEXT(M143:S143,"yyyy-mm")=V144)*(M144:S144 = "★")))</f>
        <v>0</v>
      </c>
      <c r="Z144" s="135"/>
      <c r="AA144" s="135" t="str">
        <f t="shared" ref="AA144" si="564">IF(AK144&gt;=0.285,"OK","NG")</f>
        <v>NG</v>
      </c>
      <c r="AB144" s="136"/>
      <c r="AC144" s="144"/>
      <c r="AD144" s="144"/>
      <c r="AE144" s="144"/>
      <c r="AF144" s="144"/>
      <c r="AG144" s="144"/>
      <c r="AH144" s="145"/>
      <c r="AI144" s="146"/>
      <c r="AJ144" s="68">
        <f t="shared" ref="AJ144" si="565">COUNTIF(AC144:AI144,"●")</f>
        <v>0</v>
      </c>
      <c r="AK144" s="70">
        <f t="shared" ref="AK144" si="566">IF(COUNTA(AC144:AI144)=0,-1,IF(OR(COUNTIF(AC144:AI144,"▲")&gt;6,AND(AC143&lt;$N$9,$N$9&lt;AI143)),0.285,IF(AJ143+AJ144=0,0,AJ144/(AJ144+AJ143))))</f>
        <v>-1</v>
      </c>
      <c r="AL144" s="68" t="str">
        <f t="shared" ref="AL144" si="567">TEXT(AI143,"YYYY-MM")</f>
        <v>2027-12</v>
      </c>
      <c r="AM144" s="69" cm="1">
        <f t="array" ref="AM144">IF(AL144=AL143,0,SUMPRODUCT((AC143:AI143&gt;=$N$8)*(AC143:AI143 &lt;= $N$9)*(TEXT(AC143:AI143,"yyyy-mm")=AL144)*(AC144:AI144 = "●")))</f>
        <v>0</v>
      </c>
      <c r="AN144" s="69" cm="1">
        <f t="array" ref="AN144">IF(AL144=AL143,0,SUMPRODUCT((AC143:AI143&gt;=$N$8)*(AC143:AI143 &lt;= $N$9)*(TEXT(AC143:AI143,"yyyy-mm")=AL144)*(AC144:AI144 = "▲")))</f>
        <v>0</v>
      </c>
      <c r="AO144" s="69" cm="1">
        <f t="array" ref="AO144">IF(AL144=AL143,0,SUMPRODUCT((AC143:AI143&gt;=$N$8)*(AC143:AI143 &lt;= $N$9)*(TEXT(AC143:AI143,"yyyy-mm")=AL144)*(AC144:AI144 = "★")))</f>
        <v>0</v>
      </c>
      <c r="AP144" s="68"/>
      <c r="AQ144" s="19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3"/>
    </row>
    <row r="145" spans="10:55" s="8" customFormat="1" ht="19.5" customHeight="1" x14ac:dyDescent="0.45">
      <c r="J145" s="86"/>
      <c r="K145" s="135"/>
      <c r="L145" s="132">
        <v>93</v>
      </c>
      <c r="M145" s="141">
        <f>S143+1</f>
        <v>46594</v>
      </c>
      <c r="N145" s="141">
        <f t="shared" ref="N145:S145" si="568">M145+1</f>
        <v>46595</v>
      </c>
      <c r="O145" s="141">
        <f t="shared" si="568"/>
        <v>46596</v>
      </c>
      <c r="P145" s="141">
        <f t="shared" si="568"/>
        <v>46597</v>
      </c>
      <c r="Q145" s="141">
        <f t="shared" si="568"/>
        <v>46598</v>
      </c>
      <c r="R145" s="142">
        <f t="shared" si="568"/>
        <v>46599</v>
      </c>
      <c r="S145" s="143">
        <f t="shared" si="568"/>
        <v>46600</v>
      </c>
      <c r="T145" s="135">
        <f t="shared" ref="T145" si="569">COUNTIF(M146:S146,"★")</f>
        <v>0</v>
      </c>
      <c r="U145" s="135"/>
      <c r="V145" s="135" t="str">
        <f t="shared" ref="V145" si="570">TEXT(M145,"YYYY-MM")</f>
        <v>2027-07</v>
      </c>
      <c r="W145" s="140" cm="1">
        <f t="array" ref="W145">SUMPRODUCT((M145:S145&gt;=$N$8)*(M145:S145 &lt;= $N$9)*(TEXT(M145:S145,"yyyy-mm")=V145)*(M146:S146 = "●"))</f>
        <v>0</v>
      </c>
      <c r="X145" s="140" cm="1">
        <f t="array" ref="X145">SUMPRODUCT((R145:S145&gt;=$N$8)*(R145:S145 &lt;= $N$9)*(TEXT(R145:S145,"yyyy-mm")=V145)*(R146:S146 = "▲"))</f>
        <v>0</v>
      </c>
      <c r="Y145" s="140" cm="1">
        <f t="array" ref="Y145">SUMPRODUCT((M145:S145&gt;=$N$8)*(M145:S145 &lt;= $N$9)*(TEXT(M145:S145,"yyyy-mm")=V145)*(M146:S146 = "★"))</f>
        <v>0</v>
      </c>
      <c r="Z145" s="135"/>
      <c r="AA145" s="135"/>
      <c r="AB145" s="132">
        <v>114</v>
      </c>
      <c r="AC145" s="141">
        <f>AI143+1</f>
        <v>46741</v>
      </c>
      <c r="AD145" s="141">
        <f t="shared" ref="AD145:AI145" si="571">AC145+1</f>
        <v>46742</v>
      </c>
      <c r="AE145" s="141">
        <f t="shared" si="571"/>
        <v>46743</v>
      </c>
      <c r="AF145" s="141">
        <f t="shared" si="571"/>
        <v>46744</v>
      </c>
      <c r="AG145" s="141">
        <f t="shared" si="571"/>
        <v>46745</v>
      </c>
      <c r="AH145" s="142">
        <f t="shared" si="571"/>
        <v>46746</v>
      </c>
      <c r="AI145" s="143">
        <f t="shared" si="571"/>
        <v>46747</v>
      </c>
      <c r="AJ145" s="68">
        <f t="shared" ref="AJ145" si="572">COUNTIF(AC146:AI146,"★")</f>
        <v>0</v>
      </c>
      <c r="AK145" s="68"/>
      <c r="AL145" s="68" t="str">
        <f t="shared" ref="AL145" si="573">TEXT(AC145,"YYYY-MM")</f>
        <v>2027-12</v>
      </c>
      <c r="AM145" s="69" cm="1">
        <f t="array" ref="AM145">SUMPRODUCT((AC145:AI145&gt;=$N$8)*(AC145:AI145 &lt;= $N$9)*(TEXT(AC145:AI145,"yyyy-mm")=AL145)*(AC146:AI146 = "●"))</f>
        <v>0</v>
      </c>
      <c r="AN145" s="69" cm="1">
        <f t="array" ref="AN145">SUMPRODUCT((AH145:AI145&gt;=$N$8)*(AH145:AI145 &lt;= $N$9)*(TEXT(AH145:AI145,"yyyy-mm")=AL145)*(AH146:AI146 = "▲"))</f>
        <v>0</v>
      </c>
      <c r="AO145" s="69" cm="1">
        <f t="array" ref="AO145">SUMPRODUCT((AC145:AI145&gt;=$N$8)*(AC145:AI145 &lt;= $N$9)*(TEXT(AC145:AI145,"yyyy-mm")=AL145)*(AC146:AI146 = "★"))</f>
        <v>0</v>
      </c>
      <c r="AP145" s="65"/>
      <c r="AQ145" s="7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3"/>
    </row>
    <row r="146" spans="10:55" s="8" customFormat="1" ht="19.5" customHeight="1" thickBot="1" x14ac:dyDescent="0.5">
      <c r="J146" s="86"/>
      <c r="K146" s="135" t="str">
        <f t="shared" ref="K146" si="574">IF(U146&gt;=0.285,"OK","NG")</f>
        <v>NG</v>
      </c>
      <c r="L146" s="136"/>
      <c r="M146" s="144"/>
      <c r="N146" s="144"/>
      <c r="O146" s="144"/>
      <c r="P146" s="144"/>
      <c r="Q146" s="144"/>
      <c r="R146" s="145"/>
      <c r="S146" s="146"/>
      <c r="T146" s="135">
        <f t="shared" ref="T146" si="575">COUNTIF(M146:S146,"●")</f>
        <v>0</v>
      </c>
      <c r="U146" s="147">
        <f t="shared" ref="U146" si="576">IF(COUNTA(M146:S146)=0,-1,IF(OR(COUNTIF(M146:S146,"▲")&gt;6,AND(M145&lt;$N$9,$N$9&lt;S145)),0.285,IF(T145+T146=0,0,T146/(T146+T145))))</f>
        <v>-1</v>
      </c>
      <c r="V146" s="135" t="str">
        <f t="shared" ref="V146" si="577">TEXT(S145,"YYYY-MM")</f>
        <v>2027-08</v>
      </c>
      <c r="W146" s="140" cm="1">
        <f t="array" ref="W146">IF(V146=V145,0,SUMPRODUCT((M145:S145&gt;=$N$8)*(M145:S145 &lt;= $N$9)*(TEXT(M145:S145,"yyyy-mm")=V146)*(M146:S146 = "●")))</f>
        <v>0</v>
      </c>
      <c r="X146" s="140" cm="1">
        <f t="array" ref="X146">IF(V146=V145,0,SUMPRODUCT((M145:S145&gt;=$N$8)*(M145:S145 &lt;= $N$9)*(TEXT(M145:S145,"yyyy-mm")=V146)*(M146:S146 = "▲")))</f>
        <v>0</v>
      </c>
      <c r="Y146" s="140" cm="1">
        <f t="array" ref="Y146">IF(V146=V145,0,SUMPRODUCT((M145:S145&gt;=$N$8)*(M145:S145 &lt;= $N$9)*(TEXT(M145:S145,"yyyy-mm")=V146)*(M146:S146 = "★")))</f>
        <v>0</v>
      </c>
      <c r="Z146" s="135"/>
      <c r="AA146" s="135" t="str">
        <f t="shared" ref="AA146" si="578">IF(AK146&gt;=0.285,"OK","NG")</f>
        <v>NG</v>
      </c>
      <c r="AB146" s="136"/>
      <c r="AC146" s="144"/>
      <c r="AD146" s="144"/>
      <c r="AE146" s="144"/>
      <c r="AF146" s="144"/>
      <c r="AG146" s="144"/>
      <c r="AH146" s="145"/>
      <c r="AI146" s="146"/>
      <c r="AJ146" s="68">
        <f t="shared" ref="AJ146" si="579">COUNTIF(AC146:AI146,"●")</f>
        <v>0</v>
      </c>
      <c r="AK146" s="70">
        <f t="shared" ref="AK146" si="580">IF(COUNTA(AC146:AI146)=0,-1,IF(OR(COUNTIF(AC146:AI146,"▲")&gt;6,AND(AC145&lt;$N$9,$N$9&lt;AI145)),0.285,IF(AJ145+AJ146=0,0,AJ146/(AJ146+AJ145))))</f>
        <v>-1</v>
      </c>
      <c r="AL146" s="68" t="str">
        <f t="shared" ref="AL146" si="581">TEXT(AI145,"YYYY-MM")</f>
        <v>2027-12</v>
      </c>
      <c r="AM146" s="69" cm="1">
        <f t="array" ref="AM146">IF(AL146=AL145,0,SUMPRODUCT((AC145:AI145&gt;=$N$8)*(AC145:AI145 &lt;= $N$9)*(TEXT(AC145:AI145,"yyyy-mm")=AL146)*(AC146:AI146 = "●")))</f>
        <v>0</v>
      </c>
      <c r="AN146" s="69" cm="1">
        <f t="array" ref="AN146">IF(AL146=AL145,0,SUMPRODUCT((AC145:AI145&gt;=$N$8)*(AC145:AI145 &lt;= $N$9)*(TEXT(AC145:AI145,"yyyy-mm")=AL146)*(AC146:AI146 = "▲")))</f>
        <v>0</v>
      </c>
      <c r="AO146" s="69" cm="1">
        <f t="array" ref="AO146">IF(AL146=AL145,0,SUMPRODUCT((AC145:AI145&gt;=$N$8)*(AC145:AI145 &lt;= $N$9)*(TEXT(AC145:AI145,"yyyy-mm")=AL146)*(AC146:AI146 = "★")))</f>
        <v>0</v>
      </c>
      <c r="AP146" s="65"/>
      <c r="AQ146" s="7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3"/>
    </row>
    <row r="147" spans="10:55" s="8" customFormat="1" ht="19.5" customHeight="1" x14ac:dyDescent="0.45">
      <c r="J147" s="86"/>
      <c r="K147" s="135"/>
      <c r="L147" s="132">
        <v>94</v>
      </c>
      <c r="M147" s="141">
        <f>S145+1</f>
        <v>46601</v>
      </c>
      <c r="N147" s="141">
        <f t="shared" ref="N147:S147" si="582">M147+1</f>
        <v>46602</v>
      </c>
      <c r="O147" s="141">
        <f t="shared" si="582"/>
        <v>46603</v>
      </c>
      <c r="P147" s="141">
        <f t="shared" si="582"/>
        <v>46604</v>
      </c>
      <c r="Q147" s="141">
        <f t="shared" si="582"/>
        <v>46605</v>
      </c>
      <c r="R147" s="142">
        <f t="shared" si="582"/>
        <v>46606</v>
      </c>
      <c r="S147" s="143">
        <f t="shared" si="582"/>
        <v>46607</v>
      </c>
      <c r="T147" s="135">
        <f t="shared" ref="T147" si="583">COUNTIF(M148:S148,"★")</f>
        <v>0</v>
      </c>
      <c r="U147" s="135"/>
      <c r="V147" s="135" t="str">
        <f t="shared" ref="V147" si="584">TEXT(M147,"YYYY-MM")</f>
        <v>2027-08</v>
      </c>
      <c r="W147" s="140" cm="1">
        <f t="array" ref="W147">SUMPRODUCT((M147:S147&gt;=$N$8)*(M147:S147 &lt;= $N$9)*(TEXT(M147:S147,"yyyy-mm")=V147)*(M148:S148 = "●"))</f>
        <v>0</v>
      </c>
      <c r="X147" s="140" cm="1">
        <f t="array" ref="X147">SUMPRODUCT((R147:S147&gt;=$N$8)*(R147:S147 &lt;= $N$9)*(TEXT(R147:S147,"yyyy-mm")=V147)*(R148:S148 = "▲"))</f>
        <v>0</v>
      </c>
      <c r="Y147" s="140" cm="1">
        <f t="array" ref="Y147">SUMPRODUCT((M147:S147&gt;=$N$8)*(M147:S147 &lt;= $N$9)*(TEXT(M147:S147,"yyyy-mm")=V147)*(M148:S148 = "★"))</f>
        <v>0</v>
      </c>
      <c r="Z147" s="135"/>
      <c r="AA147" s="135"/>
      <c r="AB147" s="132">
        <v>115</v>
      </c>
      <c r="AC147" s="141">
        <f>AI145+1</f>
        <v>46748</v>
      </c>
      <c r="AD147" s="141">
        <f t="shared" ref="AD147:AI147" si="585">AC147+1</f>
        <v>46749</v>
      </c>
      <c r="AE147" s="141">
        <f t="shared" si="585"/>
        <v>46750</v>
      </c>
      <c r="AF147" s="141">
        <f t="shared" si="585"/>
        <v>46751</v>
      </c>
      <c r="AG147" s="141">
        <f t="shared" si="585"/>
        <v>46752</v>
      </c>
      <c r="AH147" s="142">
        <f t="shared" si="585"/>
        <v>46753</v>
      </c>
      <c r="AI147" s="143">
        <f t="shared" si="585"/>
        <v>46754</v>
      </c>
      <c r="AJ147" s="68">
        <f t="shared" ref="AJ147" si="586">COUNTIF(AC148:AI148,"★")</f>
        <v>0</v>
      </c>
      <c r="AK147" s="68"/>
      <c r="AL147" s="68" t="str">
        <f t="shared" ref="AL147" si="587">TEXT(AC147,"YYYY-MM")</f>
        <v>2027-12</v>
      </c>
      <c r="AM147" s="69" cm="1">
        <f t="array" ref="AM147">SUMPRODUCT((AC147:AI147&gt;=$N$8)*(AC147:AI147 &lt;= $N$9)*(TEXT(AC147:AI147,"yyyy-mm")=AL147)*(AC148:AI148 = "●"))</f>
        <v>0</v>
      </c>
      <c r="AN147" s="69" cm="1">
        <f t="array" ref="AN147">SUMPRODUCT((AH147:AI147&gt;=$N$8)*(AH147:AI147 &lt;= $N$9)*(TEXT(AH147:AI147,"yyyy-mm")=AL147)*(AH148:AI148 = "▲"))</f>
        <v>0</v>
      </c>
      <c r="AO147" s="69" cm="1">
        <f t="array" ref="AO147">SUMPRODUCT((AC147:AI147&gt;=$N$8)*(AC147:AI147 &lt;= $N$9)*(TEXT(AC147:AI147,"yyyy-mm")=AL147)*(AC148:AI148 = "★"))</f>
        <v>0</v>
      </c>
      <c r="AP147" s="65"/>
      <c r="AQ147" s="7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3"/>
    </row>
    <row r="148" spans="10:55" s="8" customFormat="1" ht="19.5" customHeight="1" thickBot="1" x14ac:dyDescent="0.5">
      <c r="J148" s="86"/>
      <c r="K148" s="135" t="str">
        <f t="shared" ref="K148" si="588">IF(U148&gt;=0.285,"OK","NG")</f>
        <v>NG</v>
      </c>
      <c r="L148" s="136"/>
      <c r="M148" s="144"/>
      <c r="N148" s="144"/>
      <c r="O148" s="144"/>
      <c r="P148" s="144"/>
      <c r="Q148" s="144"/>
      <c r="R148" s="145"/>
      <c r="S148" s="146"/>
      <c r="T148" s="135">
        <f t="shared" ref="T148" si="589">COUNTIF(M148:S148,"●")</f>
        <v>0</v>
      </c>
      <c r="U148" s="147">
        <f t="shared" ref="U148" si="590">IF(COUNTA(M148:S148)=0,-1,IF(OR(COUNTIF(M148:S148,"▲")&gt;6,AND(M147&lt;$N$9,$N$9&lt;S147)),0.285,IF(T147+T148=0,0,T148/(T148+T147))))</f>
        <v>-1</v>
      </c>
      <c r="V148" s="135" t="str">
        <f t="shared" ref="V148" si="591">TEXT(S147,"YYYY-MM")</f>
        <v>2027-08</v>
      </c>
      <c r="W148" s="140" cm="1">
        <f t="array" ref="W148">IF(V148=V147,0,SUMPRODUCT((M147:S147&gt;=$N$8)*(M147:S147 &lt;= $N$9)*(TEXT(M147:S147,"yyyy-mm")=V148)*(M148:S148 = "●")))</f>
        <v>0</v>
      </c>
      <c r="X148" s="140" cm="1">
        <f t="array" ref="X148">IF(V148=V147,0,SUMPRODUCT((M147:S147&gt;=$N$8)*(M147:S147 &lt;= $N$9)*(TEXT(M147:S147,"yyyy-mm")=V148)*(M148:S148 = "▲")))</f>
        <v>0</v>
      </c>
      <c r="Y148" s="140" cm="1">
        <f t="array" ref="Y148">IF(V148=V147,0,SUMPRODUCT((M147:S147&gt;=$N$8)*(M147:S147 &lt;= $N$9)*(TEXT(M147:S147,"yyyy-mm")=V148)*(M148:S148 = "★")))</f>
        <v>0</v>
      </c>
      <c r="Z148" s="135"/>
      <c r="AA148" s="135" t="str">
        <f t="shared" ref="AA148" si="592">IF(AK148&gt;=0.285,"OK","NG")</f>
        <v>NG</v>
      </c>
      <c r="AB148" s="136"/>
      <c r="AC148" s="144"/>
      <c r="AD148" s="144"/>
      <c r="AE148" s="144"/>
      <c r="AF148" s="144"/>
      <c r="AG148" s="144"/>
      <c r="AH148" s="145"/>
      <c r="AI148" s="146"/>
      <c r="AJ148" s="68">
        <f t="shared" ref="AJ148" si="593">COUNTIF(AC148:AI148,"●")</f>
        <v>0</v>
      </c>
      <c r="AK148" s="70">
        <f t="shared" ref="AK148" si="594">IF(COUNTA(AC148:AI148)=0,-1,IF(OR(COUNTIF(AC148:AI148,"▲")&gt;6,AND(AC147&lt;$N$9,$N$9&lt;AI147)),0.285,IF(AJ147+AJ148=0,0,AJ148/(AJ148+AJ147))))</f>
        <v>-1</v>
      </c>
      <c r="AL148" s="68" t="str">
        <f t="shared" ref="AL148" si="595">TEXT(AI147,"YYYY-MM")</f>
        <v>2028-01</v>
      </c>
      <c r="AM148" s="69" cm="1">
        <f t="array" ref="AM148">IF(AL148=AL147,0,SUMPRODUCT((AC147:AI147&gt;=$N$8)*(AC147:AI147 &lt;= $N$9)*(TEXT(AC147:AI147,"yyyy-mm")=AL148)*(AC148:AI148 = "●")))</f>
        <v>0</v>
      </c>
      <c r="AN148" s="69" cm="1">
        <f t="array" ref="AN148">IF(AL148=AL147,0,SUMPRODUCT((AC147:AI147&gt;=$N$8)*(AC147:AI147 &lt;= $N$9)*(TEXT(AC147:AI147,"yyyy-mm")=AL148)*(AC148:AI148 = "▲")))</f>
        <v>0</v>
      </c>
      <c r="AO148" s="69" cm="1">
        <f t="array" ref="AO148">IF(AL148=AL147,0,SUMPRODUCT((AC147:AI147&gt;=$N$8)*(AC147:AI147 &lt;= $N$9)*(TEXT(AC147:AI147,"yyyy-mm")=AL148)*(AC148:AI148 = "★")))</f>
        <v>0</v>
      </c>
      <c r="AP148" s="65"/>
      <c r="AQ148" s="7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3"/>
    </row>
    <row r="149" spans="10:55" s="8" customFormat="1" ht="19.5" customHeight="1" x14ac:dyDescent="0.45">
      <c r="J149" s="86"/>
      <c r="K149" s="135"/>
      <c r="L149" s="132">
        <v>95</v>
      </c>
      <c r="M149" s="141">
        <f>S147+1</f>
        <v>46608</v>
      </c>
      <c r="N149" s="141">
        <f t="shared" ref="N149:S149" si="596">M149+1</f>
        <v>46609</v>
      </c>
      <c r="O149" s="141">
        <f t="shared" si="596"/>
        <v>46610</v>
      </c>
      <c r="P149" s="141">
        <f t="shared" si="596"/>
        <v>46611</v>
      </c>
      <c r="Q149" s="141">
        <f t="shared" si="596"/>
        <v>46612</v>
      </c>
      <c r="R149" s="142">
        <f t="shared" si="596"/>
        <v>46613</v>
      </c>
      <c r="S149" s="143">
        <f t="shared" si="596"/>
        <v>46614</v>
      </c>
      <c r="T149" s="135">
        <f t="shared" ref="T149" si="597">COUNTIF(M150:S150,"★")</f>
        <v>0</v>
      </c>
      <c r="U149" s="135"/>
      <c r="V149" s="135" t="str">
        <f t="shared" ref="V149" si="598">TEXT(M149,"YYYY-MM")</f>
        <v>2027-08</v>
      </c>
      <c r="W149" s="140" cm="1">
        <f t="array" ref="W149">SUMPRODUCT((M149:S149&gt;=$N$8)*(M149:S149 &lt;= $N$9)*(TEXT(M149:S149,"yyyy-mm")=V149)*(M150:S150 = "●"))</f>
        <v>0</v>
      </c>
      <c r="X149" s="140" cm="1">
        <f t="array" ref="X149">SUMPRODUCT((R149:S149&gt;=$N$8)*(R149:S149 &lt;= $N$9)*(TEXT(R149:S149,"yyyy-mm")=V149)*(R150:S150 = "▲"))</f>
        <v>0</v>
      </c>
      <c r="Y149" s="140" cm="1">
        <f t="array" ref="Y149">SUMPRODUCT((M149:S149&gt;=$N$8)*(M149:S149 &lt;= $N$9)*(TEXT(M149:S149,"yyyy-mm")=V149)*(M150:S150 = "★"))</f>
        <v>0</v>
      </c>
      <c r="Z149" s="135"/>
      <c r="AA149" s="135"/>
      <c r="AB149" s="132">
        <v>116</v>
      </c>
      <c r="AC149" s="141">
        <f>AI147+1</f>
        <v>46755</v>
      </c>
      <c r="AD149" s="141">
        <f t="shared" ref="AD149:AI149" si="599">AC149+1</f>
        <v>46756</v>
      </c>
      <c r="AE149" s="141">
        <f t="shared" si="599"/>
        <v>46757</v>
      </c>
      <c r="AF149" s="141">
        <f t="shared" si="599"/>
        <v>46758</v>
      </c>
      <c r="AG149" s="141">
        <f t="shared" si="599"/>
        <v>46759</v>
      </c>
      <c r="AH149" s="142">
        <f t="shared" si="599"/>
        <v>46760</v>
      </c>
      <c r="AI149" s="143">
        <f t="shared" si="599"/>
        <v>46761</v>
      </c>
      <c r="AJ149" s="68">
        <f t="shared" ref="AJ149" si="600">COUNTIF(AC150:AI150,"★")</f>
        <v>0</v>
      </c>
      <c r="AK149" s="68"/>
      <c r="AL149" s="68" t="str">
        <f t="shared" ref="AL149" si="601">TEXT(AC149,"YYYY-MM")</f>
        <v>2028-01</v>
      </c>
      <c r="AM149" s="69" cm="1">
        <f t="array" ref="AM149">SUMPRODUCT((AC149:AI149&gt;=$N$8)*(AC149:AI149 &lt;= $N$9)*(TEXT(AC149:AI149,"yyyy-mm")=AL149)*(AC150:AI150 = "●"))</f>
        <v>0</v>
      </c>
      <c r="AN149" s="69" cm="1">
        <f t="array" ref="AN149">SUMPRODUCT((AH149:AI149&gt;=$N$8)*(AH149:AI149 &lt;= $N$9)*(TEXT(AH149:AI149,"yyyy-mm")=AL149)*(AH150:AI150 = "▲"))</f>
        <v>0</v>
      </c>
      <c r="AO149" s="69" cm="1">
        <f t="array" ref="AO149">SUMPRODUCT((AC149:AI149&gt;=$N$8)*(AC149:AI149 &lt;= $N$9)*(TEXT(AC149:AI149,"yyyy-mm")=AL149)*(AC150:AI150 = "★"))</f>
        <v>0</v>
      </c>
      <c r="AP149" s="65"/>
      <c r="AQ149" s="7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3"/>
    </row>
    <row r="150" spans="10:55" s="8" customFormat="1" ht="19.5" customHeight="1" thickBot="1" x14ac:dyDescent="0.5">
      <c r="J150" s="86"/>
      <c r="K150" s="135" t="str">
        <f t="shared" ref="K150" si="602">IF(U150&gt;=0.285,"OK","NG")</f>
        <v>NG</v>
      </c>
      <c r="L150" s="136"/>
      <c r="M150" s="144"/>
      <c r="N150" s="144"/>
      <c r="O150" s="144"/>
      <c r="P150" s="144"/>
      <c r="Q150" s="144"/>
      <c r="R150" s="145"/>
      <c r="S150" s="146"/>
      <c r="T150" s="135">
        <f t="shared" ref="T150" si="603">COUNTIF(M150:S150,"●")</f>
        <v>0</v>
      </c>
      <c r="U150" s="147">
        <f t="shared" ref="U150" si="604">IF(COUNTA(M150:S150)=0,-1,IF(OR(COUNTIF(M150:S150,"▲")&gt;6,AND(M149&lt;$N$9,$N$9&lt;S149)),0.285,IF(T149+T150=0,0,T150/(T150+T149))))</f>
        <v>-1</v>
      </c>
      <c r="V150" s="135" t="str">
        <f t="shared" ref="V150" si="605">TEXT(S149,"YYYY-MM")</f>
        <v>2027-08</v>
      </c>
      <c r="W150" s="140" cm="1">
        <f t="array" ref="W150">IF(V150=V149,0,SUMPRODUCT((M149:S149&gt;=$N$8)*(M149:S149 &lt;= $N$9)*(TEXT(M149:S149,"yyyy-mm")=V150)*(M150:S150 = "●")))</f>
        <v>0</v>
      </c>
      <c r="X150" s="140" cm="1">
        <f t="array" ref="X150">IF(V150=V149,0,SUMPRODUCT((M149:S149&gt;=$N$8)*(M149:S149 &lt;= $N$9)*(TEXT(M149:S149,"yyyy-mm")=V150)*(M150:S150 = "▲")))</f>
        <v>0</v>
      </c>
      <c r="Y150" s="140" cm="1">
        <f t="array" ref="Y150">IF(V150=V149,0,SUMPRODUCT((M149:S149&gt;=$N$8)*(M149:S149 &lt;= $N$9)*(TEXT(M149:S149,"yyyy-mm")=V150)*(M150:S150 = "★")))</f>
        <v>0</v>
      </c>
      <c r="Z150" s="135"/>
      <c r="AA150" s="135" t="str">
        <f t="shared" ref="AA150" si="606">IF(AK150&gt;=0.285,"OK","NG")</f>
        <v>NG</v>
      </c>
      <c r="AB150" s="136"/>
      <c r="AC150" s="144"/>
      <c r="AD150" s="144"/>
      <c r="AE150" s="144"/>
      <c r="AF150" s="144"/>
      <c r="AG150" s="144"/>
      <c r="AH150" s="145"/>
      <c r="AI150" s="146"/>
      <c r="AJ150" s="68">
        <f t="shared" ref="AJ150" si="607">COUNTIF(AC150:AI150,"●")</f>
        <v>0</v>
      </c>
      <c r="AK150" s="70">
        <f t="shared" ref="AK150" si="608">IF(COUNTA(AC150:AI150)=0,-1,IF(OR(COUNTIF(AC150:AI150,"▲")&gt;6,AND(AC149&lt;$N$9,$N$9&lt;AI149)),0.285,IF(AJ149+AJ150=0,0,AJ150/(AJ150+AJ149))))</f>
        <v>-1</v>
      </c>
      <c r="AL150" s="68" t="str">
        <f t="shared" ref="AL150" si="609">TEXT(AI149,"YYYY-MM")</f>
        <v>2028-01</v>
      </c>
      <c r="AM150" s="69" cm="1">
        <f t="array" ref="AM150">IF(AL150=AL149,0,SUMPRODUCT((AC149:AI149&gt;=$N$8)*(AC149:AI149 &lt;= $N$9)*(TEXT(AC149:AI149,"yyyy-mm")=AL150)*(AC150:AI150 = "●")))</f>
        <v>0</v>
      </c>
      <c r="AN150" s="69" cm="1">
        <f t="array" ref="AN150">IF(AL150=AL149,0,SUMPRODUCT((AC149:AI149&gt;=$N$8)*(AC149:AI149 &lt;= $N$9)*(TEXT(AC149:AI149,"yyyy-mm")=AL150)*(AC150:AI150 = "▲")))</f>
        <v>0</v>
      </c>
      <c r="AO150" s="69" cm="1">
        <f t="array" ref="AO150">IF(AL150=AL149,0,SUMPRODUCT((AC149:AI149&gt;=$N$8)*(AC149:AI149 &lt;= $N$9)*(TEXT(AC149:AI149,"yyyy-mm")=AL150)*(AC150:AI150 = "★")))</f>
        <v>0</v>
      </c>
      <c r="AP150" s="65"/>
      <c r="AQ150" s="7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3"/>
    </row>
    <row r="151" spans="10:55" s="8" customFormat="1" ht="19.5" customHeight="1" x14ac:dyDescent="0.45">
      <c r="J151" s="86"/>
      <c r="K151" s="87"/>
      <c r="L151" s="28"/>
      <c r="M151" s="28"/>
      <c r="N151" s="28"/>
      <c r="O151" s="28"/>
      <c r="P151" s="28"/>
      <c r="Q151" s="28"/>
      <c r="R151" s="28"/>
      <c r="S151" s="28"/>
      <c r="T151" s="86"/>
      <c r="U151" s="148">
        <f>IFERROR(AVERAGEIF(U109:U150,"&gt;-1"),0)</f>
        <v>0</v>
      </c>
      <c r="V151" s="86"/>
      <c r="W151" s="81"/>
      <c r="X151" s="81"/>
      <c r="Y151" s="81"/>
      <c r="Z151" s="86"/>
      <c r="AA151" s="88"/>
      <c r="AB151" s="28"/>
      <c r="AC151" s="28"/>
      <c r="AD151" s="28"/>
      <c r="AE151" s="28"/>
      <c r="AF151" s="28"/>
      <c r="AG151" s="28"/>
      <c r="AH151" s="28"/>
      <c r="AI151" s="28"/>
      <c r="AJ151" s="65"/>
      <c r="AK151" s="71">
        <f>IFERROR(AVERAGEIF(AK109:AK150,"&gt;-1"),0)</f>
        <v>0</v>
      </c>
      <c r="AL151" s="65"/>
      <c r="AM151" s="64"/>
      <c r="AN151" s="64"/>
      <c r="AO151" s="64"/>
      <c r="AP151" s="68"/>
      <c r="AQ151" s="19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3"/>
    </row>
    <row r="152" spans="10:55" s="8" customFormat="1" ht="19.5" customHeight="1" x14ac:dyDescent="0.45">
      <c r="J152" s="86"/>
      <c r="K152" s="87"/>
      <c r="L152" s="28"/>
      <c r="M152" s="28"/>
      <c r="N152" s="28"/>
      <c r="O152" s="28"/>
      <c r="P152" s="28"/>
      <c r="Q152" s="28"/>
      <c r="R152" s="28"/>
      <c r="S152" s="28"/>
      <c r="T152" s="86"/>
      <c r="U152" s="86"/>
      <c r="V152" s="86"/>
      <c r="W152" s="81"/>
      <c r="X152" s="81"/>
      <c r="Y152" s="81"/>
      <c r="Z152" s="86"/>
      <c r="AA152" s="88"/>
      <c r="AB152" s="28"/>
      <c r="AC152" s="28"/>
      <c r="AD152" s="28"/>
      <c r="AE152" s="28"/>
      <c r="AF152" s="28"/>
      <c r="AG152" s="28"/>
      <c r="AH152" s="28"/>
      <c r="AI152" s="28"/>
      <c r="AJ152" s="65"/>
      <c r="AK152" s="65"/>
      <c r="AL152" s="65"/>
      <c r="AM152" s="64"/>
      <c r="AN152" s="64"/>
      <c r="AO152" s="64"/>
      <c r="AP152" s="68"/>
      <c r="AQ152" s="19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3"/>
    </row>
    <row r="153" spans="10:55" s="8" customFormat="1" ht="24" customHeight="1" x14ac:dyDescent="0.45">
      <c r="J153" s="75" t="s">
        <v>63</v>
      </c>
      <c r="K153" s="76"/>
      <c r="L153" s="76"/>
      <c r="M153" s="77"/>
      <c r="N153" s="78"/>
      <c r="O153" s="79"/>
      <c r="P153" s="79"/>
      <c r="Q153" s="79"/>
      <c r="R153" s="79"/>
      <c r="S153" s="79"/>
      <c r="T153" s="80"/>
      <c r="U153" s="80"/>
      <c r="V153" s="80"/>
      <c r="W153" s="81"/>
      <c r="X153" s="81"/>
      <c r="Y153" s="81"/>
      <c r="Z153" s="80"/>
      <c r="AA153" s="82"/>
      <c r="AB153" s="79"/>
      <c r="AC153" s="79"/>
      <c r="AD153" s="79"/>
      <c r="AE153" s="79"/>
      <c r="AF153" s="28"/>
      <c r="AG153" s="28"/>
      <c r="AH153" s="28"/>
      <c r="AI153" s="28"/>
      <c r="AJ153" s="65"/>
      <c r="AK153" s="65"/>
      <c r="AL153" s="65"/>
      <c r="AM153" s="64"/>
      <c r="AN153" s="64"/>
      <c r="AO153" s="64"/>
      <c r="AP153" s="68"/>
      <c r="AQ153" s="19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3"/>
    </row>
    <row r="154" spans="10:55" s="8" customFormat="1" ht="27" customHeight="1" x14ac:dyDescent="0.45">
      <c r="J154" s="83"/>
      <c r="K154" s="84"/>
      <c r="L154" s="84"/>
      <c r="M154" s="60" t="s">
        <v>96</v>
      </c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28"/>
      <c r="AI154" s="28"/>
      <c r="AJ154" s="65"/>
      <c r="AK154" s="65"/>
      <c r="AL154" s="65"/>
      <c r="AM154" s="64"/>
      <c r="AN154" s="64"/>
      <c r="AO154" s="64"/>
      <c r="AP154" s="68"/>
      <c r="AQ154" s="19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3"/>
    </row>
    <row r="155" spans="10:55" s="8" customFormat="1" ht="20.25" customHeight="1" x14ac:dyDescent="0.45">
      <c r="J155" s="83"/>
      <c r="K155" s="84"/>
      <c r="L155" s="84"/>
      <c r="M155" s="149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28"/>
      <c r="AI155" s="28"/>
      <c r="AJ155" s="65"/>
      <c r="AK155" s="65"/>
      <c r="AL155" s="65"/>
      <c r="AM155" s="64"/>
      <c r="AN155" s="64"/>
      <c r="AO155" s="64"/>
      <c r="AP155" s="68"/>
      <c r="AQ155" s="19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3"/>
    </row>
    <row r="156" spans="10:55" s="8" customFormat="1" ht="20.25" customHeight="1" x14ac:dyDescent="0.45">
      <c r="J156" s="86"/>
      <c r="K156" s="87"/>
      <c r="L156" s="28"/>
      <c r="M156" s="28"/>
      <c r="N156" s="28"/>
      <c r="O156" s="28"/>
      <c r="P156" s="28"/>
      <c r="Q156" s="28"/>
      <c r="R156" s="28"/>
      <c r="S156" s="28"/>
      <c r="T156" s="86"/>
      <c r="U156" s="86"/>
      <c r="V156" s="86"/>
      <c r="W156" s="81"/>
      <c r="X156" s="81"/>
      <c r="Y156" s="81"/>
      <c r="Z156" s="86"/>
      <c r="AA156" s="88"/>
      <c r="AB156" s="28"/>
      <c r="AC156" s="28"/>
      <c r="AD156" s="28"/>
      <c r="AE156" s="28"/>
      <c r="AF156" s="28"/>
      <c r="AG156" s="28"/>
      <c r="AH156" s="28"/>
      <c r="AI156" s="28"/>
      <c r="AJ156" s="65"/>
      <c r="AK156" s="65"/>
      <c r="AL156" s="65"/>
      <c r="AM156" s="64"/>
      <c r="AN156" s="64"/>
      <c r="AO156" s="64"/>
      <c r="AP156" s="68"/>
      <c r="AQ156" s="19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3"/>
    </row>
    <row r="157" spans="10:55" s="8" customFormat="1" ht="20.25" customHeight="1" thickBot="1" x14ac:dyDescent="0.5">
      <c r="J157" s="86"/>
      <c r="K157" s="87"/>
      <c r="L157" s="28"/>
      <c r="M157" s="28"/>
      <c r="N157" s="28"/>
      <c r="O157" s="28"/>
      <c r="P157" s="28"/>
      <c r="Q157" s="28"/>
      <c r="R157" s="28"/>
      <c r="S157" s="28"/>
      <c r="T157" s="86"/>
      <c r="U157" s="86"/>
      <c r="V157" s="86"/>
      <c r="W157" s="81"/>
      <c r="X157" s="81"/>
      <c r="Y157" s="81"/>
      <c r="Z157" s="86"/>
      <c r="AA157" s="88"/>
      <c r="AB157" s="28"/>
      <c r="AC157" s="28"/>
      <c r="AD157" s="28"/>
      <c r="AE157" s="28"/>
      <c r="AF157" s="28"/>
      <c r="AG157" s="28"/>
      <c r="AH157" s="28"/>
      <c r="AI157" s="28"/>
      <c r="AJ157" s="65"/>
      <c r="AK157" s="65"/>
      <c r="AL157" s="65"/>
      <c r="AM157" s="64"/>
      <c r="AN157" s="64"/>
      <c r="AO157" s="64"/>
      <c r="AP157" s="68"/>
      <c r="AQ157" s="19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3"/>
    </row>
    <row r="158" spans="10:55" s="8" customFormat="1" ht="20.25" customHeight="1" x14ac:dyDescent="0.45">
      <c r="J158" s="86"/>
      <c r="K158" s="86"/>
      <c r="L158" s="132" t="s">
        <v>47</v>
      </c>
      <c r="M158" s="133" t="str">
        <f>"実施状況（"&amp;YEAR(M160)&amp;"年～）"</f>
        <v>実施状況（2028年～）</v>
      </c>
      <c r="N158" s="133"/>
      <c r="O158" s="133"/>
      <c r="P158" s="133"/>
      <c r="Q158" s="133"/>
      <c r="R158" s="133"/>
      <c r="S158" s="134"/>
      <c r="T158" s="86"/>
      <c r="U158" s="86"/>
      <c r="V158" s="86"/>
      <c r="W158" s="81"/>
      <c r="X158" s="81"/>
      <c r="Y158" s="81"/>
      <c r="Z158" s="86"/>
      <c r="AA158" s="28"/>
      <c r="AB158" s="132" t="s">
        <v>47</v>
      </c>
      <c r="AC158" s="133" t="str">
        <f>"実施状況（"&amp;YEAR(AC160)&amp;"年～）"</f>
        <v>実施状況（2028年～）</v>
      </c>
      <c r="AD158" s="133"/>
      <c r="AE158" s="133"/>
      <c r="AF158" s="133"/>
      <c r="AG158" s="133"/>
      <c r="AH158" s="133"/>
      <c r="AI158" s="134"/>
      <c r="AJ158" s="65"/>
      <c r="AK158" s="65"/>
      <c r="AL158" s="65"/>
      <c r="AM158" s="64"/>
      <c r="AN158" s="64"/>
      <c r="AO158" s="64"/>
      <c r="AP158" s="68"/>
      <c r="AQ158" s="19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3"/>
    </row>
    <row r="159" spans="10:55" s="8" customFormat="1" ht="20.25" customHeight="1" thickBot="1" x14ac:dyDescent="0.5">
      <c r="J159" s="86"/>
      <c r="K159" s="135" t="s">
        <v>48</v>
      </c>
      <c r="L159" s="136"/>
      <c r="M159" s="137" t="s">
        <v>49</v>
      </c>
      <c r="N159" s="137" t="s">
        <v>50</v>
      </c>
      <c r="O159" s="137" t="s">
        <v>51</v>
      </c>
      <c r="P159" s="137" t="s">
        <v>52</v>
      </c>
      <c r="Q159" s="137" t="s">
        <v>53</v>
      </c>
      <c r="R159" s="138" t="s">
        <v>54</v>
      </c>
      <c r="S159" s="139" t="s">
        <v>55</v>
      </c>
      <c r="T159" s="135" t="s">
        <v>47</v>
      </c>
      <c r="U159" s="86" t="s">
        <v>56</v>
      </c>
      <c r="V159" s="86" t="s">
        <v>57</v>
      </c>
      <c r="W159" s="140" t="s">
        <v>38</v>
      </c>
      <c r="X159" s="140" t="s">
        <v>39</v>
      </c>
      <c r="Y159" s="140" t="s">
        <v>40</v>
      </c>
      <c r="Z159" s="86"/>
      <c r="AA159" s="135" t="s">
        <v>48</v>
      </c>
      <c r="AB159" s="136"/>
      <c r="AC159" s="137" t="s">
        <v>49</v>
      </c>
      <c r="AD159" s="137" t="s">
        <v>50</v>
      </c>
      <c r="AE159" s="137" t="s">
        <v>51</v>
      </c>
      <c r="AF159" s="137" t="s">
        <v>52</v>
      </c>
      <c r="AG159" s="137" t="s">
        <v>53</v>
      </c>
      <c r="AH159" s="138" t="s">
        <v>54</v>
      </c>
      <c r="AI159" s="139" t="s">
        <v>55</v>
      </c>
      <c r="AJ159" s="68" t="s">
        <v>47</v>
      </c>
      <c r="AK159" s="65" t="s">
        <v>56</v>
      </c>
      <c r="AL159" s="65" t="s">
        <v>57</v>
      </c>
      <c r="AM159" s="69" t="s">
        <v>38</v>
      </c>
      <c r="AN159" s="69" t="s">
        <v>39</v>
      </c>
      <c r="AO159" s="69" t="s">
        <v>40</v>
      </c>
      <c r="AP159" s="68"/>
      <c r="AQ159" s="19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3"/>
    </row>
    <row r="160" spans="10:55" s="8" customFormat="1" ht="20.25" customHeight="1" x14ac:dyDescent="0.45">
      <c r="J160" s="86"/>
      <c r="K160" s="135"/>
      <c r="L160" s="132">
        <v>117</v>
      </c>
      <c r="M160" s="141">
        <f>AI149+1</f>
        <v>46762</v>
      </c>
      <c r="N160" s="141">
        <f t="shared" ref="N160:S160" si="610">M160+1</f>
        <v>46763</v>
      </c>
      <c r="O160" s="141">
        <f t="shared" si="610"/>
        <v>46764</v>
      </c>
      <c r="P160" s="141">
        <f t="shared" si="610"/>
        <v>46765</v>
      </c>
      <c r="Q160" s="141">
        <f t="shared" si="610"/>
        <v>46766</v>
      </c>
      <c r="R160" s="151">
        <f t="shared" si="610"/>
        <v>46767</v>
      </c>
      <c r="S160" s="152">
        <f t="shared" si="610"/>
        <v>46768</v>
      </c>
      <c r="T160" s="135">
        <f t="shared" ref="T160" si="611">COUNTIF(M161:S161,"★")</f>
        <v>0</v>
      </c>
      <c r="U160" s="135"/>
      <c r="V160" s="135" t="str">
        <f>TEXT(M160,"YYYY-MM")</f>
        <v>2028-01</v>
      </c>
      <c r="W160" s="140" cm="1">
        <f t="array" ref="W160">SUMPRODUCT((M160:S160&gt;=$N$8)*(M160:S160 &lt;= $N$9)*(TEXT(M160:S160,"yyyy-mm")=V160)*(M161:S161 = "●"))</f>
        <v>0</v>
      </c>
      <c r="X160" s="140" cm="1">
        <f t="array" ref="X160">SUMPRODUCT((R160:S160&gt;=$N$8)*(R160:S160 &lt;= $N$9)*(TEXT(R160:S160,"yyyy-mm")=V160)*(R161:S161 = "▲"))</f>
        <v>0</v>
      </c>
      <c r="Y160" s="140" cm="1">
        <f t="array" ref="Y160">SUMPRODUCT((M160:S160&gt;=$N$8)*(M160:S160 &lt;= $N$9)*(TEXT(M160:S160,"yyyy-mm")=V160)*(M161:S161 = "★"))</f>
        <v>0</v>
      </c>
      <c r="Z160" s="135"/>
      <c r="AA160" s="135"/>
      <c r="AB160" s="132">
        <v>138</v>
      </c>
      <c r="AC160" s="141">
        <f>S200+1</f>
        <v>46909</v>
      </c>
      <c r="AD160" s="141">
        <f t="shared" ref="AD160:AI160" si="612">AC160+1</f>
        <v>46910</v>
      </c>
      <c r="AE160" s="141">
        <f t="shared" si="612"/>
        <v>46911</v>
      </c>
      <c r="AF160" s="141">
        <f t="shared" si="612"/>
        <v>46912</v>
      </c>
      <c r="AG160" s="141">
        <f t="shared" si="612"/>
        <v>46913</v>
      </c>
      <c r="AH160" s="151">
        <f t="shared" si="612"/>
        <v>46914</v>
      </c>
      <c r="AI160" s="152">
        <f t="shared" si="612"/>
        <v>46915</v>
      </c>
      <c r="AJ160" s="68">
        <f t="shared" ref="AJ160" si="613">COUNTIF(AC161:AI161,"★")</f>
        <v>0</v>
      </c>
      <c r="AK160" s="68"/>
      <c r="AL160" s="68" t="str">
        <f>TEXT(AC160,"YYYY-MM")</f>
        <v>2028-06</v>
      </c>
      <c r="AM160" s="69" cm="1">
        <f t="array" ref="AM160">SUMPRODUCT((AC160:AI160&gt;=$N$8)*(AC160:AI160 &lt;= $N$9)*(TEXT(AC160:AI160,"yyyy-mm")=AL160)*(AC161:AI161 = "●"))</f>
        <v>0</v>
      </c>
      <c r="AN160" s="69" cm="1">
        <f t="array" ref="AN160">SUMPRODUCT((AH160:AI160&gt;=$N$8)*(AH160:AI160 &lt;= $N$9)*(TEXT(AH160:AI160,"yyyy-mm")=AL160)*(AH161:AI161 = "▲"))</f>
        <v>0</v>
      </c>
      <c r="AO160" s="69" cm="1">
        <f t="array" ref="AO160">SUMPRODUCT((AC160:AI160&gt;=$N$8)*(AC160:AI160 &lt;= $N$9)*(TEXT(AC160:AI160,"yyyy-mm")=AL160)*(AC161:AI161 = "★"))</f>
        <v>0</v>
      </c>
      <c r="AP160" s="68"/>
      <c r="AQ160" s="19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3"/>
    </row>
    <row r="161" spans="10:55" s="8" customFormat="1" ht="20.25" customHeight="1" thickBot="1" x14ac:dyDescent="0.5">
      <c r="J161" s="86"/>
      <c r="K161" s="135" t="str">
        <f>IF(U161&gt;=0.285,"OK","NG")</f>
        <v>NG</v>
      </c>
      <c r="L161" s="136"/>
      <c r="M161" s="144"/>
      <c r="N161" s="144"/>
      <c r="O161" s="144"/>
      <c r="P161" s="144"/>
      <c r="Q161" s="144"/>
      <c r="R161" s="145"/>
      <c r="S161" s="146"/>
      <c r="T161" s="135">
        <f t="shared" ref="T161" si="614">COUNTIF(M161:S161,"●")</f>
        <v>0</v>
      </c>
      <c r="U161" s="147">
        <f>IF(COUNTA(M161:S161)=0,-1,IF(OR(COUNTIF(M161:S161,"▲")&gt;6,AND(M160&lt;$N$9,$N$9&lt;S160)),0.285,IF(T160+T161=0,0,T161/(T161+T160))))</f>
        <v>-1</v>
      </c>
      <c r="V161" s="135" t="str">
        <f>TEXT(S160,"YYYY-MM")</f>
        <v>2028-01</v>
      </c>
      <c r="W161" s="140" cm="1">
        <f t="array" ref="W161">IF(V161=V160,0,SUMPRODUCT((M160:S160&gt;=$N$8)*(M160:S160 &lt;= $N$9)*(TEXT(M160:S160,"yyyy-mm")=V161)*(M161:S161 = "●")))</f>
        <v>0</v>
      </c>
      <c r="X161" s="140" cm="1">
        <f t="array" ref="X161">IF(V161=V160,0,SUMPRODUCT((M160:S160&gt;=$N$8)*(M160:S160 &lt;= $N$9)*(TEXT(M160:S160,"yyyy-mm")=V161)*(M161:S161 = "▲")))</f>
        <v>0</v>
      </c>
      <c r="Y161" s="140" cm="1">
        <f t="array" ref="Y161">IF(V161=V160,0,SUMPRODUCT((M160:S160&gt;=$N$8)*(M160:S160 &lt;= $N$9)*(TEXT(M160:S160,"yyyy-mm")=V161)*(M161:S161 = "★")))</f>
        <v>0</v>
      </c>
      <c r="Z161" s="135"/>
      <c r="AA161" s="135" t="str">
        <f>IF(AK161&gt;=0.285,"OK","NG")</f>
        <v>NG</v>
      </c>
      <c r="AB161" s="136"/>
      <c r="AC161" s="144"/>
      <c r="AD161" s="144"/>
      <c r="AE161" s="144"/>
      <c r="AF161" s="144"/>
      <c r="AG161" s="144"/>
      <c r="AH161" s="145"/>
      <c r="AI161" s="146"/>
      <c r="AJ161" s="68">
        <f t="shared" ref="AJ161" si="615">COUNTIF(AC161:AI161,"●")</f>
        <v>0</v>
      </c>
      <c r="AK161" s="70">
        <f>IF(COUNTA(AC161:AI161)=0,-1,IF(OR(COUNTIF(AC161:AI161,"▲")&gt;6,AND(AC160&lt;$N$9,$N$9&lt;AI160)),0.285,IF(AJ160+AJ161=0,0,AJ161/(AJ161+AJ160))))</f>
        <v>-1</v>
      </c>
      <c r="AL161" s="68" t="str">
        <f>TEXT(AI160,"YYYY-MM")</f>
        <v>2028-06</v>
      </c>
      <c r="AM161" s="69" cm="1">
        <f t="array" ref="AM161">IF(AL161=AL160,0,SUMPRODUCT((AC160:AI160&gt;=$N$8)*(AC160:AI160 &lt;= $N$9)*(TEXT(AC160:AI160,"yyyy-mm")=AL161)*(AC161:AI161 = "●")))</f>
        <v>0</v>
      </c>
      <c r="AN161" s="69" cm="1">
        <f t="array" ref="AN161">IF(AL161=AL160,0,SUMPRODUCT((AC160:AI160&gt;=$N$8)*(AC160:AI160 &lt;= $N$9)*(TEXT(AC160:AI160,"yyyy-mm")=AL161)*(AC161:AI161 = "▲")))</f>
        <v>0</v>
      </c>
      <c r="AO161" s="69" cm="1">
        <f t="array" ref="AO161">IF(AL161=AL160,0,SUMPRODUCT((AC160:AI160&gt;=$N$8)*(AC160:AI160 &lt;= $N$9)*(TEXT(AC160:AI160,"yyyy-mm")=AL161)*(AC161:AI161 = "★")))</f>
        <v>0</v>
      </c>
      <c r="AP161" s="68"/>
      <c r="AQ161" s="19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3"/>
    </row>
    <row r="162" spans="10:55" s="8" customFormat="1" ht="20.25" customHeight="1" x14ac:dyDescent="0.45">
      <c r="J162" s="86"/>
      <c r="K162" s="135"/>
      <c r="L162" s="132">
        <v>118</v>
      </c>
      <c r="M162" s="141">
        <f>S160+1</f>
        <v>46769</v>
      </c>
      <c r="N162" s="141">
        <f t="shared" ref="N162:S162" si="616">M162+1</f>
        <v>46770</v>
      </c>
      <c r="O162" s="141">
        <f t="shared" si="616"/>
        <v>46771</v>
      </c>
      <c r="P162" s="141">
        <f t="shared" si="616"/>
        <v>46772</v>
      </c>
      <c r="Q162" s="141">
        <f t="shared" si="616"/>
        <v>46773</v>
      </c>
      <c r="R162" s="142">
        <f t="shared" si="616"/>
        <v>46774</v>
      </c>
      <c r="S162" s="143">
        <f t="shared" si="616"/>
        <v>46775</v>
      </c>
      <c r="T162" s="135">
        <f t="shared" ref="T162" si="617">COUNTIF(M163:S163,"★")</f>
        <v>0</v>
      </c>
      <c r="U162" s="135"/>
      <c r="V162" s="135" t="str">
        <f>TEXT(M162,"YYYY-MM")</f>
        <v>2028-01</v>
      </c>
      <c r="W162" s="140" cm="1">
        <f t="array" ref="W162">SUMPRODUCT((M162:S162&gt;=$N$8)*(M162:S162 &lt;= $N$9)*(TEXT(M162:S162,"yyyy-mm")=V162)*(M163:S163 = "●"))</f>
        <v>0</v>
      </c>
      <c r="X162" s="140" cm="1">
        <f t="array" ref="X162">SUMPRODUCT((R162:S162&gt;=$N$8)*(R162:S162 &lt;= $N$9)*(TEXT(R162:S162,"yyyy-mm")=V162)*(R163:S163 = "▲"))</f>
        <v>0</v>
      </c>
      <c r="Y162" s="140" cm="1">
        <f t="array" ref="Y162">SUMPRODUCT((M162:S162&gt;=$N$8)*(M162:S162 &lt;= $N$9)*(TEXT(M162:S162,"yyyy-mm")=V162)*(M163:S163 = "★"))</f>
        <v>0</v>
      </c>
      <c r="Z162" s="135"/>
      <c r="AA162" s="135"/>
      <c r="AB162" s="132">
        <v>139</v>
      </c>
      <c r="AC162" s="141">
        <f>AI160+1</f>
        <v>46916</v>
      </c>
      <c r="AD162" s="141">
        <f t="shared" ref="AD162:AI162" si="618">AC162+1</f>
        <v>46917</v>
      </c>
      <c r="AE162" s="141">
        <f t="shared" si="618"/>
        <v>46918</v>
      </c>
      <c r="AF162" s="141">
        <f t="shared" si="618"/>
        <v>46919</v>
      </c>
      <c r="AG162" s="141">
        <f t="shared" si="618"/>
        <v>46920</v>
      </c>
      <c r="AH162" s="142">
        <f t="shared" si="618"/>
        <v>46921</v>
      </c>
      <c r="AI162" s="143">
        <f t="shared" si="618"/>
        <v>46922</v>
      </c>
      <c r="AJ162" s="68">
        <f t="shared" ref="AJ162" si="619">COUNTIF(AC163:AI163,"★")</f>
        <v>0</v>
      </c>
      <c r="AK162" s="68"/>
      <c r="AL162" s="68" t="str">
        <f>TEXT(AC162,"YYYY-MM")</f>
        <v>2028-06</v>
      </c>
      <c r="AM162" s="69" cm="1">
        <f t="array" ref="AM162">SUMPRODUCT((AC162:AI162&gt;=$N$8)*(AC162:AI162 &lt;= $N$9)*(TEXT(AC162:AI162,"yyyy-mm")=AL162)*(AC163:AI163 = "●"))</f>
        <v>0</v>
      </c>
      <c r="AN162" s="69" cm="1">
        <f t="array" ref="AN162">SUMPRODUCT((AH162:AI162&gt;=$N$8)*(AH162:AI162 &lt;= $N$9)*(TEXT(AH162:AI162,"yyyy-mm")=AL162)*(AH163:AI163 = "▲"))</f>
        <v>0</v>
      </c>
      <c r="AO162" s="69" cm="1">
        <f t="array" ref="AO162">SUMPRODUCT((AC162:AI162&gt;=$N$8)*(AC162:AI162 &lt;= $N$9)*(TEXT(AC162:AI162,"yyyy-mm")=AL162)*(AC163:AI163 = "★"))</f>
        <v>0</v>
      </c>
      <c r="AP162" s="68"/>
      <c r="AQ162" s="19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3"/>
    </row>
    <row r="163" spans="10:55" s="8" customFormat="1" ht="20.25" customHeight="1" thickBot="1" x14ac:dyDescent="0.5">
      <c r="J163" s="86"/>
      <c r="K163" s="135" t="str">
        <f t="shared" ref="K163" si="620">IF(U163&gt;=0.285,"OK","NG")</f>
        <v>NG</v>
      </c>
      <c r="L163" s="136"/>
      <c r="M163" s="144"/>
      <c r="N163" s="144"/>
      <c r="O163" s="144"/>
      <c r="P163" s="144"/>
      <c r="Q163" s="144"/>
      <c r="R163" s="145"/>
      <c r="S163" s="146"/>
      <c r="T163" s="135">
        <f t="shared" ref="T163" si="621">COUNTIF(M163:S163,"●")</f>
        <v>0</v>
      </c>
      <c r="U163" s="147">
        <f t="shared" ref="U163" si="622">IF(COUNTA(M163:S163)=0,-1,IF(OR(COUNTIF(M163:S163,"▲")&gt;6,AND(M162&lt;$N$9,$N$9&lt;S162)),0.285,IF(T162+T163=0,0,T163/(T163+T162))))</f>
        <v>-1</v>
      </c>
      <c r="V163" s="135" t="str">
        <f>TEXT(S162,"YYYY-MM")</f>
        <v>2028-01</v>
      </c>
      <c r="W163" s="140" cm="1">
        <f t="array" ref="W163">IF(V163=V162,0,SUMPRODUCT((M162:S162&gt;=$N$8)*(M162:S162 &lt;= $N$9)*(TEXT(M162:S162,"yyyy-mm")=V163)*(M163:S163 = "●")))</f>
        <v>0</v>
      </c>
      <c r="X163" s="140" cm="1">
        <f t="array" ref="X163">IF(V163=V162,0,SUMPRODUCT((M162:S162&gt;=$N$8)*(M162:S162 &lt;= $N$9)*(TEXT(M162:S162,"yyyy-mm")=V163)*(M163:S163 = "▲")))</f>
        <v>0</v>
      </c>
      <c r="Y163" s="140" cm="1">
        <f t="array" ref="Y163">IF(V163=V162,0,SUMPRODUCT((M162:S162&gt;=$N$8)*(M162:S162 &lt;= $N$9)*(TEXT(M162:S162,"yyyy-mm")=V163)*(M163:S163 = "★")))</f>
        <v>0</v>
      </c>
      <c r="Z163" s="135"/>
      <c r="AA163" s="135" t="str">
        <f t="shared" ref="AA163" si="623">IF(AK163&gt;=0.285,"OK","NG")</f>
        <v>NG</v>
      </c>
      <c r="AB163" s="136"/>
      <c r="AC163" s="144"/>
      <c r="AD163" s="144"/>
      <c r="AE163" s="144"/>
      <c r="AF163" s="144"/>
      <c r="AG163" s="144"/>
      <c r="AH163" s="145"/>
      <c r="AI163" s="146"/>
      <c r="AJ163" s="68">
        <f t="shared" ref="AJ163" si="624">COUNTIF(AC163:AI163,"●")</f>
        <v>0</v>
      </c>
      <c r="AK163" s="70">
        <f t="shared" ref="AK163" si="625">IF(COUNTA(AC163:AI163)=0,-1,IF(OR(COUNTIF(AC163:AI163,"▲")&gt;6,AND(AC162&lt;$N$9,$N$9&lt;AI162)),0.285,IF(AJ162+AJ163=0,0,AJ163/(AJ163+AJ162))))</f>
        <v>-1</v>
      </c>
      <c r="AL163" s="68" t="str">
        <f>TEXT(AI162,"YYYY-MM")</f>
        <v>2028-06</v>
      </c>
      <c r="AM163" s="69" cm="1">
        <f t="array" ref="AM163">IF(AL163=AL162,0,SUMPRODUCT((AC162:AI162&gt;=$N$8)*(AC162:AI162 &lt;= $N$9)*(TEXT(AC162:AI162,"yyyy-mm")=AL163)*(AC163:AI163 = "●")))</f>
        <v>0</v>
      </c>
      <c r="AN163" s="69" cm="1">
        <f t="array" ref="AN163">IF(AL163=AL162,0,SUMPRODUCT((AC162:AI162&gt;=$N$8)*(AC162:AI162 &lt;= $N$9)*(TEXT(AC162:AI162,"yyyy-mm")=AL163)*(AC163:AI163 = "▲")))</f>
        <v>0</v>
      </c>
      <c r="AO163" s="69" cm="1">
        <f t="array" ref="AO163">IF(AL163=AL162,0,SUMPRODUCT((AC162:AI162&gt;=$N$8)*(AC162:AI162 &lt;= $N$9)*(TEXT(AC162:AI162,"yyyy-mm")=AL163)*(AC163:AI163 = "★")))</f>
        <v>0</v>
      </c>
      <c r="AP163" s="68"/>
      <c r="AQ163" s="19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3"/>
    </row>
    <row r="164" spans="10:55" s="8" customFormat="1" ht="20.25" customHeight="1" x14ac:dyDescent="0.45">
      <c r="J164" s="86"/>
      <c r="K164" s="135"/>
      <c r="L164" s="132">
        <v>119</v>
      </c>
      <c r="M164" s="141">
        <f>S162+1</f>
        <v>46776</v>
      </c>
      <c r="N164" s="141">
        <f t="shared" ref="N164:S164" si="626">M164+1</f>
        <v>46777</v>
      </c>
      <c r="O164" s="141">
        <f t="shared" si="626"/>
        <v>46778</v>
      </c>
      <c r="P164" s="141">
        <f t="shared" si="626"/>
        <v>46779</v>
      </c>
      <c r="Q164" s="141">
        <f t="shared" si="626"/>
        <v>46780</v>
      </c>
      <c r="R164" s="142">
        <f t="shared" si="626"/>
        <v>46781</v>
      </c>
      <c r="S164" s="143">
        <f t="shared" si="626"/>
        <v>46782</v>
      </c>
      <c r="T164" s="135">
        <f t="shared" ref="T164" si="627">COUNTIF(M165:S165,"★")</f>
        <v>0</v>
      </c>
      <c r="U164" s="135"/>
      <c r="V164" s="135" t="str">
        <f>TEXT(M164,"YYYY-MM")</f>
        <v>2028-01</v>
      </c>
      <c r="W164" s="140" cm="1">
        <f t="array" ref="W164">SUMPRODUCT((M164:S164&gt;=$N$8)*(M164:S164 &lt;= $N$9)*(TEXT(M164:S164,"yyyy-mm")=V164)*(M165:S165 = "●"))</f>
        <v>0</v>
      </c>
      <c r="X164" s="140" cm="1">
        <f t="array" ref="X164">SUMPRODUCT((R164:S164&gt;=$N$8)*(R164:S164 &lt;= $N$9)*(TEXT(R164:S164,"yyyy-mm")=V164)*(R165:S165 = "▲"))</f>
        <v>0</v>
      </c>
      <c r="Y164" s="140" cm="1">
        <f t="array" ref="Y164">SUMPRODUCT((M164:S164&gt;=$N$8)*(M164:S164 &lt;= $N$9)*(TEXT(M164:S164,"yyyy-mm")=V164)*(M165:S165 = "★"))</f>
        <v>0</v>
      </c>
      <c r="Z164" s="135"/>
      <c r="AA164" s="135"/>
      <c r="AB164" s="132">
        <v>140</v>
      </c>
      <c r="AC164" s="141">
        <f>AI162+1</f>
        <v>46923</v>
      </c>
      <c r="AD164" s="141">
        <f t="shared" ref="AD164:AI164" si="628">AC164+1</f>
        <v>46924</v>
      </c>
      <c r="AE164" s="141">
        <f t="shared" si="628"/>
        <v>46925</v>
      </c>
      <c r="AF164" s="141">
        <f t="shared" si="628"/>
        <v>46926</v>
      </c>
      <c r="AG164" s="141">
        <f t="shared" si="628"/>
        <v>46927</v>
      </c>
      <c r="AH164" s="142">
        <f t="shared" si="628"/>
        <v>46928</v>
      </c>
      <c r="AI164" s="143">
        <f t="shared" si="628"/>
        <v>46929</v>
      </c>
      <c r="AJ164" s="68">
        <f t="shared" ref="AJ164" si="629">COUNTIF(AC165:AI165,"★")</f>
        <v>0</v>
      </c>
      <c r="AK164" s="68"/>
      <c r="AL164" s="68" t="str">
        <f>TEXT(AC164,"YYYY-MM")</f>
        <v>2028-06</v>
      </c>
      <c r="AM164" s="69" cm="1">
        <f t="array" ref="AM164">SUMPRODUCT((AC164:AI164&gt;=$N$8)*(AC164:AI164 &lt;= $N$9)*(TEXT(AC164:AI164,"yyyy-mm")=AL164)*(AC165:AI165 = "●"))</f>
        <v>0</v>
      </c>
      <c r="AN164" s="69" cm="1">
        <f t="array" ref="AN164">SUMPRODUCT((AH164:AI164&gt;=$N$8)*(AH164:AI164 &lt;= $N$9)*(TEXT(AH164:AI164,"yyyy-mm")=AL164)*(AH165:AI165 = "▲"))</f>
        <v>0</v>
      </c>
      <c r="AO164" s="69" cm="1">
        <f t="array" ref="AO164">SUMPRODUCT((AC164:AI164&gt;=$N$8)*(AC164:AI164 &lt;= $N$9)*(TEXT(AC164:AI164,"yyyy-mm")=AL164)*(AC165:AI165 = "★"))</f>
        <v>0</v>
      </c>
      <c r="AP164" s="68"/>
      <c r="AQ164" s="19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3"/>
    </row>
    <row r="165" spans="10:55" s="8" customFormat="1" ht="20.25" customHeight="1" thickBot="1" x14ac:dyDescent="0.5">
      <c r="J165" s="86"/>
      <c r="K165" s="135" t="str">
        <f t="shared" ref="K165" si="630">IF(U165&gt;=0.285,"OK","NG")</f>
        <v>NG</v>
      </c>
      <c r="L165" s="136"/>
      <c r="M165" s="144"/>
      <c r="N165" s="144"/>
      <c r="O165" s="144"/>
      <c r="P165" s="144"/>
      <c r="Q165" s="144"/>
      <c r="R165" s="145"/>
      <c r="S165" s="146"/>
      <c r="T165" s="135">
        <f t="shared" ref="T165" si="631">COUNTIF(M165:S165,"●")</f>
        <v>0</v>
      </c>
      <c r="U165" s="147">
        <f t="shared" ref="U165" si="632">IF(COUNTA(M165:S165)=0,-1,IF(OR(COUNTIF(M165:S165,"▲")&gt;6,AND(M164&lt;$N$9,$N$9&lt;S164)),0.285,IF(T164+T165=0,0,T165/(T165+T164))))</f>
        <v>-1</v>
      </c>
      <c r="V165" s="135" t="str">
        <f>TEXT(S164,"YYYY-MM")</f>
        <v>2028-01</v>
      </c>
      <c r="W165" s="140" cm="1">
        <f t="array" ref="W165">IF(V165=V164,0,SUMPRODUCT((M164:S164&gt;=$N$8)*(M164:S164 &lt;= $N$9)*(TEXT(M164:S164,"yyyy-mm")=V165)*(M165:S165 = "●")))</f>
        <v>0</v>
      </c>
      <c r="X165" s="140" cm="1">
        <f t="array" ref="X165">IF(V165=V164,0,SUMPRODUCT((M164:S164&gt;=$N$8)*(M164:S164 &lt;= $N$9)*(TEXT(M164:S164,"yyyy-mm")=V165)*(M165:S165 = "▲")))</f>
        <v>0</v>
      </c>
      <c r="Y165" s="140" cm="1">
        <f t="array" ref="Y165">IF(V165=V164,0,SUMPRODUCT((M164:S164&gt;=$N$8)*(M164:S164 &lt;= $N$9)*(TEXT(M164:S164,"yyyy-mm")=V165)*(M165:S165 = "★")))</f>
        <v>0</v>
      </c>
      <c r="Z165" s="135"/>
      <c r="AA165" s="135" t="str">
        <f t="shared" ref="AA165" si="633">IF(AK165&gt;=0.285,"OK","NG")</f>
        <v>NG</v>
      </c>
      <c r="AB165" s="136"/>
      <c r="AC165" s="144"/>
      <c r="AD165" s="144"/>
      <c r="AE165" s="144"/>
      <c r="AF165" s="144"/>
      <c r="AG165" s="144"/>
      <c r="AH165" s="145"/>
      <c r="AI165" s="146"/>
      <c r="AJ165" s="68">
        <f t="shared" ref="AJ165" si="634">COUNTIF(AC165:AI165,"●")</f>
        <v>0</v>
      </c>
      <c r="AK165" s="70">
        <f t="shared" ref="AK165" si="635">IF(COUNTA(AC165:AI165)=0,-1,IF(OR(COUNTIF(AC165:AI165,"▲")&gt;6,AND(AC164&lt;$N$9,$N$9&lt;AI164)),0.285,IF(AJ164+AJ165=0,0,AJ165/(AJ165+AJ164))))</f>
        <v>-1</v>
      </c>
      <c r="AL165" s="68" t="str">
        <f>TEXT(AI164,"YYYY-MM")</f>
        <v>2028-06</v>
      </c>
      <c r="AM165" s="69" cm="1">
        <f t="array" ref="AM165">IF(AL165=AL164,0,SUMPRODUCT((AC164:AI164&gt;=$N$8)*(AC164:AI164 &lt;= $N$9)*(TEXT(AC164:AI164,"yyyy-mm")=AL165)*(AC165:AI165 = "●")))</f>
        <v>0</v>
      </c>
      <c r="AN165" s="69" cm="1">
        <f t="array" ref="AN165">IF(AL165=AL164,0,SUMPRODUCT((AC164:AI164&gt;=$N$8)*(AC164:AI164 &lt;= $N$9)*(TEXT(AC164:AI164,"yyyy-mm")=AL165)*(AC165:AI165 = "▲")))</f>
        <v>0</v>
      </c>
      <c r="AO165" s="69" cm="1">
        <f t="array" ref="AO165">IF(AL165=AL164,0,SUMPRODUCT((AC164:AI164&gt;=$N$8)*(AC164:AI164 &lt;= $N$9)*(TEXT(AC164:AI164,"yyyy-mm")=AL165)*(AC165:AI165 = "★")))</f>
        <v>0</v>
      </c>
      <c r="AP165" s="68"/>
      <c r="AQ165" s="19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3"/>
    </row>
    <row r="166" spans="10:55" s="8" customFormat="1" ht="20.25" customHeight="1" x14ac:dyDescent="0.45">
      <c r="J166" s="86"/>
      <c r="K166" s="135"/>
      <c r="L166" s="132">
        <v>120</v>
      </c>
      <c r="M166" s="141">
        <f>S164+1</f>
        <v>46783</v>
      </c>
      <c r="N166" s="141">
        <f t="shared" ref="N166:S166" si="636">M166+1</f>
        <v>46784</v>
      </c>
      <c r="O166" s="141">
        <f t="shared" si="636"/>
        <v>46785</v>
      </c>
      <c r="P166" s="141">
        <f t="shared" si="636"/>
        <v>46786</v>
      </c>
      <c r="Q166" s="141">
        <f t="shared" si="636"/>
        <v>46787</v>
      </c>
      <c r="R166" s="142">
        <f t="shared" si="636"/>
        <v>46788</v>
      </c>
      <c r="S166" s="143">
        <f t="shared" si="636"/>
        <v>46789</v>
      </c>
      <c r="T166" s="135">
        <f t="shared" ref="T166" si="637">COUNTIF(M167:S167,"★")</f>
        <v>0</v>
      </c>
      <c r="U166" s="135"/>
      <c r="V166" s="135" t="str">
        <f>TEXT(M166,"YYYY-MM")</f>
        <v>2028-01</v>
      </c>
      <c r="W166" s="140" cm="1">
        <f t="array" ref="W166">SUMPRODUCT((M166:S166&gt;=$N$8)*(M166:S166 &lt;= $N$9)*(TEXT(M166:S166,"yyyy-mm")=V166)*(M167:S167 = "●"))</f>
        <v>0</v>
      </c>
      <c r="X166" s="140" cm="1">
        <f t="array" ref="X166">SUMPRODUCT((R166:S166&gt;=$N$8)*(R166:S166 &lt;= $N$9)*(TEXT(R166:S166,"yyyy-mm")=V166)*(R167:S167 = "▲"))</f>
        <v>0</v>
      </c>
      <c r="Y166" s="140" cm="1">
        <f t="array" ref="Y166">SUMPRODUCT((M166:S166&gt;=$N$8)*(M166:S166 &lt;= $N$9)*(TEXT(M166:S166,"yyyy-mm")=V166)*(M167:S167 = "★"))</f>
        <v>0</v>
      </c>
      <c r="Z166" s="135"/>
      <c r="AA166" s="135"/>
      <c r="AB166" s="132">
        <v>141</v>
      </c>
      <c r="AC166" s="141">
        <f>AI164+1</f>
        <v>46930</v>
      </c>
      <c r="AD166" s="141">
        <f t="shared" ref="AD166:AI166" si="638">AC166+1</f>
        <v>46931</v>
      </c>
      <c r="AE166" s="141">
        <f t="shared" si="638"/>
        <v>46932</v>
      </c>
      <c r="AF166" s="141">
        <f t="shared" si="638"/>
        <v>46933</v>
      </c>
      <c r="AG166" s="141">
        <f t="shared" si="638"/>
        <v>46934</v>
      </c>
      <c r="AH166" s="142">
        <f t="shared" si="638"/>
        <v>46935</v>
      </c>
      <c r="AI166" s="143">
        <f t="shared" si="638"/>
        <v>46936</v>
      </c>
      <c r="AJ166" s="68">
        <f t="shared" ref="AJ166" si="639">COUNTIF(AC167:AI167,"★")</f>
        <v>0</v>
      </c>
      <c r="AK166" s="68"/>
      <c r="AL166" s="68" t="str">
        <f>TEXT(AC166,"YYYY-MM")</f>
        <v>2028-06</v>
      </c>
      <c r="AM166" s="69" cm="1">
        <f t="array" ref="AM166">SUMPRODUCT((AC166:AI166&gt;=$N$8)*(AC166:AI166 &lt;= $N$9)*(TEXT(AC166:AI166,"yyyy-mm")=AL166)*(AC167:AI167 = "●"))</f>
        <v>0</v>
      </c>
      <c r="AN166" s="69" cm="1">
        <f t="array" ref="AN166">SUMPRODUCT((AH166:AI166&gt;=$N$8)*(AH166:AI166 &lt;= $N$9)*(TEXT(AH166:AI166,"yyyy-mm")=AL166)*(AH167:AI167 = "▲"))</f>
        <v>0</v>
      </c>
      <c r="AO166" s="69" cm="1">
        <f t="array" ref="AO166">SUMPRODUCT((AC166:AI166&gt;=$N$8)*(AC166:AI166 &lt;= $N$9)*(TEXT(AC166:AI166,"yyyy-mm")=AL166)*(AC167:AI167 = "★"))</f>
        <v>0</v>
      </c>
      <c r="AP166" s="68"/>
      <c r="AQ166" s="19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3"/>
    </row>
    <row r="167" spans="10:55" s="8" customFormat="1" ht="20.25" customHeight="1" thickBot="1" x14ac:dyDescent="0.5">
      <c r="J167" s="86"/>
      <c r="K167" s="135" t="str">
        <f t="shared" ref="K167" si="640">IF(U167&gt;=0.285,"OK","NG")</f>
        <v>NG</v>
      </c>
      <c r="L167" s="136"/>
      <c r="M167" s="144"/>
      <c r="N167" s="144"/>
      <c r="O167" s="144"/>
      <c r="P167" s="144"/>
      <c r="Q167" s="144"/>
      <c r="R167" s="145"/>
      <c r="S167" s="146"/>
      <c r="T167" s="135">
        <f t="shared" ref="T167" si="641">COUNTIF(M167:S167,"●")</f>
        <v>0</v>
      </c>
      <c r="U167" s="147">
        <f t="shared" ref="U167" si="642">IF(COUNTA(M167:S167)=0,-1,IF(OR(COUNTIF(M167:S167,"▲")&gt;6,AND(M166&lt;$N$9,$N$9&lt;S166)),0.285,IF(T166+T167=0,0,T167/(T167+T166))))</f>
        <v>-1</v>
      </c>
      <c r="V167" s="135" t="str">
        <f>TEXT(S166,"YYYY-MM")</f>
        <v>2028-02</v>
      </c>
      <c r="W167" s="140" cm="1">
        <f t="array" ref="W167">IF(V167=V166,0,SUMPRODUCT((M166:S166&gt;=$N$8)*(M166:S166 &lt;= $N$9)*(TEXT(M166:S166,"yyyy-mm")=V167)*(M167:S167 = "●")))</f>
        <v>0</v>
      </c>
      <c r="X167" s="140" cm="1">
        <f t="array" ref="X167">IF(V167=V166,0,SUMPRODUCT((M166:S166&gt;=$N$8)*(M166:S166 &lt;= $N$9)*(TEXT(M166:S166,"yyyy-mm")=V167)*(M167:S167 = "▲")))</f>
        <v>0</v>
      </c>
      <c r="Y167" s="140" cm="1">
        <f t="array" ref="Y167">IF(V167=V166,0,SUMPRODUCT((M166:S166&gt;=$N$8)*(M166:S166 &lt;= $N$9)*(TEXT(M166:S166,"yyyy-mm")=V167)*(M167:S167 = "★")))</f>
        <v>0</v>
      </c>
      <c r="Z167" s="135"/>
      <c r="AA167" s="135" t="str">
        <f t="shared" ref="AA167" si="643">IF(AK167&gt;=0.285,"OK","NG")</f>
        <v>NG</v>
      </c>
      <c r="AB167" s="136"/>
      <c r="AC167" s="144"/>
      <c r="AD167" s="144"/>
      <c r="AE167" s="144"/>
      <c r="AF167" s="144"/>
      <c r="AG167" s="144"/>
      <c r="AH167" s="145"/>
      <c r="AI167" s="146"/>
      <c r="AJ167" s="68">
        <f t="shared" ref="AJ167" si="644">COUNTIF(AC167:AI167,"●")</f>
        <v>0</v>
      </c>
      <c r="AK167" s="70">
        <f t="shared" ref="AK167" si="645">IF(COUNTA(AC167:AI167)=0,-1,IF(OR(COUNTIF(AC167:AI167,"▲")&gt;6,AND(AC166&lt;$N$9,$N$9&lt;AI166)),0.285,IF(AJ166+AJ167=0,0,AJ167/(AJ167+AJ166))))</f>
        <v>-1</v>
      </c>
      <c r="AL167" s="68" t="str">
        <f>TEXT(AI166,"YYYY-MM")</f>
        <v>2028-07</v>
      </c>
      <c r="AM167" s="69" cm="1">
        <f t="array" ref="AM167">IF(AL167=AL166,0,SUMPRODUCT((AC166:AI166&gt;=$N$8)*(AC166:AI166 &lt;= $N$9)*(TEXT(AC166:AI166,"yyyy-mm")=AL167)*(AC167:AI167 = "●")))</f>
        <v>0</v>
      </c>
      <c r="AN167" s="69" cm="1">
        <f t="array" ref="AN167">IF(AL167=AL166,0,SUMPRODUCT((AC166:AI166&gt;=$N$8)*(AC166:AI166 &lt;= $N$9)*(TEXT(AC166:AI166,"yyyy-mm")=AL167)*(AC167:AI167 = "▲")))</f>
        <v>0</v>
      </c>
      <c r="AO167" s="69" cm="1">
        <f t="array" ref="AO167">IF(AL167=AL166,0,SUMPRODUCT((AC166:AI166&gt;=$N$8)*(AC166:AI166 &lt;= $N$9)*(TEXT(AC166:AI166,"yyyy-mm")=AL167)*(AC167:AI167 = "★")))</f>
        <v>0</v>
      </c>
      <c r="AP167" s="68"/>
      <c r="AQ167" s="19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3"/>
    </row>
    <row r="168" spans="10:55" s="8" customFormat="1" ht="20.25" customHeight="1" x14ac:dyDescent="0.45">
      <c r="J168" s="86"/>
      <c r="K168" s="135"/>
      <c r="L168" s="132">
        <v>121</v>
      </c>
      <c r="M168" s="141">
        <f>S166+1</f>
        <v>46790</v>
      </c>
      <c r="N168" s="141">
        <f t="shared" ref="N168:S168" si="646">M168+1</f>
        <v>46791</v>
      </c>
      <c r="O168" s="141">
        <f t="shared" si="646"/>
        <v>46792</v>
      </c>
      <c r="P168" s="141">
        <f t="shared" si="646"/>
        <v>46793</v>
      </c>
      <c r="Q168" s="141">
        <f t="shared" si="646"/>
        <v>46794</v>
      </c>
      <c r="R168" s="142">
        <f t="shared" si="646"/>
        <v>46795</v>
      </c>
      <c r="S168" s="143">
        <f t="shared" si="646"/>
        <v>46796</v>
      </c>
      <c r="T168" s="135">
        <f t="shared" ref="T168" si="647">COUNTIF(M169:S169,"★")</f>
        <v>0</v>
      </c>
      <c r="U168" s="135"/>
      <c r="V168" s="135" t="str">
        <f>TEXT(M168,"YYYY-MM")</f>
        <v>2028-02</v>
      </c>
      <c r="W168" s="140" cm="1">
        <f t="array" ref="W168">SUMPRODUCT((M168:S168&gt;=$N$8)*(M168:S168 &lt;= $N$9)*(TEXT(M168:S168,"yyyy-mm")=V168)*(M169:S169 = "●"))</f>
        <v>0</v>
      </c>
      <c r="X168" s="140" cm="1">
        <f t="array" ref="X168">SUMPRODUCT((R168:S168&gt;=$N$8)*(R168:S168 &lt;= $N$9)*(TEXT(R168:S168,"yyyy-mm")=V168)*(R169:S169 = "▲"))</f>
        <v>0</v>
      </c>
      <c r="Y168" s="140" cm="1">
        <f t="array" ref="Y168">SUMPRODUCT((M168:S168&gt;=$N$8)*(M168:S168 &lt;= $N$9)*(TEXT(M168:S168,"yyyy-mm")=V168)*(M169:S169 = "★"))</f>
        <v>0</v>
      </c>
      <c r="Z168" s="135"/>
      <c r="AA168" s="135"/>
      <c r="AB168" s="132">
        <v>142</v>
      </c>
      <c r="AC168" s="141">
        <f>AI166+1</f>
        <v>46937</v>
      </c>
      <c r="AD168" s="141">
        <f t="shared" ref="AD168:AI168" si="648">AC168+1</f>
        <v>46938</v>
      </c>
      <c r="AE168" s="141">
        <f t="shared" si="648"/>
        <v>46939</v>
      </c>
      <c r="AF168" s="141">
        <f t="shared" si="648"/>
        <v>46940</v>
      </c>
      <c r="AG168" s="141">
        <f t="shared" si="648"/>
        <v>46941</v>
      </c>
      <c r="AH168" s="142">
        <f t="shared" si="648"/>
        <v>46942</v>
      </c>
      <c r="AI168" s="143">
        <f t="shared" si="648"/>
        <v>46943</v>
      </c>
      <c r="AJ168" s="68">
        <f t="shared" ref="AJ168" si="649">COUNTIF(AC169:AI169,"★")</f>
        <v>0</v>
      </c>
      <c r="AK168" s="68"/>
      <c r="AL168" s="68" t="str">
        <f>TEXT(AC168,"YYYY-MM")</f>
        <v>2028-07</v>
      </c>
      <c r="AM168" s="69" cm="1">
        <f t="array" ref="AM168">SUMPRODUCT((AC168:AI168&gt;=$N$8)*(AC168:AI168 &lt;= $N$9)*(TEXT(AC168:AI168,"yyyy-mm")=AL168)*(AC169:AI169 = "●"))</f>
        <v>0</v>
      </c>
      <c r="AN168" s="69" cm="1">
        <f t="array" ref="AN168">SUMPRODUCT((AH168:AI168&gt;=$N$8)*(AH168:AI168 &lt;= $N$9)*(TEXT(AH168:AI168,"yyyy-mm")=AL168)*(AH169:AI169 = "▲"))</f>
        <v>0</v>
      </c>
      <c r="AO168" s="69" cm="1">
        <f t="array" ref="AO168">SUMPRODUCT((AC168:AI168&gt;=$N$8)*(AC168:AI168 &lt;= $N$9)*(TEXT(AC168:AI168,"yyyy-mm")=AL168)*(AC169:AI169 = "★"))</f>
        <v>0</v>
      </c>
      <c r="AP168" s="68"/>
      <c r="AQ168" s="19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3"/>
    </row>
    <row r="169" spans="10:55" s="8" customFormat="1" ht="20.25" customHeight="1" thickBot="1" x14ac:dyDescent="0.5">
      <c r="J169" s="86"/>
      <c r="K169" s="135" t="str">
        <f t="shared" ref="K169" si="650">IF(U169&gt;=0.285,"OK","NG")</f>
        <v>NG</v>
      </c>
      <c r="L169" s="136"/>
      <c r="M169" s="144"/>
      <c r="N169" s="144"/>
      <c r="O169" s="144"/>
      <c r="P169" s="144"/>
      <c r="Q169" s="144"/>
      <c r="R169" s="145"/>
      <c r="S169" s="146"/>
      <c r="T169" s="135">
        <f t="shared" ref="T169" si="651">COUNTIF(M169:S169,"●")</f>
        <v>0</v>
      </c>
      <c r="U169" s="147">
        <f t="shared" ref="U169" si="652">IF(COUNTA(M169:S169)=0,-1,IF(OR(COUNTIF(M169:S169,"▲")&gt;6,AND(M168&lt;$N$9,$N$9&lt;S168)),0.285,IF(T168+T169=0,0,T169/(T169+T168))))</f>
        <v>-1</v>
      </c>
      <c r="V169" s="135" t="str">
        <f>TEXT(S168,"YYYY-MM")</f>
        <v>2028-02</v>
      </c>
      <c r="W169" s="140" cm="1">
        <f t="array" ref="W169">IF(V169=V168,0,SUMPRODUCT((M168:S168&gt;=$N$8)*(M168:S168 &lt;= $N$9)*(TEXT(M168:S168,"yyyy-mm")=V169)*(M169:S169 = "●")))</f>
        <v>0</v>
      </c>
      <c r="X169" s="140" cm="1">
        <f t="array" ref="X169">IF(V169=V168,0,SUMPRODUCT((M168:S168&gt;=$N$8)*(M168:S168 &lt;= $N$9)*(TEXT(M168:S168,"yyyy-mm")=V169)*(M169:S169 = "▲")))</f>
        <v>0</v>
      </c>
      <c r="Y169" s="140" cm="1">
        <f t="array" ref="Y169">IF(V169=V168,0,SUMPRODUCT((M168:S168&gt;=$N$8)*(M168:S168 &lt;= $N$9)*(TEXT(M168:S168,"yyyy-mm")=V169)*(M169:S169 = "★")))</f>
        <v>0</v>
      </c>
      <c r="Z169" s="135"/>
      <c r="AA169" s="135" t="str">
        <f t="shared" ref="AA169" si="653">IF(AK169&gt;=0.285,"OK","NG")</f>
        <v>NG</v>
      </c>
      <c r="AB169" s="136"/>
      <c r="AC169" s="144"/>
      <c r="AD169" s="144"/>
      <c r="AE169" s="144"/>
      <c r="AF169" s="144"/>
      <c r="AG169" s="144"/>
      <c r="AH169" s="145"/>
      <c r="AI169" s="146"/>
      <c r="AJ169" s="68">
        <f t="shared" ref="AJ169" si="654">COUNTIF(AC169:AI169,"●")</f>
        <v>0</v>
      </c>
      <c r="AK169" s="70">
        <f t="shared" ref="AK169" si="655">IF(COUNTA(AC169:AI169)=0,-1,IF(OR(COUNTIF(AC169:AI169,"▲")&gt;6,AND(AC168&lt;$N$9,$N$9&lt;AI168)),0.285,IF(AJ168+AJ169=0,0,AJ169/(AJ169+AJ168))))</f>
        <v>-1</v>
      </c>
      <c r="AL169" s="68" t="str">
        <f>TEXT(AI168,"YYYY-MM")</f>
        <v>2028-07</v>
      </c>
      <c r="AM169" s="69" cm="1">
        <f t="array" ref="AM169">IF(AL169=AL168,0,SUMPRODUCT((AC168:AI168&gt;=$N$8)*(AC168:AI168 &lt;= $N$9)*(TEXT(AC168:AI168,"yyyy-mm")=AL169)*(AC169:AI169 = "●")))</f>
        <v>0</v>
      </c>
      <c r="AN169" s="69" cm="1">
        <f t="array" ref="AN169">IF(AL169=AL168,0,SUMPRODUCT((AC168:AI168&gt;=$N$8)*(AC168:AI168 &lt;= $N$9)*(TEXT(AC168:AI168,"yyyy-mm")=AL169)*(AC169:AI169 = "▲")))</f>
        <v>0</v>
      </c>
      <c r="AO169" s="69" cm="1">
        <f t="array" ref="AO169">IF(AL169=AL168,0,SUMPRODUCT((AC168:AI168&gt;=$N$8)*(AC168:AI168 &lt;= $N$9)*(TEXT(AC168:AI168,"yyyy-mm")=AL169)*(AC169:AI169 = "★")))</f>
        <v>0</v>
      </c>
      <c r="AP169" s="68"/>
      <c r="AQ169" s="19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3"/>
    </row>
    <row r="170" spans="10:55" s="8" customFormat="1" ht="20.25" customHeight="1" x14ac:dyDescent="0.45">
      <c r="J170" s="86"/>
      <c r="K170" s="135"/>
      <c r="L170" s="132">
        <v>122</v>
      </c>
      <c r="M170" s="141">
        <f>S168+1</f>
        <v>46797</v>
      </c>
      <c r="N170" s="141">
        <f t="shared" ref="N170:S170" si="656">M170+1</f>
        <v>46798</v>
      </c>
      <c r="O170" s="141">
        <f t="shared" si="656"/>
        <v>46799</v>
      </c>
      <c r="P170" s="141">
        <f t="shared" si="656"/>
        <v>46800</v>
      </c>
      <c r="Q170" s="141">
        <f t="shared" si="656"/>
        <v>46801</v>
      </c>
      <c r="R170" s="142">
        <f t="shared" si="656"/>
        <v>46802</v>
      </c>
      <c r="S170" s="143">
        <f t="shared" si="656"/>
        <v>46803</v>
      </c>
      <c r="T170" s="135">
        <f t="shared" ref="T170" si="657">COUNTIF(M171:S171,"★")</f>
        <v>0</v>
      </c>
      <c r="U170" s="135"/>
      <c r="V170" s="135" t="str">
        <f>TEXT(M170,"YYYY-MM")</f>
        <v>2028-02</v>
      </c>
      <c r="W170" s="140" cm="1">
        <f t="array" ref="W170">SUMPRODUCT((M170:S170&gt;=$N$8)*(M170:S170 &lt;= $N$9)*(TEXT(M170:S170,"yyyy-mm")=V170)*(M171:S171 = "●"))</f>
        <v>0</v>
      </c>
      <c r="X170" s="140" cm="1">
        <f t="array" ref="X170">SUMPRODUCT((R170:S170&gt;=$N$8)*(R170:S170 &lt;= $N$9)*(TEXT(R170:S170,"yyyy-mm")=V170)*(R171:S171 = "▲"))</f>
        <v>0</v>
      </c>
      <c r="Y170" s="140" cm="1">
        <f t="array" ref="Y170">SUMPRODUCT((M170:S170&gt;=$N$8)*(M170:S170 &lt;= $N$9)*(TEXT(M170:S170,"yyyy-mm")=V170)*(M171:S171 = "★"))</f>
        <v>0</v>
      </c>
      <c r="Z170" s="135"/>
      <c r="AA170" s="135"/>
      <c r="AB170" s="132">
        <v>143</v>
      </c>
      <c r="AC170" s="141">
        <f>AI168+1</f>
        <v>46944</v>
      </c>
      <c r="AD170" s="141">
        <f t="shared" ref="AD170:AI170" si="658">AC170+1</f>
        <v>46945</v>
      </c>
      <c r="AE170" s="141">
        <f t="shared" si="658"/>
        <v>46946</v>
      </c>
      <c r="AF170" s="141">
        <f t="shared" si="658"/>
        <v>46947</v>
      </c>
      <c r="AG170" s="141">
        <f t="shared" si="658"/>
        <v>46948</v>
      </c>
      <c r="AH170" s="142">
        <f t="shared" si="658"/>
        <v>46949</v>
      </c>
      <c r="AI170" s="143">
        <f t="shared" si="658"/>
        <v>46950</v>
      </c>
      <c r="AJ170" s="68">
        <f t="shared" ref="AJ170" si="659">COUNTIF(AC171:AI171,"★")</f>
        <v>0</v>
      </c>
      <c r="AK170" s="68"/>
      <c r="AL170" s="68" t="str">
        <f>TEXT(AC170,"YYYY-MM")</f>
        <v>2028-07</v>
      </c>
      <c r="AM170" s="69" cm="1">
        <f t="array" ref="AM170">SUMPRODUCT((AC170:AI170&gt;=$N$8)*(AC170:AI170 &lt;= $N$9)*(TEXT(AC170:AI170,"yyyy-mm")=AL170)*(AC171:AI171 = "●"))</f>
        <v>0</v>
      </c>
      <c r="AN170" s="69" cm="1">
        <f t="array" ref="AN170">SUMPRODUCT((AH170:AI170&gt;=$N$8)*(AH170:AI170 &lt;= $N$9)*(TEXT(AH170:AI170,"yyyy-mm")=AL170)*(AH171:AI171 = "▲"))</f>
        <v>0</v>
      </c>
      <c r="AO170" s="69" cm="1">
        <f t="array" ref="AO170">SUMPRODUCT((AC170:AI170&gt;=$N$8)*(AC170:AI170 &lt;= $N$9)*(TEXT(AC170:AI170,"yyyy-mm")=AL170)*(AC171:AI171 = "★"))</f>
        <v>0</v>
      </c>
      <c r="AP170" s="68"/>
      <c r="AQ170" s="19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3"/>
    </row>
    <row r="171" spans="10:55" s="8" customFormat="1" ht="20.25" customHeight="1" thickBot="1" x14ac:dyDescent="0.5">
      <c r="J171" s="86"/>
      <c r="K171" s="135" t="str">
        <f t="shared" ref="K171" si="660">IF(U171&gt;=0.285,"OK","NG")</f>
        <v>NG</v>
      </c>
      <c r="L171" s="136"/>
      <c r="M171" s="144"/>
      <c r="N171" s="144"/>
      <c r="O171" s="144"/>
      <c r="P171" s="144"/>
      <c r="Q171" s="144"/>
      <c r="R171" s="145"/>
      <c r="S171" s="146"/>
      <c r="T171" s="135">
        <f t="shared" ref="T171" si="661">COUNTIF(M171:S171,"●")</f>
        <v>0</v>
      </c>
      <c r="U171" s="147">
        <f t="shared" ref="U171" si="662">IF(COUNTA(M171:S171)=0,-1,IF(OR(COUNTIF(M171:S171,"▲")&gt;6,AND(M170&lt;$N$9,$N$9&lt;S170)),0.285,IF(T170+T171=0,0,T171/(T171+T170))))</f>
        <v>-1</v>
      </c>
      <c r="V171" s="135" t="str">
        <f>TEXT(S170,"YYYY-MM")</f>
        <v>2028-02</v>
      </c>
      <c r="W171" s="140" cm="1">
        <f t="array" ref="W171">IF(V171=V170,0,SUMPRODUCT((M170:S170&gt;=$N$8)*(M170:S170 &lt;= $N$9)*(TEXT(M170:S170,"yyyy-mm")=V171)*(M171:S171 = "●")))</f>
        <v>0</v>
      </c>
      <c r="X171" s="140" cm="1">
        <f t="array" ref="X171">IF(V171=V170,0,SUMPRODUCT((M170:S170&gt;=$N$8)*(M170:S170 &lt;= $N$9)*(TEXT(M170:S170,"yyyy-mm")=V171)*(M171:S171 = "▲")))</f>
        <v>0</v>
      </c>
      <c r="Y171" s="140" cm="1">
        <f t="array" ref="Y171">IF(V171=V170,0,SUMPRODUCT((M170:S170&gt;=$N$8)*(M170:S170 &lt;= $N$9)*(TEXT(M170:S170,"yyyy-mm")=V171)*(M171:S171 = "★")))</f>
        <v>0</v>
      </c>
      <c r="Z171" s="135"/>
      <c r="AA171" s="135" t="str">
        <f t="shared" ref="AA171" si="663">IF(AK171&gt;=0.285,"OK","NG")</f>
        <v>NG</v>
      </c>
      <c r="AB171" s="136"/>
      <c r="AC171" s="144"/>
      <c r="AD171" s="144"/>
      <c r="AE171" s="144"/>
      <c r="AF171" s="144"/>
      <c r="AG171" s="144"/>
      <c r="AH171" s="145"/>
      <c r="AI171" s="146"/>
      <c r="AJ171" s="68">
        <f t="shared" ref="AJ171" si="664">COUNTIF(AC171:AI171,"●")</f>
        <v>0</v>
      </c>
      <c r="AK171" s="70">
        <f t="shared" ref="AK171" si="665">IF(COUNTA(AC171:AI171)=0,-1,IF(OR(COUNTIF(AC171:AI171,"▲")&gt;6,AND(AC170&lt;$N$9,$N$9&lt;AI170)),0.285,IF(AJ170+AJ171=0,0,AJ171/(AJ171+AJ170))))</f>
        <v>-1</v>
      </c>
      <c r="AL171" s="68" t="str">
        <f>TEXT(AI170,"YYYY-MM")</f>
        <v>2028-07</v>
      </c>
      <c r="AM171" s="69" cm="1">
        <f t="array" ref="AM171">IF(AL171=AL170,0,SUMPRODUCT((AC170:AI170&gt;=$N$8)*(AC170:AI170 &lt;= $N$9)*(TEXT(AC170:AI170,"yyyy-mm")=AL171)*(AC171:AI171 = "●")))</f>
        <v>0</v>
      </c>
      <c r="AN171" s="69" cm="1">
        <f t="array" ref="AN171">IF(AL171=AL170,0,SUMPRODUCT((AC170:AI170&gt;=$N$8)*(AC170:AI170 &lt;= $N$9)*(TEXT(AC170:AI170,"yyyy-mm")=AL171)*(AC171:AI171 = "▲")))</f>
        <v>0</v>
      </c>
      <c r="AO171" s="69" cm="1">
        <f t="array" ref="AO171">IF(AL171=AL170,0,SUMPRODUCT((AC170:AI170&gt;=$N$8)*(AC170:AI170 &lt;= $N$9)*(TEXT(AC170:AI170,"yyyy-mm")=AL171)*(AC171:AI171 = "★")))</f>
        <v>0</v>
      </c>
      <c r="AP171" s="68"/>
      <c r="AQ171" s="19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3"/>
    </row>
    <row r="172" spans="10:55" s="8" customFormat="1" ht="20.25" customHeight="1" x14ac:dyDescent="0.45">
      <c r="J172" s="86"/>
      <c r="K172" s="135"/>
      <c r="L172" s="132">
        <v>123</v>
      </c>
      <c r="M172" s="141">
        <f>S170+1</f>
        <v>46804</v>
      </c>
      <c r="N172" s="141">
        <f t="shared" ref="N172:S172" si="666">M172+1</f>
        <v>46805</v>
      </c>
      <c r="O172" s="141">
        <f t="shared" si="666"/>
        <v>46806</v>
      </c>
      <c r="P172" s="141">
        <f t="shared" si="666"/>
        <v>46807</v>
      </c>
      <c r="Q172" s="141">
        <f t="shared" si="666"/>
        <v>46808</v>
      </c>
      <c r="R172" s="142">
        <f t="shared" si="666"/>
        <v>46809</v>
      </c>
      <c r="S172" s="143">
        <f t="shared" si="666"/>
        <v>46810</v>
      </c>
      <c r="T172" s="135">
        <f t="shared" ref="T172" si="667">COUNTIF(M173:S173,"★")</f>
        <v>0</v>
      </c>
      <c r="U172" s="135"/>
      <c r="V172" s="135" t="str">
        <f>TEXT(M172,"YYYY-MM")</f>
        <v>2028-02</v>
      </c>
      <c r="W172" s="140" cm="1">
        <f t="array" ref="W172">SUMPRODUCT((M172:S172&gt;=$N$8)*(M172:S172 &lt;= $N$9)*(TEXT(M172:S172,"yyyy-mm")=V172)*(M173:S173 = "●"))</f>
        <v>0</v>
      </c>
      <c r="X172" s="140" cm="1">
        <f t="array" ref="X172">SUMPRODUCT((R172:S172&gt;=$N$8)*(R172:S172 &lt;= $N$9)*(TEXT(R172:S172,"yyyy-mm")=V172)*(R173:S173 = "▲"))</f>
        <v>0</v>
      </c>
      <c r="Y172" s="140" cm="1">
        <f t="array" ref="Y172">SUMPRODUCT((M172:S172&gt;=$N$8)*(M172:S172 &lt;= $N$9)*(TEXT(M172:S172,"yyyy-mm")=V172)*(M173:S173 = "★"))</f>
        <v>0</v>
      </c>
      <c r="Z172" s="135"/>
      <c r="AA172" s="135"/>
      <c r="AB172" s="132">
        <v>144</v>
      </c>
      <c r="AC172" s="141">
        <f>AI170+1</f>
        <v>46951</v>
      </c>
      <c r="AD172" s="141">
        <f t="shared" ref="AD172:AI172" si="668">AC172+1</f>
        <v>46952</v>
      </c>
      <c r="AE172" s="141">
        <f t="shared" si="668"/>
        <v>46953</v>
      </c>
      <c r="AF172" s="141">
        <f t="shared" si="668"/>
        <v>46954</v>
      </c>
      <c r="AG172" s="141">
        <f t="shared" si="668"/>
        <v>46955</v>
      </c>
      <c r="AH172" s="142">
        <f t="shared" si="668"/>
        <v>46956</v>
      </c>
      <c r="AI172" s="143">
        <f t="shared" si="668"/>
        <v>46957</v>
      </c>
      <c r="AJ172" s="68">
        <f t="shared" ref="AJ172" si="669">COUNTIF(AC173:AI173,"★")</f>
        <v>0</v>
      </c>
      <c r="AK172" s="68"/>
      <c r="AL172" s="68" t="str">
        <f>TEXT(AC172,"YYYY-MM")</f>
        <v>2028-07</v>
      </c>
      <c r="AM172" s="69" cm="1">
        <f t="array" ref="AM172">SUMPRODUCT((AC172:AI172&gt;=$N$8)*(AC172:AI172 &lt;= $N$9)*(TEXT(AC172:AI172,"yyyy-mm")=AL172)*(AC173:AI173 = "●"))</f>
        <v>0</v>
      </c>
      <c r="AN172" s="69" cm="1">
        <f t="array" ref="AN172">SUMPRODUCT((AH172:AI172&gt;=$N$8)*(AH172:AI172 &lt;= $N$9)*(TEXT(AH172:AI172,"yyyy-mm")=AL172)*(AH173:AI173 = "▲"))</f>
        <v>0</v>
      </c>
      <c r="AO172" s="69" cm="1">
        <f t="array" ref="AO172">SUMPRODUCT((AC172:AI172&gt;=$N$8)*(AC172:AI172 &lt;= $N$9)*(TEXT(AC172:AI172,"yyyy-mm")=AL172)*(AC173:AI173 = "★"))</f>
        <v>0</v>
      </c>
      <c r="AP172" s="68"/>
      <c r="AQ172" s="19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3"/>
    </row>
    <row r="173" spans="10:55" s="8" customFormat="1" ht="20.25" customHeight="1" thickBot="1" x14ac:dyDescent="0.5">
      <c r="J173" s="86"/>
      <c r="K173" s="135" t="str">
        <f t="shared" ref="K173" si="670">IF(U173&gt;=0.285,"OK","NG")</f>
        <v>NG</v>
      </c>
      <c r="L173" s="136"/>
      <c r="M173" s="144"/>
      <c r="N173" s="144"/>
      <c r="O173" s="144"/>
      <c r="P173" s="144"/>
      <c r="Q173" s="144"/>
      <c r="R173" s="145"/>
      <c r="S173" s="146"/>
      <c r="T173" s="135">
        <f t="shared" ref="T173" si="671">COUNTIF(M173:S173,"●")</f>
        <v>0</v>
      </c>
      <c r="U173" s="147">
        <f t="shared" ref="U173" si="672">IF(COUNTA(M173:S173)=0,-1,IF(OR(COUNTIF(M173:S173,"▲")&gt;6,AND(M172&lt;$N$9,$N$9&lt;S172)),0.285,IF(T172+T173=0,0,T173/(T173+T172))))</f>
        <v>-1</v>
      </c>
      <c r="V173" s="135" t="str">
        <f>TEXT(S172,"YYYY-MM")</f>
        <v>2028-02</v>
      </c>
      <c r="W173" s="140" cm="1">
        <f t="array" ref="W173">IF(V173=V172,0,SUMPRODUCT((M172:S172&gt;=$N$8)*(M172:S172 &lt;= $N$9)*(TEXT(M172:S172,"yyyy-mm")=V173)*(M173:S173 = "●")))</f>
        <v>0</v>
      </c>
      <c r="X173" s="140" cm="1">
        <f t="array" ref="X173">IF(V173=V172,0,SUMPRODUCT((M172:S172&gt;=$N$8)*(M172:S172 &lt;= $N$9)*(TEXT(M172:S172,"yyyy-mm")=V173)*(M173:S173 = "▲")))</f>
        <v>0</v>
      </c>
      <c r="Y173" s="140" cm="1">
        <f t="array" ref="Y173">IF(V173=V172,0,SUMPRODUCT((M172:S172&gt;=$N$8)*(M172:S172 &lt;= $N$9)*(TEXT(M172:S172,"yyyy-mm")=V173)*(M173:S173 = "★")))</f>
        <v>0</v>
      </c>
      <c r="Z173" s="135"/>
      <c r="AA173" s="135" t="str">
        <f t="shared" ref="AA173" si="673">IF(AK173&gt;=0.285,"OK","NG")</f>
        <v>NG</v>
      </c>
      <c r="AB173" s="136"/>
      <c r="AC173" s="144"/>
      <c r="AD173" s="144"/>
      <c r="AE173" s="144"/>
      <c r="AF173" s="144"/>
      <c r="AG173" s="144"/>
      <c r="AH173" s="145"/>
      <c r="AI173" s="146"/>
      <c r="AJ173" s="68">
        <f t="shared" ref="AJ173" si="674">COUNTIF(AC173:AI173,"●")</f>
        <v>0</v>
      </c>
      <c r="AK173" s="70">
        <f t="shared" ref="AK173" si="675">IF(COUNTA(AC173:AI173)=0,-1,IF(OR(COUNTIF(AC173:AI173,"▲")&gt;6,AND(AC172&lt;$N$9,$N$9&lt;AI172)),0.285,IF(AJ172+AJ173=0,0,AJ173/(AJ173+AJ172))))</f>
        <v>-1</v>
      </c>
      <c r="AL173" s="68" t="str">
        <f>TEXT(AI172,"YYYY-MM")</f>
        <v>2028-07</v>
      </c>
      <c r="AM173" s="69" cm="1">
        <f t="array" ref="AM173">IF(AL173=AL172,0,SUMPRODUCT((AC172:AI172&gt;=$N$8)*(AC172:AI172 &lt;= $N$9)*(TEXT(AC172:AI172,"yyyy-mm")=AL173)*(AC173:AI173 = "●")))</f>
        <v>0</v>
      </c>
      <c r="AN173" s="69" cm="1">
        <f t="array" ref="AN173">IF(AL173=AL172,0,SUMPRODUCT((AC172:AI172&gt;=$N$8)*(AC172:AI172 &lt;= $N$9)*(TEXT(AC172:AI172,"yyyy-mm")=AL173)*(AC173:AI173 = "▲")))</f>
        <v>0</v>
      </c>
      <c r="AO173" s="69" cm="1">
        <f t="array" ref="AO173">IF(AL173=AL172,0,SUMPRODUCT((AC172:AI172&gt;=$N$8)*(AC172:AI172 &lt;= $N$9)*(TEXT(AC172:AI172,"yyyy-mm")=AL173)*(AC173:AI173 = "★")))</f>
        <v>0</v>
      </c>
      <c r="AP173" s="68"/>
      <c r="AQ173" s="19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3"/>
    </row>
    <row r="174" spans="10:55" s="8" customFormat="1" ht="20.25" customHeight="1" x14ac:dyDescent="0.45">
      <c r="J174" s="86"/>
      <c r="K174" s="135"/>
      <c r="L174" s="132">
        <v>124</v>
      </c>
      <c r="M174" s="141">
        <f>S172+1</f>
        <v>46811</v>
      </c>
      <c r="N174" s="141">
        <f t="shared" ref="N174:S174" si="676">M174+1</f>
        <v>46812</v>
      </c>
      <c r="O174" s="141">
        <f t="shared" si="676"/>
        <v>46813</v>
      </c>
      <c r="P174" s="141">
        <f t="shared" si="676"/>
        <v>46814</v>
      </c>
      <c r="Q174" s="141">
        <f t="shared" si="676"/>
        <v>46815</v>
      </c>
      <c r="R174" s="142">
        <f t="shared" si="676"/>
        <v>46816</v>
      </c>
      <c r="S174" s="143">
        <f t="shared" si="676"/>
        <v>46817</v>
      </c>
      <c r="T174" s="135">
        <f t="shared" ref="T174" si="677">COUNTIF(M175:S175,"★")</f>
        <v>0</v>
      </c>
      <c r="U174" s="135"/>
      <c r="V174" s="135" t="str">
        <f>TEXT(M174,"YYYY-MM")</f>
        <v>2028-02</v>
      </c>
      <c r="W174" s="140" cm="1">
        <f t="array" ref="W174">SUMPRODUCT((M174:S174&gt;=$N$8)*(M174:S174 &lt;= $N$9)*(TEXT(M174:S174,"yyyy-mm")=V174)*(M175:S175 = "●"))</f>
        <v>0</v>
      </c>
      <c r="X174" s="140" cm="1">
        <f t="array" ref="X174">SUMPRODUCT((R174:S174&gt;=$N$8)*(R174:S174 &lt;= $N$9)*(TEXT(R174:S174,"yyyy-mm")=V174)*(R175:S175 = "▲"))</f>
        <v>0</v>
      </c>
      <c r="Y174" s="140" cm="1">
        <f t="array" ref="Y174">SUMPRODUCT((M174:S174&gt;=$N$8)*(M174:S174 &lt;= $N$9)*(TEXT(M174:S174,"yyyy-mm")=V174)*(M175:S175 = "★"))</f>
        <v>0</v>
      </c>
      <c r="Z174" s="135"/>
      <c r="AA174" s="135"/>
      <c r="AB174" s="132">
        <v>145</v>
      </c>
      <c r="AC174" s="141">
        <f>AI172+1</f>
        <v>46958</v>
      </c>
      <c r="AD174" s="141">
        <f t="shared" ref="AD174:AI174" si="678">AC174+1</f>
        <v>46959</v>
      </c>
      <c r="AE174" s="141">
        <f t="shared" si="678"/>
        <v>46960</v>
      </c>
      <c r="AF174" s="141">
        <f t="shared" si="678"/>
        <v>46961</v>
      </c>
      <c r="AG174" s="141">
        <f t="shared" si="678"/>
        <v>46962</v>
      </c>
      <c r="AH174" s="142">
        <f t="shared" si="678"/>
        <v>46963</v>
      </c>
      <c r="AI174" s="143">
        <f t="shared" si="678"/>
        <v>46964</v>
      </c>
      <c r="AJ174" s="68">
        <f t="shared" ref="AJ174" si="679">COUNTIF(AC175:AI175,"★")</f>
        <v>0</v>
      </c>
      <c r="AK174" s="68"/>
      <c r="AL174" s="68" t="str">
        <f>TEXT(AC174,"YYYY-MM")</f>
        <v>2028-07</v>
      </c>
      <c r="AM174" s="69" cm="1">
        <f t="array" ref="AM174">SUMPRODUCT((AC174:AI174&gt;=$N$8)*(AC174:AI174 &lt;= $N$9)*(TEXT(AC174:AI174,"yyyy-mm")=AL174)*(AC175:AI175 = "●"))</f>
        <v>0</v>
      </c>
      <c r="AN174" s="69" cm="1">
        <f t="array" ref="AN174">SUMPRODUCT((AH174:AI174&gt;=$N$8)*(AH174:AI174 &lt;= $N$9)*(TEXT(AH174:AI174,"yyyy-mm")=AL174)*(AH175:AI175 = "▲"))</f>
        <v>0</v>
      </c>
      <c r="AO174" s="69" cm="1">
        <f t="array" ref="AO174">SUMPRODUCT((AC174:AI174&gt;=$N$8)*(AC174:AI174 &lt;= $N$9)*(TEXT(AC174:AI174,"yyyy-mm")=AL174)*(AC175:AI175 = "★"))</f>
        <v>0</v>
      </c>
      <c r="AP174" s="68"/>
      <c r="AQ174" s="19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3"/>
    </row>
    <row r="175" spans="10:55" s="8" customFormat="1" ht="20.25" customHeight="1" thickBot="1" x14ac:dyDescent="0.5">
      <c r="J175" s="86"/>
      <c r="K175" s="135" t="str">
        <f t="shared" ref="K175" si="680">IF(U175&gt;=0.285,"OK","NG")</f>
        <v>NG</v>
      </c>
      <c r="L175" s="136"/>
      <c r="M175" s="144"/>
      <c r="N175" s="144"/>
      <c r="O175" s="144"/>
      <c r="P175" s="144"/>
      <c r="Q175" s="144"/>
      <c r="R175" s="145"/>
      <c r="S175" s="146"/>
      <c r="T175" s="135">
        <f t="shared" ref="T175" si="681">COUNTIF(M175:S175,"●")</f>
        <v>0</v>
      </c>
      <c r="U175" s="147">
        <f t="shared" ref="U175" si="682">IF(COUNTA(M175:S175)=0,-1,IF(OR(COUNTIF(M175:S175,"▲")&gt;6,AND(M174&lt;$N$9,$N$9&lt;S174)),0.285,IF(T174+T175=0,0,T175/(T175+T174))))</f>
        <v>-1</v>
      </c>
      <c r="V175" s="135" t="str">
        <f>TEXT(S174,"YYYY-MM")</f>
        <v>2028-03</v>
      </c>
      <c r="W175" s="140" cm="1">
        <f t="array" ref="W175">IF(V175=V174,0,SUMPRODUCT((M174:S174&gt;=$N$8)*(M174:S174 &lt;= $N$9)*(TEXT(M174:S174,"yyyy-mm")=V175)*(M175:S175 = "●")))</f>
        <v>0</v>
      </c>
      <c r="X175" s="140" cm="1">
        <f t="array" ref="X175">IF(V175=V174,0,SUMPRODUCT((M174:S174&gt;=$N$8)*(M174:S174 &lt;= $N$9)*(TEXT(M174:S174,"yyyy-mm")=V175)*(M175:S175 = "▲")))</f>
        <v>0</v>
      </c>
      <c r="Y175" s="140" cm="1">
        <f t="array" ref="Y175">IF(V175=V174,0,SUMPRODUCT((M174:S174&gt;=$N$8)*(M174:S174 &lt;= $N$9)*(TEXT(M174:S174,"yyyy-mm")=V175)*(M175:S175 = "★")))</f>
        <v>0</v>
      </c>
      <c r="Z175" s="135"/>
      <c r="AA175" s="135" t="str">
        <f t="shared" ref="AA175" si="683">IF(AK175&gt;=0.285,"OK","NG")</f>
        <v>NG</v>
      </c>
      <c r="AB175" s="136"/>
      <c r="AC175" s="144"/>
      <c r="AD175" s="144"/>
      <c r="AE175" s="144"/>
      <c r="AF175" s="144"/>
      <c r="AG175" s="144"/>
      <c r="AH175" s="145"/>
      <c r="AI175" s="146"/>
      <c r="AJ175" s="68">
        <f t="shared" ref="AJ175" si="684">COUNTIF(AC175:AI175,"●")</f>
        <v>0</v>
      </c>
      <c r="AK175" s="70">
        <f t="shared" ref="AK175" si="685">IF(COUNTA(AC175:AI175)=0,-1,IF(OR(COUNTIF(AC175:AI175,"▲")&gt;6,AND(AC174&lt;$N$9,$N$9&lt;AI174)),0.285,IF(AJ174+AJ175=0,0,AJ175/(AJ175+AJ174))))</f>
        <v>-1</v>
      </c>
      <c r="AL175" s="68" t="str">
        <f>TEXT(AI174,"YYYY-MM")</f>
        <v>2028-07</v>
      </c>
      <c r="AM175" s="69" cm="1">
        <f t="array" ref="AM175">IF(AL175=AL174,0,SUMPRODUCT((AC174:AI174&gt;=$N$8)*(AC174:AI174 &lt;= $N$9)*(TEXT(AC174:AI174,"yyyy-mm")=AL175)*(AC175:AI175 = "●")))</f>
        <v>0</v>
      </c>
      <c r="AN175" s="69" cm="1">
        <f t="array" ref="AN175">IF(AL175=AL174,0,SUMPRODUCT((AC174:AI174&gt;=$N$8)*(AC174:AI174 &lt;= $N$9)*(TEXT(AC174:AI174,"yyyy-mm")=AL175)*(AC175:AI175 = "▲")))</f>
        <v>0</v>
      </c>
      <c r="AO175" s="69" cm="1">
        <f t="array" ref="AO175">IF(AL175=AL174,0,SUMPRODUCT((AC174:AI174&gt;=$N$8)*(AC174:AI174 &lt;= $N$9)*(TEXT(AC174:AI174,"yyyy-mm")=AL175)*(AC175:AI175 = "★")))</f>
        <v>0</v>
      </c>
      <c r="AP175" s="68"/>
      <c r="AQ175" s="19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3"/>
    </row>
    <row r="176" spans="10:55" s="8" customFormat="1" ht="20.25" customHeight="1" x14ac:dyDescent="0.45">
      <c r="J176" s="86"/>
      <c r="K176" s="135"/>
      <c r="L176" s="132">
        <v>125</v>
      </c>
      <c r="M176" s="141">
        <f>S174+1</f>
        <v>46818</v>
      </c>
      <c r="N176" s="141">
        <f t="shared" ref="N176:S176" si="686">M176+1</f>
        <v>46819</v>
      </c>
      <c r="O176" s="141">
        <f t="shared" si="686"/>
        <v>46820</v>
      </c>
      <c r="P176" s="141">
        <f t="shared" si="686"/>
        <v>46821</v>
      </c>
      <c r="Q176" s="141">
        <f t="shared" si="686"/>
        <v>46822</v>
      </c>
      <c r="R176" s="142">
        <f t="shared" si="686"/>
        <v>46823</v>
      </c>
      <c r="S176" s="143">
        <f t="shared" si="686"/>
        <v>46824</v>
      </c>
      <c r="T176" s="135">
        <f t="shared" ref="T176" si="687">COUNTIF(M177:S177,"★")</f>
        <v>0</v>
      </c>
      <c r="U176" s="135"/>
      <c r="V176" s="135" t="str">
        <f>TEXT(M176,"YYYY-MM")</f>
        <v>2028-03</v>
      </c>
      <c r="W176" s="140" cm="1">
        <f t="array" ref="W176">SUMPRODUCT((M176:S176&gt;=$N$8)*(M176:S176 &lt;= $N$9)*(TEXT(M176:S176,"yyyy-mm")=V176)*(M177:S177 = "●"))</f>
        <v>0</v>
      </c>
      <c r="X176" s="140" cm="1">
        <f t="array" ref="X176">SUMPRODUCT((R176:S176&gt;=$N$8)*(R176:S176 &lt;= $N$9)*(TEXT(R176:S176,"yyyy-mm")=V176)*(R177:S177 = "▲"))</f>
        <v>0</v>
      </c>
      <c r="Y176" s="140" cm="1">
        <f t="array" ref="Y176">SUMPRODUCT((M176:S176&gt;=$N$8)*(M176:S176 &lt;= $N$9)*(TEXT(M176:S176,"yyyy-mm")=V176)*(M177:S177 = "★"))</f>
        <v>0</v>
      </c>
      <c r="Z176" s="135"/>
      <c r="AA176" s="135"/>
      <c r="AB176" s="132">
        <v>146</v>
      </c>
      <c r="AC176" s="141">
        <f>AI174+1</f>
        <v>46965</v>
      </c>
      <c r="AD176" s="141">
        <f t="shared" ref="AD176:AI176" si="688">AC176+1</f>
        <v>46966</v>
      </c>
      <c r="AE176" s="141">
        <f t="shared" si="688"/>
        <v>46967</v>
      </c>
      <c r="AF176" s="141">
        <f t="shared" si="688"/>
        <v>46968</v>
      </c>
      <c r="AG176" s="141">
        <f t="shared" si="688"/>
        <v>46969</v>
      </c>
      <c r="AH176" s="142">
        <f t="shared" si="688"/>
        <v>46970</v>
      </c>
      <c r="AI176" s="143">
        <f t="shared" si="688"/>
        <v>46971</v>
      </c>
      <c r="AJ176" s="68">
        <f t="shared" ref="AJ176" si="689">COUNTIF(AC177:AI177,"★")</f>
        <v>0</v>
      </c>
      <c r="AK176" s="68"/>
      <c r="AL176" s="68" t="str">
        <f>TEXT(AC176,"YYYY-MM")</f>
        <v>2028-07</v>
      </c>
      <c r="AM176" s="69" cm="1">
        <f t="array" ref="AM176">SUMPRODUCT((AC176:AI176&gt;=$N$8)*(AC176:AI176 &lt;= $N$9)*(TEXT(AC176:AI176,"yyyy-mm")=AL176)*(AC177:AI177 = "●"))</f>
        <v>0</v>
      </c>
      <c r="AN176" s="69" cm="1">
        <f t="array" ref="AN176">SUMPRODUCT((AH176:AI176&gt;=$N$8)*(AH176:AI176 &lt;= $N$9)*(TEXT(AH176:AI176,"yyyy-mm")=AL176)*(AH177:AI177 = "▲"))</f>
        <v>0</v>
      </c>
      <c r="AO176" s="69" cm="1">
        <f t="array" ref="AO176">SUMPRODUCT((AC176:AI176&gt;=$N$8)*(AC176:AI176 &lt;= $N$9)*(TEXT(AC176:AI176,"yyyy-mm")=AL176)*(AC177:AI177 = "★"))</f>
        <v>0</v>
      </c>
      <c r="AP176" s="68"/>
      <c r="AQ176" s="19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3"/>
    </row>
    <row r="177" spans="9:55" s="8" customFormat="1" ht="20.25" customHeight="1" thickBot="1" x14ac:dyDescent="0.5">
      <c r="J177" s="86"/>
      <c r="K177" s="135" t="str">
        <f t="shared" ref="K177" si="690">IF(U177&gt;=0.285,"OK","NG")</f>
        <v>NG</v>
      </c>
      <c r="L177" s="136"/>
      <c r="M177" s="144"/>
      <c r="N177" s="144"/>
      <c r="O177" s="144"/>
      <c r="P177" s="144"/>
      <c r="Q177" s="144"/>
      <c r="R177" s="145"/>
      <c r="S177" s="146"/>
      <c r="T177" s="135">
        <f t="shared" ref="T177" si="691">COUNTIF(M177:S177,"●")</f>
        <v>0</v>
      </c>
      <c r="U177" s="147">
        <f t="shared" ref="U177" si="692">IF(COUNTA(M177:S177)=0,-1,IF(OR(COUNTIF(M177:S177,"▲")&gt;6,AND(M176&lt;$N$9,$N$9&lt;S176)),0.285,IF(T176+T177=0,0,T177/(T177+T176))))</f>
        <v>-1</v>
      </c>
      <c r="V177" s="135" t="str">
        <f>TEXT(S176,"YYYY-MM")</f>
        <v>2028-03</v>
      </c>
      <c r="W177" s="140" cm="1">
        <f t="array" ref="W177">IF(V177=V176,0,SUMPRODUCT((M176:S176&gt;=$N$8)*(M176:S176 &lt;= $N$9)*(TEXT(M176:S176,"yyyy-mm")=V177)*(M177:S177 = "●")))</f>
        <v>0</v>
      </c>
      <c r="X177" s="140" cm="1">
        <f t="array" ref="X177">IF(V177=V176,0,SUMPRODUCT((M176:S176&gt;=$N$8)*(M176:S176 &lt;= $N$9)*(TEXT(M176:S176,"yyyy-mm")=V177)*(M177:S177 = "▲")))</f>
        <v>0</v>
      </c>
      <c r="Y177" s="140" cm="1">
        <f t="array" ref="Y177">IF(V177=V176,0,SUMPRODUCT((M176:S176&gt;=$N$8)*(M176:S176 &lt;= $N$9)*(TEXT(M176:S176,"yyyy-mm")=V177)*(M177:S177 = "★")))</f>
        <v>0</v>
      </c>
      <c r="Z177" s="135"/>
      <c r="AA177" s="135" t="str">
        <f t="shared" ref="AA177" si="693">IF(AK177&gt;=0.285,"OK","NG")</f>
        <v>NG</v>
      </c>
      <c r="AB177" s="136"/>
      <c r="AC177" s="144"/>
      <c r="AD177" s="144"/>
      <c r="AE177" s="144"/>
      <c r="AF177" s="144"/>
      <c r="AG177" s="144"/>
      <c r="AH177" s="145"/>
      <c r="AI177" s="146"/>
      <c r="AJ177" s="68">
        <f t="shared" ref="AJ177" si="694">COUNTIF(AC177:AI177,"●")</f>
        <v>0</v>
      </c>
      <c r="AK177" s="70">
        <f t="shared" ref="AK177" si="695">IF(COUNTA(AC177:AI177)=0,-1,IF(OR(COUNTIF(AC177:AI177,"▲")&gt;6,AND(AC176&lt;$N$9,$N$9&lt;AI176)),0.285,IF(AJ176+AJ177=0,0,AJ177/(AJ177+AJ176))))</f>
        <v>-1</v>
      </c>
      <c r="AL177" s="68" t="str">
        <f>TEXT(AI176,"YYYY-MM")</f>
        <v>2028-08</v>
      </c>
      <c r="AM177" s="69" cm="1">
        <f t="array" ref="AM177">IF(AL177=AL176,0,SUMPRODUCT((AC176:AI176&gt;=$N$8)*(AC176:AI176 &lt;= $N$9)*(TEXT(AC176:AI176,"yyyy-mm")=AL177)*(AC177:AI177 = "●")))</f>
        <v>0</v>
      </c>
      <c r="AN177" s="69" cm="1">
        <f t="array" ref="AN177">IF(AL177=AL176,0,SUMPRODUCT((AC176:AI176&gt;=$N$8)*(AC176:AI176 &lt;= $N$9)*(TEXT(AC176:AI176,"yyyy-mm")=AL177)*(AC177:AI177 = "▲")))</f>
        <v>0</v>
      </c>
      <c r="AO177" s="69" cm="1">
        <f t="array" ref="AO177">IF(AL177=AL176,0,SUMPRODUCT((AC176:AI176&gt;=$N$8)*(AC176:AI176 &lt;= $N$9)*(TEXT(AC176:AI176,"yyyy-mm")=AL177)*(AC177:AI177 = "★")))</f>
        <v>0</v>
      </c>
      <c r="AP177" s="68"/>
      <c r="AQ177" s="19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3"/>
    </row>
    <row r="178" spans="9:55" s="8" customFormat="1" ht="20.25" customHeight="1" x14ac:dyDescent="0.45">
      <c r="J178" s="86"/>
      <c r="K178" s="135"/>
      <c r="L178" s="132">
        <v>126</v>
      </c>
      <c r="M178" s="141">
        <f>S176+1</f>
        <v>46825</v>
      </c>
      <c r="N178" s="141">
        <f t="shared" ref="N178:S178" si="696">M178+1</f>
        <v>46826</v>
      </c>
      <c r="O178" s="141">
        <f t="shared" si="696"/>
        <v>46827</v>
      </c>
      <c r="P178" s="141">
        <f t="shared" si="696"/>
        <v>46828</v>
      </c>
      <c r="Q178" s="141">
        <f t="shared" si="696"/>
        <v>46829</v>
      </c>
      <c r="R178" s="142">
        <f t="shared" si="696"/>
        <v>46830</v>
      </c>
      <c r="S178" s="143">
        <f t="shared" si="696"/>
        <v>46831</v>
      </c>
      <c r="T178" s="135">
        <f t="shared" ref="T178" si="697">COUNTIF(M179:S179,"★")</f>
        <v>0</v>
      </c>
      <c r="U178" s="135"/>
      <c r="V178" s="135" t="str">
        <f>TEXT(M178,"YYYY-MM")</f>
        <v>2028-03</v>
      </c>
      <c r="W178" s="140" cm="1">
        <f t="array" ref="W178">SUMPRODUCT((M178:S178&gt;=$N$8)*(M178:S178 &lt;= $N$9)*(TEXT(M178:S178,"yyyy-mm")=V178)*(M179:S179 = "●"))</f>
        <v>0</v>
      </c>
      <c r="X178" s="140" cm="1">
        <f t="array" ref="X178">SUMPRODUCT((R178:S178&gt;=$N$8)*(R178:S178 &lt;= $N$9)*(TEXT(R178:S178,"yyyy-mm")=V178)*(R179:S179 = "▲"))</f>
        <v>0</v>
      </c>
      <c r="Y178" s="140" cm="1">
        <f t="array" ref="Y178">SUMPRODUCT((M178:S178&gt;=$N$8)*(M178:S178 &lt;= $N$9)*(TEXT(M178:S178,"yyyy-mm")=V178)*(M179:S179 = "★"))</f>
        <v>0</v>
      </c>
      <c r="Z178" s="135"/>
      <c r="AA178" s="135"/>
      <c r="AB178" s="132">
        <v>147</v>
      </c>
      <c r="AC178" s="141">
        <f>AI176+1</f>
        <v>46972</v>
      </c>
      <c r="AD178" s="141">
        <f t="shared" ref="AD178:AI178" si="698">AC178+1</f>
        <v>46973</v>
      </c>
      <c r="AE178" s="141">
        <f t="shared" si="698"/>
        <v>46974</v>
      </c>
      <c r="AF178" s="141">
        <f t="shared" si="698"/>
        <v>46975</v>
      </c>
      <c r="AG178" s="141">
        <f t="shared" si="698"/>
        <v>46976</v>
      </c>
      <c r="AH178" s="142">
        <f t="shared" si="698"/>
        <v>46977</v>
      </c>
      <c r="AI178" s="143">
        <f t="shared" si="698"/>
        <v>46978</v>
      </c>
      <c r="AJ178" s="68">
        <f t="shared" ref="AJ178" si="699">COUNTIF(AC179:AI179,"★")</f>
        <v>0</v>
      </c>
      <c r="AK178" s="68"/>
      <c r="AL178" s="68" t="str">
        <f>TEXT(AC178,"YYYY-MM")</f>
        <v>2028-08</v>
      </c>
      <c r="AM178" s="69" cm="1">
        <f t="array" ref="AM178">SUMPRODUCT((AC178:AI178&gt;=$N$8)*(AC178:AI178 &lt;= $N$9)*(TEXT(AC178:AI178,"yyyy-mm")=AL178)*(AC179:AI179 = "●"))</f>
        <v>0</v>
      </c>
      <c r="AN178" s="69" cm="1">
        <f t="array" ref="AN178">SUMPRODUCT((AH178:AI178&gt;=$N$8)*(AH178:AI178 &lt;= $N$9)*(TEXT(AH178:AI178,"yyyy-mm")=AL178)*(AH179:AI179 = "▲"))</f>
        <v>0</v>
      </c>
      <c r="AO178" s="69" cm="1">
        <f t="array" ref="AO178">SUMPRODUCT((AC178:AI178&gt;=$N$8)*(AC178:AI178 &lt;= $N$9)*(TEXT(AC178:AI178,"yyyy-mm")=AL178)*(AC179:AI179 = "★"))</f>
        <v>0</v>
      </c>
      <c r="AP178" s="68"/>
      <c r="AQ178" s="19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3"/>
    </row>
    <row r="179" spans="9:55" s="8" customFormat="1" ht="20.25" customHeight="1" thickBot="1" x14ac:dyDescent="0.5">
      <c r="J179" s="86"/>
      <c r="K179" s="135" t="str">
        <f t="shared" ref="K179" si="700">IF(U179&gt;=0.285,"OK","NG")</f>
        <v>NG</v>
      </c>
      <c r="L179" s="136"/>
      <c r="M179" s="144"/>
      <c r="N179" s="144"/>
      <c r="O179" s="144"/>
      <c r="P179" s="144"/>
      <c r="Q179" s="144"/>
      <c r="R179" s="145"/>
      <c r="S179" s="146"/>
      <c r="T179" s="135">
        <f t="shared" ref="T179" si="701">COUNTIF(M179:S179,"●")</f>
        <v>0</v>
      </c>
      <c r="U179" s="147">
        <f t="shared" ref="U179" si="702">IF(COUNTA(M179:S179)=0,-1,IF(OR(COUNTIF(M179:S179,"▲")&gt;6,AND(M178&lt;$N$9,$N$9&lt;S178)),0.285,IF(T178+T179=0,0,T179/(T179+T178))))</f>
        <v>-1</v>
      </c>
      <c r="V179" s="135" t="str">
        <f>TEXT(S178,"YYYY-MM")</f>
        <v>2028-03</v>
      </c>
      <c r="W179" s="140" cm="1">
        <f t="array" ref="W179">IF(V179=V178,0,SUMPRODUCT((M178:S178&gt;=$N$8)*(M178:S178 &lt;= $N$9)*(TEXT(M178:S178,"yyyy-mm")=V179)*(M179:S179 = "●")))</f>
        <v>0</v>
      </c>
      <c r="X179" s="140" cm="1">
        <f t="array" ref="X179">IF(V179=V178,0,SUMPRODUCT((M178:S178&gt;=$N$8)*(M178:S178 &lt;= $N$9)*(TEXT(M178:S178,"yyyy-mm")=V179)*(M179:S179 = "▲")))</f>
        <v>0</v>
      </c>
      <c r="Y179" s="140" cm="1">
        <f t="array" ref="Y179">IF(V179=V178,0,SUMPRODUCT((M178:S178&gt;=$N$8)*(M178:S178 &lt;= $N$9)*(TEXT(M178:S178,"yyyy-mm")=V179)*(M179:S179 = "★")))</f>
        <v>0</v>
      </c>
      <c r="Z179" s="135"/>
      <c r="AA179" s="135" t="str">
        <f t="shared" ref="AA179" si="703">IF(AK179&gt;=0.285,"OK","NG")</f>
        <v>NG</v>
      </c>
      <c r="AB179" s="136"/>
      <c r="AC179" s="144"/>
      <c r="AD179" s="144"/>
      <c r="AE179" s="144"/>
      <c r="AF179" s="144"/>
      <c r="AG179" s="144"/>
      <c r="AH179" s="145"/>
      <c r="AI179" s="146"/>
      <c r="AJ179" s="68">
        <f t="shared" ref="AJ179" si="704">COUNTIF(AC179:AI179,"●")</f>
        <v>0</v>
      </c>
      <c r="AK179" s="70">
        <f t="shared" ref="AK179" si="705">IF(COUNTA(AC179:AI179)=0,-1,IF(OR(COUNTIF(AC179:AI179,"▲")&gt;6,AND(AC178&lt;$N$9,$N$9&lt;AI178)),0.285,IF(AJ178+AJ179=0,0,AJ179/(AJ179+AJ178))))</f>
        <v>-1</v>
      </c>
      <c r="AL179" s="68" t="str">
        <f>TEXT(AI178,"YYYY-MM")</f>
        <v>2028-08</v>
      </c>
      <c r="AM179" s="69" cm="1">
        <f t="array" ref="AM179">IF(AL179=AL178,0,SUMPRODUCT((AC178:AI178&gt;=$N$8)*(AC178:AI178 &lt;= $N$9)*(TEXT(AC178:AI178,"yyyy-mm")=AL179)*(AC179:AI179 = "●")))</f>
        <v>0</v>
      </c>
      <c r="AN179" s="69" cm="1">
        <f t="array" ref="AN179">IF(AL179=AL178,0,SUMPRODUCT((AC178:AI178&gt;=$N$8)*(AC178:AI178 &lt;= $N$9)*(TEXT(AC178:AI178,"yyyy-mm")=AL179)*(AC179:AI179 = "▲")))</f>
        <v>0</v>
      </c>
      <c r="AO179" s="69" cm="1">
        <f t="array" ref="AO179">IF(AL179=AL178,0,SUMPRODUCT((AC178:AI178&gt;=$N$8)*(AC178:AI178 &lt;= $N$9)*(TEXT(AC178:AI178,"yyyy-mm")=AL179)*(AC179:AI179 = "★")))</f>
        <v>0</v>
      </c>
      <c r="AP179" s="68"/>
      <c r="AQ179" s="19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3"/>
    </row>
    <row r="180" spans="9:55" s="8" customFormat="1" ht="20.25" customHeight="1" x14ac:dyDescent="0.45">
      <c r="J180" s="86"/>
      <c r="K180" s="135"/>
      <c r="L180" s="132">
        <v>127</v>
      </c>
      <c r="M180" s="141">
        <f>S178+1</f>
        <v>46832</v>
      </c>
      <c r="N180" s="141">
        <f t="shared" ref="N180:S180" si="706">M180+1</f>
        <v>46833</v>
      </c>
      <c r="O180" s="141">
        <f t="shared" si="706"/>
        <v>46834</v>
      </c>
      <c r="P180" s="141">
        <f t="shared" si="706"/>
        <v>46835</v>
      </c>
      <c r="Q180" s="141">
        <f t="shared" si="706"/>
        <v>46836</v>
      </c>
      <c r="R180" s="142">
        <f t="shared" si="706"/>
        <v>46837</v>
      </c>
      <c r="S180" s="143">
        <f t="shared" si="706"/>
        <v>46838</v>
      </c>
      <c r="T180" s="135">
        <f t="shared" ref="T180" si="707">COUNTIF(M181:S181,"★")</f>
        <v>0</v>
      </c>
      <c r="U180" s="135"/>
      <c r="V180" s="135" t="str">
        <f>TEXT(M180,"YYYY-MM")</f>
        <v>2028-03</v>
      </c>
      <c r="W180" s="140" cm="1">
        <f t="array" ref="W180">SUMPRODUCT((M180:S180&gt;=$N$8)*(M180:S180 &lt;= $N$9)*(TEXT(M180:S180,"yyyy-mm")=V180)*(M181:S181 = "●"))</f>
        <v>0</v>
      </c>
      <c r="X180" s="140" cm="1">
        <f t="array" ref="X180">SUMPRODUCT((R180:S180&gt;=$N$8)*(R180:S180 &lt;= $N$9)*(TEXT(R180:S180,"yyyy-mm")=V180)*(R181:S181 = "▲"))</f>
        <v>0</v>
      </c>
      <c r="Y180" s="140" cm="1">
        <f t="array" ref="Y180">SUMPRODUCT((M180:S180&gt;=$N$8)*(M180:S180 &lt;= $N$9)*(TEXT(M180:S180,"yyyy-mm")=V180)*(M181:S181 = "★"))</f>
        <v>0</v>
      </c>
      <c r="Z180" s="135"/>
      <c r="AA180" s="135"/>
      <c r="AB180" s="132">
        <v>148</v>
      </c>
      <c r="AC180" s="141">
        <f>AI178+1</f>
        <v>46979</v>
      </c>
      <c r="AD180" s="141">
        <f t="shared" ref="AD180:AI180" si="708">AC180+1</f>
        <v>46980</v>
      </c>
      <c r="AE180" s="141">
        <f t="shared" si="708"/>
        <v>46981</v>
      </c>
      <c r="AF180" s="141">
        <f t="shared" si="708"/>
        <v>46982</v>
      </c>
      <c r="AG180" s="141">
        <f t="shared" si="708"/>
        <v>46983</v>
      </c>
      <c r="AH180" s="142">
        <f t="shared" si="708"/>
        <v>46984</v>
      </c>
      <c r="AI180" s="143">
        <f t="shared" si="708"/>
        <v>46985</v>
      </c>
      <c r="AJ180" s="68">
        <f t="shared" ref="AJ180" si="709">COUNTIF(AC181:AI181,"★")</f>
        <v>0</v>
      </c>
      <c r="AK180" s="68"/>
      <c r="AL180" s="68" t="str">
        <f>TEXT(AC180,"YYYY-MM")</f>
        <v>2028-08</v>
      </c>
      <c r="AM180" s="69" cm="1">
        <f t="array" ref="AM180">SUMPRODUCT((AC180:AI180&gt;=$N$8)*(AC180:AI180 &lt;= $N$9)*(TEXT(AC180:AI180,"yyyy-mm")=AL180)*(AC181:AI181 = "●"))</f>
        <v>0</v>
      </c>
      <c r="AN180" s="69" cm="1">
        <f t="array" ref="AN180">SUMPRODUCT((AH180:AI180&gt;=$N$8)*(AH180:AI180 &lt;= $N$9)*(TEXT(AH180:AI180,"yyyy-mm")=AL180)*(AH181:AI181 = "▲"))</f>
        <v>0</v>
      </c>
      <c r="AO180" s="69" cm="1">
        <f t="array" ref="AO180">SUMPRODUCT((AC180:AI180&gt;=$N$8)*(AC180:AI180 &lt;= $N$9)*(TEXT(AC180:AI180,"yyyy-mm")=AL180)*(AC181:AI181 = "★"))</f>
        <v>0</v>
      </c>
      <c r="AP180" s="68"/>
      <c r="AQ180" s="19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3"/>
    </row>
    <row r="181" spans="9:55" s="8" customFormat="1" ht="20.25" customHeight="1" thickBot="1" x14ac:dyDescent="0.5">
      <c r="J181" s="86"/>
      <c r="K181" s="135" t="str">
        <f t="shared" ref="K181" si="710">IF(U181&gt;=0.285,"OK","NG")</f>
        <v>NG</v>
      </c>
      <c r="L181" s="136"/>
      <c r="M181" s="144"/>
      <c r="N181" s="144"/>
      <c r="O181" s="144"/>
      <c r="P181" s="144"/>
      <c r="Q181" s="144"/>
      <c r="R181" s="145"/>
      <c r="S181" s="146"/>
      <c r="T181" s="135">
        <f t="shared" ref="T181" si="711">COUNTIF(M181:S181,"●")</f>
        <v>0</v>
      </c>
      <c r="U181" s="147">
        <f t="shared" ref="U181" si="712">IF(COUNTA(M181:S181)=0,-1,IF(OR(COUNTIF(M181:S181,"▲")&gt;6,AND(M180&lt;$N$9,$N$9&lt;S180)),0.285,IF(T180+T181=0,0,T181/(T181+T180))))</f>
        <v>-1</v>
      </c>
      <c r="V181" s="135" t="str">
        <f>TEXT(S180,"YYYY-MM")</f>
        <v>2028-03</v>
      </c>
      <c r="W181" s="140" cm="1">
        <f t="array" ref="W181">IF(V181=V180,0,SUMPRODUCT((M180:S180&gt;=$N$8)*(M180:S180 &lt;= $N$9)*(TEXT(M180:S180,"yyyy-mm")=V181)*(M181:S181 = "●")))</f>
        <v>0</v>
      </c>
      <c r="X181" s="140" cm="1">
        <f t="array" ref="X181">IF(V181=V180,0,SUMPRODUCT((M180:S180&gt;=$N$8)*(M180:S180 &lt;= $N$9)*(TEXT(M180:S180,"yyyy-mm")=V181)*(M181:S181 = "▲")))</f>
        <v>0</v>
      </c>
      <c r="Y181" s="140" cm="1">
        <f t="array" ref="Y181">IF(V181=V180,0,SUMPRODUCT((M180:S180&gt;=$N$8)*(M180:S180 &lt;= $N$9)*(TEXT(M180:S180,"yyyy-mm")=V181)*(M181:S181 = "★")))</f>
        <v>0</v>
      </c>
      <c r="Z181" s="135"/>
      <c r="AA181" s="135" t="str">
        <f t="shared" ref="AA181" si="713">IF(AK181&gt;=0.285,"OK","NG")</f>
        <v>NG</v>
      </c>
      <c r="AB181" s="136"/>
      <c r="AC181" s="144"/>
      <c r="AD181" s="144"/>
      <c r="AE181" s="144"/>
      <c r="AF181" s="144"/>
      <c r="AG181" s="144"/>
      <c r="AH181" s="145"/>
      <c r="AI181" s="146"/>
      <c r="AJ181" s="68">
        <f t="shared" ref="AJ181" si="714">COUNTIF(AC181:AI181,"●")</f>
        <v>0</v>
      </c>
      <c r="AK181" s="70">
        <f t="shared" ref="AK181" si="715">IF(COUNTA(AC181:AI181)=0,-1,IF(OR(COUNTIF(AC181:AI181,"▲")&gt;6,AND(AC180&lt;$N$9,$N$9&lt;AI180)),0.285,IF(AJ180+AJ181=0,0,AJ181/(AJ181+AJ180))))</f>
        <v>-1</v>
      </c>
      <c r="AL181" s="68" t="str">
        <f>TEXT(AI180,"YYYY-MM")</f>
        <v>2028-08</v>
      </c>
      <c r="AM181" s="69" cm="1">
        <f t="array" ref="AM181">IF(AL181=AL180,0,SUMPRODUCT((AC180:AI180&gt;=$N$8)*(AC180:AI180 &lt;= $N$9)*(TEXT(AC180:AI180,"yyyy-mm")=AL181)*(AC181:AI181 = "●")))</f>
        <v>0</v>
      </c>
      <c r="AN181" s="69" cm="1">
        <f t="array" ref="AN181">IF(AL181=AL180,0,SUMPRODUCT((AC180:AI180&gt;=$N$8)*(AC180:AI180 &lt;= $N$9)*(TEXT(AC180:AI180,"yyyy-mm")=AL181)*(AC181:AI181 = "▲")))</f>
        <v>0</v>
      </c>
      <c r="AO181" s="69" cm="1">
        <f t="array" ref="AO181">IF(AL181=AL180,0,SUMPRODUCT((AC180:AI180&gt;=$N$8)*(AC180:AI180 &lt;= $N$9)*(TEXT(AC180:AI180,"yyyy-mm")=AL181)*(AC181:AI181 = "★")))</f>
        <v>0</v>
      </c>
      <c r="AP181" s="68"/>
      <c r="AQ181" s="19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3"/>
    </row>
    <row r="182" spans="9:55" s="8" customFormat="1" ht="20.25" customHeight="1" x14ac:dyDescent="0.45">
      <c r="I182" s="4"/>
      <c r="J182" s="86"/>
      <c r="K182" s="135"/>
      <c r="L182" s="132">
        <v>128</v>
      </c>
      <c r="M182" s="141">
        <f>S180+1</f>
        <v>46839</v>
      </c>
      <c r="N182" s="141">
        <f t="shared" ref="N182:S182" si="716">M182+1</f>
        <v>46840</v>
      </c>
      <c r="O182" s="141">
        <f t="shared" si="716"/>
        <v>46841</v>
      </c>
      <c r="P182" s="141">
        <f t="shared" si="716"/>
        <v>46842</v>
      </c>
      <c r="Q182" s="141">
        <f t="shared" si="716"/>
        <v>46843</v>
      </c>
      <c r="R182" s="142">
        <f t="shared" si="716"/>
        <v>46844</v>
      </c>
      <c r="S182" s="143">
        <f t="shared" si="716"/>
        <v>46845</v>
      </c>
      <c r="T182" s="135">
        <f t="shared" ref="T182" si="717">COUNTIF(M183:S183,"★")</f>
        <v>0</v>
      </c>
      <c r="U182" s="135"/>
      <c r="V182" s="135" t="str">
        <f>TEXT(M182,"YYYY-MM")</f>
        <v>2028-03</v>
      </c>
      <c r="W182" s="140" cm="1">
        <f t="array" ref="W182">SUMPRODUCT((M182:S182&gt;=$N$8)*(M182:S182 &lt;= $N$9)*(TEXT(M182:S182,"yyyy-mm")=V182)*(M183:S183 = "●"))</f>
        <v>0</v>
      </c>
      <c r="X182" s="140" cm="1">
        <f t="array" ref="X182">SUMPRODUCT((R182:S182&gt;=$N$8)*(R182:S182 &lt;= $N$9)*(TEXT(R182:S182,"yyyy-mm")=V182)*(R183:S183 = "▲"))</f>
        <v>0</v>
      </c>
      <c r="Y182" s="140" cm="1">
        <f t="array" ref="Y182">SUMPRODUCT((M182:S182&gt;=$N$8)*(M182:S182 &lt;= $N$9)*(TEXT(M182:S182,"yyyy-mm")=V182)*(M183:S183 = "★"))</f>
        <v>0</v>
      </c>
      <c r="Z182" s="135"/>
      <c r="AA182" s="135"/>
      <c r="AB182" s="132">
        <v>149</v>
      </c>
      <c r="AC182" s="141">
        <f>AI180+1</f>
        <v>46986</v>
      </c>
      <c r="AD182" s="141">
        <f t="shared" ref="AD182:AI182" si="718">AC182+1</f>
        <v>46987</v>
      </c>
      <c r="AE182" s="141">
        <f t="shared" si="718"/>
        <v>46988</v>
      </c>
      <c r="AF182" s="141">
        <f t="shared" si="718"/>
        <v>46989</v>
      </c>
      <c r="AG182" s="141">
        <f t="shared" si="718"/>
        <v>46990</v>
      </c>
      <c r="AH182" s="142">
        <f t="shared" si="718"/>
        <v>46991</v>
      </c>
      <c r="AI182" s="143">
        <f t="shared" si="718"/>
        <v>46992</v>
      </c>
      <c r="AJ182" s="68">
        <f t="shared" ref="AJ182" si="719">COUNTIF(AC183:AI183,"★")</f>
        <v>0</v>
      </c>
      <c r="AK182" s="68"/>
      <c r="AL182" s="68" t="str">
        <f>TEXT(AC182,"YYYY-MM")</f>
        <v>2028-08</v>
      </c>
      <c r="AM182" s="69" cm="1">
        <f t="array" ref="AM182">SUMPRODUCT((AC182:AI182&gt;=$N$8)*(AC182:AI182 &lt;= $N$9)*(TEXT(AC182:AI182,"yyyy-mm")=AL182)*(AC183:AI183 = "●"))</f>
        <v>0</v>
      </c>
      <c r="AN182" s="69" cm="1">
        <f t="array" ref="AN182">SUMPRODUCT((AH182:AI182&gt;=$N$8)*(AH182:AI182 &lt;= $N$9)*(TEXT(AH182:AI182,"yyyy-mm")=AL182)*(AH183:AI183 = "▲"))</f>
        <v>0</v>
      </c>
      <c r="AO182" s="69" cm="1">
        <f t="array" ref="AO182">SUMPRODUCT((AC182:AI182&gt;=$N$8)*(AC182:AI182 &lt;= $N$9)*(TEXT(AC182:AI182,"yyyy-mm")=AL182)*(AC183:AI183 = "★"))</f>
        <v>0</v>
      </c>
      <c r="AP182" s="68"/>
      <c r="AQ182" s="19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3"/>
    </row>
    <row r="183" spans="9:55" s="8" customFormat="1" ht="20.25" customHeight="1" thickBot="1" x14ac:dyDescent="0.5">
      <c r="I183" s="4"/>
      <c r="J183" s="86"/>
      <c r="K183" s="135" t="str">
        <f t="shared" ref="K183" si="720">IF(U183&gt;=0.285,"OK","NG")</f>
        <v>NG</v>
      </c>
      <c r="L183" s="136"/>
      <c r="M183" s="144"/>
      <c r="N183" s="144"/>
      <c r="O183" s="144"/>
      <c r="P183" s="144"/>
      <c r="Q183" s="144"/>
      <c r="R183" s="145"/>
      <c r="S183" s="146"/>
      <c r="T183" s="135">
        <f t="shared" ref="T183" si="721">COUNTIF(M183:S183,"●")</f>
        <v>0</v>
      </c>
      <c r="U183" s="147">
        <f t="shared" ref="U183" si="722">IF(COUNTA(M183:S183)=0,-1,IF(OR(COUNTIF(M183:S183,"▲")&gt;6,AND(M182&lt;$N$9,$N$9&lt;S182)),0.285,IF(T182+T183=0,0,T183/(T183+T182))))</f>
        <v>-1</v>
      </c>
      <c r="V183" s="135" t="str">
        <f>TEXT(S182,"YYYY-MM")</f>
        <v>2028-04</v>
      </c>
      <c r="W183" s="140" cm="1">
        <f t="array" ref="W183">IF(V183=V182,0,SUMPRODUCT((M182:S182&gt;=$N$8)*(M182:S182 &lt;= $N$9)*(TEXT(M182:S182,"yyyy-mm")=V183)*(M183:S183 = "●")))</f>
        <v>0</v>
      </c>
      <c r="X183" s="140" cm="1">
        <f t="array" ref="X183">IF(V183=V182,0,SUMPRODUCT((M182:S182&gt;=$N$8)*(M182:S182 &lt;= $N$9)*(TEXT(M182:S182,"yyyy-mm")=V183)*(M183:S183 = "▲")))</f>
        <v>0</v>
      </c>
      <c r="Y183" s="140" cm="1">
        <f t="array" ref="Y183">IF(V183=V182,0,SUMPRODUCT((M182:S182&gt;=$N$8)*(M182:S182 &lt;= $N$9)*(TEXT(M182:S182,"yyyy-mm")=V183)*(M183:S183 = "★")))</f>
        <v>0</v>
      </c>
      <c r="Z183" s="135"/>
      <c r="AA183" s="135" t="str">
        <f t="shared" ref="AA183" si="723">IF(AK183&gt;=0.285,"OK","NG")</f>
        <v>NG</v>
      </c>
      <c r="AB183" s="136"/>
      <c r="AC183" s="144"/>
      <c r="AD183" s="144"/>
      <c r="AE183" s="144"/>
      <c r="AF183" s="144"/>
      <c r="AG183" s="144"/>
      <c r="AH183" s="145"/>
      <c r="AI183" s="146"/>
      <c r="AJ183" s="68">
        <f t="shared" ref="AJ183" si="724">COUNTIF(AC183:AI183,"●")</f>
        <v>0</v>
      </c>
      <c r="AK183" s="70">
        <f t="shared" ref="AK183" si="725">IF(COUNTA(AC183:AI183)=0,-1,IF(OR(COUNTIF(AC183:AI183,"▲")&gt;6,AND(AC182&lt;$N$9,$N$9&lt;AI182)),0.285,IF(AJ182+AJ183=0,0,AJ183/(AJ183+AJ182))))</f>
        <v>-1</v>
      </c>
      <c r="AL183" s="68" t="str">
        <f>TEXT(AI182,"YYYY-MM")</f>
        <v>2028-08</v>
      </c>
      <c r="AM183" s="69" cm="1">
        <f t="array" ref="AM183">IF(AL183=AL182,0,SUMPRODUCT((AC182:AI182&gt;=$N$8)*(AC182:AI182 &lt;= $N$9)*(TEXT(AC182:AI182,"yyyy-mm")=AL183)*(AC183:AI183 = "●")))</f>
        <v>0</v>
      </c>
      <c r="AN183" s="69" cm="1">
        <f t="array" ref="AN183">IF(AL183=AL182,0,SUMPRODUCT((AC182:AI182&gt;=$N$8)*(AC182:AI182 &lt;= $N$9)*(TEXT(AC182:AI182,"yyyy-mm")=AL183)*(AC183:AI183 = "▲")))</f>
        <v>0</v>
      </c>
      <c r="AO183" s="69" cm="1">
        <f t="array" ref="AO183">IF(AL183=AL182,0,SUMPRODUCT((AC182:AI182&gt;=$N$8)*(AC182:AI182 &lt;= $N$9)*(TEXT(AC182:AI182,"yyyy-mm")=AL183)*(AC183:AI183 = "★")))</f>
        <v>0</v>
      </c>
      <c r="AP183" s="68"/>
      <c r="AQ183" s="19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3"/>
    </row>
    <row r="184" spans="9:55" s="8" customFormat="1" ht="20.25" customHeight="1" x14ac:dyDescent="0.45">
      <c r="I184" s="4"/>
      <c r="J184" s="86"/>
      <c r="K184" s="135"/>
      <c r="L184" s="132">
        <v>129</v>
      </c>
      <c r="M184" s="141">
        <f>S182+1</f>
        <v>46846</v>
      </c>
      <c r="N184" s="141">
        <f t="shared" ref="N184:S184" si="726">M184+1</f>
        <v>46847</v>
      </c>
      <c r="O184" s="141">
        <f t="shared" si="726"/>
        <v>46848</v>
      </c>
      <c r="P184" s="141">
        <f t="shared" si="726"/>
        <v>46849</v>
      </c>
      <c r="Q184" s="141">
        <f t="shared" si="726"/>
        <v>46850</v>
      </c>
      <c r="R184" s="142">
        <f t="shared" si="726"/>
        <v>46851</v>
      </c>
      <c r="S184" s="143">
        <f t="shared" si="726"/>
        <v>46852</v>
      </c>
      <c r="T184" s="135">
        <f t="shared" ref="T184" si="727">COUNTIF(M185:S185,"★")</f>
        <v>0</v>
      </c>
      <c r="U184" s="135"/>
      <c r="V184" s="135" t="str">
        <f>TEXT(M184,"YYYY-MM")</f>
        <v>2028-04</v>
      </c>
      <c r="W184" s="140" cm="1">
        <f t="array" ref="W184">SUMPRODUCT((M184:S184&gt;=$N$8)*(M184:S184 &lt;= $N$9)*(TEXT(M184:S184,"yyyy-mm")=V184)*(M185:S185 = "●"))</f>
        <v>0</v>
      </c>
      <c r="X184" s="140" cm="1">
        <f t="array" ref="X184">SUMPRODUCT((R184:S184&gt;=$N$8)*(R184:S184 &lt;= $N$9)*(TEXT(R184:S184,"yyyy-mm")=V184)*(R185:S185 = "▲"))</f>
        <v>0</v>
      </c>
      <c r="Y184" s="140" cm="1">
        <f t="array" ref="Y184">SUMPRODUCT((M184:S184&gt;=$N$8)*(M184:S184 &lt;= $N$9)*(TEXT(M184:S184,"yyyy-mm")=V184)*(M185:S185 = "★"))</f>
        <v>0</v>
      </c>
      <c r="Z184" s="135"/>
      <c r="AA184" s="135"/>
      <c r="AB184" s="132">
        <v>150</v>
      </c>
      <c r="AC184" s="141">
        <f>AI182+1</f>
        <v>46993</v>
      </c>
      <c r="AD184" s="141">
        <f t="shared" ref="AD184:AI184" si="728">AC184+1</f>
        <v>46994</v>
      </c>
      <c r="AE184" s="141">
        <f t="shared" si="728"/>
        <v>46995</v>
      </c>
      <c r="AF184" s="141">
        <f t="shared" si="728"/>
        <v>46996</v>
      </c>
      <c r="AG184" s="141">
        <f t="shared" si="728"/>
        <v>46997</v>
      </c>
      <c r="AH184" s="142">
        <f t="shared" si="728"/>
        <v>46998</v>
      </c>
      <c r="AI184" s="143">
        <f t="shared" si="728"/>
        <v>46999</v>
      </c>
      <c r="AJ184" s="68">
        <f t="shared" ref="AJ184" si="729">COUNTIF(AC185:AI185,"★")</f>
        <v>0</v>
      </c>
      <c r="AK184" s="68"/>
      <c r="AL184" s="68" t="str">
        <f>TEXT(AC184,"YYYY-MM")</f>
        <v>2028-08</v>
      </c>
      <c r="AM184" s="69" cm="1">
        <f t="array" ref="AM184">SUMPRODUCT((AC184:AI184&gt;=$N$8)*(AC184:AI184 &lt;= $N$9)*(TEXT(AC184:AI184,"yyyy-mm")=AL184)*(AC185:AI185 = "●"))</f>
        <v>0</v>
      </c>
      <c r="AN184" s="69" cm="1">
        <f t="array" ref="AN184">SUMPRODUCT((AH184:AI184&gt;=$N$8)*(AH184:AI184 &lt;= $N$9)*(TEXT(AH184:AI184,"yyyy-mm")=AL184)*(AH185:AI185 = "▲"))</f>
        <v>0</v>
      </c>
      <c r="AO184" s="69" cm="1">
        <f t="array" ref="AO184">SUMPRODUCT((AC184:AI184&gt;=$N$8)*(AC184:AI184 &lt;= $N$9)*(TEXT(AC184:AI184,"yyyy-mm")=AL184)*(AC185:AI185 = "★"))</f>
        <v>0</v>
      </c>
      <c r="AP184" s="68"/>
      <c r="AQ184" s="19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3"/>
    </row>
    <row r="185" spans="9:55" s="8" customFormat="1" ht="20.25" customHeight="1" thickBot="1" x14ac:dyDescent="0.5">
      <c r="I185" s="4"/>
      <c r="J185" s="86"/>
      <c r="K185" s="135" t="str">
        <f t="shared" ref="K185" si="730">IF(U185&gt;=0.285,"OK","NG")</f>
        <v>NG</v>
      </c>
      <c r="L185" s="136"/>
      <c r="M185" s="144"/>
      <c r="N185" s="144"/>
      <c r="O185" s="144"/>
      <c r="P185" s="144"/>
      <c r="Q185" s="144"/>
      <c r="R185" s="145"/>
      <c r="S185" s="146"/>
      <c r="T185" s="135">
        <f t="shared" ref="T185" si="731">COUNTIF(M185:S185,"●")</f>
        <v>0</v>
      </c>
      <c r="U185" s="147">
        <f t="shared" ref="U185" si="732">IF(COUNTA(M185:S185)=0,-1,IF(OR(COUNTIF(M185:S185,"▲")&gt;6,AND(M184&lt;$N$9,$N$9&lt;S184)),0.285,IF(T184+T185=0,0,T185/(T185+T184))))</f>
        <v>-1</v>
      </c>
      <c r="V185" s="135" t="str">
        <f>TEXT(S184,"YYYY-MM")</f>
        <v>2028-04</v>
      </c>
      <c r="W185" s="140" cm="1">
        <f t="array" ref="W185">IF(V185=V184,0,SUMPRODUCT((M184:S184&gt;=$N$8)*(M184:S184 &lt;= $N$9)*(TEXT(M184:S184,"yyyy-mm")=V185)*(M185:S185 = "●")))</f>
        <v>0</v>
      </c>
      <c r="X185" s="140" cm="1">
        <f t="array" ref="X185">IF(V185=V184,0,SUMPRODUCT((M184:S184&gt;=$N$8)*(M184:S184 &lt;= $N$9)*(TEXT(M184:S184,"yyyy-mm")=V185)*(M185:S185 = "▲")))</f>
        <v>0</v>
      </c>
      <c r="Y185" s="140" cm="1">
        <f t="array" ref="Y185">IF(V185=V184,0,SUMPRODUCT((M184:S184&gt;=$N$8)*(M184:S184 &lt;= $N$9)*(TEXT(M184:S184,"yyyy-mm")=V185)*(M185:S185 = "★")))</f>
        <v>0</v>
      </c>
      <c r="Z185" s="135"/>
      <c r="AA185" s="135" t="str">
        <f t="shared" ref="AA185" si="733">IF(AK185&gt;=0.285,"OK","NG")</f>
        <v>NG</v>
      </c>
      <c r="AB185" s="136"/>
      <c r="AC185" s="144"/>
      <c r="AD185" s="144"/>
      <c r="AE185" s="144"/>
      <c r="AF185" s="144"/>
      <c r="AG185" s="144"/>
      <c r="AH185" s="145"/>
      <c r="AI185" s="146"/>
      <c r="AJ185" s="68">
        <f t="shared" ref="AJ185" si="734">COUNTIF(AC185:AI185,"●")</f>
        <v>0</v>
      </c>
      <c r="AK185" s="70">
        <f t="shared" ref="AK185" si="735">IF(COUNTA(AC185:AI185)=0,-1,IF(OR(COUNTIF(AC185:AI185,"▲")&gt;6,AND(AC184&lt;$N$9,$N$9&lt;AI184)),0.285,IF(AJ184+AJ185=0,0,AJ185/(AJ185+AJ184))))</f>
        <v>-1</v>
      </c>
      <c r="AL185" s="68" t="str">
        <f>TEXT(AI184,"YYYY-MM")</f>
        <v>2028-09</v>
      </c>
      <c r="AM185" s="69" cm="1">
        <f t="array" ref="AM185">IF(AL185=AL184,0,SUMPRODUCT((AC184:AI184&gt;=$N$8)*(AC184:AI184 &lt;= $N$9)*(TEXT(AC184:AI184,"yyyy-mm")=AL185)*(AC185:AI185 = "●")))</f>
        <v>0</v>
      </c>
      <c r="AN185" s="69" cm="1">
        <f t="array" ref="AN185">IF(AL185=AL184,0,SUMPRODUCT((AC184:AI184&gt;=$N$8)*(AC184:AI184 &lt;= $N$9)*(TEXT(AC184:AI184,"yyyy-mm")=AL185)*(AC185:AI185 = "▲")))</f>
        <v>0</v>
      </c>
      <c r="AO185" s="69" cm="1">
        <f t="array" ref="AO185">IF(AL185=AL184,0,SUMPRODUCT((AC184:AI184&gt;=$N$8)*(AC184:AI184 &lt;= $N$9)*(TEXT(AC184:AI184,"yyyy-mm")=AL185)*(AC185:AI185 = "★")))</f>
        <v>0</v>
      </c>
      <c r="AP185" s="68"/>
      <c r="AQ185" s="19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3"/>
    </row>
    <row r="186" spans="9:55" s="8" customFormat="1" ht="20.25" customHeight="1" x14ac:dyDescent="0.45">
      <c r="I186" s="4"/>
      <c r="J186" s="86"/>
      <c r="K186" s="135"/>
      <c r="L186" s="132">
        <v>130</v>
      </c>
      <c r="M186" s="141">
        <f>S184+1</f>
        <v>46853</v>
      </c>
      <c r="N186" s="141">
        <f t="shared" ref="N186:S186" si="736">M186+1</f>
        <v>46854</v>
      </c>
      <c r="O186" s="141">
        <f t="shared" si="736"/>
        <v>46855</v>
      </c>
      <c r="P186" s="141">
        <f t="shared" si="736"/>
        <v>46856</v>
      </c>
      <c r="Q186" s="141">
        <f t="shared" si="736"/>
        <v>46857</v>
      </c>
      <c r="R186" s="142">
        <f t="shared" si="736"/>
        <v>46858</v>
      </c>
      <c r="S186" s="143">
        <f t="shared" si="736"/>
        <v>46859</v>
      </c>
      <c r="T186" s="135">
        <f t="shared" ref="T186" si="737">COUNTIF(M187:S187,"★")</f>
        <v>0</v>
      </c>
      <c r="U186" s="135"/>
      <c r="V186" s="135" t="str">
        <f>TEXT(M186,"YYYY-MM")</f>
        <v>2028-04</v>
      </c>
      <c r="W186" s="140" cm="1">
        <f t="array" ref="W186">SUMPRODUCT((M186:S186&gt;=$N$8)*(M186:S186 &lt;= $N$9)*(TEXT(M186:S186,"yyyy-mm")=V186)*(M187:S187 = "●"))</f>
        <v>0</v>
      </c>
      <c r="X186" s="140" cm="1">
        <f t="array" ref="X186">SUMPRODUCT((R186:S186&gt;=$N$8)*(R186:S186 &lt;= $N$9)*(TEXT(R186:S186,"yyyy-mm")=V186)*(R187:S187 = "▲"))</f>
        <v>0</v>
      </c>
      <c r="Y186" s="140" cm="1">
        <f t="array" ref="Y186">SUMPRODUCT((M186:S186&gt;=$N$8)*(M186:S186 &lt;= $N$9)*(TEXT(M186:S186,"yyyy-mm")=V186)*(M187:S187 = "★"))</f>
        <v>0</v>
      </c>
      <c r="Z186" s="135"/>
      <c r="AA186" s="135"/>
      <c r="AB186" s="132">
        <v>151</v>
      </c>
      <c r="AC186" s="141">
        <f>AI184+1</f>
        <v>47000</v>
      </c>
      <c r="AD186" s="141">
        <f t="shared" ref="AD186:AI186" si="738">AC186+1</f>
        <v>47001</v>
      </c>
      <c r="AE186" s="141">
        <f t="shared" si="738"/>
        <v>47002</v>
      </c>
      <c r="AF186" s="141">
        <f t="shared" si="738"/>
        <v>47003</v>
      </c>
      <c r="AG186" s="141">
        <f t="shared" si="738"/>
        <v>47004</v>
      </c>
      <c r="AH186" s="142">
        <f t="shared" si="738"/>
        <v>47005</v>
      </c>
      <c r="AI186" s="143">
        <f t="shared" si="738"/>
        <v>47006</v>
      </c>
      <c r="AJ186" s="68">
        <f t="shared" ref="AJ186" si="739">COUNTIF(AC187:AI187,"★")</f>
        <v>0</v>
      </c>
      <c r="AK186" s="68"/>
      <c r="AL186" s="68" t="str">
        <f>TEXT(AC186,"YYYY-MM")</f>
        <v>2028-09</v>
      </c>
      <c r="AM186" s="69" cm="1">
        <f t="array" ref="AM186">SUMPRODUCT((AC186:AI186&gt;=$N$8)*(AC186:AI186 &lt;= $N$9)*(TEXT(AC186:AI186,"yyyy-mm")=AL186)*(AC187:AI187 = "●"))</f>
        <v>0</v>
      </c>
      <c r="AN186" s="69" cm="1">
        <f t="array" ref="AN186">SUMPRODUCT((AH186:AI186&gt;=$N$8)*(AH186:AI186 &lt;= $N$9)*(TEXT(AH186:AI186,"yyyy-mm")=AL186)*(AH187:AI187 = "▲"))</f>
        <v>0</v>
      </c>
      <c r="AO186" s="69" cm="1">
        <f t="array" ref="AO186">SUMPRODUCT((AC186:AI186&gt;=$N$8)*(AC186:AI186 &lt;= $N$9)*(TEXT(AC186:AI186,"yyyy-mm")=AL186)*(AC187:AI187 = "★"))</f>
        <v>0</v>
      </c>
      <c r="AP186" s="68"/>
      <c r="AQ186" s="19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3"/>
    </row>
    <row r="187" spans="9:55" s="8" customFormat="1" ht="20.25" customHeight="1" thickBot="1" x14ac:dyDescent="0.5">
      <c r="I187" s="4"/>
      <c r="J187" s="86"/>
      <c r="K187" s="135" t="str">
        <f t="shared" ref="K187" si="740">IF(U187&gt;=0.285,"OK","NG")</f>
        <v>NG</v>
      </c>
      <c r="L187" s="136"/>
      <c r="M187" s="144"/>
      <c r="N187" s="144"/>
      <c r="O187" s="144"/>
      <c r="P187" s="144"/>
      <c r="Q187" s="144"/>
      <c r="R187" s="145"/>
      <c r="S187" s="146"/>
      <c r="T187" s="135">
        <f t="shared" ref="T187" si="741">COUNTIF(M187:S187,"●")</f>
        <v>0</v>
      </c>
      <c r="U187" s="147">
        <f t="shared" ref="U187" si="742">IF(COUNTA(M187:S187)=0,-1,IF(OR(COUNTIF(M187:S187,"▲")&gt;6,AND(M186&lt;$N$9,$N$9&lt;S186)),0.285,IF(T186+T187=0,0,T187/(T187+T186))))</f>
        <v>-1</v>
      </c>
      <c r="V187" s="135" t="str">
        <f>TEXT(S186,"YYYY-MM")</f>
        <v>2028-04</v>
      </c>
      <c r="W187" s="140" cm="1">
        <f t="array" ref="W187">IF(V187=V186,0,SUMPRODUCT((M186:S186&gt;=$N$8)*(M186:S186 &lt;= $N$9)*(TEXT(M186:S186,"yyyy-mm")=V187)*(M187:S187 = "●")))</f>
        <v>0</v>
      </c>
      <c r="X187" s="140" cm="1">
        <f t="array" ref="X187">IF(V187=V186,0,SUMPRODUCT((M186:S186&gt;=$N$8)*(M186:S186 &lt;= $N$9)*(TEXT(M186:S186,"yyyy-mm")=V187)*(M187:S187 = "▲")))</f>
        <v>0</v>
      </c>
      <c r="Y187" s="140" cm="1">
        <f t="array" ref="Y187">IF(V187=V186,0,SUMPRODUCT((M186:S186&gt;=$N$8)*(M186:S186 &lt;= $N$9)*(TEXT(M186:S186,"yyyy-mm")=V187)*(M187:S187 = "★")))</f>
        <v>0</v>
      </c>
      <c r="Z187" s="135"/>
      <c r="AA187" s="135" t="str">
        <f t="shared" ref="AA187" si="743">IF(AK187&gt;=0.285,"OK","NG")</f>
        <v>NG</v>
      </c>
      <c r="AB187" s="136"/>
      <c r="AC187" s="144"/>
      <c r="AD187" s="144"/>
      <c r="AE187" s="144"/>
      <c r="AF187" s="144"/>
      <c r="AG187" s="144"/>
      <c r="AH187" s="145"/>
      <c r="AI187" s="146"/>
      <c r="AJ187" s="68">
        <f t="shared" ref="AJ187" si="744">COUNTIF(AC187:AI187,"●")</f>
        <v>0</v>
      </c>
      <c r="AK187" s="70">
        <f t="shared" ref="AK187" si="745">IF(COUNTA(AC187:AI187)=0,-1,IF(OR(COUNTIF(AC187:AI187,"▲")&gt;6,AND(AC186&lt;$N$9,$N$9&lt;AI186)),0.285,IF(AJ186+AJ187=0,0,AJ187/(AJ187+AJ186))))</f>
        <v>-1</v>
      </c>
      <c r="AL187" s="68" t="str">
        <f>TEXT(AI186,"YYYY-MM")</f>
        <v>2028-09</v>
      </c>
      <c r="AM187" s="69" cm="1">
        <f t="array" ref="AM187">IF(AL187=AL186,0,SUMPRODUCT((AC186:AI186&gt;=$N$8)*(AC186:AI186 &lt;= $N$9)*(TEXT(AC186:AI186,"yyyy-mm")=AL187)*(AC187:AI187 = "●")))</f>
        <v>0</v>
      </c>
      <c r="AN187" s="69" cm="1">
        <f t="array" ref="AN187">IF(AL187=AL186,0,SUMPRODUCT((AC186:AI186&gt;=$N$8)*(AC186:AI186 &lt;= $N$9)*(TEXT(AC186:AI186,"yyyy-mm")=AL187)*(AC187:AI187 = "▲")))</f>
        <v>0</v>
      </c>
      <c r="AO187" s="69" cm="1">
        <f t="array" ref="AO187">IF(AL187=AL186,0,SUMPRODUCT((AC186:AI186&gt;=$N$8)*(AC186:AI186 &lt;= $N$9)*(TEXT(AC186:AI186,"yyyy-mm")=AL187)*(AC187:AI187 = "★")))</f>
        <v>0</v>
      </c>
      <c r="AP187" s="68"/>
      <c r="AQ187" s="19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3"/>
    </row>
    <row r="188" spans="9:55" s="8" customFormat="1" ht="20.25" customHeight="1" x14ac:dyDescent="0.45">
      <c r="I188" s="4"/>
      <c r="J188" s="86"/>
      <c r="K188" s="135"/>
      <c r="L188" s="132">
        <v>131</v>
      </c>
      <c r="M188" s="141">
        <f>S186+1</f>
        <v>46860</v>
      </c>
      <c r="N188" s="141">
        <f t="shared" ref="N188:S188" si="746">M188+1</f>
        <v>46861</v>
      </c>
      <c r="O188" s="141">
        <f t="shared" si="746"/>
        <v>46862</v>
      </c>
      <c r="P188" s="141">
        <f t="shared" si="746"/>
        <v>46863</v>
      </c>
      <c r="Q188" s="141">
        <f t="shared" si="746"/>
        <v>46864</v>
      </c>
      <c r="R188" s="142">
        <f t="shared" si="746"/>
        <v>46865</v>
      </c>
      <c r="S188" s="143">
        <f t="shared" si="746"/>
        <v>46866</v>
      </c>
      <c r="T188" s="135">
        <f t="shared" ref="T188" si="747">COUNTIF(M189:S189,"★")</f>
        <v>0</v>
      </c>
      <c r="U188" s="135"/>
      <c r="V188" s="135" t="str">
        <f>TEXT(M188,"YYYY-MM")</f>
        <v>2028-04</v>
      </c>
      <c r="W188" s="140" cm="1">
        <f t="array" ref="W188">SUMPRODUCT((M188:S188&gt;=$N$8)*(M188:S188 &lt;= $N$9)*(TEXT(M188:S188,"yyyy-mm")=V188)*(M189:S189 = "●"))</f>
        <v>0</v>
      </c>
      <c r="X188" s="140" cm="1">
        <f t="array" ref="X188">SUMPRODUCT((R188:S188&gt;=$N$8)*(R188:S188 &lt;= $N$9)*(TEXT(R188:S188,"yyyy-mm")=V188)*(R189:S189 = "▲"))</f>
        <v>0</v>
      </c>
      <c r="Y188" s="140" cm="1">
        <f t="array" ref="Y188">SUMPRODUCT((M188:S188&gt;=$N$8)*(M188:S188 &lt;= $N$9)*(TEXT(M188:S188,"yyyy-mm")=V188)*(M189:S189 = "★"))</f>
        <v>0</v>
      </c>
      <c r="Z188" s="135"/>
      <c r="AA188" s="135"/>
      <c r="AB188" s="132">
        <v>152</v>
      </c>
      <c r="AC188" s="141">
        <f>AI186+1</f>
        <v>47007</v>
      </c>
      <c r="AD188" s="141">
        <f t="shared" ref="AD188:AI188" si="748">AC188+1</f>
        <v>47008</v>
      </c>
      <c r="AE188" s="141">
        <f t="shared" si="748"/>
        <v>47009</v>
      </c>
      <c r="AF188" s="141">
        <f t="shared" si="748"/>
        <v>47010</v>
      </c>
      <c r="AG188" s="141">
        <f t="shared" si="748"/>
        <v>47011</v>
      </c>
      <c r="AH188" s="142">
        <f t="shared" si="748"/>
        <v>47012</v>
      </c>
      <c r="AI188" s="143">
        <f t="shared" si="748"/>
        <v>47013</v>
      </c>
      <c r="AJ188" s="68">
        <f t="shared" ref="AJ188" si="749">COUNTIF(AC189:AI189,"★")</f>
        <v>0</v>
      </c>
      <c r="AK188" s="68"/>
      <c r="AL188" s="68" t="str">
        <f>TEXT(AC188,"YYYY-MM")</f>
        <v>2028-09</v>
      </c>
      <c r="AM188" s="69" cm="1">
        <f t="array" ref="AM188">SUMPRODUCT((AC188:AI188&gt;=$N$8)*(AC188:AI188 &lt;= $N$9)*(TEXT(AC188:AI188,"yyyy-mm")=AL188)*(AC189:AI189 = "●"))</f>
        <v>0</v>
      </c>
      <c r="AN188" s="69" cm="1">
        <f t="array" ref="AN188">SUMPRODUCT((AH188:AI188&gt;=$N$8)*(AH188:AI188 &lt;= $N$9)*(TEXT(AH188:AI188,"yyyy-mm")=AL188)*(AH189:AI189 = "▲"))</f>
        <v>0</v>
      </c>
      <c r="AO188" s="69" cm="1">
        <f t="array" ref="AO188">SUMPRODUCT((AC188:AI188&gt;=$N$8)*(AC188:AI188 &lt;= $N$9)*(TEXT(AC188:AI188,"yyyy-mm")=AL188)*(AC189:AI189 = "★"))</f>
        <v>0</v>
      </c>
      <c r="AP188" s="68"/>
      <c r="AQ188" s="19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3"/>
    </row>
    <row r="189" spans="9:55" s="8" customFormat="1" ht="20.25" customHeight="1" thickBot="1" x14ac:dyDescent="0.5">
      <c r="I189" s="4"/>
      <c r="J189" s="86"/>
      <c r="K189" s="135" t="str">
        <f t="shared" ref="K189" si="750">IF(U189&gt;=0.285,"OK","NG")</f>
        <v>NG</v>
      </c>
      <c r="L189" s="136"/>
      <c r="M189" s="144"/>
      <c r="N189" s="144"/>
      <c r="O189" s="144"/>
      <c r="P189" s="144"/>
      <c r="Q189" s="144"/>
      <c r="R189" s="145"/>
      <c r="S189" s="146"/>
      <c r="T189" s="135">
        <f t="shared" ref="T189" si="751">COUNTIF(M189:S189,"●")</f>
        <v>0</v>
      </c>
      <c r="U189" s="147">
        <f t="shared" ref="U189" si="752">IF(COUNTA(M189:S189)=0,-1,IF(OR(COUNTIF(M189:S189,"▲")&gt;6,AND(M188&lt;$N$9,$N$9&lt;S188)),0.285,IF(T188+T189=0,0,T189/(T189+T188))))</f>
        <v>-1</v>
      </c>
      <c r="V189" s="135" t="str">
        <f>TEXT(S188,"YYYY-MM")</f>
        <v>2028-04</v>
      </c>
      <c r="W189" s="140" cm="1">
        <f t="array" ref="W189">IF(V189=V188,0,SUMPRODUCT((M188:S188&gt;=$N$8)*(M188:S188 &lt;= $N$9)*(TEXT(M188:S188,"yyyy-mm")=V189)*(M189:S189 = "●")))</f>
        <v>0</v>
      </c>
      <c r="X189" s="140" cm="1">
        <f t="array" ref="X189">IF(V189=V188,0,SUMPRODUCT((M188:S188&gt;=$N$8)*(M188:S188 &lt;= $N$9)*(TEXT(M188:S188,"yyyy-mm")=V189)*(M189:S189 = "▲")))</f>
        <v>0</v>
      </c>
      <c r="Y189" s="140" cm="1">
        <f t="array" ref="Y189">IF(V189=V188,0,SUMPRODUCT((M188:S188&gt;=$N$8)*(M188:S188 &lt;= $N$9)*(TEXT(M188:S188,"yyyy-mm")=V189)*(M189:S189 = "★")))</f>
        <v>0</v>
      </c>
      <c r="Z189" s="135"/>
      <c r="AA189" s="135" t="str">
        <f t="shared" ref="AA189" si="753">IF(AK189&gt;=0.285,"OK","NG")</f>
        <v>NG</v>
      </c>
      <c r="AB189" s="136"/>
      <c r="AC189" s="144"/>
      <c r="AD189" s="144"/>
      <c r="AE189" s="144"/>
      <c r="AF189" s="144"/>
      <c r="AG189" s="144"/>
      <c r="AH189" s="145"/>
      <c r="AI189" s="146"/>
      <c r="AJ189" s="68">
        <f t="shared" ref="AJ189" si="754">COUNTIF(AC189:AI189,"●")</f>
        <v>0</v>
      </c>
      <c r="AK189" s="70">
        <f t="shared" ref="AK189" si="755">IF(COUNTA(AC189:AI189)=0,-1,IF(OR(COUNTIF(AC189:AI189,"▲")&gt;6,AND(AC188&lt;$N$9,$N$9&lt;AI188)),0.285,IF(AJ188+AJ189=0,0,AJ189/(AJ189+AJ188))))</f>
        <v>-1</v>
      </c>
      <c r="AL189" s="68" t="str">
        <f>TEXT(AI188,"YYYY-MM")</f>
        <v>2028-09</v>
      </c>
      <c r="AM189" s="69" cm="1">
        <f t="array" ref="AM189">IF(AL189=AL188,0,SUMPRODUCT((AC188:AI188&gt;=$N$8)*(AC188:AI188 &lt;= $N$9)*(TEXT(AC188:AI188,"yyyy-mm")=AL189)*(AC189:AI189 = "●")))</f>
        <v>0</v>
      </c>
      <c r="AN189" s="69" cm="1">
        <f t="array" ref="AN189">IF(AL189=AL188,0,SUMPRODUCT((AC188:AI188&gt;=$N$8)*(AC188:AI188 &lt;= $N$9)*(TEXT(AC188:AI188,"yyyy-mm")=AL189)*(AC189:AI189 = "▲")))</f>
        <v>0</v>
      </c>
      <c r="AO189" s="69" cm="1">
        <f t="array" ref="AO189">IF(AL189=AL188,0,SUMPRODUCT((AC188:AI188&gt;=$N$8)*(AC188:AI188 &lt;= $N$9)*(TEXT(AC188:AI188,"yyyy-mm")=AL189)*(AC189:AI189 = "★")))</f>
        <v>0</v>
      </c>
      <c r="AP189" s="68"/>
      <c r="AQ189" s="19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3"/>
    </row>
    <row r="190" spans="9:55" s="8" customFormat="1" ht="20.25" customHeight="1" x14ac:dyDescent="0.45">
      <c r="I190" s="4"/>
      <c r="J190" s="86"/>
      <c r="K190" s="135"/>
      <c r="L190" s="132">
        <v>132</v>
      </c>
      <c r="M190" s="141">
        <f>S188+1</f>
        <v>46867</v>
      </c>
      <c r="N190" s="141">
        <f t="shared" ref="N190:S190" si="756">M190+1</f>
        <v>46868</v>
      </c>
      <c r="O190" s="141">
        <f t="shared" si="756"/>
        <v>46869</v>
      </c>
      <c r="P190" s="141">
        <f t="shared" si="756"/>
        <v>46870</v>
      </c>
      <c r="Q190" s="141">
        <f t="shared" si="756"/>
        <v>46871</v>
      </c>
      <c r="R190" s="142">
        <f t="shared" si="756"/>
        <v>46872</v>
      </c>
      <c r="S190" s="143">
        <f t="shared" si="756"/>
        <v>46873</v>
      </c>
      <c r="T190" s="135">
        <f t="shared" ref="T190" si="757">COUNTIF(M191:S191,"★")</f>
        <v>0</v>
      </c>
      <c r="U190" s="135"/>
      <c r="V190" s="135" t="str">
        <f>TEXT(M190,"YYYY-MM")</f>
        <v>2028-04</v>
      </c>
      <c r="W190" s="140" cm="1">
        <f t="array" ref="W190">SUMPRODUCT((M190:S190&gt;=$N$8)*(M190:S190 &lt;= $N$9)*(TEXT(M190:S190,"yyyy-mm")=V190)*(M191:S191 = "●"))</f>
        <v>0</v>
      </c>
      <c r="X190" s="140" cm="1">
        <f t="array" ref="X190">SUMPRODUCT((R190:S190&gt;=$N$8)*(R190:S190 &lt;= $N$9)*(TEXT(R190:S190,"yyyy-mm")=V190)*(R191:S191 = "▲"))</f>
        <v>0</v>
      </c>
      <c r="Y190" s="140" cm="1">
        <f t="array" ref="Y190">SUMPRODUCT((M190:S190&gt;=$N$8)*(M190:S190 &lt;= $N$9)*(TEXT(M190:S190,"yyyy-mm")=V190)*(M191:S191 = "★"))</f>
        <v>0</v>
      </c>
      <c r="Z190" s="135"/>
      <c r="AA190" s="135"/>
      <c r="AB190" s="132">
        <v>153</v>
      </c>
      <c r="AC190" s="141">
        <f>AI188+1</f>
        <v>47014</v>
      </c>
      <c r="AD190" s="141">
        <f t="shared" ref="AD190:AI190" si="758">AC190+1</f>
        <v>47015</v>
      </c>
      <c r="AE190" s="141">
        <f t="shared" si="758"/>
        <v>47016</v>
      </c>
      <c r="AF190" s="141">
        <f t="shared" si="758"/>
        <v>47017</v>
      </c>
      <c r="AG190" s="141">
        <f t="shared" si="758"/>
        <v>47018</v>
      </c>
      <c r="AH190" s="142">
        <f t="shared" si="758"/>
        <v>47019</v>
      </c>
      <c r="AI190" s="143">
        <f t="shared" si="758"/>
        <v>47020</v>
      </c>
      <c r="AJ190" s="68">
        <f t="shared" ref="AJ190" si="759">COUNTIF(AC191:AI191,"★")</f>
        <v>0</v>
      </c>
      <c r="AK190" s="68"/>
      <c r="AL190" s="68" t="str">
        <f>TEXT(AC190,"YYYY-MM")</f>
        <v>2028-09</v>
      </c>
      <c r="AM190" s="69" cm="1">
        <f t="array" ref="AM190">SUMPRODUCT((AC190:AI190&gt;=$N$8)*(AC190:AI190 &lt;= $N$9)*(TEXT(AC190:AI190,"yyyy-mm")=AL190)*(AC191:AI191 = "●"))</f>
        <v>0</v>
      </c>
      <c r="AN190" s="69" cm="1">
        <f t="array" ref="AN190">SUMPRODUCT((AH190:AI190&gt;=$N$8)*(AH190:AI190 &lt;= $N$9)*(TEXT(AH190:AI190,"yyyy-mm")=AL190)*(AH191:AI191 = "▲"))</f>
        <v>0</v>
      </c>
      <c r="AO190" s="69" cm="1">
        <f t="array" ref="AO190">SUMPRODUCT((AC190:AI190&gt;=$N$8)*(AC190:AI190 &lt;= $N$9)*(TEXT(AC190:AI190,"yyyy-mm")=AL190)*(AC191:AI191 = "★"))</f>
        <v>0</v>
      </c>
      <c r="AP190" s="68"/>
      <c r="AQ190" s="19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3"/>
    </row>
    <row r="191" spans="9:55" s="8" customFormat="1" ht="20.25" customHeight="1" thickBot="1" x14ac:dyDescent="0.5">
      <c r="I191" s="4"/>
      <c r="J191" s="86"/>
      <c r="K191" s="135" t="str">
        <f t="shared" ref="K191:K201" si="760">IF(U191&gt;=0.285,"OK","NG")</f>
        <v>NG</v>
      </c>
      <c r="L191" s="136"/>
      <c r="M191" s="144"/>
      <c r="N191" s="144"/>
      <c r="O191" s="144"/>
      <c r="P191" s="144"/>
      <c r="Q191" s="144"/>
      <c r="R191" s="145"/>
      <c r="S191" s="146"/>
      <c r="T191" s="135">
        <f t="shared" ref="T191" si="761">COUNTIF(M191:S191,"●")</f>
        <v>0</v>
      </c>
      <c r="U191" s="147">
        <f t="shared" ref="U191:U201" si="762">IF(COUNTA(M191:S191)=0,-1,IF(OR(COUNTIF(M191:S191,"▲")&gt;6,AND(M190&lt;$N$9,$N$9&lt;S190)),0.285,IF(T190+T191=0,0,T191/(T191+T190))))</f>
        <v>-1</v>
      </c>
      <c r="V191" s="135" t="str">
        <f>TEXT(S190,"YYYY-MM")</f>
        <v>2028-04</v>
      </c>
      <c r="W191" s="140" cm="1">
        <f t="array" ref="W191">IF(V191=V190,0,SUMPRODUCT((M190:S190&gt;=$N$8)*(M190:S190 &lt;= $N$9)*(TEXT(M190:S190,"yyyy-mm")=V191)*(M191:S191 = "●")))</f>
        <v>0</v>
      </c>
      <c r="X191" s="140" cm="1">
        <f t="array" ref="X191">IF(V191=V190,0,SUMPRODUCT((M190:S190&gt;=$N$8)*(M190:S190 &lt;= $N$9)*(TEXT(M190:S190,"yyyy-mm")=V191)*(M191:S191 = "▲")))</f>
        <v>0</v>
      </c>
      <c r="Y191" s="140" cm="1">
        <f t="array" ref="Y191">IF(V191=V190,0,SUMPRODUCT((M190:S190&gt;=$N$8)*(M190:S190 &lt;= $N$9)*(TEXT(M190:S190,"yyyy-mm")=V191)*(M191:S191 = "★")))</f>
        <v>0</v>
      </c>
      <c r="Z191" s="135"/>
      <c r="AA191" s="135" t="str">
        <f t="shared" ref="AA191:AA201" si="763">IF(AK191&gt;=0.285,"OK","NG")</f>
        <v>NG</v>
      </c>
      <c r="AB191" s="136"/>
      <c r="AC191" s="144"/>
      <c r="AD191" s="144"/>
      <c r="AE191" s="144"/>
      <c r="AF191" s="144"/>
      <c r="AG191" s="144"/>
      <c r="AH191" s="145"/>
      <c r="AI191" s="146"/>
      <c r="AJ191" s="68">
        <f t="shared" ref="AJ191" si="764">COUNTIF(AC191:AI191,"●")</f>
        <v>0</v>
      </c>
      <c r="AK191" s="70">
        <f t="shared" ref="AK191:AK201" si="765">IF(COUNTA(AC191:AI191)=0,-1,IF(OR(COUNTIF(AC191:AI191,"▲")&gt;6,AND(AC190&lt;$N$9,$N$9&lt;AI190)),0.285,IF(AJ190+AJ191=0,0,AJ191/(AJ191+AJ190))))</f>
        <v>-1</v>
      </c>
      <c r="AL191" s="68" t="str">
        <f>TEXT(AI190,"YYYY-MM")</f>
        <v>2028-09</v>
      </c>
      <c r="AM191" s="69" cm="1">
        <f t="array" ref="AM191">IF(AL191=AL190,0,SUMPRODUCT((AC190:AI190&gt;=$N$8)*(AC190:AI190 &lt;= $N$9)*(TEXT(AC190:AI190,"yyyy-mm")=AL191)*(AC191:AI191 = "●")))</f>
        <v>0</v>
      </c>
      <c r="AN191" s="69" cm="1">
        <f t="array" ref="AN191">IF(AL191=AL190,0,SUMPRODUCT((AC190:AI190&gt;=$N$8)*(AC190:AI190 &lt;= $N$9)*(TEXT(AC190:AI190,"yyyy-mm")=AL191)*(AC191:AI191 = "▲")))</f>
        <v>0</v>
      </c>
      <c r="AO191" s="69" cm="1">
        <f t="array" ref="AO191">IF(AL191=AL190,0,SUMPRODUCT((AC190:AI190&gt;=$N$8)*(AC190:AI190 &lt;= $N$9)*(TEXT(AC190:AI190,"yyyy-mm")=AL191)*(AC191:AI191 = "★")))</f>
        <v>0</v>
      </c>
      <c r="AP191" s="68"/>
      <c r="AQ191" s="19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3"/>
    </row>
    <row r="192" spans="9:55" s="8" customFormat="1" ht="20.25" customHeight="1" x14ac:dyDescent="0.45">
      <c r="I192" s="4"/>
      <c r="J192" s="86"/>
      <c r="K192" s="135"/>
      <c r="L192" s="132">
        <v>133</v>
      </c>
      <c r="M192" s="141">
        <f>S190+1</f>
        <v>46874</v>
      </c>
      <c r="N192" s="141">
        <f t="shared" ref="N192:S192" si="766">M192+1</f>
        <v>46875</v>
      </c>
      <c r="O192" s="141">
        <f t="shared" si="766"/>
        <v>46876</v>
      </c>
      <c r="P192" s="141">
        <f t="shared" si="766"/>
        <v>46877</v>
      </c>
      <c r="Q192" s="141">
        <f t="shared" si="766"/>
        <v>46878</v>
      </c>
      <c r="R192" s="142">
        <f t="shared" si="766"/>
        <v>46879</v>
      </c>
      <c r="S192" s="143">
        <f t="shared" si="766"/>
        <v>46880</v>
      </c>
      <c r="T192" s="135">
        <f t="shared" ref="T192" si="767">COUNTIF(M193:S193,"★")</f>
        <v>0</v>
      </c>
      <c r="U192" s="135"/>
      <c r="V192" s="135" t="str">
        <f t="shared" ref="V192" si="768">TEXT(M192,"YYYY-MM")</f>
        <v>2028-05</v>
      </c>
      <c r="W192" s="140" cm="1">
        <f t="array" ref="W192">SUMPRODUCT((M192:S192&gt;=$N$8)*(M192:S192 &lt;= $N$9)*(TEXT(M192:S192,"yyyy-mm")=V192)*(M193:S193 = "●"))</f>
        <v>0</v>
      </c>
      <c r="X192" s="140" cm="1">
        <f t="array" ref="X192">SUMPRODUCT((R192:S192&gt;=$N$8)*(R192:S192 &lt;= $N$9)*(TEXT(R192:S192,"yyyy-mm")=V192)*(R193:S193 = "▲"))</f>
        <v>0</v>
      </c>
      <c r="Y192" s="140" cm="1">
        <f t="array" ref="Y192">SUMPRODUCT((M192:S192&gt;=$N$8)*(M192:S192 &lt;= $N$9)*(TEXT(M192:S192,"yyyy-mm")=V192)*(M193:S193 = "★"))</f>
        <v>0</v>
      </c>
      <c r="Z192" s="135"/>
      <c r="AA192" s="135"/>
      <c r="AB192" s="132">
        <v>154</v>
      </c>
      <c r="AC192" s="141">
        <f>AI190+1</f>
        <v>47021</v>
      </c>
      <c r="AD192" s="141">
        <f t="shared" ref="AD192:AI192" si="769">AC192+1</f>
        <v>47022</v>
      </c>
      <c r="AE192" s="141">
        <f t="shared" si="769"/>
        <v>47023</v>
      </c>
      <c r="AF192" s="141">
        <f t="shared" si="769"/>
        <v>47024</v>
      </c>
      <c r="AG192" s="141">
        <f t="shared" si="769"/>
        <v>47025</v>
      </c>
      <c r="AH192" s="142">
        <f t="shared" si="769"/>
        <v>47026</v>
      </c>
      <c r="AI192" s="143">
        <f t="shared" si="769"/>
        <v>47027</v>
      </c>
      <c r="AJ192" s="68">
        <f t="shared" ref="AJ192" si="770">COUNTIF(AC193:AI193,"★")</f>
        <v>0</v>
      </c>
      <c r="AK192" s="68"/>
      <c r="AL192" s="68" t="str">
        <f t="shared" ref="AL192" si="771">TEXT(AC192,"YYYY-MM")</f>
        <v>2028-09</v>
      </c>
      <c r="AM192" s="69" cm="1">
        <f t="array" ref="AM192">SUMPRODUCT((AC192:AI192&gt;=$N$8)*(AC192:AI192 &lt;= $N$9)*(TEXT(AC192:AI192,"yyyy-mm")=AL192)*(AC193:AI193 = "●"))</f>
        <v>0</v>
      </c>
      <c r="AN192" s="69" cm="1">
        <f t="array" ref="AN192">SUMPRODUCT((AH192:AI192&gt;=$N$8)*(AH192:AI192 &lt;= $N$9)*(TEXT(AH192:AI192,"yyyy-mm")=AL192)*(AH193:AI193 = "▲"))</f>
        <v>0</v>
      </c>
      <c r="AO192" s="69" cm="1">
        <f t="array" ref="AO192">SUMPRODUCT((AC192:AI192&gt;=$N$8)*(AC192:AI192 &lt;= $N$9)*(TEXT(AC192:AI192,"yyyy-mm")=AL192)*(AC193:AI193 = "★"))</f>
        <v>0</v>
      </c>
      <c r="AP192" s="68"/>
      <c r="AQ192" s="19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3"/>
    </row>
    <row r="193" spans="9:55" s="8" customFormat="1" ht="20.25" customHeight="1" thickBot="1" x14ac:dyDescent="0.5">
      <c r="I193" s="4"/>
      <c r="J193" s="86"/>
      <c r="K193" s="135" t="str">
        <f t="shared" ref="K193:K203" si="772">IF(U193&gt;=0.285,"OK","NG")</f>
        <v>NG</v>
      </c>
      <c r="L193" s="136"/>
      <c r="M193" s="144"/>
      <c r="N193" s="144"/>
      <c r="O193" s="144"/>
      <c r="P193" s="144"/>
      <c r="Q193" s="144"/>
      <c r="R193" s="145"/>
      <c r="S193" s="146"/>
      <c r="T193" s="135">
        <f t="shared" ref="T193" si="773">COUNTIF(M193:S193,"●")</f>
        <v>0</v>
      </c>
      <c r="U193" s="147">
        <f t="shared" ref="U193:U203" si="774">IF(COUNTA(M193:S193)=0,-1,IF(OR(COUNTIF(M193:S193,"▲")&gt;6,AND(M192&lt;$N$9,$N$9&lt;S192)),0.285,IF(T192+T193=0,0,T193/(T193+T192))))</f>
        <v>-1</v>
      </c>
      <c r="V193" s="135" t="str">
        <f t="shared" ref="V193" si="775">TEXT(S192,"YYYY-MM")</f>
        <v>2028-05</v>
      </c>
      <c r="W193" s="140" cm="1">
        <f t="array" ref="W193">IF(V193=V192,0,SUMPRODUCT((M192:S192&gt;=$N$8)*(M192:S192 &lt;= $N$9)*(TEXT(M192:S192,"yyyy-mm")=V193)*(M193:S193 = "●")))</f>
        <v>0</v>
      </c>
      <c r="X193" s="140" cm="1">
        <f t="array" ref="X193">IF(V193=V192,0,SUMPRODUCT((M192:S192&gt;=$N$8)*(M192:S192 &lt;= $N$9)*(TEXT(M192:S192,"yyyy-mm")=V193)*(M193:S193 = "▲")))</f>
        <v>0</v>
      </c>
      <c r="Y193" s="140" cm="1">
        <f t="array" ref="Y193">IF(V193=V192,0,SUMPRODUCT((M192:S192&gt;=$N$8)*(M192:S192 &lt;= $N$9)*(TEXT(M192:S192,"yyyy-mm")=V193)*(M193:S193 = "★")))</f>
        <v>0</v>
      </c>
      <c r="Z193" s="135"/>
      <c r="AA193" s="135" t="str">
        <f t="shared" ref="AA193:AA203" si="776">IF(AK193&gt;=0.285,"OK","NG")</f>
        <v>NG</v>
      </c>
      <c r="AB193" s="136"/>
      <c r="AC193" s="144"/>
      <c r="AD193" s="144"/>
      <c r="AE193" s="144"/>
      <c r="AF193" s="144"/>
      <c r="AG193" s="144"/>
      <c r="AH193" s="145"/>
      <c r="AI193" s="146"/>
      <c r="AJ193" s="68">
        <f t="shared" ref="AJ193" si="777">COUNTIF(AC193:AI193,"●")</f>
        <v>0</v>
      </c>
      <c r="AK193" s="70">
        <f t="shared" ref="AK193:AK203" si="778">IF(COUNTA(AC193:AI193)=0,-1,IF(OR(COUNTIF(AC193:AI193,"▲")&gt;6,AND(AC192&lt;$N$9,$N$9&lt;AI192)),0.285,IF(AJ192+AJ193=0,0,AJ193/(AJ193+AJ192))))</f>
        <v>-1</v>
      </c>
      <c r="AL193" s="68" t="str">
        <f t="shared" ref="AL193" si="779">TEXT(AI192,"YYYY-MM")</f>
        <v>2028-10</v>
      </c>
      <c r="AM193" s="69" cm="1">
        <f t="array" ref="AM193">IF(AL193=AL192,0,SUMPRODUCT((AC192:AI192&gt;=$N$8)*(AC192:AI192 &lt;= $N$9)*(TEXT(AC192:AI192,"yyyy-mm")=AL193)*(AC193:AI193 = "●")))</f>
        <v>0</v>
      </c>
      <c r="AN193" s="69" cm="1">
        <f t="array" ref="AN193">IF(AL193=AL192,0,SUMPRODUCT((AC192:AI192&gt;=$N$8)*(AC192:AI192 &lt;= $N$9)*(TEXT(AC192:AI192,"yyyy-mm")=AL193)*(AC193:AI193 = "▲")))</f>
        <v>0</v>
      </c>
      <c r="AO193" s="69" cm="1">
        <f t="array" ref="AO193">IF(AL193=AL192,0,SUMPRODUCT((AC192:AI192&gt;=$N$8)*(AC192:AI192 &lt;= $N$9)*(TEXT(AC192:AI192,"yyyy-mm")=AL193)*(AC193:AI193 = "★")))</f>
        <v>0</v>
      </c>
      <c r="AP193" s="68"/>
      <c r="AQ193" s="19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3"/>
    </row>
    <row r="194" spans="9:55" s="8" customFormat="1" ht="20.25" customHeight="1" x14ac:dyDescent="0.45">
      <c r="I194" s="4"/>
      <c r="J194" s="86"/>
      <c r="K194" s="135"/>
      <c r="L194" s="132">
        <v>134</v>
      </c>
      <c r="M194" s="141">
        <f>S192+1</f>
        <v>46881</v>
      </c>
      <c r="N194" s="141">
        <f t="shared" ref="N194:S194" si="780">M194+1</f>
        <v>46882</v>
      </c>
      <c r="O194" s="141">
        <f t="shared" si="780"/>
        <v>46883</v>
      </c>
      <c r="P194" s="141">
        <f t="shared" si="780"/>
        <v>46884</v>
      </c>
      <c r="Q194" s="141">
        <f t="shared" si="780"/>
        <v>46885</v>
      </c>
      <c r="R194" s="142">
        <f t="shared" si="780"/>
        <v>46886</v>
      </c>
      <c r="S194" s="143">
        <f t="shared" si="780"/>
        <v>46887</v>
      </c>
      <c r="T194" s="135">
        <f t="shared" ref="T194" si="781">COUNTIF(M195:S195,"★")</f>
        <v>0</v>
      </c>
      <c r="U194" s="135"/>
      <c r="V194" s="135" t="str">
        <f t="shared" ref="V194" si="782">TEXT(M194,"YYYY-MM")</f>
        <v>2028-05</v>
      </c>
      <c r="W194" s="140" cm="1">
        <f t="array" ref="W194">SUMPRODUCT((M194:S194&gt;=$N$8)*(M194:S194 &lt;= $N$9)*(TEXT(M194:S194,"yyyy-mm")=V194)*(M195:S195 = "●"))</f>
        <v>0</v>
      </c>
      <c r="X194" s="140" cm="1">
        <f t="array" ref="X194">SUMPRODUCT((R194:S194&gt;=$N$8)*(R194:S194 &lt;= $N$9)*(TEXT(R194:S194,"yyyy-mm")=V194)*(R195:S195 = "▲"))</f>
        <v>0</v>
      </c>
      <c r="Y194" s="140" cm="1">
        <f t="array" ref="Y194">SUMPRODUCT((M194:S194&gt;=$N$8)*(M194:S194 &lt;= $N$9)*(TEXT(M194:S194,"yyyy-mm")=V194)*(M195:S195 = "★"))</f>
        <v>0</v>
      </c>
      <c r="Z194" s="135"/>
      <c r="AA194" s="135"/>
      <c r="AB194" s="132">
        <v>155</v>
      </c>
      <c r="AC194" s="141">
        <f>AI192+1</f>
        <v>47028</v>
      </c>
      <c r="AD194" s="141">
        <f t="shared" ref="AD194:AI194" si="783">AC194+1</f>
        <v>47029</v>
      </c>
      <c r="AE194" s="141">
        <f t="shared" si="783"/>
        <v>47030</v>
      </c>
      <c r="AF194" s="141">
        <f t="shared" si="783"/>
        <v>47031</v>
      </c>
      <c r="AG194" s="141">
        <f t="shared" si="783"/>
        <v>47032</v>
      </c>
      <c r="AH194" s="142">
        <f t="shared" si="783"/>
        <v>47033</v>
      </c>
      <c r="AI194" s="143">
        <f t="shared" si="783"/>
        <v>47034</v>
      </c>
      <c r="AJ194" s="68">
        <f t="shared" ref="AJ194" si="784">COUNTIF(AC195:AI195,"★")</f>
        <v>0</v>
      </c>
      <c r="AK194" s="68"/>
      <c r="AL194" s="68" t="str">
        <f t="shared" ref="AL194" si="785">TEXT(AC194,"YYYY-MM")</f>
        <v>2028-10</v>
      </c>
      <c r="AM194" s="69" cm="1">
        <f t="array" ref="AM194">SUMPRODUCT((AC194:AI194&gt;=$N$8)*(AC194:AI194 &lt;= $N$9)*(TEXT(AC194:AI194,"yyyy-mm")=AL194)*(AC195:AI195 = "●"))</f>
        <v>0</v>
      </c>
      <c r="AN194" s="69" cm="1">
        <f t="array" ref="AN194">SUMPRODUCT((AH194:AI194&gt;=$N$8)*(AH194:AI194 &lt;= $N$9)*(TEXT(AH194:AI194,"yyyy-mm")=AL194)*(AH195:AI195 = "▲"))</f>
        <v>0</v>
      </c>
      <c r="AO194" s="69" cm="1">
        <f t="array" ref="AO194">SUMPRODUCT((AC194:AI194&gt;=$N$8)*(AC194:AI194 &lt;= $N$9)*(TEXT(AC194:AI194,"yyyy-mm")=AL194)*(AC195:AI195 = "★"))</f>
        <v>0</v>
      </c>
      <c r="AP194" s="65"/>
      <c r="AQ194" s="7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3"/>
    </row>
    <row r="195" spans="9:55" s="8" customFormat="1" ht="20.25" customHeight="1" thickBot="1" x14ac:dyDescent="0.5">
      <c r="I195" s="4"/>
      <c r="J195" s="86"/>
      <c r="K195" s="135" t="str">
        <f t="shared" ref="K195:K205" si="786">IF(U195&gt;=0.285,"OK","NG")</f>
        <v>NG</v>
      </c>
      <c r="L195" s="136"/>
      <c r="M195" s="144"/>
      <c r="N195" s="144"/>
      <c r="O195" s="144"/>
      <c r="P195" s="144"/>
      <c r="Q195" s="144"/>
      <c r="R195" s="145"/>
      <c r="S195" s="146"/>
      <c r="T195" s="135">
        <f t="shared" ref="T195" si="787">COUNTIF(M195:S195,"●")</f>
        <v>0</v>
      </c>
      <c r="U195" s="147">
        <f t="shared" ref="U195:U205" si="788">IF(COUNTA(M195:S195)=0,-1,IF(OR(COUNTIF(M195:S195,"▲")&gt;6,AND(M194&lt;$N$9,$N$9&lt;S194)),0.285,IF(T194+T195=0,0,T195/(T195+T194))))</f>
        <v>-1</v>
      </c>
      <c r="V195" s="135" t="str">
        <f t="shared" ref="V195" si="789">TEXT(S194,"YYYY-MM")</f>
        <v>2028-05</v>
      </c>
      <c r="W195" s="140" cm="1">
        <f t="array" ref="W195">IF(V195=V194,0,SUMPRODUCT((M194:S194&gt;=$N$8)*(M194:S194 &lt;= $N$9)*(TEXT(M194:S194,"yyyy-mm")=V195)*(M195:S195 = "●")))</f>
        <v>0</v>
      </c>
      <c r="X195" s="140" cm="1">
        <f t="array" ref="X195">IF(V195=V194,0,SUMPRODUCT((M194:S194&gt;=$N$8)*(M194:S194 &lt;= $N$9)*(TEXT(M194:S194,"yyyy-mm")=V195)*(M195:S195 = "▲")))</f>
        <v>0</v>
      </c>
      <c r="Y195" s="140" cm="1">
        <f t="array" ref="Y195">IF(V195=V194,0,SUMPRODUCT((M194:S194&gt;=$N$8)*(M194:S194 &lt;= $N$9)*(TEXT(M194:S194,"yyyy-mm")=V195)*(M195:S195 = "★")))</f>
        <v>0</v>
      </c>
      <c r="Z195" s="135"/>
      <c r="AA195" s="135" t="str">
        <f t="shared" ref="AA195:AA205" si="790">IF(AK195&gt;=0.285,"OK","NG")</f>
        <v>NG</v>
      </c>
      <c r="AB195" s="136"/>
      <c r="AC195" s="144"/>
      <c r="AD195" s="144"/>
      <c r="AE195" s="144"/>
      <c r="AF195" s="144"/>
      <c r="AG195" s="144"/>
      <c r="AH195" s="145"/>
      <c r="AI195" s="146"/>
      <c r="AJ195" s="68">
        <f t="shared" ref="AJ195" si="791">COUNTIF(AC195:AI195,"●")</f>
        <v>0</v>
      </c>
      <c r="AK195" s="70">
        <f t="shared" ref="AK195:AK205" si="792">IF(COUNTA(AC195:AI195)=0,-1,IF(OR(COUNTIF(AC195:AI195,"▲")&gt;6,AND(AC194&lt;$N$9,$N$9&lt;AI194)),0.285,IF(AJ194+AJ195=0,0,AJ195/(AJ195+AJ194))))</f>
        <v>-1</v>
      </c>
      <c r="AL195" s="68" t="str">
        <f t="shared" ref="AL195" si="793">TEXT(AI194,"YYYY-MM")</f>
        <v>2028-10</v>
      </c>
      <c r="AM195" s="69" cm="1">
        <f t="array" ref="AM195">IF(AL195=AL194,0,SUMPRODUCT((AC194:AI194&gt;=$N$8)*(AC194:AI194 &lt;= $N$9)*(TEXT(AC194:AI194,"yyyy-mm")=AL195)*(AC195:AI195 = "●")))</f>
        <v>0</v>
      </c>
      <c r="AN195" s="69" cm="1">
        <f t="array" ref="AN195">IF(AL195=AL194,0,SUMPRODUCT((AC194:AI194&gt;=$N$8)*(AC194:AI194 &lt;= $N$9)*(TEXT(AC194:AI194,"yyyy-mm")=AL195)*(AC195:AI195 = "▲")))</f>
        <v>0</v>
      </c>
      <c r="AO195" s="69" cm="1">
        <f t="array" ref="AO195">IF(AL195=AL194,0,SUMPRODUCT((AC194:AI194&gt;=$N$8)*(AC194:AI194 &lt;= $N$9)*(TEXT(AC194:AI194,"yyyy-mm")=AL195)*(AC195:AI195 = "★")))</f>
        <v>0</v>
      </c>
      <c r="AP195" s="65"/>
      <c r="AQ195" s="7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3"/>
    </row>
    <row r="196" spans="9:55" s="8" customFormat="1" ht="20.25" customHeight="1" x14ac:dyDescent="0.45">
      <c r="I196" s="3"/>
      <c r="J196" s="86"/>
      <c r="K196" s="135"/>
      <c r="L196" s="132">
        <v>135</v>
      </c>
      <c r="M196" s="141">
        <f>S194+1</f>
        <v>46888</v>
      </c>
      <c r="N196" s="141">
        <f t="shared" ref="N196:S196" si="794">M196+1</f>
        <v>46889</v>
      </c>
      <c r="O196" s="141">
        <f t="shared" si="794"/>
        <v>46890</v>
      </c>
      <c r="P196" s="141">
        <f t="shared" si="794"/>
        <v>46891</v>
      </c>
      <c r="Q196" s="141">
        <f t="shared" si="794"/>
        <v>46892</v>
      </c>
      <c r="R196" s="142">
        <f t="shared" si="794"/>
        <v>46893</v>
      </c>
      <c r="S196" s="143">
        <f t="shared" si="794"/>
        <v>46894</v>
      </c>
      <c r="T196" s="135">
        <f t="shared" ref="T196" si="795">COUNTIF(M197:S197,"★")</f>
        <v>0</v>
      </c>
      <c r="U196" s="135"/>
      <c r="V196" s="135" t="str">
        <f t="shared" ref="V196" si="796">TEXT(M196,"YYYY-MM")</f>
        <v>2028-05</v>
      </c>
      <c r="W196" s="140" cm="1">
        <f t="array" ref="W196">SUMPRODUCT((M196:S196&gt;=$N$8)*(M196:S196 &lt;= $N$9)*(TEXT(M196:S196,"yyyy-mm")=V196)*(M197:S197 = "●"))</f>
        <v>0</v>
      </c>
      <c r="X196" s="140" cm="1">
        <f t="array" ref="X196">SUMPRODUCT((R196:S196&gt;=$N$8)*(R196:S196 &lt;= $N$9)*(TEXT(R196:S196,"yyyy-mm")=V196)*(R197:S197 = "▲"))</f>
        <v>0</v>
      </c>
      <c r="Y196" s="140" cm="1">
        <f t="array" ref="Y196">SUMPRODUCT((M196:S196&gt;=$N$8)*(M196:S196 &lt;= $N$9)*(TEXT(M196:S196,"yyyy-mm")=V196)*(M197:S197 = "★"))</f>
        <v>0</v>
      </c>
      <c r="Z196" s="135"/>
      <c r="AA196" s="135"/>
      <c r="AB196" s="132">
        <v>156</v>
      </c>
      <c r="AC196" s="141">
        <f>AI194+1</f>
        <v>47035</v>
      </c>
      <c r="AD196" s="141">
        <f t="shared" ref="AD196:AI196" si="797">AC196+1</f>
        <v>47036</v>
      </c>
      <c r="AE196" s="141">
        <f t="shared" si="797"/>
        <v>47037</v>
      </c>
      <c r="AF196" s="141">
        <f t="shared" si="797"/>
        <v>47038</v>
      </c>
      <c r="AG196" s="141">
        <f t="shared" si="797"/>
        <v>47039</v>
      </c>
      <c r="AH196" s="142">
        <f t="shared" si="797"/>
        <v>47040</v>
      </c>
      <c r="AI196" s="143">
        <f t="shared" si="797"/>
        <v>47041</v>
      </c>
      <c r="AJ196" s="68">
        <f t="shared" ref="AJ196" si="798">COUNTIF(AC197:AI197,"★")</f>
        <v>0</v>
      </c>
      <c r="AK196" s="68"/>
      <c r="AL196" s="68" t="str">
        <f t="shared" ref="AL196" si="799">TEXT(AC196,"YYYY-MM")</f>
        <v>2028-10</v>
      </c>
      <c r="AM196" s="69" cm="1">
        <f t="array" ref="AM196">SUMPRODUCT((AC196:AI196&gt;=$N$8)*(AC196:AI196 &lt;= $N$9)*(TEXT(AC196:AI196,"yyyy-mm")=AL196)*(AC197:AI197 = "●"))</f>
        <v>0</v>
      </c>
      <c r="AN196" s="69" cm="1">
        <f t="array" ref="AN196">SUMPRODUCT((AH196:AI196&gt;=$N$8)*(AH196:AI196 &lt;= $N$9)*(TEXT(AH196:AI196,"yyyy-mm")=AL196)*(AH197:AI197 = "▲"))</f>
        <v>0</v>
      </c>
      <c r="AO196" s="69" cm="1">
        <f t="array" ref="AO196">SUMPRODUCT((AC196:AI196&gt;=$N$8)*(AC196:AI196 &lt;= $N$9)*(TEXT(AC196:AI196,"yyyy-mm")=AL196)*(AC197:AI197 = "★"))</f>
        <v>0</v>
      </c>
      <c r="AP196" s="65"/>
      <c r="AQ196" s="7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3"/>
    </row>
    <row r="197" spans="9:55" s="8" customFormat="1" ht="20.25" customHeight="1" thickBot="1" x14ac:dyDescent="0.5">
      <c r="I197" s="3"/>
      <c r="J197" s="86"/>
      <c r="K197" s="135" t="str">
        <f t="shared" ref="K197:K207" si="800">IF(U197&gt;=0.285,"OK","NG")</f>
        <v>NG</v>
      </c>
      <c r="L197" s="136"/>
      <c r="M197" s="144"/>
      <c r="N197" s="144"/>
      <c r="O197" s="144"/>
      <c r="P197" s="144"/>
      <c r="Q197" s="144"/>
      <c r="R197" s="145"/>
      <c r="S197" s="146"/>
      <c r="T197" s="135">
        <f t="shared" ref="T197" si="801">COUNTIF(M197:S197,"●")</f>
        <v>0</v>
      </c>
      <c r="U197" s="147">
        <f t="shared" ref="U197:U207" si="802">IF(COUNTA(M197:S197)=0,-1,IF(OR(COUNTIF(M197:S197,"▲")&gt;6,AND(M196&lt;$N$9,$N$9&lt;S196)),0.285,IF(T196+T197=0,0,T197/(T197+T196))))</f>
        <v>-1</v>
      </c>
      <c r="V197" s="135" t="str">
        <f t="shared" ref="V197" si="803">TEXT(S196,"YYYY-MM")</f>
        <v>2028-05</v>
      </c>
      <c r="W197" s="140" cm="1">
        <f t="array" ref="W197">IF(V197=V196,0,SUMPRODUCT((M196:S196&gt;=$N$8)*(M196:S196 &lt;= $N$9)*(TEXT(M196:S196,"yyyy-mm")=V197)*(M197:S197 = "●")))</f>
        <v>0</v>
      </c>
      <c r="X197" s="140" cm="1">
        <f t="array" ref="X197">IF(V197=V196,0,SUMPRODUCT((M196:S196&gt;=$N$8)*(M196:S196 &lt;= $N$9)*(TEXT(M196:S196,"yyyy-mm")=V197)*(M197:S197 = "▲")))</f>
        <v>0</v>
      </c>
      <c r="Y197" s="140" cm="1">
        <f t="array" ref="Y197">IF(V197=V196,0,SUMPRODUCT((M196:S196&gt;=$N$8)*(M196:S196 &lt;= $N$9)*(TEXT(M196:S196,"yyyy-mm")=V197)*(M197:S197 = "★")))</f>
        <v>0</v>
      </c>
      <c r="Z197" s="135"/>
      <c r="AA197" s="135" t="str">
        <f t="shared" ref="AA197:AA207" si="804">IF(AK197&gt;=0.285,"OK","NG")</f>
        <v>NG</v>
      </c>
      <c r="AB197" s="136"/>
      <c r="AC197" s="144"/>
      <c r="AD197" s="144"/>
      <c r="AE197" s="144"/>
      <c r="AF197" s="144"/>
      <c r="AG197" s="144"/>
      <c r="AH197" s="145"/>
      <c r="AI197" s="146"/>
      <c r="AJ197" s="68">
        <f t="shared" ref="AJ197" si="805">COUNTIF(AC197:AI197,"●")</f>
        <v>0</v>
      </c>
      <c r="AK197" s="70">
        <f t="shared" ref="AK197:AK207" si="806">IF(COUNTA(AC197:AI197)=0,-1,IF(OR(COUNTIF(AC197:AI197,"▲")&gt;6,AND(AC196&lt;$N$9,$N$9&lt;AI196)),0.285,IF(AJ196+AJ197=0,0,AJ197/(AJ197+AJ196))))</f>
        <v>-1</v>
      </c>
      <c r="AL197" s="68" t="str">
        <f t="shared" ref="AL197" si="807">TEXT(AI196,"YYYY-MM")</f>
        <v>2028-10</v>
      </c>
      <c r="AM197" s="69" cm="1">
        <f t="array" ref="AM197">IF(AL197=AL196,0,SUMPRODUCT((AC196:AI196&gt;=$N$8)*(AC196:AI196 &lt;= $N$9)*(TEXT(AC196:AI196,"yyyy-mm")=AL197)*(AC197:AI197 = "●")))</f>
        <v>0</v>
      </c>
      <c r="AN197" s="69" cm="1">
        <f t="array" ref="AN197">IF(AL197=AL196,0,SUMPRODUCT((AC196:AI196&gt;=$N$8)*(AC196:AI196 &lt;= $N$9)*(TEXT(AC196:AI196,"yyyy-mm")=AL197)*(AC197:AI197 = "▲")))</f>
        <v>0</v>
      </c>
      <c r="AO197" s="69" cm="1">
        <f t="array" ref="AO197">IF(AL197=AL196,0,SUMPRODUCT((AC196:AI196&gt;=$N$8)*(AC196:AI196 &lt;= $N$9)*(TEXT(AC196:AI196,"yyyy-mm")=AL197)*(AC197:AI197 = "★")))</f>
        <v>0</v>
      </c>
      <c r="AP197" s="65"/>
      <c r="AQ197" s="7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3"/>
    </row>
    <row r="198" spans="9:55" s="8" customFormat="1" ht="20.25" customHeight="1" x14ac:dyDescent="0.45">
      <c r="I198" s="3"/>
      <c r="J198" s="86"/>
      <c r="K198" s="135"/>
      <c r="L198" s="132">
        <v>136</v>
      </c>
      <c r="M198" s="141">
        <f>S196+1</f>
        <v>46895</v>
      </c>
      <c r="N198" s="141">
        <f t="shared" ref="N198:S198" si="808">M198+1</f>
        <v>46896</v>
      </c>
      <c r="O198" s="141">
        <f t="shared" si="808"/>
        <v>46897</v>
      </c>
      <c r="P198" s="141">
        <f t="shared" si="808"/>
        <v>46898</v>
      </c>
      <c r="Q198" s="141">
        <f t="shared" si="808"/>
        <v>46899</v>
      </c>
      <c r="R198" s="142">
        <f t="shared" si="808"/>
        <v>46900</v>
      </c>
      <c r="S198" s="143">
        <f t="shared" si="808"/>
        <v>46901</v>
      </c>
      <c r="T198" s="135">
        <f t="shared" ref="T198" si="809">COUNTIF(M199:S199,"★")</f>
        <v>0</v>
      </c>
      <c r="U198" s="135"/>
      <c r="V198" s="135" t="str">
        <f t="shared" ref="V198" si="810">TEXT(M198,"YYYY-MM")</f>
        <v>2028-05</v>
      </c>
      <c r="W198" s="140" cm="1">
        <f t="array" ref="W198">SUMPRODUCT((M198:S198&gt;=$N$8)*(M198:S198 &lt;= $N$9)*(TEXT(M198:S198,"yyyy-mm")=V198)*(M199:S199 = "●"))</f>
        <v>0</v>
      </c>
      <c r="X198" s="140" cm="1">
        <f t="array" ref="X198">SUMPRODUCT((R198:S198&gt;=$N$8)*(R198:S198 &lt;= $N$9)*(TEXT(R198:S198,"yyyy-mm")=V198)*(R199:S199 = "▲"))</f>
        <v>0</v>
      </c>
      <c r="Y198" s="140" cm="1">
        <f t="array" ref="Y198">SUMPRODUCT((M198:S198&gt;=$N$8)*(M198:S198 &lt;= $N$9)*(TEXT(M198:S198,"yyyy-mm")=V198)*(M199:S199 = "★"))</f>
        <v>0</v>
      </c>
      <c r="Z198" s="135"/>
      <c r="AA198" s="135"/>
      <c r="AB198" s="132">
        <v>157</v>
      </c>
      <c r="AC198" s="141">
        <f>AI196+1</f>
        <v>47042</v>
      </c>
      <c r="AD198" s="141">
        <f t="shared" ref="AD198:AI198" si="811">AC198+1</f>
        <v>47043</v>
      </c>
      <c r="AE198" s="141">
        <f t="shared" si="811"/>
        <v>47044</v>
      </c>
      <c r="AF198" s="141">
        <f t="shared" si="811"/>
        <v>47045</v>
      </c>
      <c r="AG198" s="141">
        <f t="shared" si="811"/>
        <v>47046</v>
      </c>
      <c r="AH198" s="142">
        <f t="shared" si="811"/>
        <v>47047</v>
      </c>
      <c r="AI198" s="143">
        <f t="shared" si="811"/>
        <v>47048</v>
      </c>
      <c r="AJ198" s="68">
        <f t="shared" ref="AJ198" si="812">COUNTIF(AC199:AI199,"★")</f>
        <v>0</v>
      </c>
      <c r="AK198" s="68"/>
      <c r="AL198" s="68" t="str">
        <f t="shared" ref="AL198" si="813">TEXT(AC198,"YYYY-MM")</f>
        <v>2028-10</v>
      </c>
      <c r="AM198" s="69" cm="1">
        <f t="array" ref="AM198">SUMPRODUCT((AC198:AI198&gt;=$N$8)*(AC198:AI198 &lt;= $N$9)*(TEXT(AC198:AI198,"yyyy-mm")=AL198)*(AC199:AI199 = "●"))</f>
        <v>0</v>
      </c>
      <c r="AN198" s="69" cm="1">
        <f t="array" ref="AN198">SUMPRODUCT((AH198:AI198&gt;=$N$8)*(AH198:AI198 &lt;= $N$9)*(TEXT(AH198:AI198,"yyyy-mm")=AL198)*(AH199:AI199 = "▲"))</f>
        <v>0</v>
      </c>
      <c r="AO198" s="69" cm="1">
        <f t="array" ref="AO198">SUMPRODUCT((AC198:AI198&gt;=$N$8)*(AC198:AI198 &lt;= $N$9)*(TEXT(AC198:AI198,"yyyy-mm")=AL198)*(AC199:AI199 = "★"))</f>
        <v>0</v>
      </c>
      <c r="AP198" s="65"/>
      <c r="AQ198" s="7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3"/>
    </row>
    <row r="199" spans="9:55" s="8" customFormat="1" ht="20.25" customHeight="1" thickBot="1" x14ac:dyDescent="0.5">
      <c r="I199" s="3"/>
      <c r="J199" s="86"/>
      <c r="K199" s="135" t="str">
        <f t="shared" ref="K199:K209" si="814">IF(U199&gt;=0.285,"OK","NG")</f>
        <v>NG</v>
      </c>
      <c r="L199" s="136"/>
      <c r="M199" s="144"/>
      <c r="N199" s="144"/>
      <c r="O199" s="144"/>
      <c r="P199" s="144"/>
      <c r="Q199" s="144"/>
      <c r="R199" s="145"/>
      <c r="S199" s="146"/>
      <c r="T199" s="135">
        <f t="shared" ref="T199" si="815">COUNTIF(M199:S199,"●")</f>
        <v>0</v>
      </c>
      <c r="U199" s="147">
        <f t="shared" ref="U199:U209" si="816">IF(COUNTA(M199:S199)=0,-1,IF(OR(COUNTIF(M199:S199,"▲")&gt;6,AND(M198&lt;$N$9,$N$9&lt;S198)),0.285,IF(T198+T199=0,0,T199/(T199+T198))))</f>
        <v>-1</v>
      </c>
      <c r="V199" s="135" t="str">
        <f t="shared" ref="V199" si="817">TEXT(S198,"YYYY-MM")</f>
        <v>2028-05</v>
      </c>
      <c r="W199" s="140" cm="1">
        <f t="array" ref="W199">IF(V199=V198,0,SUMPRODUCT((M198:S198&gt;=$N$8)*(M198:S198 &lt;= $N$9)*(TEXT(M198:S198,"yyyy-mm")=V199)*(M199:S199 = "●")))</f>
        <v>0</v>
      </c>
      <c r="X199" s="140" cm="1">
        <f t="array" ref="X199">IF(V199=V198,0,SUMPRODUCT((M198:S198&gt;=$N$8)*(M198:S198 &lt;= $N$9)*(TEXT(M198:S198,"yyyy-mm")=V199)*(M199:S199 = "▲")))</f>
        <v>0</v>
      </c>
      <c r="Y199" s="140" cm="1">
        <f t="array" ref="Y199">IF(V199=V198,0,SUMPRODUCT((M198:S198&gt;=$N$8)*(M198:S198 &lt;= $N$9)*(TEXT(M198:S198,"yyyy-mm")=V199)*(M199:S199 = "★")))</f>
        <v>0</v>
      </c>
      <c r="Z199" s="135"/>
      <c r="AA199" s="135" t="str">
        <f t="shared" ref="AA199:AA209" si="818">IF(AK199&gt;=0.285,"OK","NG")</f>
        <v>NG</v>
      </c>
      <c r="AB199" s="136"/>
      <c r="AC199" s="144"/>
      <c r="AD199" s="144"/>
      <c r="AE199" s="144"/>
      <c r="AF199" s="144"/>
      <c r="AG199" s="144"/>
      <c r="AH199" s="145"/>
      <c r="AI199" s="146"/>
      <c r="AJ199" s="68">
        <f t="shared" ref="AJ199" si="819">COUNTIF(AC199:AI199,"●")</f>
        <v>0</v>
      </c>
      <c r="AK199" s="70">
        <f t="shared" ref="AK199:AK209" si="820">IF(COUNTA(AC199:AI199)=0,-1,IF(OR(COUNTIF(AC199:AI199,"▲")&gt;6,AND(AC198&lt;$N$9,$N$9&lt;AI198)),0.285,IF(AJ198+AJ199=0,0,AJ199/(AJ199+AJ198))))</f>
        <v>-1</v>
      </c>
      <c r="AL199" s="68" t="str">
        <f t="shared" ref="AL199" si="821">TEXT(AI198,"YYYY-MM")</f>
        <v>2028-10</v>
      </c>
      <c r="AM199" s="69" cm="1">
        <f t="array" ref="AM199">IF(AL199=AL198,0,SUMPRODUCT((AC198:AI198&gt;=$N$8)*(AC198:AI198 &lt;= $N$9)*(TEXT(AC198:AI198,"yyyy-mm")=AL199)*(AC199:AI199 = "●")))</f>
        <v>0</v>
      </c>
      <c r="AN199" s="69" cm="1">
        <f t="array" ref="AN199">IF(AL199=AL198,0,SUMPRODUCT((AC198:AI198&gt;=$N$8)*(AC198:AI198 &lt;= $N$9)*(TEXT(AC198:AI198,"yyyy-mm")=AL199)*(AC199:AI199 = "▲")))</f>
        <v>0</v>
      </c>
      <c r="AO199" s="69" cm="1">
        <f t="array" ref="AO199">IF(AL199=AL198,0,SUMPRODUCT((AC198:AI198&gt;=$N$8)*(AC198:AI198 &lt;= $N$9)*(TEXT(AC198:AI198,"yyyy-mm")=AL199)*(AC199:AI199 = "★")))</f>
        <v>0</v>
      </c>
      <c r="AP199" s="65"/>
      <c r="AQ199" s="7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3"/>
    </row>
    <row r="200" spans="9:55" s="8" customFormat="1" ht="20.25" customHeight="1" x14ac:dyDescent="0.45">
      <c r="I200" s="3"/>
      <c r="J200" s="86"/>
      <c r="K200" s="135"/>
      <c r="L200" s="132">
        <v>137</v>
      </c>
      <c r="M200" s="141">
        <f>S198+1</f>
        <v>46902</v>
      </c>
      <c r="N200" s="141">
        <f t="shared" ref="N200:S200" si="822">M200+1</f>
        <v>46903</v>
      </c>
      <c r="O200" s="141">
        <f t="shared" si="822"/>
        <v>46904</v>
      </c>
      <c r="P200" s="141">
        <f t="shared" si="822"/>
        <v>46905</v>
      </c>
      <c r="Q200" s="141">
        <f t="shared" si="822"/>
        <v>46906</v>
      </c>
      <c r="R200" s="142">
        <f t="shared" si="822"/>
        <v>46907</v>
      </c>
      <c r="S200" s="143">
        <f t="shared" si="822"/>
        <v>46908</v>
      </c>
      <c r="T200" s="135">
        <f t="shared" ref="T200" si="823">COUNTIF(M201:S201,"★")</f>
        <v>0</v>
      </c>
      <c r="U200" s="135"/>
      <c r="V200" s="135" t="str">
        <f t="shared" ref="V200" si="824">TEXT(M200,"YYYY-MM")</f>
        <v>2028-05</v>
      </c>
      <c r="W200" s="140" cm="1">
        <f t="array" ref="W200">SUMPRODUCT((M200:S200&gt;=$N$8)*(M200:S200 &lt;= $N$9)*(TEXT(M200:S200,"yyyy-mm")=V200)*(M201:S201 = "●"))</f>
        <v>0</v>
      </c>
      <c r="X200" s="140" cm="1">
        <f t="array" ref="X200">SUMPRODUCT((R200:S200&gt;=$N$8)*(R200:S200 &lt;= $N$9)*(TEXT(R200:S200,"yyyy-mm")=V200)*(R201:S201 = "▲"))</f>
        <v>0</v>
      </c>
      <c r="Y200" s="140" cm="1">
        <f t="array" ref="Y200">SUMPRODUCT((M200:S200&gt;=$N$8)*(M200:S200 &lt;= $N$9)*(TEXT(M200:S200,"yyyy-mm")=V200)*(M201:S201 = "★"))</f>
        <v>0</v>
      </c>
      <c r="Z200" s="135"/>
      <c r="AA200" s="135"/>
      <c r="AB200" s="132">
        <v>158</v>
      </c>
      <c r="AC200" s="141">
        <f>AI198+1</f>
        <v>47049</v>
      </c>
      <c r="AD200" s="141">
        <f t="shared" ref="AD200:AI200" si="825">AC200+1</f>
        <v>47050</v>
      </c>
      <c r="AE200" s="141">
        <f t="shared" si="825"/>
        <v>47051</v>
      </c>
      <c r="AF200" s="141">
        <f t="shared" si="825"/>
        <v>47052</v>
      </c>
      <c r="AG200" s="141">
        <f t="shared" si="825"/>
        <v>47053</v>
      </c>
      <c r="AH200" s="142">
        <f t="shared" si="825"/>
        <v>47054</v>
      </c>
      <c r="AI200" s="143">
        <f t="shared" si="825"/>
        <v>47055</v>
      </c>
      <c r="AJ200" s="68">
        <f t="shared" ref="AJ200" si="826">COUNTIF(AC201:AI201,"★")</f>
        <v>0</v>
      </c>
      <c r="AK200" s="68"/>
      <c r="AL200" s="68" t="str">
        <f t="shared" ref="AL200" si="827">TEXT(AC200,"YYYY-MM")</f>
        <v>2028-10</v>
      </c>
      <c r="AM200" s="69" cm="1">
        <f t="array" ref="AM200">SUMPRODUCT((AC200:AI200&gt;=$N$8)*(AC200:AI200 &lt;= $N$9)*(TEXT(AC200:AI200,"yyyy-mm")=AL200)*(AC201:AI201 = "●"))</f>
        <v>0</v>
      </c>
      <c r="AN200" s="69" cm="1">
        <f t="array" ref="AN200">SUMPRODUCT((AH200:AI200&gt;=$N$8)*(AH200:AI200 &lt;= $N$9)*(TEXT(AH200:AI200,"yyyy-mm")=AL200)*(AH201:AI201 = "▲"))</f>
        <v>0</v>
      </c>
      <c r="AO200" s="69" cm="1">
        <f t="array" ref="AO200">SUMPRODUCT((AC200:AI200&gt;=$N$8)*(AC200:AI200 &lt;= $N$9)*(TEXT(AC200:AI200,"yyyy-mm")=AL200)*(AC201:AI201 = "★"))</f>
        <v>0</v>
      </c>
      <c r="AP200" s="68"/>
      <c r="AQ200" s="19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3"/>
    </row>
    <row r="201" spans="9:55" s="8" customFormat="1" ht="20.25" customHeight="1" thickBot="1" x14ac:dyDescent="0.5">
      <c r="I201" s="3"/>
      <c r="J201" s="86"/>
      <c r="K201" s="135" t="str">
        <f t="shared" ref="K201:K211" si="828">IF(U201&gt;=0.285,"OK","NG")</f>
        <v>NG</v>
      </c>
      <c r="L201" s="136"/>
      <c r="M201" s="144"/>
      <c r="N201" s="144"/>
      <c r="O201" s="144"/>
      <c r="P201" s="144"/>
      <c r="Q201" s="144"/>
      <c r="R201" s="145"/>
      <c r="S201" s="146"/>
      <c r="T201" s="135">
        <f t="shared" ref="T201" si="829">COUNTIF(M201:S201,"●")</f>
        <v>0</v>
      </c>
      <c r="U201" s="147">
        <f t="shared" ref="U201:U211" si="830">IF(COUNTA(M201:S201)=0,-1,IF(OR(COUNTIF(M201:S201,"▲")&gt;6,AND(M200&lt;$N$9,$N$9&lt;S200)),0.285,IF(T200+T201=0,0,T201/(T201+T200))))</f>
        <v>-1</v>
      </c>
      <c r="V201" s="135" t="str">
        <f t="shared" ref="V201" si="831">TEXT(S200,"YYYY-MM")</f>
        <v>2028-06</v>
      </c>
      <c r="W201" s="140" cm="1">
        <f t="array" ref="W201">IF(V201=V200,0,SUMPRODUCT((M200:S200&gt;=$N$8)*(M200:S200 &lt;= $N$9)*(TEXT(M200:S200,"yyyy-mm")=V201)*(M201:S201 = "●")))</f>
        <v>0</v>
      </c>
      <c r="X201" s="140" cm="1">
        <f t="array" ref="X201">IF(V201=V200,0,SUMPRODUCT((M200:S200&gt;=$N$8)*(M200:S200 &lt;= $N$9)*(TEXT(M200:S200,"yyyy-mm")=V201)*(M201:S201 = "▲")))</f>
        <v>0</v>
      </c>
      <c r="Y201" s="140" cm="1">
        <f t="array" ref="Y201">IF(V201=V200,0,SUMPRODUCT((M200:S200&gt;=$N$8)*(M200:S200 &lt;= $N$9)*(TEXT(M200:S200,"yyyy-mm")=V201)*(M201:S201 = "★")))</f>
        <v>0</v>
      </c>
      <c r="Z201" s="135"/>
      <c r="AA201" s="135" t="str">
        <f t="shared" ref="AA201:AA211" si="832">IF(AK201&gt;=0.285,"OK","NG")</f>
        <v>NG</v>
      </c>
      <c r="AB201" s="136"/>
      <c r="AC201" s="144"/>
      <c r="AD201" s="144"/>
      <c r="AE201" s="144"/>
      <c r="AF201" s="144"/>
      <c r="AG201" s="144"/>
      <c r="AH201" s="145"/>
      <c r="AI201" s="146"/>
      <c r="AJ201" s="68">
        <f t="shared" ref="AJ201" si="833">COUNTIF(AC201:AI201,"●")</f>
        <v>0</v>
      </c>
      <c r="AK201" s="70">
        <f t="shared" ref="AK201:AK211" si="834">IF(COUNTA(AC201:AI201)=0,-1,IF(OR(COUNTIF(AC201:AI201,"▲")&gt;6,AND(AC200&lt;$N$9,$N$9&lt;AI200)),0.285,IF(AJ200+AJ201=0,0,AJ201/(AJ201+AJ200))))</f>
        <v>-1</v>
      </c>
      <c r="AL201" s="68" t="str">
        <f t="shared" ref="AL201" si="835">TEXT(AI200,"YYYY-MM")</f>
        <v>2028-10</v>
      </c>
      <c r="AM201" s="69" cm="1">
        <f t="array" ref="AM201">IF(AL201=AL200,0,SUMPRODUCT((AC200:AI200&gt;=$N$8)*(AC200:AI200 &lt;= $N$9)*(TEXT(AC200:AI200,"yyyy-mm")=AL201)*(AC201:AI201 = "●")))</f>
        <v>0</v>
      </c>
      <c r="AN201" s="69" cm="1">
        <f t="array" ref="AN201">IF(AL201=AL200,0,SUMPRODUCT((AC200:AI200&gt;=$N$8)*(AC200:AI200 &lt;= $N$9)*(TEXT(AC200:AI200,"yyyy-mm")=AL201)*(AC201:AI201 = "▲")))</f>
        <v>0</v>
      </c>
      <c r="AO201" s="69" cm="1">
        <f t="array" ref="AO201">IF(AL201=AL200,0,SUMPRODUCT((AC200:AI200&gt;=$N$8)*(AC200:AI200 &lt;= $N$9)*(TEXT(AC200:AI200,"yyyy-mm")=AL201)*(AC201:AI201 = "★")))</f>
        <v>0</v>
      </c>
      <c r="AP201" s="68"/>
      <c r="AQ201" s="19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3"/>
    </row>
    <row r="202" spans="9:55" s="8" customFormat="1" x14ac:dyDescent="0.45">
      <c r="I202" s="3"/>
      <c r="J202" s="7"/>
      <c r="K202" s="9"/>
      <c r="L202" s="4"/>
      <c r="M202" s="4"/>
      <c r="N202" s="4"/>
      <c r="O202" s="4"/>
      <c r="P202" s="4"/>
      <c r="Q202" s="4"/>
      <c r="R202" s="4"/>
      <c r="S202" s="4"/>
      <c r="T202" s="7"/>
      <c r="U202" s="16">
        <f>IFERROR(AVERAGEIF(U160:U201,"&gt;-1"),0)</f>
        <v>0</v>
      </c>
      <c r="V202" s="7"/>
      <c r="W202" s="6"/>
      <c r="X202" s="6"/>
      <c r="Y202" s="6"/>
      <c r="Z202" s="7"/>
      <c r="AA202" s="10"/>
      <c r="AB202" s="4"/>
      <c r="AC202" s="4"/>
      <c r="AD202" s="4"/>
      <c r="AE202" s="4"/>
      <c r="AF202" s="4"/>
      <c r="AG202" s="4"/>
      <c r="AH202" s="4"/>
      <c r="AI202" s="4"/>
      <c r="AJ202" s="7"/>
      <c r="AK202" s="16">
        <f>IFERROR(AVERAGEIF(AK160:AK201,"&gt;-1"),0)</f>
        <v>0</v>
      </c>
      <c r="AL202" s="7"/>
      <c r="AM202" s="6"/>
      <c r="AN202" s="6"/>
      <c r="AO202" s="6"/>
      <c r="AP202" s="19"/>
      <c r="AQ202" s="19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3"/>
    </row>
    <row r="203" spans="9:55" s="8" customFormat="1" x14ac:dyDescent="0.45">
      <c r="I203" s="3"/>
      <c r="J203" s="7"/>
      <c r="K203" s="9"/>
      <c r="L203" s="4"/>
      <c r="M203" s="4"/>
      <c r="N203" s="4"/>
      <c r="O203" s="4"/>
      <c r="P203" s="4"/>
      <c r="Q203" s="4"/>
      <c r="R203" s="4"/>
      <c r="S203" s="4"/>
      <c r="T203" s="7"/>
      <c r="U203" s="7"/>
      <c r="V203" s="7"/>
      <c r="W203" s="6"/>
      <c r="X203" s="6"/>
      <c r="Y203" s="6"/>
      <c r="Z203" s="7"/>
      <c r="AA203" s="10"/>
      <c r="AB203" s="4"/>
      <c r="AC203" s="4"/>
      <c r="AD203" s="4"/>
      <c r="AE203" s="4"/>
      <c r="AF203" s="4"/>
      <c r="AG203" s="4"/>
      <c r="AH203" s="4"/>
      <c r="AI203" s="4"/>
      <c r="AJ203" s="7"/>
      <c r="AK203" s="7"/>
      <c r="AL203" s="7"/>
      <c r="AM203" s="6"/>
      <c r="AN203" s="6"/>
      <c r="AO203" s="6"/>
      <c r="AP203" s="19"/>
      <c r="AQ203" s="19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3"/>
    </row>
    <row r="204" spans="9:55" s="8" customFormat="1" x14ac:dyDescent="0.45">
      <c r="I204" s="3"/>
      <c r="J204" s="3"/>
      <c r="K204" s="2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22"/>
      <c r="X204" s="22"/>
      <c r="Y204" s="22"/>
      <c r="Z204" s="3"/>
      <c r="AA204" s="21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6"/>
      <c r="AN204" s="6"/>
      <c r="AO204" s="6"/>
      <c r="AP204" s="19"/>
      <c r="AQ204" s="19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3"/>
    </row>
    <row r="205" spans="9:55" s="8" customFormat="1" x14ac:dyDescent="0.45">
      <c r="I205" s="3"/>
      <c r="J205" s="3"/>
      <c r="K205" s="2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22"/>
      <c r="X205" s="22"/>
      <c r="Y205" s="22"/>
      <c r="Z205" s="3"/>
      <c r="AA205" s="21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6"/>
      <c r="AN205" s="6"/>
      <c r="AO205" s="6"/>
      <c r="AP205" s="19"/>
      <c r="AQ205" s="19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3"/>
    </row>
    <row r="206" spans="9:55" s="8" customFormat="1" x14ac:dyDescent="0.45">
      <c r="I206" s="3"/>
      <c r="J206" s="3"/>
      <c r="K206" s="2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22"/>
      <c r="X206" s="22"/>
      <c r="Y206" s="22"/>
      <c r="Z206" s="3"/>
      <c r="AA206" s="21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6"/>
      <c r="AN206" s="6"/>
      <c r="AO206" s="6"/>
      <c r="AP206" s="19"/>
      <c r="AQ206" s="19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3"/>
    </row>
    <row r="207" spans="9:55" s="8" customFormat="1" x14ac:dyDescent="0.45">
      <c r="I207" s="3"/>
      <c r="J207" s="3"/>
      <c r="K207" s="2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22"/>
      <c r="X207" s="22"/>
      <c r="Y207" s="22"/>
      <c r="Z207" s="3"/>
      <c r="AA207" s="21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20"/>
      <c r="AN207" s="6"/>
      <c r="AO207" s="6"/>
      <c r="AP207" s="19"/>
      <c r="AQ207" s="19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3"/>
    </row>
    <row r="208" spans="9:55" s="8" customFormat="1" x14ac:dyDescent="0.45">
      <c r="I208" s="3"/>
      <c r="J208" s="3"/>
      <c r="K208" s="2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22"/>
      <c r="X208" s="22"/>
      <c r="Y208" s="22"/>
      <c r="Z208" s="3"/>
      <c r="AA208" s="21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20"/>
      <c r="AN208" s="20"/>
      <c r="AO208" s="20"/>
      <c r="AP208" s="19"/>
      <c r="AQ208" s="19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3"/>
    </row>
    <row r="209" spans="9:55" s="8" customFormat="1" x14ac:dyDescent="0.45">
      <c r="I209" s="3"/>
      <c r="J209" s="3"/>
      <c r="K209" s="2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22"/>
      <c r="X209" s="22"/>
      <c r="Y209" s="22"/>
      <c r="Z209" s="3"/>
      <c r="AA209" s="21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20"/>
      <c r="AN209" s="20"/>
      <c r="AO209" s="20"/>
      <c r="AP209" s="19"/>
      <c r="AQ209" s="19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3"/>
    </row>
    <row r="210" spans="9:55" s="8" customFormat="1" x14ac:dyDescent="0.45">
      <c r="I210" s="3"/>
      <c r="J210" s="3"/>
      <c r="K210" s="2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22"/>
      <c r="X210" s="22"/>
      <c r="Y210" s="22"/>
      <c r="Z210" s="3"/>
      <c r="AA210" s="21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20"/>
      <c r="AN210" s="20"/>
      <c r="AO210" s="20"/>
      <c r="AP210" s="19"/>
      <c r="AQ210" s="19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3"/>
    </row>
    <row r="211" spans="9:55" s="8" customFormat="1" x14ac:dyDescent="0.45">
      <c r="I211" s="3"/>
      <c r="J211" s="3"/>
      <c r="K211" s="2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22"/>
      <c r="X211" s="22"/>
      <c r="Y211" s="22"/>
      <c r="Z211" s="3"/>
      <c r="AA211" s="21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20"/>
      <c r="AN211" s="20"/>
      <c r="AO211" s="20"/>
      <c r="AP211" s="19"/>
      <c r="AQ211" s="19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3"/>
    </row>
    <row r="212" spans="9:55" s="8" customFormat="1" x14ac:dyDescent="0.45">
      <c r="I212" s="3"/>
      <c r="J212" s="3"/>
      <c r="K212" s="2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22"/>
      <c r="X212" s="22"/>
      <c r="Y212" s="22"/>
      <c r="Z212" s="3"/>
      <c r="AA212" s="21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20"/>
      <c r="AN212" s="20"/>
      <c r="AO212" s="20"/>
      <c r="AP212" s="19"/>
      <c r="AQ212" s="19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3"/>
    </row>
    <row r="213" spans="9:55" s="8" customFormat="1" x14ac:dyDescent="0.45">
      <c r="I213" s="3"/>
      <c r="J213" s="3"/>
      <c r="K213" s="2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22"/>
      <c r="X213" s="22"/>
      <c r="Y213" s="22"/>
      <c r="Z213" s="3"/>
      <c r="AA213" s="21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20"/>
      <c r="AN213" s="20"/>
      <c r="AO213" s="20"/>
      <c r="AP213" s="19"/>
      <c r="AQ213" s="19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3"/>
    </row>
    <row r="214" spans="9:55" s="8" customFormat="1" x14ac:dyDescent="0.45">
      <c r="I214" s="3"/>
      <c r="J214" s="3"/>
      <c r="K214" s="2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22"/>
      <c r="X214" s="22"/>
      <c r="Y214" s="22"/>
      <c r="Z214" s="3"/>
      <c r="AA214" s="21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20"/>
      <c r="AN214" s="20"/>
      <c r="AO214" s="20"/>
      <c r="AP214" s="19"/>
      <c r="AQ214" s="19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3"/>
    </row>
    <row r="215" spans="9:55" s="8" customFormat="1" x14ac:dyDescent="0.45">
      <c r="I215" s="3"/>
      <c r="J215" s="3"/>
      <c r="K215" s="2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22"/>
      <c r="X215" s="22"/>
      <c r="Y215" s="22"/>
      <c r="Z215" s="3"/>
      <c r="AA215" s="21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20"/>
      <c r="AN215" s="20"/>
      <c r="AO215" s="20"/>
      <c r="AP215" s="19"/>
      <c r="AQ215" s="19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3"/>
    </row>
    <row r="216" spans="9:55" s="8" customFormat="1" x14ac:dyDescent="0.45">
      <c r="I216" s="3"/>
      <c r="J216" s="3"/>
      <c r="K216" s="2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22"/>
      <c r="X216" s="22"/>
      <c r="Y216" s="22"/>
      <c r="Z216" s="3"/>
      <c r="AA216" s="21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20"/>
      <c r="AN216" s="20"/>
      <c r="AO216" s="20"/>
      <c r="AP216" s="19"/>
      <c r="AQ216" s="19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3"/>
    </row>
    <row r="217" spans="9:55" s="8" customFormat="1" x14ac:dyDescent="0.45">
      <c r="I217" s="3"/>
      <c r="J217" s="3"/>
      <c r="K217" s="2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22"/>
      <c r="X217" s="22"/>
      <c r="Y217" s="22"/>
      <c r="Z217" s="3"/>
      <c r="AA217" s="21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20"/>
      <c r="AN217" s="20"/>
      <c r="AO217" s="20"/>
      <c r="AP217" s="19"/>
      <c r="AQ217" s="19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3"/>
    </row>
    <row r="218" spans="9:55" s="8" customFormat="1" x14ac:dyDescent="0.45">
      <c r="I218" s="3"/>
      <c r="J218" s="3"/>
      <c r="K218" s="2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22"/>
      <c r="X218" s="22"/>
      <c r="Y218" s="22"/>
      <c r="Z218" s="3"/>
      <c r="AA218" s="21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20"/>
      <c r="AN218" s="20"/>
      <c r="AO218" s="20"/>
      <c r="AP218" s="19"/>
      <c r="AQ218" s="19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3"/>
    </row>
    <row r="219" spans="9:55" s="8" customFormat="1" x14ac:dyDescent="0.45">
      <c r="I219" s="3"/>
      <c r="J219" s="3"/>
      <c r="K219" s="2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22"/>
      <c r="X219" s="22"/>
      <c r="Y219" s="22"/>
      <c r="Z219" s="3"/>
      <c r="AA219" s="21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20"/>
      <c r="AN219" s="20"/>
      <c r="AO219" s="20"/>
      <c r="AP219" s="19"/>
      <c r="AQ219" s="19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3"/>
    </row>
    <row r="220" spans="9:55" s="8" customFormat="1" x14ac:dyDescent="0.45">
      <c r="I220" s="3"/>
      <c r="J220" s="3"/>
      <c r="K220" s="2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22"/>
      <c r="X220" s="22"/>
      <c r="Y220" s="22"/>
      <c r="Z220" s="3"/>
      <c r="AA220" s="21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20"/>
      <c r="AN220" s="20"/>
      <c r="AO220" s="20"/>
      <c r="AP220" s="19"/>
      <c r="AQ220" s="19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3"/>
    </row>
    <row r="221" spans="9:55" s="8" customFormat="1" x14ac:dyDescent="0.45">
      <c r="I221" s="3"/>
      <c r="J221" s="3"/>
      <c r="K221" s="2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22"/>
      <c r="X221" s="22"/>
      <c r="Y221" s="22"/>
      <c r="Z221" s="3"/>
      <c r="AA221" s="21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20"/>
      <c r="AN221" s="20"/>
      <c r="AO221" s="20"/>
      <c r="AP221" s="19"/>
      <c r="AQ221" s="19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3"/>
    </row>
    <row r="222" spans="9:55" s="8" customFormat="1" x14ac:dyDescent="0.45">
      <c r="I222" s="3"/>
      <c r="J222" s="3"/>
      <c r="K222" s="2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22"/>
      <c r="X222" s="22"/>
      <c r="Y222" s="22"/>
      <c r="Z222" s="3"/>
      <c r="AA222" s="21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20"/>
      <c r="AN222" s="20"/>
      <c r="AO222" s="20"/>
      <c r="AP222" s="19"/>
      <c r="AQ222" s="19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3"/>
    </row>
    <row r="223" spans="9:55" s="8" customFormat="1" x14ac:dyDescent="0.45">
      <c r="I223" s="3"/>
      <c r="J223" s="3"/>
      <c r="K223" s="2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22"/>
      <c r="X223" s="22"/>
      <c r="Y223" s="22"/>
      <c r="Z223" s="3"/>
      <c r="AA223" s="21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20"/>
      <c r="AN223" s="20"/>
      <c r="AO223" s="20"/>
      <c r="AP223" s="19"/>
      <c r="AQ223" s="19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3"/>
    </row>
    <row r="224" spans="9:55" s="8" customFormat="1" x14ac:dyDescent="0.45">
      <c r="I224" s="3"/>
      <c r="J224" s="3"/>
      <c r="K224" s="2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22"/>
      <c r="X224" s="22"/>
      <c r="Y224" s="22"/>
      <c r="Z224" s="3"/>
      <c r="AA224" s="21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20"/>
      <c r="AN224" s="20"/>
      <c r="AO224" s="20"/>
      <c r="AP224" s="19"/>
      <c r="AQ224" s="19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3"/>
    </row>
    <row r="225" spans="9:55" s="8" customFormat="1" x14ac:dyDescent="0.45">
      <c r="I225" s="3"/>
      <c r="J225" s="3"/>
      <c r="K225" s="2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22"/>
      <c r="X225" s="22"/>
      <c r="Y225" s="22"/>
      <c r="Z225" s="3"/>
      <c r="AA225" s="21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20"/>
      <c r="AN225" s="20"/>
      <c r="AO225" s="20"/>
      <c r="AP225" s="19"/>
      <c r="AQ225" s="19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3"/>
    </row>
    <row r="226" spans="9:55" s="8" customFormat="1" x14ac:dyDescent="0.45">
      <c r="I226" s="3"/>
      <c r="J226" s="3"/>
      <c r="K226" s="2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22"/>
      <c r="X226" s="22"/>
      <c r="Y226" s="22"/>
      <c r="Z226" s="3"/>
      <c r="AA226" s="21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20"/>
      <c r="AN226" s="20"/>
      <c r="AO226" s="20"/>
      <c r="AP226" s="19"/>
      <c r="AQ226" s="19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3"/>
    </row>
    <row r="227" spans="9:55" s="8" customFormat="1" x14ac:dyDescent="0.45">
      <c r="I227" s="3"/>
      <c r="J227" s="3"/>
      <c r="K227" s="2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22"/>
      <c r="X227" s="22"/>
      <c r="Y227" s="22"/>
      <c r="Z227" s="3"/>
      <c r="AA227" s="21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20"/>
      <c r="AN227" s="20"/>
      <c r="AO227" s="20"/>
      <c r="AP227" s="19"/>
      <c r="AQ227" s="19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3"/>
    </row>
    <row r="228" spans="9:55" s="8" customFormat="1" x14ac:dyDescent="0.45">
      <c r="I228" s="3"/>
      <c r="J228" s="3"/>
      <c r="K228" s="2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22"/>
      <c r="X228" s="22"/>
      <c r="Y228" s="22"/>
      <c r="Z228" s="3"/>
      <c r="AA228" s="21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20"/>
      <c r="AN228" s="20"/>
      <c r="AO228" s="20"/>
      <c r="AP228" s="19"/>
      <c r="AQ228" s="19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3"/>
    </row>
    <row r="229" spans="9:55" s="8" customFormat="1" x14ac:dyDescent="0.45">
      <c r="I229" s="3"/>
      <c r="J229" s="3"/>
      <c r="K229" s="2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22"/>
      <c r="X229" s="22"/>
      <c r="Y229" s="22"/>
      <c r="Z229" s="3"/>
      <c r="AA229" s="21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20"/>
      <c r="AN229" s="20"/>
      <c r="AO229" s="20"/>
      <c r="AP229" s="19"/>
      <c r="AQ229" s="19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3"/>
    </row>
    <row r="230" spans="9:55" s="8" customFormat="1" x14ac:dyDescent="0.45">
      <c r="I230" s="3"/>
      <c r="J230" s="3"/>
      <c r="K230" s="2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22"/>
      <c r="X230" s="22"/>
      <c r="Y230" s="22"/>
      <c r="Z230" s="3"/>
      <c r="AA230" s="21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20"/>
      <c r="AN230" s="20"/>
      <c r="AO230" s="20"/>
      <c r="AP230" s="19"/>
      <c r="AQ230" s="19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3"/>
    </row>
    <row r="231" spans="9:55" s="8" customFormat="1" x14ac:dyDescent="0.45">
      <c r="I231" s="3"/>
      <c r="J231" s="3"/>
      <c r="K231" s="2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22"/>
      <c r="X231" s="22"/>
      <c r="Y231" s="22"/>
      <c r="Z231" s="3"/>
      <c r="AA231" s="21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20"/>
      <c r="AN231" s="20"/>
      <c r="AO231" s="20"/>
      <c r="AP231" s="19"/>
      <c r="AQ231" s="19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3"/>
    </row>
    <row r="232" spans="9:55" s="8" customFormat="1" x14ac:dyDescent="0.45">
      <c r="I232" s="3"/>
      <c r="J232" s="3"/>
      <c r="K232" s="2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22"/>
      <c r="X232" s="22"/>
      <c r="Y232" s="22"/>
      <c r="Z232" s="3"/>
      <c r="AA232" s="21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20"/>
      <c r="AN232" s="20"/>
      <c r="AO232" s="20"/>
      <c r="AP232" s="19"/>
      <c r="AQ232" s="19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3"/>
    </row>
    <row r="233" spans="9:55" s="8" customFormat="1" x14ac:dyDescent="0.45">
      <c r="I233" s="3"/>
      <c r="J233" s="3"/>
      <c r="K233" s="2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22"/>
      <c r="X233" s="22"/>
      <c r="Y233" s="22"/>
      <c r="Z233" s="3"/>
      <c r="AA233" s="21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20"/>
      <c r="AN233" s="20"/>
      <c r="AO233" s="20"/>
      <c r="AP233" s="19"/>
      <c r="AQ233" s="19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3"/>
    </row>
    <row r="234" spans="9:55" s="8" customFormat="1" x14ac:dyDescent="0.45">
      <c r="I234" s="3"/>
      <c r="J234" s="3"/>
      <c r="K234" s="2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22"/>
      <c r="X234" s="22"/>
      <c r="Y234" s="22"/>
      <c r="Z234" s="3"/>
      <c r="AA234" s="21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20"/>
      <c r="AN234" s="20"/>
      <c r="AO234" s="20"/>
      <c r="AP234" s="19"/>
      <c r="AQ234" s="19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3"/>
    </row>
    <row r="235" spans="9:55" s="8" customFormat="1" x14ac:dyDescent="0.45">
      <c r="I235" s="3"/>
      <c r="J235" s="3"/>
      <c r="K235" s="2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22"/>
      <c r="X235" s="22"/>
      <c r="Y235" s="22"/>
      <c r="Z235" s="3"/>
      <c r="AA235" s="21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20"/>
      <c r="AN235" s="20"/>
      <c r="AO235" s="20"/>
      <c r="AP235" s="19"/>
      <c r="AQ235" s="19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3"/>
    </row>
    <row r="236" spans="9:55" s="8" customFormat="1" x14ac:dyDescent="0.45">
      <c r="I236" s="3"/>
      <c r="J236" s="3"/>
      <c r="K236" s="2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22"/>
      <c r="X236" s="22"/>
      <c r="Y236" s="22"/>
      <c r="Z236" s="3"/>
      <c r="AA236" s="21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20"/>
      <c r="AN236" s="20"/>
      <c r="AO236" s="20"/>
      <c r="AP236" s="19"/>
      <c r="AQ236" s="19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3"/>
    </row>
    <row r="237" spans="9:55" s="8" customFormat="1" x14ac:dyDescent="0.45">
      <c r="I237" s="3"/>
      <c r="J237" s="3"/>
      <c r="K237" s="2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22"/>
      <c r="X237" s="22"/>
      <c r="Y237" s="22"/>
      <c r="Z237" s="3"/>
      <c r="AA237" s="21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20"/>
      <c r="AN237" s="20"/>
      <c r="AO237" s="20"/>
      <c r="AP237" s="19"/>
      <c r="AQ237" s="19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3"/>
    </row>
    <row r="238" spans="9:55" s="8" customFormat="1" x14ac:dyDescent="0.45">
      <c r="I238" s="3"/>
      <c r="J238" s="3"/>
      <c r="K238" s="2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22"/>
      <c r="X238" s="22"/>
      <c r="Y238" s="22"/>
      <c r="Z238" s="3"/>
      <c r="AA238" s="21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20"/>
      <c r="AN238" s="20"/>
      <c r="AO238" s="20"/>
      <c r="AP238" s="19"/>
      <c r="AQ238" s="19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3"/>
    </row>
    <row r="239" spans="9:55" s="8" customFormat="1" x14ac:dyDescent="0.45">
      <c r="I239" s="3"/>
      <c r="J239" s="3"/>
      <c r="K239" s="2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22"/>
      <c r="X239" s="22"/>
      <c r="Y239" s="22"/>
      <c r="Z239" s="3"/>
      <c r="AA239" s="21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20"/>
      <c r="AN239" s="20"/>
      <c r="AO239" s="20"/>
      <c r="AP239" s="19"/>
      <c r="AQ239" s="19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3"/>
    </row>
    <row r="240" spans="9:55" s="8" customFormat="1" x14ac:dyDescent="0.45">
      <c r="I240" s="3"/>
      <c r="J240" s="3"/>
      <c r="K240" s="2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22"/>
      <c r="X240" s="22"/>
      <c r="Y240" s="22"/>
      <c r="Z240" s="3"/>
      <c r="AA240" s="21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20"/>
      <c r="AN240" s="20"/>
      <c r="AO240" s="20"/>
      <c r="AP240" s="7"/>
      <c r="AQ240" s="7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3"/>
    </row>
    <row r="241" spans="9:55" s="8" customFormat="1" x14ac:dyDescent="0.45">
      <c r="I241" s="4"/>
      <c r="J241" s="3"/>
      <c r="K241" s="2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22"/>
      <c r="X241" s="22"/>
      <c r="Y241" s="22"/>
      <c r="Z241" s="3"/>
      <c r="AA241" s="21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20"/>
      <c r="AN241" s="20"/>
      <c r="AO241" s="20"/>
      <c r="AP241" s="7"/>
      <c r="AQ241" s="7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3"/>
    </row>
    <row r="242" spans="9:55" s="8" customFormat="1" x14ac:dyDescent="0.45">
      <c r="I242" s="4"/>
      <c r="J242" s="3"/>
      <c r="K242" s="2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22"/>
      <c r="X242" s="22"/>
      <c r="Y242" s="22"/>
      <c r="Z242" s="3"/>
      <c r="AA242" s="21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20"/>
      <c r="AN242" s="20"/>
      <c r="AO242" s="20"/>
      <c r="AP242" s="7"/>
      <c r="AQ242" s="7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3"/>
    </row>
    <row r="243" spans="9:55" s="8" customFormat="1" x14ac:dyDescent="0.45">
      <c r="I243" s="4"/>
      <c r="J243" s="3"/>
      <c r="K243" s="2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22"/>
      <c r="X243" s="22"/>
      <c r="Y243" s="22"/>
      <c r="Z243" s="3"/>
      <c r="AA243" s="21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20"/>
      <c r="AN243" s="20"/>
      <c r="AO243" s="20"/>
      <c r="AP243" s="7"/>
      <c r="AQ243" s="7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3"/>
    </row>
    <row r="244" spans="9:55" s="8" customFormat="1" x14ac:dyDescent="0.45">
      <c r="I244" s="4"/>
      <c r="J244" s="3"/>
      <c r="K244" s="2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22"/>
      <c r="X244" s="22"/>
      <c r="Y244" s="22"/>
      <c r="Z244" s="3"/>
      <c r="AA244" s="21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20"/>
      <c r="AN244" s="20"/>
      <c r="AO244" s="20"/>
      <c r="AP244" s="7"/>
      <c r="AQ244" s="7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3"/>
    </row>
    <row r="245" spans="9:55" s="8" customFormat="1" x14ac:dyDescent="0.45">
      <c r="I245" s="4"/>
      <c r="J245" s="3"/>
      <c r="K245" s="2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22"/>
      <c r="X245" s="22"/>
      <c r="Y245" s="22"/>
      <c r="Z245" s="3"/>
      <c r="AA245" s="21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20"/>
      <c r="AN245" s="20"/>
      <c r="AO245" s="20"/>
      <c r="AP245" s="7"/>
      <c r="AQ245" s="7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3"/>
    </row>
    <row r="246" spans="9:55" s="7" customFormat="1" x14ac:dyDescent="0.45">
      <c r="J246" s="3"/>
      <c r="K246" s="2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22"/>
      <c r="X246" s="22"/>
      <c r="Y246" s="22"/>
      <c r="Z246" s="3"/>
      <c r="AA246" s="21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20"/>
      <c r="AN246" s="20"/>
      <c r="AO246" s="20"/>
      <c r="AR246" s="8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3"/>
    </row>
    <row r="247" spans="9:55" s="7" customFormat="1" x14ac:dyDescent="0.45">
      <c r="J247" s="3"/>
      <c r="K247" s="2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22"/>
      <c r="X247" s="22"/>
      <c r="Y247" s="22"/>
      <c r="Z247" s="3"/>
      <c r="AA247" s="21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20"/>
      <c r="AN247" s="20"/>
      <c r="AO247" s="20"/>
      <c r="AR247" s="8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3"/>
    </row>
    <row r="248" spans="9:55" s="7" customFormat="1" x14ac:dyDescent="0.45">
      <c r="J248" s="3"/>
      <c r="K248" s="2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22"/>
      <c r="X248" s="22"/>
      <c r="Y248" s="22"/>
      <c r="Z248" s="3"/>
      <c r="AA248" s="21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6"/>
      <c r="AN248" s="6"/>
      <c r="AO248" s="6"/>
      <c r="AR248" s="8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3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183" priority="17" operator="greaterThan">
      <formula>$N$9</formula>
    </cfRule>
  </conditionalFormatting>
  <conditionalFormatting sqref="M18:S18">
    <cfRule type="cellIs" dxfId="182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181" priority="20">
      <formula>M18&gt;$N$9</formula>
    </cfRule>
  </conditionalFormatting>
  <conditionalFormatting sqref="M58:S58">
    <cfRule type="cellIs" dxfId="180" priority="15" operator="lessThan">
      <formula>$N$8</formula>
    </cfRule>
  </conditionalFormatting>
  <conditionalFormatting sqref="M63:S63">
    <cfRule type="expression" dxfId="179" priority="16">
      <formula>M62&gt;$N$9</formula>
    </cfRule>
  </conditionalFormatting>
  <conditionalFormatting sqref="M109:S109">
    <cfRule type="cellIs" dxfId="178" priority="11" operator="lessThan">
      <formula>$N$8</formula>
    </cfRule>
  </conditionalFormatting>
  <conditionalFormatting sqref="M114:S114">
    <cfRule type="expression" dxfId="177" priority="12">
      <formula>M113&gt;$N$9</formula>
    </cfRule>
  </conditionalFormatting>
  <conditionalFormatting sqref="M160:S160">
    <cfRule type="cellIs" dxfId="176" priority="7" operator="lessThan">
      <formula>$N$8</formula>
    </cfRule>
  </conditionalFormatting>
  <conditionalFormatting sqref="M162:S162">
    <cfRule type="cellIs" dxfId="175" priority="6" operator="greaterThan">
      <formula>$N$9</formula>
    </cfRule>
  </conditionalFormatting>
  <conditionalFormatting sqref="M165:S165">
    <cfRule type="expression" dxfId="174" priority="8">
      <formula>M164&gt;$N$9</formula>
    </cfRule>
  </conditionalFormatting>
  <conditionalFormatting sqref="AA1 K3:K50 AA3:AA9 K53:K101 AA16:AA51 K105:K152 AA53:AA102 K156:K1048576 AA156:AA1048576 AA105:AA153">
    <cfRule type="containsText" dxfId="173" priority="1" operator="containsText" text="NG">
      <formula>NOT(ISERROR(SEARCH("NG",K1)))</formula>
    </cfRule>
    <cfRule type="containsText" dxfId="172" priority="2" operator="containsText" text="OK">
      <formula>NOT(ISERROR(SEARCH("OK",K1)))</formula>
    </cfRule>
  </conditionalFormatting>
  <conditionalFormatting sqref="AC18:AI18">
    <cfRule type="cellIs" dxfId="171" priority="18" operator="lessThan">
      <formula>$N$8</formula>
    </cfRule>
  </conditionalFormatting>
  <conditionalFormatting sqref="AC23:AI23">
    <cfRule type="expression" dxfId="170" priority="19">
      <formula>AC22&gt;$N$9</formula>
    </cfRule>
  </conditionalFormatting>
  <conditionalFormatting sqref="AC58:AI58">
    <cfRule type="cellIs" dxfId="169" priority="13" operator="lessThan">
      <formula>$N$8</formula>
    </cfRule>
  </conditionalFormatting>
  <conditionalFormatting sqref="AC63:AI63">
    <cfRule type="expression" dxfId="168" priority="14">
      <formula>AC62&gt;$N$9</formula>
    </cfRule>
  </conditionalFormatting>
  <conditionalFormatting sqref="AC109:AI109">
    <cfRule type="cellIs" dxfId="167" priority="9" operator="lessThan">
      <formula>$N$8</formula>
    </cfRule>
  </conditionalFormatting>
  <conditionalFormatting sqref="AC114:AI114">
    <cfRule type="expression" dxfId="166" priority="10">
      <formula>AC113&gt;$N$9</formula>
    </cfRule>
  </conditionalFormatting>
  <conditionalFormatting sqref="AC160:AI160">
    <cfRule type="cellIs" dxfId="165" priority="4" operator="lessThan">
      <formula>$N$8</formula>
    </cfRule>
  </conditionalFormatting>
  <conditionalFormatting sqref="AC162:AI162">
    <cfRule type="cellIs" dxfId="164" priority="3" operator="greaterThan">
      <formula>$N$9</formula>
    </cfRule>
  </conditionalFormatting>
  <conditionalFormatting sqref="AC165:AI165">
    <cfRule type="expression" dxfId="163" priority="5">
      <formula>AC164&gt;$N$9</formula>
    </cfRule>
  </conditionalFormatting>
  <conditionalFormatting sqref="M19:S19">
    <cfRule type="expression" dxfId="162" priority="22">
      <formula>M$18&lt;$N$8</formula>
    </cfRule>
  </conditionalFormatting>
  <conditionalFormatting sqref="AC19:AI19 M59:S59 AC59:AI59 M110:S110 AC110:AI110 M161:S161 AC161:AI161">
    <cfRule type="expression" dxfId="161" priority="23">
      <formula>M$18&gt;$N$9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E534D2C-47A0-4084-9D49-D86EE86F730D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8DF82-2F0A-4CA4-A38A-69707E173782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4" hidden="1" customWidth="1"/>
    <col min="2" max="2" width="5.875" style="4" hidden="1" customWidth="1"/>
    <col min="3" max="4" width="12.75" style="4" hidden="1" customWidth="1"/>
    <col min="5" max="5" width="10.125" style="4" hidden="1" customWidth="1"/>
    <col min="6" max="7" width="9" style="4" hidden="1" customWidth="1"/>
    <col min="8" max="8" width="9.125" style="4" hidden="1" customWidth="1"/>
    <col min="9" max="9" width="9.5" style="4" hidden="1" customWidth="1"/>
    <col min="10" max="10" width="1.25" style="7" customWidth="1"/>
    <col min="11" max="11" width="5.625" style="9" customWidth="1"/>
    <col min="12" max="19" width="6" style="4" customWidth="1"/>
    <col min="20" max="20" width="3.625" style="7" hidden="1" customWidth="1"/>
    <col min="21" max="21" width="9.625" style="7" hidden="1" customWidth="1"/>
    <col min="22" max="22" width="9.375" style="7" hidden="1" customWidth="1"/>
    <col min="23" max="23" width="3.625" style="6" hidden="1" customWidth="1"/>
    <col min="24" max="25" width="3.875" style="6" hidden="1" customWidth="1"/>
    <col min="26" max="26" width="4.5" style="7" customWidth="1"/>
    <col min="27" max="27" width="5.75" style="10" customWidth="1"/>
    <col min="28" max="35" width="6" style="4" customWidth="1"/>
    <col min="36" max="36" width="3.625" style="7" hidden="1" customWidth="1"/>
    <col min="37" max="38" width="9.375" style="7" hidden="1" customWidth="1"/>
    <col min="39" max="41" width="3.625" style="6" hidden="1" customWidth="1"/>
    <col min="42" max="42" width="3.625" style="7" customWidth="1"/>
    <col min="43" max="43" width="3.625" style="7" hidden="1" customWidth="1"/>
    <col min="44" max="44" width="23" style="8" hidden="1" customWidth="1"/>
    <col min="45" max="45" width="12.75" style="4" hidden="1" customWidth="1"/>
    <col min="46" max="46" width="11.25" style="4" hidden="1" customWidth="1"/>
    <col min="47" max="54" width="5.125" style="4" customWidth="1"/>
    <col min="55" max="55" width="5.125" style="3" customWidth="1"/>
    <col min="56" max="68" width="5.125" style="4" customWidth="1"/>
    <col min="69" max="16384" width="9" style="4"/>
  </cols>
  <sheetData>
    <row r="1" spans="1:66" ht="24" customHeight="1" x14ac:dyDescent="0.45">
      <c r="J1" s="75" t="s">
        <v>63</v>
      </c>
      <c r="K1" s="76"/>
      <c r="L1" s="76"/>
      <c r="M1" s="77"/>
      <c r="N1" s="78"/>
      <c r="O1" s="79"/>
      <c r="P1" s="79"/>
      <c r="Q1" s="79"/>
      <c r="R1" s="79"/>
      <c r="S1" s="79"/>
      <c r="T1" s="80"/>
      <c r="U1" s="80"/>
      <c r="V1" s="80"/>
      <c r="W1" s="81"/>
      <c r="X1" s="81"/>
      <c r="Y1" s="81"/>
      <c r="Z1" s="80"/>
      <c r="AA1" s="82"/>
      <c r="AB1" s="79"/>
      <c r="AC1" s="79"/>
      <c r="AD1" s="79"/>
      <c r="AE1" s="79"/>
      <c r="AF1" s="28"/>
      <c r="AG1" s="28"/>
      <c r="AH1" s="28"/>
      <c r="AI1" s="28"/>
      <c r="AJ1" s="65"/>
      <c r="AK1" s="65"/>
      <c r="AL1" s="65"/>
      <c r="AM1" s="64"/>
      <c r="AN1" s="64"/>
      <c r="AO1" s="64"/>
      <c r="AP1" s="65"/>
    </row>
    <row r="2" spans="1:66" ht="24" customHeight="1" x14ac:dyDescent="0.45">
      <c r="J2" s="83"/>
      <c r="K2" s="84"/>
      <c r="L2" s="84"/>
      <c r="M2" s="60" t="s">
        <v>94</v>
      </c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28"/>
      <c r="AI2" s="28"/>
      <c r="AJ2" s="65"/>
      <c r="AK2" s="65"/>
      <c r="AL2" s="65"/>
      <c r="AM2" s="64"/>
      <c r="AN2" s="64"/>
      <c r="AO2" s="64"/>
      <c r="AP2" s="65"/>
    </row>
    <row r="3" spans="1:66" ht="15" customHeight="1" x14ac:dyDescent="0.45">
      <c r="J3" s="86"/>
      <c r="K3" s="87"/>
      <c r="L3" s="28"/>
      <c r="M3" s="28"/>
      <c r="N3" s="28"/>
      <c r="O3" s="28"/>
      <c r="P3" s="28"/>
      <c r="Q3" s="28"/>
      <c r="R3" s="28"/>
      <c r="S3" s="28"/>
      <c r="T3" s="86"/>
      <c r="U3" s="80"/>
      <c r="V3" s="80"/>
      <c r="W3" s="81"/>
      <c r="X3" s="81"/>
      <c r="Y3" s="81"/>
      <c r="Z3" s="80"/>
      <c r="AA3" s="88"/>
      <c r="AB3" s="28"/>
      <c r="AC3" s="28"/>
      <c r="AD3" s="28"/>
      <c r="AE3" s="28"/>
      <c r="AF3" s="28"/>
      <c r="AG3" s="28"/>
      <c r="AH3" s="28"/>
      <c r="AI3" s="28"/>
      <c r="AJ3" s="65"/>
      <c r="AK3" s="65"/>
      <c r="AL3" s="65"/>
      <c r="AM3" s="64"/>
      <c r="AN3" s="64"/>
      <c r="AO3" s="64"/>
      <c r="AP3" s="65"/>
      <c r="AR3" s="11" t="s">
        <v>30</v>
      </c>
    </row>
    <row r="4" spans="1:66" ht="21" customHeight="1" x14ac:dyDescent="0.45">
      <c r="J4" s="86"/>
      <c r="K4" s="87"/>
      <c r="L4" s="89" t="s">
        <v>31</v>
      </c>
      <c r="M4" s="90"/>
      <c r="N4" s="91" t="str">
        <f>入力シート!C5</f>
        <v>○○工事</v>
      </c>
      <c r="O4" s="92"/>
      <c r="P4" s="92"/>
      <c r="Q4" s="92"/>
      <c r="R4" s="92"/>
      <c r="S4" s="92"/>
      <c r="T4" s="93"/>
      <c r="U4" s="93"/>
      <c r="V4" s="93"/>
      <c r="W4" s="93"/>
      <c r="X4" s="93"/>
      <c r="Y4" s="93"/>
      <c r="Z4" s="94"/>
      <c r="AA4" s="88"/>
      <c r="AB4" s="95" t="s">
        <v>32</v>
      </c>
      <c r="AC4" s="95"/>
      <c r="AD4" s="95"/>
      <c r="AE4" s="95"/>
      <c r="AF4" s="95"/>
      <c r="AG4" s="95">
        <f>COUNTIF(M18:S49,"▲")+COUNTIF(AC18:AI49,"▲")+COUNTIF(M58:S99,"▲")+COUNTIF(AC58:AI99,"▲")+COUNTIF(M109:S150,"▲")+COUNTIF(AC109:AI150,"▲")</f>
        <v>0</v>
      </c>
      <c r="AH4" s="95"/>
      <c r="AI4" s="28"/>
      <c r="AJ4" s="65"/>
      <c r="AK4" s="65"/>
      <c r="AL4" s="65"/>
      <c r="AM4" s="64"/>
      <c r="AN4" s="64"/>
      <c r="AO4" s="64"/>
      <c r="AP4" s="65"/>
      <c r="AR4" s="11">
        <f>N9+1-N8</f>
        <v>28</v>
      </c>
      <c r="BN4" s="12"/>
    </row>
    <row r="5" spans="1:66" ht="21" customHeight="1" x14ac:dyDescent="0.45">
      <c r="J5" s="86"/>
      <c r="K5" s="87"/>
      <c r="L5" s="96"/>
      <c r="M5" s="97"/>
      <c r="N5" s="98"/>
      <c r="O5" s="99"/>
      <c r="P5" s="99"/>
      <c r="Q5" s="99"/>
      <c r="R5" s="99"/>
      <c r="S5" s="99"/>
      <c r="T5" s="100"/>
      <c r="U5" s="100"/>
      <c r="V5" s="100"/>
      <c r="W5" s="100"/>
      <c r="X5" s="100"/>
      <c r="Y5" s="100"/>
      <c r="Z5" s="101"/>
      <c r="AA5" s="88"/>
      <c r="AB5" s="95" t="s">
        <v>7</v>
      </c>
      <c r="AC5" s="95"/>
      <c r="AD5" s="95"/>
      <c r="AE5" s="95"/>
      <c r="AF5" s="95"/>
      <c r="AG5" s="102" t="e">
        <f>AT18</f>
        <v>#DIV/0!</v>
      </c>
      <c r="AH5" s="103"/>
      <c r="AI5" s="28"/>
      <c r="AJ5" s="65"/>
      <c r="AK5" s="65"/>
      <c r="AL5" s="65"/>
      <c r="AM5" s="64"/>
      <c r="AN5" s="64"/>
      <c r="AO5" s="64"/>
      <c r="AP5" s="65"/>
      <c r="AR5" s="13" t="s">
        <v>33</v>
      </c>
      <c r="AS5" s="8"/>
      <c r="BN5" s="12"/>
    </row>
    <row r="6" spans="1:66" ht="21" customHeight="1" x14ac:dyDescent="0.45">
      <c r="J6" s="86"/>
      <c r="K6" s="87"/>
      <c r="L6" s="104"/>
      <c r="M6" s="105"/>
      <c r="N6" s="106"/>
      <c r="O6" s="107"/>
      <c r="P6" s="107"/>
      <c r="Q6" s="107"/>
      <c r="R6" s="107"/>
      <c r="S6" s="107"/>
      <c r="T6" s="108"/>
      <c r="U6" s="108"/>
      <c r="V6" s="108"/>
      <c r="W6" s="108"/>
      <c r="X6" s="108"/>
      <c r="Y6" s="108"/>
      <c r="Z6" s="109"/>
      <c r="AA6" s="88"/>
      <c r="AB6" s="95" t="s">
        <v>8</v>
      </c>
      <c r="AC6" s="95"/>
      <c r="AD6" s="95"/>
      <c r="AE6" s="95"/>
      <c r="AF6" s="95"/>
      <c r="AG6" s="102" t="e">
        <f ca="1">I47</f>
        <v>#DIV/0!</v>
      </c>
      <c r="AH6" s="102"/>
      <c r="AI6" s="28"/>
      <c r="AJ6" s="65"/>
      <c r="AK6" s="65"/>
      <c r="AL6" s="65"/>
      <c r="AM6" s="64"/>
      <c r="AN6" s="64"/>
      <c r="AO6" s="64"/>
      <c r="AP6" s="65"/>
      <c r="AR6" s="14">
        <f>ROUNDUP(AR4*0.285,0)</f>
        <v>8</v>
      </c>
      <c r="AS6" s="15"/>
    </row>
    <row r="7" spans="1:66" ht="21" customHeight="1" x14ac:dyDescent="0.45">
      <c r="I7" s="4" t="s">
        <v>34</v>
      </c>
      <c r="J7" s="86"/>
      <c r="K7" s="87"/>
      <c r="L7" s="110" t="s">
        <v>3</v>
      </c>
      <c r="M7" s="111"/>
      <c r="N7" s="112" t="str">
        <f>入力シート!C8</f>
        <v>○○建設</v>
      </c>
      <c r="O7" s="113"/>
      <c r="P7" s="113"/>
      <c r="Q7" s="113"/>
      <c r="R7" s="113"/>
      <c r="S7" s="113"/>
      <c r="T7" s="114"/>
      <c r="U7" s="114"/>
      <c r="V7" s="114"/>
      <c r="W7" s="114"/>
      <c r="X7" s="114"/>
      <c r="Y7" s="114"/>
      <c r="Z7" s="115"/>
      <c r="AA7" s="88"/>
      <c r="AB7" s="95" t="s">
        <v>9</v>
      </c>
      <c r="AC7" s="95"/>
      <c r="AD7" s="95"/>
      <c r="AE7" s="95"/>
      <c r="AF7" s="95"/>
      <c r="AG7" s="102" t="e">
        <f ca="1">F47/(F47+H47)</f>
        <v>#DIV/0!</v>
      </c>
      <c r="AH7" s="102"/>
      <c r="AI7" s="28"/>
      <c r="AJ7" s="65"/>
      <c r="AK7" s="65"/>
      <c r="AL7" s="65"/>
      <c r="AM7" s="64"/>
      <c r="AN7" s="64"/>
      <c r="AO7" s="64"/>
      <c r="AP7" s="65"/>
    </row>
    <row r="8" spans="1:66" ht="21" customHeight="1" x14ac:dyDescent="0.45">
      <c r="I8" s="4" t="s">
        <v>35</v>
      </c>
      <c r="J8" s="86"/>
      <c r="K8" s="87"/>
      <c r="L8" s="110" t="s">
        <v>4</v>
      </c>
      <c r="M8" s="116"/>
      <c r="N8" s="117">
        <f>入力シート!C9</f>
        <v>45962</v>
      </c>
      <c r="O8" s="118"/>
      <c r="P8" s="118"/>
      <c r="Q8" s="119"/>
      <c r="R8" s="28"/>
      <c r="S8" s="28"/>
      <c r="T8" s="86"/>
      <c r="U8" s="86"/>
      <c r="V8" s="86"/>
      <c r="W8" s="81"/>
      <c r="X8" s="81"/>
      <c r="Y8" s="81"/>
      <c r="Z8" s="86"/>
      <c r="AA8" s="88"/>
      <c r="AB8" s="28"/>
      <c r="AC8" s="28"/>
      <c r="AD8" s="28"/>
      <c r="AE8" s="28"/>
      <c r="AF8" s="28"/>
      <c r="AG8" s="28"/>
      <c r="AH8" s="28"/>
      <c r="AI8" s="28"/>
      <c r="AJ8" s="65"/>
      <c r="AK8" s="65"/>
      <c r="AL8" s="65"/>
      <c r="AM8" s="64"/>
      <c r="AN8" s="64"/>
      <c r="AO8" s="64"/>
      <c r="AP8" s="65"/>
      <c r="AS8" s="4" t="s">
        <v>36</v>
      </c>
      <c r="AT8" s="4" t="s">
        <v>37</v>
      </c>
    </row>
    <row r="9" spans="1:66" ht="21" customHeight="1" x14ac:dyDescent="0.45">
      <c r="F9" s="4" t="s">
        <v>38</v>
      </c>
      <c r="G9" s="4" t="s">
        <v>39</v>
      </c>
      <c r="H9" s="4" t="s">
        <v>40</v>
      </c>
      <c r="I9" s="4" t="s">
        <v>41</v>
      </c>
      <c r="J9" s="86"/>
      <c r="K9" s="87"/>
      <c r="L9" s="110" t="s">
        <v>0</v>
      </c>
      <c r="M9" s="116"/>
      <c r="N9" s="117">
        <f>入力シート!C10</f>
        <v>45989</v>
      </c>
      <c r="O9" s="118"/>
      <c r="P9" s="118"/>
      <c r="Q9" s="115"/>
      <c r="R9" s="28"/>
      <c r="S9" s="28"/>
      <c r="T9" s="86"/>
      <c r="U9" s="86"/>
      <c r="V9" s="86"/>
      <c r="W9" s="81"/>
      <c r="X9" s="81"/>
      <c r="Y9" s="81"/>
      <c r="Z9" s="86"/>
      <c r="AA9" s="88"/>
      <c r="AB9" s="28"/>
      <c r="AC9" s="28"/>
      <c r="AD9" s="28"/>
      <c r="AE9" s="28"/>
      <c r="AF9" s="28"/>
      <c r="AG9" s="28"/>
      <c r="AH9" s="28"/>
      <c r="AI9" s="28"/>
      <c r="AJ9" s="65"/>
      <c r="AK9" s="65"/>
      <c r="AL9" s="65"/>
      <c r="AM9" s="64"/>
      <c r="AN9" s="64"/>
      <c r="AO9" s="64"/>
      <c r="AP9" s="65"/>
      <c r="AR9" s="16">
        <f>SUM(U50,AK50,U100,AK100,U151,AK151,U202,AK202,)</f>
        <v>0</v>
      </c>
      <c r="AS9" s="4">
        <v>1</v>
      </c>
      <c r="AT9" s="17">
        <f>U50</f>
        <v>0</v>
      </c>
    </row>
    <row r="10" spans="1:66" ht="21" customHeight="1" x14ac:dyDescent="0.45">
      <c r="A10" s="4">
        <v>1</v>
      </c>
      <c r="B10" s="4">
        <v>1</v>
      </c>
      <c r="C10" s="18">
        <f>N8</f>
        <v>45962</v>
      </c>
      <c r="D10" s="18">
        <f>EOMONTH(C10,0)</f>
        <v>45991</v>
      </c>
      <c r="E10" s="4" t="str">
        <f>TEXT(C10,"YYYY-MM")</f>
        <v>2025-11</v>
      </c>
      <c r="F10" s="2">
        <f ca="1">SUMIF($V$18:$W$49,E10,$W$18:$W$49)</f>
        <v>0</v>
      </c>
      <c r="G10" s="2">
        <f ca="1">SUMIF($V$18:$X$49,E10,$X$18:$X$49)</f>
        <v>0</v>
      </c>
      <c r="H10" s="2">
        <f ca="1">SUMIF($V$18:$Y$49,E10,$Y$18:$Y$49)</f>
        <v>0</v>
      </c>
      <c r="I10" s="17" t="e">
        <f ca="1">F10/(F10+H10)</f>
        <v>#DIV/0!</v>
      </c>
      <c r="J10" s="86"/>
      <c r="K10" s="87"/>
      <c r="L10" s="110" t="s">
        <v>5</v>
      </c>
      <c r="M10" s="116"/>
      <c r="N10" s="120" t="str">
        <f>入力シート!B15</f>
        <v>●●建設</v>
      </c>
      <c r="O10" s="121"/>
      <c r="P10" s="121"/>
      <c r="Q10" s="115"/>
      <c r="R10" s="28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3"/>
      <c r="AJ10" s="65"/>
      <c r="AK10" s="65"/>
      <c r="AL10" s="65"/>
      <c r="AM10" s="64"/>
      <c r="AN10" s="64"/>
      <c r="AO10" s="64"/>
      <c r="AP10" s="65"/>
      <c r="AS10" s="4">
        <v>2</v>
      </c>
      <c r="AT10" s="4">
        <f>AK50</f>
        <v>0</v>
      </c>
    </row>
    <row r="11" spans="1:66" ht="21" customHeight="1" x14ac:dyDescent="0.45">
      <c r="A11" s="4">
        <v>2</v>
      </c>
      <c r="B11" s="4">
        <v>2</v>
      </c>
      <c r="C11" s="18">
        <f>EOMONTH(C10,0)+1</f>
        <v>45992</v>
      </c>
      <c r="D11" s="18">
        <f>IF(EOMONTH(C11,0)&gt;=$N$9,$N$9,EOMONTH(C11,0))</f>
        <v>45989</v>
      </c>
      <c r="E11" s="4" t="str">
        <f>TEXT(C11,"YYYY-MM")</f>
        <v>2025-12</v>
      </c>
      <c r="F11" s="2">
        <f ca="1">SUMIF($V$18:$W$49,E11,$W$18:$W$49)</f>
        <v>0</v>
      </c>
      <c r="G11" s="2">
        <f ca="1">SUMIF($V$18:$X$49,E11,$X$18:$X$49)</f>
        <v>0</v>
      </c>
      <c r="H11" s="2">
        <f ca="1">SUMIF($V$18:$Y$49,E11,$Y$18:$Y$49)</f>
        <v>0</v>
      </c>
      <c r="I11" s="17" t="e">
        <f ca="1">IF(D11=D10,0,F11/(F11+H11))</f>
        <v>#DIV/0!</v>
      </c>
      <c r="J11" s="86"/>
      <c r="K11" s="87"/>
      <c r="L11" s="110" t="s">
        <v>6</v>
      </c>
      <c r="M11" s="116"/>
      <c r="N11" s="120" t="str">
        <f>入力シート!C26</f>
        <v>能登　六郎</v>
      </c>
      <c r="O11" s="121"/>
      <c r="P11" s="121"/>
      <c r="Q11" s="119"/>
      <c r="R11" s="28"/>
      <c r="S11" s="124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66"/>
      <c r="AK11" s="66"/>
      <c r="AL11" s="66"/>
      <c r="AM11" s="67"/>
      <c r="AN11" s="67"/>
      <c r="AO11" s="67"/>
      <c r="AP11" s="65"/>
      <c r="AS11" s="4">
        <v>3</v>
      </c>
      <c r="AT11" s="17">
        <f>U100</f>
        <v>0</v>
      </c>
    </row>
    <row r="12" spans="1:66" ht="30" customHeight="1" x14ac:dyDescent="0.45">
      <c r="A12" s="4">
        <v>3</v>
      </c>
      <c r="B12" s="4">
        <v>3</v>
      </c>
      <c r="C12" s="18">
        <f>EDATE(C11,1)</f>
        <v>46023</v>
      </c>
      <c r="D12" s="18">
        <f>IF(EOMONTH(C12,0)&gt;=$N$9,$N$9,EOMONTH(C12,0))</f>
        <v>45989</v>
      </c>
      <c r="E12" s="4" t="str">
        <f t="shared" ref="E12:E46" si="0">TEXT(C12,"YYYY-MM")</f>
        <v>2026-01</v>
      </c>
      <c r="F12" s="2">
        <f ca="1">SUMIF($V$18:$W$49,E12,$W$18:$W$49)+SUMIF($AL$18:$AM$49,E12,$AM$18:$AM$49)</f>
        <v>0</v>
      </c>
      <c r="G12" s="2">
        <f ca="1">SUMIF($V$18:$X$49,E12,$X$18:$X$49)+SUMIF($AL$18:$AN$49,E12,$AN$18:$AN$49)</f>
        <v>0</v>
      </c>
      <c r="H12" s="2">
        <f ca="1">SUMIF($V$18:$Y$49,E12,$Y$18:$Y$49)+SUMIF($AL$18:$AO$49,E12,$AO$18:$AO$49)</f>
        <v>0</v>
      </c>
      <c r="I12" s="17">
        <f>IF(D12=D11,0,F12/(F12+H12))</f>
        <v>0</v>
      </c>
      <c r="J12" s="86"/>
      <c r="K12" s="87"/>
      <c r="L12" s="28"/>
      <c r="M12" s="28" t="s">
        <v>42</v>
      </c>
      <c r="N12" s="126" t="s">
        <v>43</v>
      </c>
      <c r="O12" s="28"/>
      <c r="P12" s="28"/>
      <c r="Q12" s="28"/>
      <c r="R12" s="28"/>
      <c r="S12" s="72"/>
      <c r="T12" s="72"/>
      <c r="U12" s="72"/>
      <c r="V12" s="72"/>
      <c r="W12" s="72"/>
      <c r="X12" s="72"/>
      <c r="Y12" s="72"/>
      <c r="Z12" s="73" t="s">
        <v>91</v>
      </c>
      <c r="AA12" s="73"/>
      <c r="AB12" s="73"/>
      <c r="AC12" s="73"/>
      <c r="AD12" s="73"/>
      <c r="AE12" s="73"/>
      <c r="AF12" s="73"/>
      <c r="AG12" s="73"/>
      <c r="AH12" s="73"/>
      <c r="AI12" s="73"/>
      <c r="AJ12" s="66"/>
      <c r="AK12" s="66"/>
      <c r="AL12" s="66"/>
      <c r="AM12" s="67"/>
      <c r="AN12" s="67"/>
      <c r="AO12" s="67"/>
      <c r="AP12" s="65"/>
      <c r="AS12" s="4">
        <v>4</v>
      </c>
      <c r="AT12" s="4">
        <f>AK100</f>
        <v>0</v>
      </c>
    </row>
    <row r="13" spans="1:66" ht="20.25" customHeight="1" x14ac:dyDescent="0.45">
      <c r="A13" s="4">
        <v>4</v>
      </c>
      <c r="B13" s="4">
        <v>4</v>
      </c>
      <c r="C13" s="18">
        <f t="shared" ref="C13:C46" si="1">EDATE(C12,1)</f>
        <v>46054</v>
      </c>
      <c r="D13" s="18">
        <f t="shared" ref="D13:D46" si="2">IF(EOMONTH(C13,0)&gt;=$N$9,$N$9,EOMONTH(C13,0))</f>
        <v>45989</v>
      </c>
      <c r="E13" s="4" t="str">
        <f t="shared" si="0"/>
        <v>2026-02</v>
      </c>
      <c r="F13" s="2">
        <f ca="1">SUMIF($V$18:$W$49,E13,$W$18:$W$49)+SUMIF($AL$18:$AM$49,E13,$AM$18:$AM$49)</f>
        <v>0</v>
      </c>
      <c r="G13" s="2">
        <f ca="1">SUMIF($V$18:$X$49,E13,$X$18:$X$49)+SUMIF($AL$18:$AN$49,E13,$AN$18:$AN$49)</f>
        <v>0</v>
      </c>
      <c r="H13" s="2">
        <f ca="1">SUMIF($V$18:$Y$49,E13,$Y$18:$Y$49)+SUMIF($AL$18:$AO$49,E13,$AO$18:$AO$49)</f>
        <v>0</v>
      </c>
      <c r="I13" s="17">
        <f t="shared" ref="I13:I46" si="3">IF(D13=D12,0,F13/(F13+H13))</f>
        <v>0</v>
      </c>
      <c r="J13" s="86"/>
      <c r="K13" s="87"/>
      <c r="L13" s="28"/>
      <c r="M13" s="28" t="s">
        <v>44</v>
      </c>
      <c r="N13" s="126" t="s">
        <v>45</v>
      </c>
      <c r="O13" s="127"/>
      <c r="P13" s="127"/>
      <c r="Q13" s="127"/>
      <c r="R13" s="127"/>
      <c r="S13" s="72"/>
      <c r="T13" s="72"/>
      <c r="U13" s="72"/>
      <c r="V13" s="72"/>
      <c r="W13" s="72"/>
      <c r="X13" s="72"/>
      <c r="Y13" s="72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66"/>
      <c r="AK13" s="66"/>
      <c r="AL13" s="66"/>
      <c r="AM13" s="67"/>
      <c r="AN13" s="67"/>
      <c r="AO13" s="67"/>
      <c r="AP13" s="65"/>
      <c r="AS13" s="4">
        <v>5</v>
      </c>
      <c r="AT13" s="4">
        <f>U151</f>
        <v>0</v>
      </c>
    </row>
    <row r="14" spans="1:66" ht="30" customHeight="1" x14ac:dyDescent="0.45">
      <c r="A14" s="4">
        <v>1</v>
      </c>
      <c r="B14" s="4">
        <v>5</v>
      </c>
      <c r="C14" s="18">
        <f t="shared" si="1"/>
        <v>46082</v>
      </c>
      <c r="D14" s="18">
        <f t="shared" si="2"/>
        <v>45989</v>
      </c>
      <c r="E14" s="4" t="str">
        <f t="shared" si="0"/>
        <v>2026-03</v>
      </c>
      <c r="F14" s="2">
        <f ca="1">SUMIF($V$18:$W$49,E14,$W$18:$W$49)+SUMIF($AL$18:$AM$49,E14,$AM$18:$AM$49)</f>
        <v>0</v>
      </c>
      <c r="G14" s="2">
        <f ca="1">SUMIF($V$18:$X$49,E14,$X$18:$X$49)+SUMIF($AL$18:$AN$49,E14,$AN$18:$AN$49)</f>
        <v>0</v>
      </c>
      <c r="H14" s="2">
        <f ca="1">SUMIF($V$18:$Y$49,E14,$Y$18:$Y$49)+SUMIF($AL$18:$AO$49,E14,$AO$18:$AO$49)</f>
        <v>0</v>
      </c>
      <c r="I14" s="17">
        <f t="shared" si="3"/>
        <v>0</v>
      </c>
      <c r="J14" s="86"/>
      <c r="K14" s="87"/>
      <c r="L14" s="28"/>
      <c r="M14" s="128" t="s">
        <v>40</v>
      </c>
      <c r="N14" s="129" t="s">
        <v>46</v>
      </c>
      <c r="O14" s="127"/>
      <c r="P14" s="127"/>
      <c r="Q14" s="127"/>
      <c r="R14" s="127"/>
      <c r="S14" s="72"/>
      <c r="T14" s="72"/>
      <c r="U14" s="72"/>
      <c r="V14" s="72"/>
      <c r="W14" s="72"/>
      <c r="X14" s="72"/>
      <c r="Y14" s="72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66"/>
      <c r="AK14" s="66"/>
      <c r="AL14" s="66"/>
      <c r="AM14" s="67"/>
      <c r="AN14" s="67"/>
      <c r="AO14" s="67"/>
      <c r="AP14" s="65"/>
      <c r="AS14" s="4">
        <v>6</v>
      </c>
      <c r="AT14" s="4">
        <f>AK151</f>
        <v>0</v>
      </c>
    </row>
    <row r="15" spans="1:66" ht="11.25" customHeight="1" thickBot="1" x14ac:dyDescent="0.5">
      <c r="C15" s="18"/>
      <c r="D15" s="18"/>
      <c r="F15" s="2"/>
      <c r="G15" s="2"/>
      <c r="H15" s="2"/>
      <c r="I15" s="17"/>
      <c r="J15" s="86"/>
      <c r="K15" s="87"/>
      <c r="L15" s="28"/>
      <c r="M15" s="28"/>
      <c r="N15" s="126"/>
      <c r="O15" s="127"/>
      <c r="P15" s="127"/>
      <c r="Q15" s="127"/>
      <c r="R15" s="127"/>
      <c r="S15" s="130"/>
      <c r="T15" s="130"/>
      <c r="U15" s="130"/>
      <c r="V15" s="130"/>
      <c r="W15" s="131"/>
      <c r="X15" s="131"/>
      <c r="Y15" s="131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66"/>
      <c r="AK15" s="66"/>
      <c r="AL15" s="66"/>
      <c r="AM15" s="67"/>
      <c r="AN15" s="67"/>
      <c r="AO15" s="67"/>
      <c r="AP15" s="65"/>
    </row>
    <row r="16" spans="1:66" ht="19.5" customHeight="1" x14ac:dyDescent="0.45">
      <c r="A16" s="4">
        <v>2</v>
      </c>
      <c r="B16" s="4">
        <v>6</v>
      </c>
      <c r="C16" s="18">
        <f>EDATE(C14,1)</f>
        <v>46113</v>
      </c>
      <c r="D16" s="18">
        <f t="shared" si="2"/>
        <v>45989</v>
      </c>
      <c r="E16" s="4" t="str">
        <f t="shared" si="0"/>
        <v>2026-04</v>
      </c>
      <c r="F16" s="2">
        <f ca="1">SUMIF($AL$18:$AM$49,E16,$AM$18:$AM$49)</f>
        <v>0</v>
      </c>
      <c r="G16" s="2">
        <f ca="1">SUMIF($AL$18:$AN$49,E16,$AN$18:$AN$49)</f>
        <v>0</v>
      </c>
      <c r="H16" s="2">
        <f ca="1">SUMIF($AL$18:$AO$49,E16,$AO$18:$AO$49)</f>
        <v>0</v>
      </c>
      <c r="I16" s="17">
        <f>IF(D16=D14,0,F16/(F16+H16))</f>
        <v>0</v>
      </c>
      <c r="J16" s="87"/>
      <c r="K16" s="86"/>
      <c r="L16" s="132" t="s">
        <v>47</v>
      </c>
      <c r="M16" s="133" t="str">
        <f>"実施状況（"&amp;YEAR(M18)&amp;"年～）"</f>
        <v>実施状況（2025年～）</v>
      </c>
      <c r="N16" s="133"/>
      <c r="O16" s="133"/>
      <c r="P16" s="133"/>
      <c r="Q16" s="133"/>
      <c r="R16" s="133"/>
      <c r="S16" s="134"/>
      <c r="T16" s="86"/>
      <c r="U16" s="86"/>
      <c r="V16" s="86"/>
      <c r="W16" s="81"/>
      <c r="X16" s="81"/>
      <c r="Y16" s="81"/>
      <c r="Z16" s="86"/>
      <c r="AA16" s="28"/>
      <c r="AB16" s="132" t="s">
        <v>47</v>
      </c>
      <c r="AC16" s="133" t="str">
        <f>"実施状況（"&amp;YEAR(AC18)&amp;"年～）"</f>
        <v>実施状況（2026年～）</v>
      </c>
      <c r="AD16" s="133"/>
      <c r="AE16" s="133"/>
      <c r="AF16" s="133"/>
      <c r="AG16" s="133"/>
      <c r="AH16" s="133"/>
      <c r="AI16" s="134"/>
      <c r="AJ16" s="65"/>
      <c r="AK16" s="65"/>
      <c r="AL16" s="65"/>
      <c r="AM16" s="64"/>
      <c r="AN16" s="64"/>
      <c r="AO16" s="64"/>
      <c r="AP16" s="68"/>
      <c r="AQ16" s="19"/>
      <c r="AS16" s="4">
        <v>7</v>
      </c>
      <c r="AT16" s="4">
        <f>U202</f>
        <v>0</v>
      </c>
    </row>
    <row r="17" spans="1:55" ht="19.5" customHeight="1" thickBot="1" x14ac:dyDescent="0.5">
      <c r="A17" s="4">
        <v>3</v>
      </c>
      <c r="B17" s="4">
        <v>7</v>
      </c>
      <c r="C17" s="18">
        <f t="shared" si="1"/>
        <v>46143</v>
      </c>
      <c r="D17" s="18">
        <f t="shared" si="2"/>
        <v>45989</v>
      </c>
      <c r="E17" s="4" t="str">
        <f t="shared" si="0"/>
        <v>2026-05</v>
      </c>
      <c r="F17" s="2">
        <f ca="1">SUMIF($V$58:$W$99,E17,$W$58:$W$99)+SUMIF($AL$18:$AM$49,E17,$AM$18:$AM$49)</f>
        <v>0</v>
      </c>
      <c r="G17" s="2">
        <f ca="1">SUMIF($V$58:$X$99,E17,$X$58:$X$99)+SUMIF($AL$18:$AN$49,E17,$AN$18:$AN$49)</f>
        <v>0</v>
      </c>
      <c r="H17" s="2">
        <f ca="1">SUMIF($V$58:$Y$99,E17,$Y$58:$Y$99)+SUMIF($AL$18:$AO$49,E17,$AO$18:$AO$49)</f>
        <v>0</v>
      </c>
      <c r="I17" s="17">
        <f t="shared" si="3"/>
        <v>0</v>
      </c>
      <c r="J17" s="87"/>
      <c r="K17" s="135" t="s">
        <v>48</v>
      </c>
      <c r="L17" s="136"/>
      <c r="M17" s="137" t="s">
        <v>49</v>
      </c>
      <c r="N17" s="137" t="s">
        <v>50</v>
      </c>
      <c r="O17" s="137" t="s">
        <v>51</v>
      </c>
      <c r="P17" s="137" t="s">
        <v>52</v>
      </c>
      <c r="Q17" s="137" t="s">
        <v>53</v>
      </c>
      <c r="R17" s="138" t="s">
        <v>54</v>
      </c>
      <c r="S17" s="139" t="s">
        <v>55</v>
      </c>
      <c r="T17" s="135" t="s">
        <v>47</v>
      </c>
      <c r="U17" s="86" t="s">
        <v>56</v>
      </c>
      <c r="V17" s="86" t="s">
        <v>57</v>
      </c>
      <c r="W17" s="140" t="s">
        <v>38</v>
      </c>
      <c r="X17" s="140" t="s">
        <v>39</v>
      </c>
      <c r="Y17" s="140" t="s">
        <v>40</v>
      </c>
      <c r="Z17" s="135"/>
      <c r="AA17" s="62" t="s">
        <v>48</v>
      </c>
      <c r="AB17" s="136"/>
      <c r="AC17" s="137" t="s">
        <v>49</v>
      </c>
      <c r="AD17" s="137" t="s">
        <v>50</v>
      </c>
      <c r="AE17" s="137" t="s">
        <v>51</v>
      </c>
      <c r="AF17" s="137" t="s">
        <v>52</v>
      </c>
      <c r="AG17" s="137" t="s">
        <v>53</v>
      </c>
      <c r="AH17" s="138" t="s">
        <v>54</v>
      </c>
      <c r="AI17" s="139" t="s">
        <v>55</v>
      </c>
      <c r="AJ17" s="68" t="s">
        <v>47</v>
      </c>
      <c r="AK17" s="65" t="s">
        <v>56</v>
      </c>
      <c r="AL17" s="65" t="s">
        <v>57</v>
      </c>
      <c r="AM17" s="69" t="s">
        <v>38</v>
      </c>
      <c r="AN17" s="69" t="s">
        <v>39</v>
      </c>
      <c r="AO17" s="69" t="s">
        <v>40</v>
      </c>
      <c r="AP17" s="68"/>
      <c r="AQ17" s="19"/>
      <c r="AS17" s="4">
        <v>8</v>
      </c>
      <c r="AT17" s="4">
        <f>AK202</f>
        <v>0</v>
      </c>
    </row>
    <row r="18" spans="1:55" ht="19.5" customHeight="1" x14ac:dyDescent="0.45">
      <c r="A18" s="4">
        <v>4</v>
      </c>
      <c r="B18" s="4">
        <v>8</v>
      </c>
      <c r="C18" s="18">
        <f t="shared" si="1"/>
        <v>46174</v>
      </c>
      <c r="D18" s="18">
        <f t="shared" si="2"/>
        <v>45989</v>
      </c>
      <c r="E18" s="4" t="str">
        <f t="shared" si="0"/>
        <v>2026-06</v>
      </c>
      <c r="F18" s="2">
        <f ca="1">SUMIF($V$58:$W$99,E18,$W$58:$W$99)+SUMIF($AL$18:$AM$49,E18,$AM$18:$AM$49)</f>
        <v>0</v>
      </c>
      <c r="G18" s="2">
        <f ca="1">SUMIF($V$58:$X$99,E18,$X$58:$X$99)+SUMIF($AL$18:$AN$49,E18,$AN$18:$AN$49)</f>
        <v>0</v>
      </c>
      <c r="H18" s="2">
        <f ca="1">SUMIF($V$58:$Y$99,E18,$Y$58:$Y$99)+SUMIF($AL$18:$AO$49,E18,$AO$18:$AO$49)</f>
        <v>0</v>
      </c>
      <c r="I18" s="17">
        <f t="shared" si="3"/>
        <v>0</v>
      </c>
      <c r="J18" s="135"/>
      <c r="K18" s="135"/>
      <c r="L18" s="132">
        <v>1</v>
      </c>
      <c r="M18" s="141">
        <f>N8-WEEKDAY(N8,2)+1</f>
        <v>45957</v>
      </c>
      <c r="N18" s="141">
        <f t="shared" ref="N18:S18" si="4">M18+1</f>
        <v>45958</v>
      </c>
      <c r="O18" s="141">
        <f t="shared" si="4"/>
        <v>45959</v>
      </c>
      <c r="P18" s="141">
        <f t="shared" si="4"/>
        <v>45960</v>
      </c>
      <c r="Q18" s="141">
        <f t="shared" si="4"/>
        <v>45961</v>
      </c>
      <c r="R18" s="142">
        <f t="shared" si="4"/>
        <v>45962</v>
      </c>
      <c r="S18" s="143">
        <f t="shared" si="4"/>
        <v>45963</v>
      </c>
      <c r="T18" s="135">
        <f>COUNTIF(M19:S19,"★")</f>
        <v>0</v>
      </c>
      <c r="U18" s="135"/>
      <c r="V18" s="135" t="str">
        <f>TEXT(N8,"YYYY-MM")</f>
        <v>2025-11</v>
      </c>
      <c r="W18" s="140" cm="1">
        <f t="array" ref="W18">SUMPRODUCT((M18:S18&gt;=$N$8)*(M18:S18 &lt;= $N$9)*(TEXT(M18:S18,"yyyy-mm")=V18)*(M19:S19 = "●"))</f>
        <v>0</v>
      </c>
      <c r="X18" s="140" cm="1">
        <f t="array" ref="X18">SUMPRODUCT((R18:S18&gt;=$N$8)*(R18:S18 &lt;= $N$9)*(TEXT(R18:S18,"yyyy-mm")=V18)*(R19:S19 = "▲"))</f>
        <v>0</v>
      </c>
      <c r="Y18" s="140" cm="1">
        <f t="array" ref="Y18">SUMPRODUCT((M18:S18&gt;=$N$8)*(M18:S18 &lt;= $N$9)*(TEXT(M18:S18,"yyyy-mm")=V18)*(M19:S19 = "★"))</f>
        <v>0</v>
      </c>
      <c r="Z18" s="135"/>
      <c r="AA18" s="135"/>
      <c r="AB18" s="132">
        <v>17</v>
      </c>
      <c r="AC18" s="141">
        <f>S48+1</f>
        <v>46069</v>
      </c>
      <c r="AD18" s="141">
        <f t="shared" ref="AD18:AI18" si="5">AC18+1</f>
        <v>46070</v>
      </c>
      <c r="AE18" s="141">
        <f t="shared" si="5"/>
        <v>46071</v>
      </c>
      <c r="AF18" s="141">
        <f t="shared" si="5"/>
        <v>46072</v>
      </c>
      <c r="AG18" s="141">
        <f t="shared" si="5"/>
        <v>46073</v>
      </c>
      <c r="AH18" s="142">
        <f t="shared" si="5"/>
        <v>46074</v>
      </c>
      <c r="AI18" s="143">
        <f t="shared" si="5"/>
        <v>46075</v>
      </c>
      <c r="AJ18" s="68">
        <f t="shared" ref="AJ18" si="6">COUNTIF(AC19:AI19,"★")</f>
        <v>0</v>
      </c>
      <c r="AK18" s="68"/>
      <c r="AL18" s="68" t="str">
        <f>TEXT(AC18,"YYYY-MM")</f>
        <v>2026-02</v>
      </c>
      <c r="AM18" s="69" cm="1">
        <f t="array" ref="AM18">SUMPRODUCT((AC18:AI18&gt;=$N$8)*(AC18:AI18 &lt;= $N$9)*(TEXT(AC18:AI18,"yyyy-mm")=AL18)*(AC19:AI19 = "●"))</f>
        <v>0</v>
      </c>
      <c r="AN18" s="69" cm="1">
        <f t="array" ref="AN18">SUMPRODUCT((AH18:AI18&gt;=$N$8)*(AH18:AI18 &lt;= $N$9)*(TEXT(AH18:AI18,"yyyy-mm")=AL18)*(AH19:AI19 = "▲"))</f>
        <v>0</v>
      </c>
      <c r="AO18" s="69" cm="1">
        <f t="array" ref="AO18">SUMPRODUCT((AC18:AI18&gt;=$N$8)*(AC18:AI18 &lt;= $N$9)*(TEXT(AC18:AI18,"yyyy-mm")=AL18)*(AC19:AI19 = "★"))</f>
        <v>0</v>
      </c>
      <c r="AP18" s="68"/>
      <c r="AQ18" s="19"/>
      <c r="AT18" s="17" t="e">
        <f>AVERAGEIF(AT9:AT17,"&gt;0")</f>
        <v>#DIV/0!</v>
      </c>
    </row>
    <row r="19" spans="1:55" s="8" customFormat="1" ht="19.5" customHeight="1" thickBot="1" x14ac:dyDescent="0.5">
      <c r="A19" s="4">
        <v>1</v>
      </c>
      <c r="B19" s="4">
        <v>9</v>
      </c>
      <c r="C19" s="18">
        <f t="shared" si="1"/>
        <v>46204</v>
      </c>
      <c r="D19" s="18">
        <f t="shared" si="2"/>
        <v>45989</v>
      </c>
      <c r="E19" s="4" t="str">
        <f t="shared" si="0"/>
        <v>2026-07</v>
      </c>
      <c r="F19" s="2">
        <f ca="1">SUMIF($AL$18:$AM$49,E19,$AM$18:$AM$49)+SUMIF($V$58:$W$99,E19,$W$58:$W$99)</f>
        <v>0</v>
      </c>
      <c r="G19" s="2">
        <f ca="1">SUMIF($AL$18:$AN$49,E19,$AN$18:$AN$49)+SUMIF($V$58:$X$99,E19,$X$58:$X$99)</f>
        <v>0</v>
      </c>
      <c r="H19" s="2">
        <f ca="1">SUMIF($AL$18:$AO$49,E19,$AO$18:$AO$49)+SUMIF($V$58:$Y$99,E19,$Y$58:$Y$99)</f>
        <v>0</v>
      </c>
      <c r="I19" s="17">
        <f t="shared" si="3"/>
        <v>0</v>
      </c>
      <c r="J19" s="135"/>
      <c r="K19" s="135" t="str">
        <f>IF(U19&gt;=0.285,"OK","NG")</f>
        <v>NG</v>
      </c>
      <c r="L19" s="136"/>
      <c r="M19" s="144"/>
      <c r="N19" s="144"/>
      <c r="O19" s="144"/>
      <c r="P19" s="144"/>
      <c r="Q19" s="144"/>
      <c r="R19" s="145"/>
      <c r="S19" s="146"/>
      <c r="T19" s="135">
        <f>COUNTIF(M19:S19,"●")</f>
        <v>0</v>
      </c>
      <c r="U19" s="147">
        <f>IF(COUNTA(M19:S19)=0,-1,IF(OR(COUNTIF(M19:S19,"▲")&gt;6,AND(M18&lt;$N$9,$N$9&lt;S18)),0.285,IF(T18+T19=0,0,T19/(T19+T18))))</f>
        <v>-1</v>
      </c>
      <c r="V19" s="135" t="str">
        <f>TEXT(S18,"YYYY-MM")</f>
        <v>2025-11</v>
      </c>
      <c r="W19" s="140" cm="1">
        <f t="array" ref="W19">IF(V19=V18,0,SUMPRODUCT((M18:S18&gt;=$N$8)*(M18:S18 &lt;= $N$9)*(TEXT(M18:S18,"yyyy-mm")=V19)*(M19:S19 = "●")))</f>
        <v>0</v>
      </c>
      <c r="X19" s="140" cm="1">
        <f t="array" ref="X19">IF(V19=V18,0,SUMPRODUCT((M18:S18&gt;=$N$8)*(M18:S18 &lt;= $N$9)*(TEXT(M18:S18,"yyyy-mm")=V19)*(M19:S19 = "▲")))</f>
        <v>0</v>
      </c>
      <c r="Y19" s="140" cm="1">
        <f t="array" ref="Y19">IF(V19=V18,0,SUMPRODUCT((M18:S18&gt;=$N$8)*(M18:S18 &lt;= $N$9)*(TEXT(M18:S18,"yyyy-mm")=V19)*(M19:S19 = "★")))</f>
        <v>0</v>
      </c>
      <c r="Z19" s="135"/>
      <c r="AA19" s="135" t="str">
        <f>IF(AK19&gt;=0.285,"OK","NG")</f>
        <v>NG</v>
      </c>
      <c r="AB19" s="136"/>
      <c r="AC19" s="144"/>
      <c r="AD19" s="144"/>
      <c r="AE19" s="144"/>
      <c r="AF19" s="144"/>
      <c r="AG19" s="144"/>
      <c r="AH19" s="145"/>
      <c r="AI19" s="146"/>
      <c r="AJ19" s="68">
        <f t="shared" ref="AJ19" si="7">COUNTIF(AC19:AI19,"●")</f>
        <v>0</v>
      </c>
      <c r="AK19" s="70">
        <f>IF(COUNTA(AC19:AI19)=0,-1,IF(OR(COUNTIF(AC19:AI19,"▲")&gt;6,AND(AC18&lt;$N$9,$N$9&lt;AI18)),0.285,IF(AJ18+AJ19=0,0,AJ19/(AJ19+AJ18))))</f>
        <v>-1</v>
      </c>
      <c r="AL19" s="68" t="str">
        <f>TEXT(AI18,"YYYY-MM")</f>
        <v>2026-02</v>
      </c>
      <c r="AM19" s="69" cm="1">
        <f t="array" ref="AM19">IF(AL19=AL18,0,SUMPRODUCT((AC18:AI18&gt;=$N$8)*(AC18:AI18 &lt;= $N$9)*(TEXT(AC18:AI18,"yyyy-mm")=AL19)*(AC19:AI19 = "●")))</f>
        <v>0</v>
      </c>
      <c r="AN19" s="69" cm="1">
        <f t="array" ref="AN19">IF(AL19=AL18,0,SUMPRODUCT((AC18:AI18&gt;=$N$8)*(AC18:AI18 &lt;= $N$9)*(TEXT(AC18:AI18,"yyyy-mm")=AL19)*(AC19:AI19 = "▲")))</f>
        <v>0</v>
      </c>
      <c r="AO19" s="69" cm="1">
        <f t="array" ref="AO19">IF(AL19=AL18,0,SUMPRODUCT((AC18:AI18&gt;=$N$8)*(AC18:AI18 &lt;= $N$9)*(TEXT(AC18:AI18,"yyyy-mm")=AL19)*(AC19:AI19 = "★")))</f>
        <v>0</v>
      </c>
      <c r="AP19" s="68"/>
      <c r="AQ19" s="19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3"/>
    </row>
    <row r="20" spans="1:55" s="8" customFormat="1" ht="19.5" customHeight="1" x14ac:dyDescent="0.45">
      <c r="A20" s="4">
        <v>2</v>
      </c>
      <c r="B20" s="4">
        <v>10</v>
      </c>
      <c r="C20" s="18">
        <f t="shared" si="1"/>
        <v>46235</v>
      </c>
      <c r="D20" s="18">
        <f t="shared" si="2"/>
        <v>45989</v>
      </c>
      <c r="E20" s="4" t="str">
        <f t="shared" si="0"/>
        <v>2026-08</v>
      </c>
      <c r="F20" s="2">
        <f ca="1">SUMIF($V$58:$W$99,E20,$W$58:$W$99)</f>
        <v>0</v>
      </c>
      <c r="G20" s="2">
        <f ca="1">SUMIF($V$58:$X$99,E20,$X$58:$X$99)</f>
        <v>0</v>
      </c>
      <c r="H20" s="2">
        <f ca="1">SUMIF($V$58:$Y$99,E20,$Y$58:$Y$99)</f>
        <v>0</v>
      </c>
      <c r="I20" s="17">
        <f t="shared" si="3"/>
        <v>0</v>
      </c>
      <c r="J20" s="135"/>
      <c r="K20" s="135"/>
      <c r="L20" s="132">
        <v>2</v>
      </c>
      <c r="M20" s="141">
        <f>S18+1</f>
        <v>45964</v>
      </c>
      <c r="N20" s="141">
        <f>M20+1</f>
        <v>45965</v>
      </c>
      <c r="O20" s="141">
        <f t="shared" ref="O20:Q20" si="8">N20+1</f>
        <v>45966</v>
      </c>
      <c r="P20" s="141">
        <f t="shared" si="8"/>
        <v>45967</v>
      </c>
      <c r="Q20" s="141">
        <f t="shared" si="8"/>
        <v>45968</v>
      </c>
      <c r="R20" s="142">
        <f>Q20+1</f>
        <v>45969</v>
      </c>
      <c r="S20" s="143">
        <f>R20+1</f>
        <v>45970</v>
      </c>
      <c r="T20" s="135">
        <f t="shared" ref="T20" si="9">COUNTIF(M21:S21,"★")</f>
        <v>0</v>
      </c>
      <c r="U20" s="135"/>
      <c r="V20" s="135" t="str">
        <f>TEXT(M20,"YYYY-MM")</f>
        <v>2025-11</v>
      </c>
      <c r="W20" s="140" cm="1">
        <f t="array" ref="W20">SUMPRODUCT((M20:S20&gt;=$N$8)*(M20:S20 &lt;= $N$9)*(TEXT(M20:S20,"yyyy-mm")=V20)*(M21:S21 = "●"))</f>
        <v>0</v>
      </c>
      <c r="X20" s="140" cm="1">
        <f t="array" ref="X20">SUMPRODUCT((R20:S20&gt;=$N$8)*(R20:S20 &lt;= $N$9)*(TEXT(R20:S20,"yyyy-mm")=V20)*(R21:S21 = "▲"))</f>
        <v>0</v>
      </c>
      <c r="Y20" s="140" cm="1">
        <f t="array" ref="Y20">SUMPRODUCT((M20:S20&gt;=$N$8)*(M20:S20 &lt;= $N$9)*(TEXT(M20:S20,"yyyy-mm")=V20)*(M21:S21 = "★"))</f>
        <v>0</v>
      </c>
      <c r="Z20" s="135"/>
      <c r="AA20" s="135"/>
      <c r="AB20" s="132">
        <v>18</v>
      </c>
      <c r="AC20" s="141">
        <f>AI18+1</f>
        <v>46076</v>
      </c>
      <c r="AD20" s="141">
        <f t="shared" ref="AD20:AI20" si="10">AC20+1</f>
        <v>46077</v>
      </c>
      <c r="AE20" s="141">
        <f t="shared" si="10"/>
        <v>46078</v>
      </c>
      <c r="AF20" s="141">
        <f t="shared" si="10"/>
        <v>46079</v>
      </c>
      <c r="AG20" s="141">
        <f t="shared" si="10"/>
        <v>46080</v>
      </c>
      <c r="AH20" s="142">
        <f t="shared" si="10"/>
        <v>46081</v>
      </c>
      <c r="AI20" s="143">
        <f t="shared" si="10"/>
        <v>46082</v>
      </c>
      <c r="AJ20" s="68">
        <f t="shared" ref="AJ20" si="11">COUNTIF(AC21:AI21,"★")</f>
        <v>0</v>
      </c>
      <c r="AK20" s="68"/>
      <c r="AL20" s="68" t="str">
        <f>TEXT(AC20,"YYYY-MM")</f>
        <v>2026-02</v>
      </c>
      <c r="AM20" s="69" cm="1">
        <f t="array" ref="AM20">SUMPRODUCT((AC20:AI20&gt;=$N$8)*(AC20:AI20 &lt;= $N$9)*(TEXT(AC20:AI20,"yyyy-mm")=AL20)*(AC21:AI21 = "●"))</f>
        <v>0</v>
      </c>
      <c r="AN20" s="69" cm="1">
        <f t="array" ref="AN20">SUMPRODUCT((AH20:AI20&gt;=$N$8)*(AH20:AI20 &lt;= $N$9)*(TEXT(AH20:AI20,"yyyy-mm")=AL20)*(AH21:AI21 = "▲"))</f>
        <v>0</v>
      </c>
      <c r="AO20" s="69" cm="1">
        <f t="array" ref="AO20">SUMPRODUCT((AC20:AI20&gt;=$N$8)*(AC20:AI20 &lt;= $N$9)*(TEXT(AC20:AI20,"yyyy-mm")=AL20)*(AC21:AI21 = "★"))</f>
        <v>0</v>
      </c>
      <c r="AP20" s="68"/>
      <c r="AQ20" s="19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3"/>
    </row>
    <row r="21" spans="1:55" s="8" customFormat="1" ht="19.5" customHeight="1" thickBot="1" x14ac:dyDescent="0.5">
      <c r="A21" s="4">
        <v>3</v>
      </c>
      <c r="B21" s="4">
        <v>11</v>
      </c>
      <c r="C21" s="18">
        <f t="shared" si="1"/>
        <v>46266</v>
      </c>
      <c r="D21" s="18">
        <f t="shared" si="2"/>
        <v>45989</v>
      </c>
      <c r="E21" s="4" t="str">
        <f t="shared" si="0"/>
        <v>2026-09</v>
      </c>
      <c r="F21" s="2">
        <f ca="1">SUMIF($V$58:$W$99,E21,$W$58:$W$99)</f>
        <v>0</v>
      </c>
      <c r="G21" s="2">
        <f ca="1">SUMIF($V$58:$X$99,E21,$X$58:$X$99)</f>
        <v>0</v>
      </c>
      <c r="H21" s="2">
        <f ca="1">SUMIF($V$58:$Y$99,E21,$Y$58:$Y$99)</f>
        <v>0</v>
      </c>
      <c r="I21" s="17">
        <f t="shared" si="3"/>
        <v>0</v>
      </c>
      <c r="J21" s="135"/>
      <c r="K21" s="135" t="str">
        <f t="shared" ref="K21" si="12">IF(U21&gt;=0.285,"OK","NG")</f>
        <v>NG</v>
      </c>
      <c r="L21" s="136"/>
      <c r="M21" s="144"/>
      <c r="N21" s="144"/>
      <c r="O21" s="144"/>
      <c r="P21" s="144"/>
      <c r="Q21" s="144"/>
      <c r="R21" s="145"/>
      <c r="S21" s="146"/>
      <c r="T21" s="135">
        <f t="shared" ref="T21" si="13">COUNTIF(M21:S21,"●")</f>
        <v>0</v>
      </c>
      <c r="U21" s="147">
        <f t="shared" ref="U21" si="14">IF(COUNTA(M21:S21)=0,-1,IF(OR(COUNTIF(M21:S21,"▲")&gt;6,AND(M20&lt;$N$9,$N$9&lt;S20)),0.285,IF(T20+T21=0,0,T21/(T21+T20))))</f>
        <v>-1</v>
      </c>
      <c r="V21" s="135" t="str">
        <f>TEXT(S20,"YYYY-MM")</f>
        <v>2025-11</v>
      </c>
      <c r="W21" s="140" cm="1">
        <f t="array" ref="W21">IF(V21=V20,0,SUMPRODUCT((M20:S20&gt;=$N$8)*(M20:S20 &lt;= $N$9)*(TEXT(M20:S20,"yyyy-mm")=V21)*(M21:S21 = "●")))</f>
        <v>0</v>
      </c>
      <c r="X21" s="140" cm="1">
        <f t="array" ref="X21">IF(V21=V20,0,SUMPRODUCT((M20:S20&gt;=$N$8)*(M20:S20 &lt;= $N$9)*(TEXT(M20:S20,"yyyy-mm")=V21)*(M21:S21 = "▲")))</f>
        <v>0</v>
      </c>
      <c r="Y21" s="140" cm="1">
        <f t="array" ref="Y21">IF(V21=V20,0,SUMPRODUCT((M20:S20&gt;=$N$8)*(M20:S20 &lt;= $N$9)*(TEXT(M20:S20,"yyyy-mm")=V21)*(M21:S21 = "★")))</f>
        <v>0</v>
      </c>
      <c r="Z21" s="135"/>
      <c r="AA21" s="135" t="str">
        <f t="shared" ref="AA21" si="15">IF(AK21&gt;=0.285,"OK","NG")</f>
        <v>NG</v>
      </c>
      <c r="AB21" s="136"/>
      <c r="AC21" s="144"/>
      <c r="AD21" s="144"/>
      <c r="AE21" s="144"/>
      <c r="AF21" s="144"/>
      <c r="AG21" s="144"/>
      <c r="AH21" s="145"/>
      <c r="AI21" s="146"/>
      <c r="AJ21" s="68">
        <f t="shared" ref="AJ21" si="16">COUNTIF(AC21:AI21,"●")</f>
        <v>0</v>
      </c>
      <c r="AK21" s="70">
        <f t="shared" ref="AK21" si="17">IF(COUNTA(AC21:AI21)=0,-1,IF(OR(COUNTIF(AC21:AI21,"▲")&gt;6,AND(AC20&lt;$N$9,$N$9&lt;AI20)),0.285,IF(AJ20+AJ21=0,0,AJ21/(AJ21+AJ20))))</f>
        <v>-1</v>
      </c>
      <c r="AL21" s="68" t="str">
        <f>TEXT(AI20,"YYYY-MM")</f>
        <v>2026-03</v>
      </c>
      <c r="AM21" s="69" cm="1">
        <f t="array" ref="AM21">IF(AL21=AL20,0,SUMPRODUCT((AC20:AI20&gt;=$N$8)*(AC20:AI20 &lt;= $N$9)*(TEXT(AC20:AI20,"yyyy-mm")=AL21)*(AC21:AI21 = "●")))</f>
        <v>0</v>
      </c>
      <c r="AN21" s="69" cm="1">
        <f t="array" ref="AN21">IF(AL21=AL20,0,SUMPRODUCT((AC20:AI20&gt;=$N$8)*(AC20:AI20 &lt;= $N$9)*(TEXT(AC20:AI20,"yyyy-mm")=AL21)*(AC21:AI21 = "▲")))</f>
        <v>0</v>
      </c>
      <c r="AO21" s="69" cm="1">
        <f t="array" ref="AO21">IF(AL21=AL20,0,SUMPRODUCT((AC20:AI20&gt;=$N$8)*(AC20:AI20 &lt;= $N$9)*(TEXT(AC20:AI20,"yyyy-mm")=AL21)*(AC21:AI21 = "★")))</f>
        <v>0</v>
      </c>
      <c r="AP21" s="68"/>
      <c r="AQ21" s="19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3"/>
    </row>
    <row r="22" spans="1:55" s="8" customFormat="1" ht="19.5" customHeight="1" x14ac:dyDescent="0.45">
      <c r="A22" s="4">
        <v>4</v>
      </c>
      <c r="B22" s="4">
        <v>12</v>
      </c>
      <c r="C22" s="18">
        <f t="shared" si="1"/>
        <v>46296</v>
      </c>
      <c r="D22" s="18">
        <f t="shared" si="2"/>
        <v>45989</v>
      </c>
      <c r="E22" s="4" t="str">
        <f t="shared" si="0"/>
        <v>2026-10</v>
      </c>
      <c r="F22" s="2">
        <f ca="1">SUMIF($AL$58:$AM$99,E22,$AM$58:$AM$99)+SUMIF($V$58:$W$99,E22,$W$58:$W$99)</f>
        <v>0</v>
      </c>
      <c r="G22" s="2">
        <f ca="1">SUMIF($AL$58:$AN$99,E22,$AN$58:$AN$99)+SUMIF($V$58:$X$99,E22,$X$58:$X$99)</f>
        <v>0</v>
      </c>
      <c r="H22" s="2">
        <f ca="1">SUMIF($AL$58:$AO$99,E22,$AO$58:$AO$99)+SUMIF($V$58:$Y$99,E22,$Y$58:$Y$99)</f>
        <v>0</v>
      </c>
      <c r="I22" s="17">
        <f t="shared" si="3"/>
        <v>0</v>
      </c>
      <c r="J22" s="135"/>
      <c r="K22" s="135"/>
      <c r="L22" s="132">
        <v>3</v>
      </c>
      <c r="M22" s="141">
        <f>S20+1</f>
        <v>45971</v>
      </c>
      <c r="N22" s="141">
        <f>M22+1</f>
        <v>45972</v>
      </c>
      <c r="O22" s="141">
        <f t="shared" ref="O22:Q22" si="18">N22+1</f>
        <v>45973</v>
      </c>
      <c r="P22" s="141">
        <f t="shared" si="18"/>
        <v>45974</v>
      </c>
      <c r="Q22" s="141">
        <f t="shared" si="18"/>
        <v>45975</v>
      </c>
      <c r="R22" s="142">
        <f>Q22+1</f>
        <v>45976</v>
      </c>
      <c r="S22" s="143">
        <f>R22+1</f>
        <v>45977</v>
      </c>
      <c r="T22" s="135">
        <f t="shared" ref="T22" si="19">COUNTIF(M23:S23,"★")</f>
        <v>0</v>
      </c>
      <c r="U22" s="135"/>
      <c r="V22" s="135" t="str">
        <f>TEXT(M22,"YYYY-MM")</f>
        <v>2025-11</v>
      </c>
      <c r="W22" s="140" cm="1">
        <f t="array" ref="W22">SUMPRODUCT((M22:S22&gt;=$N$8)*(M22:S22 &lt;= $N$9)*(TEXT(M22:S22,"yyyy-mm")=V22)*(M23:S23 = "●"))</f>
        <v>0</v>
      </c>
      <c r="X22" s="140" cm="1">
        <f t="array" ref="X22">SUMPRODUCT((R22:S22&gt;=$N$8)*(R22:S22 &lt;= $N$9)*(TEXT(R22:S22,"yyyy-mm")=V22)*(R23:S23 = "▲"))</f>
        <v>0</v>
      </c>
      <c r="Y22" s="140" cm="1">
        <f t="array" ref="Y22">SUMPRODUCT((M22:S22&gt;=$N$8)*(M22:S22 &lt;= $N$9)*(TEXT(M22:S22,"yyyy-mm")=V22)*(M23:S23 = "★"))</f>
        <v>0</v>
      </c>
      <c r="Z22" s="135"/>
      <c r="AA22" s="135"/>
      <c r="AB22" s="132">
        <v>19</v>
      </c>
      <c r="AC22" s="141">
        <f>AI20+1</f>
        <v>46083</v>
      </c>
      <c r="AD22" s="141">
        <f t="shared" ref="AD22:AI22" si="20">AC22+1</f>
        <v>46084</v>
      </c>
      <c r="AE22" s="141">
        <f t="shared" si="20"/>
        <v>46085</v>
      </c>
      <c r="AF22" s="141">
        <f t="shared" si="20"/>
        <v>46086</v>
      </c>
      <c r="AG22" s="141">
        <f t="shared" si="20"/>
        <v>46087</v>
      </c>
      <c r="AH22" s="142">
        <f t="shared" si="20"/>
        <v>46088</v>
      </c>
      <c r="AI22" s="143">
        <f t="shared" si="20"/>
        <v>46089</v>
      </c>
      <c r="AJ22" s="68">
        <f t="shared" ref="AJ22" si="21">COUNTIF(AC23:AI23,"★")</f>
        <v>0</v>
      </c>
      <c r="AK22" s="68"/>
      <c r="AL22" s="68" t="str">
        <f>TEXT(AC22,"YYYY-MM")</f>
        <v>2026-03</v>
      </c>
      <c r="AM22" s="69" cm="1">
        <f t="array" ref="AM22">SUMPRODUCT((AC22:AI22&gt;=$N$8)*(AC22:AI22 &lt;= $N$9)*(TEXT(AC22:AI22,"yyyy-mm")=AL22)*(AC23:AI23 = "●"))</f>
        <v>0</v>
      </c>
      <c r="AN22" s="69" cm="1">
        <f t="array" ref="AN22">SUMPRODUCT((AH22:AI22&gt;=$N$8)*(AH22:AI22 &lt;= $N$9)*(TEXT(AH22:AI22,"yyyy-mm")=AL22)*(AH23:AI23 = "▲"))</f>
        <v>0</v>
      </c>
      <c r="AO22" s="69" cm="1">
        <f t="array" ref="AO22">SUMPRODUCT((AC22:AI22&gt;=$N$8)*(AC22:AI22 &lt;= $N$9)*(TEXT(AC22:AI22,"yyyy-mm")=AL22)*(AC23:AI23 = "★"))</f>
        <v>0</v>
      </c>
      <c r="AP22" s="68"/>
      <c r="AQ22" s="19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3"/>
    </row>
    <row r="23" spans="1:55" s="8" customFormat="1" ht="19.5" customHeight="1" thickBot="1" x14ac:dyDescent="0.5">
      <c r="A23" s="4">
        <v>5</v>
      </c>
      <c r="B23" s="4">
        <v>13</v>
      </c>
      <c r="C23" s="18">
        <f t="shared" si="1"/>
        <v>46327</v>
      </c>
      <c r="D23" s="18">
        <f t="shared" si="2"/>
        <v>45989</v>
      </c>
      <c r="E23" s="4" t="str">
        <f t="shared" si="0"/>
        <v>2026-11</v>
      </c>
      <c r="F23" s="2">
        <f ca="1">SUMIF($AL$58:$AM$99,E23,$AM$58:$AM$99)+SUMIF($V$58:$W$99,E23,$W$58:$W$99)</f>
        <v>0</v>
      </c>
      <c r="G23" s="2">
        <f ca="1">SUMIF($AL$58:$AN$99,E23,$AN$58:$AN$99)+SUMIF($V$58:$X$99,E23,$X$58:$X$99)</f>
        <v>0</v>
      </c>
      <c r="H23" s="2">
        <f ca="1">SUMIF($AL$58:$AO$99,E23,$AO$58:$AO$99)+SUMIF($V$58:$Y$99,E23,$Y$58:$Y$99)</f>
        <v>0</v>
      </c>
      <c r="I23" s="17">
        <f t="shared" si="3"/>
        <v>0</v>
      </c>
      <c r="J23" s="135"/>
      <c r="K23" s="135" t="str">
        <f t="shared" ref="K23" si="22">IF(U23&gt;=0.285,"OK","NG")</f>
        <v>NG</v>
      </c>
      <c r="L23" s="136"/>
      <c r="M23" s="144"/>
      <c r="N23" s="144"/>
      <c r="O23" s="144"/>
      <c r="P23" s="144"/>
      <c r="Q23" s="144"/>
      <c r="R23" s="145"/>
      <c r="S23" s="146"/>
      <c r="T23" s="135">
        <f t="shared" ref="T23" si="23">COUNTIF(M23:S23,"●")</f>
        <v>0</v>
      </c>
      <c r="U23" s="147">
        <f t="shared" ref="U23" si="24">IF(COUNTA(M23:S23)=0,-1,IF(OR(COUNTIF(M23:S23,"▲")&gt;6,AND(M22&lt;$N$9,$N$9&lt;S22)),0.285,IF(T22+T23=0,0,T23/(T23+T22))))</f>
        <v>-1</v>
      </c>
      <c r="V23" s="135" t="str">
        <f>TEXT(S22,"YYYY-MM")</f>
        <v>2025-11</v>
      </c>
      <c r="W23" s="140" cm="1">
        <f t="array" ref="W23">IF(V23=V22,0,SUMPRODUCT((M22:S22&gt;=$N$8)*(M22:S22 &lt;= $N$9)*(TEXT(M22:S22,"yyyy-mm")=V23)*(M23:S23 = "●")))</f>
        <v>0</v>
      </c>
      <c r="X23" s="140" cm="1">
        <f t="array" ref="X23">IF(V23=V22,0,SUMPRODUCT((M22:S22&gt;=$N$8)*(M22:S22 &lt;= $N$9)*(TEXT(M22:S22,"yyyy-mm")=V23)*(M23:S23 = "▲")))</f>
        <v>0</v>
      </c>
      <c r="Y23" s="140" cm="1">
        <f t="array" ref="Y23">IF(V23=V22,0,SUMPRODUCT((M22:S22&gt;=$N$8)*(M22:S22 &lt;= $N$9)*(TEXT(M22:S22,"yyyy-mm")=V23)*(M23:S23 = "★")))</f>
        <v>0</v>
      </c>
      <c r="Z23" s="135"/>
      <c r="AA23" s="135" t="str">
        <f t="shared" ref="AA23" si="25">IF(AK23&gt;=0.285,"OK","NG")</f>
        <v>NG</v>
      </c>
      <c r="AB23" s="136"/>
      <c r="AC23" s="144"/>
      <c r="AD23" s="144"/>
      <c r="AE23" s="144"/>
      <c r="AF23" s="144"/>
      <c r="AG23" s="144"/>
      <c r="AH23" s="145"/>
      <c r="AI23" s="146"/>
      <c r="AJ23" s="68">
        <f t="shared" ref="AJ23" si="26">COUNTIF(AC23:AI23,"●")</f>
        <v>0</v>
      </c>
      <c r="AK23" s="70">
        <f t="shared" ref="AK23" si="27">IF(COUNTA(AC23:AI23)=0,-1,IF(OR(COUNTIF(AC23:AI23,"▲")&gt;6,AND(AC22&lt;$N$9,$N$9&lt;AI22)),0.285,IF(AJ22+AJ23=0,0,AJ23/(AJ23+AJ22))))</f>
        <v>-1</v>
      </c>
      <c r="AL23" s="68" t="str">
        <f>TEXT(AI22,"YYYY-MM")</f>
        <v>2026-03</v>
      </c>
      <c r="AM23" s="69" cm="1">
        <f t="array" ref="AM23">IF(AL23=AL22,0,SUMPRODUCT((AC22:AI22&gt;=$N$8)*(AC22:AI22 &lt;= $N$9)*(TEXT(AC22:AI22,"yyyy-mm")=AL23)*(AC23:AI23 = "●")))</f>
        <v>0</v>
      </c>
      <c r="AN23" s="69" cm="1">
        <f t="array" ref="AN23">IF(AL23=AL22,0,SUMPRODUCT((AC22:AI22&gt;=$N$8)*(AC22:AI22 &lt;= $N$9)*(TEXT(AC22:AI22,"yyyy-mm")=AL23)*(AC23:AI23 = "▲")))</f>
        <v>0</v>
      </c>
      <c r="AO23" s="69" cm="1">
        <f t="array" ref="AO23">IF(AL23=AL22,0,SUMPRODUCT((AC22:AI22&gt;=$N$8)*(AC22:AI22 &lt;= $N$9)*(TEXT(AC22:AI22,"yyyy-mm")=AL23)*(AC23:AI23 = "★")))</f>
        <v>0</v>
      </c>
      <c r="AP23" s="68"/>
      <c r="AQ23" s="19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3"/>
    </row>
    <row r="24" spans="1:55" s="8" customFormat="1" ht="19.5" customHeight="1" x14ac:dyDescent="0.45">
      <c r="A24" s="4">
        <v>1</v>
      </c>
      <c r="B24" s="4">
        <v>14</v>
      </c>
      <c r="C24" s="18">
        <f t="shared" si="1"/>
        <v>46357</v>
      </c>
      <c r="D24" s="18">
        <f t="shared" si="2"/>
        <v>45989</v>
      </c>
      <c r="E24" s="4" t="str">
        <f t="shared" si="0"/>
        <v>2026-12</v>
      </c>
      <c r="F24" s="2">
        <f ca="1">SUMIF($V$58:$W$99,E24,$W$58:$W$99)+SUMIF($AL$58:$AM$99,E24,$AM$58:$AM$99)</f>
        <v>0</v>
      </c>
      <c r="G24" s="2">
        <f ca="1">SUMIF($V$58:$X$99,E24,$X$58:$X$99)+SUMIF($AL$58:$AN$99,E24,$AN$58:$AN$99)</f>
        <v>0</v>
      </c>
      <c r="H24" s="2">
        <f ca="1">SUMIF($V$58:$Y$99,E24,$Y$58:$Y$99)+SUMIF($AL$58:$AO$99,E24,$AO$58:$AO$99)</f>
        <v>0</v>
      </c>
      <c r="I24" s="17">
        <f t="shared" si="3"/>
        <v>0</v>
      </c>
      <c r="J24" s="135"/>
      <c r="K24" s="135"/>
      <c r="L24" s="132">
        <v>4</v>
      </c>
      <c r="M24" s="141">
        <f>S22+1</f>
        <v>45978</v>
      </c>
      <c r="N24" s="141">
        <f>M24+1</f>
        <v>45979</v>
      </c>
      <c r="O24" s="141">
        <f t="shared" ref="O24:Q24" si="28">N24+1</f>
        <v>45980</v>
      </c>
      <c r="P24" s="141">
        <f t="shared" si="28"/>
        <v>45981</v>
      </c>
      <c r="Q24" s="141">
        <f t="shared" si="28"/>
        <v>45982</v>
      </c>
      <c r="R24" s="142">
        <f>Q24+1</f>
        <v>45983</v>
      </c>
      <c r="S24" s="143">
        <f>R24+1</f>
        <v>45984</v>
      </c>
      <c r="T24" s="135">
        <f t="shared" ref="T24" si="29">COUNTIF(M25:S25,"★")</f>
        <v>0</v>
      </c>
      <c r="U24" s="135"/>
      <c r="V24" s="135" t="str">
        <f>TEXT(M24,"YYYY-MM")</f>
        <v>2025-11</v>
      </c>
      <c r="W24" s="140" cm="1">
        <f t="array" ref="W24">SUMPRODUCT((M24:S24&gt;=$N$8)*(M24:S24 &lt;= $N$9)*(TEXT(M24:S24,"yyyy-mm")=V24)*(M25:S25 = "●"))</f>
        <v>0</v>
      </c>
      <c r="X24" s="140" cm="1">
        <f t="array" ref="X24">SUMPRODUCT((R24:S24&gt;=$N$8)*(R24:S24 &lt;= $N$9)*(TEXT(R24:S24,"yyyy-mm")=V24)*(R25:S25 = "▲"))</f>
        <v>0</v>
      </c>
      <c r="Y24" s="140" cm="1">
        <f t="array" ref="Y24">SUMPRODUCT((M24:S24&gt;=$N$8)*(M24:S24 &lt;= $N$9)*(TEXT(M24:S24,"yyyy-mm")=V24)*(M25:S25 = "★"))</f>
        <v>0</v>
      </c>
      <c r="Z24" s="135"/>
      <c r="AA24" s="135"/>
      <c r="AB24" s="132">
        <v>20</v>
      </c>
      <c r="AC24" s="141">
        <f>AI22+1</f>
        <v>46090</v>
      </c>
      <c r="AD24" s="141">
        <f t="shared" ref="AD24:AI24" si="30">AC24+1</f>
        <v>46091</v>
      </c>
      <c r="AE24" s="141">
        <f t="shared" si="30"/>
        <v>46092</v>
      </c>
      <c r="AF24" s="141">
        <f t="shared" si="30"/>
        <v>46093</v>
      </c>
      <c r="AG24" s="141">
        <f t="shared" si="30"/>
        <v>46094</v>
      </c>
      <c r="AH24" s="142">
        <f t="shared" si="30"/>
        <v>46095</v>
      </c>
      <c r="AI24" s="143">
        <f t="shared" si="30"/>
        <v>46096</v>
      </c>
      <c r="AJ24" s="68">
        <f t="shared" ref="AJ24" si="31">COUNTIF(AC25:AI25,"★")</f>
        <v>0</v>
      </c>
      <c r="AK24" s="68"/>
      <c r="AL24" s="68" t="str">
        <f>TEXT(AC24,"YYYY-MM")</f>
        <v>2026-03</v>
      </c>
      <c r="AM24" s="69" cm="1">
        <f t="array" ref="AM24">SUMPRODUCT((AC24:AI24&gt;=$N$8)*(AC24:AI24 &lt;= $N$9)*(TEXT(AC24:AI24,"yyyy-mm")=AL24)*(AC25:AI25 = "●"))</f>
        <v>0</v>
      </c>
      <c r="AN24" s="69" cm="1">
        <f t="array" ref="AN24">SUMPRODUCT((AH24:AI24&gt;=$N$8)*(AH24:AI24 &lt;= $N$9)*(TEXT(AH24:AI24,"yyyy-mm")=AL24)*(AH25:AI25 = "▲"))</f>
        <v>0</v>
      </c>
      <c r="AO24" s="69" cm="1">
        <f t="array" ref="AO24">SUMPRODUCT((AC24:AI24&gt;=$N$8)*(AC24:AI24 &lt;= $N$9)*(TEXT(AC24:AI24,"yyyy-mm")=AL24)*(AC25:AI25 = "★"))</f>
        <v>0</v>
      </c>
      <c r="AP24" s="68"/>
      <c r="AQ24" s="19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3"/>
    </row>
    <row r="25" spans="1:55" s="8" customFormat="1" ht="19.5" customHeight="1" thickBot="1" x14ac:dyDescent="0.5">
      <c r="A25" s="4">
        <v>2</v>
      </c>
      <c r="B25" s="4">
        <v>15</v>
      </c>
      <c r="C25" s="18">
        <f t="shared" si="1"/>
        <v>46388</v>
      </c>
      <c r="D25" s="18">
        <f t="shared" si="2"/>
        <v>45989</v>
      </c>
      <c r="E25" s="4" t="str">
        <f t="shared" si="0"/>
        <v>2027-01</v>
      </c>
      <c r="F25" s="2">
        <f ca="1">SUMIF($AL$58:$AM$99,E25,$AM$58:$AM$99)</f>
        <v>0</v>
      </c>
      <c r="G25" s="2">
        <f ca="1">SUMIF($AL$58:$AN$99,E25,$AN$58:$AN$99)</f>
        <v>0</v>
      </c>
      <c r="H25" s="2">
        <f ca="1">SUMIF($AL$58:$AO$99,E25,$AO$58:$AO$99)</f>
        <v>0</v>
      </c>
      <c r="I25" s="17">
        <f t="shared" si="3"/>
        <v>0</v>
      </c>
      <c r="J25" s="135"/>
      <c r="K25" s="135" t="str">
        <f t="shared" ref="K25" si="32">IF(U25&gt;=0.285,"OK","NG")</f>
        <v>NG</v>
      </c>
      <c r="L25" s="136"/>
      <c r="M25" s="144"/>
      <c r="N25" s="144"/>
      <c r="O25" s="144"/>
      <c r="P25" s="144"/>
      <c r="Q25" s="144"/>
      <c r="R25" s="145"/>
      <c r="S25" s="146"/>
      <c r="T25" s="135">
        <f t="shared" ref="T25" si="33">COUNTIF(M25:S25,"●")</f>
        <v>0</v>
      </c>
      <c r="U25" s="147">
        <f t="shared" ref="U25" si="34">IF(COUNTA(M25:S25)=0,-1,IF(OR(COUNTIF(M25:S25,"▲")&gt;6,AND(M24&lt;$N$9,$N$9&lt;S24)),0.285,IF(T24+T25=0,0,T25/(T25+T24))))</f>
        <v>-1</v>
      </c>
      <c r="V25" s="135" t="str">
        <f>TEXT(S24,"YYYY-MM")</f>
        <v>2025-11</v>
      </c>
      <c r="W25" s="140" cm="1">
        <f t="array" ref="W25">IF(V25=V24,0,SUMPRODUCT((M24:S24&gt;=$N$8)*(M24:S24 &lt;= $N$9)*(TEXT(M24:S24,"yyyy-mm")=V25)*(M25:S25 = "●")))</f>
        <v>0</v>
      </c>
      <c r="X25" s="140" cm="1">
        <f t="array" ref="X25">IF(V25=V24,0,SUMPRODUCT((M24:S24&gt;=$N$8)*(M24:S24 &lt;= $N$9)*(TEXT(M24:S24,"yyyy-mm")=V25)*(M25:S25 = "▲")))</f>
        <v>0</v>
      </c>
      <c r="Y25" s="140" cm="1">
        <f t="array" ref="Y25">IF(V25=V24,0,SUMPRODUCT((M24:S24&gt;=$N$8)*(M24:S24 &lt;= $N$9)*(TEXT(M24:S24,"yyyy-mm")=V25)*(M25:S25 = "★")))</f>
        <v>0</v>
      </c>
      <c r="Z25" s="135"/>
      <c r="AA25" s="135" t="str">
        <f t="shared" ref="AA25" si="35">IF(AK25&gt;=0.285,"OK","NG")</f>
        <v>NG</v>
      </c>
      <c r="AB25" s="136"/>
      <c r="AC25" s="144"/>
      <c r="AD25" s="144"/>
      <c r="AE25" s="144"/>
      <c r="AF25" s="144"/>
      <c r="AG25" s="144"/>
      <c r="AH25" s="145"/>
      <c r="AI25" s="146"/>
      <c r="AJ25" s="68">
        <f t="shared" ref="AJ25" si="36">COUNTIF(AC25:AI25,"●")</f>
        <v>0</v>
      </c>
      <c r="AK25" s="70">
        <f t="shared" ref="AK25" si="37">IF(COUNTA(AC25:AI25)=0,-1,IF(OR(COUNTIF(AC25:AI25,"▲")&gt;6,AND(AC24&lt;$N$9,$N$9&lt;AI24)),0.285,IF(AJ24+AJ25=0,0,AJ25/(AJ25+AJ24))))</f>
        <v>-1</v>
      </c>
      <c r="AL25" s="68" t="str">
        <f>TEXT(AI24,"YYYY-MM")</f>
        <v>2026-03</v>
      </c>
      <c r="AM25" s="69" cm="1">
        <f t="array" ref="AM25">IF(AL25=AL24,0,SUMPRODUCT((AC24:AI24&gt;=$N$8)*(AC24:AI24 &lt;= $N$9)*(TEXT(AC24:AI24,"yyyy-mm")=AL25)*(AC25:AI25 = "●")))</f>
        <v>0</v>
      </c>
      <c r="AN25" s="69" cm="1">
        <f t="array" ref="AN25">IF(AL25=AL24,0,SUMPRODUCT((AC24:AI24&gt;=$N$8)*(AC24:AI24 &lt;= $N$9)*(TEXT(AC24:AI24,"yyyy-mm")=AL25)*(AC25:AI25 = "▲")))</f>
        <v>0</v>
      </c>
      <c r="AO25" s="69" cm="1">
        <f t="array" ref="AO25">IF(AL25=AL24,0,SUMPRODUCT((AC24:AI24&gt;=$N$8)*(AC24:AI24 &lt;= $N$9)*(TEXT(AC24:AI24,"yyyy-mm")=AL25)*(AC25:AI25 = "★")))</f>
        <v>0</v>
      </c>
      <c r="AP25" s="68"/>
      <c r="AQ25" s="19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3"/>
    </row>
    <row r="26" spans="1:55" s="8" customFormat="1" ht="19.5" customHeight="1" x14ac:dyDescent="0.45">
      <c r="A26" s="4">
        <v>3</v>
      </c>
      <c r="B26" s="4">
        <v>16</v>
      </c>
      <c r="C26" s="18">
        <f t="shared" si="1"/>
        <v>46419</v>
      </c>
      <c r="D26" s="18">
        <f t="shared" si="2"/>
        <v>45989</v>
      </c>
      <c r="E26" s="4" t="str">
        <f t="shared" si="0"/>
        <v>2027-02</v>
      </c>
      <c r="F26" s="2">
        <f ca="1">SUMIF($AL$58:$AM$99,E26,$AM$58:$AM$99)</f>
        <v>0</v>
      </c>
      <c r="G26" s="2">
        <f ca="1">SUMIF($AL$58:$AN$99,E26,$AN$58:$AN$99)</f>
        <v>0</v>
      </c>
      <c r="H26" s="2">
        <f ca="1">SUMIF($AL$58:$AO$99,E26,$AO$58:$AO$99)</f>
        <v>0</v>
      </c>
      <c r="I26" s="17">
        <f t="shared" si="3"/>
        <v>0</v>
      </c>
      <c r="J26" s="135"/>
      <c r="K26" s="135"/>
      <c r="L26" s="132">
        <v>5</v>
      </c>
      <c r="M26" s="141">
        <f>S24+1</f>
        <v>45985</v>
      </c>
      <c r="N26" s="141">
        <f>M26+1</f>
        <v>45986</v>
      </c>
      <c r="O26" s="141">
        <f t="shared" ref="O26:Q26" si="38">N26+1</f>
        <v>45987</v>
      </c>
      <c r="P26" s="141">
        <f t="shared" si="38"/>
        <v>45988</v>
      </c>
      <c r="Q26" s="141">
        <f t="shared" si="38"/>
        <v>45989</v>
      </c>
      <c r="R26" s="142">
        <f>Q26+1</f>
        <v>45990</v>
      </c>
      <c r="S26" s="143">
        <f>R26+1</f>
        <v>45991</v>
      </c>
      <c r="T26" s="135">
        <f t="shared" ref="T26" si="39">COUNTIF(M27:S27,"★")</f>
        <v>0</v>
      </c>
      <c r="U26" s="135"/>
      <c r="V26" s="135" t="str">
        <f>TEXT(M26,"YYYY-MM")</f>
        <v>2025-11</v>
      </c>
      <c r="W26" s="140" cm="1">
        <f t="array" ref="W26">SUMPRODUCT((M26:S26&gt;=$N$8)*(M26:S26 &lt;= $N$9)*(TEXT(M26:S26,"yyyy-mm")=V26)*(M27:S27 = "●"))</f>
        <v>0</v>
      </c>
      <c r="X26" s="140" cm="1">
        <f t="array" ref="X26">SUMPRODUCT((R26:S26&gt;=$N$8)*(R26:S26 &lt;= $N$9)*(TEXT(R26:S26,"yyyy-mm")=V26)*(R27:S27 = "▲"))</f>
        <v>0</v>
      </c>
      <c r="Y26" s="140" cm="1">
        <f t="array" ref="Y26">SUMPRODUCT((M26:S26&gt;=$N$8)*(M26:S26 &lt;= $N$9)*(TEXT(M26:S26,"yyyy-mm")=V26)*(M27:S27 = "★"))</f>
        <v>0</v>
      </c>
      <c r="Z26" s="135"/>
      <c r="AA26" s="135"/>
      <c r="AB26" s="132">
        <v>21</v>
      </c>
      <c r="AC26" s="141">
        <f>AI24+1</f>
        <v>46097</v>
      </c>
      <c r="AD26" s="141">
        <f t="shared" ref="AD26:AI26" si="40">AC26+1</f>
        <v>46098</v>
      </c>
      <c r="AE26" s="141">
        <f t="shared" si="40"/>
        <v>46099</v>
      </c>
      <c r="AF26" s="141">
        <f t="shared" si="40"/>
        <v>46100</v>
      </c>
      <c r="AG26" s="141">
        <f t="shared" si="40"/>
        <v>46101</v>
      </c>
      <c r="AH26" s="142">
        <f t="shared" si="40"/>
        <v>46102</v>
      </c>
      <c r="AI26" s="143">
        <f t="shared" si="40"/>
        <v>46103</v>
      </c>
      <c r="AJ26" s="68">
        <f t="shared" ref="AJ26" si="41">COUNTIF(AC27:AI27,"★")</f>
        <v>0</v>
      </c>
      <c r="AK26" s="68"/>
      <c r="AL26" s="68" t="str">
        <f>TEXT(AC26,"YYYY-MM")</f>
        <v>2026-03</v>
      </c>
      <c r="AM26" s="69" cm="1">
        <f t="array" ref="AM26">SUMPRODUCT((AC26:AI26&gt;=$N$8)*(AC26:AI26 &lt;= $N$9)*(TEXT(AC26:AI26,"yyyy-mm")=AL26)*(AC27:AI27 = "●"))</f>
        <v>0</v>
      </c>
      <c r="AN26" s="69" cm="1">
        <f t="array" ref="AN26">SUMPRODUCT((AH26:AI26&gt;=$N$8)*(AH26:AI26 &lt;= $N$9)*(TEXT(AH26:AI26,"yyyy-mm")=AL26)*(AH27:AI27 = "▲"))</f>
        <v>0</v>
      </c>
      <c r="AO26" s="69" cm="1">
        <f t="array" ref="AO26">SUMPRODUCT((AC26:AI26&gt;=$N$8)*(AC26:AI26 &lt;= $N$9)*(TEXT(AC26:AI26,"yyyy-mm")=AL26)*(AC27:AI27 = "★"))</f>
        <v>0</v>
      </c>
      <c r="AP26" s="68"/>
      <c r="AQ26" s="19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3"/>
    </row>
    <row r="27" spans="1:55" s="8" customFormat="1" ht="19.5" customHeight="1" thickBot="1" x14ac:dyDescent="0.5">
      <c r="A27" s="4">
        <v>4</v>
      </c>
      <c r="B27" s="4">
        <v>17</v>
      </c>
      <c r="C27" s="18">
        <f t="shared" si="1"/>
        <v>46447</v>
      </c>
      <c r="D27" s="18">
        <f t="shared" si="2"/>
        <v>45989</v>
      </c>
      <c r="E27" s="4" t="str">
        <f t="shared" si="0"/>
        <v>2027-03</v>
      </c>
      <c r="F27" s="2">
        <f ca="1">SUMIF($V$109:$W$150,E27,$W$109:$W$150)+SUMIF($AL$58:$AM$99,E27,$AM$58:$AM$99)</f>
        <v>0</v>
      </c>
      <c r="G27" s="2">
        <f ca="1">SUMIF($V$109:$X$150,E27,$X$109:$X$150)+SUMIF($AL$58:$AN$99,E27,$AN$58:$AN$99)</f>
        <v>0</v>
      </c>
      <c r="H27" s="2">
        <f ca="1">SUMIF($V$109:$Y$150,E27,$Y$109:$Y$150)+SUMIF($AL$58:$AO$99,E27,$AO$58:$AO$99)</f>
        <v>0</v>
      </c>
      <c r="I27" s="17">
        <f t="shared" si="3"/>
        <v>0</v>
      </c>
      <c r="J27" s="135"/>
      <c r="K27" s="135" t="str">
        <f t="shared" ref="K27" si="42">IF(U27&gt;=0.285,"OK","NG")</f>
        <v>NG</v>
      </c>
      <c r="L27" s="136"/>
      <c r="M27" s="144"/>
      <c r="N27" s="144"/>
      <c r="O27" s="144"/>
      <c r="P27" s="144"/>
      <c r="Q27" s="144"/>
      <c r="R27" s="145"/>
      <c r="S27" s="146"/>
      <c r="T27" s="135">
        <f t="shared" ref="T27" si="43">COUNTIF(M27:S27,"●")</f>
        <v>0</v>
      </c>
      <c r="U27" s="147">
        <f t="shared" ref="U27" si="44">IF(COUNTA(M27:S27)=0,-1,IF(OR(COUNTIF(M27:S27,"▲")&gt;6,AND(M26&lt;$N$9,$N$9&lt;S26)),0.285,IF(T26+T27=0,0,T27/(T27+T26))))</f>
        <v>-1</v>
      </c>
      <c r="V27" s="135" t="str">
        <f>TEXT(S26,"YYYY-MM")</f>
        <v>2025-11</v>
      </c>
      <c r="W27" s="140" cm="1">
        <f t="array" ref="W27">IF(V27=V26,0,SUMPRODUCT((M26:S26&gt;=$N$8)*(M26:S26 &lt;= $N$9)*(TEXT(M26:S26,"yyyy-mm")=V27)*(M27:S27 = "●")))</f>
        <v>0</v>
      </c>
      <c r="X27" s="140" cm="1">
        <f t="array" ref="X27">IF(V27=V26,0,SUMPRODUCT((M26:S26&gt;=$N$8)*(M26:S26 &lt;= $N$9)*(TEXT(M26:S26,"yyyy-mm")=V27)*(M27:S27 = "▲")))</f>
        <v>0</v>
      </c>
      <c r="Y27" s="140" cm="1">
        <f t="array" ref="Y27">IF(V27=V26,0,SUMPRODUCT((M26:S26&gt;=$N$8)*(M26:S26 &lt;= $N$9)*(TEXT(M26:S26,"yyyy-mm")=V27)*(M27:S27 = "★")))</f>
        <v>0</v>
      </c>
      <c r="Z27" s="135"/>
      <c r="AA27" s="135" t="str">
        <f t="shared" ref="AA27" si="45">IF(AK27&gt;=0.285,"OK","NG")</f>
        <v>NG</v>
      </c>
      <c r="AB27" s="136"/>
      <c r="AC27" s="144"/>
      <c r="AD27" s="144"/>
      <c r="AE27" s="144"/>
      <c r="AF27" s="144"/>
      <c r="AG27" s="144"/>
      <c r="AH27" s="145"/>
      <c r="AI27" s="146"/>
      <c r="AJ27" s="68">
        <f t="shared" ref="AJ27" si="46">COUNTIF(AC27:AI27,"●")</f>
        <v>0</v>
      </c>
      <c r="AK27" s="70">
        <f t="shared" ref="AK27" si="47">IF(COUNTA(AC27:AI27)=0,-1,IF(OR(COUNTIF(AC27:AI27,"▲")&gt;6,AND(AC26&lt;$N$9,$N$9&lt;AI26)),0.285,IF(AJ26+AJ27=0,0,AJ27/(AJ27+AJ26))))</f>
        <v>-1</v>
      </c>
      <c r="AL27" s="68" t="str">
        <f>TEXT(AI26,"YYYY-MM")</f>
        <v>2026-03</v>
      </c>
      <c r="AM27" s="69" cm="1">
        <f t="array" ref="AM27">IF(AL27=AL26,0,SUMPRODUCT((AC26:AI26&gt;=$N$8)*(AC26:AI26 &lt;= $N$9)*(TEXT(AC26:AI26,"yyyy-mm")=AL27)*(AC27:AI27 = "●")))</f>
        <v>0</v>
      </c>
      <c r="AN27" s="69" cm="1">
        <f t="array" ref="AN27">IF(AL27=AL26,0,SUMPRODUCT((AC26:AI26&gt;=$N$8)*(AC26:AI26 &lt;= $N$9)*(TEXT(AC26:AI26,"yyyy-mm")=AL27)*(AC27:AI27 = "▲")))</f>
        <v>0</v>
      </c>
      <c r="AO27" s="69" cm="1">
        <f t="array" ref="AO27">IF(AL27=AL26,0,SUMPRODUCT((AC26:AI26&gt;=$N$8)*(AC26:AI26 &lt;= $N$9)*(TEXT(AC26:AI26,"yyyy-mm")=AL27)*(AC27:AI27 = "★")))</f>
        <v>0</v>
      </c>
      <c r="AP27" s="68"/>
      <c r="AQ27" s="19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3"/>
    </row>
    <row r="28" spans="1:55" s="8" customFormat="1" ht="19.5" customHeight="1" x14ac:dyDescent="0.45">
      <c r="A28" s="4">
        <v>5</v>
      </c>
      <c r="B28" s="4">
        <v>18</v>
      </c>
      <c r="C28" s="18">
        <f t="shared" si="1"/>
        <v>46478</v>
      </c>
      <c r="D28" s="18">
        <f t="shared" si="2"/>
        <v>45989</v>
      </c>
      <c r="E28" s="4" t="str">
        <f t="shared" si="0"/>
        <v>2027-04</v>
      </c>
      <c r="F28" s="2">
        <f ca="1">SUMIF($V$109:$W$150,E28,$W$109:$W$150)+SUMIF($AL$58:$AM$99,E28,$AM$58:$AM$99)</f>
        <v>0</v>
      </c>
      <c r="G28" s="2">
        <f ca="1">SUMIF($V$109:$X$150,E28,$X$109:$X$150)+SUMIF($AL$58:$AN$99,E28,$AN$58:$AN$99)</f>
        <v>0</v>
      </c>
      <c r="H28" s="2">
        <f ca="1">SUMIF($V$109:$Y$150,E28,$Y$109:$Y$150)+SUMIF($AL$58:$AO$99,E28,$AO$58:$AO$99)</f>
        <v>0</v>
      </c>
      <c r="I28" s="17">
        <f t="shared" si="3"/>
        <v>0</v>
      </c>
      <c r="J28" s="135"/>
      <c r="K28" s="135"/>
      <c r="L28" s="132">
        <v>6</v>
      </c>
      <c r="M28" s="141">
        <f>S26+1</f>
        <v>45992</v>
      </c>
      <c r="N28" s="141">
        <f>M28+1</f>
        <v>45993</v>
      </c>
      <c r="O28" s="141">
        <f t="shared" ref="O28:Q28" si="48">N28+1</f>
        <v>45994</v>
      </c>
      <c r="P28" s="141">
        <f t="shared" si="48"/>
        <v>45995</v>
      </c>
      <c r="Q28" s="141">
        <f t="shared" si="48"/>
        <v>45996</v>
      </c>
      <c r="R28" s="142">
        <f>Q28+1</f>
        <v>45997</v>
      </c>
      <c r="S28" s="143">
        <f>R28+1</f>
        <v>45998</v>
      </c>
      <c r="T28" s="135">
        <f t="shared" ref="T28" si="49">COUNTIF(M29:S29,"★")</f>
        <v>0</v>
      </c>
      <c r="U28" s="135"/>
      <c r="V28" s="135" t="str">
        <f>TEXT(M28,"YYYY-MM")</f>
        <v>2025-12</v>
      </c>
      <c r="W28" s="140" cm="1">
        <f t="array" ref="W28">SUMPRODUCT((M28:S28&gt;=$N$8)*(M28:S28 &lt;= $N$9)*(TEXT(M28:S28,"yyyy-mm")=V28)*(M29:S29 = "●"))</f>
        <v>0</v>
      </c>
      <c r="X28" s="140" cm="1">
        <f t="array" ref="X28">SUMPRODUCT((R28:S28&gt;=$N$8)*(R28:S28 &lt;= $N$9)*(TEXT(R28:S28,"yyyy-mm")=V28)*(R29:S29 = "▲"))</f>
        <v>0</v>
      </c>
      <c r="Y28" s="140" cm="1">
        <f t="array" ref="Y28">SUMPRODUCT((M28:S28&gt;=$N$8)*(M28:S28 &lt;= $N$9)*(TEXT(M28:S28,"yyyy-mm")=V28)*(M29:S29 = "★"))</f>
        <v>0</v>
      </c>
      <c r="Z28" s="135"/>
      <c r="AA28" s="135"/>
      <c r="AB28" s="132">
        <v>22</v>
      </c>
      <c r="AC28" s="141">
        <f>AI26+1</f>
        <v>46104</v>
      </c>
      <c r="AD28" s="141">
        <f t="shared" ref="AD28:AI28" si="50">AC28+1</f>
        <v>46105</v>
      </c>
      <c r="AE28" s="141">
        <f t="shared" si="50"/>
        <v>46106</v>
      </c>
      <c r="AF28" s="141">
        <f t="shared" si="50"/>
        <v>46107</v>
      </c>
      <c r="AG28" s="141">
        <f t="shared" si="50"/>
        <v>46108</v>
      </c>
      <c r="AH28" s="142">
        <f t="shared" si="50"/>
        <v>46109</v>
      </c>
      <c r="AI28" s="143">
        <f t="shared" si="50"/>
        <v>46110</v>
      </c>
      <c r="AJ28" s="68">
        <f t="shared" ref="AJ28" si="51">COUNTIF(AC29:AI29,"★")</f>
        <v>0</v>
      </c>
      <c r="AK28" s="68"/>
      <c r="AL28" s="68" t="str">
        <f>TEXT(AC28,"YYYY-MM")</f>
        <v>2026-03</v>
      </c>
      <c r="AM28" s="69" cm="1">
        <f t="array" ref="AM28">SUMPRODUCT((AC28:AI28&gt;=$N$8)*(AC28:AI28 &lt;= $N$9)*(TEXT(AC28:AI28,"yyyy-mm")=AL28)*(AC29:AI29 = "●"))</f>
        <v>0</v>
      </c>
      <c r="AN28" s="69" cm="1">
        <f t="array" ref="AN28">SUMPRODUCT((AH28:AI28&gt;=$N$8)*(AH28:AI28 &lt;= $N$9)*(TEXT(AH28:AI28,"yyyy-mm")=AL28)*(AH29:AI29 = "▲"))</f>
        <v>0</v>
      </c>
      <c r="AO28" s="69" cm="1">
        <f t="array" ref="AO28">SUMPRODUCT((AC28:AI28&gt;=$N$8)*(AC28:AI28 &lt;= $N$9)*(TEXT(AC28:AI28,"yyyy-mm")=AL28)*(AC29:AI29 = "★"))</f>
        <v>0</v>
      </c>
      <c r="AP28" s="68"/>
      <c r="AQ28" s="19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3"/>
    </row>
    <row r="29" spans="1:55" s="8" customFormat="1" ht="19.5" customHeight="1" thickBot="1" x14ac:dyDescent="0.5">
      <c r="A29" s="4">
        <v>1</v>
      </c>
      <c r="B29" s="4">
        <v>19</v>
      </c>
      <c r="C29" s="18">
        <f t="shared" si="1"/>
        <v>46508</v>
      </c>
      <c r="D29" s="18">
        <f t="shared" si="2"/>
        <v>45989</v>
      </c>
      <c r="E29" s="4" t="str">
        <f t="shared" si="0"/>
        <v>2027-05</v>
      </c>
      <c r="F29" s="2">
        <f ca="1">SUMIF($AL$58:$AM$99,E29,$AM$58:$AM$99)+SUMIF($V$109:$W$150,E29,$W$109:$W$150)</f>
        <v>0</v>
      </c>
      <c r="G29" s="2">
        <f ca="1">SUMIF($AL$58:$AN$99,E29,$AN$58:$AN$99)+SUMIF($V$109:$X$150,E29,$X$109:$X$150)</f>
        <v>0</v>
      </c>
      <c r="H29" s="2">
        <f ca="1">SUMIF($AL$58:$AO$99,E29,$AO$58:$AO$99)+SUMIF($V$109:$Y$150,E29,$Y$109:$Y$150)</f>
        <v>0</v>
      </c>
      <c r="I29" s="17">
        <f t="shared" si="3"/>
        <v>0</v>
      </c>
      <c r="J29" s="135"/>
      <c r="K29" s="135" t="str">
        <f t="shared" ref="K29" si="52">IF(U29&gt;=0.285,"OK","NG")</f>
        <v>NG</v>
      </c>
      <c r="L29" s="136"/>
      <c r="M29" s="144"/>
      <c r="N29" s="144"/>
      <c r="O29" s="144"/>
      <c r="P29" s="144"/>
      <c r="Q29" s="144"/>
      <c r="R29" s="145"/>
      <c r="S29" s="146"/>
      <c r="T29" s="135">
        <f t="shared" ref="T29" si="53">COUNTIF(M29:S29,"●")</f>
        <v>0</v>
      </c>
      <c r="U29" s="147">
        <f t="shared" ref="U29" si="54">IF(COUNTA(M29:S29)=0,-1,IF(OR(COUNTIF(M29:S29,"▲")&gt;6,AND(M28&lt;$N$9,$N$9&lt;S28)),0.285,IF(T28+T29=0,0,T29/(T29+T28))))</f>
        <v>-1</v>
      </c>
      <c r="V29" s="135" t="str">
        <f>TEXT(S28,"YYYY-MM")</f>
        <v>2025-12</v>
      </c>
      <c r="W29" s="140" cm="1">
        <f t="array" ref="W29">IF(V29=V28,0,SUMPRODUCT((M28:S28&gt;=$N$8)*(M28:S28 &lt;= $N$9)*(TEXT(M28:S28,"yyyy-mm")=V29)*(M29:S29 = "●")))</f>
        <v>0</v>
      </c>
      <c r="X29" s="140" cm="1">
        <f t="array" ref="X29">IF(V29=V28,0,SUMPRODUCT((M28:S28&gt;=$N$8)*(M28:S28 &lt;= $N$9)*(TEXT(M28:S28,"yyyy-mm")=V29)*(M29:S29 = "▲")))</f>
        <v>0</v>
      </c>
      <c r="Y29" s="140" cm="1">
        <f t="array" ref="Y29">IF(V29=V28,0,SUMPRODUCT((M28:S28&gt;=$N$8)*(M28:S28 &lt;= $N$9)*(TEXT(M28:S28,"yyyy-mm")=V29)*(M29:S29 = "★")))</f>
        <v>0</v>
      </c>
      <c r="Z29" s="135"/>
      <c r="AA29" s="135" t="str">
        <f t="shared" ref="AA29" si="55">IF(AK29&gt;=0.285,"OK","NG")</f>
        <v>NG</v>
      </c>
      <c r="AB29" s="136"/>
      <c r="AC29" s="144"/>
      <c r="AD29" s="144"/>
      <c r="AE29" s="144"/>
      <c r="AF29" s="144"/>
      <c r="AG29" s="144"/>
      <c r="AH29" s="145"/>
      <c r="AI29" s="146"/>
      <c r="AJ29" s="68">
        <f t="shared" ref="AJ29" si="56">COUNTIF(AC29:AI29,"●")</f>
        <v>0</v>
      </c>
      <c r="AK29" s="70">
        <f t="shared" ref="AK29" si="57">IF(COUNTA(AC29:AI29)=0,-1,IF(OR(COUNTIF(AC29:AI29,"▲")&gt;6,AND(AC28&lt;$N$9,$N$9&lt;AI28)),0.285,IF(AJ28+AJ29=0,0,AJ29/(AJ29+AJ28))))</f>
        <v>-1</v>
      </c>
      <c r="AL29" s="68" t="str">
        <f>TEXT(AI28,"YYYY-MM")</f>
        <v>2026-03</v>
      </c>
      <c r="AM29" s="69" cm="1">
        <f t="array" ref="AM29">IF(AL29=AL28,0,SUMPRODUCT((AC28:AI28&gt;=$N$8)*(AC28:AI28 &lt;= $N$9)*(TEXT(AC28:AI28,"yyyy-mm")=AL29)*(AC29:AI29 = "●")))</f>
        <v>0</v>
      </c>
      <c r="AN29" s="69" cm="1">
        <f t="array" ref="AN29">IF(AL29=AL28,0,SUMPRODUCT((AC28:AI28&gt;=$N$8)*(AC28:AI28 &lt;= $N$9)*(TEXT(AC28:AI28,"yyyy-mm")=AL29)*(AC29:AI29 = "▲")))</f>
        <v>0</v>
      </c>
      <c r="AO29" s="69" cm="1">
        <f t="array" ref="AO29">IF(AL29=AL28,0,SUMPRODUCT((AC28:AI28&gt;=$N$8)*(AC28:AI28 &lt;= $N$9)*(TEXT(AC28:AI28,"yyyy-mm")=AL29)*(AC29:AI29 = "★")))</f>
        <v>0</v>
      </c>
      <c r="AP29" s="68"/>
      <c r="AQ29" s="19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3"/>
    </row>
    <row r="30" spans="1:55" s="8" customFormat="1" ht="19.5" customHeight="1" x14ac:dyDescent="0.45">
      <c r="A30" s="4">
        <v>2</v>
      </c>
      <c r="B30" s="4">
        <v>20</v>
      </c>
      <c r="C30" s="18">
        <f t="shared" si="1"/>
        <v>46539</v>
      </c>
      <c r="D30" s="18">
        <f t="shared" si="2"/>
        <v>45989</v>
      </c>
      <c r="E30" s="4" t="str">
        <f t="shared" si="0"/>
        <v>2027-06</v>
      </c>
      <c r="F30" s="2">
        <f ca="1">SUMIF($V$109:$W$150,E30,$W$109:$W$150)</f>
        <v>0</v>
      </c>
      <c r="G30" s="2">
        <f ca="1">SUMIF($V$109:$X$150,E30,$X$109:$X$150)</f>
        <v>0</v>
      </c>
      <c r="H30" s="2">
        <f ca="1">SUMIF($V$109:$Y$150,E30,$Y$109:$Y$150)</f>
        <v>0</v>
      </c>
      <c r="I30" s="17">
        <f t="shared" si="3"/>
        <v>0</v>
      </c>
      <c r="J30" s="135"/>
      <c r="K30" s="135"/>
      <c r="L30" s="132">
        <v>7</v>
      </c>
      <c r="M30" s="141">
        <f>S28+1</f>
        <v>45999</v>
      </c>
      <c r="N30" s="141">
        <f>M30+1</f>
        <v>46000</v>
      </c>
      <c r="O30" s="141">
        <f t="shared" ref="O30:Q30" si="58">N30+1</f>
        <v>46001</v>
      </c>
      <c r="P30" s="141">
        <f t="shared" si="58"/>
        <v>46002</v>
      </c>
      <c r="Q30" s="141">
        <f t="shared" si="58"/>
        <v>46003</v>
      </c>
      <c r="R30" s="142">
        <f>Q30+1</f>
        <v>46004</v>
      </c>
      <c r="S30" s="143">
        <f>R30+1</f>
        <v>46005</v>
      </c>
      <c r="T30" s="135">
        <f t="shared" ref="T30" si="59">COUNTIF(M31:S31,"★")</f>
        <v>0</v>
      </c>
      <c r="U30" s="135"/>
      <c r="V30" s="135" t="str">
        <f>TEXT(M30,"YYYY-MM")</f>
        <v>2025-12</v>
      </c>
      <c r="W30" s="140" cm="1">
        <f t="array" ref="W30">SUMPRODUCT((M30:S30&gt;=$N$8)*(M30:S30 &lt;= $N$9)*(TEXT(M30:S30,"yyyy-mm")=V30)*(M31:S31 = "●"))</f>
        <v>0</v>
      </c>
      <c r="X30" s="140" cm="1">
        <f t="array" ref="X30">SUMPRODUCT((R30:S30&gt;=$N$8)*(R30:S30 &lt;= $N$9)*(TEXT(R30:S30,"yyyy-mm")=V30)*(R31:S31 = "▲"))</f>
        <v>0</v>
      </c>
      <c r="Y30" s="140" cm="1">
        <f t="array" ref="Y30">SUMPRODUCT((M30:S30&gt;=$N$8)*(M30:S30 &lt;= $N$9)*(TEXT(M30:S30,"yyyy-mm")=V30)*(M31:S31 = "★"))</f>
        <v>0</v>
      </c>
      <c r="Z30" s="135"/>
      <c r="AA30" s="135"/>
      <c r="AB30" s="132">
        <v>23</v>
      </c>
      <c r="AC30" s="141">
        <f>AI28+1</f>
        <v>46111</v>
      </c>
      <c r="AD30" s="141">
        <f t="shared" ref="AD30:AI30" si="60">AC30+1</f>
        <v>46112</v>
      </c>
      <c r="AE30" s="141">
        <f t="shared" si="60"/>
        <v>46113</v>
      </c>
      <c r="AF30" s="141">
        <f t="shared" si="60"/>
        <v>46114</v>
      </c>
      <c r="AG30" s="141">
        <f t="shared" si="60"/>
        <v>46115</v>
      </c>
      <c r="AH30" s="142">
        <f t="shared" si="60"/>
        <v>46116</v>
      </c>
      <c r="AI30" s="143">
        <f t="shared" si="60"/>
        <v>46117</v>
      </c>
      <c r="AJ30" s="68">
        <f t="shared" ref="AJ30" si="61">COUNTIF(AC31:AI31,"★")</f>
        <v>0</v>
      </c>
      <c r="AK30" s="68"/>
      <c r="AL30" s="68" t="str">
        <f>TEXT(AC30,"YYYY-MM")</f>
        <v>2026-03</v>
      </c>
      <c r="AM30" s="69" cm="1">
        <f t="array" ref="AM30">SUMPRODUCT((AC30:AI30&gt;=$N$8)*(AC30:AI30 &lt;= $N$9)*(TEXT(AC30:AI30,"yyyy-mm")=AL30)*(AC31:AI31 = "●"))</f>
        <v>0</v>
      </c>
      <c r="AN30" s="69" cm="1">
        <f t="array" ref="AN30">SUMPRODUCT((AH30:AI30&gt;=$N$8)*(AH30:AI30 &lt;= $N$9)*(TEXT(AH30:AI30,"yyyy-mm")=AL30)*(AH31:AI31 = "▲"))</f>
        <v>0</v>
      </c>
      <c r="AO30" s="69" cm="1">
        <f t="array" ref="AO30">SUMPRODUCT((AC30:AI30&gt;=$N$8)*(AC30:AI30 &lt;= $N$9)*(TEXT(AC30:AI30,"yyyy-mm")=AL30)*(AC31:AI31 = "★"))</f>
        <v>0</v>
      </c>
      <c r="AP30" s="68"/>
      <c r="AQ30" s="19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3"/>
    </row>
    <row r="31" spans="1:55" s="8" customFormat="1" ht="19.5" customHeight="1" thickBot="1" x14ac:dyDescent="0.5">
      <c r="A31" s="4">
        <v>3</v>
      </c>
      <c r="B31" s="4">
        <v>21</v>
      </c>
      <c r="C31" s="18">
        <f t="shared" si="1"/>
        <v>46569</v>
      </c>
      <c r="D31" s="18">
        <f t="shared" si="2"/>
        <v>45989</v>
      </c>
      <c r="E31" s="4" t="str">
        <f t="shared" si="0"/>
        <v>2027-07</v>
      </c>
      <c r="F31" s="2">
        <f ca="1">SUMIF($V$109:$W$150,E31,$W$109:$W$150)</f>
        <v>0</v>
      </c>
      <c r="G31" s="2">
        <f ca="1">SUMIF($V$109:$X$150,E31,$X$109:$X$150)</f>
        <v>0</v>
      </c>
      <c r="H31" s="2">
        <f ca="1">SUMIF($V$109:$Y$150,E31,$Y$109:$Y$150)</f>
        <v>0</v>
      </c>
      <c r="I31" s="17">
        <f t="shared" si="3"/>
        <v>0</v>
      </c>
      <c r="J31" s="135"/>
      <c r="K31" s="135" t="str">
        <f t="shared" ref="K31" si="62">IF(U31&gt;=0.285,"OK","NG")</f>
        <v>NG</v>
      </c>
      <c r="L31" s="136"/>
      <c r="M31" s="144"/>
      <c r="N31" s="144"/>
      <c r="O31" s="144"/>
      <c r="P31" s="144"/>
      <c r="Q31" s="144"/>
      <c r="R31" s="145"/>
      <c r="S31" s="146"/>
      <c r="T31" s="135">
        <f t="shared" ref="T31" si="63">COUNTIF(M31:S31,"●")</f>
        <v>0</v>
      </c>
      <c r="U31" s="147">
        <f t="shared" ref="U31" si="64">IF(COUNTA(M31:S31)=0,-1,IF(OR(COUNTIF(M31:S31,"▲")&gt;6,AND(M30&lt;$N$9,$N$9&lt;S30)),0.285,IF(T30+T31=0,0,T31/(T31+T30))))</f>
        <v>-1</v>
      </c>
      <c r="V31" s="135" t="str">
        <f>TEXT(S30,"YYYY-MM")</f>
        <v>2025-12</v>
      </c>
      <c r="W31" s="140" cm="1">
        <f t="array" ref="W31">IF(V31=V30,0,SUMPRODUCT((M30:S30&gt;=$N$8)*(M30:S30 &lt;= $N$9)*(TEXT(M30:S30,"yyyy-mm")=V31)*(M31:S31 = "●")))</f>
        <v>0</v>
      </c>
      <c r="X31" s="140" cm="1">
        <f t="array" ref="X31">IF(V31=V30,0,SUMPRODUCT((M30:S30&gt;=$N$8)*(M30:S30 &lt;= $N$9)*(TEXT(M30:S30,"yyyy-mm")=V31)*(M31:S31 = "▲")))</f>
        <v>0</v>
      </c>
      <c r="Y31" s="140" cm="1">
        <f t="array" ref="Y31">IF(V31=V30,0,SUMPRODUCT((M30:S30&gt;=$N$8)*(M30:S30 &lt;= $N$9)*(TEXT(M30:S30,"yyyy-mm")=V31)*(M31:S31 = "★")))</f>
        <v>0</v>
      </c>
      <c r="Z31" s="135"/>
      <c r="AA31" s="135" t="str">
        <f t="shared" ref="AA31" si="65">IF(AK31&gt;=0.285,"OK","NG")</f>
        <v>NG</v>
      </c>
      <c r="AB31" s="136"/>
      <c r="AC31" s="144"/>
      <c r="AD31" s="144"/>
      <c r="AE31" s="144"/>
      <c r="AF31" s="144"/>
      <c r="AG31" s="144"/>
      <c r="AH31" s="145"/>
      <c r="AI31" s="146"/>
      <c r="AJ31" s="68">
        <f t="shared" ref="AJ31" si="66">COUNTIF(AC31:AI31,"●")</f>
        <v>0</v>
      </c>
      <c r="AK31" s="70">
        <f t="shared" ref="AK31" si="67">IF(COUNTA(AC31:AI31)=0,-1,IF(OR(COUNTIF(AC31:AI31,"▲")&gt;6,AND(AC30&lt;$N$9,$N$9&lt;AI30)),0.285,IF(AJ30+AJ31=0,0,AJ31/(AJ31+AJ30))))</f>
        <v>-1</v>
      </c>
      <c r="AL31" s="68" t="str">
        <f>TEXT(AI30,"YYYY-MM")</f>
        <v>2026-04</v>
      </c>
      <c r="AM31" s="69" cm="1">
        <f t="array" ref="AM31">IF(AL31=AL30,0,SUMPRODUCT((AC30:AI30&gt;=$N$8)*(AC30:AI30 &lt;= $N$9)*(TEXT(AC30:AI30,"yyyy-mm")=AL31)*(AC31:AI31 = "●")))</f>
        <v>0</v>
      </c>
      <c r="AN31" s="69" cm="1">
        <f t="array" ref="AN31">IF(AL31=AL30,0,SUMPRODUCT((AC30:AI30&gt;=$N$8)*(AC30:AI30 &lt;= $N$9)*(TEXT(AC30:AI30,"yyyy-mm")=AL31)*(AC31:AI31 = "▲")))</f>
        <v>0</v>
      </c>
      <c r="AO31" s="69" cm="1">
        <f t="array" ref="AO31">IF(AL31=AL30,0,SUMPRODUCT((AC30:AI30&gt;=$N$8)*(AC30:AI30 &lt;= $N$9)*(TEXT(AC30:AI30,"yyyy-mm")=AL31)*(AC31:AI31 = "★")))</f>
        <v>0</v>
      </c>
      <c r="AP31" s="68"/>
      <c r="AQ31" s="19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3"/>
    </row>
    <row r="32" spans="1:55" s="8" customFormat="1" ht="19.5" customHeight="1" x14ac:dyDescent="0.45">
      <c r="A32" s="4">
        <v>4</v>
      </c>
      <c r="B32" s="4">
        <v>22</v>
      </c>
      <c r="C32" s="18">
        <f t="shared" si="1"/>
        <v>46600</v>
      </c>
      <c r="D32" s="18">
        <f t="shared" si="2"/>
        <v>45989</v>
      </c>
      <c r="E32" s="4" t="str">
        <f t="shared" si="0"/>
        <v>2027-08</v>
      </c>
      <c r="F32" s="2">
        <f ca="1">SUMIF($V$109:$W$150,E32,$W$109:$W$150)+SUMIF($AL$109:$AM$150,E32,$AM$109:$AM$150)</f>
        <v>0</v>
      </c>
      <c r="G32" s="2">
        <f ca="1">SUMIF($V$109:$X$150,E32,$X$109:$X$150)+SUMIF($AL$109:$AN$150,E32,$AN$109:$AN$150)</f>
        <v>0</v>
      </c>
      <c r="H32" s="2">
        <f ca="1">SUMIF($V$109:$Y$150,E32,$Y$109:$Y$150)+SUMIF($AL$109:$AO$150,E32,$AO$109:$AO$150)</f>
        <v>0</v>
      </c>
      <c r="I32" s="17">
        <f t="shared" si="3"/>
        <v>0</v>
      </c>
      <c r="J32" s="135"/>
      <c r="K32" s="135"/>
      <c r="L32" s="132">
        <v>8</v>
      </c>
      <c r="M32" s="141">
        <f>S30+1</f>
        <v>46006</v>
      </c>
      <c r="N32" s="141">
        <f>M32+1</f>
        <v>46007</v>
      </c>
      <c r="O32" s="141">
        <f t="shared" ref="O32:Q32" si="68">N32+1</f>
        <v>46008</v>
      </c>
      <c r="P32" s="141">
        <f t="shared" si="68"/>
        <v>46009</v>
      </c>
      <c r="Q32" s="141">
        <f t="shared" si="68"/>
        <v>46010</v>
      </c>
      <c r="R32" s="142">
        <f>Q32+1</f>
        <v>46011</v>
      </c>
      <c r="S32" s="143">
        <f>R32+1</f>
        <v>46012</v>
      </c>
      <c r="T32" s="135">
        <f t="shared" ref="T32" si="69">COUNTIF(M33:S33,"★")</f>
        <v>0</v>
      </c>
      <c r="U32" s="135"/>
      <c r="V32" s="135" t="str">
        <f>TEXT(M32,"YYYY-MM")</f>
        <v>2025-12</v>
      </c>
      <c r="W32" s="140" cm="1">
        <f t="array" ref="W32">SUMPRODUCT((M32:S32&gt;=$N$8)*(M32:S32 &lt;= $N$9)*(TEXT(M32:S32,"yyyy-mm")=V32)*(M33:S33 = "●"))</f>
        <v>0</v>
      </c>
      <c r="X32" s="140" cm="1">
        <f t="array" ref="X32">SUMPRODUCT((R32:S32&gt;=$N$8)*(R32:S32 &lt;= $N$9)*(TEXT(R32:S32,"yyyy-mm")=V32)*(R33:S33 = "▲"))</f>
        <v>0</v>
      </c>
      <c r="Y32" s="140" cm="1">
        <f t="array" ref="Y32">SUMPRODUCT((M32:S32&gt;=$N$8)*(M32:S32 &lt;= $N$9)*(TEXT(M32:S32,"yyyy-mm")=V32)*(M33:S33 = "★"))</f>
        <v>0</v>
      </c>
      <c r="Z32" s="135"/>
      <c r="AA32" s="135"/>
      <c r="AB32" s="132">
        <v>24</v>
      </c>
      <c r="AC32" s="141">
        <f>AI30+1</f>
        <v>46118</v>
      </c>
      <c r="AD32" s="141">
        <f t="shared" ref="AD32:AI32" si="70">AC32+1</f>
        <v>46119</v>
      </c>
      <c r="AE32" s="141">
        <f t="shared" si="70"/>
        <v>46120</v>
      </c>
      <c r="AF32" s="141">
        <f t="shared" si="70"/>
        <v>46121</v>
      </c>
      <c r="AG32" s="141">
        <f t="shared" si="70"/>
        <v>46122</v>
      </c>
      <c r="AH32" s="142">
        <f t="shared" si="70"/>
        <v>46123</v>
      </c>
      <c r="AI32" s="143">
        <f t="shared" si="70"/>
        <v>46124</v>
      </c>
      <c r="AJ32" s="68">
        <f t="shared" ref="AJ32" si="71">COUNTIF(AC33:AI33,"★")</f>
        <v>0</v>
      </c>
      <c r="AK32" s="68"/>
      <c r="AL32" s="68" t="str">
        <f>TEXT(AC32,"YYYY-MM")</f>
        <v>2026-04</v>
      </c>
      <c r="AM32" s="69" cm="1">
        <f t="array" ref="AM32">SUMPRODUCT((AC32:AI32&gt;=$N$8)*(AC32:AI32 &lt;= $N$9)*(TEXT(AC32:AI32,"yyyy-mm")=AL32)*(AC33:AI33 = "●"))</f>
        <v>0</v>
      </c>
      <c r="AN32" s="69" cm="1">
        <f t="array" ref="AN32">SUMPRODUCT((AH32:AI32&gt;=$N$8)*(AH32:AI32 &lt;= $N$9)*(TEXT(AH32:AI32,"yyyy-mm")=AL32)*(AH33:AI33 = "▲"))</f>
        <v>0</v>
      </c>
      <c r="AO32" s="69" cm="1">
        <f t="array" ref="AO32">SUMPRODUCT((AC32:AI32&gt;=$N$8)*(AC32:AI32 &lt;= $N$9)*(TEXT(AC32:AI32,"yyyy-mm")=AL32)*(AC33:AI33 = "★"))</f>
        <v>0</v>
      </c>
      <c r="AP32" s="68"/>
      <c r="AQ32" s="19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3"/>
    </row>
    <row r="33" spans="1:55" s="8" customFormat="1" ht="19.5" customHeight="1" thickBot="1" x14ac:dyDescent="0.5">
      <c r="A33" s="4">
        <v>5</v>
      </c>
      <c r="B33" s="4">
        <v>23</v>
      </c>
      <c r="C33" s="18">
        <f t="shared" si="1"/>
        <v>46631</v>
      </c>
      <c r="D33" s="18">
        <f t="shared" si="2"/>
        <v>45989</v>
      </c>
      <c r="E33" s="4" t="str">
        <f t="shared" si="0"/>
        <v>2027-09</v>
      </c>
      <c r="F33" s="2">
        <f ca="1">SUMIF($V$109:$W$150,E33,$W$109:$W$150)+SUMIF($AL$109:$AM$150,E33,$AM$109:$AM$150)</f>
        <v>0</v>
      </c>
      <c r="G33" s="2">
        <f ca="1">SUMIF($V$109:$X$150,E33,$X$109:$X$150)+SUMIF($AL$109:$AN$150,E33,$AN$109:$AN$150)</f>
        <v>0</v>
      </c>
      <c r="H33" s="2">
        <f ca="1">SUMIF($V$109:$Y$150,E33,$Y$109:$Y$150)+SUMIF($AL$109:$AO$150,E33,$AO$109:$AO$150)</f>
        <v>0</v>
      </c>
      <c r="I33" s="17">
        <f t="shared" si="3"/>
        <v>0</v>
      </c>
      <c r="J33" s="135"/>
      <c r="K33" s="135" t="str">
        <f t="shared" ref="K33" si="72">IF(U33&gt;=0.285,"OK","NG")</f>
        <v>NG</v>
      </c>
      <c r="L33" s="136"/>
      <c r="M33" s="144"/>
      <c r="N33" s="144"/>
      <c r="O33" s="144"/>
      <c r="P33" s="144"/>
      <c r="Q33" s="144"/>
      <c r="R33" s="145"/>
      <c r="S33" s="146"/>
      <c r="T33" s="135">
        <f t="shared" ref="T33" si="73">COUNTIF(M33:S33,"●")</f>
        <v>0</v>
      </c>
      <c r="U33" s="147">
        <f t="shared" ref="U33" si="74">IF(COUNTA(M33:S33)=0,-1,IF(OR(COUNTIF(M33:S33,"▲")&gt;6,AND(M32&lt;$N$9,$N$9&lt;S32)),0.285,IF(T32+T33=0,0,T33/(T33+T32))))</f>
        <v>-1</v>
      </c>
      <c r="V33" s="135" t="str">
        <f>TEXT(S32,"YYYY-MM")</f>
        <v>2025-12</v>
      </c>
      <c r="W33" s="140" cm="1">
        <f t="array" ref="W33">IF(V33=V32,0,SUMPRODUCT((M32:S32&gt;=$N$8)*(M32:S32 &lt;= $N$9)*(TEXT(M32:S32,"yyyy-mm")=V33)*(M33:S33 = "●")))</f>
        <v>0</v>
      </c>
      <c r="X33" s="140" cm="1">
        <f t="array" ref="X33">IF(V33=V32,0,SUMPRODUCT((M32:S32&gt;=$N$8)*(M32:S32 &lt;= $N$9)*(TEXT(M32:S32,"yyyy-mm")=V33)*(M33:S33 = "▲")))</f>
        <v>0</v>
      </c>
      <c r="Y33" s="140" cm="1">
        <f t="array" ref="Y33">IF(V33=V32,0,SUMPRODUCT((M32:S32&gt;=$N$8)*(M32:S32 &lt;= $N$9)*(TEXT(M32:S32,"yyyy-mm")=V33)*(M33:S33 = "★")))</f>
        <v>0</v>
      </c>
      <c r="Z33" s="135"/>
      <c r="AA33" s="135" t="str">
        <f t="shared" ref="AA33" si="75">IF(AK33&gt;=0.285,"OK","NG")</f>
        <v>NG</v>
      </c>
      <c r="AB33" s="136"/>
      <c r="AC33" s="144"/>
      <c r="AD33" s="144"/>
      <c r="AE33" s="144"/>
      <c r="AF33" s="144"/>
      <c r="AG33" s="144"/>
      <c r="AH33" s="145"/>
      <c r="AI33" s="146"/>
      <c r="AJ33" s="68">
        <f t="shared" ref="AJ33" si="76">COUNTIF(AC33:AI33,"●")</f>
        <v>0</v>
      </c>
      <c r="AK33" s="70">
        <f t="shared" ref="AK33" si="77">IF(COUNTA(AC33:AI33)=0,-1,IF(OR(COUNTIF(AC33:AI33,"▲")&gt;6,AND(AC32&lt;$N$9,$N$9&lt;AI32)),0.285,IF(AJ32+AJ33=0,0,AJ33/(AJ33+AJ32))))</f>
        <v>-1</v>
      </c>
      <c r="AL33" s="68" t="str">
        <f>TEXT(AI32,"YYYY-MM")</f>
        <v>2026-04</v>
      </c>
      <c r="AM33" s="69" cm="1">
        <f t="array" ref="AM33">IF(AL33=AL32,0,SUMPRODUCT((AC32:AI32&gt;=$N$8)*(AC32:AI32 &lt;= $N$9)*(TEXT(AC32:AI32,"yyyy-mm")=AL33)*(AC33:AI33 = "●")))</f>
        <v>0</v>
      </c>
      <c r="AN33" s="69" cm="1">
        <f t="array" ref="AN33">IF(AL33=AL32,0,SUMPRODUCT((AC32:AI32&gt;=$N$8)*(AC32:AI32 &lt;= $N$9)*(TEXT(AC32:AI32,"yyyy-mm")=AL33)*(AC33:AI33 = "▲")))</f>
        <v>0</v>
      </c>
      <c r="AO33" s="69" cm="1">
        <f t="array" ref="AO33">IF(AL33=AL32,0,SUMPRODUCT((AC32:AI32&gt;=$N$8)*(AC32:AI32 &lt;= $N$9)*(TEXT(AC32:AI32,"yyyy-mm")=AL33)*(AC33:AI33 = "★")))</f>
        <v>0</v>
      </c>
      <c r="AP33" s="68"/>
      <c r="AQ33" s="19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3"/>
    </row>
    <row r="34" spans="1:55" s="8" customFormat="1" ht="19.5" customHeight="1" x14ac:dyDescent="0.45">
      <c r="A34" s="4">
        <v>1</v>
      </c>
      <c r="B34" s="4">
        <v>24</v>
      </c>
      <c r="C34" s="18">
        <f t="shared" si="1"/>
        <v>46661</v>
      </c>
      <c r="D34" s="18">
        <f t="shared" si="2"/>
        <v>45989</v>
      </c>
      <c r="E34" s="4" t="str">
        <f t="shared" si="0"/>
        <v>2027-10</v>
      </c>
      <c r="F34" s="2">
        <f ca="1">SUMIF($V$109:$W$150,E34,$W$109:$W$150)+SUMIF($AL$109:$AM$150,E34,$AM$109:$AM$150)</f>
        <v>0</v>
      </c>
      <c r="G34" s="2">
        <f ca="1">SUMIF($V$109:$X$150,E34,$X$109:$X$150)+SUMIF($AL$109:$AN$150,E34,$AN$109:$AN$150)</f>
        <v>0</v>
      </c>
      <c r="H34" s="2">
        <f ca="1">SUMIF($V$109:$Y$150,E34,$Y$109:$Y$150)+SUMIF($AL$109:$AO$150,E34,$AO$109:$AO$150)</f>
        <v>0</v>
      </c>
      <c r="I34" s="17">
        <f t="shared" si="3"/>
        <v>0</v>
      </c>
      <c r="J34" s="135"/>
      <c r="K34" s="135"/>
      <c r="L34" s="132">
        <v>9</v>
      </c>
      <c r="M34" s="141">
        <f>S32+1</f>
        <v>46013</v>
      </c>
      <c r="N34" s="141">
        <f>M34+1</f>
        <v>46014</v>
      </c>
      <c r="O34" s="141">
        <f t="shared" ref="O34:Q34" si="78">N34+1</f>
        <v>46015</v>
      </c>
      <c r="P34" s="141">
        <f t="shared" si="78"/>
        <v>46016</v>
      </c>
      <c r="Q34" s="141">
        <f t="shared" si="78"/>
        <v>46017</v>
      </c>
      <c r="R34" s="142">
        <f>Q34+1</f>
        <v>46018</v>
      </c>
      <c r="S34" s="143">
        <f>R34+1</f>
        <v>46019</v>
      </c>
      <c r="T34" s="135">
        <f t="shared" ref="T34" si="79">COUNTIF(M35:S35,"★")</f>
        <v>0</v>
      </c>
      <c r="U34" s="135"/>
      <c r="V34" s="135" t="str">
        <f>TEXT(M34,"YYYY-MM")</f>
        <v>2025-12</v>
      </c>
      <c r="W34" s="140" cm="1">
        <f t="array" ref="W34">SUMPRODUCT((M34:S34&gt;=$N$8)*(M34:S34 &lt;= $N$9)*(TEXT(M34:S34,"yyyy-mm")=V34)*(M35:S35 = "●"))</f>
        <v>0</v>
      </c>
      <c r="X34" s="140" cm="1">
        <f t="array" ref="X34">SUMPRODUCT((R34:S34&gt;=$N$8)*(R34:S34 &lt;= $N$9)*(TEXT(R34:S34,"yyyy-mm")=V34)*(R35:S35 = "▲"))</f>
        <v>0</v>
      </c>
      <c r="Y34" s="140" cm="1">
        <f t="array" ref="Y34">SUMPRODUCT((M34:S34&gt;=$N$8)*(M34:S34 &lt;= $N$9)*(TEXT(M34:S34,"yyyy-mm")=V34)*(M35:S35 = "★"))</f>
        <v>0</v>
      </c>
      <c r="Z34" s="135"/>
      <c r="AA34" s="135"/>
      <c r="AB34" s="132">
        <v>25</v>
      </c>
      <c r="AC34" s="141">
        <f>AI32+1</f>
        <v>46125</v>
      </c>
      <c r="AD34" s="141">
        <f t="shared" ref="AD34:AI34" si="80">AC34+1</f>
        <v>46126</v>
      </c>
      <c r="AE34" s="141">
        <f t="shared" si="80"/>
        <v>46127</v>
      </c>
      <c r="AF34" s="141">
        <f t="shared" si="80"/>
        <v>46128</v>
      </c>
      <c r="AG34" s="141">
        <f t="shared" si="80"/>
        <v>46129</v>
      </c>
      <c r="AH34" s="142">
        <f t="shared" si="80"/>
        <v>46130</v>
      </c>
      <c r="AI34" s="143">
        <f t="shared" si="80"/>
        <v>46131</v>
      </c>
      <c r="AJ34" s="68">
        <f t="shared" ref="AJ34" si="81">COUNTIF(AC35:AI35,"★")</f>
        <v>0</v>
      </c>
      <c r="AK34" s="68"/>
      <c r="AL34" s="68" t="str">
        <f>TEXT(AC34,"YYYY-MM")</f>
        <v>2026-04</v>
      </c>
      <c r="AM34" s="69" cm="1">
        <f t="array" ref="AM34">SUMPRODUCT((AC34:AI34&gt;=$N$8)*(AC34:AI34 &lt;= $N$9)*(TEXT(AC34:AI34,"yyyy-mm")=AL34)*(AC35:AI35 = "●"))</f>
        <v>0</v>
      </c>
      <c r="AN34" s="69" cm="1">
        <f t="array" ref="AN34">SUMPRODUCT((AH34:AI34&gt;=$N$8)*(AH34:AI34 &lt;= $N$9)*(TEXT(AH34:AI34,"yyyy-mm")=AL34)*(AH35:AI35 = "▲"))</f>
        <v>0</v>
      </c>
      <c r="AO34" s="69" cm="1">
        <f t="array" ref="AO34">SUMPRODUCT((AC34:AI34&gt;=$N$8)*(AC34:AI34 &lt;= $N$9)*(TEXT(AC34:AI34,"yyyy-mm")=AL34)*(AC35:AI35 = "★"))</f>
        <v>0</v>
      </c>
      <c r="AP34" s="68"/>
      <c r="AQ34" s="19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3"/>
    </row>
    <row r="35" spans="1:55" s="8" customFormat="1" ht="19.5" customHeight="1" thickBot="1" x14ac:dyDescent="0.5">
      <c r="A35" s="4">
        <v>2</v>
      </c>
      <c r="B35" s="4">
        <v>25</v>
      </c>
      <c r="C35" s="18">
        <f t="shared" si="1"/>
        <v>46692</v>
      </c>
      <c r="D35" s="18">
        <f t="shared" si="2"/>
        <v>45989</v>
      </c>
      <c r="E35" s="4" t="str">
        <f t="shared" si="0"/>
        <v>2027-11</v>
      </c>
      <c r="F35" s="2">
        <f ca="1">SUMIF($AL$109:$AM$150,E35,$AM$109:$AM$150)</f>
        <v>0</v>
      </c>
      <c r="G35" s="2">
        <f ca="1">SUMIF($AL$109:$AN$150,E35,$AN$109:$AN$150)</f>
        <v>0</v>
      </c>
      <c r="H35" s="2">
        <f ca="1">SUMIF($AL$109:$AO$150,E35,$AO$109:$AO$150)</f>
        <v>0</v>
      </c>
      <c r="I35" s="17">
        <f t="shared" si="3"/>
        <v>0</v>
      </c>
      <c r="J35" s="135"/>
      <c r="K35" s="135" t="str">
        <f t="shared" ref="K35" si="82">IF(U35&gt;=0.285,"OK","NG")</f>
        <v>NG</v>
      </c>
      <c r="L35" s="136"/>
      <c r="M35" s="144"/>
      <c r="N35" s="144"/>
      <c r="O35" s="144"/>
      <c r="P35" s="144"/>
      <c r="Q35" s="144"/>
      <c r="R35" s="145"/>
      <c r="S35" s="146"/>
      <c r="T35" s="135">
        <f t="shared" ref="T35" si="83">COUNTIF(M35:S35,"●")</f>
        <v>0</v>
      </c>
      <c r="U35" s="147">
        <f t="shared" ref="U35" si="84">IF(COUNTA(M35:S35)=0,-1,IF(OR(COUNTIF(M35:S35,"▲")&gt;6,AND(M34&lt;$N$9,$N$9&lt;S34)),0.285,IF(T34+T35=0,0,T35/(T35+T34))))</f>
        <v>-1</v>
      </c>
      <c r="V35" s="135" t="str">
        <f>TEXT(S34,"YYYY-MM")</f>
        <v>2025-12</v>
      </c>
      <c r="W35" s="140" cm="1">
        <f t="array" ref="W35">IF(V35=V34,0,SUMPRODUCT((M34:S34&gt;=$N$8)*(M34:S34 &lt;= $N$9)*(TEXT(M34:S34,"yyyy-mm")=V35)*(M35:S35 = "●")))</f>
        <v>0</v>
      </c>
      <c r="X35" s="140" cm="1">
        <f t="array" ref="X35">IF(V35=V34,0,SUMPRODUCT((M34:S34&gt;=$N$8)*(M34:S34 &lt;= $N$9)*(TEXT(M34:S34,"yyyy-mm")=V35)*(M35:S35 = "▲")))</f>
        <v>0</v>
      </c>
      <c r="Y35" s="140" cm="1">
        <f t="array" ref="Y35">IF(V35=V34,0,SUMPRODUCT((M34:S34&gt;=$N$8)*(M34:S34 &lt;= $N$9)*(TEXT(M34:S34,"yyyy-mm")=V35)*(M35:S35 = "★")))</f>
        <v>0</v>
      </c>
      <c r="Z35" s="135"/>
      <c r="AA35" s="135" t="str">
        <f t="shared" ref="AA35" si="85">IF(AK35&gt;=0.285,"OK","NG")</f>
        <v>NG</v>
      </c>
      <c r="AB35" s="136"/>
      <c r="AC35" s="144"/>
      <c r="AD35" s="144"/>
      <c r="AE35" s="144"/>
      <c r="AF35" s="144"/>
      <c r="AG35" s="144"/>
      <c r="AH35" s="145"/>
      <c r="AI35" s="146"/>
      <c r="AJ35" s="68">
        <f t="shared" ref="AJ35" si="86">COUNTIF(AC35:AI35,"●")</f>
        <v>0</v>
      </c>
      <c r="AK35" s="70">
        <f t="shared" ref="AK35" si="87">IF(COUNTA(AC35:AI35)=0,-1,IF(OR(COUNTIF(AC35:AI35,"▲")&gt;6,AND(AC34&lt;$N$9,$N$9&lt;AI34)),0.285,IF(AJ34+AJ35=0,0,AJ35/(AJ35+AJ34))))</f>
        <v>-1</v>
      </c>
      <c r="AL35" s="68" t="str">
        <f>TEXT(AI34,"YYYY-MM")</f>
        <v>2026-04</v>
      </c>
      <c r="AM35" s="69" cm="1">
        <f t="array" ref="AM35">IF(AL35=AL34,0,SUMPRODUCT((AC34:AI34&gt;=$N$8)*(AC34:AI34 &lt;= $N$9)*(TEXT(AC34:AI34,"yyyy-mm")=AL35)*(AC35:AI35 = "●")))</f>
        <v>0</v>
      </c>
      <c r="AN35" s="69" cm="1">
        <f t="array" ref="AN35">IF(AL35=AL34,0,SUMPRODUCT((AC34:AI34&gt;=$N$8)*(AC34:AI34 &lt;= $N$9)*(TEXT(AC34:AI34,"yyyy-mm")=AL35)*(AC35:AI35 = "▲")))</f>
        <v>0</v>
      </c>
      <c r="AO35" s="69" cm="1">
        <f t="array" ref="AO35">IF(AL35=AL34,0,SUMPRODUCT((AC34:AI34&gt;=$N$8)*(AC34:AI34 &lt;= $N$9)*(TEXT(AC34:AI34,"yyyy-mm")=AL35)*(AC35:AI35 = "★")))</f>
        <v>0</v>
      </c>
      <c r="AP35" s="68"/>
      <c r="AQ35" s="19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3"/>
    </row>
    <row r="36" spans="1:55" s="8" customFormat="1" ht="19.5" customHeight="1" x14ac:dyDescent="0.45">
      <c r="A36" s="4">
        <v>3</v>
      </c>
      <c r="B36" s="4">
        <v>26</v>
      </c>
      <c r="C36" s="18">
        <f t="shared" si="1"/>
        <v>46722</v>
      </c>
      <c r="D36" s="18">
        <f t="shared" si="2"/>
        <v>45989</v>
      </c>
      <c r="E36" s="4" t="str">
        <f t="shared" si="0"/>
        <v>2027-12</v>
      </c>
      <c r="F36" s="2">
        <f ca="1">SUMIF($AL$109:$AM$150,E36,$AM$109:$AM$150)</f>
        <v>0</v>
      </c>
      <c r="G36" s="2">
        <f ca="1">SUMIF($AL$109:$AN$150,E36,$AN$109:$AN$150)</f>
        <v>0</v>
      </c>
      <c r="H36" s="2">
        <f ca="1">SUMIF($AL$109:$AO$150,E36,$AO$109:$AO$150)</f>
        <v>0</v>
      </c>
      <c r="I36" s="17">
        <f t="shared" si="3"/>
        <v>0</v>
      </c>
      <c r="J36" s="135"/>
      <c r="K36" s="135"/>
      <c r="L36" s="132">
        <v>10</v>
      </c>
      <c r="M36" s="141">
        <f>S34+1</f>
        <v>46020</v>
      </c>
      <c r="N36" s="141">
        <f>M36+1</f>
        <v>46021</v>
      </c>
      <c r="O36" s="141">
        <f t="shared" ref="O36:Q36" si="88">N36+1</f>
        <v>46022</v>
      </c>
      <c r="P36" s="141">
        <f t="shared" si="88"/>
        <v>46023</v>
      </c>
      <c r="Q36" s="141">
        <f t="shared" si="88"/>
        <v>46024</v>
      </c>
      <c r="R36" s="142">
        <f>Q36+1</f>
        <v>46025</v>
      </c>
      <c r="S36" s="143">
        <f>R36+1</f>
        <v>46026</v>
      </c>
      <c r="T36" s="135">
        <f t="shared" ref="T36" si="89">COUNTIF(M37:S37,"★")</f>
        <v>0</v>
      </c>
      <c r="U36" s="135"/>
      <c r="V36" s="135" t="str">
        <f>TEXT(M36,"YYYY-MM")</f>
        <v>2025-12</v>
      </c>
      <c r="W36" s="140" cm="1">
        <f t="array" ref="W36">SUMPRODUCT((M36:S36&gt;=$N$8)*(M36:S36 &lt;= $N$9)*(TEXT(M36:S36,"yyyy-mm")=V36)*(M37:S37 = "●"))</f>
        <v>0</v>
      </c>
      <c r="X36" s="140" cm="1">
        <f t="array" ref="X36">SUMPRODUCT((R36:S36&gt;=$N$8)*(R36:S36 &lt;= $N$9)*(TEXT(R36:S36,"yyyy-mm")=V36)*(R37:S37 = "▲"))</f>
        <v>0</v>
      </c>
      <c r="Y36" s="140" cm="1">
        <f t="array" ref="Y36">SUMPRODUCT((M36:S36&gt;=$N$8)*(M36:S36 &lt;= $N$9)*(TEXT(M36:S36,"yyyy-mm")=V36)*(M37:S37 = "★"))</f>
        <v>0</v>
      </c>
      <c r="Z36" s="135"/>
      <c r="AA36" s="135"/>
      <c r="AB36" s="132">
        <v>26</v>
      </c>
      <c r="AC36" s="141">
        <f>AI34+1</f>
        <v>46132</v>
      </c>
      <c r="AD36" s="141">
        <f t="shared" ref="AD36:AI36" si="90">AC36+1</f>
        <v>46133</v>
      </c>
      <c r="AE36" s="141">
        <f t="shared" si="90"/>
        <v>46134</v>
      </c>
      <c r="AF36" s="141">
        <f t="shared" si="90"/>
        <v>46135</v>
      </c>
      <c r="AG36" s="141">
        <f t="shared" si="90"/>
        <v>46136</v>
      </c>
      <c r="AH36" s="142">
        <f t="shared" si="90"/>
        <v>46137</v>
      </c>
      <c r="AI36" s="143">
        <f t="shared" si="90"/>
        <v>46138</v>
      </c>
      <c r="AJ36" s="68">
        <f t="shared" ref="AJ36" si="91">COUNTIF(AC37:AI37,"★")</f>
        <v>0</v>
      </c>
      <c r="AK36" s="68"/>
      <c r="AL36" s="68" t="str">
        <f>TEXT(AC36,"YYYY-MM")</f>
        <v>2026-04</v>
      </c>
      <c r="AM36" s="69" cm="1">
        <f t="array" ref="AM36">SUMPRODUCT((AC36:AI36&gt;=$N$8)*(AC36:AI36 &lt;= $N$9)*(TEXT(AC36:AI36,"yyyy-mm")=AL36)*(AC37:AI37 = "●"))</f>
        <v>0</v>
      </c>
      <c r="AN36" s="69" cm="1">
        <f t="array" ref="AN36">SUMPRODUCT((AH36:AI36&gt;=$N$8)*(AH36:AI36 &lt;= $N$9)*(TEXT(AH36:AI36,"yyyy-mm")=AL36)*(AH37:AI37 = "▲"))</f>
        <v>0</v>
      </c>
      <c r="AO36" s="69" cm="1">
        <f t="array" ref="AO36">SUMPRODUCT((AC36:AI36&gt;=$N$8)*(AC36:AI36 &lt;= $N$9)*(TEXT(AC36:AI36,"yyyy-mm")=AL36)*(AC37:AI37 = "★"))</f>
        <v>0</v>
      </c>
      <c r="AP36" s="68"/>
      <c r="AQ36" s="19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3"/>
    </row>
    <row r="37" spans="1:55" s="8" customFormat="1" ht="19.5" customHeight="1" thickBot="1" x14ac:dyDescent="0.5">
      <c r="A37" s="4">
        <v>4</v>
      </c>
      <c r="B37" s="4">
        <v>27</v>
      </c>
      <c r="C37" s="18">
        <f t="shared" si="1"/>
        <v>46753</v>
      </c>
      <c r="D37" s="18">
        <f t="shared" si="2"/>
        <v>45989</v>
      </c>
      <c r="E37" s="4" t="str">
        <f t="shared" si="0"/>
        <v>2028-01</v>
      </c>
      <c r="F37" s="2">
        <f ca="1">SUMIF($V$160:$W$201,E37,$W$160:$W$201)+SUMIF($AL$109:$AM$150,E37,$AM$109:$AM$150)</f>
        <v>0</v>
      </c>
      <c r="G37" s="2">
        <f ca="1">SUMIF($V$160:$X$201,E37,$X$160:$X$201)+SUMIF($AL$109:$AN$150,E37,$AN$109:$AN$150)</f>
        <v>0</v>
      </c>
      <c r="H37" s="2">
        <f ca="1">SUMIF($V$160:$Y$201,E37,$Y$160:$Y$201)+SUMIF($AL$109:$AO$150,E37,$AO$109:$AO$150)</f>
        <v>0</v>
      </c>
      <c r="I37" s="17">
        <f t="shared" si="3"/>
        <v>0</v>
      </c>
      <c r="J37" s="135"/>
      <c r="K37" s="135" t="str">
        <f t="shared" ref="K37" si="92">IF(U37&gt;=0.285,"OK","NG")</f>
        <v>NG</v>
      </c>
      <c r="L37" s="136"/>
      <c r="M37" s="144"/>
      <c r="N37" s="144"/>
      <c r="O37" s="144"/>
      <c r="P37" s="144"/>
      <c r="Q37" s="144"/>
      <c r="R37" s="145"/>
      <c r="S37" s="146"/>
      <c r="T37" s="135">
        <f t="shared" ref="T37" si="93">COUNTIF(M37:S37,"●")</f>
        <v>0</v>
      </c>
      <c r="U37" s="147">
        <f t="shared" ref="U37" si="94">IF(COUNTA(M37:S37)=0,-1,IF(OR(COUNTIF(M37:S37,"▲")&gt;6,AND(M36&lt;$N$9,$N$9&lt;S36)),0.285,IF(T36+T37=0,0,T37/(T37+T36))))</f>
        <v>-1</v>
      </c>
      <c r="V37" s="135" t="str">
        <f>TEXT(S36,"YYYY-MM")</f>
        <v>2026-01</v>
      </c>
      <c r="W37" s="140" cm="1">
        <f t="array" ref="W37">IF(V37=V36,0,SUMPRODUCT((M36:S36&gt;=$N$8)*(M36:S36 &lt;= $N$9)*(TEXT(M36:S36,"yyyy-mm")=V37)*(M37:S37 = "●")))</f>
        <v>0</v>
      </c>
      <c r="X37" s="140" cm="1">
        <f t="array" ref="X37">IF(V37=V36,0,SUMPRODUCT((M36:S36&gt;=$N$8)*(M36:S36 &lt;= $N$9)*(TEXT(M36:S36,"yyyy-mm")=V37)*(M37:S37 = "▲")))</f>
        <v>0</v>
      </c>
      <c r="Y37" s="140" cm="1">
        <f t="array" ref="Y37">IF(V37=V36,0,SUMPRODUCT((M36:S36&gt;=$N$8)*(M36:S36 &lt;= $N$9)*(TEXT(M36:S36,"yyyy-mm")=V37)*(M37:S37 = "★")))</f>
        <v>0</v>
      </c>
      <c r="Z37" s="135"/>
      <c r="AA37" s="135" t="str">
        <f t="shared" ref="AA37" si="95">IF(AK37&gt;=0.285,"OK","NG")</f>
        <v>NG</v>
      </c>
      <c r="AB37" s="136"/>
      <c r="AC37" s="144"/>
      <c r="AD37" s="144"/>
      <c r="AE37" s="144"/>
      <c r="AF37" s="144"/>
      <c r="AG37" s="144"/>
      <c r="AH37" s="145"/>
      <c r="AI37" s="146"/>
      <c r="AJ37" s="68">
        <f t="shared" ref="AJ37" si="96">COUNTIF(AC37:AI37,"●")</f>
        <v>0</v>
      </c>
      <c r="AK37" s="70">
        <f t="shared" ref="AK37" si="97">IF(COUNTA(AC37:AI37)=0,-1,IF(OR(COUNTIF(AC37:AI37,"▲")&gt;6,AND(AC36&lt;$N$9,$N$9&lt;AI36)),0.285,IF(AJ36+AJ37=0,0,AJ37/(AJ37+AJ36))))</f>
        <v>-1</v>
      </c>
      <c r="AL37" s="68" t="str">
        <f>TEXT(AI36,"YYYY-MM")</f>
        <v>2026-04</v>
      </c>
      <c r="AM37" s="69" cm="1">
        <f t="array" ref="AM37">IF(AL37=AL36,0,SUMPRODUCT((AC36:AI36&gt;=$N$8)*(AC36:AI36 &lt;= $N$9)*(TEXT(AC36:AI36,"yyyy-mm")=AL37)*(AC37:AI37 = "●")))</f>
        <v>0</v>
      </c>
      <c r="AN37" s="69" cm="1">
        <f t="array" ref="AN37">IF(AL37=AL36,0,SUMPRODUCT((AC36:AI36&gt;=$N$8)*(AC36:AI36 &lt;= $N$9)*(TEXT(AC36:AI36,"yyyy-mm")=AL37)*(AC37:AI37 = "▲")))</f>
        <v>0</v>
      </c>
      <c r="AO37" s="69" cm="1">
        <f t="array" ref="AO37">IF(AL37=AL36,0,SUMPRODUCT((AC36:AI36&gt;=$N$8)*(AC36:AI36 &lt;= $N$9)*(TEXT(AC36:AI36,"yyyy-mm")=AL37)*(AC37:AI37 = "★")))</f>
        <v>0</v>
      </c>
      <c r="AP37" s="68"/>
      <c r="AQ37" s="19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3"/>
    </row>
    <row r="38" spans="1:55" s="8" customFormat="1" ht="19.5" customHeight="1" x14ac:dyDescent="0.45">
      <c r="A38" s="4">
        <v>5</v>
      </c>
      <c r="B38" s="4">
        <v>28</v>
      </c>
      <c r="C38" s="18">
        <f t="shared" si="1"/>
        <v>46784</v>
      </c>
      <c r="D38" s="18">
        <f t="shared" si="2"/>
        <v>45989</v>
      </c>
      <c r="E38" s="4" t="str">
        <f t="shared" si="0"/>
        <v>2028-02</v>
      </c>
      <c r="F38" s="2">
        <f ca="1">SUMIF($V$160:$W$201,E38,$W$160:$W$201)+SUMIF($AL$109:$AM$150,E38,$AM$109:$AM$150)</f>
        <v>0</v>
      </c>
      <c r="G38" s="2">
        <f ca="1">SUMIF($V$160:$X$201,E38,$X$160:$X$201)+SUMIF($AL$109:$AN$150,E38,$AN$109:$AN$150)</f>
        <v>0</v>
      </c>
      <c r="H38" s="2">
        <f ca="1">SUMIF($V$160:$Y$201,E38,$Y$160:$Y$201)+SUMIF($AL$109:$AO$150,E38,$AO$109:$AO$150)</f>
        <v>0</v>
      </c>
      <c r="I38" s="17">
        <f t="shared" si="3"/>
        <v>0</v>
      </c>
      <c r="J38" s="135"/>
      <c r="K38" s="135"/>
      <c r="L38" s="132">
        <v>11</v>
      </c>
      <c r="M38" s="141">
        <f>S36+1</f>
        <v>46027</v>
      </c>
      <c r="N38" s="141">
        <f>M38+1</f>
        <v>46028</v>
      </c>
      <c r="O38" s="141">
        <f t="shared" ref="O38:Q38" si="98">N38+1</f>
        <v>46029</v>
      </c>
      <c r="P38" s="141">
        <f t="shared" si="98"/>
        <v>46030</v>
      </c>
      <c r="Q38" s="141">
        <f t="shared" si="98"/>
        <v>46031</v>
      </c>
      <c r="R38" s="142">
        <f>Q38+1</f>
        <v>46032</v>
      </c>
      <c r="S38" s="143">
        <f>R38+1</f>
        <v>46033</v>
      </c>
      <c r="T38" s="135">
        <f t="shared" ref="T38" si="99">COUNTIF(M39:S39,"★")</f>
        <v>0</v>
      </c>
      <c r="U38" s="135"/>
      <c r="V38" s="135" t="str">
        <f>TEXT(M38,"YYYY-MM")</f>
        <v>2026-01</v>
      </c>
      <c r="W38" s="140" cm="1">
        <f t="array" ref="W38">SUMPRODUCT((M38:S38&gt;=$N$8)*(M38:S38 &lt;= $N$9)*(TEXT(M38:S38,"yyyy-mm")=V38)*(M39:S39 = "●"))</f>
        <v>0</v>
      </c>
      <c r="X38" s="140" cm="1">
        <f t="array" ref="X38">SUMPRODUCT((R38:S38&gt;=$N$8)*(R38:S38 &lt;= $N$9)*(TEXT(R38:S38,"yyyy-mm")=V38)*(R39:S39 = "▲"))</f>
        <v>0</v>
      </c>
      <c r="Y38" s="140" cm="1">
        <f t="array" ref="Y38">SUMPRODUCT((M38:S38&gt;=$N$8)*(M38:S38 &lt;= $N$9)*(TEXT(M38:S38,"yyyy-mm")=V38)*(M39:S39 = "★"))</f>
        <v>0</v>
      </c>
      <c r="Z38" s="135"/>
      <c r="AA38" s="135"/>
      <c r="AB38" s="132">
        <v>27</v>
      </c>
      <c r="AC38" s="141">
        <f>AI36+1</f>
        <v>46139</v>
      </c>
      <c r="AD38" s="141">
        <f t="shared" ref="AD38:AI38" si="100">AC38+1</f>
        <v>46140</v>
      </c>
      <c r="AE38" s="141">
        <f t="shared" si="100"/>
        <v>46141</v>
      </c>
      <c r="AF38" s="141">
        <f t="shared" si="100"/>
        <v>46142</v>
      </c>
      <c r="AG38" s="141">
        <f t="shared" si="100"/>
        <v>46143</v>
      </c>
      <c r="AH38" s="142">
        <f t="shared" si="100"/>
        <v>46144</v>
      </c>
      <c r="AI38" s="143">
        <f t="shared" si="100"/>
        <v>46145</v>
      </c>
      <c r="AJ38" s="68">
        <f t="shared" ref="AJ38" si="101">COUNTIF(AC39:AI39,"★")</f>
        <v>0</v>
      </c>
      <c r="AK38" s="68"/>
      <c r="AL38" s="68" t="str">
        <f>TEXT(AC38,"YYYY-MM")</f>
        <v>2026-04</v>
      </c>
      <c r="AM38" s="69" cm="1">
        <f t="array" ref="AM38">SUMPRODUCT((AC38:AI38&gt;=$N$8)*(AC38:AI38 &lt;= $N$9)*(TEXT(AC38:AI38,"yyyy-mm")=AL38)*(AC39:AI39 = "●"))</f>
        <v>0</v>
      </c>
      <c r="AN38" s="69" cm="1">
        <f t="array" ref="AN38">SUMPRODUCT((AH38:AI38&gt;=$N$8)*(AH38:AI38 &lt;= $N$9)*(TEXT(AH38:AI38,"yyyy-mm")=AL38)*(AH39:AI39 = "▲"))</f>
        <v>0</v>
      </c>
      <c r="AO38" s="69" cm="1">
        <f t="array" ref="AO38">SUMPRODUCT((AC38:AI38&gt;=$N$8)*(AC38:AI38 &lt;= $N$9)*(TEXT(AC38:AI38,"yyyy-mm")=AL38)*(AC39:AI39 = "★"))</f>
        <v>0</v>
      </c>
      <c r="AP38" s="68"/>
      <c r="AQ38" s="19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3"/>
    </row>
    <row r="39" spans="1:55" s="8" customFormat="1" ht="19.5" customHeight="1" thickBot="1" x14ac:dyDescent="0.5">
      <c r="A39" s="4">
        <v>1</v>
      </c>
      <c r="B39" s="4">
        <v>29</v>
      </c>
      <c r="C39" s="18">
        <f t="shared" si="1"/>
        <v>46813</v>
      </c>
      <c r="D39" s="18">
        <f t="shared" si="2"/>
        <v>45989</v>
      </c>
      <c r="E39" s="4" t="str">
        <f t="shared" si="0"/>
        <v>2028-03</v>
      </c>
      <c r="F39" s="2">
        <f ca="1">SUMIF($AL$109:$AM$150,E39,$AM$109:$AM$150)+SUMIF($V$160:$W$201,E39,$W$160:$W$201)</f>
        <v>0</v>
      </c>
      <c r="G39" s="2">
        <f ca="1">SUMIF($AL$109:$AN$150,E39,$AN$109:$AN$150)+SUMIF($V$160:$X$201,E39,$X$160:$X$201)</f>
        <v>0</v>
      </c>
      <c r="H39" s="2">
        <f ca="1">SUMIF($AL$109:$AO$150,E39,$AO$109:$AO$150)+SUMIF($V$160:$Y$201,E39,$Y$160:$Y$201)</f>
        <v>0</v>
      </c>
      <c r="I39" s="17">
        <f t="shared" si="3"/>
        <v>0</v>
      </c>
      <c r="J39" s="135"/>
      <c r="K39" s="135" t="str">
        <f t="shared" ref="K39" si="102">IF(U39&gt;=0.285,"OK","NG")</f>
        <v>NG</v>
      </c>
      <c r="L39" s="136"/>
      <c r="M39" s="144"/>
      <c r="N39" s="144"/>
      <c r="O39" s="144"/>
      <c r="P39" s="144"/>
      <c r="Q39" s="144"/>
      <c r="R39" s="145"/>
      <c r="S39" s="146"/>
      <c r="T39" s="135">
        <f t="shared" ref="T39" si="103">COUNTIF(M39:S39,"●")</f>
        <v>0</v>
      </c>
      <c r="U39" s="147">
        <f t="shared" ref="U39" si="104">IF(COUNTA(M39:S39)=0,-1,IF(OR(COUNTIF(M39:S39,"▲")&gt;6,AND(M38&lt;$N$9,$N$9&lt;S38)),0.285,IF(T38+T39=0,0,T39/(T39+T38))))</f>
        <v>-1</v>
      </c>
      <c r="V39" s="135" t="str">
        <f>TEXT(S38,"YYYY-MM")</f>
        <v>2026-01</v>
      </c>
      <c r="W39" s="140" cm="1">
        <f t="array" ref="W39">IF(V39=V38,0,SUMPRODUCT((M38:S38&gt;=$N$8)*(M38:S38 &lt;= $N$9)*(TEXT(M38:S38,"yyyy-mm")=V39)*(M39:S39 = "●")))</f>
        <v>0</v>
      </c>
      <c r="X39" s="140" cm="1">
        <f t="array" ref="X39">IF(V39=V38,0,SUMPRODUCT((M38:S38&gt;=$N$8)*(M38:S38 &lt;= $N$9)*(TEXT(M38:S38,"yyyy-mm")=V39)*(M39:S39 = "▲")))</f>
        <v>0</v>
      </c>
      <c r="Y39" s="140" cm="1">
        <f t="array" ref="Y39">IF(V39=V38,0,SUMPRODUCT((M38:S38&gt;=$N$8)*(M38:S38 &lt;= $N$9)*(TEXT(M38:S38,"yyyy-mm")=V39)*(M39:S39 = "★")))</f>
        <v>0</v>
      </c>
      <c r="Z39" s="135"/>
      <c r="AA39" s="135" t="str">
        <f t="shared" ref="AA39" si="105">IF(AK39&gt;=0.285,"OK","NG")</f>
        <v>NG</v>
      </c>
      <c r="AB39" s="136"/>
      <c r="AC39" s="144"/>
      <c r="AD39" s="144"/>
      <c r="AE39" s="144"/>
      <c r="AF39" s="144"/>
      <c r="AG39" s="144"/>
      <c r="AH39" s="145"/>
      <c r="AI39" s="146"/>
      <c r="AJ39" s="68">
        <f t="shared" ref="AJ39" si="106">COUNTIF(AC39:AI39,"●")</f>
        <v>0</v>
      </c>
      <c r="AK39" s="70">
        <f t="shared" ref="AK39" si="107">IF(COUNTA(AC39:AI39)=0,-1,IF(OR(COUNTIF(AC39:AI39,"▲")&gt;6,AND(AC38&lt;$N$9,$N$9&lt;AI38)),0.285,IF(AJ38+AJ39=0,0,AJ39/(AJ39+AJ38))))</f>
        <v>-1</v>
      </c>
      <c r="AL39" s="68" t="str">
        <f>TEXT(AI38,"YYYY-MM")</f>
        <v>2026-05</v>
      </c>
      <c r="AM39" s="69" cm="1">
        <f t="array" ref="AM39">IF(AL39=AL38,0,SUMPRODUCT((AC38:AI38&gt;=$N$8)*(AC38:AI38 &lt;= $N$9)*(TEXT(AC38:AI38,"yyyy-mm")=AL39)*(AC39:AI39 = "●")))</f>
        <v>0</v>
      </c>
      <c r="AN39" s="69" cm="1">
        <f t="array" ref="AN39">IF(AL39=AL38,0,SUMPRODUCT((AC38:AI38&gt;=$N$8)*(AC38:AI38 &lt;= $N$9)*(TEXT(AC38:AI38,"yyyy-mm")=AL39)*(AC39:AI39 = "▲")))</f>
        <v>0</v>
      </c>
      <c r="AO39" s="69" cm="1">
        <f t="array" ref="AO39">IF(AL39=AL38,0,SUMPRODUCT((AC38:AI38&gt;=$N$8)*(AC38:AI38 &lt;= $N$9)*(TEXT(AC38:AI38,"yyyy-mm")=AL39)*(AC39:AI39 = "★")))</f>
        <v>0</v>
      </c>
      <c r="AP39" s="68"/>
      <c r="AQ39" s="19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3"/>
    </row>
    <row r="40" spans="1:55" s="8" customFormat="1" ht="19.5" customHeight="1" x14ac:dyDescent="0.45">
      <c r="A40" s="4">
        <v>2</v>
      </c>
      <c r="B40" s="4">
        <v>30</v>
      </c>
      <c r="C40" s="18">
        <f t="shared" si="1"/>
        <v>46844</v>
      </c>
      <c r="D40" s="18">
        <f t="shared" si="2"/>
        <v>45989</v>
      </c>
      <c r="E40" s="4" t="str">
        <f t="shared" si="0"/>
        <v>2028-04</v>
      </c>
      <c r="F40" s="2">
        <f ca="1">SUMIF($V$160:$W$201,E40,$W$160:$W$201)</f>
        <v>0</v>
      </c>
      <c r="G40" s="2">
        <f ca="1">SUMIF($V$160:$X$201,E40,$X$160:$X$201)</f>
        <v>0</v>
      </c>
      <c r="H40" s="2">
        <f ca="1">SUMIF($V$160:$Y$201,E40,$Y$160:$Y$201)</f>
        <v>0</v>
      </c>
      <c r="I40" s="17">
        <f t="shared" si="3"/>
        <v>0</v>
      </c>
      <c r="J40" s="135"/>
      <c r="K40" s="135"/>
      <c r="L40" s="132">
        <v>12</v>
      </c>
      <c r="M40" s="141">
        <f>S38+1</f>
        <v>46034</v>
      </c>
      <c r="N40" s="141">
        <f>M40+1</f>
        <v>46035</v>
      </c>
      <c r="O40" s="141">
        <f t="shared" ref="O40:Q40" si="108">N40+1</f>
        <v>46036</v>
      </c>
      <c r="P40" s="141">
        <f t="shared" si="108"/>
        <v>46037</v>
      </c>
      <c r="Q40" s="141">
        <f t="shared" si="108"/>
        <v>46038</v>
      </c>
      <c r="R40" s="142">
        <f>Q40+1</f>
        <v>46039</v>
      </c>
      <c r="S40" s="143">
        <f>R40+1</f>
        <v>46040</v>
      </c>
      <c r="T40" s="135">
        <f t="shared" ref="T40" si="109">COUNTIF(M41:S41,"★")</f>
        <v>0</v>
      </c>
      <c r="U40" s="135"/>
      <c r="V40" s="135" t="str">
        <f>TEXT(M40,"YYYY-MM")</f>
        <v>2026-01</v>
      </c>
      <c r="W40" s="140" cm="1">
        <f t="array" ref="W40">SUMPRODUCT((M40:S40&gt;=$N$8)*(M40:S40 &lt;= $N$9)*(TEXT(M40:S40,"yyyy-mm")=V40)*(M41:S41 = "●"))</f>
        <v>0</v>
      </c>
      <c r="X40" s="140" cm="1">
        <f t="array" ref="X40">SUMPRODUCT((R40:S40&gt;=$N$8)*(R40:S40 &lt;= $N$9)*(TEXT(R40:S40,"yyyy-mm")=V40)*(R41:S41 = "▲"))</f>
        <v>0</v>
      </c>
      <c r="Y40" s="140" cm="1">
        <f t="array" ref="Y40">SUMPRODUCT((M40:S40&gt;=$N$8)*(M40:S40 &lt;= $N$9)*(TEXT(M40:S40,"yyyy-mm")=V40)*(M41:S41 = "★"))</f>
        <v>0</v>
      </c>
      <c r="Z40" s="135"/>
      <c r="AA40" s="135"/>
      <c r="AB40" s="132">
        <v>28</v>
      </c>
      <c r="AC40" s="141">
        <f>AI38+1</f>
        <v>46146</v>
      </c>
      <c r="AD40" s="141">
        <f t="shared" ref="AD40:AI40" si="110">AC40+1</f>
        <v>46147</v>
      </c>
      <c r="AE40" s="141">
        <f t="shared" si="110"/>
        <v>46148</v>
      </c>
      <c r="AF40" s="141">
        <f t="shared" si="110"/>
        <v>46149</v>
      </c>
      <c r="AG40" s="141">
        <f t="shared" si="110"/>
        <v>46150</v>
      </c>
      <c r="AH40" s="142">
        <f t="shared" si="110"/>
        <v>46151</v>
      </c>
      <c r="AI40" s="143">
        <f t="shared" si="110"/>
        <v>46152</v>
      </c>
      <c r="AJ40" s="68">
        <f t="shared" ref="AJ40" si="111">COUNTIF(AC41:AI41,"★")</f>
        <v>0</v>
      </c>
      <c r="AK40" s="68"/>
      <c r="AL40" s="68" t="str">
        <f>TEXT(AC40,"YYYY-MM")</f>
        <v>2026-05</v>
      </c>
      <c r="AM40" s="69" cm="1">
        <f t="array" ref="AM40">SUMPRODUCT((AC40:AI40&gt;=$N$8)*(AC40:AI40 &lt;= $N$9)*(TEXT(AC40:AI40,"yyyy-mm")=AL40)*(AC41:AI41 = "●"))</f>
        <v>0</v>
      </c>
      <c r="AN40" s="69" cm="1">
        <f t="array" ref="AN40">SUMPRODUCT((AH40:AI40&gt;=$N$8)*(AH40:AI40 &lt;= $N$9)*(TEXT(AH40:AI40,"yyyy-mm")=AL40)*(AH41:AI41 = "▲"))</f>
        <v>0</v>
      </c>
      <c r="AO40" s="69" cm="1">
        <f t="array" ref="AO40">SUMPRODUCT((AC40:AI40&gt;=$N$8)*(AC40:AI40 &lt;= $N$9)*(TEXT(AC40:AI40,"yyyy-mm")=AL40)*(AC41:AI41 = "★"))</f>
        <v>0</v>
      </c>
      <c r="AP40" s="68"/>
      <c r="AQ40" s="19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3"/>
    </row>
    <row r="41" spans="1:55" s="8" customFormat="1" ht="19.5" customHeight="1" thickBot="1" x14ac:dyDescent="0.5">
      <c r="A41" s="4">
        <v>3</v>
      </c>
      <c r="B41" s="4">
        <v>31</v>
      </c>
      <c r="C41" s="18">
        <f t="shared" si="1"/>
        <v>46874</v>
      </c>
      <c r="D41" s="18">
        <f t="shared" si="2"/>
        <v>45989</v>
      </c>
      <c r="E41" s="4" t="str">
        <f t="shared" si="0"/>
        <v>2028-05</v>
      </c>
      <c r="F41" s="2">
        <f ca="1">SUMIF($V$160:$W$201,E41,$W$160:$W$201)</f>
        <v>0</v>
      </c>
      <c r="G41" s="2">
        <f ca="1">SUMIF($V$160:$X$201,E41,$X$160:$X$201)</f>
        <v>0</v>
      </c>
      <c r="H41" s="2">
        <f ca="1">SUMIF($V$160:$Y$201,E41,$Y$160:$Y$201)</f>
        <v>0</v>
      </c>
      <c r="I41" s="17">
        <f t="shared" si="3"/>
        <v>0</v>
      </c>
      <c r="J41" s="135"/>
      <c r="K41" s="135" t="str">
        <f t="shared" ref="K41" si="112">IF(U41&gt;=0.285,"OK","NG")</f>
        <v>NG</v>
      </c>
      <c r="L41" s="136"/>
      <c r="M41" s="144"/>
      <c r="N41" s="144"/>
      <c r="O41" s="144"/>
      <c r="P41" s="144"/>
      <c r="Q41" s="144"/>
      <c r="R41" s="145"/>
      <c r="S41" s="146"/>
      <c r="T41" s="135">
        <f t="shared" ref="T41" si="113">COUNTIF(M41:S41,"●")</f>
        <v>0</v>
      </c>
      <c r="U41" s="147">
        <f t="shared" ref="U41" si="114">IF(COUNTA(M41:S41)=0,-1,IF(OR(COUNTIF(M41:S41,"▲")&gt;6,AND(M40&lt;$N$9,$N$9&lt;S40)),0.285,IF(T40+T41=0,0,T41/(T41+T40))))</f>
        <v>-1</v>
      </c>
      <c r="V41" s="135" t="str">
        <f>TEXT(S40,"YYYY-MM")</f>
        <v>2026-01</v>
      </c>
      <c r="W41" s="140" cm="1">
        <f t="array" ref="W41">IF(V41=V40,0,SUMPRODUCT((M40:S40&gt;=$N$8)*(M40:S40 &lt;= $N$9)*(TEXT(M40:S40,"yyyy-mm")=V41)*(M41:S41 = "●")))</f>
        <v>0</v>
      </c>
      <c r="X41" s="140" cm="1">
        <f t="array" ref="X41">IF(V41=V40,0,SUMPRODUCT((M40:S40&gt;=$N$8)*(M40:S40 &lt;= $N$9)*(TEXT(M40:S40,"yyyy-mm")=V41)*(M41:S41 = "▲")))</f>
        <v>0</v>
      </c>
      <c r="Y41" s="140" cm="1">
        <f t="array" ref="Y41">IF(V41=V40,0,SUMPRODUCT((M40:S40&gt;=$N$8)*(M40:S40 &lt;= $N$9)*(TEXT(M40:S40,"yyyy-mm")=V41)*(M41:S41 = "★")))</f>
        <v>0</v>
      </c>
      <c r="Z41" s="135"/>
      <c r="AA41" s="135" t="str">
        <f t="shared" ref="AA41" si="115">IF(AK41&gt;=0.285,"OK","NG")</f>
        <v>NG</v>
      </c>
      <c r="AB41" s="136"/>
      <c r="AC41" s="144"/>
      <c r="AD41" s="144"/>
      <c r="AE41" s="144"/>
      <c r="AF41" s="144"/>
      <c r="AG41" s="144"/>
      <c r="AH41" s="145"/>
      <c r="AI41" s="146"/>
      <c r="AJ41" s="68">
        <f t="shared" ref="AJ41" si="116">COUNTIF(AC41:AI41,"●")</f>
        <v>0</v>
      </c>
      <c r="AK41" s="70">
        <f t="shared" ref="AK41" si="117">IF(COUNTA(AC41:AI41)=0,-1,IF(OR(COUNTIF(AC41:AI41,"▲")&gt;6,AND(AC40&lt;$N$9,$N$9&lt;AI40)),0.285,IF(AJ40+AJ41=0,0,AJ41/(AJ41+AJ40))))</f>
        <v>-1</v>
      </c>
      <c r="AL41" s="68" t="str">
        <f>TEXT(AI40,"YYYY-MM")</f>
        <v>2026-05</v>
      </c>
      <c r="AM41" s="69" cm="1">
        <f t="array" ref="AM41">IF(AL41=AL40,0,SUMPRODUCT((AC40:AI40&gt;=$N$8)*(AC40:AI40 &lt;= $N$9)*(TEXT(AC40:AI40,"yyyy-mm")=AL41)*(AC41:AI41 = "●")))</f>
        <v>0</v>
      </c>
      <c r="AN41" s="69" cm="1">
        <f t="array" ref="AN41">IF(AL41=AL40,0,SUMPRODUCT((AC40:AI40&gt;=$N$8)*(AC40:AI40 &lt;= $N$9)*(TEXT(AC40:AI40,"yyyy-mm")=AL41)*(AC41:AI41 = "▲")))</f>
        <v>0</v>
      </c>
      <c r="AO41" s="69" cm="1">
        <f t="array" ref="AO41">IF(AL41=AL40,0,SUMPRODUCT((AC40:AI40&gt;=$N$8)*(AC40:AI40 &lt;= $N$9)*(TEXT(AC40:AI40,"yyyy-mm")=AL41)*(AC41:AI41 = "★")))</f>
        <v>0</v>
      </c>
      <c r="AP41" s="68"/>
      <c r="AQ41" s="19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3"/>
    </row>
    <row r="42" spans="1:55" s="8" customFormat="1" ht="19.5" customHeight="1" x14ac:dyDescent="0.45">
      <c r="A42" s="4">
        <v>4</v>
      </c>
      <c r="B42" s="4">
        <v>32</v>
      </c>
      <c r="C42" s="18">
        <f t="shared" si="1"/>
        <v>46905</v>
      </c>
      <c r="D42" s="18">
        <f t="shared" si="2"/>
        <v>45989</v>
      </c>
      <c r="E42" s="4" t="str">
        <f t="shared" si="0"/>
        <v>2028-06</v>
      </c>
      <c r="F42" s="2">
        <f ca="1">SUMIF($V$160:$W$201,E42,$W$160:$W$201)+SUMIF($AL$160:$AM$201,E42,$AM$160:$AM$201)</f>
        <v>0</v>
      </c>
      <c r="G42" s="2">
        <f ca="1">SUMIF($V$160:$X$201,E42,$X$160:$X$201)+SUMIF($AL$160:$AN$201,E42,$AN$160:$AN$201)</f>
        <v>0</v>
      </c>
      <c r="H42" s="2">
        <f ca="1">SUMIF($V$160:$Y$201,E42,$Y$160:$Y$201)+SUMIF($AL$160:$AO$201,E42,$AO$160:$AO$201)</f>
        <v>0</v>
      </c>
      <c r="I42" s="17">
        <f t="shared" si="3"/>
        <v>0</v>
      </c>
      <c r="J42" s="135"/>
      <c r="K42" s="135"/>
      <c r="L42" s="132">
        <v>13</v>
      </c>
      <c r="M42" s="141">
        <f>S40+1</f>
        <v>46041</v>
      </c>
      <c r="N42" s="141">
        <f>M42+1</f>
        <v>46042</v>
      </c>
      <c r="O42" s="141">
        <f t="shared" ref="O42:Q42" si="118">N42+1</f>
        <v>46043</v>
      </c>
      <c r="P42" s="141">
        <f t="shared" si="118"/>
        <v>46044</v>
      </c>
      <c r="Q42" s="141">
        <f t="shared" si="118"/>
        <v>46045</v>
      </c>
      <c r="R42" s="142">
        <f>Q42+1</f>
        <v>46046</v>
      </c>
      <c r="S42" s="143">
        <f>R42+1</f>
        <v>46047</v>
      </c>
      <c r="T42" s="135">
        <f t="shared" ref="T42" si="119">COUNTIF(M43:S43,"★")</f>
        <v>0</v>
      </c>
      <c r="U42" s="135"/>
      <c r="V42" s="135" t="str">
        <f>TEXT(M42,"YYYY-MM")</f>
        <v>2026-01</v>
      </c>
      <c r="W42" s="140" cm="1">
        <f t="array" ref="W42">SUMPRODUCT((M42:S42&gt;=$N$8)*(M42:S42 &lt;= $N$9)*(TEXT(M42:S42,"yyyy-mm")=V42)*(M43:S43 = "●"))</f>
        <v>0</v>
      </c>
      <c r="X42" s="140" cm="1">
        <f t="array" ref="X42">SUMPRODUCT((R42:S42&gt;=$N$8)*(R42:S42 &lt;= $N$9)*(TEXT(R42:S42,"yyyy-mm")=V42)*(R43:S43 = "▲"))</f>
        <v>0</v>
      </c>
      <c r="Y42" s="140" cm="1">
        <f t="array" ref="Y42">SUMPRODUCT((M42:S42&gt;=$N$8)*(M42:S42 &lt;= $N$9)*(TEXT(M42:S42,"yyyy-mm")=V42)*(M43:S43 = "★"))</f>
        <v>0</v>
      </c>
      <c r="Z42" s="135"/>
      <c r="AA42" s="135"/>
      <c r="AB42" s="132">
        <v>29</v>
      </c>
      <c r="AC42" s="141">
        <f>AI40+1</f>
        <v>46153</v>
      </c>
      <c r="AD42" s="141">
        <f t="shared" ref="AD42:AI42" si="120">AC42+1</f>
        <v>46154</v>
      </c>
      <c r="AE42" s="141">
        <f t="shared" si="120"/>
        <v>46155</v>
      </c>
      <c r="AF42" s="141">
        <f t="shared" si="120"/>
        <v>46156</v>
      </c>
      <c r="AG42" s="141">
        <f t="shared" si="120"/>
        <v>46157</v>
      </c>
      <c r="AH42" s="142">
        <f t="shared" si="120"/>
        <v>46158</v>
      </c>
      <c r="AI42" s="143">
        <f t="shared" si="120"/>
        <v>46159</v>
      </c>
      <c r="AJ42" s="68">
        <f t="shared" ref="AJ42" si="121">COUNTIF(AC43:AI43,"★")</f>
        <v>0</v>
      </c>
      <c r="AK42" s="68"/>
      <c r="AL42" s="68" t="str">
        <f>TEXT(AC42,"YYYY-MM")</f>
        <v>2026-05</v>
      </c>
      <c r="AM42" s="69" cm="1">
        <f t="array" ref="AM42">SUMPRODUCT((AC42:AI42&gt;=$N$8)*(AC42:AI42 &lt;= $N$9)*(TEXT(AC42:AI42,"yyyy-mm")=AL42)*(AC43:AI43 = "●"))</f>
        <v>0</v>
      </c>
      <c r="AN42" s="69" cm="1">
        <f t="array" ref="AN42">SUMPRODUCT((AH42:AI42&gt;=$N$8)*(AH42:AI42 &lt;= $N$9)*(TEXT(AH42:AI42,"yyyy-mm")=AL42)*(AH43:AI43 = "▲"))</f>
        <v>0</v>
      </c>
      <c r="AO42" s="69" cm="1">
        <f t="array" ref="AO42">SUMPRODUCT((AC42:AI42&gt;=$N$8)*(AC42:AI42 &lt;= $N$9)*(TEXT(AC42:AI42,"yyyy-mm")=AL42)*(AC43:AI43 = "★"))</f>
        <v>0</v>
      </c>
      <c r="AP42" s="68"/>
      <c r="AQ42" s="19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3"/>
    </row>
    <row r="43" spans="1:55" s="8" customFormat="1" ht="19.5" customHeight="1" thickBot="1" x14ac:dyDescent="0.5">
      <c r="A43" s="4">
        <v>5</v>
      </c>
      <c r="B43" s="4">
        <v>33</v>
      </c>
      <c r="C43" s="18">
        <f t="shared" si="1"/>
        <v>46935</v>
      </c>
      <c r="D43" s="18">
        <f t="shared" si="2"/>
        <v>45989</v>
      </c>
      <c r="E43" s="4" t="str">
        <f t="shared" si="0"/>
        <v>2028-07</v>
      </c>
      <c r="F43" s="2">
        <f ca="1">SUMIF($V$160:$W$201,E43,$W$160:$W$201)+SUMIF($AL$160:$AM$201,E43,$AM$160:$AM$201)</f>
        <v>0</v>
      </c>
      <c r="G43" s="2">
        <f ca="1">SUMIF($V$160:$X$201,E43,$X$160:$X$201)+SUMIF($AL$160:$AN$201,E43,$AN$160:$AN$201)</f>
        <v>0</v>
      </c>
      <c r="H43" s="2">
        <f ca="1">SUMIF($V$160:$Y$201,E43,$Y$160:$Y$201)+SUMIF($AL$160:$AO$201,E43,$AO$160:$AO$201)</f>
        <v>0</v>
      </c>
      <c r="I43" s="17">
        <f t="shared" si="3"/>
        <v>0</v>
      </c>
      <c r="J43" s="135"/>
      <c r="K43" s="135" t="str">
        <f t="shared" ref="K43" si="122">IF(U43&gt;=0.285,"OK","NG")</f>
        <v>NG</v>
      </c>
      <c r="L43" s="136"/>
      <c r="M43" s="144"/>
      <c r="N43" s="144"/>
      <c r="O43" s="144"/>
      <c r="P43" s="144"/>
      <c r="Q43" s="144"/>
      <c r="R43" s="145"/>
      <c r="S43" s="146"/>
      <c r="T43" s="135">
        <f t="shared" ref="T43" si="123">COUNTIF(M43:S43,"●")</f>
        <v>0</v>
      </c>
      <c r="U43" s="147">
        <f t="shared" ref="U43" si="124">IF(COUNTA(M43:S43)=0,-1,IF(OR(COUNTIF(M43:S43,"▲")&gt;6,AND(M42&lt;$N$9,$N$9&lt;S42)),0.285,IF(T42+T43=0,0,T43/(T43+T42))))</f>
        <v>-1</v>
      </c>
      <c r="V43" s="135" t="str">
        <f>TEXT(S42,"YYYY-MM")</f>
        <v>2026-01</v>
      </c>
      <c r="W43" s="140" cm="1">
        <f t="array" ref="W43">IF(V43=V42,0,SUMPRODUCT((M42:S42&gt;=$N$8)*(M42:S42 &lt;= $N$9)*(TEXT(M42:S42,"yyyy-mm")=V43)*(M43:S43 = "●")))</f>
        <v>0</v>
      </c>
      <c r="X43" s="140" cm="1">
        <f t="array" ref="X43">IF(V43=V42,0,SUMPRODUCT((M42:S42&gt;=$N$8)*(M42:S42 &lt;= $N$9)*(TEXT(M42:S42,"yyyy-mm")=V43)*(M43:S43 = "▲")))</f>
        <v>0</v>
      </c>
      <c r="Y43" s="140" cm="1">
        <f t="array" ref="Y43">IF(V43=V42,0,SUMPRODUCT((M42:S42&gt;=$N$8)*(M42:S42 &lt;= $N$9)*(TEXT(M42:S42,"yyyy-mm")=V43)*(M43:S43 = "★")))</f>
        <v>0</v>
      </c>
      <c r="Z43" s="135"/>
      <c r="AA43" s="135" t="str">
        <f t="shared" ref="AA43" si="125">IF(AK43&gt;=0.285,"OK","NG")</f>
        <v>NG</v>
      </c>
      <c r="AB43" s="136"/>
      <c r="AC43" s="144"/>
      <c r="AD43" s="144"/>
      <c r="AE43" s="144"/>
      <c r="AF43" s="144"/>
      <c r="AG43" s="144"/>
      <c r="AH43" s="145"/>
      <c r="AI43" s="146"/>
      <c r="AJ43" s="68">
        <f t="shared" ref="AJ43" si="126">COUNTIF(AC43:AI43,"●")</f>
        <v>0</v>
      </c>
      <c r="AK43" s="70">
        <f t="shared" ref="AK43" si="127">IF(COUNTA(AC43:AI43)=0,-1,IF(OR(COUNTIF(AC43:AI43,"▲")&gt;6,AND(AC42&lt;$N$9,$N$9&lt;AI42)),0.285,IF(AJ42+AJ43=0,0,AJ43/(AJ43+AJ42))))</f>
        <v>-1</v>
      </c>
      <c r="AL43" s="68" t="str">
        <f>TEXT(AI42,"YYYY-MM")</f>
        <v>2026-05</v>
      </c>
      <c r="AM43" s="69" cm="1">
        <f t="array" ref="AM43">IF(AL43=AL42,0,SUMPRODUCT((AC42:AI42&gt;=$N$8)*(AC42:AI42 &lt;= $N$9)*(TEXT(AC42:AI42,"yyyy-mm")=AL43)*(AC43:AI43 = "●")))</f>
        <v>0</v>
      </c>
      <c r="AN43" s="69" cm="1">
        <f t="array" ref="AN43">IF(AL43=AL42,0,SUMPRODUCT((AC42:AI42&gt;=$N$8)*(AC42:AI42 &lt;= $N$9)*(TEXT(AC42:AI42,"yyyy-mm")=AL43)*(AC43:AI43 = "▲")))</f>
        <v>0</v>
      </c>
      <c r="AO43" s="69" cm="1">
        <f t="array" ref="AO43">IF(AL43=AL42,0,SUMPRODUCT((AC42:AI42&gt;=$N$8)*(AC42:AI42 &lt;= $N$9)*(TEXT(AC42:AI42,"yyyy-mm")=AL43)*(AC43:AI43 = "★")))</f>
        <v>0</v>
      </c>
      <c r="AP43" s="68"/>
      <c r="AQ43" s="19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3"/>
    </row>
    <row r="44" spans="1:55" s="8" customFormat="1" ht="19.5" customHeight="1" x14ac:dyDescent="0.45">
      <c r="A44" s="4">
        <v>1</v>
      </c>
      <c r="B44" s="4">
        <v>34</v>
      </c>
      <c r="C44" s="18">
        <f t="shared" si="1"/>
        <v>46966</v>
      </c>
      <c r="D44" s="18">
        <f t="shared" si="2"/>
        <v>45989</v>
      </c>
      <c r="E44" s="4" t="str">
        <f t="shared" si="0"/>
        <v>2028-08</v>
      </c>
      <c r="F44" s="2">
        <f ca="1">SUMIF($V$160:$W$201,E44,$W$160:$W$201)+SUMIF($AL$160:$AM$201,E44,$AM$160:$AM$201)</f>
        <v>0</v>
      </c>
      <c r="G44" s="2">
        <f ca="1">SUMIF($V$160:$X$201,E44,$X$160:$X$201)+SUMIF($AL$160:$AN$201,E44,$AN$160:$AN$201)</f>
        <v>0</v>
      </c>
      <c r="H44" s="2">
        <f ca="1">SUMIF($V$160:$Y$201,E44,$Y$160:$Y$201)+SUMIF($AL$160:$AO$201,E44,$AO$160:$AO$201)</f>
        <v>0</v>
      </c>
      <c r="I44" s="17">
        <f t="shared" si="3"/>
        <v>0</v>
      </c>
      <c r="J44" s="135"/>
      <c r="K44" s="135"/>
      <c r="L44" s="132">
        <v>14</v>
      </c>
      <c r="M44" s="141">
        <f>S42+1</f>
        <v>46048</v>
      </c>
      <c r="N44" s="141">
        <f>M44+1</f>
        <v>46049</v>
      </c>
      <c r="O44" s="141">
        <f t="shared" ref="O44:Q44" si="128">N44+1</f>
        <v>46050</v>
      </c>
      <c r="P44" s="141">
        <f t="shared" si="128"/>
        <v>46051</v>
      </c>
      <c r="Q44" s="141">
        <f t="shared" si="128"/>
        <v>46052</v>
      </c>
      <c r="R44" s="142">
        <f>Q44+1</f>
        <v>46053</v>
      </c>
      <c r="S44" s="143">
        <f>R44+1</f>
        <v>46054</v>
      </c>
      <c r="T44" s="135">
        <f t="shared" ref="T44" si="129">COUNTIF(M45:S45,"★")</f>
        <v>0</v>
      </c>
      <c r="U44" s="135"/>
      <c r="V44" s="135" t="str">
        <f>TEXT(M44,"YYYY-MM")</f>
        <v>2026-01</v>
      </c>
      <c r="W44" s="140" cm="1">
        <f t="array" ref="W44">SUMPRODUCT((M44:S44&gt;=$N$8)*(M44:S44 &lt;= $N$9)*(TEXT(M44:S44,"yyyy-mm")=V44)*(M45:S45 = "●"))</f>
        <v>0</v>
      </c>
      <c r="X44" s="140" cm="1">
        <f t="array" ref="X44">SUMPRODUCT((R44:S44&gt;=$N$8)*(R44:S44 &lt;= $N$9)*(TEXT(R44:S44,"yyyy-mm")=V44)*(R45:S45 = "▲"))</f>
        <v>0</v>
      </c>
      <c r="Y44" s="140" cm="1">
        <f t="array" ref="Y44">SUMPRODUCT((M44:S44&gt;=$N$8)*(M44:S44 &lt;= $N$9)*(TEXT(M44:S44,"yyyy-mm")=V44)*(M45:S45 = "★"))</f>
        <v>0</v>
      </c>
      <c r="Z44" s="135"/>
      <c r="AA44" s="135"/>
      <c r="AB44" s="132">
        <v>30</v>
      </c>
      <c r="AC44" s="141">
        <f>AI42+1</f>
        <v>46160</v>
      </c>
      <c r="AD44" s="141">
        <f t="shared" ref="AD44:AI44" si="130">AC44+1</f>
        <v>46161</v>
      </c>
      <c r="AE44" s="141">
        <f t="shared" si="130"/>
        <v>46162</v>
      </c>
      <c r="AF44" s="141">
        <f t="shared" si="130"/>
        <v>46163</v>
      </c>
      <c r="AG44" s="141">
        <f t="shared" si="130"/>
        <v>46164</v>
      </c>
      <c r="AH44" s="142">
        <f t="shared" si="130"/>
        <v>46165</v>
      </c>
      <c r="AI44" s="143">
        <f t="shared" si="130"/>
        <v>46166</v>
      </c>
      <c r="AJ44" s="68">
        <f t="shared" ref="AJ44" si="131">COUNTIF(AC45:AI45,"★")</f>
        <v>0</v>
      </c>
      <c r="AK44" s="68"/>
      <c r="AL44" s="68" t="str">
        <f>TEXT(AC44,"YYYY-MM")</f>
        <v>2026-05</v>
      </c>
      <c r="AM44" s="69" cm="1">
        <f t="array" ref="AM44">SUMPRODUCT((AC44:AI44&gt;=$N$8)*(AC44:AI44 &lt;= $N$9)*(TEXT(AC44:AI44,"yyyy-mm")=AL44)*(AC45:AI45 = "●"))</f>
        <v>0</v>
      </c>
      <c r="AN44" s="69" cm="1">
        <f t="array" ref="AN44">SUMPRODUCT((AH44:AI44&gt;=$N$8)*(AH44:AI44 &lt;= $N$9)*(TEXT(AH44:AI44,"yyyy-mm")=AL44)*(AH45:AI45 = "▲"))</f>
        <v>0</v>
      </c>
      <c r="AO44" s="69" cm="1">
        <f t="array" ref="AO44">SUMPRODUCT((AC44:AI44&gt;=$N$8)*(AC44:AI44 &lt;= $N$9)*(TEXT(AC44:AI44,"yyyy-mm")=AL44)*(AC45:AI45 = "★"))</f>
        <v>0</v>
      </c>
      <c r="AP44" s="68"/>
      <c r="AQ44" s="19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3"/>
    </row>
    <row r="45" spans="1:55" s="8" customFormat="1" ht="19.5" customHeight="1" thickBot="1" x14ac:dyDescent="0.5">
      <c r="A45" s="4">
        <v>2</v>
      </c>
      <c r="B45" s="4">
        <v>35</v>
      </c>
      <c r="C45" s="18">
        <f t="shared" si="1"/>
        <v>46997</v>
      </c>
      <c r="D45" s="18">
        <f t="shared" si="2"/>
        <v>45989</v>
      </c>
      <c r="E45" s="4" t="str">
        <f t="shared" si="0"/>
        <v>2028-09</v>
      </c>
      <c r="F45" s="2">
        <f ca="1">SUMIF($AL$160:$AM$201,E45,$AM$160:$AM$201)</f>
        <v>0</v>
      </c>
      <c r="G45" s="2">
        <f ca="1">SUMIF($AL$160:$AN$201,E45,$AN$160:$AN$201)</f>
        <v>0</v>
      </c>
      <c r="H45" s="2">
        <f ca="1">SUMIF($AL$160:$AO$201,E45,$AO$160:$AO$201)</f>
        <v>0</v>
      </c>
      <c r="I45" s="17">
        <f t="shared" si="3"/>
        <v>0</v>
      </c>
      <c r="J45" s="135"/>
      <c r="K45" s="135" t="str">
        <f t="shared" ref="K45" si="132">IF(U45&gt;=0.285,"OK","NG")</f>
        <v>NG</v>
      </c>
      <c r="L45" s="136"/>
      <c r="M45" s="144"/>
      <c r="N45" s="144"/>
      <c r="O45" s="144"/>
      <c r="P45" s="144"/>
      <c r="Q45" s="144"/>
      <c r="R45" s="145"/>
      <c r="S45" s="146"/>
      <c r="T45" s="135">
        <f t="shared" ref="T45" si="133">COUNTIF(M45:S45,"●")</f>
        <v>0</v>
      </c>
      <c r="U45" s="147">
        <f t="shared" ref="U45" si="134">IF(COUNTA(M45:S45)=0,-1,IF(OR(COUNTIF(M45:S45,"▲")&gt;6,AND(M44&lt;$N$9,$N$9&lt;S44)),0.285,IF(T44+T45=0,0,T45/(T45+T44))))</f>
        <v>-1</v>
      </c>
      <c r="V45" s="135" t="str">
        <f>TEXT(S44,"YYYY-MM")</f>
        <v>2026-02</v>
      </c>
      <c r="W45" s="140" cm="1">
        <f t="array" ref="W45">IF(V45=V44,0,SUMPRODUCT((M44:S44&gt;=$N$8)*(M44:S44 &lt;= $N$9)*(TEXT(M44:S44,"yyyy-mm")=V45)*(M45:S45 = "●")))</f>
        <v>0</v>
      </c>
      <c r="X45" s="140" cm="1">
        <f t="array" ref="X45">IF(V45=V44,0,SUMPRODUCT((M44:S44&gt;=$N$8)*(M44:S44 &lt;= $N$9)*(TEXT(M44:S44,"yyyy-mm")=V45)*(M45:S45 = "▲")))</f>
        <v>0</v>
      </c>
      <c r="Y45" s="140" cm="1">
        <f t="array" ref="Y45">IF(V45=V44,0,SUMPRODUCT((M44:S44&gt;=$N$8)*(M44:S44 &lt;= $N$9)*(TEXT(M44:S44,"yyyy-mm")=V45)*(M45:S45 = "★")))</f>
        <v>0</v>
      </c>
      <c r="Z45" s="135"/>
      <c r="AA45" s="135" t="str">
        <f t="shared" ref="AA45" si="135">IF(AK45&gt;=0.285,"OK","NG")</f>
        <v>NG</v>
      </c>
      <c r="AB45" s="136"/>
      <c r="AC45" s="144"/>
      <c r="AD45" s="144"/>
      <c r="AE45" s="144"/>
      <c r="AF45" s="144"/>
      <c r="AG45" s="144"/>
      <c r="AH45" s="145"/>
      <c r="AI45" s="146"/>
      <c r="AJ45" s="68">
        <f t="shared" ref="AJ45" si="136">COUNTIF(AC45:AI45,"●")</f>
        <v>0</v>
      </c>
      <c r="AK45" s="70">
        <f t="shared" ref="AK45" si="137">IF(COUNTA(AC45:AI45)=0,-1,IF(OR(COUNTIF(AC45:AI45,"▲")&gt;6,AND(AC44&lt;$N$9,$N$9&lt;AI44)),0.285,IF(AJ44+AJ45=0,0,AJ45/(AJ45+AJ44))))</f>
        <v>-1</v>
      </c>
      <c r="AL45" s="68" t="str">
        <f>TEXT(AI44,"YYYY-MM")</f>
        <v>2026-05</v>
      </c>
      <c r="AM45" s="69" cm="1">
        <f t="array" ref="AM45">IF(AL45=AL44,0,SUMPRODUCT((AC44:AI44&gt;=$N$8)*(AC44:AI44 &lt;= $N$9)*(TEXT(AC44:AI44,"yyyy-mm")=AL45)*(AC45:AI45 = "●")))</f>
        <v>0</v>
      </c>
      <c r="AN45" s="69" cm="1">
        <f t="array" ref="AN45">IF(AL45=AL44,0,SUMPRODUCT((AC44:AI44&gt;=$N$8)*(AC44:AI44 &lt;= $N$9)*(TEXT(AC44:AI44,"yyyy-mm")=AL45)*(AC45:AI45 = "▲")))</f>
        <v>0</v>
      </c>
      <c r="AO45" s="69" cm="1">
        <f t="array" ref="AO45">IF(AL45=AL44,0,SUMPRODUCT((AC44:AI44&gt;=$N$8)*(AC44:AI44 &lt;= $N$9)*(TEXT(AC44:AI44,"yyyy-mm")=AL45)*(AC45:AI45 = "★")))</f>
        <v>0</v>
      </c>
      <c r="AP45" s="68"/>
      <c r="AQ45" s="19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3"/>
    </row>
    <row r="46" spans="1:55" s="8" customFormat="1" ht="19.5" customHeight="1" x14ac:dyDescent="0.45">
      <c r="A46" s="4">
        <v>3</v>
      </c>
      <c r="B46" s="4">
        <v>36</v>
      </c>
      <c r="C46" s="18">
        <f t="shared" si="1"/>
        <v>47027</v>
      </c>
      <c r="D46" s="18">
        <f t="shared" si="2"/>
        <v>45989</v>
      </c>
      <c r="E46" s="4" t="str">
        <f t="shared" si="0"/>
        <v>2028-10</v>
      </c>
      <c r="F46" s="2">
        <f ca="1">SUMIF($AL$160:$AM$201,E46,$AM$160:$AM$201)</f>
        <v>0</v>
      </c>
      <c r="G46" s="2">
        <f ca="1">SUMIF($AL$160:$AN$201,E46,$AN$160:$AN$201)</f>
        <v>0</v>
      </c>
      <c r="H46" s="2">
        <f ca="1">SUMIF($AL$160:$AO$201,E46,$AO$160:$AO$201)</f>
        <v>0</v>
      </c>
      <c r="I46" s="17">
        <f t="shared" si="3"/>
        <v>0</v>
      </c>
      <c r="J46" s="135"/>
      <c r="K46" s="135"/>
      <c r="L46" s="132">
        <v>15</v>
      </c>
      <c r="M46" s="141">
        <f>S44+1</f>
        <v>46055</v>
      </c>
      <c r="N46" s="141">
        <f>M46+1</f>
        <v>46056</v>
      </c>
      <c r="O46" s="141">
        <f t="shared" ref="O46:Q46" si="138">N46+1</f>
        <v>46057</v>
      </c>
      <c r="P46" s="141">
        <f t="shared" si="138"/>
        <v>46058</v>
      </c>
      <c r="Q46" s="141">
        <f t="shared" si="138"/>
        <v>46059</v>
      </c>
      <c r="R46" s="142">
        <f>Q46+1</f>
        <v>46060</v>
      </c>
      <c r="S46" s="143">
        <f>R46+1</f>
        <v>46061</v>
      </c>
      <c r="T46" s="135">
        <f t="shared" ref="T46" si="139">COUNTIF(M47:S47,"★")</f>
        <v>0</v>
      </c>
      <c r="U46" s="135"/>
      <c r="V46" s="135" t="str">
        <f>TEXT(M46,"YYYY-MM")</f>
        <v>2026-02</v>
      </c>
      <c r="W46" s="140" cm="1">
        <f t="array" ref="W46">SUMPRODUCT((M46:S46&gt;=$N$8)*(M46:S46 &lt;= $N$9)*(TEXT(M46:S46,"yyyy-mm")=V46)*(M47:S47 = "●"))</f>
        <v>0</v>
      </c>
      <c r="X46" s="140" cm="1">
        <f t="array" ref="X46">SUMPRODUCT((R46:S46&gt;=$N$8)*(R46:S46 &lt;= $N$9)*(TEXT(R46:S46,"yyyy-mm")=V46)*(R47:S47 = "▲"))</f>
        <v>0</v>
      </c>
      <c r="Y46" s="140" cm="1">
        <f t="array" ref="Y46">SUMPRODUCT((M46:S46&gt;=$N$8)*(M46:S46 &lt;= $N$9)*(TEXT(M46:S46,"yyyy-mm")=V46)*(M47:S47 = "★"))</f>
        <v>0</v>
      </c>
      <c r="Z46" s="135"/>
      <c r="AA46" s="135"/>
      <c r="AB46" s="132">
        <v>31</v>
      </c>
      <c r="AC46" s="141">
        <f>AI44+1</f>
        <v>46167</v>
      </c>
      <c r="AD46" s="141">
        <f t="shared" ref="AD46:AI46" si="140">AC46+1</f>
        <v>46168</v>
      </c>
      <c r="AE46" s="141">
        <f t="shared" si="140"/>
        <v>46169</v>
      </c>
      <c r="AF46" s="141">
        <f t="shared" si="140"/>
        <v>46170</v>
      </c>
      <c r="AG46" s="141">
        <f t="shared" si="140"/>
        <v>46171</v>
      </c>
      <c r="AH46" s="142">
        <f t="shared" si="140"/>
        <v>46172</v>
      </c>
      <c r="AI46" s="143">
        <f t="shared" si="140"/>
        <v>46173</v>
      </c>
      <c r="AJ46" s="68">
        <f t="shared" ref="AJ46" si="141">COUNTIF(AC47:AI47,"★")</f>
        <v>0</v>
      </c>
      <c r="AK46" s="68"/>
      <c r="AL46" s="68" t="str">
        <f>TEXT(AC46,"YYYY-MM")</f>
        <v>2026-05</v>
      </c>
      <c r="AM46" s="69" cm="1">
        <f t="array" ref="AM46">SUMPRODUCT((AC46:AI46&gt;=$N$8)*(AC46:AI46 &lt;= $N$9)*(TEXT(AC46:AI46,"yyyy-mm")=AL46)*(AC47:AI47 = "●"))</f>
        <v>0</v>
      </c>
      <c r="AN46" s="69" cm="1">
        <f t="array" ref="AN46">SUMPRODUCT((AH46:AI46&gt;=$N$8)*(AH46:AI46 &lt;= $N$9)*(TEXT(AH46:AI46,"yyyy-mm")=AL46)*(AH47:AI47 = "▲"))</f>
        <v>0</v>
      </c>
      <c r="AO46" s="69" cm="1">
        <f t="array" ref="AO46">SUMPRODUCT((AC46:AI46&gt;=$N$8)*(AC46:AI46 &lt;= $N$9)*(TEXT(AC46:AI46,"yyyy-mm")=AL46)*(AC47:AI47 = "★"))</f>
        <v>0</v>
      </c>
      <c r="AP46" s="68"/>
      <c r="AQ46" s="19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3"/>
    </row>
    <row r="47" spans="1:55" s="8" customFormat="1" ht="19.5" customHeight="1" thickBot="1" x14ac:dyDescent="0.5">
      <c r="A47" s="4"/>
      <c r="B47" s="4"/>
      <c r="C47" s="4"/>
      <c r="D47" s="4"/>
      <c r="E47" s="4"/>
      <c r="F47" s="2">
        <f ca="1">SUM(F10:F46)</f>
        <v>0</v>
      </c>
      <c r="G47" s="2">
        <f ca="1">SUM(G10:G46)</f>
        <v>0</v>
      </c>
      <c r="H47" s="2">
        <f ca="1">SUM(H10:H46)</f>
        <v>0</v>
      </c>
      <c r="I47" s="4" t="e">
        <f ca="1">AVERAGEIF(I10:I46,"&gt;0")</f>
        <v>#DIV/0!</v>
      </c>
      <c r="J47" s="135"/>
      <c r="K47" s="135" t="str">
        <f t="shared" ref="K47" si="142">IF(U47&gt;=0.285,"OK","NG")</f>
        <v>NG</v>
      </c>
      <c r="L47" s="136"/>
      <c r="M47" s="144"/>
      <c r="N47" s="144"/>
      <c r="O47" s="144"/>
      <c r="P47" s="144"/>
      <c r="Q47" s="144"/>
      <c r="R47" s="145"/>
      <c r="S47" s="146"/>
      <c r="T47" s="135">
        <f t="shared" ref="T47" si="143">COUNTIF(M47:S47,"●")</f>
        <v>0</v>
      </c>
      <c r="U47" s="147">
        <f t="shared" ref="U47" si="144">IF(COUNTA(M47:S47)=0,-1,IF(OR(COUNTIF(M47:S47,"▲")&gt;6,AND(M46&lt;$N$9,$N$9&lt;S46)),0.285,IF(T46+T47=0,0,T47/(T47+T46))))</f>
        <v>-1</v>
      </c>
      <c r="V47" s="135" t="str">
        <f>TEXT(S46,"YYYY-MM")</f>
        <v>2026-02</v>
      </c>
      <c r="W47" s="140" cm="1">
        <f t="array" ref="W47">IF(V47=V46,0,SUMPRODUCT((M46:S46&gt;=$N$8)*(M46:S46 &lt;= $N$9)*(TEXT(M46:S46,"yyyy-mm")=V47)*(M47:S47 = "●")))</f>
        <v>0</v>
      </c>
      <c r="X47" s="140" cm="1">
        <f t="array" ref="X47">IF(V47=V46,0,SUMPRODUCT((M46:S46&gt;=$N$8)*(M46:S46 &lt;= $N$9)*(TEXT(M46:S46,"yyyy-mm")=V47)*(M47:S47 = "▲")))</f>
        <v>0</v>
      </c>
      <c r="Y47" s="140" cm="1">
        <f t="array" ref="Y47">IF(V47=V46,0,SUMPRODUCT((M46:S46&gt;=$N$8)*(M46:S46 &lt;= $N$9)*(TEXT(M46:S46,"yyyy-mm")=V47)*(M47:S47 = "★")))</f>
        <v>0</v>
      </c>
      <c r="Z47" s="135"/>
      <c r="AA47" s="135" t="str">
        <f t="shared" ref="AA47" si="145">IF(AK47&gt;=0.285,"OK","NG")</f>
        <v>NG</v>
      </c>
      <c r="AB47" s="136"/>
      <c r="AC47" s="144"/>
      <c r="AD47" s="144"/>
      <c r="AE47" s="144"/>
      <c r="AF47" s="144"/>
      <c r="AG47" s="144"/>
      <c r="AH47" s="145"/>
      <c r="AI47" s="146"/>
      <c r="AJ47" s="68">
        <f t="shared" ref="AJ47" si="146">COUNTIF(AC47:AI47,"●")</f>
        <v>0</v>
      </c>
      <c r="AK47" s="70">
        <f t="shared" ref="AK47" si="147">IF(COUNTA(AC47:AI47)=0,-1,IF(OR(COUNTIF(AC47:AI47,"▲")&gt;6,AND(AC46&lt;$N$9,$N$9&lt;AI46)),0.285,IF(AJ46+AJ47=0,0,AJ47/(AJ47+AJ46))))</f>
        <v>-1</v>
      </c>
      <c r="AL47" s="68" t="str">
        <f>TEXT(AI46,"YYYY-MM")</f>
        <v>2026-05</v>
      </c>
      <c r="AM47" s="69" cm="1">
        <f t="array" ref="AM47">IF(AL47=AL46,0,SUMPRODUCT((AC46:AI46&gt;=$N$8)*(AC46:AI46 &lt;= $N$9)*(TEXT(AC46:AI46,"yyyy-mm")=AL47)*(AC47:AI47 = "●")))</f>
        <v>0</v>
      </c>
      <c r="AN47" s="69" cm="1">
        <f t="array" ref="AN47">IF(AL47=AL46,0,SUMPRODUCT((AC46:AI46&gt;=$N$8)*(AC46:AI46 &lt;= $N$9)*(TEXT(AC46:AI46,"yyyy-mm")=AL47)*(AC47:AI47 = "▲")))</f>
        <v>0</v>
      </c>
      <c r="AO47" s="69" cm="1">
        <f t="array" ref="AO47">IF(AL47=AL46,0,SUMPRODUCT((AC46:AI46&gt;=$N$8)*(AC46:AI46 &lt;= $N$9)*(TEXT(AC46:AI46,"yyyy-mm")=AL47)*(AC47:AI47 = "★")))</f>
        <v>0</v>
      </c>
      <c r="AP47" s="68"/>
      <c r="AQ47" s="19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3"/>
    </row>
    <row r="48" spans="1:55" s="8" customFormat="1" ht="19.5" customHeight="1" x14ac:dyDescent="0.45">
      <c r="A48" s="4"/>
      <c r="B48" s="4"/>
      <c r="C48" s="4"/>
      <c r="D48" s="4"/>
      <c r="E48" s="4"/>
      <c r="F48" s="4"/>
      <c r="G48" s="4"/>
      <c r="H48" s="4"/>
      <c r="I48" s="4"/>
      <c r="J48" s="135"/>
      <c r="K48" s="135"/>
      <c r="L48" s="132">
        <v>16</v>
      </c>
      <c r="M48" s="141">
        <f>S46+1</f>
        <v>46062</v>
      </c>
      <c r="N48" s="141">
        <f>M48+1</f>
        <v>46063</v>
      </c>
      <c r="O48" s="141">
        <f t="shared" ref="O48:Q48" si="148">N48+1</f>
        <v>46064</v>
      </c>
      <c r="P48" s="141">
        <f t="shared" si="148"/>
        <v>46065</v>
      </c>
      <c r="Q48" s="141">
        <f t="shared" si="148"/>
        <v>46066</v>
      </c>
      <c r="R48" s="142">
        <f>Q48+1</f>
        <v>46067</v>
      </c>
      <c r="S48" s="143">
        <f>R48+1</f>
        <v>46068</v>
      </c>
      <c r="T48" s="135">
        <f t="shared" ref="T48" si="149">COUNTIF(M49:S49,"★")</f>
        <v>0</v>
      </c>
      <c r="U48" s="135"/>
      <c r="V48" s="135" t="str">
        <f>TEXT(M48,"YYYY-MM")</f>
        <v>2026-02</v>
      </c>
      <c r="W48" s="140" cm="1">
        <f t="array" ref="W48">SUMPRODUCT((M48:S48&gt;=$N$8)*(M48:S48 &lt;= $N$9)*(TEXT(M48:S48,"yyyy-mm")=V48)*(M49:S49 = "●"))</f>
        <v>0</v>
      </c>
      <c r="X48" s="140" cm="1">
        <f t="array" ref="X48">SUMPRODUCT((R48:S48&gt;=$N$8)*(R48:S48 &lt;= $N$9)*(TEXT(R48:S48,"yyyy-mm")=V48)*(R49:S49 = "▲"))</f>
        <v>0</v>
      </c>
      <c r="Y48" s="140" cm="1">
        <f t="array" ref="Y48">SUMPRODUCT((M48:S48&gt;=$N$8)*(M48:S48 &lt;= $N$9)*(TEXT(M48:S48,"yyyy-mm")=V48)*(M49:S49 = "★"))</f>
        <v>0</v>
      </c>
      <c r="Z48" s="135"/>
      <c r="AA48" s="135"/>
      <c r="AB48" s="132">
        <v>32</v>
      </c>
      <c r="AC48" s="141">
        <f>AI46+1</f>
        <v>46174</v>
      </c>
      <c r="AD48" s="141">
        <f t="shared" ref="AD48:AI48" si="150">AC48+1</f>
        <v>46175</v>
      </c>
      <c r="AE48" s="141">
        <f t="shared" si="150"/>
        <v>46176</v>
      </c>
      <c r="AF48" s="141">
        <f t="shared" si="150"/>
        <v>46177</v>
      </c>
      <c r="AG48" s="141">
        <f t="shared" si="150"/>
        <v>46178</v>
      </c>
      <c r="AH48" s="142">
        <f t="shared" si="150"/>
        <v>46179</v>
      </c>
      <c r="AI48" s="143">
        <f t="shared" si="150"/>
        <v>46180</v>
      </c>
      <c r="AJ48" s="68">
        <f t="shared" ref="AJ48" si="151">COUNTIF(AC49:AI49,"★")</f>
        <v>0</v>
      </c>
      <c r="AK48" s="68"/>
      <c r="AL48" s="68" t="str">
        <f>TEXT(AC48,"YYYY-MM")</f>
        <v>2026-06</v>
      </c>
      <c r="AM48" s="69" cm="1">
        <f t="array" ref="AM48">SUMPRODUCT((AC48:AI48&gt;=$N$8)*(AC48:AI48 &lt;= $N$9)*(TEXT(AC48:AI48,"yyyy-mm")=AL48)*(AC49:AI49 = "●"))</f>
        <v>0</v>
      </c>
      <c r="AN48" s="69" cm="1">
        <f t="array" ref="AN48">SUMPRODUCT((AH48:AI48&gt;=$N$8)*(AH48:AI48 &lt;= $N$9)*(TEXT(AH48:AI48,"yyyy-mm")=AL48)*(AH49:AI49 = "▲"))</f>
        <v>0</v>
      </c>
      <c r="AO48" s="69" cm="1">
        <f t="array" ref="AO48">SUMPRODUCT((AC48:AI48&gt;=$N$8)*(AC48:AI48 &lt;= $N$9)*(TEXT(AC48:AI48,"yyyy-mm")=AL48)*(AC49:AI49 = "★"))</f>
        <v>0</v>
      </c>
      <c r="AP48" s="65"/>
      <c r="AQ48" s="7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3"/>
    </row>
    <row r="49" spans="1:55" s="8" customFormat="1" ht="19.5" customHeight="1" thickBot="1" x14ac:dyDescent="0.5">
      <c r="A49" s="4"/>
      <c r="B49" s="4"/>
      <c r="C49" s="4"/>
      <c r="D49" s="4"/>
      <c r="E49" s="4"/>
      <c r="F49" s="4"/>
      <c r="G49" s="4"/>
      <c r="H49" s="4"/>
      <c r="I49" s="4"/>
      <c r="J49" s="135"/>
      <c r="K49" s="135" t="str">
        <f t="shared" ref="K49" si="152">IF(U49&gt;=0.285,"OK","NG")</f>
        <v>NG</v>
      </c>
      <c r="L49" s="136"/>
      <c r="M49" s="144"/>
      <c r="N49" s="144"/>
      <c r="O49" s="144"/>
      <c r="P49" s="144"/>
      <c r="Q49" s="144"/>
      <c r="R49" s="145"/>
      <c r="S49" s="146"/>
      <c r="T49" s="135">
        <f t="shared" ref="T49" si="153">COUNTIF(M49:S49,"●")</f>
        <v>0</v>
      </c>
      <c r="U49" s="147">
        <f t="shared" ref="U49" si="154">IF(COUNTA(M49:S49)=0,-1,IF(OR(COUNTIF(M49:S49,"▲")&gt;6,AND(M48&lt;$N$9,$N$9&lt;S48)),0.285,IF(T48+T49=0,0,T49/(T49+T48))))</f>
        <v>-1</v>
      </c>
      <c r="V49" s="135" t="str">
        <f>TEXT(S48,"YYYY-MM")</f>
        <v>2026-02</v>
      </c>
      <c r="W49" s="140" cm="1">
        <f t="array" ref="W49">IF(V49=V48,0,SUMPRODUCT((M48:S48&gt;=$N$8)*(M48:S48 &lt;= $N$9)*(TEXT(M48:S48,"yyyy-mm")=V49)*(M49:S49 = "●")))</f>
        <v>0</v>
      </c>
      <c r="X49" s="140" cm="1">
        <f t="array" ref="X49">IF(V49=V48,0,SUMPRODUCT((M48:S48&gt;=$N$8)*(M48:S48 &lt;= $N$9)*(TEXT(M48:S48,"yyyy-mm")=V49)*(M49:S49 = "▲")))</f>
        <v>0</v>
      </c>
      <c r="Y49" s="140" cm="1">
        <f t="array" ref="Y49">IF(V49=V48,0,SUMPRODUCT((M48:S48&gt;=$N$8)*(M48:S48 &lt;= $N$9)*(TEXT(M48:S48,"yyyy-mm")=V49)*(M49:S49 = "★")))</f>
        <v>0</v>
      </c>
      <c r="Z49" s="135"/>
      <c r="AA49" s="135" t="str">
        <f t="shared" ref="AA49" si="155">IF(AK49&gt;=0.285,"OK","NG")</f>
        <v>NG</v>
      </c>
      <c r="AB49" s="136"/>
      <c r="AC49" s="144"/>
      <c r="AD49" s="144"/>
      <c r="AE49" s="144"/>
      <c r="AF49" s="144"/>
      <c r="AG49" s="144"/>
      <c r="AH49" s="145"/>
      <c r="AI49" s="146"/>
      <c r="AJ49" s="68">
        <f t="shared" ref="AJ49" si="156">COUNTIF(AC49:AI49,"●")</f>
        <v>0</v>
      </c>
      <c r="AK49" s="70">
        <f t="shared" ref="AK49" si="157">IF(COUNTA(AC49:AI49)=0,-1,IF(OR(COUNTIF(AC49:AI49,"▲")&gt;6,AND(AC48&lt;$N$9,$N$9&lt;AI48)),0.285,IF(AJ48+AJ49=0,0,AJ49/(AJ49+AJ48))))</f>
        <v>-1</v>
      </c>
      <c r="AL49" s="68" t="str">
        <f>TEXT(AI48,"YYYY-MM")</f>
        <v>2026-06</v>
      </c>
      <c r="AM49" s="69" cm="1">
        <f t="array" ref="AM49">IF(AL49=AL48,0,SUMPRODUCT((AC48:AI48&gt;=$N$8)*(AC48:AI48 &lt;= $N$9)*(TEXT(AC48:AI48,"yyyy-mm")=AL49)*(AC49:AI49 = "●")))</f>
        <v>0</v>
      </c>
      <c r="AN49" s="69" cm="1">
        <f t="array" ref="AN49">IF(AL49=AL48,0,SUMPRODUCT((AC48:AI48&gt;=$N$8)*(AC48:AI48 &lt;= $N$9)*(TEXT(AC48:AI48,"yyyy-mm")=AL49)*(AC49:AI49 = "▲")))</f>
        <v>0</v>
      </c>
      <c r="AO49" s="69" cm="1">
        <f t="array" ref="AO49">IF(AL49=AL48,0,SUMPRODUCT((AC48:AI48&gt;=$N$8)*(AC48:AI48 &lt;= $N$9)*(TEXT(AC48:AI48,"yyyy-mm")=AL49)*(AC49:AI49 = "★")))</f>
        <v>0</v>
      </c>
      <c r="AP49" s="65"/>
      <c r="AQ49" s="7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3"/>
    </row>
    <row r="50" spans="1:55" s="8" customFormat="1" ht="19.5" customHeight="1" x14ac:dyDescent="0.45">
      <c r="A50" s="4"/>
      <c r="B50" s="4"/>
      <c r="C50" s="4"/>
      <c r="D50" s="4"/>
      <c r="E50" s="4"/>
      <c r="F50" s="4"/>
      <c r="G50" s="4"/>
      <c r="H50" s="4"/>
      <c r="I50" s="4"/>
      <c r="J50" s="86"/>
      <c r="K50" s="87"/>
      <c r="L50" s="28"/>
      <c r="M50" s="28"/>
      <c r="N50" s="28"/>
      <c r="O50" s="28"/>
      <c r="P50" s="28"/>
      <c r="Q50" s="28"/>
      <c r="R50" s="28"/>
      <c r="S50" s="28"/>
      <c r="T50" s="86"/>
      <c r="U50" s="148">
        <f>IFERROR(AVERAGEIF(U18:U49,"&gt;-1"),0)</f>
        <v>0</v>
      </c>
      <c r="V50" s="86"/>
      <c r="W50" s="81"/>
      <c r="X50" s="81"/>
      <c r="Y50" s="81"/>
      <c r="Z50" s="86"/>
      <c r="AA50" s="88"/>
      <c r="AB50" s="28"/>
      <c r="AC50" s="28"/>
      <c r="AD50" s="28"/>
      <c r="AE50" s="28"/>
      <c r="AF50" s="28"/>
      <c r="AG50" s="28"/>
      <c r="AH50" s="28"/>
      <c r="AI50" s="28"/>
      <c r="AJ50" s="65"/>
      <c r="AK50" s="71">
        <f>IFERROR(AVERAGEIF(AK18:AK49,"&gt;-1"),0)</f>
        <v>0</v>
      </c>
      <c r="AL50" s="65"/>
      <c r="AM50" s="64"/>
      <c r="AN50" s="64"/>
      <c r="AO50" s="64"/>
      <c r="AP50" s="65"/>
      <c r="AQ50" s="7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3"/>
    </row>
    <row r="51" spans="1:55" s="8" customFormat="1" ht="23.25" customHeight="1" x14ac:dyDescent="0.45">
      <c r="A51" s="4"/>
      <c r="B51" s="4"/>
      <c r="C51" s="4"/>
      <c r="D51" s="4"/>
      <c r="E51" s="4"/>
      <c r="F51" s="4"/>
      <c r="G51" s="4"/>
      <c r="H51" s="4"/>
      <c r="I51" s="4"/>
      <c r="J51" s="75" t="s">
        <v>63</v>
      </c>
      <c r="K51" s="76"/>
      <c r="L51" s="76"/>
      <c r="M51" s="77"/>
      <c r="N51" s="78"/>
      <c r="O51" s="79"/>
      <c r="P51" s="79"/>
      <c r="Q51" s="79"/>
      <c r="R51" s="79"/>
      <c r="S51" s="79"/>
      <c r="T51" s="80"/>
      <c r="U51" s="80"/>
      <c r="V51" s="80"/>
      <c r="W51" s="81"/>
      <c r="X51" s="81"/>
      <c r="Y51" s="81"/>
      <c r="Z51" s="80"/>
      <c r="AA51" s="82"/>
      <c r="AB51" s="79"/>
      <c r="AC51" s="79"/>
      <c r="AD51" s="79"/>
      <c r="AE51" s="79"/>
      <c r="AF51" s="28"/>
      <c r="AG51" s="28"/>
      <c r="AH51" s="28"/>
      <c r="AI51" s="28"/>
      <c r="AJ51" s="65"/>
      <c r="AK51" s="71"/>
      <c r="AL51" s="65"/>
      <c r="AM51" s="64"/>
      <c r="AN51" s="64"/>
      <c r="AO51" s="64"/>
      <c r="AP51" s="65"/>
      <c r="AQ51" s="7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3"/>
    </row>
    <row r="52" spans="1:55" s="8" customFormat="1" ht="27" customHeight="1" x14ac:dyDescent="0.45">
      <c r="J52" s="83"/>
      <c r="K52" s="84"/>
      <c r="L52" s="84"/>
      <c r="M52" s="60" t="s">
        <v>95</v>
      </c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28"/>
      <c r="AI52" s="28"/>
      <c r="AJ52" s="65"/>
      <c r="AK52" s="65"/>
      <c r="AL52" s="65"/>
      <c r="AM52" s="64"/>
      <c r="AN52" s="64"/>
      <c r="AO52" s="64"/>
      <c r="AP52" s="65"/>
      <c r="AQ52" s="7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3"/>
    </row>
    <row r="53" spans="1:55" ht="19.5" customHeight="1" x14ac:dyDescent="0.45">
      <c r="J53" s="86"/>
      <c r="K53" s="87"/>
      <c r="L53" s="28"/>
      <c r="M53" s="28"/>
      <c r="N53" s="28"/>
      <c r="O53" s="28"/>
      <c r="P53" s="28"/>
      <c r="Q53" s="28"/>
      <c r="R53" s="28"/>
      <c r="S53" s="28"/>
      <c r="T53" s="86"/>
      <c r="U53" s="86"/>
      <c r="V53" s="86"/>
      <c r="W53" s="81"/>
      <c r="X53" s="81"/>
      <c r="Y53" s="81"/>
      <c r="Z53" s="86"/>
      <c r="AA53" s="88"/>
      <c r="AB53" s="28"/>
      <c r="AC53" s="28"/>
      <c r="AD53" s="28"/>
      <c r="AE53" s="28"/>
      <c r="AF53" s="28"/>
      <c r="AG53" s="28"/>
      <c r="AH53" s="28"/>
      <c r="AI53" s="28"/>
      <c r="AJ53" s="65"/>
      <c r="AK53" s="65"/>
      <c r="AL53" s="65"/>
      <c r="AM53" s="64"/>
      <c r="AN53" s="64"/>
      <c r="AO53" s="64"/>
      <c r="AP53" s="65"/>
    </row>
    <row r="54" spans="1:55" s="8" customFormat="1" ht="19.5" customHeight="1" x14ac:dyDescent="0.45">
      <c r="J54" s="86"/>
      <c r="K54" s="87"/>
      <c r="L54" s="28"/>
      <c r="M54" s="28"/>
      <c r="N54" s="28"/>
      <c r="O54" s="28"/>
      <c r="P54" s="28"/>
      <c r="Q54" s="28"/>
      <c r="R54" s="28"/>
      <c r="S54" s="28"/>
      <c r="T54" s="86"/>
      <c r="U54" s="86"/>
      <c r="V54" s="86"/>
      <c r="W54" s="81"/>
      <c r="X54" s="81"/>
      <c r="Y54" s="81"/>
      <c r="Z54" s="86"/>
      <c r="AA54" s="88"/>
      <c r="AB54" s="28"/>
      <c r="AC54" s="28"/>
      <c r="AD54" s="28"/>
      <c r="AE54" s="28"/>
      <c r="AF54" s="28"/>
      <c r="AG54" s="28"/>
      <c r="AH54" s="28"/>
      <c r="AI54" s="28"/>
      <c r="AJ54" s="65"/>
      <c r="AK54" s="65"/>
      <c r="AL54" s="65"/>
      <c r="AM54" s="64"/>
      <c r="AN54" s="64"/>
      <c r="AO54" s="64"/>
      <c r="AP54" s="68"/>
      <c r="AQ54" s="19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3"/>
    </row>
    <row r="55" spans="1:55" s="8" customFormat="1" ht="19.5" customHeight="1" thickBot="1" x14ac:dyDescent="0.5">
      <c r="J55" s="86"/>
      <c r="K55" s="87"/>
      <c r="L55" s="28"/>
      <c r="M55" s="28"/>
      <c r="N55" s="28"/>
      <c r="O55" s="28"/>
      <c r="P55" s="28"/>
      <c r="Q55" s="28"/>
      <c r="R55" s="28"/>
      <c r="S55" s="28"/>
      <c r="T55" s="86"/>
      <c r="U55" s="86"/>
      <c r="V55" s="86"/>
      <c r="W55" s="81"/>
      <c r="X55" s="81"/>
      <c r="Y55" s="81"/>
      <c r="Z55" s="86"/>
      <c r="AA55" s="88"/>
      <c r="AB55" s="28"/>
      <c r="AC55" s="28"/>
      <c r="AD55" s="28"/>
      <c r="AE55" s="28"/>
      <c r="AF55" s="28"/>
      <c r="AG55" s="28"/>
      <c r="AH55" s="28"/>
      <c r="AI55" s="28"/>
      <c r="AJ55" s="65"/>
      <c r="AK55" s="65"/>
      <c r="AL55" s="65"/>
      <c r="AM55" s="64"/>
      <c r="AN55" s="64"/>
      <c r="AO55" s="64"/>
      <c r="AP55" s="68"/>
      <c r="AQ55" s="19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3"/>
    </row>
    <row r="56" spans="1:55" s="8" customFormat="1" ht="19.5" customHeight="1" x14ac:dyDescent="0.45">
      <c r="J56" s="86"/>
      <c r="K56" s="86"/>
      <c r="L56" s="132" t="s">
        <v>47</v>
      </c>
      <c r="M56" s="133" t="str">
        <f>"実施状況（"&amp;YEAR(M58)&amp;"年～）"</f>
        <v>実施状況（2026年～）</v>
      </c>
      <c r="N56" s="133"/>
      <c r="O56" s="133"/>
      <c r="P56" s="133"/>
      <c r="Q56" s="133"/>
      <c r="R56" s="133"/>
      <c r="S56" s="134"/>
      <c r="T56" s="86"/>
      <c r="U56" s="86"/>
      <c r="V56" s="86"/>
      <c r="W56" s="81"/>
      <c r="X56" s="81"/>
      <c r="Y56" s="81"/>
      <c r="Z56" s="86"/>
      <c r="AA56" s="28"/>
      <c r="AB56" s="132" t="s">
        <v>47</v>
      </c>
      <c r="AC56" s="133" t="str">
        <f>"実施状況（"&amp;YEAR(AC58)&amp;"年～）"</f>
        <v>実施状況（2026年～）</v>
      </c>
      <c r="AD56" s="133"/>
      <c r="AE56" s="133"/>
      <c r="AF56" s="133"/>
      <c r="AG56" s="133"/>
      <c r="AH56" s="133"/>
      <c r="AI56" s="134"/>
      <c r="AJ56" s="65"/>
      <c r="AK56" s="65"/>
      <c r="AL56" s="65"/>
      <c r="AM56" s="64"/>
      <c r="AN56" s="64"/>
      <c r="AO56" s="64"/>
      <c r="AP56" s="68"/>
      <c r="AQ56" s="19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3"/>
    </row>
    <row r="57" spans="1:55" s="8" customFormat="1" ht="19.5" customHeight="1" thickBot="1" x14ac:dyDescent="0.5">
      <c r="J57" s="86"/>
      <c r="K57" s="135" t="s">
        <v>48</v>
      </c>
      <c r="L57" s="136"/>
      <c r="M57" s="137" t="s">
        <v>49</v>
      </c>
      <c r="N57" s="137" t="s">
        <v>50</v>
      </c>
      <c r="O57" s="137" t="s">
        <v>51</v>
      </c>
      <c r="P57" s="137" t="s">
        <v>52</v>
      </c>
      <c r="Q57" s="137" t="s">
        <v>53</v>
      </c>
      <c r="R57" s="138" t="s">
        <v>54</v>
      </c>
      <c r="S57" s="139" t="s">
        <v>55</v>
      </c>
      <c r="T57" s="135" t="s">
        <v>47</v>
      </c>
      <c r="U57" s="86" t="s">
        <v>56</v>
      </c>
      <c r="V57" s="86" t="s">
        <v>57</v>
      </c>
      <c r="W57" s="140" t="s">
        <v>38</v>
      </c>
      <c r="X57" s="140" t="s">
        <v>39</v>
      </c>
      <c r="Y57" s="140" t="s">
        <v>40</v>
      </c>
      <c r="Z57" s="86"/>
      <c r="AA57" s="135" t="s">
        <v>48</v>
      </c>
      <c r="AB57" s="136"/>
      <c r="AC57" s="137" t="s">
        <v>49</v>
      </c>
      <c r="AD57" s="137" t="s">
        <v>50</v>
      </c>
      <c r="AE57" s="137" t="s">
        <v>51</v>
      </c>
      <c r="AF57" s="137" t="s">
        <v>52</v>
      </c>
      <c r="AG57" s="137" t="s">
        <v>53</v>
      </c>
      <c r="AH57" s="138" t="s">
        <v>54</v>
      </c>
      <c r="AI57" s="139" t="s">
        <v>55</v>
      </c>
      <c r="AJ57" s="68" t="s">
        <v>47</v>
      </c>
      <c r="AK57" s="65" t="s">
        <v>56</v>
      </c>
      <c r="AL57" s="65" t="s">
        <v>57</v>
      </c>
      <c r="AM57" s="69" t="s">
        <v>38</v>
      </c>
      <c r="AN57" s="69" t="s">
        <v>39</v>
      </c>
      <c r="AO57" s="69" t="s">
        <v>40</v>
      </c>
      <c r="AP57" s="68"/>
      <c r="AQ57" s="19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3"/>
    </row>
    <row r="58" spans="1:55" s="8" customFormat="1" ht="19.5" customHeight="1" x14ac:dyDescent="0.45">
      <c r="J58" s="86"/>
      <c r="K58" s="135"/>
      <c r="L58" s="132">
        <v>33</v>
      </c>
      <c r="M58" s="141">
        <f>AI48+1</f>
        <v>46181</v>
      </c>
      <c r="N58" s="141">
        <f t="shared" ref="N58:S58" si="158">M58+1</f>
        <v>46182</v>
      </c>
      <c r="O58" s="141">
        <f t="shared" si="158"/>
        <v>46183</v>
      </c>
      <c r="P58" s="141">
        <f t="shared" si="158"/>
        <v>46184</v>
      </c>
      <c r="Q58" s="141">
        <f t="shared" si="158"/>
        <v>46185</v>
      </c>
      <c r="R58" s="142">
        <f t="shared" si="158"/>
        <v>46186</v>
      </c>
      <c r="S58" s="143">
        <f t="shared" si="158"/>
        <v>46187</v>
      </c>
      <c r="T58" s="135">
        <f t="shared" ref="T58" si="159">COUNTIF(M59:S59,"★")</f>
        <v>0</v>
      </c>
      <c r="U58" s="135"/>
      <c r="V58" s="135" t="str">
        <f>TEXT(M58,"YYYY-MM")</f>
        <v>2026-06</v>
      </c>
      <c r="W58" s="140" cm="1">
        <f t="array" ref="W58">SUMPRODUCT((M58:S58&gt;=$N$8)*(M58:S58 &lt;= $N$9)*(TEXT(M58:S58,"yyyy-mm")=V58)*(M59:S59 = "●"))</f>
        <v>0</v>
      </c>
      <c r="X58" s="140" cm="1">
        <f t="array" ref="X58">SUMPRODUCT((R58:S58&gt;=$N$8)*(R58:S58 &lt;= $N$9)*(TEXT(R58:S58,"yyyy-mm")=V58)*(R59:S59 = "▲"))</f>
        <v>0</v>
      </c>
      <c r="Y58" s="140" cm="1">
        <f t="array" ref="Y58">SUMPRODUCT((M58:S58&gt;=$N$8)*(M58:S58 &lt;= $N$9)*(TEXT(M58:S58,"yyyy-mm")=V58)*(M59:S59 = "★"))</f>
        <v>0</v>
      </c>
      <c r="Z58" s="135"/>
      <c r="AA58" s="135"/>
      <c r="AB58" s="132">
        <v>54</v>
      </c>
      <c r="AC58" s="141">
        <f>S98+1</f>
        <v>46328</v>
      </c>
      <c r="AD58" s="141">
        <f t="shared" ref="AD58:AI58" si="160">AC58+1</f>
        <v>46329</v>
      </c>
      <c r="AE58" s="141">
        <f t="shared" si="160"/>
        <v>46330</v>
      </c>
      <c r="AF58" s="141">
        <f t="shared" si="160"/>
        <v>46331</v>
      </c>
      <c r="AG58" s="141">
        <f t="shared" si="160"/>
        <v>46332</v>
      </c>
      <c r="AH58" s="142">
        <f t="shared" si="160"/>
        <v>46333</v>
      </c>
      <c r="AI58" s="143">
        <f t="shared" si="160"/>
        <v>46334</v>
      </c>
      <c r="AJ58" s="68">
        <f t="shared" ref="AJ58" si="161">COUNTIF(AC59:AI59,"★")</f>
        <v>0</v>
      </c>
      <c r="AK58" s="68"/>
      <c r="AL58" s="68" t="str">
        <f>TEXT(AC58,"YYYY-MM")</f>
        <v>2026-11</v>
      </c>
      <c r="AM58" s="69" cm="1">
        <f t="array" ref="AM58">SUMPRODUCT((AC58:AI58&gt;=$N$8)*(AC58:AI58 &lt;= $N$9)*(TEXT(AC58:AI58,"yyyy-mm")=AL58)*(AC59:AI59 = "●"))</f>
        <v>0</v>
      </c>
      <c r="AN58" s="69" cm="1">
        <f t="array" ref="AN58">SUMPRODUCT((AH58:AI58&gt;=$N$8)*(AH58:AI58 &lt;= $N$9)*(TEXT(AH58:AI58,"yyyy-mm")=AL58)*(AH59:AI59 = "▲"))</f>
        <v>0</v>
      </c>
      <c r="AO58" s="69" cm="1">
        <f t="array" ref="AO58">SUMPRODUCT((AC58:AI58&gt;=$N$8)*(AC58:AI58 &lt;= $N$9)*(TEXT(AC58:AI58,"yyyy-mm")=AL58)*(AC59:AI59 = "★"))</f>
        <v>0</v>
      </c>
      <c r="AP58" s="68"/>
      <c r="AQ58" s="19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3"/>
    </row>
    <row r="59" spans="1:55" s="8" customFormat="1" ht="19.5" customHeight="1" thickBot="1" x14ac:dyDescent="0.5">
      <c r="J59" s="86"/>
      <c r="K59" s="135" t="str">
        <f>IF(U59&gt;=0.285,"OK","NG")</f>
        <v>NG</v>
      </c>
      <c r="L59" s="136"/>
      <c r="M59" s="144"/>
      <c r="N59" s="144"/>
      <c r="O59" s="144"/>
      <c r="P59" s="144"/>
      <c r="Q59" s="144"/>
      <c r="R59" s="145"/>
      <c r="S59" s="146"/>
      <c r="T59" s="135">
        <f t="shared" ref="T59" si="162">COUNTIF(M59:S59,"●")</f>
        <v>0</v>
      </c>
      <c r="U59" s="147">
        <f>IF(COUNTA(M59:S59)=0,-1,IF(OR(COUNTIF(M59:S59,"▲")&gt;6,AND(M58&lt;$N$9,$N$9&lt;S58)),0.285,IF(T58+T59=0,0,T59/(T59+T58))))</f>
        <v>-1</v>
      </c>
      <c r="V59" s="135" t="str">
        <f>TEXT(S58,"YYYY-MM")</f>
        <v>2026-06</v>
      </c>
      <c r="W59" s="140" cm="1">
        <f t="array" ref="W59">IF(V59=V58,0,SUMPRODUCT((M58:S58&gt;=$N$8)*(M58:S58 &lt;= $N$9)*(TEXT(M58:S58,"yyyy-mm")=V59)*(M59:S59 = "●")))</f>
        <v>0</v>
      </c>
      <c r="X59" s="140" cm="1">
        <f t="array" ref="X59">IF(V59=V58,0,SUMPRODUCT((M58:S58&gt;=$N$8)*(M58:S58 &lt;= $N$9)*(TEXT(M58:S58,"yyyy-mm")=V59)*(M59:S59 = "▲")))</f>
        <v>0</v>
      </c>
      <c r="Y59" s="140" cm="1">
        <f t="array" ref="Y59">IF(V59=V58,0,SUMPRODUCT((M58:S58&gt;=$N$8)*(M58:S58 &lt;= $N$9)*(TEXT(M58:S58,"yyyy-mm")=V59)*(M59:S59 = "★")))</f>
        <v>0</v>
      </c>
      <c r="Z59" s="135"/>
      <c r="AA59" s="135" t="str">
        <f>IF(AK59&gt;=0.285,"OK","NG")</f>
        <v>NG</v>
      </c>
      <c r="AB59" s="136"/>
      <c r="AC59" s="144"/>
      <c r="AD59" s="144"/>
      <c r="AE59" s="144"/>
      <c r="AF59" s="144"/>
      <c r="AG59" s="144"/>
      <c r="AH59" s="145"/>
      <c r="AI59" s="146"/>
      <c r="AJ59" s="68">
        <f t="shared" ref="AJ59" si="163">COUNTIF(AC59:AI59,"●")</f>
        <v>0</v>
      </c>
      <c r="AK59" s="70">
        <f>IF(COUNTA(AC59:AI59)=0,-1,IF(OR(COUNTIF(AC59:AI59,"▲")&gt;6,AND(AC58&lt;$N$9,$N$9&lt;AI58)),0.285,IF(AJ58+AJ59=0,0,AJ59/(AJ59+AJ58))))</f>
        <v>-1</v>
      </c>
      <c r="AL59" s="68" t="str">
        <f>TEXT(AI58,"YYYY-MM")</f>
        <v>2026-11</v>
      </c>
      <c r="AM59" s="69" cm="1">
        <f t="array" ref="AM59">IF(AL59=AL58,0,SUMPRODUCT((AC58:AI58&gt;=$N$8)*(AC58:AI58 &lt;= $N$9)*(TEXT(AC58:AI58,"yyyy-mm")=AL59)*(AC59:AI59 = "●")))</f>
        <v>0</v>
      </c>
      <c r="AN59" s="69" cm="1">
        <f t="array" ref="AN59">IF(AL59=AL58,0,SUMPRODUCT((AC58:AI58&gt;=$N$8)*(AC58:AI58 &lt;= $N$9)*(TEXT(AC58:AI58,"yyyy-mm")=AL59)*(AC59:AI59 = "▲")))</f>
        <v>0</v>
      </c>
      <c r="AO59" s="69" cm="1">
        <f t="array" ref="AO59">IF(AL59=AL58,0,SUMPRODUCT((AC58:AI58&gt;=$N$8)*(AC58:AI58 &lt;= $N$9)*(TEXT(AC58:AI58,"yyyy-mm")=AL59)*(AC59:AI59 = "★")))</f>
        <v>0</v>
      </c>
      <c r="AP59" s="68"/>
      <c r="AQ59" s="19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3"/>
    </row>
    <row r="60" spans="1:55" s="8" customFormat="1" ht="19.5" customHeight="1" x14ac:dyDescent="0.45">
      <c r="J60" s="86"/>
      <c r="K60" s="135"/>
      <c r="L60" s="132">
        <v>34</v>
      </c>
      <c r="M60" s="141">
        <f>S58+1</f>
        <v>46188</v>
      </c>
      <c r="N60" s="141">
        <f t="shared" ref="N60:S60" si="164">M60+1</f>
        <v>46189</v>
      </c>
      <c r="O60" s="141">
        <f t="shared" si="164"/>
        <v>46190</v>
      </c>
      <c r="P60" s="141">
        <f t="shared" si="164"/>
        <v>46191</v>
      </c>
      <c r="Q60" s="141">
        <f t="shared" si="164"/>
        <v>46192</v>
      </c>
      <c r="R60" s="142">
        <f t="shared" si="164"/>
        <v>46193</v>
      </c>
      <c r="S60" s="143">
        <f t="shared" si="164"/>
        <v>46194</v>
      </c>
      <c r="T60" s="135">
        <f t="shared" ref="T60" si="165">COUNTIF(M61:S61,"★")</f>
        <v>0</v>
      </c>
      <c r="U60" s="135"/>
      <c r="V60" s="135" t="str">
        <f>TEXT(M60,"YYYY-MM")</f>
        <v>2026-06</v>
      </c>
      <c r="W60" s="140" cm="1">
        <f t="array" ref="W60">SUMPRODUCT((M60:S60&gt;=$N$8)*(M60:S60 &lt;= $N$9)*(TEXT(M60:S60,"yyyy-mm")=V60)*(M61:S61 = "●"))</f>
        <v>0</v>
      </c>
      <c r="X60" s="140" cm="1">
        <f t="array" ref="X60">SUMPRODUCT((R60:S60&gt;=$N$8)*(R60:S60 &lt;= $N$9)*(TEXT(R60:S60,"yyyy-mm")=V60)*(R61:S61 = "▲"))</f>
        <v>0</v>
      </c>
      <c r="Y60" s="140" cm="1">
        <f t="array" ref="Y60">SUMPRODUCT((M60:S60&gt;=$N$8)*(M60:S60 &lt;= $N$9)*(TEXT(M60:S60,"yyyy-mm")=V60)*(M61:S61 = "★"))</f>
        <v>0</v>
      </c>
      <c r="Z60" s="135"/>
      <c r="AA60" s="135"/>
      <c r="AB60" s="132">
        <v>55</v>
      </c>
      <c r="AC60" s="141">
        <f>AI58+1</f>
        <v>46335</v>
      </c>
      <c r="AD60" s="141">
        <f t="shared" ref="AD60:AI60" si="166">AC60+1</f>
        <v>46336</v>
      </c>
      <c r="AE60" s="141">
        <f t="shared" si="166"/>
        <v>46337</v>
      </c>
      <c r="AF60" s="141">
        <f t="shared" si="166"/>
        <v>46338</v>
      </c>
      <c r="AG60" s="141">
        <f t="shared" si="166"/>
        <v>46339</v>
      </c>
      <c r="AH60" s="142">
        <f t="shared" si="166"/>
        <v>46340</v>
      </c>
      <c r="AI60" s="143">
        <f t="shared" si="166"/>
        <v>46341</v>
      </c>
      <c r="AJ60" s="68">
        <f t="shared" ref="AJ60" si="167">COUNTIF(AC61:AI61,"★")</f>
        <v>0</v>
      </c>
      <c r="AK60" s="68"/>
      <c r="AL60" s="68" t="str">
        <f>TEXT(AC60,"YYYY-MM")</f>
        <v>2026-11</v>
      </c>
      <c r="AM60" s="69" cm="1">
        <f t="array" ref="AM60">SUMPRODUCT((AC60:AI60&gt;=$N$8)*(AC60:AI60 &lt;= $N$9)*(TEXT(AC60:AI60,"yyyy-mm")=AL60)*(AC61:AI61 = "●"))</f>
        <v>0</v>
      </c>
      <c r="AN60" s="69" cm="1">
        <f t="array" ref="AN60">SUMPRODUCT((AH60:AI60&gt;=$N$8)*(AH60:AI60 &lt;= $N$9)*(TEXT(AH60:AI60,"yyyy-mm")=AL60)*(AH61:AI61 = "▲"))</f>
        <v>0</v>
      </c>
      <c r="AO60" s="69" cm="1">
        <f t="array" ref="AO60">SUMPRODUCT((AC60:AI60&gt;=$N$8)*(AC60:AI60 &lt;= $N$9)*(TEXT(AC60:AI60,"yyyy-mm")=AL60)*(AC61:AI61 = "★"))</f>
        <v>0</v>
      </c>
      <c r="AP60" s="68"/>
      <c r="AQ60" s="19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3"/>
    </row>
    <row r="61" spans="1:55" s="8" customFormat="1" ht="19.5" customHeight="1" thickBot="1" x14ac:dyDescent="0.5">
      <c r="J61" s="86"/>
      <c r="K61" s="135" t="str">
        <f t="shared" ref="K61" si="168">IF(U61&gt;=0.285,"OK","NG")</f>
        <v>NG</v>
      </c>
      <c r="L61" s="136"/>
      <c r="M61" s="144"/>
      <c r="N61" s="144"/>
      <c r="O61" s="144"/>
      <c r="P61" s="144"/>
      <c r="Q61" s="144"/>
      <c r="R61" s="145"/>
      <c r="S61" s="146"/>
      <c r="T61" s="135">
        <f t="shared" ref="T61" si="169">COUNTIF(M61:S61,"●")</f>
        <v>0</v>
      </c>
      <c r="U61" s="147">
        <f t="shared" ref="U61" si="170">IF(COUNTA(M61:S61)=0,-1,IF(OR(COUNTIF(M61:S61,"▲")&gt;6,AND(M60&lt;$N$9,$N$9&lt;S60)),0.285,IF(T60+T61=0,0,T61/(T61+T60))))</f>
        <v>-1</v>
      </c>
      <c r="V61" s="135" t="str">
        <f>TEXT(S60,"YYYY-MM")</f>
        <v>2026-06</v>
      </c>
      <c r="W61" s="140" cm="1">
        <f t="array" ref="W61">IF(V61=V60,0,SUMPRODUCT((M60:S60&gt;=$N$8)*(M60:S60 &lt;= $N$9)*(TEXT(M60:S60,"yyyy-mm")=V61)*(M61:S61 = "●")))</f>
        <v>0</v>
      </c>
      <c r="X61" s="140" cm="1">
        <f t="array" ref="X61">IF(V61=V60,0,SUMPRODUCT((M60:S60&gt;=$N$8)*(M60:S60 &lt;= $N$9)*(TEXT(M60:S60,"yyyy-mm")=V61)*(M61:S61 = "▲")))</f>
        <v>0</v>
      </c>
      <c r="Y61" s="140" cm="1">
        <f t="array" ref="Y61">IF(V61=V60,0,SUMPRODUCT((M60:S60&gt;=$N$8)*(M60:S60 &lt;= $N$9)*(TEXT(M60:S60,"yyyy-mm")=V61)*(M61:S61 = "★")))</f>
        <v>0</v>
      </c>
      <c r="Z61" s="135"/>
      <c r="AA61" s="135" t="str">
        <f t="shared" ref="AA61" si="171">IF(AK61&gt;=0.285,"OK","NG")</f>
        <v>NG</v>
      </c>
      <c r="AB61" s="136"/>
      <c r="AC61" s="144"/>
      <c r="AD61" s="144"/>
      <c r="AE61" s="144"/>
      <c r="AF61" s="144"/>
      <c r="AG61" s="144"/>
      <c r="AH61" s="145"/>
      <c r="AI61" s="146"/>
      <c r="AJ61" s="68">
        <f t="shared" ref="AJ61" si="172">COUNTIF(AC61:AI61,"●")</f>
        <v>0</v>
      </c>
      <c r="AK61" s="70">
        <f t="shared" ref="AK61" si="173">IF(COUNTA(AC61:AI61)=0,-1,IF(OR(COUNTIF(AC61:AI61,"▲")&gt;6,AND(AC60&lt;$N$9,$N$9&lt;AI60)),0.285,IF(AJ60+AJ61=0,0,AJ61/(AJ61+AJ60))))</f>
        <v>-1</v>
      </c>
      <c r="AL61" s="68" t="str">
        <f>TEXT(AI60,"YYYY-MM")</f>
        <v>2026-11</v>
      </c>
      <c r="AM61" s="69" cm="1">
        <f t="array" ref="AM61">IF(AL61=AL60,0,SUMPRODUCT((AC60:AI60&gt;=$N$8)*(AC60:AI60 &lt;= $N$9)*(TEXT(AC60:AI60,"yyyy-mm")=AL61)*(AC61:AI61 = "●")))</f>
        <v>0</v>
      </c>
      <c r="AN61" s="69" cm="1">
        <f t="array" ref="AN61">IF(AL61=AL60,0,SUMPRODUCT((AC60:AI60&gt;=$N$8)*(AC60:AI60 &lt;= $N$9)*(TEXT(AC60:AI60,"yyyy-mm")=AL61)*(AC61:AI61 = "▲")))</f>
        <v>0</v>
      </c>
      <c r="AO61" s="69" cm="1">
        <f t="array" ref="AO61">IF(AL61=AL60,0,SUMPRODUCT((AC60:AI60&gt;=$N$8)*(AC60:AI60 &lt;= $N$9)*(TEXT(AC60:AI60,"yyyy-mm")=AL61)*(AC61:AI61 = "★")))</f>
        <v>0</v>
      </c>
      <c r="AP61" s="68"/>
      <c r="AQ61" s="19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3"/>
    </row>
    <row r="62" spans="1:55" s="8" customFormat="1" ht="19.5" customHeight="1" x14ac:dyDescent="0.45">
      <c r="J62" s="86"/>
      <c r="K62" s="135"/>
      <c r="L62" s="132">
        <v>35</v>
      </c>
      <c r="M62" s="141">
        <f>S60+1</f>
        <v>46195</v>
      </c>
      <c r="N62" s="141">
        <f t="shared" ref="N62:S62" si="174">M62+1</f>
        <v>46196</v>
      </c>
      <c r="O62" s="141">
        <f t="shared" si="174"/>
        <v>46197</v>
      </c>
      <c r="P62" s="141">
        <f t="shared" si="174"/>
        <v>46198</v>
      </c>
      <c r="Q62" s="141">
        <f t="shared" si="174"/>
        <v>46199</v>
      </c>
      <c r="R62" s="142">
        <f t="shared" si="174"/>
        <v>46200</v>
      </c>
      <c r="S62" s="143">
        <f t="shared" si="174"/>
        <v>46201</v>
      </c>
      <c r="T62" s="135">
        <f t="shared" ref="T62" si="175">COUNTIF(M63:S63,"★")</f>
        <v>0</v>
      </c>
      <c r="U62" s="135"/>
      <c r="V62" s="135" t="str">
        <f>TEXT(M62,"YYYY-MM")</f>
        <v>2026-06</v>
      </c>
      <c r="W62" s="140" cm="1">
        <f t="array" ref="W62">SUMPRODUCT((M62:S62&gt;=$N$8)*(M62:S62 &lt;= $N$9)*(TEXT(M62:S62,"yyyy-mm")=V62)*(M63:S63 = "●"))</f>
        <v>0</v>
      </c>
      <c r="X62" s="140" cm="1">
        <f t="array" ref="X62">SUMPRODUCT((R62:S62&gt;=$N$8)*(R62:S62 &lt;= $N$9)*(TEXT(R62:S62,"yyyy-mm")=V62)*(R63:S63 = "▲"))</f>
        <v>0</v>
      </c>
      <c r="Y62" s="140" cm="1">
        <f t="array" ref="Y62">SUMPRODUCT((M62:S62&gt;=$N$8)*(M62:S62 &lt;= $N$9)*(TEXT(M62:S62,"yyyy-mm")=V62)*(M63:S63 = "★"))</f>
        <v>0</v>
      </c>
      <c r="Z62" s="135"/>
      <c r="AA62" s="135"/>
      <c r="AB62" s="132">
        <v>56</v>
      </c>
      <c r="AC62" s="141">
        <f>AI60+1</f>
        <v>46342</v>
      </c>
      <c r="AD62" s="141">
        <f t="shared" ref="AD62:AI62" si="176">AC62+1</f>
        <v>46343</v>
      </c>
      <c r="AE62" s="141">
        <f t="shared" si="176"/>
        <v>46344</v>
      </c>
      <c r="AF62" s="141">
        <f t="shared" si="176"/>
        <v>46345</v>
      </c>
      <c r="AG62" s="141">
        <f t="shared" si="176"/>
        <v>46346</v>
      </c>
      <c r="AH62" s="142">
        <f t="shared" si="176"/>
        <v>46347</v>
      </c>
      <c r="AI62" s="143">
        <f t="shared" si="176"/>
        <v>46348</v>
      </c>
      <c r="AJ62" s="68">
        <f t="shared" ref="AJ62" si="177">COUNTIF(AC63:AI63,"★")</f>
        <v>0</v>
      </c>
      <c r="AK62" s="68"/>
      <c r="AL62" s="68" t="str">
        <f>TEXT(AC62,"YYYY-MM")</f>
        <v>2026-11</v>
      </c>
      <c r="AM62" s="69" cm="1">
        <f t="array" ref="AM62">SUMPRODUCT((AC62:AI62&gt;=$N$8)*(AC62:AI62 &lt;= $N$9)*(TEXT(AC62:AI62,"yyyy-mm")=AL62)*(AC63:AI63 = "●"))</f>
        <v>0</v>
      </c>
      <c r="AN62" s="69" cm="1">
        <f t="array" ref="AN62">SUMPRODUCT((AH62:AI62&gt;=$N$8)*(AH62:AI62 &lt;= $N$9)*(TEXT(AH62:AI62,"yyyy-mm")=AL62)*(AH63:AI63 = "▲"))</f>
        <v>0</v>
      </c>
      <c r="AO62" s="69" cm="1">
        <f t="array" ref="AO62">SUMPRODUCT((AC62:AI62&gt;=$N$8)*(AC62:AI62 &lt;= $N$9)*(TEXT(AC62:AI62,"yyyy-mm")=AL62)*(AC63:AI63 = "★"))</f>
        <v>0</v>
      </c>
      <c r="AP62" s="68"/>
      <c r="AQ62" s="19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3"/>
    </row>
    <row r="63" spans="1:55" s="8" customFormat="1" ht="19.5" customHeight="1" thickBot="1" x14ac:dyDescent="0.5">
      <c r="J63" s="86"/>
      <c r="K63" s="135" t="str">
        <f t="shared" ref="K63" si="178">IF(U63&gt;=0.285,"OK","NG")</f>
        <v>NG</v>
      </c>
      <c r="L63" s="136"/>
      <c r="M63" s="144"/>
      <c r="N63" s="144"/>
      <c r="O63" s="144"/>
      <c r="P63" s="144"/>
      <c r="Q63" s="144"/>
      <c r="R63" s="145"/>
      <c r="S63" s="146"/>
      <c r="T63" s="135">
        <f t="shared" ref="T63" si="179">COUNTIF(M63:S63,"●")</f>
        <v>0</v>
      </c>
      <c r="U63" s="147">
        <f t="shared" ref="U63" si="180">IF(COUNTA(M63:S63)=0,-1,IF(OR(COUNTIF(M63:S63,"▲")&gt;6,AND(M62&lt;$N$9,$N$9&lt;S62)),0.285,IF(T62+T63=0,0,T63/(T63+T62))))</f>
        <v>-1</v>
      </c>
      <c r="V63" s="135" t="str">
        <f>TEXT(S62,"YYYY-MM")</f>
        <v>2026-06</v>
      </c>
      <c r="W63" s="140" cm="1">
        <f t="array" ref="W63">IF(V63=V62,0,SUMPRODUCT((M62:S62&gt;=$N$8)*(M62:S62 &lt;= $N$9)*(TEXT(M62:S62,"yyyy-mm")=V63)*(M63:S63 = "●")))</f>
        <v>0</v>
      </c>
      <c r="X63" s="140" cm="1">
        <f t="array" ref="X63">IF(V63=V62,0,SUMPRODUCT((M62:S62&gt;=$N$8)*(M62:S62 &lt;= $N$9)*(TEXT(M62:S62,"yyyy-mm")=V63)*(M63:S63 = "▲")))</f>
        <v>0</v>
      </c>
      <c r="Y63" s="140" cm="1">
        <f t="array" ref="Y63">IF(V63=V62,0,SUMPRODUCT((M62:S62&gt;=$N$8)*(M62:S62 &lt;= $N$9)*(TEXT(M62:S62,"yyyy-mm")=V63)*(M63:S63 = "★")))</f>
        <v>0</v>
      </c>
      <c r="Z63" s="135"/>
      <c r="AA63" s="135" t="str">
        <f t="shared" ref="AA63" si="181">IF(AK63&gt;=0.285,"OK","NG")</f>
        <v>NG</v>
      </c>
      <c r="AB63" s="136"/>
      <c r="AC63" s="144"/>
      <c r="AD63" s="144"/>
      <c r="AE63" s="144"/>
      <c r="AF63" s="144"/>
      <c r="AG63" s="144"/>
      <c r="AH63" s="145"/>
      <c r="AI63" s="146"/>
      <c r="AJ63" s="68">
        <f t="shared" ref="AJ63" si="182">COUNTIF(AC63:AI63,"●")</f>
        <v>0</v>
      </c>
      <c r="AK63" s="70">
        <f t="shared" ref="AK63" si="183">IF(COUNTA(AC63:AI63)=0,-1,IF(OR(COUNTIF(AC63:AI63,"▲")&gt;6,AND(AC62&lt;$N$9,$N$9&lt;AI62)),0.285,IF(AJ62+AJ63=0,0,AJ63/(AJ63+AJ62))))</f>
        <v>-1</v>
      </c>
      <c r="AL63" s="68" t="str">
        <f>TEXT(AI62,"YYYY-MM")</f>
        <v>2026-11</v>
      </c>
      <c r="AM63" s="69" cm="1">
        <f t="array" ref="AM63">IF(AL63=AL62,0,SUMPRODUCT((AC62:AI62&gt;=$N$8)*(AC62:AI62 &lt;= $N$9)*(TEXT(AC62:AI62,"yyyy-mm")=AL63)*(AC63:AI63 = "●")))</f>
        <v>0</v>
      </c>
      <c r="AN63" s="69" cm="1">
        <f t="array" ref="AN63">IF(AL63=AL62,0,SUMPRODUCT((AC62:AI62&gt;=$N$8)*(AC62:AI62 &lt;= $N$9)*(TEXT(AC62:AI62,"yyyy-mm")=AL63)*(AC63:AI63 = "▲")))</f>
        <v>0</v>
      </c>
      <c r="AO63" s="69" cm="1">
        <f t="array" ref="AO63">IF(AL63=AL62,0,SUMPRODUCT((AC62:AI62&gt;=$N$8)*(AC62:AI62 &lt;= $N$9)*(TEXT(AC62:AI62,"yyyy-mm")=AL63)*(AC63:AI63 = "★")))</f>
        <v>0</v>
      </c>
      <c r="AP63" s="68"/>
      <c r="AQ63" s="19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3"/>
    </row>
    <row r="64" spans="1:55" s="8" customFormat="1" ht="19.5" customHeight="1" x14ac:dyDescent="0.45">
      <c r="J64" s="86"/>
      <c r="K64" s="135"/>
      <c r="L64" s="132">
        <v>36</v>
      </c>
      <c r="M64" s="141">
        <f>S62+1</f>
        <v>46202</v>
      </c>
      <c r="N64" s="141">
        <f t="shared" ref="N64:S64" si="184">M64+1</f>
        <v>46203</v>
      </c>
      <c r="O64" s="141">
        <f t="shared" si="184"/>
        <v>46204</v>
      </c>
      <c r="P64" s="141">
        <f t="shared" si="184"/>
        <v>46205</v>
      </c>
      <c r="Q64" s="141">
        <f t="shared" si="184"/>
        <v>46206</v>
      </c>
      <c r="R64" s="142">
        <f t="shared" si="184"/>
        <v>46207</v>
      </c>
      <c r="S64" s="143">
        <f t="shared" si="184"/>
        <v>46208</v>
      </c>
      <c r="T64" s="135">
        <f t="shared" ref="T64" si="185">COUNTIF(M65:S65,"★")</f>
        <v>0</v>
      </c>
      <c r="U64" s="135"/>
      <c r="V64" s="135" t="str">
        <f>TEXT(M64,"YYYY-MM")</f>
        <v>2026-06</v>
      </c>
      <c r="W64" s="140" cm="1">
        <f t="array" ref="W64">SUMPRODUCT((M64:S64&gt;=$N$8)*(M64:S64 &lt;= $N$9)*(TEXT(M64:S64,"yyyy-mm")=V64)*(M65:S65 = "●"))</f>
        <v>0</v>
      </c>
      <c r="X64" s="140" cm="1">
        <f t="array" ref="X64">SUMPRODUCT((R64:S64&gt;=$N$8)*(R64:S64 &lt;= $N$9)*(TEXT(R64:S64,"yyyy-mm")=V64)*(R65:S65 = "▲"))</f>
        <v>0</v>
      </c>
      <c r="Y64" s="140" cm="1">
        <f t="array" ref="Y64">SUMPRODUCT((M64:S64&gt;=$N$8)*(M64:S64 &lt;= $N$9)*(TEXT(M64:S64,"yyyy-mm")=V64)*(M65:S65 = "★"))</f>
        <v>0</v>
      </c>
      <c r="Z64" s="135"/>
      <c r="AA64" s="135"/>
      <c r="AB64" s="132">
        <v>57</v>
      </c>
      <c r="AC64" s="141">
        <f>AI62+1</f>
        <v>46349</v>
      </c>
      <c r="AD64" s="141">
        <f t="shared" ref="AD64:AI64" si="186">AC64+1</f>
        <v>46350</v>
      </c>
      <c r="AE64" s="141">
        <f t="shared" si="186"/>
        <v>46351</v>
      </c>
      <c r="AF64" s="141">
        <f t="shared" si="186"/>
        <v>46352</v>
      </c>
      <c r="AG64" s="141">
        <f t="shared" si="186"/>
        <v>46353</v>
      </c>
      <c r="AH64" s="142">
        <f t="shared" si="186"/>
        <v>46354</v>
      </c>
      <c r="AI64" s="143">
        <f t="shared" si="186"/>
        <v>46355</v>
      </c>
      <c r="AJ64" s="68">
        <f t="shared" ref="AJ64" si="187">COUNTIF(AC65:AI65,"★")</f>
        <v>0</v>
      </c>
      <c r="AK64" s="68"/>
      <c r="AL64" s="68" t="str">
        <f>TEXT(AC64,"YYYY-MM")</f>
        <v>2026-11</v>
      </c>
      <c r="AM64" s="69" cm="1">
        <f t="array" ref="AM64">SUMPRODUCT((AC64:AI64&gt;=$N$8)*(AC64:AI64 &lt;= $N$9)*(TEXT(AC64:AI64,"yyyy-mm")=AL64)*(AC65:AI65 = "●"))</f>
        <v>0</v>
      </c>
      <c r="AN64" s="69" cm="1">
        <f t="array" ref="AN64">SUMPRODUCT((AH64:AI64&gt;=$N$8)*(AH64:AI64 &lt;= $N$9)*(TEXT(AH64:AI64,"yyyy-mm")=AL64)*(AH65:AI65 = "▲"))</f>
        <v>0</v>
      </c>
      <c r="AO64" s="69" cm="1">
        <f t="array" ref="AO64">SUMPRODUCT((AC64:AI64&gt;=$N$8)*(AC64:AI64 &lt;= $N$9)*(TEXT(AC64:AI64,"yyyy-mm")=AL64)*(AC65:AI65 = "★"))</f>
        <v>0</v>
      </c>
      <c r="AP64" s="68"/>
      <c r="AQ64" s="19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3"/>
    </row>
    <row r="65" spans="10:55" s="8" customFormat="1" ht="19.5" customHeight="1" thickBot="1" x14ac:dyDescent="0.5">
      <c r="J65" s="86"/>
      <c r="K65" s="135" t="str">
        <f t="shared" ref="K65" si="188">IF(U65&gt;=0.285,"OK","NG")</f>
        <v>NG</v>
      </c>
      <c r="L65" s="136"/>
      <c r="M65" s="144"/>
      <c r="N65" s="144"/>
      <c r="O65" s="144"/>
      <c r="P65" s="144"/>
      <c r="Q65" s="144"/>
      <c r="R65" s="145"/>
      <c r="S65" s="146"/>
      <c r="T65" s="135">
        <f t="shared" ref="T65" si="189">COUNTIF(M65:S65,"●")</f>
        <v>0</v>
      </c>
      <c r="U65" s="147">
        <f t="shared" ref="U65" si="190">IF(COUNTA(M65:S65)=0,-1,IF(OR(COUNTIF(M65:S65,"▲")&gt;6,AND(M64&lt;$N$9,$N$9&lt;S64)),0.285,IF(T64+T65=0,0,T65/(T65+T64))))</f>
        <v>-1</v>
      </c>
      <c r="V65" s="135" t="str">
        <f>TEXT(S64,"YYYY-MM")</f>
        <v>2026-07</v>
      </c>
      <c r="W65" s="140" cm="1">
        <f t="array" ref="W65">IF(V65=V64,0,SUMPRODUCT((M64:S64&gt;=$N$8)*(M64:S64 &lt;= $N$9)*(TEXT(M64:S64,"yyyy-mm")=V65)*(M65:S65 = "●")))</f>
        <v>0</v>
      </c>
      <c r="X65" s="140" cm="1">
        <f t="array" ref="X65">IF(V65=V64,0,SUMPRODUCT((M64:S64&gt;=$N$8)*(M64:S64 &lt;= $N$9)*(TEXT(M64:S64,"yyyy-mm")=V65)*(M65:S65 = "▲")))</f>
        <v>0</v>
      </c>
      <c r="Y65" s="140" cm="1">
        <f t="array" ref="Y65">IF(V65=V64,0,SUMPRODUCT((M64:S64&gt;=$N$8)*(M64:S64 &lt;= $N$9)*(TEXT(M64:S64,"yyyy-mm")=V65)*(M65:S65 = "★")))</f>
        <v>0</v>
      </c>
      <c r="Z65" s="135"/>
      <c r="AA65" s="135" t="str">
        <f t="shared" ref="AA65" si="191">IF(AK65&gt;=0.285,"OK","NG")</f>
        <v>NG</v>
      </c>
      <c r="AB65" s="136"/>
      <c r="AC65" s="144"/>
      <c r="AD65" s="144"/>
      <c r="AE65" s="144"/>
      <c r="AF65" s="144"/>
      <c r="AG65" s="144"/>
      <c r="AH65" s="145"/>
      <c r="AI65" s="146"/>
      <c r="AJ65" s="68">
        <f t="shared" ref="AJ65" si="192">COUNTIF(AC65:AI65,"●")</f>
        <v>0</v>
      </c>
      <c r="AK65" s="70">
        <f t="shared" ref="AK65" si="193">IF(COUNTA(AC65:AI65)=0,-1,IF(OR(COUNTIF(AC65:AI65,"▲")&gt;6,AND(AC64&lt;$N$9,$N$9&lt;AI64)),0.285,IF(AJ64+AJ65=0,0,AJ65/(AJ65+AJ64))))</f>
        <v>-1</v>
      </c>
      <c r="AL65" s="68" t="str">
        <f>TEXT(AI64,"YYYY-MM")</f>
        <v>2026-11</v>
      </c>
      <c r="AM65" s="69" cm="1">
        <f t="array" ref="AM65">IF(AL65=AL64,0,SUMPRODUCT((AC64:AI64&gt;=$N$8)*(AC64:AI64 &lt;= $N$9)*(TEXT(AC64:AI64,"yyyy-mm")=AL65)*(AC65:AI65 = "●")))</f>
        <v>0</v>
      </c>
      <c r="AN65" s="69" cm="1">
        <f t="array" ref="AN65">IF(AL65=AL64,0,SUMPRODUCT((AC64:AI64&gt;=$N$8)*(AC64:AI64 &lt;= $N$9)*(TEXT(AC64:AI64,"yyyy-mm")=AL65)*(AC65:AI65 = "▲")))</f>
        <v>0</v>
      </c>
      <c r="AO65" s="69" cm="1">
        <f t="array" ref="AO65">IF(AL65=AL64,0,SUMPRODUCT((AC64:AI64&gt;=$N$8)*(AC64:AI64 &lt;= $N$9)*(TEXT(AC64:AI64,"yyyy-mm")=AL65)*(AC65:AI65 = "★")))</f>
        <v>0</v>
      </c>
      <c r="AP65" s="68"/>
      <c r="AQ65" s="19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3"/>
    </row>
    <row r="66" spans="10:55" s="8" customFormat="1" ht="19.5" customHeight="1" x14ac:dyDescent="0.45">
      <c r="J66" s="86"/>
      <c r="K66" s="135"/>
      <c r="L66" s="132">
        <v>37</v>
      </c>
      <c r="M66" s="141">
        <f>S64+1</f>
        <v>46209</v>
      </c>
      <c r="N66" s="141">
        <f t="shared" ref="N66:S66" si="194">M66+1</f>
        <v>46210</v>
      </c>
      <c r="O66" s="141">
        <f t="shared" si="194"/>
        <v>46211</v>
      </c>
      <c r="P66" s="141">
        <f t="shared" si="194"/>
        <v>46212</v>
      </c>
      <c r="Q66" s="141">
        <f t="shared" si="194"/>
        <v>46213</v>
      </c>
      <c r="R66" s="142">
        <f t="shared" si="194"/>
        <v>46214</v>
      </c>
      <c r="S66" s="143">
        <f t="shared" si="194"/>
        <v>46215</v>
      </c>
      <c r="T66" s="135">
        <f t="shared" ref="T66" si="195">COUNTIF(M67:S67,"★")</f>
        <v>0</v>
      </c>
      <c r="U66" s="135"/>
      <c r="V66" s="135" t="str">
        <f>TEXT(M66,"YYYY-MM")</f>
        <v>2026-07</v>
      </c>
      <c r="W66" s="140" cm="1">
        <f t="array" ref="W66">SUMPRODUCT((M66:S66&gt;=$N$8)*(M66:S66 &lt;= $N$9)*(TEXT(M66:S66,"yyyy-mm")=V66)*(M67:S67 = "●"))</f>
        <v>0</v>
      </c>
      <c r="X66" s="140" cm="1">
        <f t="array" ref="X66">SUMPRODUCT((R66:S66&gt;=$N$8)*(R66:S66 &lt;= $N$9)*(TEXT(R66:S66,"yyyy-mm")=V66)*(R67:S67 = "▲"))</f>
        <v>0</v>
      </c>
      <c r="Y66" s="140" cm="1">
        <f t="array" ref="Y66">SUMPRODUCT((M66:S66&gt;=$N$8)*(M66:S66 &lt;= $N$9)*(TEXT(M66:S66,"yyyy-mm")=V66)*(M67:S67 = "★"))</f>
        <v>0</v>
      </c>
      <c r="Z66" s="135"/>
      <c r="AA66" s="135"/>
      <c r="AB66" s="132">
        <v>58</v>
      </c>
      <c r="AC66" s="141">
        <f>AI64+1</f>
        <v>46356</v>
      </c>
      <c r="AD66" s="141">
        <f t="shared" ref="AD66:AI66" si="196">AC66+1</f>
        <v>46357</v>
      </c>
      <c r="AE66" s="141">
        <f t="shared" si="196"/>
        <v>46358</v>
      </c>
      <c r="AF66" s="141">
        <f t="shared" si="196"/>
        <v>46359</v>
      </c>
      <c r="AG66" s="141">
        <f t="shared" si="196"/>
        <v>46360</v>
      </c>
      <c r="AH66" s="142">
        <f t="shared" si="196"/>
        <v>46361</v>
      </c>
      <c r="AI66" s="143">
        <f t="shared" si="196"/>
        <v>46362</v>
      </c>
      <c r="AJ66" s="68">
        <f t="shared" ref="AJ66" si="197">COUNTIF(AC67:AI67,"★")</f>
        <v>0</v>
      </c>
      <c r="AK66" s="68"/>
      <c r="AL66" s="68" t="str">
        <f>TEXT(AC66,"YYYY-MM")</f>
        <v>2026-11</v>
      </c>
      <c r="AM66" s="69" cm="1">
        <f t="array" ref="AM66">SUMPRODUCT((AC66:AI66&gt;=$N$8)*(AC66:AI66 &lt;= $N$9)*(TEXT(AC66:AI66,"yyyy-mm")=AL66)*(AC67:AI67 = "●"))</f>
        <v>0</v>
      </c>
      <c r="AN66" s="69" cm="1">
        <f t="array" ref="AN66">SUMPRODUCT((AH66:AI66&gt;=$N$8)*(AH66:AI66 &lt;= $N$9)*(TEXT(AH66:AI66,"yyyy-mm")=AL66)*(AH67:AI67 = "▲"))</f>
        <v>0</v>
      </c>
      <c r="AO66" s="69" cm="1">
        <f t="array" ref="AO66">SUMPRODUCT((AC66:AI66&gt;=$N$8)*(AC66:AI66 &lt;= $N$9)*(TEXT(AC66:AI66,"yyyy-mm")=AL66)*(AC67:AI67 = "★"))</f>
        <v>0</v>
      </c>
      <c r="AP66" s="68"/>
      <c r="AQ66" s="19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3"/>
    </row>
    <row r="67" spans="10:55" s="8" customFormat="1" ht="19.5" customHeight="1" thickBot="1" x14ac:dyDescent="0.5">
      <c r="J67" s="86"/>
      <c r="K67" s="135" t="str">
        <f t="shared" ref="K67" si="198">IF(U67&gt;=0.285,"OK","NG")</f>
        <v>NG</v>
      </c>
      <c r="L67" s="136"/>
      <c r="M67" s="144"/>
      <c r="N67" s="144"/>
      <c r="O67" s="144"/>
      <c r="P67" s="144"/>
      <c r="Q67" s="144"/>
      <c r="R67" s="145"/>
      <c r="S67" s="146"/>
      <c r="T67" s="135">
        <f t="shared" ref="T67" si="199">COUNTIF(M67:S67,"●")</f>
        <v>0</v>
      </c>
      <c r="U67" s="147">
        <f t="shared" ref="U67" si="200">IF(COUNTA(M67:S67)=0,-1,IF(OR(COUNTIF(M67:S67,"▲")&gt;6,AND(M66&lt;$N$9,$N$9&lt;S66)),0.285,IF(T66+T67=0,0,T67/(T67+T66))))</f>
        <v>-1</v>
      </c>
      <c r="V67" s="135" t="str">
        <f>TEXT(S66,"YYYY-MM")</f>
        <v>2026-07</v>
      </c>
      <c r="W67" s="140" cm="1">
        <f t="array" ref="W67">IF(V67=V66,0,SUMPRODUCT((M66:S66&gt;=$N$8)*(M66:S66 &lt;= $N$9)*(TEXT(M66:S66,"yyyy-mm")=V67)*(M67:S67 = "●")))</f>
        <v>0</v>
      </c>
      <c r="X67" s="140" cm="1">
        <f t="array" ref="X67">IF(V67=V66,0,SUMPRODUCT((M66:S66&gt;=$N$8)*(M66:S66 &lt;= $N$9)*(TEXT(M66:S66,"yyyy-mm")=V67)*(M67:S67 = "▲")))</f>
        <v>0</v>
      </c>
      <c r="Y67" s="140" cm="1">
        <f t="array" ref="Y67">IF(V67=V66,0,SUMPRODUCT((M66:S66&gt;=$N$8)*(M66:S66 &lt;= $N$9)*(TEXT(M66:S66,"yyyy-mm")=V67)*(M67:S67 = "★")))</f>
        <v>0</v>
      </c>
      <c r="Z67" s="135"/>
      <c r="AA67" s="135" t="str">
        <f t="shared" ref="AA67" si="201">IF(AK67&gt;=0.285,"OK","NG")</f>
        <v>NG</v>
      </c>
      <c r="AB67" s="136"/>
      <c r="AC67" s="144"/>
      <c r="AD67" s="144"/>
      <c r="AE67" s="144"/>
      <c r="AF67" s="144"/>
      <c r="AG67" s="144"/>
      <c r="AH67" s="145"/>
      <c r="AI67" s="146"/>
      <c r="AJ67" s="68">
        <f t="shared" ref="AJ67" si="202">COUNTIF(AC67:AI67,"●")</f>
        <v>0</v>
      </c>
      <c r="AK67" s="70">
        <f t="shared" ref="AK67" si="203">IF(COUNTA(AC67:AI67)=0,-1,IF(OR(COUNTIF(AC67:AI67,"▲")&gt;6,AND(AC66&lt;$N$9,$N$9&lt;AI66)),0.285,IF(AJ66+AJ67=0,0,AJ67/(AJ67+AJ66))))</f>
        <v>-1</v>
      </c>
      <c r="AL67" s="68" t="str">
        <f>TEXT(AI66,"YYYY-MM")</f>
        <v>2026-12</v>
      </c>
      <c r="AM67" s="69" cm="1">
        <f t="array" ref="AM67">IF(AL67=AL66,0,SUMPRODUCT((AC66:AI66&gt;=$N$8)*(AC66:AI66 &lt;= $N$9)*(TEXT(AC66:AI66,"yyyy-mm")=AL67)*(AC67:AI67 = "●")))</f>
        <v>0</v>
      </c>
      <c r="AN67" s="69" cm="1">
        <f t="array" ref="AN67">IF(AL67=AL66,0,SUMPRODUCT((AC66:AI66&gt;=$N$8)*(AC66:AI66 &lt;= $N$9)*(TEXT(AC66:AI66,"yyyy-mm")=AL67)*(AC67:AI67 = "▲")))</f>
        <v>0</v>
      </c>
      <c r="AO67" s="69" cm="1">
        <f t="array" ref="AO67">IF(AL67=AL66,0,SUMPRODUCT((AC66:AI66&gt;=$N$8)*(AC66:AI66 &lt;= $N$9)*(TEXT(AC66:AI66,"yyyy-mm")=AL67)*(AC67:AI67 = "★")))</f>
        <v>0</v>
      </c>
      <c r="AP67" s="68"/>
      <c r="AQ67" s="19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3"/>
    </row>
    <row r="68" spans="10:55" s="8" customFormat="1" ht="19.5" customHeight="1" x14ac:dyDescent="0.45">
      <c r="J68" s="86"/>
      <c r="K68" s="135"/>
      <c r="L68" s="132">
        <v>38</v>
      </c>
      <c r="M68" s="141">
        <f>S66+1</f>
        <v>46216</v>
      </c>
      <c r="N68" s="141">
        <f t="shared" ref="N68:S68" si="204">M68+1</f>
        <v>46217</v>
      </c>
      <c r="O68" s="141">
        <f t="shared" si="204"/>
        <v>46218</v>
      </c>
      <c r="P68" s="141">
        <f t="shared" si="204"/>
        <v>46219</v>
      </c>
      <c r="Q68" s="141">
        <f t="shared" si="204"/>
        <v>46220</v>
      </c>
      <c r="R68" s="142">
        <f t="shared" si="204"/>
        <v>46221</v>
      </c>
      <c r="S68" s="143">
        <f t="shared" si="204"/>
        <v>46222</v>
      </c>
      <c r="T68" s="135">
        <f t="shared" ref="T68" si="205">COUNTIF(M69:S69,"★")</f>
        <v>0</v>
      </c>
      <c r="U68" s="135"/>
      <c r="V68" s="135" t="str">
        <f>TEXT(M68,"YYYY-MM")</f>
        <v>2026-07</v>
      </c>
      <c r="W68" s="140" cm="1">
        <f t="array" ref="W68">SUMPRODUCT((M68:S68&gt;=$N$8)*(M68:S68 &lt;= $N$9)*(TEXT(M68:S68,"yyyy-mm")=V68)*(M69:S69 = "●"))</f>
        <v>0</v>
      </c>
      <c r="X68" s="140" cm="1">
        <f t="array" ref="X68">SUMPRODUCT((R68:S68&gt;=$N$8)*(R68:S68 &lt;= $N$9)*(TEXT(R68:S68,"yyyy-mm")=V68)*(R69:S69 = "▲"))</f>
        <v>0</v>
      </c>
      <c r="Y68" s="140" cm="1">
        <f t="array" ref="Y68">SUMPRODUCT((M68:S68&gt;=$N$8)*(M68:S68 &lt;= $N$9)*(TEXT(M68:S68,"yyyy-mm")=V68)*(M69:S69 = "★"))</f>
        <v>0</v>
      </c>
      <c r="Z68" s="135"/>
      <c r="AA68" s="135"/>
      <c r="AB68" s="132">
        <v>59</v>
      </c>
      <c r="AC68" s="141">
        <f>AI66+1</f>
        <v>46363</v>
      </c>
      <c r="AD68" s="141">
        <f t="shared" ref="AD68:AI68" si="206">AC68+1</f>
        <v>46364</v>
      </c>
      <c r="AE68" s="141">
        <f t="shared" si="206"/>
        <v>46365</v>
      </c>
      <c r="AF68" s="141">
        <f t="shared" si="206"/>
        <v>46366</v>
      </c>
      <c r="AG68" s="141">
        <f t="shared" si="206"/>
        <v>46367</v>
      </c>
      <c r="AH68" s="142">
        <f t="shared" si="206"/>
        <v>46368</v>
      </c>
      <c r="AI68" s="143">
        <f t="shared" si="206"/>
        <v>46369</v>
      </c>
      <c r="AJ68" s="68">
        <f t="shared" ref="AJ68" si="207">COUNTIF(AC69:AI69,"★")</f>
        <v>0</v>
      </c>
      <c r="AK68" s="68"/>
      <c r="AL68" s="68" t="str">
        <f>TEXT(AC68,"YYYY-MM")</f>
        <v>2026-12</v>
      </c>
      <c r="AM68" s="69" cm="1">
        <f t="array" ref="AM68">SUMPRODUCT((AC68:AI68&gt;=$N$8)*(AC68:AI68 &lt;= $N$9)*(TEXT(AC68:AI68,"yyyy-mm")=AL68)*(AC69:AI69 = "●"))</f>
        <v>0</v>
      </c>
      <c r="AN68" s="69" cm="1">
        <f t="array" ref="AN68">SUMPRODUCT((AH68:AI68&gt;=$N$8)*(AH68:AI68 &lt;= $N$9)*(TEXT(AH68:AI68,"yyyy-mm")=AL68)*(AH69:AI69 = "▲"))</f>
        <v>0</v>
      </c>
      <c r="AO68" s="69" cm="1">
        <f t="array" ref="AO68">SUMPRODUCT((AC68:AI68&gt;=$N$8)*(AC68:AI68 &lt;= $N$9)*(TEXT(AC68:AI68,"yyyy-mm")=AL68)*(AC69:AI69 = "★"))</f>
        <v>0</v>
      </c>
      <c r="AP68" s="68"/>
      <c r="AQ68" s="19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3"/>
    </row>
    <row r="69" spans="10:55" s="8" customFormat="1" ht="19.5" customHeight="1" thickBot="1" x14ac:dyDescent="0.5">
      <c r="J69" s="86"/>
      <c r="K69" s="135" t="str">
        <f t="shared" ref="K69" si="208">IF(U69&gt;=0.285,"OK","NG")</f>
        <v>NG</v>
      </c>
      <c r="L69" s="136"/>
      <c r="M69" s="144"/>
      <c r="N69" s="144"/>
      <c r="O69" s="144"/>
      <c r="P69" s="144"/>
      <c r="Q69" s="144"/>
      <c r="R69" s="145"/>
      <c r="S69" s="146"/>
      <c r="T69" s="135">
        <f t="shared" ref="T69" si="209">COUNTIF(M69:S69,"●")</f>
        <v>0</v>
      </c>
      <c r="U69" s="147">
        <f t="shared" ref="U69" si="210">IF(COUNTA(M69:S69)=0,-1,IF(OR(COUNTIF(M69:S69,"▲")&gt;6,AND(M68&lt;$N$9,$N$9&lt;S68)),0.285,IF(T68+T69=0,0,T69/(T69+T68))))</f>
        <v>-1</v>
      </c>
      <c r="V69" s="135" t="str">
        <f>TEXT(S68,"YYYY-MM")</f>
        <v>2026-07</v>
      </c>
      <c r="W69" s="140" cm="1">
        <f t="array" ref="W69">IF(V69=V68,0,SUMPRODUCT((M68:S68&gt;=$N$8)*(M68:S68 &lt;= $N$9)*(TEXT(M68:S68,"yyyy-mm")=V69)*(M69:S69 = "●")))</f>
        <v>0</v>
      </c>
      <c r="X69" s="140" cm="1">
        <f t="array" ref="X69">IF(V69=V68,0,SUMPRODUCT((M68:S68&gt;=$N$8)*(M68:S68 &lt;= $N$9)*(TEXT(M68:S68,"yyyy-mm")=V69)*(M69:S69 = "▲")))</f>
        <v>0</v>
      </c>
      <c r="Y69" s="140" cm="1">
        <f t="array" ref="Y69">IF(V69=V68,0,SUMPRODUCT((M68:S68&gt;=$N$8)*(M68:S68 &lt;= $N$9)*(TEXT(M68:S68,"yyyy-mm")=V69)*(M69:S69 = "★")))</f>
        <v>0</v>
      </c>
      <c r="Z69" s="135"/>
      <c r="AA69" s="135" t="str">
        <f t="shared" ref="AA69" si="211">IF(AK69&gt;=0.285,"OK","NG")</f>
        <v>NG</v>
      </c>
      <c r="AB69" s="136"/>
      <c r="AC69" s="144"/>
      <c r="AD69" s="144"/>
      <c r="AE69" s="144"/>
      <c r="AF69" s="144"/>
      <c r="AG69" s="144"/>
      <c r="AH69" s="145"/>
      <c r="AI69" s="146"/>
      <c r="AJ69" s="68">
        <f t="shared" ref="AJ69" si="212">COUNTIF(AC69:AI69,"●")</f>
        <v>0</v>
      </c>
      <c r="AK69" s="70">
        <f t="shared" ref="AK69" si="213">IF(COUNTA(AC69:AI69)=0,-1,IF(OR(COUNTIF(AC69:AI69,"▲")&gt;6,AND(AC68&lt;$N$9,$N$9&lt;AI68)),0.285,IF(AJ68+AJ69=0,0,AJ69/(AJ69+AJ68))))</f>
        <v>-1</v>
      </c>
      <c r="AL69" s="68" t="str">
        <f>TEXT(AI68,"YYYY-MM")</f>
        <v>2026-12</v>
      </c>
      <c r="AM69" s="69" cm="1">
        <f t="array" ref="AM69">IF(AL69=AL68,0,SUMPRODUCT((AC68:AI68&gt;=$N$8)*(AC68:AI68 &lt;= $N$9)*(TEXT(AC68:AI68,"yyyy-mm")=AL69)*(AC69:AI69 = "●")))</f>
        <v>0</v>
      </c>
      <c r="AN69" s="69" cm="1">
        <f t="array" ref="AN69">IF(AL69=AL68,0,SUMPRODUCT((AC68:AI68&gt;=$N$8)*(AC68:AI68 &lt;= $N$9)*(TEXT(AC68:AI68,"yyyy-mm")=AL69)*(AC69:AI69 = "▲")))</f>
        <v>0</v>
      </c>
      <c r="AO69" s="69" cm="1">
        <f t="array" ref="AO69">IF(AL69=AL68,0,SUMPRODUCT((AC68:AI68&gt;=$N$8)*(AC68:AI68 &lt;= $N$9)*(TEXT(AC68:AI68,"yyyy-mm")=AL69)*(AC69:AI69 = "★")))</f>
        <v>0</v>
      </c>
      <c r="AP69" s="68"/>
      <c r="AQ69" s="19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3"/>
    </row>
    <row r="70" spans="10:55" s="8" customFormat="1" ht="19.5" customHeight="1" x14ac:dyDescent="0.45">
      <c r="J70" s="86"/>
      <c r="K70" s="135"/>
      <c r="L70" s="132">
        <v>39</v>
      </c>
      <c r="M70" s="141">
        <f>S68+1</f>
        <v>46223</v>
      </c>
      <c r="N70" s="141">
        <f t="shared" ref="N70:S70" si="214">M70+1</f>
        <v>46224</v>
      </c>
      <c r="O70" s="141">
        <f t="shared" si="214"/>
        <v>46225</v>
      </c>
      <c r="P70" s="141">
        <f t="shared" si="214"/>
        <v>46226</v>
      </c>
      <c r="Q70" s="141">
        <f t="shared" si="214"/>
        <v>46227</v>
      </c>
      <c r="R70" s="142">
        <f t="shared" si="214"/>
        <v>46228</v>
      </c>
      <c r="S70" s="143">
        <f t="shared" si="214"/>
        <v>46229</v>
      </c>
      <c r="T70" s="135">
        <f t="shared" ref="T70" si="215">COUNTIF(M71:S71,"★")</f>
        <v>0</v>
      </c>
      <c r="U70" s="135"/>
      <c r="V70" s="135" t="str">
        <f>TEXT(M70,"YYYY-MM")</f>
        <v>2026-07</v>
      </c>
      <c r="W70" s="140" cm="1">
        <f t="array" ref="W70">SUMPRODUCT((M70:S70&gt;=$N$8)*(M70:S70 &lt;= $N$9)*(TEXT(M70:S70,"yyyy-mm")=V70)*(M71:S71 = "●"))</f>
        <v>0</v>
      </c>
      <c r="X70" s="140" cm="1">
        <f t="array" ref="X70">SUMPRODUCT((R70:S70&gt;=$N$8)*(R70:S70 &lt;= $N$9)*(TEXT(R70:S70,"yyyy-mm")=V70)*(R71:S71 = "▲"))</f>
        <v>0</v>
      </c>
      <c r="Y70" s="140" cm="1">
        <f t="array" ref="Y70">SUMPRODUCT((M70:S70&gt;=$N$8)*(M70:S70 &lt;= $N$9)*(TEXT(M70:S70,"yyyy-mm")=V70)*(M71:S71 = "★"))</f>
        <v>0</v>
      </c>
      <c r="Z70" s="135"/>
      <c r="AA70" s="135"/>
      <c r="AB70" s="132">
        <v>60</v>
      </c>
      <c r="AC70" s="141">
        <f>AI68+1</f>
        <v>46370</v>
      </c>
      <c r="AD70" s="141">
        <f t="shared" ref="AD70:AI70" si="216">AC70+1</f>
        <v>46371</v>
      </c>
      <c r="AE70" s="141">
        <f t="shared" si="216"/>
        <v>46372</v>
      </c>
      <c r="AF70" s="141">
        <f t="shared" si="216"/>
        <v>46373</v>
      </c>
      <c r="AG70" s="141">
        <f t="shared" si="216"/>
        <v>46374</v>
      </c>
      <c r="AH70" s="142">
        <f t="shared" si="216"/>
        <v>46375</v>
      </c>
      <c r="AI70" s="143">
        <f t="shared" si="216"/>
        <v>46376</v>
      </c>
      <c r="AJ70" s="68">
        <f t="shared" ref="AJ70" si="217">COUNTIF(AC71:AI71,"★")</f>
        <v>0</v>
      </c>
      <c r="AK70" s="68"/>
      <c r="AL70" s="68" t="str">
        <f>TEXT(AC70,"YYYY-MM")</f>
        <v>2026-12</v>
      </c>
      <c r="AM70" s="69" cm="1">
        <f t="array" ref="AM70">SUMPRODUCT((AC70:AI70&gt;=$N$8)*(AC70:AI70 &lt;= $N$9)*(TEXT(AC70:AI70,"yyyy-mm")=AL70)*(AC71:AI71 = "●"))</f>
        <v>0</v>
      </c>
      <c r="AN70" s="69" cm="1">
        <f t="array" ref="AN70">SUMPRODUCT((AH70:AI70&gt;=$N$8)*(AH70:AI70 &lt;= $N$9)*(TEXT(AH70:AI70,"yyyy-mm")=AL70)*(AH71:AI71 = "▲"))</f>
        <v>0</v>
      </c>
      <c r="AO70" s="69" cm="1">
        <f t="array" ref="AO70">SUMPRODUCT((AC70:AI70&gt;=$N$8)*(AC70:AI70 &lt;= $N$9)*(TEXT(AC70:AI70,"yyyy-mm")=AL70)*(AC71:AI71 = "★"))</f>
        <v>0</v>
      </c>
      <c r="AP70" s="68"/>
      <c r="AQ70" s="19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3"/>
    </row>
    <row r="71" spans="10:55" s="8" customFormat="1" ht="19.5" customHeight="1" thickBot="1" x14ac:dyDescent="0.5">
      <c r="J71" s="86"/>
      <c r="K71" s="135" t="str">
        <f t="shared" ref="K71" si="218">IF(U71&gt;=0.285,"OK","NG")</f>
        <v>NG</v>
      </c>
      <c r="L71" s="136"/>
      <c r="M71" s="144"/>
      <c r="N71" s="144"/>
      <c r="O71" s="144"/>
      <c r="P71" s="144"/>
      <c r="Q71" s="144"/>
      <c r="R71" s="145"/>
      <c r="S71" s="146"/>
      <c r="T71" s="135">
        <f t="shared" ref="T71" si="219">COUNTIF(M71:S71,"●")</f>
        <v>0</v>
      </c>
      <c r="U71" s="147">
        <f t="shared" ref="U71" si="220">IF(COUNTA(M71:S71)=0,-1,IF(OR(COUNTIF(M71:S71,"▲")&gt;6,AND(M70&lt;$N$9,$N$9&lt;S70)),0.285,IF(T70+T71=0,0,T71/(T71+T70))))</f>
        <v>-1</v>
      </c>
      <c r="V71" s="135" t="str">
        <f>TEXT(S70,"YYYY-MM")</f>
        <v>2026-07</v>
      </c>
      <c r="W71" s="140" cm="1">
        <f t="array" ref="W71">IF(V71=V70,0,SUMPRODUCT((M70:S70&gt;=$N$8)*(M70:S70 &lt;= $N$9)*(TEXT(M70:S70,"yyyy-mm")=V71)*(M71:S71 = "●")))</f>
        <v>0</v>
      </c>
      <c r="X71" s="140" cm="1">
        <f t="array" ref="X71">IF(V71=V70,0,SUMPRODUCT((M70:S70&gt;=$N$8)*(M70:S70 &lt;= $N$9)*(TEXT(M70:S70,"yyyy-mm")=V71)*(M71:S71 = "▲")))</f>
        <v>0</v>
      </c>
      <c r="Y71" s="140" cm="1">
        <f t="array" ref="Y71">IF(V71=V70,0,SUMPRODUCT((M70:S70&gt;=$N$8)*(M70:S70 &lt;= $N$9)*(TEXT(M70:S70,"yyyy-mm")=V71)*(M71:S71 = "★")))</f>
        <v>0</v>
      </c>
      <c r="Z71" s="135"/>
      <c r="AA71" s="135" t="str">
        <f t="shared" ref="AA71" si="221">IF(AK71&gt;=0.285,"OK","NG")</f>
        <v>NG</v>
      </c>
      <c r="AB71" s="136"/>
      <c r="AC71" s="144"/>
      <c r="AD71" s="144"/>
      <c r="AE71" s="144"/>
      <c r="AF71" s="144"/>
      <c r="AG71" s="144"/>
      <c r="AH71" s="145"/>
      <c r="AI71" s="146"/>
      <c r="AJ71" s="68">
        <f t="shared" ref="AJ71" si="222">COUNTIF(AC71:AI71,"●")</f>
        <v>0</v>
      </c>
      <c r="AK71" s="70">
        <f t="shared" ref="AK71" si="223">IF(COUNTA(AC71:AI71)=0,-1,IF(OR(COUNTIF(AC71:AI71,"▲")&gt;6,AND(AC70&lt;$N$9,$N$9&lt;AI70)),0.285,IF(AJ70+AJ71=0,0,AJ71/(AJ71+AJ70))))</f>
        <v>-1</v>
      </c>
      <c r="AL71" s="68" t="str">
        <f>TEXT(AI70,"YYYY-MM")</f>
        <v>2026-12</v>
      </c>
      <c r="AM71" s="69" cm="1">
        <f t="array" ref="AM71">IF(AL71=AL70,0,SUMPRODUCT((AC70:AI70&gt;=$N$8)*(AC70:AI70 &lt;= $N$9)*(TEXT(AC70:AI70,"yyyy-mm")=AL71)*(AC71:AI71 = "●")))</f>
        <v>0</v>
      </c>
      <c r="AN71" s="69" cm="1">
        <f t="array" ref="AN71">IF(AL71=AL70,0,SUMPRODUCT((AC70:AI70&gt;=$N$8)*(AC70:AI70 &lt;= $N$9)*(TEXT(AC70:AI70,"yyyy-mm")=AL71)*(AC71:AI71 = "▲")))</f>
        <v>0</v>
      </c>
      <c r="AO71" s="69" cm="1">
        <f t="array" ref="AO71">IF(AL71=AL70,0,SUMPRODUCT((AC70:AI70&gt;=$N$8)*(AC70:AI70 &lt;= $N$9)*(TEXT(AC70:AI70,"yyyy-mm")=AL71)*(AC71:AI71 = "★")))</f>
        <v>0</v>
      </c>
      <c r="AP71" s="68"/>
      <c r="AQ71" s="19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3"/>
    </row>
    <row r="72" spans="10:55" s="8" customFormat="1" ht="19.5" customHeight="1" x14ac:dyDescent="0.45">
      <c r="J72" s="86"/>
      <c r="K72" s="135"/>
      <c r="L72" s="132">
        <v>40</v>
      </c>
      <c r="M72" s="141">
        <f>S70+1</f>
        <v>46230</v>
      </c>
      <c r="N72" s="141">
        <f t="shared" ref="N72:S72" si="224">M72+1</f>
        <v>46231</v>
      </c>
      <c r="O72" s="141">
        <f t="shared" si="224"/>
        <v>46232</v>
      </c>
      <c r="P72" s="141">
        <f t="shared" si="224"/>
        <v>46233</v>
      </c>
      <c r="Q72" s="141">
        <f t="shared" si="224"/>
        <v>46234</v>
      </c>
      <c r="R72" s="142">
        <f t="shared" si="224"/>
        <v>46235</v>
      </c>
      <c r="S72" s="143">
        <f t="shared" si="224"/>
        <v>46236</v>
      </c>
      <c r="T72" s="135">
        <f t="shared" ref="T72" si="225">COUNTIF(M73:S73,"★")</f>
        <v>0</v>
      </c>
      <c r="U72" s="135"/>
      <c r="V72" s="135" t="str">
        <f>TEXT(M72,"YYYY-MM")</f>
        <v>2026-07</v>
      </c>
      <c r="W72" s="140" cm="1">
        <f t="array" ref="W72">SUMPRODUCT((M72:S72&gt;=$N$8)*(M72:S72 &lt;= $N$9)*(TEXT(M72:S72,"yyyy-mm")=V72)*(M73:S73 = "●"))</f>
        <v>0</v>
      </c>
      <c r="X72" s="140" cm="1">
        <f t="array" ref="X72">SUMPRODUCT((R72:S72&gt;=$N$8)*(R72:S72 &lt;= $N$9)*(TEXT(R72:S72,"yyyy-mm")=V72)*(R73:S73 = "▲"))</f>
        <v>0</v>
      </c>
      <c r="Y72" s="140" cm="1">
        <f t="array" ref="Y72">SUMPRODUCT((M72:S72&gt;=$N$8)*(M72:S72 &lt;= $N$9)*(TEXT(M72:S72,"yyyy-mm")=V72)*(M73:S73 = "★"))</f>
        <v>0</v>
      </c>
      <c r="Z72" s="135"/>
      <c r="AA72" s="135"/>
      <c r="AB72" s="132">
        <v>61</v>
      </c>
      <c r="AC72" s="141">
        <f>AI70+1</f>
        <v>46377</v>
      </c>
      <c r="AD72" s="141">
        <f t="shared" ref="AD72:AI72" si="226">AC72+1</f>
        <v>46378</v>
      </c>
      <c r="AE72" s="141">
        <f t="shared" si="226"/>
        <v>46379</v>
      </c>
      <c r="AF72" s="141">
        <f t="shared" si="226"/>
        <v>46380</v>
      </c>
      <c r="AG72" s="141">
        <f t="shared" si="226"/>
        <v>46381</v>
      </c>
      <c r="AH72" s="142">
        <f t="shared" si="226"/>
        <v>46382</v>
      </c>
      <c r="AI72" s="143">
        <f t="shared" si="226"/>
        <v>46383</v>
      </c>
      <c r="AJ72" s="68">
        <f t="shared" ref="AJ72" si="227">COUNTIF(AC73:AI73,"★")</f>
        <v>0</v>
      </c>
      <c r="AK72" s="68"/>
      <c r="AL72" s="68" t="str">
        <f>TEXT(AC72,"YYYY-MM")</f>
        <v>2026-12</v>
      </c>
      <c r="AM72" s="69" cm="1">
        <f t="array" ref="AM72">SUMPRODUCT((AC72:AI72&gt;=$N$8)*(AC72:AI72 &lt;= $N$9)*(TEXT(AC72:AI72,"yyyy-mm")=AL72)*(AC73:AI73 = "●"))</f>
        <v>0</v>
      </c>
      <c r="AN72" s="69" cm="1">
        <f t="array" ref="AN72">SUMPRODUCT((AH72:AI72&gt;=$N$8)*(AH72:AI72 &lt;= $N$9)*(TEXT(AH72:AI72,"yyyy-mm")=AL72)*(AH73:AI73 = "▲"))</f>
        <v>0</v>
      </c>
      <c r="AO72" s="69" cm="1">
        <f t="array" ref="AO72">SUMPRODUCT((AC72:AI72&gt;=$N$8)*(AC72:AI72 &lt;= $N$9)*(TEXT(AC72:AI72,"yyyy-mm")=AL72)*(AC73:AI73 = "★"))</f>
        <v>0</v>
      </c>
      <c r="AP72" s="68"/>
      <c r="AQ72" s="19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3"/>
    </row>
    <row r="73" spans="10:55" s="8" customFormat="1" ht="19.5" customHeight="1" thickBot="1" x14ac:dyDescent="0.5">
      <c r="J73" s="86"/>
      <c r="K73" s="135" t="str">
        <f t="shared" ref="K73" si="228">IF(U73&gt;=0.285,"OK","NG")</f>
        <v>NG</v>
      </c>
      <c r="L73" s="136"/>
      <c r="M73" s="144"/>
      <c r="N73" s="144"/>
      <c r="O73" s="144"/>
      <c r="P73" s="144"/>
      <c r="Q73" s="144"/>
      <c r="R73" s="145"/>
      <c r="S73" s="146"/>
      <c r="T73" s="135">
        <f t="shared" ref="T73" si="229">COUNTIF(M73:S73,"●")</f>
        <v>0</v>
      </c>
      <c r="U73" s="147">
        <f t="shared" ref="U73" si="230">IF(COUNTA(M73:S73)=0,-1,IF(OR(COUNTIF(M73:S73,"▲")&gt;6,AND(M72&lt;$N$9,$N$9&lt;S72)),0.285,IF(T72+T73=0,0,T73/(T73+T72))))</f>
        <v>-1</v>
      </c>
      <c r="V73" s="135" t="str">
        <f>TEXT(S72,"YYYY-MM")</f>
        <v>2026-08</v>
      </c>
      <c r="W73" s="140" cm="1">
        <f t="array" ref="W73">IF(V73=V72,0,SUMPRODUCT((M72:S72&gt;=$N$8)*(M72:S72 &lt;= $N$9)*(TEXT(M72:S72,"yyyy-mm")=V73)*(M73:S73 = "●")))</f>
        <v>0</v>
      </c>
      <c r="X73" s="140" cm="1">
        <f t="array" ref="X73">IF(V73=V72,0,SUMPRODUCT((M72:S72&gt;=$N$8)*(M72:S72 &lt;= $N$9)*(TEXT(M72:S72,"yyyy-mm")=V73)*(M73:S73 = "▲")))</f>
        <v>0</v>
      </c>
      <c r="Y73" s="140" cm="1">
        <f t="array" ref="Y73">IF(V73=V72,0,SUMPRODUCT((M72:S72&gt;=$N$8)*(M72:S72 &lt;= $N$9)*(TEXT(M72:S72,"yyyy-mm")=V73)*(M73:S73 = "★")))</f>
        <v>0</v>
      </c>
      <c r="Z73" s="135"/>
      <c r="AA73" s="135" t="str">
        <f t="shared" ref="AA73" si="231">IF(AK73&gt;=0.285,"OK","NG")</f>
        <v>NG</v>
      </c>
      <c r="AB73" s="136"/>
      <c r="AC73" s="144"/>
      <c r="AD73" s="144"/>
      <c r="AE73" s="144"/>
      <c r="AF73" s="144"/>
      <c r="AG73" s="144"/>
      <c r="AH73" s="145"/>
      <c r="AI73" s="146"/>
      <c r="AJ73" s="68">
        <f t="shared" ref="AJ73" si="232">COUNTIF(AC73:AI73,"●")</f>
        <v>0</v>
      </c>
      <c r="AK73" s="70">
        <f t="shared" ref="AK73" si="233">IF(COUNTA(AC73:AI73)=0,-1,IF(OR(COUNTIF(AC73:AI73,"▲")&gt;6,AND(AC72&lt;$N$9,$N$9&lt;AI72)),0.285,IF(AJ72+AJ73=0,0,AJ73/(AJ73+AJ72))))</f>
        <v>-1</v>
      </c>
      <c r="AL73" s="68" t="str">
        <f>TEXT(AI72,"YYYY-MM")</f>
        <v>2026-12</v>
      </c>
      <c r="AM73" s="69" cm="1">
        <f t="array" ref="AM73">IF(AL73=AL72,0,SUMPRODUCT((AC72:AI72&gt;=$N$8)*(AC72:AI72 &lt;= $N$9)*(TEXT(AC72:AI72,"yyyy-mm")=AL73)*(AC73:AI73 = "●")))</f>
        <v>0</v>
      </c>
      <c r="AN73" s="69" cm="1">
        <f t="array" ref="AN73">IF(AL73=AL72,0,SUMPRODUCT((AC72:AI72&gt;=$N$8)*(AC72:AI72 &lt;= $N$9)*(TEXT(AC72:AI72,"yyyy-mm")=AL73)*(AC73:AI73 = "▲")))</f>
        <v>0</v>
      </c>
      <c r="AO73" s="69" cm="1">
        <f t="array" ref="AO73">IF(AL73=AL72,0,SUMPRODUCT((AC72:AI72&gt;=$N$8)*(AC72:AI72 &lt;= $N$9)*(TEXT(AC72:AI72,"yyyy-mm")=AL73)*(AC73:AI73 = "★")))</f>
        <v>0</v>
      </c>
      <c r="AP73" s="68"/>
      <c r="AQ73" s="19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3"/>
    </row>
    <row r="74" spans="10:55" s="8" customFormat="1" ht="19.5" customHeight="1" x14ac:dyDescent="0.45">
      <c r="J74" s="86"/>
      <c r="K74" s="135"/>
      <c r="L74" s="132">
        <v>41</v>
      </c>
      <c r="M74" s="141">
        <f>S72+1</f>
        <v>46237</v>
      </c>
      <c r="N74" s="141">
        <f t="shared" ref="N74:S74" si="234">M74+1</f>
        <v>46238</v>
      </c>
      <c r="O74" s="141">
        <f t="shared" si="234"/>
        <v>46239</v>
      </c>
      <c r="P74" s="141">
        <f t="shared" si="234"/>
        <v>46240</v>
      </c>
      <c r="Q74" s="141">
        <f t="shared" si="234"/>
        <v>46241</v>
      </c>
      <c r="R74" s="142">
        <f t="shared" si="234"/>
        <v>46242</v>
      </c>
      <c r="S74" s="143">
        <f t="shared" si="234"/>
        <v>46243</v>
      </c>
      <c r="T74" s="135">
        <f t="shared" ref="T74" si="235">COUNTIF(M75:S75,"★")</f>
        <v>0</v>
      </c>
      <c r="U74" s="135"/>
      <c r="V74" s="135" t="str">
        <f>TEXT(M74,"YYYY-MM")</f>
        <v>2026-08</v>
      </c>
      <c r="W74" s="140" cm="1">
        <f t="array" ref="W74">SUMPRODUCT((M74:S74&gt;=$N$8)*(M74:S74 &lt;= $N$9)*(TEXT(M74:S74,"yyyy-mm")=V74)*(M75:S75 = "●"))</f>
        <v>0</v>
      </c>
      <c r="X74" s="140" cm="1">
        <f t="array" ref="X74">SUMPRODUCT((R74:S74&gt;=$N$8)*(R74:S74 &lt;= $N$9)*(TEXT(R74:S74,"yyyy-mm")=V74)*(R75:S75 = "▲"))</f>
        <v>0</v>
      </c>
      <c r="Y74" s="140" cm="1">
        <f t="array" ref="Y74">SUMPRODUCT((M74:S74&gt;=$N$8)*(M74:S74 &lt;= $N$9)*(TEXT(M74:S74,"yyyy-mm")=V74)*(M75:S75 = "★"))</f>
        <v>0</v>
      </c>
      <c r="Z74" s="135"/>
      <c r="AA74" s="135"/>
      <c r="AB74" s="132">
        <v>62</v>
      </c>
      <c r="AC74" s="141">
        <f>AI72+1</f>
        <v>46384</v>
      </c>
      <c r="AD74" s="141">
        <f t="shared" ref="AD74:AI74" si="236">AC74+1</f>
        <v>46385</v>
      </c>
      <c r="AE74" s="141">
        <f t="shared" si="236"/>
        <v>46386</v>
      </c>
      <c r="AF74" s="141">
        <f t="shared" si="236"/>
        <v>46387</v>
      </c>
      <c r="AG74" s="141">
        <f t="shared" si="236"/>
        <v>46388</v>
      </c>
      <c r="AH74" s="142">
        <f t="shared" si="236"/>
        <v>46389</v>
      </c>
      <c r="AI74" s="143">
        <f t="shared" si="236"/>
        <v>46390</v>
      </c>
      <c r="AJ74" s="68">
        <f t="shared" ref="AJ74" si="237">COUNTIF(AC75:AI75,"★")</f>
        <v>0</v>
      </c>
      <c r="AK74" s="68"/>
      <c r="AL74" s="68" t="str">
        <f>TEXT(AC74,"YYYY-MM")</f>
        <v>2026-12</v>
      </c>
      <c r="AM74" s="69" cm="1">
        <f t="array" ref="AM74">SUMPRODUCT((AC74:AI74&gt;=$N$8)*(AC74:AI74 &lt;= $N$9)*(TEXT(AC74:AI74,"yyyy-mm")=AL74)*(AC75:AI75 = "●"))</f>
        <v>0</v>
      </c>
      <c r="AN74" s="69" cm="1">
        <f t="array" ref="AN74">SUMPRODUCT((AH74:AI74&gt;=$N$8)*(AH74:AI74 &lt;= $N$9)*(TEXT(AH74:AI74,"yyyy-mm")=AL74)*(AH75:AI75 = "▲"))</f>
        <v>0</v>
      </c>
      <c r="AO74" s="69" cm="1">
        <f t="array" ref="AO74">SUMPRODUCT((AC74:AI74&gt;=$N$8)*(AC74:AI74 &lt;= $N$9)*(TEXT(AC74:AI74,"yyyy-mm")=AL74)*(AC75:AI75 = "★"))</f>
        <v>0</v>
      </c>
      <c r="AP74" s="68"/>
      <c r="AQ74" s="19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3"/>
    </row>
    <row r="75" spans="10:55" s="8" customFormat="1" ht="19.5" customHeight="1" thickBot="1" x14ac:dyDescent="0.5">
      <c r="J75" s="86"/>
      <c r="K75" s="135" t="str">
        <f t="shared" ref="K75" si="238">IF(U75&gt;=0.285,"OK","NG")</f>
        <v>NG</v>
      </c>
      <c r="L75" s="136"/>
      <c r="M75" s="144"/>
      <c r="N75" s="144"/>
      <c r="O75" s="144"/>
      <c r="P75" s="144"/>
      <c r="Q75" s="144"/>
      <c r="R75" s="145"/>
      <c r="S75" s="146"/>
      <c r="T75" s="135">
        <f t="shared" ref="T75" si="239">COUNTIF(M75:S75,"●")</f>
        <v>0</v>
      </c>
      <c r="U75" s="147">
        <f t="shared" ref="U75" si="240">IF(COUNTA(M75:S75)=0,-1,IF(OR(COUNTIF(M75:S75,"▲")&gt;6,AND(M74&lt;$N$9,$N$9&lt;S74)),0.285,IF(T74+T75=0,0,T75/(T75+T74))))</f>
        <v>-1</v>
      </c>
      <c r="V75" s="135" t="str">
        <f>TEXT(S74,"YYYY-MM")</f>
        <v>2026-08</v>
      </c>
      <c r="W75" s="140" cm="1">
        <f t="array" ref="W75">IF(V75=V74,0,SUMPRODUCT((M74:S74&gt;=$N$8)*(M74:S74 &lt;= $N$9)*(TEXT(M74:S74,"yyyy-mm")=V75)*(M75:S75 = "●")))</f>
        <v>0</v>
      </c>
      <c r="X75" s="140" cm="1">
        <f t="array" ref="X75">IF(V75=V74,0,SUMPRODUCT((M74:S74&gt;=$N$8)*(M74:S74 &lt;= $N$9)*(TEXT(M74:S74,"yyyy-mm")=V75)*(M75:S75 = "▲")))</f>
        <v>0</v>
      </c>
      <c r="Y75" s="140" cm="1">
        <f t="array" ref="Y75">IF(V75=V74,0,SUMPRODUCT((M74:S74&gt;=$N$8)*(M74:S74 &lt;= $N$9)*(TEXT(M74:S74,"yyyy-mm")=V75)*(M75:S75 = "★")))</f>
        <v>0</v>
      </c>
      <c r="Z75" s="135"/>
      <c r="AA75" s="135" t="str">
        <f t="shared" ref="AA75" si="241">IF(AK75&gt;=0.285,"OK","NG")</f>
        <v>NG</v>
      </c>
      <c r="AB75" s="136"/>
      <c r="AC75" s="144"/>
      <c r="AD75" s="144"/>
      <c r="AE75" s="144"/>
      <c r="AF75" s="144"/>
      <c r="AG75" s="144"/>
      <c r="AH75" s="145"/>
      <c r="AI75" s="146"/>
      <c r="AJ75" s="68">
        <f t="shared" ref="AJ75" si="242">COUNTIF(AC75:AI75,"●")</f>
        <v>0</v>
      </c>
      <c r="AK75" s="70">
        <f t="shared" ref="AK75" si="243">IF(COUNTA(AC75:AI75)=0,-1,IF(OR(COUNTIF(AC75:AI75,"▲")&gt;6,AND(AC74&lt;$N$9,$N$9&lt;AI74)),0.285,IF(AJ74+AJ75=0,0,AJ75/(AJ75+AJ74))))</f>
        <v>-1</v>
      </c>
      <c r="AL75" s="68" t="str">
        <f>TEXT(AI74,"YYYY-MM")</f>
        <v>2027-01</v>
      </c>
      <c r="AM75" s="69" cm="1">
        <f t="array" ref="AM75">IF(AL75=AL74,0,SUMPRODUCT((AC74:AI74&gt;=$N$8)*(AC74:AI74 &lt;= $N$9)*(TEXT(AC74:AI74,"yyyy-mm")=AL75)*(AC75:AI75 = "●")))</f>
        <v>0</v>
      </c>
      <c r="AN75" s="69" cm="1">
        <f t="array" ref="AN75">IF(AL75=AL74,0,SUMPRODUCT((AC74:AI74&gt;=$N$8)*(AC74:AI74 &lt;= $N$9)*(TEXT(AC74:AI74,"yyyy-mm")=AL75)*(AC75:AI75 = "▲")))</f>
        <v>0</v>
      </c>
      <c r="AO75" s="69" cm="1">
        <f t="array" ref="AO75">IF(AL75=AL74,0,SUMPRODUCT((AC74:AI74&gt;=$N$8)*(AC74:AI74 &lt;= $N$9)*(TEXT(AC74:AI74,"yyyy-mm")=AL75)*(AC75:AI75 = "★")))</f>
        <v>0</v>
      </c>
      <c r="AP75" s="68"/>
      <c r="AQ75" s="19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3"/>
    </row>
    <row r="76" spans="10:55" s="8" customFormat="1" ht="19.5" customHeight="1" x14ac:dyDescent="0.45">
      <c r="J76" s="86"/>
      <c r="K76" s="135"/>
      <c r="L76" s="132">
        <v>42</v>
      </c>
      <c r="M76" s="141">
        <f>S74+1</f>
        <v>46244</v>
      </c>
      <c r="N76" s="141">
        <f t="shared" ref="N76:S76" si="244">M76+1</f>
        <v>46245</v>
      </c>
      <c r="O76" s="141">
        <f t="shared" si="244"/>
        <v>46246</v>
      </c>
      <c r="P76" s="141">
        <f t="shared" si="244"/>
        <v>46247</v>
      </c>
      <c r="Q76" s="141">
        <f t="shared" si="244"/>
        <v>46248</v>
      </c>
      <c r="R76" s="142">
        <f t="shared" si="244"/>
        <v>46249</v>
      </c>
      <c r="S76" s="143">
        <f t="shared" si="244"/>
        <v>46250</v>
      </c>
      <c r="T76" s="135">
        <f t="shared" ref="T76" si="245">COUNTIF(M77:S77,"★")</f>
        <v>0</v>
      </c>
      <c r="U76" s="135"/>
      <c r="V76" s="135" t="str">
        <f>TEXT(M76,"YYYY-MM")</f>
        <v>2026-08</v>
      </c>
      <c r="W76" s="140" cm="1">
        <f t="array" ref="W76">SUMPRODUCT((M76:S76&gt;=$N$8)*(M76:S76 &lt;= $N$9)*(TEXT(M76:S76,"yyyy-mm")=V76)*(M77:S77 = "●"))</f>
        <v>0</v>
      </c>
      <c r="X76" s="140" cm="1">
        <f t="array" ref="X76">SUMPRODUCT((R76:S76&gt;=$N$8)*(R76:S76 &lt;= $N$9)*(TEXT(R76:S76,"yyyy-mm")=V76)*(R77:S77 = "▲"))</f>
        <v>0</v>
      </c>
      <c r="Y76" s="140" cm="1">
        <f t="array" ref="Y76">SUMPRODUCT((M76:S76&gt;=$N$8)*(M76:S76 &lt;= $N$9)*(TEXT(M76:S76,"yyyy-mm")=V76)*(M77:S77 = "★"))</f>
        <v>0</v>
      </c>
      <c r="Z76" s="135"/>
      <c r="AA76" s="135"/>
      <c r="AB76" s="132">
        <v>63</v>
      </c>
      <c r="AC76" s="141">
        <f>AI74+1</f>
        <v>46391</v>
      </c>
      <c r="AD76" s="141">
        <f t="shared" ref="AD76:AI76" si="246">AC76+1</f>
        <v>46392</v>
      </c>
      <c r="AE76" s="141">
        <f t="shared" si="246"/>
        <v>46393</v>
      </c>
      <c r="AF76" s="141">
        <f t="shared" si="246"/>
        <v>46394</v>
      </c>
      <c r="AG76" s="141">
        <f t="shared" si="246"/>
        <v>46395</v>
      </c>
      <c r="AH76" s="142">
        <f t="shared" si="246"/>
        <v>46396</v>
      </c>
      <c r="AI76" s="143">
        <f t="shared" si="246"/>
        <v>46397</v>
      </c>
      <c r="AJ76" s="68">
        <f t="shared" ref="AJ76" si="247">COUNTIF(AC77:AI77,"★")</f>
        <v>0</v>
      </c>
      <c r="AK76" s="68"/>
      <c r="AL76" s="68" t="str">
        <f>TEXT(AC76,"YYYY-MM")</f>
        <v>2027-01</v>
      </c>
      <c r="AM76" s="69" cm="1">
        <f t="array" ref="AM76">SUMPRODUCT((AC76:AI76&gt;=$N$8)*(AC76:AI76 &lt;= $N$9)*(TEXT(AC76:AI76,"yyyy-mm")=AL76)*(AC77:AI77 = "●"))</f>
        <v>0</v>
      </c>
      <c r="AN76" s="69" cm="1">
        <f t="array" ref="AN76">SUMPRODUCT((AH76:AI76&gt;=$N$8)*(AH76:AI76 &lt;= $N$9)*(TEXT(AH76:AI76,"yyyy-mm")=AL76)*(AH77:AI77 = "▲"))</f>
        <v>0</v>
      </c>
      <c r="AO76" s="69" cm="1">
        <f t="array" ref="AO76">SUMPRODUCT((AC76:AI76&gt;=$N$8)*(AC76:AI76 &lt;= $N$9)*(TEXT(AC76:AI76,"yyyy-mm")=AL76)*(AC77:AI77 = "★"))</f>
        <v>0</v>
      </c>
      <c r="AP76" s="68"/>
      <c r="AQ76" s="19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3"/>
    </row>
    <row r="77" spans="10:55" s="8" customFormat="1" ht="19.5" customHeight="1" thickBot="1" x14ac:dyDescent="0.5">
      <c r="J77" s="86"/>
      <c r="K77" s="135" t="str">
        <f t="shared" ref="K77" si="248">IF(U77&gt;=0.285,"OK","NG")</f>
        <v>NG</v>
      </c>
      <c r="L77" s="136"/>
      <c r="M77" s="144"/>
      <c r="N77" s="144"/>
      <c r="O77" s="144"/>
      <c r="P77" s="144"/>
      <c r="Q77" s="144"/>
      <c r="R77" s="145"/>
      <c r="S77" s="146"/>
      <c r="T77" s="135">
        <f t="shared" ref="T77" si="249">COUNTIF(M77:S77,"●")</f>
        <v>0</v>
      </c>
      <c r="U77" s="147">
        <f t="shared" ref="U77" si="250">IF(COUNTA(M77:S77)=0,-1,IF(OR(COUNTIF(M77:S77,"▲")&gt;6,AND(M76&lt;$N$9,$N$9&lt;S76)),0.285,IF(T76+T77=0,0,T77/(T77+T76))))</f>
        <v>-1</v>
      </c>
      <c r="V77" s="135" t="str">
        <f>TEXT(S76,"YYYY-MM")</f>
        <v>2026-08</v>
      </c>
      <c r="W77" s="140" cm="1">
        <f t="array" ref="W77">IF(V77=V76,0,SUMPRODUCT((M76:S76&gt;=$N$8)*(M76:S76 &lt;= $N$9)*(TEXT(M76:S76,"yyyy-mm")=V77)*(M77:S77 = "●")))</f>
        <v>0</v>
      </c>
      <c r="X77" s="140" cm="1">
        <f t="array" ref="X77">IF(V77=V76,0,SUMPRODUCT((M76:S76&gt;=$N$8)*(M76:S76 &lt;= $N$9)*(TEXT(M76:S76,"yyyy-mm")=V77)*(M77:S77 = "▲")))</f>
        <v>0</v>
      </c>
      <c r="Y77" s="140" cm="1">
        <f t="array" ref="Y77">IF(V77=V76,0,SUMPRODUCT((M76:S76&gt;=$N$8)*(M76:S76 &lt;= $N$9)*(TEXT(M76:S76,"yyyy-mm")=V77)*(M77:S77 = "★")))</f>
        <v>0</v>
      </c>
      <c r="Z77" s="135"/>
      <c r="AA77" s="135" t="str">
        <f t="shared" ref="AA77" si="251">IF(AK77&gt;=0.285,"OK","NG")</f>
        <v>NG</v>
      </c>
      <c r="AB77" s="136"/>
      <c r="AC77" s="144"/>
      <c r="AD77" s="144"/>
      <c r="AE77" s="144"/>
      <c r="AF77" s="144"/>
      <c r="AG77" s="144"/>
      <c r="AH77" s="145"/>
      <c r="AI77" s="146"/>
      <c r="AJ77" s="68">
        <f t="shared" ref="AJ77" si="252">COUNTIF(AC77:AI77,"●")</f>
        <v>0</v>
      </c>
      <c r="AK77" s="70">
        <f t="shared" ref="AK77" si="253">IF(COUNTA(AC77:AI77)=0,-1,IF(OR(COUNTIF(AC77:AI77,"▲")&gt;6,AND(AC76&lt;$N$9,$N$9&lt;AI76)),0.285,IF(AJ76+AJ77=0,0,AJ77/(AJ77+AJ76))))</f>
        <v>-1</v>
      </c>
      <c r="AL77" s="68" t="str">
        <f>TEXT(AI76,"YYYY-MM")</f>
        <v>2027-01</v>
      </c>
      <c r="AM77" s="69" cm="1">
        <f t="array" ref="AM77">IF(AL77=AL76,0,SUMPRODUCT((AC76:AI76&gt;=$N$8)*(AC76:AI76 &lt;= $N$9)*(TEXT(AC76:AI76,"yyyy-mm")=AL77)*(AC77:AI77 = "●")))</f>
        <v>0</v>
      </c>
      <c r="AN77" s="69" cm="1">
        <f t="array" ref="AN77">IF(AL77=AL76,0,SUMPRODUCT((AC76:AI76&gt;=$N$8)*(AC76:AI76 &lt;= $N$9)*(TEXT(AC76:AI76,"yyyy-mm")=AL77)*(AC77:AI77 = "▲")))</f>
        <v>0</v>
      </c>
      <c r="AO77" s="69" cm="1">
        <f t="array" ref="AO77">IF(AL77=AL76,0,SUMPRODUCT((AC76:AI76&gt;=$N$8)*(AC76:AI76 &lt;= $N$9)*(TEXT(AC76:AI76,"yyyy-mm")=AL77)*(AC77:AI77 = "★")))</f>
        <v>0</v>
      </c>
      <c r="AP77" s="68"/>
      <c r="AQ77" s="19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3"/>
    </row>
    <row r="78" spans="10:55" s="8" customFormat="1" ht="19.5" customHeight="1" x14ac:dyDescent="0.45">
      <c r="J78" s="86"/>
      <c r="K78" s="135"/>
      <c r="L78" s="132">
        <v>43</v>
      </c>
      <c r="M78" s="141">
        <f>S76+1</f>
        <v>46251</v>
      </c>
      <c r="N78" s="141">
        <f t="shared" ref="N78:S78" si="254">M78+1</f>
        <v>46252</v>
      </c>
      <c r="O78" s="141">
        <f t="shared" si="254"/>
        <v>46253</v>
      </c>
      <c r="P78" s="141">
        <f t="shared" si="254"/>
        <v>46254</v>
      </c>
      <c r="Q78" s="141">
        <f t="shared" si="254"/>
        <v>46255</v>
      </c>
      <c r="R78" s="142">
        <f t="shared" si="254"/>
        <v>46256</v>
      </c>
      <c r="S78" s="143">
        <f t="shared" si="254"/>
        <v>46257</v>
      </c>
      <c r="T78" s="135">
        <f t="shared" ref="T78" si="255">COUNTIF(M79:S79,"★")</f>
        <v>0</v>
      </c>
      <c r="U78" s="135"/>
      <c r="V78" s="135" t="str">
        <f>TEXT(M78,"YYYY-MM")</f>
        <v>2026-08</v>
      </c>
      <c r="W78" s="140" cm="1">
        <f t="array" ref="W78">SUMPRODUCT((M78:S78&gt;=$N$8)*(M78:S78 &lt;= $N$9)*(TEXT(M78:S78,"yyyy-mm")=V78)*(M79:S79 = "●"))</f>
        <v>0</v>
      </c>
      <c r="X78" s="140" cm="1">
        <f t="array" ref="X78">SUMPRODUCT((R78:S78&gt;=$N$8)*(R78:S78 &lt;= $N$9)*(TEXT(R78:S78,"yyyy-mm")=V78)*(R79:S79 = "▲"))</f>
        <v>0</v>
      </c>
      <c r="Y78" s="140" cm="1">
        <f t="array" ref="Y78">SUMPRODUCT((M78:S78&gt;=$N$8)*(M78:S78 &lt;= $N$9)*(TEXT(M78:S78,"yyyy-mm")=V78)*(M79:S79 = "★"))</f>
        <v>0</v>
      </c>
      <c r="Z78" s="135"/>
      <c r="AA78" s="135"/>
      <c r="AB78" s="132">
        <v>64</v>
      </c>
      <c r="AC78" s="141">
        <f>AI76+1</f>
        <v>46398</v>
      </c>
      <c r="AD78" s="141">
        <f t="shared" ref="AD78:AI78" si="256">AC78+1</f>
        <v>46399</v>
      </c>
      <c r="AE78" s="141">
        <f t="shared" si="256"/>
        <v>46400</v>
      </c>
      <c r="AF78" s="141">
        <f t="shared" si="256"/>
        <v>46401</v>
      </c>
      <c r="AG78" s="141">
        <f t="shared" si="256"/>
        <v>46402</v>
      </c>
      <c r="AH78" s="142">
        <f t="shared" si="256"/>
        <v>46403</v>
      </c>
      <c r="AI78" s="143">
        <f t="shared" si="256"/>
        <v>46404</v>
      </c>
      <c r="AJ78" s="68">
        <f t="shared" ref="AJ78" si="257">COUNTIF(AC79:AI79,"★")</f>
        <v>0</v>
      </c>
      <c r="AK78" s="68"/>
      <c r="AL78" s="68" t="str">
        <f>TEXT(AC78,"YYYY-MM")</f>
        <v>2027-01</v>
      </c>
      <c r="AM78" s="69" cm="1">
        <f t="array" ref="AM78">SUMPRODUCT((AC78:AI78&gt;=$N$8)*(AC78:AI78 &lt;= $N$9)*(TEXT(AC78:AI78,"yyyy-mm")=AL78)*(AC79:AI79 = "●"))</f>
        <v>0</v>
      </c>
      <c r="AN78" s="69" cm="1">
        <f t="array" ref="AN78">SUMPRODUCT((AH78:AI78&gt;=$N$8)*(AH78:AI78 &lt;= $N$9)*(TEXT(AH78:AI78,"yyyy-mm")=AL78)*(AH79:AI79 = "▲"))</f>
        <v>0</v>
      </c>
      <c r="AO78" s="69" cm="1">
        <f t="array" ref="AO78">SUMPRODUCT((AC78:AI78&gt;=$N$8)*(AC78:AI78 &lt;= $N$9)*(TEXT(AC78:AI78,"yyyy-mm")=AL78)*(AC79:AI79 = "★"))</f>
        <v>0</v>
      </c>
      <c r="AP78" s="68"/>
      <c r="AQ78" s="19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3"/>
    </row>
    <row r="79" spans="10:55" s="8" customFormat="1" ht="19.5" customHeight="1" thickBot="1" x14ac:dyDescent="0.5">
      <c r="J79" s="86"/>
      <c r="K79" s="135" t="str">
        <f t="shared" ref="K79" si="258">IF(U79&gt;=0.285,"OK","NG")</f>
        <v>NG</v>
      </c>
      <c r="L79" s="136"/>
      <c r="M79" s="144"/>
      <c r="N79" s="144"/>
      <c r="O79" s="144"/>
      <c r="P79" s="144"/>
      <c r="Q79" s="144"/>
      <c r="R79" s="145"/>
      <c r="S79" s="146"/>
      <c r="T79" s="135">
        <f t="shared" ref="T79" si="259">COUNTIF(M79:S79,"●")</f>
        <v>0</v>
      </c>
      <c r="U79" s="147">
        <f t="shared" ref="U79" si="260">IF(COUNTA(M79:S79)=0,-1,IF(OR(COUNTIF(M79:S79,"▲")&gt;6,AND(M78&lt;$N$9,$N$9&lt;S78)),0.285,IF(T78+T79=0,0,T79/(T79+T78))))</f>
        <v>-1</v>
      </c>
      <c r="V79" s="135" t="str">
        <f>TEXT(S78,"YYYY-MM")</f>
        <v>2026-08</v>
      </c>
      <c r="W79" s="140" cm="1">
        <f t="array" ref="W79">IF(V79=V78,0,SUMPRODUCT((M78:S78&gt;=$N$8)*(M78:S78 &lt;= $N$9)*(TEXT(M78:S78,"yyyy-mm")=V79)*(M79:S79 = "●")))</f>
        <v>0</v>
      </c>
      <c r="X79" s="140" cm="1">
        <f t="array" ref="X79">IF(V79=V78,0,SUMPRODUCT((M78:S78&gt;=$N$8)*(M78:S78 &lt;= $N$9)*(TEXT(M78:S78,"yyyy-mm")=V79)*(M79:S79 = "▲")))</f>
        <v>0</v>
      </c>
      <c r="Y79" s="140" cm="1">
        <f t="array" ref="Y79">IF(V79=V78,0,SUMPRODUCT((M78:S78&gt;=$N$8)*(M78:S78 &lt;= $N$9)*(TEXT(M78:S78,"yyyy-mm")=V79)*(M79:S79 = "★")))</f>
        <v>0</v>
      </c>
      <c r="Z79" s="135"/>
      <c r="AA79" s="135" t="str">
        <f t="shared" ref="AA79" si="261">IF(AK79&gt;=0.285,"OK","NG")</f>
        <v>NG</v>
      </c>
      <c r="AB79" s="136"/>
      <c r="AC79" s="144"/>
      <c r="AD79" s="144"/>
      <c r="AE79" s="144"/>
      <c r="AF79" s="144"/>
      <c r="AG79" s="144"/>
      <c r="AH79" s="145"/>
      <c r="AI79" s="146"/>
      <c r="AJ79" s="68">
        <f t="shared" ref="AJ79" si="262">COUNTIF(AC79:AI79,"●")</f>
        <v>0</v>
      </c>
      <c r="AK79" s="70">
        <f t="shared" ref="AK79" si="263">IF(COUNTA(AC79:AI79)=0,-1,IF(OR(COUNTIF(AC79:AI79,"▲")&gt;6,AND(AC78&lt;$N$9,$N$9&lt;AI78)),0.285,IF(AJ78+AJ79=0,0,AJ79/(AJ79+AJ78))))</f>
        <v>-1</v>
      </c>
      <c r="AL79" s="68" t="str">
        <f>TEXT(AI78,"YYYY-MM")</f>
        <v>2027-01</v>
      </c>
      <c r="AM79" s="69" cm="1">
        <f t="array" ref="AM79">IF(AL79=AL78,0,SUMPRODUCT((AC78:AI78&gt;=$N$8)*(AC78:AI78 &lt;= $N$9)*(TEXT(AC78:AI78,"yyyy-mm")=AL79)*(AC79:AI79 = "●")))</f>
        <v>0</v>
      </c>
      <c r="AN79" s="69" cm="1">
        <f t="array" ref="AN79">IF(AL79=AL78,0,SUMPRODUCT((AC78:AI78&gt;=$N$8)*(AC78:AI78 &lt;= $N$9)*(TEXT(AC78:AI78,"yyyy-mm")=AL79)*(AC79:AI79 = "▲")))</f>
        <v>0</v>
      </c>
      <c r="AO79" s="69" cm="1">
        <f t="array" ref="AO79">IF(AL79=AL78,0,SUMPRODUCT((AC78:AI78&gt;=$N$8)*(AC78:AI78 &lt;= $N$9)*(TEXT(AC78:AI78,"yyyy-mm")=AL79)*(AC79:AI79 = "★")))</f>
        <v>0</v>
      </c>
      <c r="AP79" s="68"/>
      <c r="AQ79" s="19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3"/>
    </row>
    <row r="80" spans="10:55" s="8" customFormat="1" ht="19.5" customHeight="1" x14ac:dyDescent="0.45">
      <c r="J80" s="86"/>
      <c r="K80" s="135"/>
      <c r="L80" s="132">
        <v>44</v>
      </c>
      <c r="M80" s="141">
        <f>S78+1</f>
        <v>46258</v>
      </c>
      <c r="N80" s="141">
        <f t="shared" ref="N80:S80" si="264">M80+1</f>
        <v>46259</v>
      </c>
      <c r="O80" s="141">
        <f t="shared" si="264"/>
        <v>46260</v>
      </c>
      <c r="P80" s="141">
        <f t="shared" si="264"/>
        <v>46261</v>
      </c>
      <c r="Q80" s="141">
        <f t="shared" si="264"/>
        <v>46262</v>
      </c>
      <c r="R80" s="142">
        <f t="shared" si="264"/>
        <v>46263</v>
      </c>
      <c r="S80" s="143">
        <f t="shared" si="264"/>
        <v>46264</v>
      </c>
      <c r="T80" s="135">
        <f t="shared" ref="T80" si="265">COUNTIF(M81:S81,"★")</f>
        <v>0</v>
      </c>
      <c r="U80" s="135"/>
      <c r="V80" s="135" t="str">
        <f>TEXT(M80,"YYYY-MM")</f>
        <v>2026-08</v>
      </c>
      <c r="W80" s="140" cm="1">
        <f t="array" ref="W80">SUMPRODUCT((M80:S80&gt;=$N$8)*(M80:S80 &lt;= $N$9)*(TEXT(M80:S80,"yyyy-mm")=V80)*(M81:S81 = "●"))</f>
        <v>0</v>
      </c>
      <c r="X80" s="140" cm="1">
        <f t="array" ref="X80">SUMPRODUCT((R80:S80&gt;=$N$8)*(R80:S80 &lt;= $N$9)*(TEXT(R80:S80,"yyyy-mm")=V80)*(R81:S81 = "▲"))</f>
        <v>0</v>
      </c>
      <c r="Y80" s="140" cm="1">
        <f t="array" ref="Y80">SUMPRODUCT((M80:S80&gt;=$N$8)*(M80:S80 &lt;= $N$9)*(TEXT(M80:S80,"yyyy-mm")=V80)*(M81:S81 = "★"))</f>
        <v>0</v>
      </c>
      <c r="Z80" s="135"/>
      <c r="AA80" s="135"/>
      <c r="AB80" s="132">
        <v>65</v>
      </c>
      <c r="AC80" s="141">
        <f>AI78+1</f>
        <v>46405</v>
      </c>
      <c r="AD80" s="141">
        <f t="shared" ref="AD80:AI80" si="266">AC80+1</f>
        <v>46406</v>
      </c>
      <c r="AE80" s="141">
        <f t="shared" si="266"/>
        <v>46407</v>
      </c>
      <c r="AF80" s="141">
        <f t="shared" si="266"/>
        <v>46408</v>
      </c>
      <c r="AG80" s="141">
        <f t="shared" si="266"/>
        <v>46409</v>
      </c>
      <c r="AH80" s="142">
        <f t="shared" si="266"/>
        <v>46410</v>
      </c>
      <c r="AI80" s="143">
        <f t="shared" si="266"/>
        <v>46411</v>
      </c>
      <c r="AJ80" s="68">
        <f t="shared" ref="AJ80" si="267">COUNTIF(AC81:AI81,"★")</f>
        <v>0</v>
      </c>
      <c r="AK80" s="68"/>
      <c r="AL80" s="68" t="str">
        <f>TEXT(AC80,"YYYY-MM")</f>
        <v>2027-01</v>
      </c>
      <c r="AM80" s="69" cm="1">
        <f t="array" ref="AM80">SUMPRODUCT((AC80:AI80&gt;=$N$8)*(AC80:AI80 &lt;= $N$9)*(TEXT(AC80:AI80,"yyyy-mm")=AL80)*(AC81:AI81 = "●"))</f>
        <v>0</v>
      </c>
      <c r="AN80" s="69" cm="1">
        <f t="array" ref="AN80">SUMPRODUCT((AH80:AI80&gt;=$N$8)*(AH80:AI80 &lt;= $N$9)*(TEXT(AH80:AI80,"yyyy-mm")=AL80)*(AH81:AI81 = "▲"))</f>
        <v>0</v>
      </c>
      <c r="AO80" s="69" cm="1">
        <f t="array" ref="AO80">SUMPRODUCT((AC80:AI80&gt;=$N$8)*(AC80:AI80 &lt;= $N$9)*(TEXT(AC80:AI80,"yyyy-mm")=AL80)*(AC81:AI81 = "★"))</f>
        <v>0</v>
      </c>
      <c r="AP80" s="68"/>
      <c r="AQ80" s="19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3"/>
    </row>
    <row r="81" spans="10:55" s="8" customFormat="1" ht="19.5" customHeight="1" thickBot="1" x14ac:dyDescent="0.5">
      <c r="J81" s="86"/>
      <c r="K81" s="135" t="str">
        <f t="shared" ref="K81" si="268">IF(U81&gt;=0.285,"OK","NG")</f>
        <v>NG</v>
      </c>
      <c r="L81" s="136"/>
      <c r="M81" s="144"/>
      <c r="N81" s="144"/>
      <c r="O81" s="144"/>
      <c r="P81" s="144"/>
      <c r="Q81" s="144"/>
      <c r="R81" s="145"/>
      <c r="S81" s="146"/>
      <c r="T81" s="135">
        <f t="shared" ref="T81" si="269">COUNTIF(M81:S81,"●")</f>
        <v>0</v>
      </c>
      <c r="U81" s="147">
        <f t="shared" ref="U81" si="270">IF(COUNTA(M81:S81)=0,-1,IF(OR(COUNTIF(M81:S81,"▲")&gt;6,AND(M80&lt;$N$9,$N$9&lt;S80)),0.285,IF(T80+T81=0,0,T81/(T81+T80))))</f>
        <v>-1</v>
      </c>
      <c r="V81" s="135" t="str">
        <f>TEXT(S80,"YYYY-MM")</f>
        <v>2026-08</v>
      </c>
      <c r="W81" s="140" cm="1">
        <f t="array" ref="W81">IF(V81=V80,0,SUMPRODUCT((M80:S80&gt;=$N$8)*(M80:S80 &lt;= $N$9)*(TEXT(M80:S80,"yyyy-mm")=V81)*(M81:S81 = "●")))</f>
        <v>0</v>
      </c>
      <c r="X81" s="140" cm="1">
        <f t="array" ref="X81">IF(V81=V80,0,SUMPRODUCT((M80:S80&gt;=$N$8)*(M80:S80 &lt;= $N$9)*(TEXT(M80:S80,"yyyy-mm")=V81)*(M81:S81 = "▲")))</f>
        <v>0</v>
      </c>
      <c r="Y81" s="140" cm="1">
        <f t="array" ref="Y81">IF(V81=V80,0,SUMPRODUCT((M80:S80&gt;=$N$8)*(M80:S80 &lt;= $N$9)*(TEXT(M80:S80,"yyyy-mm")=V81)*(M81:S81 = "★")))</f>
        <v>0</v>
      </c>
      <c r="Z81" s="135"/>
      <c r="AA81" s="135" t="str">
        <f t="shared" ref="AA81" si="271">IF(AK81&gt;=0.285,"OK","NG")</f>
        <v>NG</v>
      </c>
      <c r="AB81" s="136"/>
      <c r="AC81" s="144"/>
      <c r="AD81" s="144"/>
      <c r="AE81" s="144"/>
      <c r="AF81" s="144"/>
      <c r="AG81" s="144"/>
      <c r="AH81" s="145"/>
      <c r="AI81" s="146"/>
      <c r="AJ81" s="68">
        <f t="shared" ref="AJ81" si="272">COUNTIF(AC81:AI81,"●")</f>
        <v>0</v>
      </c>
      <c r="AK81" s="70">
        <f t="shared" ref="AK81" si="273">IF(COUNTA(AC81:AI81)=0,-1,IF(OR(COUNTIF(AC81:AI81,"▲")&gt;6,AND(AC80&lt;$N$9,$N$9&lt;AI80)),0.285,IF(AJ80+AJ81=0,0,AJ81/(AJ81+AJ80))))</f>
        <v>-1</v>
      </c>
      <c r="AL81" s="68" t="str">
        <f>TEXT(AI80,"YYYY-MM")</f>
        <v>2027-01</v>
      </c>
      <c r="AM81" s="69" cm="1">
        <f t="array" ref="AM81">IF(AL81=AL80,0,SUMPRODUCT((AC80:AI80&gt;=$N$8)*(AC80:AI80 &lt;= $N$9)*(TEXT(AC80:AI80,"yyyy-mm")=AL81)*(AC81:AI81 = "●")))</f>
        <v>0</v>
      </c>
      <c r="AN81" s="69" cm="1">
        <f t="array" ref="AN81">IF(AL81=AL80,0,SUMPRODUCT((AC80:AI80&gt;=$N$8)*(AC80:AI80 &lt;= $N$9)*(TEXT(AC80:AI80,"yyyy-mm")=AL81)*(AC81:AI81 = "▲")))</f>
        <v>0</v>
      </c>
      <c r="AO81" s="69" cm="1">
        <f t="array" ref="AO81">IF(AL81=AL80,0,SUMPRODUCT((AC80:AI80&gt;=$N$8)*(AC80:AI80 &lt;= $N$9)*(TEXT(AC80:AI80,"yyyy-mm")=AL81)*(AC81:AI81 = "★")))</f>
        <v>0</v>
      </c>
      <c r="AP81" s="68"/>
      <c r="AQ81" s="19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3"/>
    </row>
    <row r="82" spans="10:55" s="8" customFormat="1" ht="19.5" customHeight="1" x14ac:dyDescent="0.45">
      <c r="J82" s="86"/>
      <c r="K82" s="135"/>
      <c r="L82" s="132">
        <v>45</v>
      </c>
      <c r="M82" s="141">
        <f>S80+1</f>
        <v>46265</v>
      </c>
      <c r="N82" s="141">
        <f t="shared" ref="N82:S82" si="274">M82+1</f>
        <v>46266</v>
      </c>
      <c r="O82" s="141">
        <f t="shared" si="274"/>
        <v>46267</v>
      </c>
      <c r="P82" s="141">
        <f t="shared" si="274"/>
        <v>46268</v>
      </c>
      <c r="Q82" s="141">
        <f t="shared" si="274"/>
        <v>46269</v>
      </c>
      <c r="R82" s="142">
        <f t="shared" si="274"/>
        <v>46270</v>
      </c>
      <c r="S82" s="143">
        <f t="shared" si="274"/>
        <v>46271</v>
      </c>
      <c r="T82" s="135">
        <f t="shared" ref="T82" si="275">COUNTIF(M83:S83,"★")</f>
        <v>0</v>
      </c>
      <c r="U82" s="135"/>
      <c r="V82" s="135" t="str">
        <f>TEXT(M82,"YYYY-MM")</f>
        <v>2026-08</v>
      </c>
      <c r="W82" s="140" cm="1">
        <f t="array" ref="W82">SUMPRODUCT((M82:S82&gt;=$N$8)*(M82:S82 &lt;= $N$9)*(TEXT(M82:S82,"yyyy-mm")=V82)*(M83:S83 = "●"))</f>
        <v>0</v>
      </c>
      <c r="X82" s="140" cm="1">
        <f t="array" ref="X82">SUMPRODUCT((R82:S82&gt;=$N$8)*(R82:S82 &lt;= $N$9)*(TEXT(R82:S82,"yyyy-mm")=V82)*(R83:S83 = "▲"))</f>
        <v>0</v>
      </c>
      <c r="Y82" s="140" cm="1">
        <f t="array" ref="Y82">SUMPRODUCT((M82:S82&gt;=$N$8)*(M82:S82 &lt;= $N$9)*(TEXT(M82:S82,"yyyy-mm")=V82)*(M83:S83 = "★"))</f>
        <v>0</v>
      </c>
      <c r="Z82" s="135"/>
      <c r="AA82" s="135"/>
      <c r="AB82" s="132">
        <v>66</v>
      </c>
      <c r="AC82" s="141">
        <f>AI80+1</f>
        <v>46412</v>
      </c>
      <c r="AD82" s="141">
        <f t="shared" ref="AD82:AI82" si="276">AC82+1</f>
        <v>46413</v>
      </c>
      <c r="AE82" s="141">
        <f t="shared" si="276"/>
        <v>46414</v>
      </c>
      <c r="AF82" s="141">
        <f t="shared" si="276"/>
        <v>46415</v>
      </c>
      <c r="AG82" s="141">
        <f t="shared" si="276"/>
        <v>46416</v>
      </c>
      <c r="AH82" s="142">
        <f t="shared" si="276"/>
        <v>46417</v>
      </c>
      <c r="AI82" s="143">
        <f t="shared" si="276"/>
        <v>46418</v>
      </c>
      <c r="AJ82" s="68">
        <f t="shared" ref="AJ82" si="277">COUNTIF(AC83:AI83,"★")</f>
        <v>0</v>
      </c>
      <c r="AK82" s="68"/>
      <c r="AL82" s="68" t="str">
        <f>TEXT(AC82,"YYYY-MM")</f>
        <v>2027-01</v>
      </c>
      <c r="AM82" s="69" cm="1">
        <f t="array" ref="AM82">SUMPRODUCT((AC82:AI82&gt;=$N$8)*(AC82:AI82 &lt;= $N$9)*(TEXT(AC82:AI82,"yyyy-mm")=AL82)*(AC83:AI83 = "●"))</f>
        <v>0</v>
      </c>
      <c r="AN82" s="69" cm="1">
        <f t="array" ref="AN82">SUMPRODUCT((AH82:AI82&gt;=$N$8)*(AH82:AI82 &lt;= $N$9)*(TEXT(AH82:AI82,"yyyy-mm")=AL82)*(AH83:AI83 = "▲"))</f>
        <v>0</v>
      </c>
      <c r="AO82" s="69" cm="1">
        <f t="array" ref="AO82">SUMPRODUCT((AC82:AI82&gt;=$N$8)*(AC82:AI82 &lt;= $N$9)*(TEXT(AC82:AI82,"yyyy-mm")=AL82)*(AC83:AI83 = "★"))</f>
        <v>0</v>
      </c>
      <c r="AP82" s="68"/>
      <c r="AQ82" s="19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3"/>
    </row>
    <row r="83" spans="10:55" s="8" customFormat="1" ht="19.5" customHeight="1" thickBot="1" x14ac:dyDescent="0.5">
      <c r="J83" s="86"/>
      <c r="K83" s="135" t="str">
        <f t="shared" ref="K83" si="278">IF(U83&gt;=0.285,"OK","NG")</f>
        <v>NG</v>
      </c>
      <c r="L83" s="136"/>
      <c r="M83" s="144"/>
      <c r="N83" s="144"/>
      <c r="O83" s="144"/>
      <c r="P83" s="144"/>
      <c r="Q83" s="144"/>
      <c r="R83" s="145"/>
      <c r="S83" s="146"/>
      <c r="T83" s="135">
        <f t="shared" ref="T83" si="279">COUNTIF(M83:S83,"●")</f>
        <v>0</v>
      </c>
      <c r="U83" s="147">
        <f t="shared" ref="U83" si="280">IF(COUNTA(M83:S83)=0,-1,IF(OR(COUNTIF(M83:S83,"▲")&gt;6,AND(M82&lt;$N$9,$N$9&lt;S82)),0.285,IF(T82+T83=0,0,T83/(T83+T82))))</f>
        <v>-1</v>
      </c>
      <c r="V83" s="135" t="str">
        <f>TEXT(S82,"YYYY-MM")</f>
        <v>2026-09</v>
      </c>
      <c r="W83" s="140" cm="1">
        <f t="array" ref="W83">IF(V83=V82,0,SUMPRODUCT((M82:S82&gt;=$N$8)*(M82:S82 &lt;= $N$9)*(TEXT(M82:S82,"yyyy-mm")=V83)*(M83:S83 = "●")))</f>
        <v>0</v>
      </c>
      <c r="X83" s="140" cm="1">
        <f t="array" ref="X83">IF(V83=V82,0,SUMPRODUCT((M82:S82&gt;=$N$8)*(M82:S82 &lt;= $N$9)*(TEXT(M82:S82,"yyyy-mm")=V83)*(M83:S83 = "▲")))</f>
        <v>0</v>
      </c>
      <c r="Y83" s="140" cm="1">
        <f t="array" ref="Y83">IF(V83=V82,0,SUMPRODUCT((M82:S82&gt;=$N$8)*(M82:S82 &lt;= $N$9)*(TEXT(M82:S82,"yyyy-mm")=V83)*(M83:S83 = "★")))</f>
        <v>0</v>
      </c>
      <c r="Z83" s="135"/>
      <c r="AA83" s="135" t="str">
        <f t="shared" ref="AA83" si="281">IF(AK83&gt;=0.285,"OK","NG")</f>
        <v>NG</v>
      </c>
      <c r="AB83" s="136"/>
      <c r="AC83" s="144"/>
      <c r="AD83" s="144"/>
      <c r="AE83" s="144"/>
      <c r="AF83" s="144"/>
      <c r="AG83" s="144"/>
      <c r="AH83" s="145"/>
      <c r="AI83" s="146"/>
      <c r="AJ83" s="68">
        <f t="shared" ref="AJ83" si="282">COUNTIF(AC83:AI83,"●")</f>
        <v>0</v>
      </c>
      <c r="AK83" s="70">
        <f t="shared" ref="AK83" si="283">IF(COUNTA(AC83:AI83)=0,-1,IF(OR(COUNTIF(AC83:AI83,"▲")&gt;6,AND(AC82&lt;$N$9,$N$9&lt;AI82)),0.285,IF(AJ82+AJ83=0,0,AJ83/(AJ83+AJ82))))</f>
        <v>-1</v>
      </c>
      <c r="AL83" s="68" t="str">
        <f>TEXT(AI82,"YYYY-MM")</f>
        <v>2027-01</v>
      </c>
      <c r="AM83" s="69" cm="1">
        <f t="array" ref="AM83">IF(AL83=AL82,0,SUMPRODUCT((AC82:AI82&gt;=$N$8)*(AC82:AI82 &lt;= $N$9)*(TEXT(AC82:AI82,"yyyy-mm")=AL83)*(AC83:AI83 = "●")))</f>
        <v>0</v>
      </c>
      <c r="AN83" s="69" cm="1">
        <f t="array" ref="AN83">IF(AL83=AL82,0,SUMPRODUCT((AC82:AI82&gt;=$N$8)*(AC82:AI82 &lt;= $N$9)*(TEXT(AC82:AI82,"yyyy-mm")=AL83)*(AC83:AI83 = "▲")))</f>
        <v>0</v>
      </c>
      <c r="AO83" s="69" cm="1">
        <f t="array" ref="AO83">IF(AL83=AL82,0,SUMPRODUCT((AC82:AI82&gt;=$N$8)*(AC82:AI82 &lt;= $N$9)*(TEXT(AC82:AI82,"yyyy-mm")=AL83)*(AC83:AI83 = "★")))</f>
        <v>0</v>
      </c>
      <c r="AP83" s="68"/>
      <c r="AQ83" s="19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3"/>
    </row>
    <row r="84" spans="10:55" s="8" customFormat="1" ht="19.5" customHeight="1" x14ac:dyDescent="0.45">
      <c r="J84" s="86"/>
      <c r="K84" s="135"/>
      <c r="L84" s="132">
        <v>46</v>
      </c>
      <c r="M84" s="141">
        <f>S82+1</f>
        <v>46272</v>
      </c>
      <c r="N84" s="141">
        <f t="shared" ref="N84:S84" si="284">M84+1</f>
        <v>46273</v>
      </c>
      <c r="O84" s="141">
        <f t="shared" si="284"/>
        <v>46274</v>
      </c>
      <c r="P84" s="141">
        <f t="shared" si="284"/>
        <v>46275</v>
      </c>
      <c r="Q84" s="141">
        <f t="shared" si="284"/>
        <v>46276</v>
      </c>
      <c r="R84" s="142">
        <f t="shared" si="284"/>
        <v>46277</v>
      </c>
      <c r="S84" s="143">
        <f t="shared" si="284"/>
        <v>46278</v>
      </c>
      <c r="T84" s="135">
        <f t="shared" ref="T84" si="285">COUNTIF(M85:S85,"★")</f>
        <v>0</v>
      </c>
      <c r="U84" s="135"/>
      <c r="V84" s="135" t="str">
        <f>TEXT(M84,"YYYY-MM")</f>
        <v>2026-09</v>
      </c>
      <c r="W84" s="140" cm="1">
        <f t="array" ref="W84">SUMPRODUCT((M84:S84&gt;=$N$8)*(M84:S84 &lt;= $N$9)*(TEXT(M84:S84,"yyyy-mm")=V84)*(M85:S85 = "●"))</f>
        <v>0</v>
      </c>
      <c r="X84" s="140" cm="1">
        <f t="array" ref="X84">SUMPRODUCT((R84:S84&gt;=$N$8)*(R84:S84 &lt;= $N$9)*(TEXT(R84:S84,"yyyy-mm")=V84)*(R85:S85 = "▲"))</f>
        <v>0</v>
      </c>
      <c r="Y84" s="140" cm="1">
        <f t="array" ref="Y84">SUMPRODUCT((M84:S84&gt;=$N$8)*(M84:S84 &lt;= $N$9)*(TEXT(M84:S84,"yyyy-mm")=V84)*(M85:S85 = "★"))</f>
        <v>0</v>
      </c>
      <c r="Z84" s="135"/>
      <c r="AA84" s="135"/>
      <c r="AB84" s="132">
        <v>67</v>
      </c>
      <c r="AC84" s="141">
        <f>AI82+1</f>
        <v>46419</v>
      </c>
      <c r="AD84" s="141">
        <f t="shared" ref="AD84:AI84" si="286">AC84+1</f>
        <v>46420</v>
      </c>
      <c r="AE84" s="141">
        <f t="shared" si="286"/>
        <v>46421</v>
      </c>
      <c r="AF84" s="141">
        <f t="shared" si="286"/>
        <v>46422</v>
      </c>
      <c r="AG84" s="141">
        <f t="shared" si="286"/>
        <v>46423</v>
      </c>
      <c r="AH84" s="142">
        <f t="shared" si="286"/>
        <v>46424</v>
      </c>
      <c r="AI84" s="143">
        <f t="shared" si="286"/>
        <v>46425</v>
      </c>
      <c r="AJ84" s="68">
        <f t="shared" ref="AJ84" si="287">COUNTIF(AC85:AI85,"★")</f>
        <v>0</v>
      </c>
      <c r="AK84" s="68"/>
      <c r="AL84" s="68" t="str">
        <f>TEXT(AC84,"YYYY-MM")</f>
        <v>2027-02</v>
      </c>
      <c r="AM84" s="69" cm="1">
        <f t="array" ref="AM84">SUMPRODUCT((AC84:AI84&gt;=$N$8)*(AC84:AI84 &lt;= $N$9)*(TEXT(AC84:AI84,"yyyy-mm")=AL84)*(AC85:AI85 = "●"))</f>
        <v>0</v>
      </c>
      <c r="AN84" s="69" cm="1">
        <f t="array" ref="AN84">SUMPRODUCT((AH84:AI84&gt;=$N$8)*(AH84:AI84 &lt;= $N$9)*(TEXT(AH84:AI84,"yyyy-mm")=AL84)*(AH85:AI85 = "▲"))</f>
        <v>0</v>
      </c>
      <c r="AO84" s="69" cm="1">
        <f t="array" ref="AO84">SUMPRODUCT((AC84:AI84&gt;=$N$8)*(AC84:AI84 &lt;= $N$9)*(TEXT(AC84:AI84,"yyyy-mm")=AL84)*(AC85:AI85 = "★"))</f>
        <v>0</v>
      </c>
      <c r="AP84" s="68"/>
      <c r="AQ84" s="19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3"/>
    </row>
    <row r="85" spans="10:55" s="8" customFormat="1" ht="19.5" customHeight="1" thickBot="1" x14ac:dyDescent="0.5">
      <c r="J85" s="86"/>
      <c r="K85" s="135" t="str">
        <f t="shared" ref="K85" si="288">IF(U85&gt;=0.285,"OK","NG")</f>
        <v>NG</v>
      </c>
      <c r="L85" s="136"/>
      <c r="M85" s="144"/>
      <c r="N85" s="144"/>
      <c r="O85" s="144"/>
      <c r="P85" s="144"/>
      <c r="Q85" s="144"/>
      <c r="R85" s="145"/>
      <c r="S85" s="146"/>
      <c r="T85" s="135">
        <f t="shared" ref="T85" si="289">COUNTIF(M85:S85,"●")</f>
        <v>0</v>
      </c>
      <c r="U85" s="147">
        <f t="shared" ref="U85" si="290">IF(COUNTA(M85:S85)=0,-1,IF(OR(COUNTIF(M85:S85,"▲")&gt;6,AND(M84&lt;$N$9,$N$9&lt;S84)),0.285,IF(T84+T85=0,0,T85/(T85+T84))))</f>
        <v>-1</v>
      </c>
      <c r="V85" s="135" t="str">
        <f>TEXT(S84,"YYYY-MM")</f>
        <v>2026-09</v>
      </c>
      <c r="W85" s="140" cm="1">
        <f t="array" ref="W85">IF(V85=V84,0,SUMPRODUCT((M84:S84&gt;=$N$8)*(M84:S84 &lt;= $N$9)*(TEXT(M84:S84,"yyyy-mm")=V85)*(M85:S85 = "●")))</f>
        <v>0</v>
      </c>
      <c r="X85" s="140" cm="1">
        <f t="array" ref="X85">IF(V85=V84,0,SUMPRODUCT((M84:S84&gt;=$N$8)*(M84:S84 &lt;= $N$9)*(TEXT(M84:S84,"yyyy-mm")=V85)*(M85:S85 = "▲")))</f>
        <v>0</v>
      </c>
      <c r="Y85" s="140" cm="1">
        <f t="array" ref="Y85">IF(V85=V84,0,SUMPRODUCT((M84:S84&gt;=$N$8)*(M84:S84 &lt;= $N$9)*(TEXT(M84:S84,"yyyy-mm")=V85)*(M85:S85 = "★")))</f>
        <v>0</v>
      </c>
      <c r="Z85" s="135"/>
      <c r="AA85" s="135" t="str">
        <f t="shared" ref="AA85" si="291">IF(AK85&gt;=0.285,"OK","NG")</f>
        <v>NG</v>
      </c>
      <c r="AB85" s="136"/>
      <c r="AC85" s="144"/>
      <c r="AD85" s="144"/>
      <c r="AE85" s="144"/>
      <c r="AF85" s="144"/>
      <c r="AG85" s="144"/>
      <c r="AH85" s="145"/>
      <c r="AI85" s="146"/>
      <c r="AJ85" s="68">
        <f t="shared" ref="AJ85" si="292">COUNTIF(AC85:AI85,"●")</f>
        <v>0</v>
      </c>
      <c r="AK85" s="70">
        <f t="shared" ref="AK85" si="293">IF(COUNTA(AC85:AI85)=0,-1,IF(OR(COUNTIF(AC85:AI85,"▲")&gt;6,AND(AC84&lt;$N$9,$N$9&lt;AI84)),0.285,IF(AJ84+AJ85=0,0,AJ85/(AJ85+AJ84))))</f>
        <v>-1</v>
      </c>
      <c r="AL85" s="68" t="str">
        <f>TEXT(AI84,"YYYY-MM")</f>
        <v>2027-02</v>
      </c>
      <c r="AM85" s="69" cm="1">
        <f t="array" ref="AM85">IF(AL85=AL84,0,SUMPRODUCT((AC84:AI84&gt;=$N$8)*(AC84:AI84 &lt;= $N$9)*(TEXT(AC84:AI84,"yyyy-mm")=AL85)*(AC85:AI85 = "●")))</f>
        <v>0</v>
      </c>
      <c r="AN85" s="69" cm="1">
        <f t="array" ref="AN85">IF(AL85=AL84,0,SUMPRODUCT((AC84:AI84&gt;=$N$8)*(AC84:AI84 &lt;= $N$9)*(TEXT(AC84:AI84,"yyyy-mm")=AL85)*(AC85:AI85 = "▲")))</f>
        <v>0</v>
      </c>
      <c r="AO85" s="69" cm="1">
        <f t="array" ref="AO85">IF(AL85=AL84,0,SUMPRODUCT((AC84:AI84&gt;=$N$8)*(AC84:AI84 &lt;= $N$9)*(TEXT(AC84:AI84,"yyyy-mm")=AL85)*(AC85:AI85 = "★")))</f>
        <v>0</v>
      </c>
      <c r="AP85" s="68"/>
      <c r="AQ85" s="19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3"/>
    </row>
    <row r="86" spans="10:55" s="8" customFormat="1" ht="19.5" customHeight="1" x14ac:dyDescent="0.45">
      <c r="J86" s="86"/>
      <c r="K86" s="135"/>
      <c r="L86" s="132">
        <v>47</v>
      </c>
      <c r="M86" s="141">
        <f>S84+1</f>
        <v>46279</v>
      </c>
      <c r="N86" s="141">
        <f t="shared" ref="N86:S86" si="294">M86+1</f>
        <v>46280</v>
      </c>
      <c r="O86" s="141">
        <f t="shared" si="294"/>
        <v>46281</v>
      </c>
      <c r="P86" s="141">
        <f t="shared" si="294"/>
        <v>46282</v>
      </c>
      <c r="Q86" s="141">
        <f t="shared" si="294"/>
        <v>46283</v>
      </c>
      <c r="R86" s="142">
        <f t="shared" si="294"/>
        <v>46284</v>
      </c>
      <c r="S86" s="143">
        <f t="shared" si="294"/>
        <v>46285</v>
      </c>
      <c r="T86" s="135">
        <f t="shared" ref="T86" si="295">COUNTIF(M87:S87,"★")</f>
        <v>0</v>
      </c>
      <c r="U86" s="135"/>
      <c r="V86" s="135" t="str">
        <f>TEXT(M86,"YYYY-MM")</f>
        <v>2026-09</v>
      </c>
      <c r="W86" s="140" cm="1">
        <f t="array" ref="W86">SUMPRODUCT((M86:S86&gt;=$N$8)*(M86:S86 &lt;= $N$9)*(TEXT(M86:S86,"yyyy-mm")=V86)*(M87:S87 = "●"))</f>
        <v>0</v>
      </c>
      <c r="X86" s="140" cm="1">
        <f t="array" ref="X86">SUMPRODUCT((R86:S86&gt;=$N$8)*(R86:S86 &lt;= $N$9)*(TEXT(R86:S86,"yyyy-mm")=V86)*(R87:S87 = "▲"))</f>
        <v>0</v>
      </c>
      <c r="Y86" s="140" cm="1">
        <f t="array" ref="Y86">SUMPRODUCT((M86:S86&gt;=$N$8)*(M86:S86 &lt;= $N$9)*(TEXT(M86:S86,"yyyy-mm")=V86)*(M87:S87 = "★"))</f>
        <v>0</v>
      </c>
      <c r="Z86" s="135"/>
      <c r="AA86" s="135"/>
      <c r="AB86" s="132">
        <v>68</v>
      </c>
      <c r="AC86" s="141">
        <f>AI84+1</f>
        <v>46426</v>
      </c>
      <c r="AD86" s="141">
        <f t="shared" ref="AD86:AI86" si="296">AC86+1</f>
        <v>46427</v>
      </c>
      <c r="AE86" s="141">
        <f t="shared" si="296"/>
        <v>46428</v>
      </c>
      <c r="AF86" s="141">
        <f t="shared" si="296"/>
        <v>46429</v>
      </c>
      <c r="AG86" s="141">
        <f t="shared" si="296"/>
        <v>46430</v>
      </c>
      <c r="AH86" s="142">
        <f t="shared" si="296"/>
        <v>46431</v>
      </c>
      <c r="AI86" s="143">
        <f t="shared" si="296"/>
        <v>46432</v>
      </c>
      <c r="AJ86" s="68">
        <f t="shared" ref="AJ86" si="297">COUNTIF(AC87:AI87,"★")</f>
        <v>0</v>
      </c>
      <c r="AK86" s="68"/>
      <c r="AL86" s="68" t="str">
        <f>TEXT(AC86,"YYYY-MM")</f>
        <v>2027-02</v>
      </c>
      <c r="AM86" s="69" cm="1">
        <f t="array" ref="AM86">SUMPRODUCT((AC86:AI86&gt;=$N$8)*(AC86:AI86 &lt;= $N$9)*(TEXT(AC86:AI86,"yyyy-mm")=AL86)*(AC87:AI87 = "●"))</f>
        <v>0</v>
      </c>
      <c r="AN86" s="69" cm="1">
        <f t="array" ref="AN86">SUMPRODUCT((AH86:AI86&gt;=$N$8)*(AH86:AI86 &lt;= $N$9)*(TEXT(AH86:AI86,"yyyy-mm")=AL86)*(AH87:AI87 = "▲"))</f>
        <v>0</v>
      </c>
      <c r="AO86" s="69" cm="1">
        <f t="array" ref="AO86">SUMPRODUCT((AC86:AI86&gt;=$N$8)*(AC86:AI86 &lt;= $N$9)*(TEXT(AC86:AI86,"yyyy-mm")=AL86)*(AC87:AI87 = "★"))</f>
        <v>0</v>
      </c>
      <c r="AP86" s="68"/>
      <c r="AQ86" s="19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3"/>
    </row>
    <row r="87" spans="10:55" s="8" customFormat="1" ht="19.5" customHeight="1" thickBot="1" x14ac:dyDescent="0.5">
      <c r="J87" s="86"/>
      <c r="K87" s="135" t="str">
        <f t="shared" ref="K87" si="298">IF(U87&gt;=0.285,"OK","NG")</f>
        <v>NG</v>
      </c>
      <c r="L87" s="136"/>
      <c r="M87" s="144"/>
      <c r="N87" s="144"/>
      <c r="O87" s="144"/>
      <c r="P87" s="144"/>
      <c r="Q87" s="144"/>
      <c r="R87" s="145"/>
      <c r="S87" s="146"/>
      <c r="T87" s="135">
        <f t="shared" ref="T87" si="299">COUNTIF(M87:S87,"●")</f>
        <v>0</v>
      </c>
      <c r="U87" s="147">
        <f t="shared" ref="U87" si="300">IF(COUNTA(M87:S87)=0,-1,IF(OR(COUNTIF(M87:S87,"▲")&gt;6,AND(M86&lt;$N$9,$N$9&lt;S86)),0.285,IF(T86+T87=0,0,T87/(T87+T86))))</f>
        <v>-1</v>
      </c>
      <c r="V87" s="135" t="str">
        <f>TEXT(S86,"YYYY-MM")</f>
        <v>2026-09</v>
      </c>
      <c r="W87" s="140" cm="1">
        <f t="array" ref="W87">IF(V87=V86,0,SUMPRODUCT((M86:S86&gt;=$N$8)*(M86:S86 &lt;= $N$9)*(TEXT(M86:S86,"yyyy-mm")=V87)*(M87:S87 = "●")))</f>
        <v>0</v>
      </c>
      <c r="X87" s="140" cm="1">
        <f t="array" ref="X87">IF(V87=V86,0,SUMPRODUCT((M86:S86&gt;=$N$8)*(M86:S86 &lt;= $N$9)*(TEXT(M86:S86,"yyyy-mm")=V87)*(M87:S87 = "▲")))</f>
        <v>0</v>
      </c>
      <c r="Y87" s="140" cm="1">
        <f t="array" ref="Y87">IF(V87=V86,0,SUMPRODUCT((M86:S86&gt;=$N$8)*(M86:S86 &lt;= $N$9)*(TEXT(M86:S86,"yyyy-mm")=V87)*(M87:S87 = "★")))</f>
        <v>0</v>
      </c>
      <c r="Z87" s="135"/>
      <c r="AA87" s="135" t="str">
        <f t="shared" ref="AA87" si="301">IF(AK87&gt;=0.285,"OK","NG")</f>
        <v>NG</v>
      </c>
      <c r="AB87" s="136"/>
      <c r="AC87" s="144"/>
      <c r="AD87" s="144"/>
      <c r="AE87" s="144"/>
      <c r="AF87" s="144"/>
      <c r="AG87" s="144"/>
      <c r="AH87" s="145"/>
      <c r="AI87" s="146"/>
      <c r="AJ87" s="68">
        <f t="shared" ref="AJ87" si="302">COUNTIF(AC87:AI87,"●")</f>
        <v>0</v>
      </c>
      <c r="AK87" s="70">
        <f t="shared" ref="AK87" si="303">IF(COUNTA(AC87:AI87)=0,-1,IF(OR(COUNTIF(AC87:AI87,"▲")&gt;6,AND(AC86&lt;$N$9,$N$9&lt;AI86)),0.285,IF(AJ86+AJ87=0,0,AJ87/(AJ87+AJ86))))</f>
        <v>-1</v>
      </c>
      <c r="AL87" s="68" t="str">
        <f>TEXT(AI86,"YYYY-MM")</f>
        <v>2027-02</v>
      </c>
      <c r="AM87" s="69" cm="1">
        <f t="array" ref="AM87">IF(AL87=AL86,0,SUMPRODUCT((AC86:AI86&gt;=$N$8)*(AC86:AI86 &lt;= $N$9)*(TEXT(AC86:AI86,"yyyy-mm")=AL87)*(AC87:AI87 = "●")))</f>
        <v>0</v>
      </c>
      <c r="AN87" s="69" cm="1">
        <f t="array" ref="AN87">IF(AL87=AL86,0,SUMPRODUCT((AC86:AI86&gt;=$N$8)*(AC86:AI86 &lt;= $N$9)*(TEXT(AC86:AI86,"yyyy-mm")=AL87)*(AC87:AI87 = "▲")))</f>
        <v>0</v>
      </c>
      <c r="AO87" s="69" cm="1">
        <f t="array" ref="AO87">IF(AL87=AL86,0,SUMPRODUCT((AC86:AI86&gt;=$N$8)*(AC86:AI86 &lt;= $N$9)*(TEXT(AC86:AI86,"yyyy-mm")=AL87)*(AC87:AI87 = "★")))</f>
        <v>0</v>
      </c>
      <c r="AP87" s="68"/>
      <c r="AQ87" s="19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3"/>
    </row>
    <row r="88" spans="10:55" s="8" customFormat="1" ht="19.5" customHeight="1" x14ac:dyDescent="0.45">
      <c r="J88" s="86"/>
      <c r="K88" s="135"/>
      <c r="L88" s="132">
        <v>48</v>
      </c>
      <c r="M88" s="141">
        <f>S86+1</f>
        <v>46286</v>
      </c>
      <c r="N88" s="141">
        <f t="shared" ref="N88:S88" si="304">M88+1</f>
        <v>46287</v>
      </c>
      <c r="O88" s="141">
        <f t="shared" si="304"/>
        <v>46288</v>
      </c>
      <c r="P88" s="141">
        <f t="shared" si="304"/>
        <v>46289</v>
      </c>
      <c r="Q88" s="141">
        <f t="shared" si="304"/>
        <v>46290</v>
      </c>
      <c r="R88" s="142">
        <f t="shared" si="304"/>
        <v>46291</v>
      </c>
      <c r="S88" s="143">
        <f t="shared" si="304"/>
        <v>46292</v>
      </c>
      <c r="T88" s="135">
        <f t="shared" ref="T88" si="305">COUNTIF(M89:S89,"★")</f>
        <v>0</v>
      </c>
      <c r="U88" s="135"/>
      <c r="V88" s="135" t="str">
        <f>TEXT(M88,"YYYY-MM")</f>
        <v>2026-09</v>
      </c>
      <c r="W88" s="140" cm="1">
        <f t="array" ref="W88">SUMPRODUCT((M88:S88&gt;=$N$8)*(M88:S88 &lt;= $N$9)*(TEXT(M88:S88,"yyyy-mm")=V88)*(M89:S89 = "●"))</f>
        <v>0</v>
      </c>
      <c r="X88" s="140" cm="1">
        <f t="array" ref="X88">SUMPRODUCT((R88:S88&gt;=$N$8)*(R88:S88 &lt;= $N$9)*(TEXT(R88:S88,"yyyy-mm")=V88)*(R89:S89 = "▲"))</f>
        <v>0</v>
      </c>
      <c r="Y88" s="140" cm="1">
        <f t="array" ref="Y88">SUMPRODUCT((M88:S88&gt;=$N$8)*(M88:S88 &lt;= $N$9)*(TEXT(M88:S88,"yyyy-mm")=V88)*(M89:S89 = "★"))</f>
        <v>0</v>
      </c>
      <c r="Z88" s="135"/>
      <c r="AA88" s="135"/>
      <c r="AB88" s="132">
        <v>69</v>
      </c>
      <c r="AC88" s="141">
        <f>AI86+1</f>
        <v>46433</v>
      </c>
      <c r="AD88" s="141">
        <f t="shared" ref="AD88:AI88" si="306">AC88+1</f>
        <v>46434</v>
      </c>
      <c r="AE88" s="141">
        <f t="shared" si="306"/>
        <v>46435</v>
      </c>
      <c r="AF88" s="141">
        <f t="shared" si="306"/>
        <v>46436</v>
      </c>
      <c r="AG88" s="141">
        <f t="shared" si="306"/>
        <v>46437</v>
      </c>
      <c r="AH88" s="142">
        <f t="shared" si="306"/>
        <v>46438</v>
      </c>
      <c r="AI88" s="143">
        <f t="shared" si="306"/>
        <v>46439</v>
      </c>
      <c r="AJ88" s="68">
        <f t="shared" ref="AJ88" si="307">COUNTIF(AC89:AI89,"★")</f>
        <v>0</v>
      </c>
      <c r="AK88" s="68"/>
      <c r="AL88" s="68" t="str">
        <f>TEXT(AC88,"YYYY-MM")</f>
        <v>2027-02</v>
      </c>
      <c r="AM88" s="69" cm="1">
        <f t="array" ref="AM88">SUMPRODUCT((AC88:AI88&gt;=$N$8)*(AC88:AI88 &lt;= $N$9)*(TEXT(AC88:AI88,"yyyy-mm")=AL88)*(AC89:AI89 = "●"))</f>
        <v>0</v>
      </c>
      <c r="AN88" s="69" cm="1">
        <f t="array" ref="AN88">SUMPRODUCT((AH88:AI88&gt;=$N$8)*(AH88:AI88 &lt;= $N$9)*(TEXT(AH88:AI88,"yyyy-mm")=AL88)*(AH89:AI89 = "▲"))</f>
        <v>0</v>
      </c>
      <c r="AO88" s="69" cm="1">
        <f t="array" ref="AO88">SUMPRODUCT((AC88:AI88&gt;=$N$8)*(AC88:AI88 &lt;= $N$9)*(TEXT(AC88:AI88,"yyyy-mm")=AL88)*(AC89:AI89 = "★"))</f>
        <v>0</v>
      </c>
      <c r="AP88" s="68"/>
      <c r="AQ88" s="19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3"/>
    </row>
    <row r="89" spans="10:55" s="8" customFormat="1" ht="19.5" customHeight="1" thickBot="1" x14ac:dyDescent="0.5">
      <c r="J89" s="86"/>
      <c r="K89" s="135" t="str">
        <f t="shared" ref="K89" si="308">IF(U89&gt;=0.285,"OK","NG")</f>
        <v>NG</v>
      </c>
      <c r="L89" s="136"/>
      <c r="M89" s="144"/>
      <c r="N89" s="144"/>
      <c r="O89" s="144"/>
      <c r="P89" s="144"/>
      <c r="Q89" s="144"/>
      <c r="R89" s="145"/>
      <c r="S89" s="146"/>
      <c r="T89" s="135">
        <f t="shared" ref="T89" si="309">COUNTIF(M89:S89,"●")</f>
        <v>0</v>
      </c>
      <c r="U89" s="147">
        <f t="shared" ref="U89" si="310">IF(COUNTA(M89:S89)=0,-1,IF(OR(COUNTIF(M89:S89,"▲")&gt;6,AND(M88&lt;$N$9,$N$9&lt;S88)),0.285,IF(T88+T89=0,0,T89/(T89+T88))))</f>
        <v>-1</v>
      </c>
      <c r="V89" s="135" t="str">
        <f>TEXT(S88,"YYYY-MM")</f>
        <v>2026-09</v>
      </c>
      <c r="W89" s="140" cm="1">
        <f t="array" ref="W89">IF(V89=V88,0,SUMPRODUCT((M88:S88&gt;=$N$8)*(M88:S88 &lt;= $N$9)*(TEXT(M88:S88,"yyyy-mm")=V89)*(M89:S89 = "●")))</f>
        <v>0</v>
      </c>
      <c r="X89" s="140" cm="1">
        <f t="array" ref="X89">IF(V89=V88,0,SUMPRODUCT((M88:S88&gt;=$N$8)*(M88:S88 &lt;= $N$9)*(TEXT(M88:S88,"yyyy-mm")=V89)*(M89:S89 = "▲")))</f>
        <v>0</v>
      </c>
      <c r="Y89" s="140" cm="1">
        <f t="array" ref="Y89">IF(V89=V88,0,SUMPRODUCT((M88:S88&gt;=$N$8)*(M88:S88 &lt;= $N$9)*(TEXT(M88:S88,"yyyy-mm")=V89)*(M89:S89 = "★")))</f>
        <v>0</v>
      </c>
      <c r="Z89" s="135"/>
      <c r="AA89" s="135" t="str">
        <f t="shared" ref="AA89" si="311">IF(AK89&gt;=0.285,"OK","NG")</f>
        <v>NG</v>
      </c>
      <c r="AB89" s="136"/>
      <c r="AC89" s="144"/>
      <c r="AD89" s="144"/>
      <c r="AE89" s="144"/>
      <c r="AF89" s="144"/>
      <c r="AG89" s="144"/>
      <c r="AH89" s="145"/>
      <c r="AI89" s="146"/>
      <c r="AJ89" s="68">
        <f t="shared" ref="AJ89" si="312">COUNTIF(AC89:AI89,"●")</f>
        <v>0</v>
      </c>
      <c r="AK89" s="70">
        <f t="shared" ref="AK89" si="313">IF(COUNTA(AC89:AI89)=0,-1,IF(OR(COUNTIF(AC89:AI89,"▲")&gt;6,AND(AC88&lt;$N$9,$N$9&lt;AI88)),0.285,IF(AJ88+AJ89=0,0,AJ89/(AJ89+AJ88))))</f>
        <v>-1</v>
      </c>
      <c r="AL89" s="68" t="str">
        <f>TEXT(AI88,"YYYY-MM")</f>
        <v>2027-02</v>
      </c>
      <c r="AM89" s="69" cm="1">
        <f t="array" ref="AM89">IF(AL89=AL88,0,SUMPRODUCT((AC88:AI88&gt;=$N$8)*(AC88:AI88 &lt;= $N$9)*(TEXT(AC88:AI88,"yyyy-mm")=AL89)*(AC89:AI89 = "●")))</f>
        <v>0</v>
      </c>
      <c r="AN89" s="69" cm="1">
        <f t="array" ref="AN89">IF(AL89=AL88,0,SUMPRODUCT((AC88:AI88&gt;=$N$8)*(AC88:AI88 &lt;= $N$9)*(TEXT(AC88:AI88,"yyyy-mm")=AL89)*(AC89:AI89 = "▲")))</f>
        <v>0</v>
      </c>
      <c r="AO89" s="69" cm="1">
        <f t="array" ref="AO89">IF(AL89=AL88,0,SUMPRODUCT((AC88:AI88&gt;=$N$8)*(AC88:AI88 &lt;= $N$9)*(TEXT(AC88:AI88,"yyyy-mm")=AL89)*(AC89:AI89 = "★")))</f>
        <v>0</v>
      </c>
      <c r="AP89" s="68"/>
      <c r="AQ89" s="19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3"/>
    </row>
    <row r="90" spans="10:55" s="8" customFormat="1" ht="19.5" customHeight="1" x14ac:dyDescent="0.45">
      <c r="J90" s="86"/>
      <c r="K90" s="135"/>
      <c r="L90" s="132">
        <v>49</v>
      </c>
      <c r="M90" s="141">
        <f>S88+1</f>
        <v>46293</v>
      </c>
      <c r="N90" s="141">
        <f t="shared" ref="N90:S90" si="314">M90+1</f>
        <v>46294</v>
      </c>
      <c r="O90" s="141">
        <f t="shared" si="314"/>
        <v>46295</v>
      </c>
      <c r="P90" s="141">
        <f t="shared" si="314"/>
        <v>46296</v>
      </c>
      <c r="Q90" s="141">
        <f t="shared" si="314"/>
        <v>46297</v>
      </c>
      <c r="R90" s="142">
        <f t="shared" si="314"/>
        <v>46298</v>
      </c>
      <c r="S90" s="143">
        <f t="shared" si="314"/>
        <v>46299</v>
      </c>
      <c r="T90" s="135">
        <f t="shared" ref="T90" si="315">COUNTIF(M91:S91,"★")</f>
        <v>0</v>
      </c>
      <c r="U90" s="135"/>
      <c r="V90" s="135" t="str">
        <f t="shared" ref="V90" si="316">TEXT(M90,"YYYY-MM")</f>
        <v>2026-09</v>
      </c>
      <c r="W90" s="140" cm="1">
        <f t="array" ref="W90">SUMPRODUCT((M90:S90&gt;=$N$8)*(M90:S90 &lt;= $N$9)*(TEXT(M90:S90,"yyyy-mm")=V90)*(M91:S91 = "●"))</f>
        <v>0</v>
      </c>
      <c r="X90" s="140" cm="1">
        <f t="array" ref="X90">SUMPRODUCT((R90:S90&gt;=$N$8)*(R90:S90 &lt;= $N$9)*(TEXT(R90:S90,"yyyy-mm")=V90)*(R91:S91 = "▲"))</f>
        <v>0</v>
      </c>
      <c r="Y90" s="140" cm="1">
        <f t="array" ref="Y90">SUMPRODUCT((M90:S90&gt;=$N$8)*(M90:S90 &lt;= $N$9)*(TEXT(M90:S90,"yyyy-mm")=V90)*(M91:S91 = "★"))</f>
        <v>0</v>
      </c>
      <c r="Z90" s="135"/>
      <c r="AA90" s="135"/>
      <c r="AB90" s="132">
        <v>70</v>
      </c>
      <c r="AC90" s="141">
        <f>AI88+1</f>
        <v>46440</v>
      </c>
      <c r="AD90" s="141">
        <f t="shared" ref="AD90:AI90" si="317">AC90+1</f>
        <v>46441</v>
      </c>
      <c r="AE90" s="141">
        <f t="shared" si="317"/>
        <v>46442</v>
      </c>
      <c r="AF90" s="141">
        <f t="shared" si="317"/>
        <v>46443</v>
      </c>
      <c r="AG90" s="141">
        <f t="shared" si="317"/>
        <v>46444</v>
      </c>
      <c r="AH90" s="142">
        <f t="shared" si="317"/>
        <v>46445</v>
      </c>
      <c r="AI90" s="143">
        <f t="shared" si="317"/>
        <v>46446</v>
      </c>
      <c r="AJ90" s="68">
        <f t="shared" ref="AJ90" si="318">COUNTIF(AC91:AI91,"★")</f>
        <v>0</v>
      </c>
      <c r="AK90" s="68"/>
      <c r="AL90" s="68" t="str">
        <f t="shared" ref="AL90" si="319">TEXT(AC90,"YYYY-MM")</f>
        <v>2027-02</v>
      </c>
      <c r="AM90" s="69" cm="1">
        <f t="array" ref="AM90">SUMPRODUCT((AC90:AI90&gt;=$N$8)*(AC90:AI90 &lt;= $N$9)*(TEXT(AC90:AI90,"yyyy-mm")=AL90)*(AC91:AI91 = "●"))</f>
        <v>0</v>
      </c>
      <c r="AN90" s="69" cm="1">
        <f t="array" ref="AN90">SUMPRODUCT((AH90:AI90&gt;=$N$8)*(AH90:AI90 &lt;= $N$9)*(TEXT(AH90:AI90,"yyyy-mm")=AL90)*(AH91:AI91 = "▲"))</f>
        <v>0</v>
      </c>
      <c r="AO90" s="69" cm="1">
        <f t="array" ref="AO90">SUMPRODUCT((AC90:AI90&gt;=$N$8)*(AC90:AI90 &lt;= $N$9)*(TEXT(AC90:AI90,"yyyy-mm")=AL90)*(AC91:AI91 = "★"))</f>
        <v>0</v>
      </c>
      <c r="AP90" s="68"/>
      <c r="AQ90" s="19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3"/>
    </row>
    <row r="91" spans="10:55" s="8" customFormat="1" ht="19.5" customHeight="1" thickBot="1" x14ac:dyDescent="0.5">
      <c r="J91" s="86"/>
      <c r="K91" s="135" t="str">
        <f t="shared" ref="K91" si="320">IF(U91&gt;=0.285,"OK","NG")</f>
        <v>NG</v>
      </c>
      <c r="L91" s="136"/>
      <c r="M91" s="144"/>
      <c r="N91" s="144"/>
      <c r="O91" s="144"/>
      <c r="P91" s="144"/>
      <c r="Q91" s="144"/>
      <c r="R91" s="145"/>
      <c r="S91" s="146"/>
      <c r="T91" s="135">
        <f t="shared" ref="T91" si="321">COUNTIF(M91:S91,"●")</f>
        <v>0</v>
      </c>
      <c r="U91" s="147">
        <f t="shared" ref="U91" si="322">IF(COUNTA(M91:S91)=0,-1,IF(OR(COUNTIF(M91:S91,"▲")&gt;6,AND(M90&lt;$N$9,$N$9&lt;S90)),0.285,IF(T90+T91=0,0,T91/(T91+T90))))</f>
        <v>-1</v>
      </c>
      <c r="V91" s="135" t="str">
        <f t="shared" ref="V91" si="323">TEXT(S90,"YYYY-MM")</f>
        <v>2026-10</v>
      </c>
      <c r="W91" s="140" cm="1">
        <f t="array" ref="W91">IF(V91=V90,0,SUMPRODUCT((M90:S90&gt;=$N$8)*(M90:S90 &lt;= $N$9)*(TEXT(M90:S90,"yyyy-mm")=V91)*(M91:S91 = "●")))</f>
        <v>0</v>
      </c>
      <c r="X91" s="140" cm="1">
        <f t="array" ref="X91">IF(V91=V90,0,SUMPRODUCT((M90:S90&gt;=$N$8)*(M90:S90 &lt;= $N$9)*(TEXT(M90:S90,"yyyy-mm")=V91)*(M91:S91 = "▲")))</f>
        <v>0</v>
      </c>
      <c r="Y91" s="140" cm="1">
        <f t="array" ref="Y91">IF(V91=V90,0,SUMPRODUCT((M90:S90&gt;=$N$8)*(M90:S90 &lt;= $N$9)*(TEXT(M90:S90,"yyyy-mm")=V91)*(M91:S91 = "★")))</f>
        <v>0</v>
      </c>
      <c r="Z91" s="135"/>
      <c r="AA91" s="135" t="str">
        <f t="shared" ref="AA91" si="324">IF(AK91&gt;=0.285,"OK","NG")</f>
        <v>NG</v>
      </c>
      <c r="AB91" s="136"/>
      <c r="AC91" s="144"/>
      <c r="AD91" s="144"/>
      <c r="AE91" s="144"/>
      <c r="AF91" s="144"/>
      <c r="AG91" s="144"/>
      <c r="AH91" s="145"/>
      <c r="AI91" s="146"/>
      <c r="AJ91" s="68">
        <f t="shared" ref="AJ91" si="325">COUNTIF(AC91:AI91,"●")</f>
        <v>0</v>
      </c>
      <c r="AK91" s="70">
        <f t="shared" ref="AK91" si="326">IF(COUNTA(AC91:AI91)=0,-1,IF(OR(COUNTIF(AC91:AI91,"▲")&gt;6,AND(AC90&lt;$N$9,$N$9&lt;AI90)),0.285,IF(AJ90+AJ91=0,0,AJ91/(AJ91+AJ90))))</f>
        <v>-1</v>
      </c>
      <c r="AL91" s="68" t="str">
        <f t="shared" ref="AL91" si="327">TEXT(AI90,"YYYY-MM")</f>
        <v>2027-02</v>
      </c>
      <c r="AM91" s="69" cm="1">
        <f t="array" ref="AM91">IF(AL91=AL90,0,SUMPRODUCT((AC90:AI90&gt;=$N$8)*(AC90:AI90 &lt;= $N$9)*(TEXT(AC90:AI90,"yyyy-mm")=AL91)*(AC91:AI91 = "●")))</f>
        <v>0</v>
      </c>
      <c r="AN91" s="69" cm="1">
        <f t="array" ref="AN91">IF(AL91=AL90,0,SUMPRODUCT((AC90:AI90&gt;=$N$8)*(AC90:AI90 &lt;= $N$9)*(TEXT(AC90:AI90,"yyyy-mm")=AL91)*(AC91:AI91 = "▲")))</f>
        <v>0</v>
      </c>
      <c r="AO91" s="69" cm="1">
        <f t="array" ref="AO91">IF(AL91=AL90,0,SUMPRODUCT((AC90:AI90&gt;=$N$8)*(AC90:AI90 &lt;= $N$9)*(TEXT(AC90:AI90,"yyyy-mm")=AL91)*(AC91:AI91 = "★")))</f>
        <v>0</v>
      </c>
      <c r="AP91" s="68"/>
      <c r="AQ91" s="19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3"/>
    </row>
    <row r="92" spans="10:55" s="8" customFormat="1" ht="19.5" customHeight="1" x14ac:dyDescent="0.45">
      <c r="J92" s="86"/>
      <c r="K92" s="135"/>
      <c r="L92" s="132">
        <v>50</v>
      </c>
      <c r="M92" s="141">
        <f>S90+1</f>
        <v>46300</v>
      </c>
      <c r="N92" s="141">
        <f t="shared" ref="N92:S92" si="328">M92+1</f>
        <v>46301</v>
      </c>
      <c r="O92" s="141">
        <f t="shared" si="328"/>
        <v>46302</v>
      </c>
      <c r="P92" s="141">
        <f t="shared" si="328"/>
        <v>46303</v>
      </c>
      <c r="Q92" s="141">
        <f t="shared" si="328"/>
        <v>46304</v>
      </c>
      <c r="R92" s="142">
        <f t="shared" si="328"/>
        <v>46305</v>
      </c>
      <c r="S92" s="143">
        <f t="shared" si="328"/>
        <v>46306</v>
      </c>
      <c r="T92" s="135">
        <f t="shared" ref="T92" si="329">COUNTIF(M93:S93,"★")</f>
        <v>0</v>
      </c>
      <c r="U92" s="135"/>
      <c r="V92" s="135" t="str">
        <f t="shared" ref="V92" si="330">TEXT(M92,"YYYY-MM")</f>
        <v>2026-10</v>
      </c>
      <c r="W92" s="140" cm="1">
        <f t="array" ref="W92">SUMPRODUCT((M92:S92&gt;=$N$8)*(M92:S92 &lt;= $N$9)*(TEXT(M92:S92,"yyyy-mm")=V92)*(M93:S93 = "●"))</f>
        <v>0</v>
      </c>
      <c r="X92" s="140" cm="1">
        <f t="array" ref="X92">SUMPRODUCT((R92:S92&gt;=$N$8)*(R92:S92 &lt;= $N$9)*(TEXT(R92:S92,"yyyy-mm")=V92)*(R93:S93 = "▲"))</f>
        <v>0</v>
      </c>
      <c r="Y92" s="140" cm="1">
        <f t="array" ref="Y92">SUMPRODUCT((M92:S92&gt;=$N$8)*(M92:S92 &lt;= $N$9)*(TEXT(M92:S92,"yyyy-mm")=V92)*(M93:S93 = "★"))</f>
        <v>0</v>
      </c>
      <c r="Z92" s="135"/>
      <c r="AA92" s="135"/>
      <c r="AB92" s="132">
        <v>71</v>
      </c>
      <c r="AC92" s="141">
        <f>AI90+1</f>
        <v>46447</v>
      </c>
      <c r="AD92" s="141">
        <f t="shared" ref="AD92:AI92" si="331">AC92+1</f>
        <v>46448</v>
      </c>
      <c r="AE92" s="141">
        <f t="shared" si="331"/>
        <v>46449</v>
      </c>
      <c r="AF92" s="141">
        <f t="shared" si="331"/>
        <v>46450</v>
      </c>
      <c r="AG92" s="141">
        <f t="shared" si="331"/>
        <v>46451</v>
      </c>
      <c r="AH92" s="142">
        <f t="shared" si="331"/>
        <v>46452</v>
      </c>
      <c r="AI92" s="143">
        <f t="shared" si="331"/>
        <v>46453</v>
      </c>
      <c r="AJ92" s="68">
        <f t="shared" ref="AJ92" si="332">COUNTIF(AC93:AI93,"★")</f>
        <v>0</v>
      </c>
      <c r="AK92" s="68"/>
      <c r="AL92" s="68" t="str">
        <f t="shared" ref="AL92" si="333">TEXT(AC92,"YYYY-MM")</f>
        <v>2027-03</v>
      </c>
      <c r="AM92" s="69" cm="1">
        <f t="array" ref="AM92">SUMPRODUCT((AC92:AI92&gt;=$N$8)*(AC92:AI92 &lt;= $N$9)*(TEXT(AC92:AI92,"yyyy-mm")=AL92)*(AC93:AI93 = "●"))</f>
        <v>0</v>
      </c>
      <c r="AN92" s="69" cm="1">
        <f t="array" ref="AN92">SUMPRODUCT((AH92:AI92&gt;=$N$8)*(AH92:AI92 &lt;= $N$9)*(TEXT(AH92:AI92,"yyyy-mm")=AL92)*(AH93:AI93 = "▲"))</f>
        <v>0</v>
      </c>
      <c r="AO92" s="69" cm="1">
        <f t="array" ref="AO92">SUMPRODUCT((AC92:AI92&gt;=$N$8)*(AC92:AI92 &lt;= $N$9)*(TEXT(AC92:AI92,"yyyy-mm")=AL92)*(AC93:AI93 = "★"))</f>
        <v>0</v>
      </c>
      <c r="AP92" s="68"/>
      <c r="AQ92" s="19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3"/>
    </row>
    <row r="93" spans="10:55" s="8" customFormat="1" ht="19.5" customHeight="1" thickBot="1" x14ac:dyDescent="0.5">
      <c r="J93" s="86"/>
      <c r="K93" s="135" t="str">
        <f t="shared" ref="K93" si="334">IF(U93&gt;=0.285,"OK","NG")</f>
        <v>NG</v>
      </c>
      <c r="L93" s="136"/>
      <c r="M93" s="144"/>
      <c r="N93" s="144"/>
      <c r="O93" s="144"/>
      <c r="P93" s="144"/>
      <c r="Q93" s="144"/>
      <c r="R93" s="145"/>
      <c r="S93" s="146"/>
      <c r="T93" s="135">
        <f t="shared" ref="T93" si="335">COUNTIF(M93:S93,"●")</f>
        <v>0</v>
      </c>
      <c r="U93" s="147">
        <f t="shared" ref="U93" si="336">IF(COUNTA(M93:S93)=0,-1,IF(OR(COUNTIF(M93:S93,"▲")&gt;6,AND(M92&lt;$N$9,$N$9&lt;S92)),0.285,IF(T92+T93=0,0,T93/(T93+T92))))</f>
        <v>-1</v>
      </c>
      <c r="V93" s="135" t="str">
        <f t="shared" ref="V93" si="337">TEXT(S92,"YYYY-MM")</f>
        <v>2026-10</v>
      </c>
      <c r="W93" s="140" cm="1">
        <f t="array" ref="W93">IF(V93=V92,0,SUMPRODUCT((M92:S92&gt;=$N$8)*(M92:S92 &lt;= $N$9)*(TEXT(M92:S92,"yyyy-mm")=V93)*(M93:S93 = "●")))</f>
        <v>0</v>
      </c>
      <c r="X93" s="140" cm="1">
        <f t="array" ref="X93">IF(V93=V92,0,SUMPRODUCT((M92:S92&gt;=$N$8)*(M92:S92 &lt;= $N$9)*(TEXT(M92:S92,"yyyy-mm")=V93)*(M93:S93 = "▲")))</f>
        <v>0</v>
      </c>
      <c r="Y93" s="140" cm="1">
        <f t="array" ref="Y93">IF(V93=V92,0,SUMPRODUCT((M92:S92&gt;=$N$8)*(M92:S92 &lt;= $N$9)*(TEXT(M92:S92,"yyyy-mm")=V93)*(M93:S93 = "★")))</f>
        <v>0</v>
      </c>
      <c r="Z93" s="135"/>
      <c r="AA93" s="135" t="str">
        <f t="shared" ref="AA93" si="338">IF(AK93&gt;=0.285,"OK","NG")</f>
        <v>NG</v>
      </c>
      <c r="AB93" s="136"/>
      <c r="AC93" s="144"/>
      <c r="AD93" s="144"/>
      <c r="AE93" s="144"/>
      <c r="AF93" s="144"/>
      <c r="AG93" s="144"/>
      <c r="AH93" s="145"/>
      <c r="AI93" s="146"/>
      <c r="AJ93" s="68">
        <f t="shared" ref="AJ93" si="339">COUNTIF(AC93:AI93,"●")</f>
        <v>0</v>
      </c>
      <c r="AK93" s="70">
        <f t="shared" ref="AK93" si="340">IF(COUNTA(AC93:AI93)=0,-1,IF(OR(COUNTIF(AC93:AI93,"▲")&gt;6,AND(AC92&lt;$N$9,$N$9&lt;AI92)),0.285,IF(AJ92+AJ93=0,0,AJ93/(AJ93+AJ92))))</f>
        <v>-1</v>
      </c>
      <c r="AL93" s="68" t="str">
        <f t="shared" ref="AL93" si="341">TEXT(AI92,"YYYY-MM")</f>
        <v>2027-03</v>
      </c>
      <c r="AM93" s="69" cm="1">
        <f t="array" ref="AM93">IF(AL93=AL92,0,SUMPRODUCT((AC92:AI92&gt;=$N$8)*(AC92:AI92 &lt;= $N$9)*(TEXT(AC92:AI92,"yyyy-mm")=AL93)*(AC93:AI93 = "●")))</f>
        <v>0</v>
      </c>
      <c r="AN93" s="69" cm="1">
        <f t="array" ref="AN93">IF(AL93=AL92,0,SUMPRODUCT((AC92:AI92&gt;=$N$8)*(AC92:AI92 &lt;= $N$9)*(TEXT(AC92:AI92,"yyyy-mm")=AL93)*(AC93:AI93 = "▲")))</f>
        <v>0</v>
      </c>
      <c r="AO93" s="69" cm="1">
        <f t="array" ref="AO93">IF(AL93=AL92,0,SUMPRODUCT((AC92:AI92&gt;=$N$8)*(AC92:AI92 &lt;= $N$9)*(TEXT(AC92:AI92,"yyyy-mm")=AL93)*(AC93:AI93 = "★")))</f>
        <v>0</v>
      </c>
      <c r="AP93" s="68"/>
      <c r="AQ93" s="19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3"/>
    </row>
    <row r="94" spans="10:55" s="8" customFormat="1" ht="19.5" customHeight="1" x14ac:dyDescent="0.45">
      <c r="J94" s="86"/>
      <c r="K94" s="135"/>
      <c r="L94" s="132">
        <v>51</v>
      </c>
      <c r="M94" s="141">
        <f>S92+1</f>
        <v>46307</v>
      </c>
      <c r="N94" s="141">
        <f t="shared" ref="N94:S94" si="342">M94+1</f>
        <v>46308</v>
      </c>
      <c r="O94" s="141">
        <f t="shared" si="342"/>
        <v>46309</v>
      </c>
      <c r="P94" s="141">
        <f t="shared" si="342"/>
        <v>46310</v>
      </c>
      <c r="Q94" s="141">
        <f t="shared" si="342"/>
        <v>46311</v>
      </c>
      <c r="R94" s="142">
        <f t="shared" si="342"/>
        <v>46312</v>
      </c>
      <c r="S94" s="143">
        <f t="shared" si="342"/>
        <v>46313</v>
      </c>
      <c r="T94" s="135">
        <f t="shared" ref="T94" si="343">COUNTIF(M95:S95,"★")</f>
        <v>0</v>
      </c>
      <c r="U94" s="135"/>
      <c r="V94" s="135" t="str">
        <f t="shared" ref="V94" si="344">TEXT(M94,"YYYY-MM")</f>
        <v>2026-10</v>
      </c>
      <c r="W94" s="140" cm="1">
        <f t="array" ref="W94">SUMPRODUCT((M94:S94&gt;=$N$8)*(M94:S94 &lt;= $N$9)*(TEXT(M94:S94,"yyyy-mm")=V94)*(M95:S95 = "●"))</f>
        <v>0</v>
      </c>
      <c r="X94" s="140" cm="1">
        <f t="array" ref="X94">SUMPRODUCT((R94:S94&gt;=$N$8)*(R94:S94 &lt;= $N$9)*(TEXT(R94:S94,"yyyy-mm")=V94)*(R95:S95 = "▲"))</f>
        <v>0</v>
      </c>
      <c r="Y94" s="140" cm="1">
        <f t="array" ref="Y94">SUMPRODUCT((M94:S94&gt;=$N$8)*(M94:S94 &lt;= $N$9)*(TEXT(M94:S94,"yyyy-mm")=V94)*(M95:S95 = "★"))</f>
        <v>0</v>
      </c>
      <c r="Z94" s="135"/>
      <c r="AA94" s="135"/>
      <c r="AB94" s="132">
        <v>72</v>
      </c>
      <c r="AC94" s="141">
        <f>AI92+1</f>
        <v>46454</v>
      </c>
      <c r="AD94" s="141">
        <f t="shared" ref="AD94:AI94" si="345">AC94+1</f>
        <v>46455</v>
      </c>
      <c r="AE94" s="141">
        <f t="shared" si="345"/>
        <v>46456</v>
      </c>
      <c r="AF94" s="141">
        <f t="shared" si="345"/>
        <v>46457</v>
      </c>
      <c r="AG94" s="141">
        <f t="shared" si="345"/>
        <v>46458</v>
      </c>
      <c r="AH94" s="142">
        <f t="shared" si="345"/>
        <v>46459</v>
      </c>
      <c r="AI94" s="143">
        <f t="shared" si="345"/>
        <v>46460</v>
      </c>
      <c r="AJ94" s="68">
        <f t="shared" ref="AJ94" si="346">COUNTIF(AC95:AI95,"★")</f>
        <v>0</v>
      </c>
      <c r="AK94" s="68"/>
      <c r="AL94" s="68" t="str">
        <f t="shared" ref="AL94" si="347">TEXT(AC94,"YYYY-MM")</f>
        <v>2027-03</v>
      </c>
      <c r="AM94" s="69" cm="1">
        <f t="array" ref="AM94">SUMPRODUCT((AC94:AI94&gt;=$N$8)*(AC94:AI94 &lt;= $N$9)*(TEXT(AC94:AI94,"yyyy-mm")=AL94)*(AC95:AI95 = "●"))</f>
        <v>0</v>
      </c>
      <c r="AN94" s="69" cm="1">
        <f t="array" ref="AN94">SUMPRODUCT((AH94:AI94&gt;=$N$8)*(AH94:AI94 &lt;= $N$9)*(TEXT(AH94:AI94,"yyyy-mm")=AL94)*(AH95:AI95 = "▲"))</f>
        <v>0</v>
      </c>
      <c r="AO94" s="69" cm="1">
        <f t="array" ref="AO94">SUMPRODUCT((AC94:AI94&gt;=$N$8)*(AC94:AI94 &lt;= $N$9)*(TEXT(AC94:AI94,"yyyy-mm")=AL94)*(AC95:AI95 = "★"))</f>
        <v>0</v>
      </c>
      <c r="AP94" s="68"/>
      <c r="AQ94" s="19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3"/>
    </row>
    <row r="95" spans="10:55" s="8" customFormat="1" ht="19.5" customHeight="1" thickBot="1" x14ac:dyDescent="0.5">
      <c r="J95" s="86"/>
      <c r="K95" s="135" t="str">
        <f t="shared" ref="K95" si="348">IF(U95&gt;=0.285,"OK","NG")</f>
        <v>NG</v>
      </c>
      <c r="L95" s="136"/>
      <c r="M95" s="144"/>
      <c r="N95" s="144"/>
      <c r="O95" s="144"/>
      <c r="P95" s="144"/>
      <c r="Q95" s="144"/>
      <c r="R95" s="145"/>
      <c r="S95" s="146"/>
      <c r="T95" s="135">
        <f t="shared" ref="T95" si="349">COUNTIF(M95:S95,"●")</f>
        <v>0</v>
      </c>
      <c r="U95" s="147">
        <f t="shared" ref="U95" si="350">IF(COUNTA(M95:S95)=0,-1,IF(OR(COUNTIF(M95:S95,"▲")&gt;6,AND(M94&lt;$N$9,$N$9&lt;S94)),0.285,IF(T94+T95=0,0,T95/(T95+T94))))</f>
        <v>-1</v>
      </c>
      <c r="V95" s="135" t="str">
        <f t="shared" ref="V95" si="351">TEXT(S94,"YYYY-MM")</f>
        <v>2026-10</v>
      </c>
      <c r="W95" s="140" cm="1">
        <f t="array" ref="W95">IF(V95=V94,0,SUMPRODUCT((M94:S94&gt;=$N$8)*(M94:S94 &lt;= $N$9)*(TEXT(M94:S94,"yyyy-mm")=V95)*(M95:S95 = "●")))</f>
        <v>0</v>
      </c>
      <c r="X95" s="140" cm="1">
        <f t="array" ref="X95">IF(V95=V94,0,SUMPRODUCT((M94:S94&gt;=$N$8)*(M94:S94 &lt;= $N$9)*(TEXT(M94:S94,"yyyy-mm")=V95)*(M95:S95 = "▲")))</f>
        <v>0</v>
      </c>
      <c r="Y95" s="140" cm="1">
        <f t="array" ref="Y95">IF(V95=V94,0,SUMPRODUCT((M94:S94&gt;=$N$8)*(M94:S94 &lt;= $N$9)*(TEXT(M94:S94,"yyyy-mm")=V95)*(M95:S95 = "★")))</f>
        <v>0</v>
      </c>
      <c r="Z95" s="135"/>
      <c r="AA95" s="135" t="str">
        <f t="shared" ref="AA95" si="352">IF(AK95&gt;=0.285,"OK","NG")</f>
        <v>NG</v>
      </c>
      <c r="AB95" s="136"/>
      <c r="AC95" s="144"/>
      <c r="AD95" s="144"/>
      <c r="AE95" s="144"/>
      <c r="AF95" s="144"/>
      <c r="AG95" s="144"/>
      <c r="AH95" s="145"/>
      <c r="AI95" s="146"/>
      <c r="AJ95" s="68">
        <f t="shared" ref="AJ95" si="353">COUNTIF(AC95:AI95,"●")</f>
        <v>0</v>
      </c>
      <c r="AK95" s="70">
        <f t="shared" ref="AK95" si="354">IF(COUNTA(AC95:AI95)=0,-1,IF(OR(COUNTIF(AC95:AI95,"▲")&gt;6,AND(AC94&lt;$N$9,$N$9&lt;AI94)),0.285,IF(AJ94+AJ95=0,0,AJ95/(AJ95+AJ94))))</f>
        <v>-1</v>
      </c>
      <c r="AL95" s="68" t="str">
        <f t="shared" ref="AL95" si="355">TEXT(AI94,"YYYY-MM")</f>
        <v>2027-03</v>
      </c>
      <c r="AM95" s="69" cm="1">
        <f t="array" ref="AM95">IF(AL95=AL94,0,SUMPRODUCT((AC94:AI94&gt;=$N$8)*(AC94:AI94 &lt;= $N$9)*(TEXT(AC94:AI94,"yyyy-mm")=AL95)*(AC95:AI95 = "●")))</f>
        <v>0</v>
      </c>
      <c r="AN95" s="69" cm="1">
        <f t="array" ref="AN95">IF(AL95=AL94,0,SUMPRODUCT((AC94:AI94&gt;=$N$8)*(AC94:AI94 &lt;= $N$9)*(TEXT(AC94:AI94,"yyyy-mm")=AL95)*(AC95:AI95 = "▲")))</f>
        <v>0</v>
      </c>
      <c r="AO95" s="69" cm="1">
        <f t="array" ref="AO95">IF(AL95=AL94,0,SUMPRODUCT((AC94:AI94&gt;=$N$8)*(AC94:AI94 &lt;= $N$9)*(TEXT(AC94:AI94,"yyyy-mm")=AL95)*(AC95:AI95 = "★")))</f>
        <v>0</v>
      </c>
      <c r="AP95" s="68"/>
      <c r="AQ95" s="19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3"/>
    </row>
    <row r="96" spans="10:55" s="8" customFormat="1" ht="19.5" customHeight="1" x14ac:dyDescent="0.45">
      <c r="J96" s="86"/>
      <c r="K96" s="135"/>
      <c r="L96" s="132">
        <v>52</v>
      </c>
      <c r="M96" s="141">
        <f>S94+1</f>
        <v>46314</v>
      </c>
      <c r="N96" s="141">
        <f t="shared" ref="N96:S96" si="356">M96+1</f>
        <v>46315</v>
      </c>
      <c r="O96" s="141">
        <f t="shared" si="356"/>
        <v>46316</v>
      </c>
      <c r="P96" s="141">
        <f t="shared" si="356"/>
        <v>46317</v>
      </c>
      <c r="Q96" s="141">
        <f t="shared" si="356"/>
        <v>46318</v>
      </c>
      <c r="R96" s="142">
        <f t="shared" si="356"/>
        <v>46319</v>
      </c>
      <c r="S96" s="143">
        <f t="shared" si="356"/>
        <v>46320</v>
      </c>
      <c r="T96" s="135">
        <f t="shared" ref="T96" si="357">COUNTIF(M97:S97,"★")</f>
        <v>0</v>
      </c>
      <c r="U96" s="135"/>
      <c r="V96" s="135" t="str">
        <f t="shared" ref="V96" si="358">TEXT(M96,"YYYY-MM")</f>
        <v>2026-10</v>
      </c>
      <c r="W96" s="140" cm="1">
        <f t="array" ref="W96">SUMPRODUCT((M96:S96&gt;=$N$8)*(M96:S96 &lt;= $N$9)*(TEXT(M96:S96,"yyyy-mm")=V96)*(M97:S97 = "●"))</f>
        <v>0</v>
      </c>
      <c r="X96" s="140" cm="1">
        <f t="array" ref="X96">SUMPRODUCT((R96:S96&gt;=$N$8)*(R96:S96 &lt;= $N$9)*(TEXT(R96:S96,"yyyy-mm")=V96)*(R97:S97 = "▲"))</f>
        <v>0</v>
      </c>
      <c r="Y96" s="140" cm="1">
        <f t="array" ref="Y96">SUMPRODUCT((M96:S96&gt;=$N$8)*(M96:S96 &lt;= $N$9)*(TEXT(M96:S96,"yyyy-mm")=V96)*(M97:S97 = "★"))</f>
        <v>0</v>
      </c>
      <c r="Z96" s="135"/>
      <c r="AA96" s="135"/>
      <c r="AB96" s="132">
        <v>73</v>
      </c>
      <c r="AC96" s="141">
        <f>AI92+1</f>
        <v>46454</v>
      </c>
      <c r="AD96" s="141">
        <f t="shared" ref="AD96:AI96" si="359">AC96+1</f>
        <v>46455</v>
      </c>
      <c r="AE96" s="141">
        <f t="shared" si="359"/>
        <v>46456</v>
      </c>
      <c r="AF96" s="141">
        <f t="shared" si="359"/>
        <v>46457</v>
      </c>
      <c r="AG96" s="141">
        <f t="shared" si="359"/>
        <v>46458</v>
      </c>
      <c r="AH96" s="142">
        <f t="shared" si="359"/>
        <v>46459</v>
      </c>
      <c r="AI96" s="143">
        <f t="shared" si="359"/>
        <v>46460</v>
      </c>
      <c r="AJ96" s="68">
        <f t="shared" ref="AJ96" si="360">COUNTIF(AC97:AI97,"★")</f>
        <v>0</v>
      </c>
      <c r="AK96" s="68"/>
      <c r="AL96" s="68" t="str">
        <f t="shared" ref="AL96" si="361">TEXT(AC96,"YYYY-MM")</f>
        <v>2027-03</v>
      </c>
      <c r="AM96" s="69" cm="1">
        <f t="array" ref="AM96">SUMPRODUCT((AC96:AI96&gt;=$N$8)*(AC96:AI96 &lt;= $N$9)*(TEXT(AC96:AI96,"yyyy-mm")=AL96)*(AC97:AI97 = "●"))</f>
        <v>0</v>
      </c>
      <c r="AN96" s="69" cm="1">
        <f t="array" ref="AN96">SUMPRODUCT((AH96:AI96&gt;=$N$8)*(AH96:AI96 &lt;= $N$9)*(TEXT(AH96:AI96,"yyyy-mm")=AL96)*(AH97:AI97 = "▲"))</f>
        <v>0</v>
      </c>
      <c r="AO96" s="69" cm="1">
        <f t="array" ref="AO96">SUMPRODUCT((AC96:AI96&gt;=$N$8)*(AC96:AI96 &lt;= $N$9)*(TEXT(AC96:AI96,"yyyy-mm")=AL96)*(AC97:AI97 = "★"))</f>
        <v>0</v>
      </c>
      <c r="AP96" s="65"/>
      <c r="AQ96" s="7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3"/>
    </row>
    <row r="97" spans="10:55" s="8" customFormat="1" ht="19.5" customHeight="1" thickBot="1" x14ac:dyDescent="0.5">
      <c r="J97" s="86"/>
      <c r="K97" s="135" t="str">
        <f t="shared" ref="K97" si="362">IF(U97&gt;=0.285,"OK","NG")</f>
        <v>NG</v>
      </c>
      <c r="L97" s="136"/>
      <c r="M97" s="144"/>
      <c r="N97" s="144"/>
      <c r="O97" s="144"/>
      <c r="P97" s="144"/>
      <c r="Q97" s="144"/>
      <c r="R97" s="145"/>
      <c r="S97" s="146"/>
      <c r="T97" s="135">
        <f t="shared" ref="T97" si="363">COUNTIF(M97:S97,"●")</f>
        <v>0</v>
      </c>
      <c r="U97" s="147">
        <f t="shared" ref="U97" si="364">IF(COUNTA(M97:S97)=0,-1,IF(OR(COUNTIF(M97:S97,"▲")&gt;6,AND(M96&lt;$N$9,$N$9&lt;S96)),0.285,IF(T96+T97=0,0,T97/(T97+T96))))</f>
        <v>-1</v>
      </c>
      <c r="V97" s="135" t="str">
        <f t="shared" ref="V97" si="365">TEXT(S96,"YYYY-MM")</f>
        <v>2026-10</v>
      </c>
      <c r="W97" s="140" cm="1">
        <f t="array" ref="W97">IF(V97=V96,0,SUMPRODUCT((M96:S96&gt;=$N$8)*(M96:S96 &lt;= $N$9)*(TEXT(M96:S96,"yyyy-mm")=V97)*(M97:S97 = "●")))</f>
        <v>0</v>
      </c>
      <c r="X97" s="140" cm="1">
        <f t="array" ref="X97">IF(V97=V96,0,SUMPRODUCT((M96:S96&gt;=$N$8)*(M96:S96 &lt;= $N$9)*(TEXT(M96:S96,"yyyy-mm")=V97)*(M97:S97 = "▲")))</f>
        <v>0</v>
      </c>
      <c r="Y97" s="140" cm="1">
        <f t="array" ref="Y97">IF(V97=V96,0,SUMPRODUCT((M96:S96&gt;=$N$8)*(M96:S96 &lt;= $N$9)*(TEXT(M96:S96,"yyyy-mm")=V97)*(M97:S97 = "★")))</f>
        <v>0</v>
      </c>
      <c r="Z97" s="135"/>
      <c r="AA97" s="135" t="str">
        <f t="shared" ref="AA97" si="366">IF(AK97&gt;=0.285,"OK","NG")</f>
        <v>NG</v>
      </c>
      <c r="AB97" s="136"/>
      <c r="AC97" s="144"/>
      <c r="AD97" s="144"/>
      <c r="AE97" s="144"/>
      <c r="AF97" s="144"/>
      <c r="AG97" s="144"/>
      <c r="AH97" s="145"/>
      <c r="AI97" s="146"/>
      <c r="AJ97" s="68">
        <f t="shared" ref="AJ97" si="367">COUNTIF(AC97:AI97,"●")</f>
        <v>0</v>
      </c>
      <c r="AK97" s="70">
        <f t="shared" ref="AK97" si="368">IF(COUNTA(AC97:AI97)=0,-1,IF(OR(COUNTIF(AC97:AI97,"▲")&gt;6,AND(AC96&lt;$N$9,$N$9&lt;AI96)),0.285,IF(AJ96+AJ97=0,0,AJ97/(AJ97+AJ96))))</f>
        <v>-1</v>
      </c>
      <c r="AL97" s="68" t="str">
        <f t="shared" ref="AL97" si="369">TEXT(AI96,"YYYY-MM")</f>
        <v>2027-03</v>
      </c>
      <c r="AM97" s="69" cm="1">
        <f t="array" ref="AM97">IF(AL97=AL96,0,SUMPRODUCT((AC96:AI96&gt;=$N$8)*(AC96:AI96 &lt;= $N$9)*(TEXT(AC96:AI96,"yyyy-mm")=AL97)*(AC97:AI97 = "●")))</f>
        <v>0</v>
      </c>
      <c r="AN97" s="69" cm="1">
        <f t="array" ref="AN97">IF(AL97=AL96,0,SUMPRODUCT((AC96:AI96&gt;=$N$8)*(AC96:AI96 &lt;= $N$9)*(TEXT(AC96:AI96,"yyyy-mm")=AL97)*(AC97:AI97 = "▲")))</f>
        <v>0</v>
      </c>
      <c r="AO97" s="69" cm="1">
        <f t="array" ref="AO97">IF(AL97=AL96,0,SUMPRODUCT((AC96:AI96&gt;=$N$8)*(AC96:AI96 &lt;= $N$9)*(TEXT(AC96:AI96,"yyyy-mm")=AL97)*(AC97:AI97 = "★")))</f>
        <v>0</v>
      </c>
      <c r="AP97" s="65"/>
      <c r="AQ97" s="7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3"/>
    </row>
    <row r="98" spans="10:55" s="8" customFormat="1" ht="19.5" customHeight="1" x14ac:dyDescent="0.45">
      <c r="J98" s="86"/>
      <c r="K98" s="135"/>
      <c r="L98" s="132">
        <v>53</v>
      </c>
      <c r="M98" s="141">
        <f>S96+1</f>
        <v>46321</v>
      </c>
      <c r="N98" s="141">
        <f t="shared" ref="N98:S98" si="370">M98+1</f>
        <v>46322</v>
      </c>
      <c r="O98" s="141">
        <f t="shared" si="370"/>
        <v>46323</v>
      </c>
      <c r="P98" s="141">
        <f t="shared" si="370"/>
        <v>46324</v>
      </c>
      <c r="Q98" s="141">
        <f t="shared" si="370"/>
        <v>46325</v>
      </c>
      <c r="R98" s="142">
        <f t="shared" si="370"/>
        <v>46326</v>
      </c>
      <c r="S98" s="143">
        <f t="shared" si="370"/>
        <v>46327</v>
      </c>
      <c r="T98" s="135">
        <f t="shared" ref="T98" si="371">COUNTIF(M99:S99,"★")</f>
        <v>0</v>
      </c>
      <c r="U98" s="135"/>
      <c r="V98" s="135" t="str">
        <f t="shared" ref="V98" si="372">TEXT(M98,"YYYY-MM")</f>
        <v>2026-10</v>
      </c>
      <c r="W98" s="140" cm="1">
        <f t="array" ref="W98">SUMPRODUCT((M98:S98&gt;=$N$8)*(M98:S98 &lt;= $N$9)*(TEXT(M98:S98,"yyyy-mm")=V98)*(M99:S99 = "●"))</f>
        <v>0</v>
      </c>
      <c r="X98" s="140" cm="1">
        <f t="array" ref="X98">SUMPRODUCT((R98:S98&gt;=$N$8)*(R98:S98 &lt;= $N$9)*(TEXT(R98:S98,"yyyy-mm")=V98)*(R99:S99 = "▲"))</f>
        <v>0</v>
      </c>
      <c r="Y98" s="140" cm="1">
        <f t="array" ref="Y98">SUMPRODUCT((M98:S98&gt;=$N$8)*(M98:S98 &lt;= $N$9)*(TEXT(M98:S98,"yyyy-mm")=V98)*(M99:S99 = "★"))</f>
        <v>0</v>
      </c>
      <c r="Z98" s="135"/>
      <c r="AA98" s="135"/>
      <c r="AB98" s="132">
        <v>74</v>
      </c>
      <c r="AC98" s="141">
        <f>AI96+1</f>
        <v>46461</v>
      </c>
      <c r="AD98" s="141">
        <f t="shared" ref="AD98:AI98" si="373">AC98+1</f>
        <v>46462</v>
      </c>
      <c r="AE98" s="141">
        <f t="shared" si="373"/>
        <v>46463</v>
      </c>
      <c r="AF98" s="141">
        <f t="shared" si="373"/>
        <v>46464</v>
      </c>
      <c r="AG98" s="141">
        <f t="shared" si="373"/>
        <v>46465</v>
      </c>
      <c r="AH98" s="142">
        <f t="shared" si="373"/>
        <v>46466</v>
      </c>
      <c r="AI98" s="143">
        <f t="shared" si="373"/>
        <v>46467</v>
      </c>
      <c r="AJ98" s="68">
        <f t="shared" ref="AJ98" si="374">COUNTIF(AC99:AI99,"★")</f>
        <v>0</v>
      </c>
      <c r="AK98" s="68"/>
      <c r="AL98" s="68" t="str">
        <f t="shared" ref="AL98" si="375">TEXT(AC98,"YYYY-MM")</f>
        <v>2027-03</v>
      </c>
      <c r="AM98" s="69" cm="1">
        <f t="array" ref="AM98">SUMPRODUCT((AC98:AI98&gt;=$N$8)*(AC98:AI98 &lt;= $N$9)*(TEXT(AC98:AI98,"yyyy-mm")=AL98)*(AC99:AI99 = "●"))</f>
        <v>0</v>
      </c>
      <c r="AN98" s="69" cm="1">
        <f t="array" ref="AN98">SUMPRODUCT((AH98:AI98&gt;=$N$8)*(AH98:AI98 &lt;= $N$9)*(TEXT(AH98:AI98,"yyyy-mm")=AL98)*(AH99:AI99 = "▲"))</f>
        <v>0</v>
      </c>
      <c r="AO98" s="69" cm="1">
        <f t="array" ref="AO98">SUMPRODUCT((AC98:AI98&gt;=$N$8)*(AC98:AI98 &lt;= $N$9)*(TEXT(AC98:AI98,"yyyy-mm")=AL98)*(AC99:AI99 = "★"))</f>
        <v>0</v>
      </c>
      <c r="AP98" s="65"/>
      <c r="AQ98" s="7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3"/>
    </row>
    <row r="99" spans="10:55" s="8" customFormat="1" ht="19.5" customHeight="1" thickBot="1" x14ac:dyDescent="0.5">
      <c r="J99" s="86"/>
      <c r="K99" s="135" t="str">
        <f t="shared" ref="K99" si="376">IF(U99&gt;=0.285,"OK","NG")</f>
        <v>NG</v>
      </c>
      <c r="L99" s="136"/>
      <c r="M99" s="144"/>
      <c r="N99" s="144"/>
      <c r="O99" s="144"/>
      <c r="P99" s="144"/>
      <c r="Q99" s="144"/>
      <c r="R99" s="145"/>
      <c r="S99" s="146"/>
      <c r="T99" s="135">
        <f t="shared" ref="T99" si="377">COUNTIF(M99:S99,"●")</f>
        <v>0</v>
      </c>
      <c r="U99" s="147">
        <f t="shared" ref="U99" si="378">IF(COUNTA(M99:S99)=0,-1,IF(OR(COUNTIF(M99:S99,"▲")&gt;6,AND(M98&lt;$N$9,$N$9&lt;S98)),0.285,IF(T98+T99=0,0,T99/(T99+T98))))</f>
        <v>-1</v>
      </c>
      <c r="V99" s="135" t="str">
        <f t="shared" ref="V99" si="379">TEXT(S98,"YYYY-MM")</f>
        <v>2026-11</v>
      </c>
      <c r="W99" s="140" cm="1">
        <f t="array" ref="W99">IF(V99=V98,0,SUMPRODUCT((M98:S98&gt;=$N$8)*(M98:S98 &lt;= $N$9)*(TEXT(M98:S98,"yyyy-mm")=V99)*(M99:S99 = "●")))</f>
        <v>0</v>
      </c>
      <c r="X99" s="140" cm="1">
        <f t="array" ref="X99">IF(V99=V98,0,SUMPRODUCT((M98:S98&gt;=$N$8)*(M98:S98 &lt;= $N$9)*(TEXT(M98:S98,"yyyy-mm")=V99)*(M99:S99 = "▲")))</f>
        <v>0</v>
      </c>
      <c r="Y99" s="140" cm="1">
        <f t="array" ref="Y99">IF(V99=V98,0,SUMPRODUCT((M98:S98&gt;=$N$8)*(M98:S98 &lt;= $N$9)*(TEXT(M98:S98,"yyyy-mm")=V99)*(M99:S99 = "★")))</f>
        <v>0</v>
      </c>
      <c r="Z99" s="135"/>
      <c r="AA99" s="135" t="str">
        <f t="shared" ref="AA99" si="380">IF(AK99&gt;=0.285,"OK","NG")</f>
        <v>NG</v>
      </c>
      <c r="AB99" s="136"/>
      <c r="AC99" s="144"/>
      <c r="AD99" s="144"/>
      <c r="AE99" s="144"/>
      <c r="AF99" s="144"/>
      <c r="AG99" s="144"/>
      <c r="AH99" s="145"/>
      <c r="AI99" s="146"/>
      <c r="AJ99" s="68">
        <f t="shared" ref="AJ99" si="381">COUNTIF(AC99:AI99,"●")</f>
        <v>0</v>
      </c>
      <c r="AK99" s="70">
        <f t="shared" ref="AK99" si="382">IF(COUNTA(AC99:AI99)=0,-1,IF(OR(COUNTIF(AC99:AI99,"▲")&gt;6,AND(AC98&lt;$N$9,$N$9&lt;AI98)),0.285,IF(AJ98+AJ99=0,0,AJ99/(AJ99+AJ98))))</f>
        <v>-1</v>
      </c>
      <c r="AL99" s="68" t="str">
        <f t="shared" ref="AL99" si="383">TEXT(AI98,"YYYY-MM")</f>
        <v>2027-03</v>
      </c>
      <c r="AM99" s="69" cm="1">
        <f t="array" ref="AM99">IF(AL99=AL98,0,SUMPRODUCT((AC98:AI98&gt;=$N$8)*(AC98:AI98 &lt;= $N$9)*(TEXT(AC98:AI98,"yyyy-mm")=AL99)*(AC99:AI99 = "●")))</f>
        <v>0</v>
      </c>
      <c r="AN99" s="69" cm="1">
        <f t="array" ref="AN99">IF(AL99=AL98,0,SUMPRODUCT((AC98:AI98&gt;=$N$8)*(AC98:AI98 &lt;= $N$9)*(TEXT(AC98:AI98,"yyyy-mm")=AL99)*(AC99:AI99 = "▲")))</f>
        <v>0</v>
      </c>
      <c r="AO99" s="69" cm="1">
        <f t="array" ref="AO99">IF(AL99=AL98,0,SUMPRODUCT((AC98:AI98&gt;=$N$8)*(AC98:AI98 &lt;= $N$9)*(TEXT(AC98:AI98,"yyyy-mm")=AL99)*(AC99:AI99 = "★")))</f>
        <v>0</v>
      </c>
      <c r="AP99" s="65"/>
      <c r="AQ99" s="7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3"/>
    </row>
    <row r="100" spans="10:55" s="8" customFormat="1" ht="19.5" customHeight="1" x14ac:dyDescent="0.45">
      <c r="J100" s="86"/>
      <c r="K100" s="87"/>
      <c r="L100" s="28"/>
      <c r="M100" s="28"/>
      <c r="N100" s="28"/>
      <c r="O100" s="28"/>
      <c r="P100" s="28"/>
      <c r="Q100" s="28"/>
      <c r="R100" s="28"/>
      <c r="S100" s="28"/>
      <c r="T100" s="86"/>
      <c r="U100" s="148">
        <f>IFERROR(AVERAGEIF(U58:U99,"&gt;-1"),0)</f>
        <v>0</v>
      </c>
      <c r="V100" s="86"/>
      <c r="W100" s="81"/>
      <c r="X100" s="81"/>
      <c r="Y100" s="81"/>
      <c r="Z100" s="86"/>
      <c r="AA100" s="88"/>
      <c r="AB100" s="28"/>
      <c r="AC100" s="28"/>
      <c r="AD100" s="28"/>
      <c r="AE100" s="28"/>
      <c r="AF100" s="28"/>
      <c r="AG100" s="28"/>
      <c r="AH100" s="28"/>
      <c r="AI100" s="28"/>
      <c r="AJ100" s="65"/>
      <c r="AK100" s="71">
        <f>IFERROR(AVERAGEIF(AK58:AK99,"&gt;-1"),0)</f>
        <v>0</v>
      </c>
      <c r="AL100" s="65"/>
      <c r="AM100" s="64"/>
      <c r="AN100" s="64"/>
      <c r="AO100" s="64"/>
      <c r="AP100" s="65"/>
      <c r="AQ100" s="7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3"/>
    </row>
    <row r="101" spans="10:55" ht="19.5" customHeight="1" x14ac:dyDescent="0.45">
      <c r="J101" s="86"/>
      <c r="K101" s="87"/>
      <c r="L101" s="28"/>
      <c r="M101" s="28"/>
      <c r="N101" s="28"/>
      <c r="O101" s="28"/>
      <c r="P101" s="28"/>
      <c r="Q101" s="28"/>
      <c r="R101" s="28"/>
      <c r="S101" s="28"/>
      <c r="T101" s="86"/>
      <c r="U101" s="86"/>
      <c r="V101" s="86"/>
      <c r="W101" s="81"/>
      <c r="X101" s="81"/>
      <c r="Y101" s="81"/>
      <c r="Z101" s="86"/>
      <c r="AA101" s="88"/>
      <c r="AB101" s="28"/>
      <c r="AC101" s="28"/>
      <c r="AD101" s="28"/>
      <c r="AE101" s="28"/>
      <c r="AF101" s="28"/>
      <c r="AG101" s="28"/>
      <c r="AH101" s="28"/>
      <c r="AI101" s="28"/>
      <c r="AJ101" s="65"/>
      <c r="AK101" s="65"/>
      <c r="AL101" s="65"/>
      <c r="AM101" s="64"/>
      <c r="AN101" s="64"/>
      <c r="AO101" s="64"/>
      <c r="AP101" s="65"/>
    </row>
    <row r="102" spans="10:55" s="8" customFormat="1" ht="24" customHeight="1" x14ac:dyDescent="0.45">
      <c r="J102" s="75" t="s">
        <v>63</v>
      </c>
      <c r="K102" s="76"/>
      <c r="L102" s="76"/>
      <c r="M102" s="77"/>
      <c r="N102" s="78"/>
      <c r="O102" s="79"/>
      <c r="P102" s="79"/>
      <c r="Q102" s="79"/>
      <c r="R102" s="79"/>
      <c r="S102" s="79"/>
      <c r="T102" s="80"/>
      <c r="U102" s="80"/>
      <c r="V102" s="80"/>
      <c r="W102" s="81"/>
      <c r="X102" s="81"/>
      <c r="Y102" s="81"/>
      <c r="Z102" s="80"/>
      <c r="AA102" s="82"/>
      <c r="AB102" s="79"/>
      <c r="AC102" s="79"/>
      <c r="AD102" s="79"/>
      <c r="AE102" s="79"/>
      <c r="AF102" s="28"/>
      <c r="AG102" s="28"/>
      <c r="AH102" s="28"/>
      <c r="AI102" s="28"/>
      <c r="AJ102" s="65"/>
      <c r="AK102" s="65"/>
      <c r="AL102" s="65"/>
      <c r="AM102" s="64"/>
      <c r="AN102" s="64"/>
      <c r="AO102" s="64"/>
      <c r="AP102" s="68"/>
      <c r="AQ102" s="19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3"/>
    </row>
    <row r="103" spans="10:55" s="8" customFormat="1" ht="27" customHeight="1" x14ac:dyDescent="0.45">
      <c r="J103" s="83"/>
      <c r="K103" s="84"/>
      <c r="L103" s="84"/>
      <c r="M103" s="60" t="s">
        <v>97</v>
      </c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28"/>
      <c r="AI103" s="28"/>
      <c r="AJ103" s="65"/>
      <c r="AK103" s="65"/>
      <c r="AL103" s="65"/>
      <c r="AM103" s="64"/>
      <c r="AN103" s="64"/>
      <c r="AO103" s="64"/>
      <c r="AP103" s="68"/>
      <c r="AQ103" s="19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3"/>
    </row>
    <row r="104" spans="10:55" s="8" customFormat="1" ht="19.5" customHeight="1" x14ac:dyDescent="0.45">
      <c r="J104" s="83"/>
      <c r="K104" s="84"/>
      <c r="L104" s="84"/>
      <c r="M104" s="149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28"/>
      <c r="AI104" s="28"/>
      <c r="AJ104" s="65"/>
      <c r="AK104" s="65"/>
      <c r="AL104" s="65"/>
      <c r="AM104" s="64"/>
      <c r="AN104" s="64"/>
      <c r="AO104" s="64"/>
      <c r="AP104" s="68"/>
      <c r="AQ104" s="19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3"/>
    </row>
    <row r="105" spans="10:55" s="8" customFormat="1" ht="19.5" customHeight="1" x14ac:dyDescent="0.45">
      <c r="J105" s="86"/>
      <c r="K105" s="87"/>
      <c r="L105" s="28"/>
      <c r="M105" s="28"/>
      <c r="N105" s="28"/>
      <c r="O105" s="28"/>
      <c r="P105" s="28"/>
      <c r="Q105" s="28"/>
      <c r="R105" s="28"/>
      <c r="S105" s="28"/>
      <c r="T105" s="86"/>
      <c r="U105" s="86"/>
      <c r="V105" s="86"/>
      <c r="W105" s="81"/>
      <c r="X105" s="81"/>
      <c r="Y105" s="81"/>
      <c r="Z105" s="86"/>
      <c r="AA105" s="88"/>
      <c r="AB105" s="28"/>
      <c r="AC105" s="28"/>
      <c r="AD105" s="28"/>
      <c r="AE105" s="28"/>
      <c r="AF105" s="28"/>
      <c r="AG105" s="28"/>
      <c r="AH105" s="28"/>
      <c r="AI105" s="28"/>
      <c r="AJ105" s="65"/>
      <c r="AK105" s="65"/>
      <c r="AL105" s="65"/>
      <c r="AM105" s="64"/>
      <c r="AN105" s="64"/>
      <c r="AO105" s="64"/>
      <c r="AP105" s="68"/>
      <c r="AQ105" s="19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3"/>
    </row>
    <row r="106" spans="10:55" s="8" customFormat="1" ht="19.5" customHeight="1" thickBot="1" x14ac:dyDescent="0.5">
      <c r="J106" s="86"/>
      <c r="K106" s="87"/>
      <c r="L106" s="28"/>
      <c r="M106" s="28"/>
      <c r="N106" s="28"/>
      <c r="O106" s="28"/>
      <c r="P106" s="28"/>
      <c r="Q106" s="28"/>
      <c r="R106" s="28"/>
      <c r="S106" s="28"/>
      <c r="T106" s="86"/>
      <c r="U106" s="86"/>
      <c r="V106" s="86"/>
      <c r="W106" s="81"/>
      <c r="X106" s="81"/>
      <c r="Y106" s="81"/>
      <c r="Z106" s="86"/>
      <c r="AA106" s="88"/>
      <c r="AB106" s="28"/>
      <c r="AC106" s="28"/>
      <c r="AD106" s="28"/>
      <c r="AE106" s="28"/>
      <c r="AF106" s="28"/>
      <c r="AG106" s="28"/>
      <c r="AH106" s="28"/>
      <c r="AI106" s="28"/>
      <c r="AJ106" s="65"/>
      <c r="AK106" s="65"/>
      <c r="AL106" s="65"/>
      <c r="AM106" s="64"/>
      <c r="AN106" s="64"/>
      <c r="AO106" s="64"/>
      <c r="AP106" s="68"/>
      <c r="AQ106" s="19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3"/>
    </row>
    <row r="107" spans="10:55" s="8" customFormat="1" ht="19.5" customHeight="1" x14ac:dyDescent="0.45">
      <c r="J107" s="86"/>
      <c r="K107" s="86"/>
      <c r="L107" s="132" t="s">
        <v>47</v>
      </c>
      <c r="M107" s="133" t="str">
        <f>"実施状況（"&amp;YEAR(M109)&amp;"年～）"</f>
        <v>実施状況（2027年～）</v>
      </c>
      <c r="N107" s="133"/>
      <c r="O107" s="133"/>
      <c r="P107" s="133"/>
      <c r="Q107" s="133"/>
      <c r="R107" s="133"/>
      <c r="S107" s="134"/>
      <c r="T107" s="86"/>
      <c r="U107" s="86"/>
      <c r="V107" s="86"/>
      <c r="W107" s="81"/>
      <c r="X107" s="81"/>
      <c r="Y107" s="81"/>
      <c r="Z107" s="86"/>
      <c r="AA107" s="28"/>
      <c r="AB107" s="132" t="s">
        <v>47</v>
      </c>
      <c r="AC107" s="133" t="str">
        <f>"実施状況（"&amp;YEAR(AC109)&amp;"年～）"</f>
        <v>実施状況（2027年～）</v>
      </c>
      <c r="AD107" s="133"/>
      <c r="AE107" s="133"/>
      <c r="AF107" s="133"/>
      <c r="AG107" s="133"/>
      <c r="AH107" s="133"/>
      <c r="AI107" s="134"/>
      <c r="AJ107" s="65"/>
      <c r="AK107" s="65"/>
      <c r="AL107" s="65"/>
      <c r="AM107" s="64"/>
      <c r="AN107" s="64"/>
      <c r="AO107" s="64"/>
      <c r="AP107" s="68"/>
      <c r="AQ107" s="19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3"/>
    </row>
    <row r="108" spans="10:55" s="8" customFormat="1" ht="19.5" customHeight="1" thickBot="1" x14ac:dyDescent="0.5">
      <c r="J108" s="86"/>
      <c r="K108" s="135" t="s">
        <v>48</v>
      </c>
      <c r="L108" s="136"/>
      <c r="M108" s="137" t="s">
        <v>49</v>
      </c>
      <c r="N108" s="137" t="s">
        <v>50</v>
      </c>
      <c r="O108" s="137" t="s">
        <v>51</v>
      </c>
      <c r="P108" s="137" t="s">
        <v>52</v>
      </c>
      <c r="Q108" s="137" t="s">
        <v>53</v>
      </c>
      <c r="R108" s="138" t="s">
        <v>54</v>
      </c>
      <c r="S108" s="139" t="s">
        <v>55</v>
      </c>
      <c r="T108" s="135" t="s">
        <v>47</v>
      </c>
      <c r="U108" s="86" t="s">
        <v>56</v>
      </c>
      <c r="V108" s="86" t="s">
        <v>57</v>
      </c>
      <c r="W108" s="140" t="s">
        <v>38</v>
      </c>
      <c r="X108" s="140" t="s">
        <v>39</v>
      </c>
      <c r="Y108" s="140" t="s">
        <v>40</v>
      </c>
      <c r="Z108" s="86"/>
      <c r="AA108" s="135" t="s">
        <v>48</v>
      </c>
      <c r="AB108" s="136"/>
      <c r="AC108" s="137" t="s">
        <v>49</v>
      </c>
      <c r="AD108" s="137" t="s">
        <v>50</v>
      </c>
      <c r="AE108" s="137" t="s">
        <v>51</v>
      </c>
      <c r="AF108" s="137" t="s">
        <v>52</v>
      </c>
      <c r="AG108" s="137" t="s">
        <v>53</v>
      </c>
      <c r="AH108" s="138" t="s">
        <v>54</v>
      </c>
      <c r="AI108" s="139" t="s">
        <v>55</v>
      </c>
      <c r="AJ108" s="68" t="s">
        <v>47</v>
      </c>
      <c r="AK108" s="65" t="s">
        <v>56</v>
      </c>
      <c r="AL108" s="65" t="s">
        <v>57</v>
      </c>
      <c r="AM108" s="69" t="s">
        <v>38</v>
      </c>
      <c r="AN108" s="69" t="s">
        <v>39</v>
      </c>
      <c r="AO108" s="69" t="s">
        <v>40</v>
      </c>
      <c r="AP108" s="68"/>
      <c r="AQ108" s="19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3"/>
    </row>
    <row r="109" spans="10:55" s="8" customFormat="1" ht="19.5" customHeight="1" x14ac:dyDescent="0.45">
      <c r="J109" s="86"/>
      <c r="K109" s="135"/>
      <c r="L109" s="132">
        <v>75</v>
      </c>
      <c r="M109" s="141">
        <f>AI98+1</f>
        <v>46468</v>
      </c>
      <c r="N109" s="141">
        <f t="shared" ref="N109:S109" si="384">M109+1</f>
        <v>46469</v>
      </c>
      <c r="O109" s="141">
        <f t="shared" si="384"/>
        <v>46470</v>
      </c>
      <c r="P109" s="141">
        <f t="shared" si="384"/>
        <v>46471</v>
      </c>
      <c r="Q109" s="141">
        <f t="shared" si="384"/>
        <v>46472</v>
      </c>
      <c r="R109" s="151">
        <f t="shared" si="384"/>
        <v>46473</v>
      </c>
      <c r="S109" s="152">
        <f t="shared" si="384"/>
        <v>46474</v>
      </c>
      <c r="T109" s="135">
        <f t="shared" ref="T109" si="385">COUNTIF(M110:S110,"★")</f>
        <v>0</v>
      </c>
      <c r="U109" s="135"/>
      <c r="V109" s="135" t="str">
        <f>TEXT(M109,"YYYY-MM")</f>
        <v>2027-03</v>
      </c>
      <c r="W109" s="140" cm="1">
        <f t="array" ref="W109">SUMPRODUCT((M109:S109&gt;=$N$8)*(M109:S109 &lt;= $N$9)*(TEXT(M109:S109,"yyyy-mm")=V109)*(M110:S110 = "●"))</f>
        <v>0</v>
      </c>
      <c r="X109" s="140" cm="1">
        <f t="array" ref="X109">SUMPRODUCT((R109:S109&gt;=$N$8)*(R109:S109 &lt;= $N$9)*(TEXT(R109:S109,"yyyy-mm")=V109)*(R110:S110 = "▲"))</f>
        <v>0</v>
      </c>
      <c r="Y109" s="140" cm="1">
        <f t="array" ref="Y109">SUMPRODUCT((M109:S109&gt;=$N$8)*(M109:S109 &lt;= $N$9)*(TEXT(M109:S109,"yyyy-mm")=V109)*(M110:S110 = "★"))</f>
        <v>0</v>
      </c>
      <c r="Z109" s="135"/>
      <c r="AA109" s="135"/>
      <c r="AB109" s="132">
        <v>96</v>
      </c>
      <c r="AC109" s="141">
        <f>S149+1</f>
        <v>46615</v>
      </c>
      <c r="AD109" s="141">
        <f t="shared" ref="AD109:AI109" si="386">AC109+1</f>
        <v>46616</v>
      </c>
      <c r="AE109" s="141">
        <f t="shared" si="386"/>
        <v>46617</v>
      </c>
      <c r="AF109" s="141">
        <f t="shared" si="386"/>
        <v>46618</v>
      </c>
      <c r="AG109" s="141">
        <f t="shared" si="386"/>
        <v>46619</v>
      </c>
      <c r="AH109" s="151">
        <f t="shared" si="386"/>
        <v>46620</v>
      </c>
      <c r="AI109" s="152">
        <f t="shared" si="386"/>
        <v>46621</v>
      </c>
      <c r="AJ109" s="68">
        <f t="shared" ref="AJ109" si="387">COUNTIF(AC110:AI110,"★")</f>
        <v>0</v>
      </c>
      <c r="AK109" s="68"/>
      <c r="AL109" s="68" t="str">
        <f>TEXT(AC109,"YYYY-MM")</f>
        <v>2027-08</v>
      </c>
      <c r="AM109" s="69" cm="1">
        <f t="array" ref="AM109">SUMPRODUCT((AC109:AI109&gt;=$N$8)*(AC109:AI109 &lt;= $N$9)*(TEXT(AC109:AI109,"yyyy-mm")=AL109)*(AC110:AI110 = "●"))</f>
        <v>0</v>
      </c>
      <c r="AN109" s="69" cm="1">
        <f t="array" ref="AN109">SUMPRODUCT((AH109:AI109&gt;=$N$8)*(AH109:AI109 &lt;= $N$9)*(TEXT(AH109:AI109,"yyyy-mm")=AL109)*(AH110:AI110 = "▲"))</f>
        <v>0</v>
      </c>
      <c r="AO109" s="69" cm="1">
        <f t="array" ref="AO109">SUMPRODUCT((AC109:AI109&gt;=$N$8)*(AC109:AI109 &lt;= $N$9)*(TEXT(AC109:AI109,"yyyy-mm")=AL109)*(AC110:AI110 = "★"))</f>
        <v>0</v>
      </c>
      <c r="AP109" s="68"/>
      <c r="AQ109" s="19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3"/>
    </row>
    <row r="110" spans="10:55" s="8" customFormat="1" ht="19.5" customHeight="1" thickBot="1" x14ac:dyDescent="0.5">
      <c r="J110" s="86"/>
      <c r="K110" s="135" t="str">
        <f>IF(U110&gt;=0.285,"OK","NG")</f>
        <v>NG</v>
      </c>
      <c r="L110" s="136"/>
      <c r="M110" s="144"/>
      <c r="N110" s="144"/>
      <c r="O110" s="144"/>
      <c r="P110" s="144"/>
      <c r="Q110" s="144"/>
      <c r="R110" s="145"/>
      <c r="S110" s="146"/>
      <c r="T110" s="135">
        <f t="shared" ref="T110" si="388">COUNTIF(M110:S110,"●")</f>
        <v>0</v>
      </c>
      <c r="U110" s="147">
        <f>IF(COUNTA(M110:S110)=0,-1,IF(OR(COUNTIF(M110:S110,"▲")&gt;6,AND(M109&lt;$N$9,$N$9&lt;S109)),0.285,IF(T109+T110=0,0,T110/(T110+T109))))</f>
        <v>-1</v>
      </c>
      <c r="V110" s="135" t="str">
        <f>TEXT(S109,"YYYY-MM")</f>
        <v>2027-03</v>
      </c>
      <c r="W110" s="140" cm="1">
        <f t="array" ref="W110">IF(V110=V109,0,SUMPRODUCT((M109:S109&gt;=$N$8)*(M109:S109 &lt;= $N$9)*(TEXT(M109:S109,"yyyy-mm")=V110)*(M110:S110 = "●")))</f>
        <v>0</v>
      </c>
      <c r="X110" s="140" cm="1">
        <f t="array" ref="X110">IF(V110=V109,0,SUMPRODUCT((M109:S109&gt;=$N$8)*(M109:S109 &lt;= $N$9)*(TEXT(M109:S109,"yyyy-mm")=V110)*(M110:S110 = "▲")))</f>
        <v>0</v>
      </c>
      <c r="Y110" s="140" cm="1">
        <f t="array" ref="Y110">IF(V110=V109,0,SUMPRODUCT((M109:S109&gt;=$N$8)*(M109:S109 &lt;= $N$9)*(TEXT(M109:S109,"yyyy-mm")=V110)*(M110:S110 = "★")))</f>
        <v>0</v>
      </c>
      <c r="Z110" s="135"/>
      <c r="AA110" s="135" t="str">
        <f>IF(AK110&gt;=0.285,"OK","NG")</f>
        <v>NG</v>
      </c>
      <c r="AB110" s="136"/>
      <c r="AC110" s="144"/>
      <c r="AD110" s="144"/>
      <c r="AE110" s="144"/>
      <c r="AF110" s="144"/>
      <c r="AG110" s="144"/>
      <c r="AH110" s="145"/>
      <c r="AI110" s="146"/>
      <c r="AJ110" s="68">
        <f t="shared" ref="AJ110" si="389">COUNTIF(AC110:AI110,"●")</f>
        <v>0</v>
      </c>
      <c r="AK110" s="70">
        <f>IF(COUNTA(AC110:AI110)=0,-1,IF(OR(COUNTIF(AC110:AI110,"▲")&gt;6,AND(AC109&lt;$N$9,$N$9&lt;AI109)),0.285,IF(AJ109+AJ110=0,0,AJ110/(AJ110+AJ109))))</f>
        <v>-1</v>
      </c>
      <c r="AL110" s="68" t="str">
        <f>TEXT(AI109,"YYYY-MM")</f>
        <v>2027-08</v>
      </c>
      <c r="AM110" s="69" cm="1">
        <f t="array" ref="AM110">IF(AL110=AL109,0,SUMPRODUCT((AC109:AI109&gt;=$N$8)*(AC109:AI109 &lt;= $N$9)*(TEXT(AC109:AI109,"yyyy-mm")=AL110)*(AC110:AI110 = "●")))</f>
        <v>0</v>
      </c>
      <c r="AN110" s="69" cm="1">
        <f t="array" ref="AN110">IF(AL110=AL109,0,SUMPRODUCT((AC109:AI109&gt;=$N$8)*(AC109:AI109 &lt;= $N$9)*(TEXT(AC109:AI109,"yyyy-mm")=AL110)*(AC110:AI110 = "▲")))</f>
        <v>0</v>
      </c>
      <c r="AO110" s="69" cm="1">
        <f t="array" ref="AO110">IF(AL110=AL109,0,SUMPRODUCT((AC109:AI109&gt;=$N$8)*(AC109:AI109 &lt;= $N$9)*(TEXT(AC109:AI109,"yyyy-mm")=AL110)*(AC110:AI110 = "★")))</f>
        <v>0</v>
      </c>
      <c r="AP110" s="68"/>
      <c r="AQ110" s="19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3"/>
    </row>
    <row r="111" spans="10:55" s="8" customFormat="1" ht="19.5" customHeight="1" x14ac:dyDescent="0.45">
      <c r="J111" s="86"/>
      <c r="K111" s="135"/>
      <c r="L111" s="132">
        <v>76</v>
      </c>
      <c r="M111" s="141">
        <f>S109+1</f>
        <v>46475</v>
      </c>
      <c r="N111" s="141">
        <f t="shared" ref="N111:S111" si="390">M111+1</f>
        <v>46476</v>
      </c>
      <c r="O111" s="141">
        <f t="shared" si="390"/>
        <v>46477</v>
      </c>
      <c r="P111" s="141">
        <f t="shared" si="390"/>
        <v>46478</v>
      </c>
      <c r="Q111" s="141">
        <f t="shared" si="390"/>
        <v>46479</v>
      </c>
      <c r="R111" s="142">
        <f t="shared" si="390"/>
        <v>46480</v>
      </c>
      <c r="S111" s="143">
        <f t="shared" si="390"/>
        <v>46481</v>
      </c>
      <c r="T111" s="135">
        <f t="shared" ref="T111" si="391">COUNTIF(M112:S112,"★")</f>
        <v>0</v>
      </c>
      <c r="U111" s="135"/>
      <c r="V111" s="135" t="str">
        <f>TEXT(M111,"YYYY-MM")</f>
        <v>2027-03</v>
      </c>
      <c r="W111" s="140" cm="1">
        <f t="array" ref="W111">SUMPRODUCT((M111:S111&gt;=$N$8)*(M111:S111 &lt;= $N$9)*(TEXT(M111:S111,"yyyy-mm")=V111)*(M112:S112 = "●"))</f>
        <v>0</v>
      </c>
      <c r="X111" s="140" cm="1">
        <f t="array" ref="X111">SUMPRODUCT((R111:S111&gt;=$N$8)*(R111:S111 &lt;= $N$9)*(TEXT(R111:S111,"yyyy-mm")=V111)*(R112:S112 = "▲"))</f>
        <v>0</v>
      </c>
      <c r="Y111" s="140" cm="1">
        <f t="array" ref="Y111">SUMPRODUCT((M111:S111&gt;=$N$8)*(M111:S111 &lt;= $N$9)*(TEXT(M111:S111,"yyyy-mm")=V111)*(M112:S112 = "★"))</f>
        <v>0</v>
      </c>
      <c r="Z111" s="135"/>
      <c r="AA111" s="135"/>
      <c r="AB111" s="132">
        <v>97</v>
      </c>
      <c r="AC111" s="141">
        <f>AI109+1</f>
        <v>46622</v>
      </c>
      <c r="AD111" s="141">
        <f t="shared" ref="AD111:AI111" si="392">AC111+1</f>
        <v>46623</v>
      </c>
      <c r="AE111" s="141">
        <f t="shared" si="392"/>
        <v>46624</v>
      </c>
      <c r="AF111" s="141">
        <f t="shared" si="392"/>
        <v>46625</v>
      </c>
      <c r="AG111" s="141">
        <f t="shared" si="392"/>
        <v>46626</v>
      </c>
      <c r="AH111" s="142">
        <f t="shared" si="392"/>
        <v>46627</v>
      </c>
      <c r="AI111" s="143">
        <f t="shared" si="392"/>
        <v>46628</v>
      </c>
      <c r="AJ111" s="68">
        <f t="shared" ref="AJ111" si="393">COUNTIF(AC112:AI112,"★")</f>
        <v>0</v>
      </c>
      <c r="AK111" s="68"/>
      <c r="AL111" s="68" t="str">
        <f>TEXT(AC111,"YYYY-MM")</f>
        <v>2027-08</v>
      </c>
      <c r="AM111" s="69" cm="1">
        <f t="array" ref="AM111">SUMPRODUCT((AC111:AI111&gt;=$N$8)*(AC111:AI111 &lt;= $N$9)*(TEXT(AC111:AI111,"yyyy-mm")=AL111)*(AC112:AI112 = "●"))</f>
        <v>0</v>
      </c>
      <c r="AN111" s="69" cm="1">
        <f t="array" ref="AN111">SUMPRODUCT((AH111:AI111&gt;=$N$8)*(AH111:AI111 &lt;= $N$9)*(TEXT(AH111:AI111,"yyyy-mm")=AL111)*(AH112:AI112 = "▲"))</f>
        <v>0</v>
      </c>
      <c r="AO111" s="69" cm="1">
        <f t="array" ref="AO111">SUMPRODUCT((AC111:AI111&gt;=$N$8)*(AC111:AI111 &lt;= $N$9)*(TEXT(AC111:AI111,"yyyy-mm")=AL111)*(AC112:AI112 = "★"))</f>
        <v>0</v>
      </c>
      <c r="AP111" s="68"/>
      <c r="AQ111" s="19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3"/>
    </row>
    <row r="112" spans="10:55" s="8" customFormat="1" ht="19.5" customHeight="1" thickBot="1" x14ac:dyDescent="0.5">
      <c r="J112" s="86"/>
      <c r="K112" s="135" t="str">
        <f t="shared" ref="K112" si="394">IF(U112&gt;=0.285,"OK","NG")</f>
        <v>NG</v>
      </c>
      <c r="L112" s="136"/>
      <c r="M112" s="144"/>
      <c r="N112" s="144"/>
      <c r="O112" s="144"/>
      <c r="P112" s="144"/>
      <c r="Q112" s="144"/>
      <c r="R112" s="145"/>
      <c r="S112" s="146"/>
      <c r="T112" s="135">
        <f t="shared" ref="T112" si="395">COUNTIF(M112:S112,"●")</f>
        <v>0</v>
      </c>
      <c r="U112" s="147">
        <f t="shared" ref="U112" si="396">IF(COUNTA(M112:S112)=0,-1,IF(OR(COUNTIF(M112:S112,"▲")&gt;6,AND(M111&lt;$N$9,$N$9&lt;S111)),0.285,IF(T111+T112=0,0,T112/(T112+T111))))</f>
        <v>-1</v>
      </c>
      <c r="V112" s="135" t="str">
        <f>TEXT(S111,"YYYY-MM")</f>
        <v>2027-04</v>
      </c>
      <c r="W112" s="140" cm="1">
        <f t="array" ref="W112">IF(V112=V111,0,SUMPRODUCT((M111:S111&gt;=$N$8)*(M111:S111 &lt;= $N$9)*(TEXT(M111:S111,"yyyy-mm")=V112)*(M112:S112 = "●")))</f>
        <v>0</v>
      </c>
      <c r="X112" s="140" cm="1">
        <f t="array" ref="X112">IF(V112=V111,0,SUMPRODUCT((M111:S111&gt;=$N$8)*(M111:S111 &lt;= $N$9)*(TEXT(M111:S111,"yyyy-mm")=V112)*(M112:S112 = "▲")))</f>
        <v>0</v>
      </c>
      <c r="Y112" s="140" cm="1">
        <f t="array" ref="Y112">IF(V112=V111,0,SUMPRODUCT((M111:S111&gt;=$N$8)*(M111:S111 &lt;= $N$9)*(TEXT(M111:S111,"yyyy-mm")=V112)*(M112:S112 = "★")))</f>
        <v>0</v>
      </c>
      <c r="Z112" s="135"/>
      <c r="AA112" s="135" t="str">
        <f t="shared" ref="AA112" si="397">IF(AK112&gt;=0.285,"OK","NG")</f>
        <v>NG</v>
      </c>
      <c r="AB112" s="136"/>
      <c r="AC112" s="144"/>
      <c r="AD112" s="144"/>
      <c r="AE112" s="144"/>
      <c r="AF112" s="144"/>
      <c r="AG112" s="144"/>
      <c r="AH112" s="145"/>
      <c r="AI112" s="146"/>
      <c r="AJ112" s="68">
        <f t="shared" ref="AJ112" si="398">COUNTIF(AC112:AI112,"●")</f>
        <v>0</v>
      </c>
      <c r="AK112" s="70">
        <f t="shared" ref="AK112" si="399">IF(COUNTA(AC112:AI112)=0,-1,IF(OR(COUNTIF(AC112:AI112,"▲")&gt;6,AND(AC111&lt;$N$9,$N$9&lt;AI111)),0.285,IF(AJ111+AJ112=0,0,AJ112/(AJ112+AJ111))))</f>
        <v>-1</v>
      </c>
      <c r="AL112" s="68" t="str">
        <f>TEXT(AI111,"YYYY-MM")</f>
        <v>2027-08</v>
      </c>
      <c r="AM112" s="69" cm="1">
        <f t="array" ref="AM112">IF(AL112=AL111,0,SUMPRODUCT((AC111:AI111&gt;=$N$8)*(AC111:AI111 &lt;= $N$9)*(TEXT(AC111:AI111,"yyyy-mm")=AL112)*(AC112:AI112 = "●")))</f>
        <v>0</v>
      </c>
      <c r="AN112" s="69" cm="1">
        <f t="array" ref="AN112">IF(AL112=AL111,0,SUMPRODUCT((AC111:AI111&gt;=$N$8)*(AC111:AI111 &lt;= $N$9)*(TEXT(AC111:AI111,"yyyy-mm")=AL112)*(AC112:AI112 = "▲")))</f>
        <v>0</v>
      </c>
      <c r="AO112" s="69" cm="1">
        <f t="array" ref="AO112">IF(AL112=AL111,0,SUMPRODUCT((AC111:AI111&gt;=$N$8)*(AC111:AI111 &lt;= $N$9)*(TEXT(AC111:AI111,"yyyy-mm")=AL112)*(AC112:AI112 = "★")))</f>
        <v>0</v>
      </c>
      <c r="AP112" s="68"/>
      <c r="AQ112" s="19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3"/>
    </row>
    <row r="113" spans="10:55" s="8" customFormat="1" ht="19.5" customHeight="1" x14ac:dyDescent="0.45">
      <c r="J113" s="86"/>
      <c r="K113" s="135"/>
      <c r="L113" s="132">
        <v>77</v>
      </c>
      <c r="M113" s="141">
        <f>S111+1</f>
        <v>46482</v>
      </c>
      <c r="N113" s="141">
        <f t="shared" ref="N113:S113" si="400">M113+1</f>
        <v>46483</v>
      </c>
      <c r="O113" s="141">
        <f t="shared" si="400"/>
        <v>46484</v>
      </c>
      <c r="P113" s="141">
        <f t="shared" si="400"/>
        <v>46485</v>
      </c>
      <c r="Q113" s="141">
        <f t="shared" si="400"/>
        <v>46486</v>
      </c>
      <c r="R113" s="142">
        <f t="shared" si="400"/>
        <v>46487</v>
      </c>
      <c r="S113" s="143">
        <f t="shared" si="400"/>
        <v>46488</v>
      </c>
      <c r="T113" s="135">
        <f t="shared" ref="T113" si="401">COUNTIF(M114:S114,"★")</f>
        <v>0</v>
      </c>
      <c r="U113" s="135"/>
      <c r="V113" s="135" t="str">
        <f>TEXT(M113,"YYYY-MM")</f>
        <v>2027-04</v>
      </c>
      <c r="W113" s="140" cm="1">
        <f t="array" ref="W113">SUMPRODUCT((M113:S113&gt;=$N$8)*(M113:S113 &lt;= $N$9)*(TEXT(M113:S113,"yyyy-mm")=V113)*(M114:S114 = "●"))</f>
        <v>0</v>
      </c>
      <c r="X113" s="140" cm="1">
        <f t="array" ref="X113">SUMPRODUCT((R113:S113&gt;=$N$8)*(R113:S113 &lt;= $N$9)*(TEXT(R113:S113,"yyyy-mm")=V113)*(R114:S114 = "▲"))</f>
        <v>0</v>
      </c>
      <c r="Y113" s="140" cm="1">
        <f t="array" ref="Y113">SUMPRODUCT((M113:S113&gt;=$N$8)*(M113:S113 &lt;= $N$9)*(TEXT(M113:S113,"yyyy-mm")=V113)*(M114:S114 = "★"))</f>
        <v>0</v>
      </c>
      <c r="Z113" s="135"/>
      <c r="AA113" s="135"/>
      <c r="AB113" s="132">
        <v>98</v>
      </c>
      <c r="AC113" s="141">
        <f>AI111+1</f>
        <v>46629</v>
      </c>
      <c r="AD113" s="141">
        <f t="shared" ref="AD113:AI113" si="402">AC113+1</f>
        <v>46630</v>
      </c>
      <c r="AE113" s="141">
        <f t="shared" si="402"/>
        <v>46631</v>
      </c>
      <c r="AF113" s="141">
        <f t="shared" si="402"/>
        <v>46632</v>
      </c>
      <c r="AG113" s="141">
        <f t="shared" si="402"/>
        <v>46633</v>
      </c>
      <c r="AH113" s="142">
        <f t="shared" si="402"/>
        <v>46634</v>
      </c>
      <c r="AI113" s="143">
        <f t="shared" si="402"/>
        <v>46635</v>
      </c>
      <c r="AJ113" s="68">
        <f t="shared" ref="AJ113" si="403">COUNTIF(AC114:AI114,"★")</f>
        <v>0</v>
      </c>
      <c r="AK113" s="68"/>
      <c r="AL113" s="68" t="str">
        <f>TEXT(AC113,"YYYY-MM")</f>
        <v>2027-08</v>
      </c>
      <c r="AM113" s="69" cm="1">
        <f t="array" ref="AM113">SUMPRODUCT((AC113:AI113&gt;=$N$8)*(AC113:AI113 &lt;= $N$9)*(TEXT(AC113:AI113,"yyyy-mm")=AL113)*(AC114:AI114 = "●"))</f>
        <v>0</v>
      </c>
      <c r="AN113" s="69" cm="1">
        <f t="array" ref="AN113">SUMPRODUCT((AH113:AI113&gt;=$N$8)*(AH113:AI113 &lt;= $N$9)*(TEXT(AH113:AI113,"yyyy-mm")=AL113)*(AH114:AI114 = "▲"))</f>
        <v>0</v>
      </c>
      <c r="AO113" s="69" cm="1">
        <f t="array" ref="AO113">SUMPRODUCT((AC113:AI113&gt;=$N$8)*(AC113:AI113 &lt;= $N$9)*(TEXT(AC113:AI113,"yyyy-mm")=AL113)*(AC114:AI114 = "★"))</f>
        <v>0</v>
      </c>
      <c r="AP113" s="68"/>
      <c r="AQ113" s="19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3"/>
    </row>
    <row r="114" spans="10:55" s="8" customFormat="1" ht="19.5" customHeight="1" thickBot="1" x14ac:dyDescent="0.5">
      <c r="J114" s="86"/>
      <c r="K114" s="135" t="str">
        <f t="shared" ref="K114" si="404">IF(U114&gt;=0.285,"OK","NG")</f>
        <v>NG</v>
      </c>
      <c r="L114" s="136"/>
      <c r="M114" s="144"/>
      <c r="N114" s="144"/>
      <c r="O114" s="144"/>
      <c r="P114" s="144"/>
      <c r="Q114" s="144"/>
      <c r="R114" s="145"/>
      <c r="S114" s="146"/>
      <c r="T114" s="135">
        <f t="shared" ref="T114" si="405">COUNTIF(M114:S114,"●")</f>
        <v>0</v>
      </c>
      <c r="U114" s="147">
        <f t="shared" ref="U114" si="406">IF(COUNTA(M114:S114)=0,-1,IF(OR(COUNTIF(M114:S114,"▲")&gt;6,AND(M113&lt;$N$9,$N$9&lt;S113)),0.285,IF(T113+T114=0,0,T114/(T114+T113))))</f>
        <v>-1</v>
      </c>
      <c r="V114" s="135" t="str">
        <f>TEXT(S113,"YYYY-MM")</f>
        <v>2027-04</v>
      </c>
      <c r="W114" s="140" cm="1">
        <f t="array" ref="W114">IF(V114=V113,0,SUMPRODUCT((M113:S113&gt;=$N$8)*(M113:S113 &lt;= $N$9)*(TEXT(M113:S113,"yyyy-mm")=V114)*(M114:S114 = "●")))</f>
        <v>0</v>
      </c>
      <c r="X114" s="140" cm="1">
        <f t="array" ref="X114">IF(V114=V113,0,SUMPRODUCT((M113:S113&gt;=$N$8)*(M113:S113 &lt;= $N$9)*(TEXT(M113:S113,"yyyy-mm")=V114)*(M114:S114 = "▲")))</f>
        <v>0</v>
      </c>
      <c r="Y114" s="140" cm="1">
        <f t="array" ref="Y114">IF(V114=V113,0,SUMPRODUCT((M113:S113&gt;=$N$8)*(M113:S113 &lt;= $N$9)*(TEXT(M113:S113,"yyyy-mm")=V114)*(M114:S114 = "★")))</f>
        <v>0</v>
      </c>
      <c r="Z114" s="135"/>
      <c r="AA114" s="135" t="str">
        <f t="shared" ref="AA114" si="407">IF(AK114&gt;=0.285,"OK","NG")</f>
        <v>NG</v>
      </c>
      <c r="AB114" s="136"/>
      <c r="AC114" s="144"/>
      <c r="AD114" s="144"/>
      <c r="AE114" s="144"/>
      <c r="AF114" s="144"/>
      <c r="AG114" s="144"/>
      <c r="AH114" s="145"/>
      <c r="AI114" s="146"/>
      <c r="AJ114" s="68">
        <f t="shared" ref="AJ114" si="408">COUNTIF(AC114:AI114,"●")</f>
        <v>0</v>
      </c>
      <c r="AK114" s="70">
        <f t="shared" ref="AK114" si="409">IF(COUNTA(AC114:AI114)=0,-1,IF(OR(COUNTIF(AC114:AI114,"▲")&gt;6,AND(AC113&lt;$N$9,$N$9&lt;AI113)),0.285,IF(AJ113+AJ114=0,0,AJ114/(AJ114+AJ113))))</f>
        <v>-1</v>
      </c>
      <c r="AL114" s="68" t="str">
        <f>TEXT(AI113,"YYYY-MM")</f>
        <v>2027-09</v>
      </c>
      <c r="AM114" s="69" cm="1">
        <f t="array" ref="AM114">IF(AL114=AL113,0,SUMPRODUCT((AC113:AI113&gt;=$N$8)*(AC113:AI113 &lt;= $N$9)*(TEXT(AC113:AI113,"yyyy-mm")=AL114)*(AC114:AI114 = "●")))</f>
        <v>0</v>
      </c>
      <c r="AN114" s="69" cm="1">
        <f t="array" ref="AN114">IF(AL114=AL113,0,SUMPRODUCT((AC113:AI113&gt;=$N$8)*(AC113:AI113 &lt;= $N$9)*(TEXT(AC113:AI113,"yyyy-mm")=AL114)*(AC114:AI114 = "▲")))</f>
        <v>0</v>
      </c>
      <c r="AO114" s="69" cm="1">
        <f t="array" ref="AO114">IF(AL114=AL113,0,SUMPRODUCT((AC113:AI113&gt;=$N$8)*(AC113:AI113 &lt;= $N$9)*(TEXT(AC113:AI113,"yyyy-mm")=AL114)*(AC114:AI114 = "★")))</f>
        <v>0</v>
      </c>
      <c r="AP114" s="68"/>
      <c r="AQ114" s="19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3"/>
    </row>
    <row r="115" spans="10:55" s="8" customFormat="1" ht="19.5" customHeight="1" x14ac:dyDescent="0.45">
      <c r="J115" s="86"/>
      <c r="K115" s="135"/>
      <c r="L115" s="132">
        <v>78</v>
      </c>
      <c r="M115" s="141">
        <f>S113+1</f>
        <v>46489</v>
      </c>
      <c r="N115" s="141">
        <f t="shared" ref="N115:S115" si="410">M115+1</f>
        <v>46490</v>
      </c>
      <c r="O115" s="141">
        <f t="shared" si="410"/>
        <v>46491</v>
      </c>
      <c r="P115" s="141">
        <f t="shared" si="410"/>
        <v>46492</v>
      </c>
      <c r="Q115" s="141">
        <f t="shared" si="410"/>
        <v>46493</v>
      </c>
      <c r="R115" s="142">
        <f t="shared" si="410"/>
        <v>46494</v>
      </c>
      <c r="S115" s="143">
        <f t="shared" si="410"/>
        <v>46495</v>
      </c>
      <c r="T115" s="135">
        <f t="shared" ref="T115" si="411">COUNTIF(M116:S116,"★")</f>
        <v>0</v>
      </c>
      <c r="U115" s="135"/>
      <c r="V115" s="135" t="str">
        <f>TEXT(M115,"YYYY-MM")</f>
        <v>2027-04</v>
      </c>
      <c r="W115" s="140" cm="1">
        <f t="array" ref="W115">SUMPRODUCT((M115:S115&gt;=$N$8)*(M115:S115 &lt;= $N$9)*(TEXT(M115:S115,"yyyy-mm")=V115)*(M116:S116 = "●"))</f>
        <v>0</v>
      </c>
      <c r="X115" s="140" cm="1">
        <f t="array" ref="X115">SUMPRODUCT((R115:S115&gt;=$N$8)*(R115:S115 &lt;= $N$9)*(TEXT(R115:S115,"yyyy-mm")=V115)*(R116:S116 = "▲"))</f>
        <v>0</v>
      </c>
      <c r="Y115" s="140" cm="1">
        <f t="array" ref="Y115">SUMPRODUCT((M115:S115&gt;=$N$8)*(M115:S115 &lt;= $N$9)*(TEXT(M115:S115,"yyyy-mm")=V115)*(M116:S116 = "★"))</f>
        <v>0</v>
      </c>
      <c r="Z115" s="135"/>
      <c r="AA115" s="135"/>
      <c r="AB115" s="132">
        <v>99</v>
      </c>
      <c r="AC115" s="141">
        <f>AI113+1</f>
        <v>46636</v>
      </c>
      <c r="AD115" s="141">
        <f t="shared" ref="AD115:AI115" si="412">AC115+1</f>
        <v>46637</v>
      </c>
      <c r="AE115" s="141">
        <f t="shared" si="412"/>
        <v>46638</v>
      </c>
      <c r="AF115" s="141">
        <f t="shared" si="412"/>
        <v>46639</v>
      </c>
      <c r="AG115" s="141">
        <f t="shared" si="412"/>
        <v>46640</v>
      </c>
      <c r="AH115" s="142">
        <f t="shared" si="412"/>
        <v>46641</v>
      </c>
      <c r="AI115" s="143">
        <f t="shared" si="412"/>
        <v>46642</v>
      </c>
      <c r="AJ115" s="68">
        <f t="shared" ref="AJ115" si="413">COUNTIF(AC116:AI116,"★")</f>
        <v>0</v>
      </c>
      <c r="AK115" s="68"/>
      <c r="AL115" s="68" t="str">
        <f>TEXT(AC115,"YYYY-MM")</f>
        <v>2027-09</v>
      </c>
      <c r="AM115" s="69" cm="1">
        <f t="array" ref="AM115">SUMPRODUCT((AC115:AI115&gt;=$N$8)*(AC115:AI115 &lt;= $N$9)*(TEXT(AC115:AI115,"yyyy-mm")=AL115)*(AC116:AI116 = "●"))</f>
        <v>0</v>
      </c>
      <c r="AN115" s="69" cm="1">
        <f t="array" ref="AN115">SUMPRODUCT((AH115:AI115&gt;=$N$8)*(AH115:AI115 &lt;= $N$9)*(TEXT(AH115:AI115,"yyyy-mm")=AL115)*(AH116:AI116 = "▲"))</f>
        <v>0</v>
      </c>
      <c r="AO115" s="69" cm="1">
        <f t="array" ref="AO115">SUMPRODUCT((AC115:AI115&gt;=$N$8)*(AC115:AI115 &lt;= $N$9)*(TEXT(AC115:AI115,"yyyy-mm")=AL115)*(AC116:AI116 = "★"))</f>
        <v>0</v>
      </c>
      <c r="AP115" s="68"/>
      <c r="AQ115" s="19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3"/>
    </row>
    <row r="116" spans="10:55" s="8" customFormat="1" ht="19.5" customHeight="1" thickBot="1" x14ac:dyDescent="0.5">
      <c r="J116" s="86"/>
      <c r="K116" s="135" t="str">
        <f t="shared" ref="K116" si="414">IF(U116&gt;=0.285,"OK","NG")</f>
        <v>NG</v>
      </c>
      <c r="L116" s="136"/>
      <c r="M116" s="144"/>
      <c r="N116" s="144"/>
      <c r="O116" s="144"/>
      <c r="P116" s="144"/>
      <c r="Q116" s="144"/>
      <c r="R116" s="145"/>
      <c r="S116" s="146"/>
      <c r="T116" s="135">
        <f t="shared" ref="T116" si="415">COUNTIF(M116:S116,"●")</f>
        <v>0</v>
      </c>
      <c r="U116" s="147">
        <f t="shared" ref="U116" si="416">IF(COUNTA(M116:S116)=0,-1,IF(OR(COUNTIF(M116:S116,"▲")&gt;6,AND(M115&lt;$N$9,$N$9&lt;S115)),0.285,IF(T115+T116=0,0,T116/(T116+T115))))</f>
        <v>-1</v>
      </c>
      <c r="V116" s="135" t="str">
        <f>TEXT(S115,"YYYY-MM")</f>
        <v>2027-04</v>
      </c>
      <c r="W116" s="140" cm="1">
        <f t="array" ref="W116">IF(V116=V115,0,SUMPRODUCT((M115:S115&gt;=$N$8)*(M115:S115 &lt;= $N$9)*(TEXT(M115:S115,"yyyy-mm")=V116)*(M116:S116 = "●")))</f>
        <v>0</v>
      </c>
      <c r="X116" s="140" cm="1">
        <f t="array" ref="X116">IF(V116=V115,0,SUMPRODUCT((M115:S115&gt;=$N$8)*(M115:S115 &lt;= $N$9)*(TEXT(M115:S115,"yyyy-mm")=V116)*(M116:S116 = "▲")))</f>
        <v>0</v>
      </c>
      <c r="Y116" s="140" cm="1">
        <f t="array" ref="Y116">IF(V116=V115,0,SUMPRODUCT((M115:S115&gt;=$N$8)*(M115:S115 &lt;= $N$9)*(TEXT(M115:S115,"yyyy-mm")=V116)*(M116:S116 = "★")))</f>
        <v>0</v>
      </c>
      <c r="Z116" s="135"/>
      <c r="AA116" s="135" t="str">
        <f t="shared" ref="AA116" si="417">IF(AK116&gt;=0.285,"OK","NG")</f>
        <v>NG</v>
      </c>
      <c r="AB116" s="136"/>
      <c r="AC116" s="144"/>
      <c r="AD116" s="144"/>
      <c r="AE116" s="144"/>
      <c r="AF116" s="144"/>
      <c r="AG116" s="144"/>
      <c r="AH116" s="145"/>
      <c r="AI116" s="146"/>
      <c r="AJ116" s="68">
        <f t="shared" ref="AJ116" si="418">COUNTIF(AC116:AI116,"●")</f>
        <v>0</v>
      </c>
      <c r="AK116" s="70">
        <f t="shared" ref="AK116" si="419">IF(COUNTA(AC116:AI116)=0,-1,IF(OR(COUNTIF(AC116:AI116,"▲")&gt;6,AND(AC115&lt;$N$9,$N$9&lt;AI115)),0.285,IF(AJ115+AJ116=0,0,AJ116/(AJ116+AJ115))))</f>
        <v>-1</v>
      </c>
      <c r="AL116" s="68" t="str">
        <f>TEXT(AI115,"YYYY-MM")</f>
        <v>2027-09</v>
      </c>
      <c r="AM116" s="69" cm="1">
        <f t="array" ref="AM116">IF(AL116=AL115,0,SUMPRODUCT((AC115:AI115&gt;=$N$8)*(AC115:AI115 &lt;= $N$9)*(TEXT(AC115:AI115,"yyyy-mm")=AL116)*(AC116:AI116 = "●")))</f>
        <v>0</v>
      </c>
      <c r="AN116" s="69" cm="1">
        <f t="array" ref="AN116">IF(AL116=AL115,0,SUMPRODUCT((AC115:AI115&gt;=$N$8)*(AC115:AI115 &lt;= $N$9)*(TEXT(AC115:AI115,"yyyy-mm")=AL116)*(AC116:AI116 = "▲")))</f>
        <v>0</v>
      </c>
      <c r="AO116" s="69" cm="1">
        <f t="array" ref="AO116">IF(AL116=AL115,0,SUMPRODUCT((AC115:AI115&gt;=$N$8)*(AC115:AI115 &lt;= $N$9)*(TEXT(AC115:AI115,"yyyy-mm")=AL116)*(AC116:AI116 = "★")))</f>
        <v>0</v>
      </c>
      <c r="AP116" s="68"/>
      <c r="AQ116" s="19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3"/>
    </row>
    <row r="117" spans="10:55" s="8" customFormat="1" ht="19.5" customHeight="1" x14ac:dyDescent="0.45">
      <c r="J117" s="86"/>
      <c r="K117" s="135"/>
      <c r="L117" s="132">
        <v>79</v>
      </c>
      <c r="M117" s="141">
        <f>S115+1</f>
        <v>46496</v>
      </c>
      <c r="N117" s="141">
        <f t="shared" ref="N117:S117" si="420">M117+1</f>
        <v>46497</v>
      </c>
      <c r="O117" s="141">
        <f t="shared" si="420"/>
        <v>46498</v>
      </c>
      <c r="P117" s="141">
        <f t="shared" si="420"/>
        <v>46499</v>
      </c>
      <c r="Q117" s="141">
        <f t="shared" si="420"/>
        <v>46500</v>
      </c>
      <c r="R117" s="142">
        <f t="shared" si="420"/>
        <v>46501</v>
      </c>
      <c r="S117" s="143">
        <f t="shared" si="420"/>
        <v>46502</v>
      </c>
      <c r="T117" s="135">
        <f t="shared" ref="T117" si="421">COUNTIF(M118:S118,"★")</f>
        <v>0</v>
      </c>
      <c r="U117" s="135"/>
      <c r="V117" s="135" t="str">
        <f>TEXT(M117,"YYYY-MM")</f>
        <v>2027-04</v>
      </c>
      <c r="W117" s="140" cm="1">
        <f t="array" ref="W117">SUMPRODUCT((M117:S117&gt;=$N$8)*(M117:S117 &lt;= $N$9)*(TEXT(M117:S117,"yyyy-mm")=V117)*(M118:S118 = "●"))</f>
        <v>0</v>
      </c>
      <c r="X117" s="140" cm="1">
        <f t="array" ref="X117">SUMPRODUCT((R117:S117&gt;=$N$8)*(R117:S117 &lt;= $N$9)*(TEXT(R117:S117,"yyyy-mm")=V117)*(R118:S118 = "▲"))</f>
        <v>0</v>
      </c>
      <c r="Y117" s="140" cm="1">
        <f t="array" ref="Y117">SUMPRODUCT((M117:S117&gt;=$N$8)*(M117:S117 &lt;= $N$9)*(TEXT(M117:S117,"yyyy-mm")=V117)*(M118:S118 = "★"))</f>
        <v>0</v>
      </c>
      <c r="Z117" s="135"/>
      <c r="AA117" s="135"/>
      <c r="AB117" s="132">
        <v>100</v>
      </c>
      <c r="AC117" s="141">
        <f>AI115+1</f>
        <v>46643</v>
      </c>
      <c r="AD117" s="141">
        <f t="shared" ref="AD117:AI117" si="422">AC117+1</f>
        <v>46644</v>
      </c>
      <c r="AE117" s="141">
        <f t="shared" si="422"/>
        <v>46645</v>
      </c>
      <c r="AF117" s="141">
        <f t="shared" si="422"/>
        <v>46646</v>
      </c>
      <c r="AG117" s="141">
        <f t="shared" si="422"/>
        <v>46647</v>
      </c>
      <c r="AH117" s="142">
        <f t="shared" si="422"/>
        <v>46648</v>
      </c>
      <c r="AI117" s="143">
        <f t="shared" si="422"/>
        <v>46649</v>
      </c>
      <c r="AJ117" s="68">
        <f t="shared" ref="AJ117" si="423">COUNTIF(AC118:AI118,"★")</f>
        <v>0</v>
      </c>
      <c r="AK117" s="68"/>
      <c r="AL117" s="68" t="str">
        <f>TEXT(AC117,"YYYY-MM")</f>
        <v>2027-09</v>
      </c>
      <c r="AM117" s="69" cm="1">
        <f t="array" ref="AM117">SUMPRODUCT((AC117:AI117&gt;=$N$8)*(AC117:AI117 &lt;= $N$9)*(TEXT(AC117:AI117,"yyyy-mm")=AL117)*(AC118:AI118 = "●"))</f>
        <v>0</v>
      </c>
      <c r="AN117" s="69" cm="1">
        <f t="array" ref="AN117">SUMPRODUCT((AH117:AI117&gt;=$N$8)*(AH117:AI117 &lt;= $N$9)*(TEXT(AH117:AI117,"yyyy-mm")=AL117)*(AH118:AI118 = "▲"))</f>
        <v>0</v>
      </c>
      <c r="AO117" s="69" cm="1">
        <f t="array" ref="AO117">SUMPRODUCT((AC117:AI117&gt;=$N$8)*(AC117:AI117 &lt;= $N$9)*(TEXT(AC117:AI117,"yyyy-mm")=AL117)*(AC118:AI118 = "★"))</f>
        <v>0</v>
      </c>
      <c r="AP117" s="68"/>
      <c r="AQ117" s="19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3"/>
    </row>
    <row r="118" spans="10:55" s="8" customFormat="1" ht="19.5" customHeight="1" thickBot="1" x14ac:dyDescent="0.5">
      <c r="J118" s="86"/>
      <c r="K118" s="135" t="str">
        <f t="shared" ref="K118" si="424">IF(U118&gt;=0.285,"OK","NG")</f>
        <v>NG</v>
      </c>
      <c r="L118" s="136"/>
      <c r="M118" s="144"/>
      <c r="N118" s="144"/>
      <c r="O118" s="144"/>
      <c r="P118" s="144"/>
      <c r="Q118" s="144"/>
      <c r="R118" s="145"/>
      <c r="S118" s="146"/>
      <c r="T118" s="135">
        <f t="shared" ref="T118" si="425">COUNTIF(M118:S118,"●")</f>
        <v>0</v>
      </c>
      <c r="U118" s="147">
        <f t="shared" ref="U118" si="426">IF(COUNTA(M118:S118)=0,-1,IF(OR(COUNTIF(M118:S118,"▲")&gt;6,AND(M117&lt;$N$9,$N$9&lt;S117)),0.285,IF(T117+T118=0,0,T118/(T118+T117))))</f>
        <v>-1</v>
      </c>
      <c r="V118" s="135" t="str">
        <f>TEXT(S117,"YYYY-MM")</f>
        <v>2027-04</v>
      </c>
      <c r="W118" s="140" cm="1">
        <f t="array" ref="W118">IF(V118=V117,0,SUMPRODUCT((M117:S117&gt;=$N$8)*(M117:S117 &lt;= $N$9)*(TEXT(M117:S117,"yyyy-mm")=V118)*(M118:S118 = "●")))</f>
        <v>0</v>
      </c>
      <c r="X118" s="140" cm="1">
        <f t="array" ref="X118">IF(V118=V117,0,SUMPRODUCT((M117:S117&gt;=$N$8)*(M117:S117 &lt;= $N$9)*(TEXT(M117:S117,"yyyy-mm")=V118)*(M118:S118 = "▲")))</f>
        <v>0</v>
      </c>
      <c r="Y118" s="140" cm="1">
        <f t="array" ref="Y118">IF(V118=V117,0,SUMPRODUCT((M117:S117&gt;=$N$8)*(M117:S117 &lt;= $N$9)*(TEXT(M117:S117,"yyyy-mm")=V118)*(M118:S118 = "★")))</f>
        <v>0</v>
      </c>
      <c r="Z118" s="135"/>
      <c r="AA118" s="135" t="str">
        <f t="shared" ref="AA118" si="427">IF(AK118&gt;=0.285,"OK","NG")</f>
        <v>NG</v>
      </c>
      <c r="AB118" s="136"/>
      <c r="AC118" s="144"/>
      <c r="AD118" s="144"/>
      <c r="AE118" s="144"/>
      <c r="AF118" s="144"/>
      <c r="AG118" s="144"/>
      <c r="AH118" s="145"/>
      <c r="AI118" s="146"/>
      <c r="AJ118" s="68">
        <f t="shared" ref="AJ118" si="428">COUNTIF(AC118:AI118,"●")</f>
        <v>0</v>
      </c>
      <c r="AK118" s="70">
        <f t="shared" ref="AK118" si="429">IF(COUNTA(AC118:AI118)=0,-1,IF(OR(COUNTIF(AC118:AI118,"▲")&gt;6,AND(AC117&lt;$N$9,$N$9&lt;AI117)),0.285,IF(AJ117+AJ118=0,0,AJ118/(AJ118+AJ117))))</f>
        <v>-1</v>
      </c>
      <c r="AL118" s="68" t="str">
        <f>TEXT(AI117,"YYYY-MM")</f>
        <v>2027-09</v>
      </c>
      <c r="AM118" s="69" cm="1">
        <f t="array" ref="AM118">IF(AL118=AL117,0,SUMPRODUCT((AC117:AI117&gt;=$N$8)*(AC117:AI117 &lt;= $N$9)*(TEXT(AC117:AI117,"yyyy-mm")=AL118)*(AC118:AI118 = "●")))</f>
        <v>0</v>
      </c>
      <c r="AN118" s="69" cm="1">
        <f t="array" ref="AN118">IF(AL118=AL117,0,SUMPRODUCT((AC117:AI117&gt;=$N$8)*(AC117:AI117 &lt;= $N$9)*(TEXT(AC117:AI117,"yyyy-mm")=AL118)*(AC118:AI118 = "▲")))</f>
        <v>0</v>
      </c>
      <c r="AO118" s="69" cm="1">
        <f t="array" ref="AO118">IF(AL118=AL117,0,SUMPRODUCT((AC117:AI117&gt;=$N$8)*(AC117:AI117 &lt;= $N$9)*(TEXT(AC117:AI117,"yyyy-mm")=AL118)*(AC118:AI118 = "★")))</f>
        <v>0</v>
      </c>
      <c r="AP118" s="68"/>
      <c r="AQ118" s="19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3"/>
    </row>
    <row r="119" spans="10:55" s="8" customFormat="1" ht="19.5" customHeight="1" x14ac:dyDescent="0.45">
      <c r="J119" s="86"/>
      <c r="K119" s="135"/>
      <c r="L119" s="132">
        <v>80</v>
      </c>
      <c r="M119" s="141">
        <f>S117+1</f>
        <v>46503</v>
      </c>
      <c r="N119" s="141">
        <f t="shared" ref="N119:S119" si="430">M119+1</f>
        <v>46504</v>
      </c>
      <c r="O119" s="141">
        <f t="shared" si="430"/>
        <v>46505</v>
      </c>
      <c r="P119" s="141">
        <f t="shared" si="430"/>
        <v>46506</v>
      </c>
      <c r="Q119" s="141">
        <f t="shared" si="430"/>
        <v>46507</v>
      </c>
      <c r="R119" s="142">
        <f t="shared" si="430"/>
        <v>46508</v>
      </c>
      <c r="S119" s="143">
        <f t="shared" si="430"/>
        <v>46509</v>
      </c>
      <c r="T119" s="135">
        <f t="shared" ref="T119" si="431">COUNTIF(M120:S120,"★")</f>
        <v>0</v>
      </c>
      <c r="U119" s="135"/>
      <c r="V119" s="135" t="str">
        <f>TEXT(M119,"YYYY-MM")</f>
        <v>2027-04</v>
      </c>
      <c r="W119" s="140" cm="1">
        <f t="array" ref="W119">SUMPRODUCT((M119:S119&gt;=$N$8)*(M119:S119 &lt;= $N$9)*(TEXT(M119:S119,"yyyy-mm")=V119)*(M120:S120 = "●"))</f>
        <v>0</v>
      </c>
      <c r="X119" s="140" cm="1">
        <f t="array" ref="X119">SUMPRODUCT((R119:S119&gt;=$N$8)*(R119:S119 &lt;= $N$9)*(TEXT(R119:S119,"yyyy-mm")=V119)*(R120:S120 = "▲"))</f>
        <v>0</v>
      </c>
      <c r="Y119" s="140" cm="1">
        <f t="array" ref="Y119">SUMPRODUCT((M119:S119&gt;=$N$8)*(M119:S119 &lt;= $N$9)*(TEXT(M119:S119,"yyyy-mm")=V119)*(M120:S120 = "★"))</f>
        <v>0</v>
      </c>
      <c r="Z119" s="135"/>
      <c r="AA119" s="135"/>
      <c r="AB119" s="132">
        <v>101</v>
      </c>
      <c r="AC119" s="141">
        <f>AI117+1</f>
        <v>46650</v>
      </c>
      <c r="AD119" s="141">
        <f t="shared" ref="AD119:AI119" si="432">AC119+1</f>
        <v>46651</v>
      </c>
      <c r="AE119" s="141">
        <f t="shared" si="432"/>
        <v>46652</v>
      </c>
      <c r="AF119" s="141">
        <f t="shared" si="432"/>
        <v>46653</v>
      </c>
      <c r="AG119" s="141">
        <f t="shared" si="432"/>
        <v>46654</v>
      </c>
      <c r="AH119" s="142">
        <f t="shared" si="432"/>
        <v>46655</v>
      </c>
      <c r="AI119" s="143">
        <f t="shared" si="432"/>
        <v>46656</v>
      </c>
      <c r="AJ119" s="68">
        <f t="shared" ref="AJ119" si="433">COUNTIF(AC120:AI120,"★")</f>
        <v>0</v>
      </c>
      <c r="AK119" s="68"/>
      <c r="AL119" s="68" t="str">
        <f>TEXT(AC119,"YYYY-MM")</f>
        <v>2027-09</v>
      </c>
      <c r="AM119" s="69" cm="1">
        <f t="array" ref="AM119">SUMPRODUCT((AC119:AI119&gt;=$N$8)*(AC119:AI119 &lt;= $N$9)*(TEXT(AC119:AI119,"yyyy-mm")=AL119)*(AC120:AI120 = "●"))</f>
        <v>0</v>
      </c>
      <c r="AN119" s="69" cm="1">
        <f t="array" ref="AN119">SUMPRODUCT((AH119:AI119&gt;=$N$8)*(AH119:AI119 &lt;= $N$9)*(TEXT(AH119:AI119,"yyyy-mm")=AL119)*(AH120:AI120 = "▲"))</f>
        <v>0</v>
      </c>
      <c r="AO119" s="69" cm="1">
        <f t="array" ref="AO119">SUMPRODUCT((AC119:AI119&gt;=$N$8)*(AC119:AI119 &lt;= $N$9)*(TEXT(AC119:AI119,"yyyy-mm")=AL119)*(AC120:AI120 = "★"))</f>
        <v>0</v>
      </c>
      <c r="AP119" s="68"/>
      <c r="AQ119" s="19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3"/>
    </row>
    <row r="120" spans="10:55" s="8" customFormat="1" ht="19.5" customHeight="1" thickBot="1" x14ac:dyDescent="0.5">
      <c r="J120" s="86"/>
      <c r="K120" s="135" t="str">
        <f t="shared" ref="K120" si="434">IF(U120&gt;=0.285,"OK","NG")</f>
        <v>NG</v>
      </c>
      <c r="L120" s="136"/>
      <c r="M120" s="144"/>
      <c r="N120" s="144"/>
      <c r="O120" s="144"/>
      <c r="P120" s="144"/>
      <c r="Q120" s="144"/>
      <c r="R120" s="145"/>
      <c r="S120" s="146"/>
      <c r="T120" s="135">
        <f t="shared" ref="T120" si="435">COUNTIF(M120:S120,"●")</f>
        <v>0</v>
      </c>
      <c r="U120" s="147">
        <f t="shared" ref="U120" si="436">IF(COUNTA(M120:S120)=0,-1,IF(OR(COUNTIF(M120:S120,"▲")&gt;6,AND(M119&lt;$N$9,$N$9&lt;S119)),0.285,IF(T119+T120=0,0,T120/(T120+T119))))</f>
        <v>-1</v>
      </c>
      <c r="V120" s="135" t="str">
        <f>TEXT(S119,"YYYY-MM")</f>
        <v>2027-05</v>
      </c>
      <c r="W120" s="140" cm="1">
        <f t="array" ref="W120">IF(V120=V119,0,SUMPRODUCT((M119:S119&gt;=$N$8)*(M119:S119 &lt;= $N$9)*(TEXT(M119:S119,"yyyy-mm")=V120)*(M120:S120 = "●")))</f>
        <v>0</v>
      </c>
      <c r="X120" s="140" cm="1">
        <f t="array" ref="X120">IF(V120=V119,0,SUMPRODUCT((M119:S119&gt;=$N$8)*(M119:S119 &lt;= $N$9)*(TEXT(M119:S119,"yyyy-mm")=V120)*(M120:S120 = "▲")))</f>
        <v>0</v>
      </c>
      <c r="Y120" s="140" cm="1">
        <f t="array" ref="Y120">IF(V120=V119,0,SUMPRODUCT((M119:S119&gt;=$N$8)*(M119:S119 &lt;= $N$9)*(TEXT(M119:S119,"yyyy-mm")=V120)*(M120:S120 = "★")))</f>
        <v>0</v>
      </c>
      <c r="Z120" s="135"/>
      <c r="AA120" s="135" t="str">
        <f t="shared" ref="AA120" si="437">IF(AK120&gt;=0.285,"OK","NG")</f>
        <v>NG</v>
      </c>
      <c r="AB120" s="136"/>
      <c r="AC120" s="144"/>
      <c r="AD120" s="144"/>
      <c r="AE120" s="144"/>
      <c r="AF120" s="144"/>
      <c r="AG120" s="144"/>
      <c r="AH120" s="145"/>
      <c r="AI120" s="146"/>
      <c r="AJ120" s="68">
        <f t="shared" ref="AJ120" si="438">COUNTIF(AC120:AI120,"●")</f>
        <v>0</v>
      </c>
      <c r="AK120" s="70">
        <f t="shared" ref="AK120" si="439">IF(COUNTA(AC120:AI120)=0,-1,IF(OR(COUNTIF(AC120:AI120,"▲")&gt;6,AND(AC119&lt;$N$9,$N$9&lt;AI119)),0.285,IF(AJ119+AJ120=0,0,AJ120/(AJ120+AJ119))))</f>
        <v>-1</v>
      </c>
      <c r="AL120" s="68" t="str">
        <f>TEXT(AI119,"YYYY-MM")</f>
        <v>2027-09</v>
      </c>
      <c r="AM120" s="69" cm="1">
        <f t="array" ref="AM120">IF(AL120=AL119,0,SUMPRODUCT((AC119:AI119&gt;=$N$8)*(AC119:AI119 &lt;= $N$9)*(TEXT(AC119:AI119,"yyyy-mm")=AL120)*(AC120:AI120 = "●")))</f>
        <v>0</v>
      </c>
      <c r="AN120" s="69" cm="1">
        <f t="array" ref="AN120">IF(AL120=AL119,0,SUMPRODUCT((AC119:AI119&gt;=$N$8)*(AC119:AI119 &lt;= $N$9)*(TEXT(AC119:AI119,"yyyy-mm")=AL120)*(AC120:AI120 = "▲")))</f>
        <v>0</v>
      </c>
      <c r="AO120" s="69" cm="1">
        <f t="array" ref="AO120">IF(AL120=AL119,0,SUMPRODUCT((AC119:AI119&gt;=$N$8)*(AC119:AI119 &lt;= $N$9)*(TEXT(AC119:AI119,"yyyy-mm")=AL120)*(AC120:AI120 = "★")))</f>
        <v>0</v>
      </c>
      <c r="AP120" s="68"/>
      <c r="AQ120" s="19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3"/>
    </row>
    <row r="121" spans="10:55" s="8" customFormat="1" ht="19.5" customHeight="1" x14ac:dyDescent="0.45">
      <c r="J121" s="86"/>
      <c r="K121" s="135"/>
      <c r="L121" s="132">
        <v>81</v>
      </c>
      <c r="M121" s="141">
        <f>S119+1</f>
        <v>46510</v>
      </c>
      <c r="N121" s="141">
        <f t="shared" ref="N121:S121" si="440">M121+1</f>
        <v>46511</v>
      </c>
      <c r="O121" s="141">
        <f t="shared" si="440"/>
        <v>46512</v>
      </c>
      <c r="P121" s="141">
        <f t="shared" si="440"/>
        <v>46513</v>
      </c>
      <c r="Q121" s="141">
        <f t="shared" si="440"/>
        <v>46514</v>
      </c>
      <c r="R121" s="142">
        <f t="shared" si="440"/>
        <v>46515</v>
      </c>
      <c r="S121" s="143">
        <f t="shared" si="440"/>
        <v>46516</v>
      </c>
      <c r="T121" s="135">
        <f t="shared" ref="T121" si="441">COUNTIF(M122:S122,"★")</f>
        <v>0</v>
      </c>
      <c r="U121" s="135"/>
      <c r="V121" s="135" t="str">
        <f>TEXT(M121,"YYYY-MM")</f>
        <v>2027-05</v>
      </c>
      <c r="W121" s="140" cm="1">
        <f t="array" ref="W121">SUMPRODUCT((M121:S121&gt;=$N$8)*(M121:S121 &lt;= $N$9)*(TEXT(M121:S121,"yyyy-mm")=V121)*(M122:S122 = "●"))</f>
        <v>0</v>
      </c>
      <c r="X121" s="140" cm="1">
        <f t="array" ref="X121">SUMPRODUCT((R121:S121&gt;=$N$8)*(R121:S121 &lt;= $N$9)*(TEXT(R121:S121,"yyyy-mm")=V121)*(R122:S122 = "▲"))</f>
        <v>0</v>
      </c>
      <c r="Y121" s="140" cm="1">
        <f t="array" ref="Y121">SUMPRODUCT((M121:S121&gt;=$N$8)*(M121:S121 &lt;= $N$9)*(TEXT(M121:S121,"yyyy-mm")=V121)*(M122:S122 = "★"))</f>
        <v>0</v>
      </c>
      <c r="Z121" s="135"/>
      <c r="AA121" s="135"/>
      <c r="AB121" s="132">
        <v>102</v>
      </c>
      <c r="AC121" s="141">
        <f>AI119+1</f>
        <v>46657</v>
      </c>
      <c r="AD121" s="141">
        <f t="shared" ref="AD121:AI121" si="442">AC121+1</f>
        <v>46658</v>
      </c>
      <c r="AE121" s="141">
        <f t="shared" si="442"/>
        <v>46659</v>
      </c>
      <c r="AF121" s="141">
        <f t="shared" si="442"/>
        <v>46660</v>
      </c>
      <c r="AG121" s="141">
        <f t="shared" si="442"/>
        <v>46661</v>
      </c>
      <c r="AH121" s="142">
        <f t="shared" si="442"/>
        <v>46662</v>
      </c>
      <c r="AI121" s="143">
        <f t="shared" si="442"/>
        <v>46663</v>
      </c>
      <c r="AJ121" s="68">
        <f t="shared" ref="AJ121" si="443">COUNTIF(AC122:AI122,"★")</f>
        <v>0</v>
      </c>
      <c r="AK121" s="68"/>
      <c r="AL121" s="68" t="str">
        <f>TEXT(AC121,"YYYY-MM")</f>
        <v>2027-09</v>
      </c>
      <c r="AM121" s="69" cm="1">
        <f t="array" ref="AM121">SUMPRODUCT((AC121:AI121&gt;=$N$8)*(AC121:AI121 &lt;= $N$9)*(TEXT(AC121:AI121,"yyyy-mm")=AL121)*(AC122:AI122 = "●"))</f>
        <v>0</v>
      </c>
      <c r="AN121" s="69" cm="1">
        <f t="array" ref="AN121">SUMPRODUCT((AH121:AI121&gt;=$N$8)*(AH121:AI121 &lt;= $N$9)*(TEXT(AH121:AI121,"yyyy-mm")=AL121)*(AH122:AI122 = "▲"))</f>
        <v>0</v>
      </c>
      <c r="AO121" s="69" cm="1">
        <f t="array" ref="AO121">SUMPRODUCT((AC121:AI121&gt;=$N$8)*(AC121:AI121 &lt;= $N$9)*(TEXT(AC121:AI121,"yyyy-mm")=AL121)*(AC122:AI122 = "★"))</f>
        <v>0</v>
      </c>
      <c r="AP121" s="68"/>
      <c r="AQ121" s="19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3"/>
    </row>
    <row r="122" spans="10:55" s="8" customFormat="1" ht="19.5" customHeight="1" thickBot="1" x14ac:dyDescent="0.5">
      <c r="J122" s="86"/>
      <c r="K122" s="135" t="str">
        <f t="shared" ref="K122" si="444">IF(U122&gt;=0.285,"OK","NG")</f>
        <v>NG</v>
      </c>
      <c r="L122" s="136"/>
      <c r="M122" s="144"/>
      <c r="N122" s="144"/>
      <c r="O122" s="144"/>
      <c r="P122" s="144"/>
      <c r="Q122" s="144"/>
      <c r="R122" s="145"/>
      <c r="S122" s="146"/>
      <c r="T122" s="135">
        <f t="shared" ref="T122" si="445">COUNTIF(M122:S122,"●")</f>
        <v>0</v>
      </c>
      <c r="U122" s="147">
        <f t="shared" ref="U122" si="446">IF(COUNTA(M122:S122)=0,-1,IF(OR(COUNTIF(M122:S122,"▲")&gt;6,AND(M121&lt;$N$9,$N$9&lt;S121)),0.285,IF(T121+T122=0,0,T122/(T122+T121))))</f>
        <v>-1</v>
      </c>
      <c r="V122" s="135" t="str">
        <f>TEXT(S121,"YYYY-MM")</f>
        <v>2027-05</v>
      </c>
      <c r="W122" s="140" cm="1">
        <f t="array" ref="W122">IF(V122=V121,0,SUMPRODUCT((M121:S121&gt;=$N$8)*(M121:S121 &lt;= $N$9)*(TEXT(M121:S121,"yyyy-mm")=V122)*(M122:S122 = "●")))</f>
        <v>0</v>
      </c>
      <c r="X122" s="140" cm="1">
        <f t="array" ref="X122">IF(V122=V121,0,SUMPRODUCT((M121:S121&gt;=$N$8)*(M121:S121 &lt;= $N$9)*(TEXT(M121:S121,"yyyy-mm")=V122)*(M122:S122 = "▲")))</f>
        <v>0</v>
      </c>
      <c r="Y122" s="140" cm="1">
        <f t="array" ref="Y122">IF(V122=V121,0,SUMPRODUCT((M121:S121&gt;=$N$8)*(M121:S121 &lt;= $N$9)*(TEXT(M121:S121,"yyyy-mm")=V122)*(M122:S122 = "★")))</f>
        <v>0</v>
      </c>
      <c r="Z122" s="135"/>
      <c r="AA122" s="135" t="str">
        <f t="shared" ref="AA122" si="447">IF(AK122&gt;=0.285,"OK","NG")</f>
        <v>NG</v>
      </c>
      <c r="AB122" s="136"/>
      <c r="AC122" s="144"/>
      <c r="AD122" s="144"/>
      <c r="AE122" s="144"/>
      <c r="AF122" s="144"/>
      <c r="AG122" s="144"/>
      <c r="AH122" s="145"/>
      <c r="AI122" s="146"/>
      <c r="AJ122" s="68">
        <f t="shared" ref="AJ122" si="448">COUNTIF(AC122:AI122,"●")</f>
        <v>0</v>
      </c>
      <c r="AK122" s="70">
        <f t="shared" ref="AK122" si="449">IF(COUNTA(AC122:AI122)=0,-1,IF(OR(COUNTIF(AC122:AI122,"▲")&gt;6,AND(AC121&lt;$N$9,$N$9&lt;AI121)),0.285,IF(AJ121+AJ122=0,0,AJ122/(AJ122+AJ121))))</f>
        <v>-1</v>
      </c>
      <c r="AL122" s="68" t="str">
        <f>TEXT(AI121,"YYYY-MM")</f>
        <v>2027-10</v>
      </c>
      <c r="AM122" s="69" cm="1">
        <f t="array" ref="AM122">IF(AL122=AL121,0,SUMPRODUCT((AC121:AI121&gt;=$N$8)*(AC121:AI121 &lt;= $N$9)*(TEXT(AC121:AI121,"yyyy-mm")=AL122)*(AC122:AI122 = "●")))</f>
        <v>0</v>
      </c>
      <c r="AN122" s="69" cm="1">
        <f t="array" ref="AN122">IF(AL122=AL121,0,SUMPRODUCT((AC121:AI121&gt;=$N$8)*(AC121:AI121 &lt;= $N$9)*(TEXT(AC121:AI121,"yyyy-mm")=AL122)*(AC122:AI122 = "▲")))</f>
        <v>0</v>
      </c>
      <c r="AO122" s="69" cm="1">
        <f t="array" ref="AO122">IF(AL122=AL121,0,SUMPRODUCT((AC121:AI121&gt;=$N$8)*(AC121:AI121 &lt;= $N$9)*(TEXT(AC121:AI121,"yyyy-mm")=AL122)*(AC122:AI122 = "★")))</f>
        <v>0</v>
      </c>
      <c r="AP122" s="68"/>
      <c r="AQ122" s="19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3"/>
    </row>
    <row r="123" spans="10:55" s="8" customFormat="1" ht="19.5" customHeight="1" x14ac:dyDescent="0.45">
      <c r="J123" s="86"/>
      <c r="K123" s="135"/>
      <c r="L123" s="132">
        <v>82</v>
      </c>
      <c r="M123" s="141">
        <f>S121+1</f>
        <v>46517</v>
      </c>
      <c r="N123" s="141">
        <f t="shared" ref="N123:S123" si="450">M123+1</f>
        <v>46518</v>
      </c>
      <c r="O123" s="141">
        <f t="shared" si="450"/>
        <v>46519</v>
      </c>
      <c r="P123" s="141">
        <f t="shared" si="450"/>
        <v>46520</v>
      </c>
      <c r="Q123" s="141">
        <f t="shared" si="450"/>
        <v>46521</v>
      </c>
      <c r="R123" s="142">
        <f t="shared" si="450"/>
        <v>46522</v>
      </c>
      <c r="S123" s="143">
        <f t="shared" si="450"/>
        <v>46523</v>
      </c>
      <c r="T123" s="135">
        <f t="shared" ref="T123" si="451">COUNTIF(M124:S124,"★")</f>
        <v>0</v>
      </c>
      <c r="U123" s="135"/>
      <c r="V123" s="135" t="str">
        <f>TEXT(M123,"YYYY-MM")</f>
        <v>2027-05</v>
      </c>
      <c r="W123" s="140" cm="1">
        <f t="array" ref="W123">SUMPRODUCT((M123:S123&gt;=$N$8)*(M123:S123 &lt;= $N$9)*(TEXT(M123:S123,"yyyy-mm")=V123)*(M124:S124 = "●"))</f>
        <v>0</v>
      </c>
      <c r="X123" s="140" cm="1">
        <f t="array" ref="X123">SUMPRODUCT((R123:S123&gt;=$N$8)*(R123:S123 &lt;= $N$9)*(TEXT(R123:S123,"yyyy-mm")=V123)*(R124:S124 = "▲"))</f>
        <v>0</v>
      </c>
      <c r="Y123" s="140" cm="1">
        <f t="array" ref="Y123">SUMPRODUCT((M123:S123&gt;=$N$8)*(M123:S123 &lt;= $N$9)*(TEXT(M123:S123,"yyyy-mm")=V123)*(M124:S124 = "★"))</f>
        <v>0</v>
      </c>
      <c r="Z123" s="135"/>
      <c r="AA123" s="135"/>
      <c r="AB123" s="132">
        <v>103</v>
      </c>
      <c r="AC123" s="141">
        <f>AI121+1</f>
        <v>46664</v>
      </c>
      <c r="AD123" s="141">
        <f t="shared" ref="AD123:AI123" si="452">AC123+1</f>
        <v>46665</v>
      </c>
      <c r="AE123" s="141">
        <f t="shared" si="452"/>
        <v>46666</v>
      </c>
      <c r="AF123" s="141">
        <f t="shared" si="452"/>
        <v>46667</v>
      </c>
      <c r="AG123" s="141">
        <f t="shared" si="452"/>
        <v>46668</v>
      </c>
      <c r="AH123" s="142">
        <f t="shared" si="452"/>
        <v>46669</v>
      </c>
      <c r="AI123" s="143">
        <f t="shared" si="452"/>
        <v>46670</v>
      </c>
      <c r="AJ123" s="68">
        <f t="shared" ref="AJ123" si="453">COUNTIF(AC124:AI124,"★")</f>
        <v>0</v>
      </c>
      <c r="AK123" s="68"/>
      <c r="AL123" s="68" t="str">
        <f>TEXT(AC123,"YYYY-MM")</f>
        <v>2027-10</v>
      </c>
      <c r="AM123" s="69" cm="1">
        <f t="array" ref="AM123">SUMPRODUCT((AC123:AI123&gt;=$N$8)*(AC123:AI123 &lt;= $N$9)*(TEXT(AC123:AI123,"yyyy-mm")=AL123)*(AC124:AI124 = "●"))</f>
        <v>0</v>
      </c>
      <c r="AN123" s="69" cm="1">
        <f t="array" ref="AN123">SUMPRODUCT((AH123:AI123&gt;=$N$8)*(AH123:AI123 &lt;= $N$9)*(TEXT(AH123:AI123,"yyyy-mm")=AL123)*(AH124:AI124 = "▲"))</f>
        <v>0</v>
      </c>
      <c r="AO123" s="69" cm="1">
        <f t="array" ref="AO123">SUMPRODUCT((AC123:AI123&gt;=$N$8)*(AC123:AI123 &lt;= $N$9)*(TEXT(AC123:AI123,"yyyy-mm")=AL123)*(AC124:AI124 = "★"))</f>
        <v>0</v>
      </c>
      <c r="AP123" s="68"/>
      <c r="AQ123" s="19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3"/>
    </row>
    <row r="124" spans="10:55" s="8" customFormat="1" ht="19.5" customHeight="1" thickBot="1" x14ac:dyDescent="0.5">
      <c r="J124" s="86"/>
      <c r="K124" s="135" t="str">
        <f t="shared" ref="K124" si="454">IF(U124&gt;=0.285,"OK","NG")</f>
        <v>NG</v>
      </c>
      <c r="L124" s="136"/>
      <c r="M124" s="144"/>
      <c r="N124" s="144"/>
      <c r="O124" s="144"/>
      <c r="P124" s="144"/>
      <c r="Q124" s="144"/>
      <c r="R124" s="145"/>
      <c r="S124" s="146"/>
      <c r="T124" s="135">
        <f t="shared" ref="T124" si="455">COUNTIF(M124:S124,"●")</f>
        <v>0</v>
      </c>
      <c r="U124" s="147">
        <f t="shared" ref="U124" si="456">IF(COUNTA(M124:S124)=0,-1,IF(OR(COUNTIF(M124:S124,"▲")&gt;6,AND(M123&lt;$N$9,$N$9&lt;S123)),0.285,IF(T123+T124=0,0,T124/(T124+T123))))</f>
        <v>-1</v>
      </c>
      <c r="V124" s="135" t="str">
        <f>TEXT(S123,"YYYY-MM")</f>
        <v>2027-05</v>
      </c>
      <c r="W124" s="140" cm="1">
        <f t="array" ref="W124">IF(V124=V123,0,SUMPRODUCT((M123:S123&gt;=$N$8)*(M123:S123 &lt;= $N$9)*(TEXT(M123:S123,"yyyy-mm")=V124)*(M124:S124 = "●")))</f>
        <v>0</v>
      </c>
      <c r="X124" s="140" cm="1">
        <f t="array" ref="X124">IF(V124=V123,0,SUMPRODUCT((M123:S123&gt;=$N$8)*(M123:S123 &lt;= $N$9)*(TEXT(M123:S123,"yyyy-mm")=V124)*(M124:S124 = "▲")))</f>
        <v>0</v>
      </c>
      <c r="Y124" s="140" cm="1">
        <f t="array" ref="Y124">IF(V124=V123,0,SUMPRODUCT((M123:S123&gt;=$N$8)*(M123:S123 &lt;= $N$9)*(TEXT(M123:S123,"yyyy-mm")=V124)*(M124:S124 = "★")))</f>
        <v>0</v>
      </c>
      <c r="Z124" s="135"/>
      <c r="AA124" s="135" t="str">
        <f t="shared" ref="AA124" si="457">IF(AK124&gt;=0.285,"OK","NG")</f>
        <v>NG</v>
      </c>
      <c r="AB124" s="136"/>
      <c r="AC124" s="144"/>
      <c r="AD124" s="144"/>
      <c r="AE124" s="144"/>
      <c r="AF124" s="144"/>
      <c r="AG124" s="144"/>
      <c r="AH124" s="145"/>
      <c r="AI124" s="146"/>
      <c r="AJ124" s="68">
        <f t="shared" ref="AJ124" si="458">COUNTIF(AC124:AI124,"●")</f>
        <v>0</v>
      </c>
      <c r="AK124" s="70">
        <f t="shared" ref="AK124" si="459">IF(COUNTA(AC124:AI124)=0,-1,IF(OR(COUNTIF(AC124:AI124,"▲")&gt;6,AND(AC123&lt;$N$9,$N$9&lt;AI123)),0.285,IF(AJ123+AJ124=0,0,AJ124/(AJ124+AJ123))))</f>
        <v>-1</v>
      </c>
      <c r="AL124" s="68" t="str">
        <f>TEXT(AI123,"YYYY-MM")</f>
        <v>2027-10</v>
      </c>
      <c r="AM124" s="69" cm="1">
        <f t="array" ref="AM124">IF(AL124=AL123,0,SUMPRODUCT((AC123:AI123&gt;=$N$8)*(AC123:AI123 &lt;= $N$9)*(TEXT(AC123:AI123,"yyyy-mm")=AL124)*(AC124:AI124 = "●")))</f>
        <v>0</v>
      </c>
      <c r="AN124" s="69" cm="1">
        <f t="array" ref="AN124">IF(AL124=AL123,0,SUMPRODUCT((AC123:AI123&gt;=$N$8)*(AC123:AI123 &lt;= $N$9)*(TEXT(AC123:AI123,"yyyy-mm")=AL124)*(AC124:AI124 = "▲")))</f>
        <v>0</v>
      </c>
      <c r="AO124" s="69" cm="1">
        <f t="array" ref="AO124">IF(AL124=AL123,0,SUMPRODUCT((AC123:AI123&gt;=$N$8)*(AC123:AI123 &lt;= $N$9)*(TEXT(AC123:AI123,"yyyy-mm")=AL124)*(AC124:AI124 = "★")))</f>
        <v>0</v>
      </c>
      <c r="AP124" s="68"/>
      <c r="AQ124" s="19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3"/>
    </row>
    <row r="125" spans="10:55" s="8" customFormat="1" ht="19.5" customHeight="1" x14ac:dyDescent="0.45">
      <c r="J125" s="86"/>
      <c r="K125" s="135"/>
      <c r="L125" s="132">
        <v>83</v>
      </c>
      <c r="M125" s="141">
        <f>S123+1</f>
        <v>46524</v>
      </c>
      <c r="N125" s="141">
        <f t="shared" ref="N125:S125" si="460">M125+1</f>
        <v>46525</v>
      </c>
      <c r="O125" s="141">
        <f t="shared" si="460"/>
        <v>46526</v>
      </c>
      <c r="P125" s="141">
        <f t="shared" si="460"/>
        <v>46527</v>
      </c>
      <c r="Q125" s="141">
        <f t="shared" si="460"/>
        <v>46528</v>
      </c>
      <c r="R125" s="142">
        <f t="shared" si="460"/>
        <v>46529</v>
      </c>
      <c r="S125" s="143">
        <f t="shared" si="460"/>
        <v>46530</v>
      </c>
      <c r="T125" s="135">
        <f t="shared" ref="T125" si="461">COUNTIF(M126:S126,"★")</f>
        <v>0</v>
      </c>
      <c r="U125" s="135"/>
      <c r="V125" s="135" t="str">
        <f>TEXT(M125,"YYYY-MM")</f>
        <v>2027-05</v>
      </c>
      <c r="W125" s="140" cm="1">
        <f t="array" ref="W125">SUMPRODUCT((M125:S125&gt;=$N$8)*(M125:S125 &lt;= $N$9)*(TEXT(M125:S125,"yyyy-mm")=V125)*(M126:S126 = "●"))</f>
        <v>0</v>
      </c>
      <c r="X125" s="140" cm="1">
        <f t="array" ref="X125">SUMPRODUCT((R125:S125&gt;=$N$8)*(R125:S125 &lt;= $N$9)*(TEXT(R125:S125,"yyyy-mm")=V125)*(R126:S126 = "▲"))</f>
        <v>0</v>
      </c>
      <c r="Y125" s="140" cm="1">
        <f t="array" ref="Y125">SUMPRODUCT((M125:S125&gt;=$N$8)*(M125:S125 &lt;= $N$9)*(TEXT(M125:S125,"yyyy-mm")=V125)*(M126:S126 = "★"))</f>
        <v>0</v>
      </c>
      <c r="Z125" s="135"/>
      <c r="AA125" s="135"/>
      <c r="AB125" s="132">
        <v>104</v>
      </c>
      <c r="AC125" s="141">
        <f>AI123+1</f>
        <v>46671</v>
      </c>
      <c r="AD125" s="141">
        <f t="shared" ref="AD125:AI125" si="462">AC125+1</f>
        <v>46672</v>
      </c>
      <c r="AE125" s="141">
        <f t="shared" si="462"/>
        <v>46673</v>
      </c>
      <c r="AF125" s="141">
        <f t="shared" si="462"/>
        <v>46674</v>
      </c>
      <c r="AG125" s="141">
        <f t="shared" si="462"/>
        <v>46675</v>
      </c>
      <c r="AH125" s="142">
        <f t="shared" si="462"/>
        <v>46676</v>
      </c>
      <c r="AI125" s="143">
        <f t="shared" si="462"/>
        <v>46677</v>
      </c>
      <c r="AJ125" s="68">
        <f t="shared" ref="AJ125" si="463">COUNTIF(AC126:AI126,"★")</f>
        <v>0</v>
      </c>
      <c r="AK125" s="68"/>
      <c r="AL125" s="68" t="str">
        <f>TEXT(AC125,"YYYY-MM")</f>
        <v>2027-10</v>
      </c>
      <c r="AM125" s="69" cm="1">
        <f t="array" ref="AM125">SUMPRODUCT((AC125:AI125&gt;=$N$8)*(AC125:AI125 &lt;= $N$9)*(TEXT(AC125:AI125,"yyyy-mm")=AL125)*(AC126:AI126 = "●"))</f>
        <v>0</v>
      </c>
      <c r="AN125" s="69" cm="1">
        <f t="array" ref="AN125">SUMPRODUCT((AH125:AI125&gt;=$N$8)*(AH125:AI125 &lt;= $N$9)*(TEXT(AH125:AI125,"yyyy-mm")=AL125)*(AH126:AI126 = "▲"))</f>
        <v>0</v>
      </c>
      <c r="AO125" s="69" cm="1">
        <f t="array" ref="AO125">SUMPRODUCT((AC125:AI125&gt;=$N$8)*(AC125:AI125 &lt;= $N$9)*(TEXT(AC125:AI125,"yyyy-mm")=AL125)*(AC126:AI126 = "★"))</f>
        <v>0</v>
      </c>
      <c r="AP125" s="68"/>
      <c r="AQ125" s="19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3"/>
    </row>
    <row r="126" spans="10:55" s="8" customFormat="1" ht="19.5" customHeight="1" thickBot="1" x14ac:dyDescent="0.5">
      <c r="J126" s="86"/>
      <c r="K126" s="135" t="str">
        <f t="shared" ref="K126" si="464">IF(U126&gt;=0.285,"OK","NG")</f>
        <v>NG</v>
      </c>
      <c r="L126" s="136"/>
      <c r="M126" s="144"/>
      <c r="N126" s="144"/>
      <c r="O126" s="144"/>
      <c r="P126" s="144"/>
      <c r="Q126" s="144"/>
      <c r="R126" s="145"/>
      <c r="S126" s="146"/>
      <c r="T126" s="135">
        <f t="shared" ref="T126" si="465">COUNTIF(M126:S126,"●")</f>
        <v>0</v>
      </c>
      <c r="U126" s="147">
        <f t="shared" ref="U126" si="466">IF(COUNTA(M126:S126)=0,-1,IF(OR(COUNTIF(M126:S126,"▲")&gt;6,AND(M125&lt;$N$9,$N$9&lt;S125)),0.285,IF(T125+T126=0,0,T126/(T126+T125))))</f>
        <v>-1</v>
      </c>
      <c r="V126" s="135" t="str">
        <f>TEXT(S125,"YYYY-MM")</f>
        <v>2027-05</v>
      </c>
      <c r="W126" s="140" cm="1">
        <f t="array" ref="W126">IF(V126=V125,0,SUMPRODUCT((M125:S125&gt;=$N$8)*(M125:S125 &lt;= $N$9)*(TEXT(M125:S125,"yyyy-mm")=V126)*(M126:S126 = "●")))</f>
        <v>0</v>
      </c>
      <c r="X126" s="140" cm="1">
        <f t="array" ref="X126">IF(V126=V125,0,SUMPRODUCT((M125:S125&gt;=$N$8)*(M125:S125 &lt;= $N$9)*(TEXT(M125:S125,"yyyy-mm")=V126)*(M126:S126 = "▲")))</f>
        <v>0</v>
      </c>
      <c r="Y126" s="140" cm="1">
        <f t="array" ref="Y126">IF(V126=V125,0,SUMPRODUCT((M125:S125&gt;=$N$8)*(M125:S125 &lt;= $N$9)*(TEXT(M125:S125,"yyyy-mm")=V126)*(M126:S126 = "★")))</f>
        <v>0</v>
      </c>
      <c r="Z126" s="135"/>
      <c r="AA126" s="135" t="str">
        <f t="shared" ref="AA126" si="467">IF(AK126&gt;=0.285,"OK","NG")</f>
        <v>NG</v>
      </c>
      <c r="AB126" s="136"/>
      <c r="AC126" s="144"/>
      <c r="AD126" s="144"/>
      <c r="AE126" s="144"/>
      <c r="AF126" s="144"/>
      <c r="AG126" s="144"/>
      <c r="AH126" s="145"/>
      <c r="AI126" s="146"/>
      <c r="AJ126" s="68">
        <f t="shared" ref="AJ126" si="468">COUNTIF(AC126:AI126,"●")</f>
        <v>0</v>
      </c>
      <c r="AK126" s="70">
        <f t="shared" ref="AK126" si="469">IF(COUNTA(AC126:AI126)=0,-1,IF(OR(COUNTIF(AC126:AI126,"▲")&gt;6,AND(AC125&lt;$N$9,$N$9&lt;AI125)),0.285,IF(AJ125+AJ126=0,0,AJ126/(AJ126+AJ125))))</f>
        <v>-1</v>
      </c>
      <c r="AL126" s="68" t="str">
        <f>TEXT(AI125,"YYYY-MM")</f>
        <v>2027-10</v>
      </c>
      <c r="AM126" s="69" cm="1">
        <f t="array" ref="AM126">IF(AL126=AL125,0,SUMPRODUCT((AC125:AI125&gt;=$N$8)*(AC125:AI125 &lt;= $N$9)*(TEXT(AC125:AI125,"yyyy-mm")=AL126)*(AC126:AI126 = "●")))</f>
        <v>0</v>
      </c>
      <c r="AN126" s="69" cm="1">
        <f t="array" ref="AN126">IF(AL126=AL125,0,SUMPRODUCT((AC125:AI125&gt;=$N$8)*(AC125:AI125 &lt;= $N$9)*(TEXT(AC125:AI125,"yyyy-mm")=AL126)*(AC126:AI126 = "▲")))</f>
        <v>0</v>
      </c>
      <c r="AO126" s="69" cm="1">
        <f t="array" ref="AO126">IF(AL126=AL125,0,SUMPRODUCT((AC125:AI125&gt;=$N$8)*(AC125:AI125 &lt;= $N$9)*(TEXT(AC125:AI125,"yyyy-mm")=AL126)*(AC126:AI126 = "★")))</f>
        <v>0</v>
      </c>
      <c r="AP126" s="68"/>
      <c r="AQ126" s="19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3"/>
    </row>
    <row r="127" spans="10:55" s="8" customFormat="1" ht="19.5" customHeight="1" x14ac:dyDescent="0.45">
      <c r="J127" s="86"/>
      <c r="K127" s="135"/>
      <c r="L127" s="132">
        <v>84</v>
      </c>
      <c r="M127" s="141">
        <f>S125+1</f>
        <v>46531</v>
      </c>
      <c r="N127" s="141">
        <f t="shared" ref="N127:S127" si="470">M127+1</f>
        <v>46532</v>
      </c>
      <c r="O127" s="141">
        <f t="shared" si="470"/>
        <v>46533</v>
      </c>
      <c r="P127" s="141">
        <f t="shared" si="470"/>
        <v>46534</v>
      </c>
      <c r="Q127" s="141">
        <f t="shared" si="470"/>
        <v>46535</v>
      </c>
      <c r="R127" s="142">
        <f t="shared" si="470"/>
        <v>46536</v>
      </c>
      <c r="S127" s="143">
        <f t="shared" si="470"/>
        <v>46537</v>
      </c>
      <c r="T127" s="135">
        <f t="shared" ref="T127" si="471">COUNTIF(M128:S128,"★")</f>
        <v>0</v>
      </c>
      <c r="U127" s="135"/>
      <c r="V127" s="135" t="str">
        <f>TEXT(M127,"YYYY-MM")</f>
        <v>2027-05</v>
      </c>
      <c r="W127" s="140" cm="1">
        <f t="array" ref="W127">SUMPRODUCT((M127:S127&gt;=$N$8)*(M127:S127 &lt;= $N$9)*(TEXT(M127:S127,"yyyy-mm")=V127)*(M128:S128 = "●"))</f>
        <v>0</v>
      </c>
      <c r="X127" s="140" cm="1">
        <f t="array" ref="X127">SUMPRODUCT((R127:S127&gt;=$N$8)*(R127:S127 &lt;= $N$9)*(TEXT(R127:S127,"yyyy-mm")=V127)*(R128:S128 = "▲"))</f>
        <v>0</v>
      </c>
      <c r="Y127" s="140" cm="1">
        <f t="array" ref="Y127">SUMPRODUCT((M127:S127&gt;=$N$8)*(M127:S127 &lt;= $N$9)*(TEXT(M127:S127,"yyyy-mm")=V127)*(M128:S128 = "★"))</f>
        <v>0</v>
      </c>
      <c r="Z127" s="135"/>
      <c r="AA127" s="135"/>
      <c r="AB127" s="132">
        <v>105</v>
      </c>
      <c r="AC127" s="141">
        <f>AI125+1</f>
        <v>46678</v>
      </c>
      <c r="AD127" s="141">
        <f t="shared" ref="AD127:AI127" si="472">AC127+1</f>
        <v>46679</v>
      </c>
      <c r="AE127" s="141">
        <f t="shared" si="472"/>
        <v>46680</v>
      </c>
      <c r="AF127" s="141">
        <f t="shared" si="472"/>
        <v>46681</v>
      </c>
      <c r="AG127" s="141">
        <f t="shared" si="472"/>
        <v>46682</v>
      </c>
      <c r="AH127" s="142">
        <f t="shared" si="472"/>
        <v>46683</v>
      </c>
      <c r="AI127" s="143">
        <f t="shared" si="472"/>
        <v>46684</v>
      </c>
      <c r="AJ127" s="68">
        <f t="shared" ref="AJ127" si="473">COUNTIF(AC128:AI128,"★")</f>
        <v>0</v>
      </c>
      <c r="AK127" s="68"/>
      <c r="AL127" s="68" t="str">
        <f>TEXT(AC127,"YYYY-MM")</f>
        <v>2027-10</v>
      </c>
      <c r="AM127" s="69" cm="1">
        <f t="array" ref="AM127">SUMPRODUCT((AC127:AI127&gt;=$N$8)*(AC127:AI127 &lt;= $N$9)*(TEXT(AC127:AI127,"yyyy-mm")=AL127)*(AC128:AI128 = "●"))</f>
        <v>0</v>
      </c>
      <c r="AN127" s="69" cm="1">
        <f t="array" ref="AN127">SUMPRODUCT((AH127:AI127&gt;=$N$8)*(AH127:AI127 &lt;= $N$9)*(TEXT(AH127:AI127,"yyyy-mm")=AL127)*(AH128:AI128 = "▲"))</f>
        <v>0</v>
      </c>
      <c r="AO127" s="69" cm="1">
        <f t="array" ref="AO127">SUMPRODUCT((AC127:AI127&gt;=$N$8)*(AC127:AI127 &lt;= $N$9)*(TEXT(AC127:AI127,"yyyy-mm")=AL127)*(AC128:AI128 = "★"))</f>
        <v>0</v>
      </c>
      <c r="AP127" s="68"/>
      <c r="AQ127" s="19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3"/>
    </row>
    <row r="128" spans="10:55" s="8" customFormat="1" ht="19.5" customHeight="1" thickBot="1" x14ac:dyDescent="0.5">
      <c r="J128" s="86"/>
      <c r="K128" s="135" t="str">
        <f t="shared" ref="K128" si="474">IF(U128&gt;=0.285,"OK","NG")</f>
        <v>NG</v>
      </c>
      <c r="L128" s="136"/>
      <c r="M128" s="144"/>
      <c r="N128" s="144"/>
      <c r="O128" s="144"/>
      <c r="P128" s="144"/>
      <c r="Q128" s="144"/>
      <c r="R128" s="145"/>
      <c r="S128" s="146"/>
      <c r="T128" s="135">
        <f t="shared" ref="T128" si="475">COUNTIF(M128:S128,"●")</f>
        <v>0</v>
      </c>
      <c r="U128" s="147">
        <f t="shared" ref="U128" si="476">IF(COUNTA(M128:S128)=0,-1,IF(OR(COUNTIF(M128:S128,"▲")&gt;6,AND(M127&lt;$N$9,$N$9&lt;S127)),0.285,IF(T127+T128=0,0,T128/(T128+T127))))</f>
        <v>-1</v>
      </c>
      <c r="V128" s="135" t="str">
        <f>TEXT(S127,"YYYY-MM")</f>
        <v>2027-05</v>
      </c>
      <c r="W128" s="140" cm="1">
        <f t="array" ref="W128">IF(V128=V127,0,SUMPRODUCT((M127:S127&gt;=$N$8)*(M127:S127 &lt;= $N$9)*(TEXT(M127:S127,"yyyy-mm")=V128)*(M128:S128 = "●")))</f>
        <v>0</v>
      </c>
      <c r="X128" s="140" cm="1">
        <f t="array" ref="X128">IF(V128=V127,0,SUMPRODUCT((M127:S127&gt;=$N$8)*(M127:S127 &lt;= $N$9)*(TEXT(M127:S127,"yyyy-mm")=V128)*(M128:S128 = "▲")))</f>
        <v>0</v>
      </c>
      <c r="Y128" s="140" cm="1">
        <f t="array" ref="Y128">IF(V128=V127,0,SUMPRODUCT((M127:S127&gt;=$N$8)*(M127:S127 &lt;= $N$9)*(TEXT(M127:S127,"yyyy-mm")=V128)*(M128:S128 = "★")))</f>
        <v>0</v>
      </c>
      <c r="Z128" s="135"/>
      <c r="AA128" s="135" t="str">
        <f t="shared" ref="AA128" si="477">IF(AK128&gt;=0.285,"OK","NG")</f>
        <v>NG</v>
      </c>
      <c r="AB128" s="136"/>
      <c r="AC128" s="144"/>
      <c r="AD128" s="144"/>
      <c r="AE128" s="144"/>
      <c r="AF128" s="144"/>
      <c r="AG128" s="144"/>
      <c r="AH128" s="145"/>
      <c r="AI128" s="146"/>
      <c r="AJ128" s="68">
        <f t="shared" ref="AJ128" si="478">COUNTIF(AC128:AI128,"●")</f>
        <v>0</v>
      </c>
      <c r="AK128" s="70">
        <f t="shared" ref="AK128" si="479">IF(COUNTA(AC128:AI128)=0,-1,IF(OR(COUNTIF(AC128:AI128,"▲")&gt;6,AND(AC127&lt;$N$9,$N$9&lt;AI127)),0.285,IF(AJ127+AJ128=0,0,AJ128/(AJ128+AJ127))))</f>
        <v>-1</v>
      </c>
      <c r="AL128" s="68" t="str">
        <f>TEXT(AI127,"YYYY-MM")</f>
        <v>2027-10</v>
      </c>
      <c r="AM128" s="69" cm="1">
        <f t="array" ref="AM128">IF(AL128=AL127,0,SUMPRODUCT((AC127:AI127&gt;=$N$8)*(AC127:AI127 &lt;= $N$9)*(TEXT(AC127:AI127,"yyyy-mm")=AL128)*(AC128:AI128 = "●")))</f>
        <v>0</v>
      </c>
      <c r="AN128" s="69" cm="1">
        <f t="array" ref="AN128">IF(AL128=AL127,0,SUMPRODUCT((AC127:AI127&gt;=$N$8)*(AC127:AI127 &lt;= $N$9)*(TEXT(AC127:AI127,"yyyy-mm")=AL128)*(AC128:AI128 = "▲")))</f>
        <v>0</v>
      </c>
      <c r="AO128" s="69" cm="1">
        <f t="array" ref="AO128">IF(AL128=AL127,0,SUMPRODUCT((AC127:AI127&gt;=$N$8)*(AC127:AI127 &lt;= $N$9)*(TEXT(AC127:AI127,"yyyy-mm")=AL128)*(AC128:AI128 = "★")))</f>
        <v>0</v>
      </c>
      <c r="AP128" s="68"/>
      <c r="AQ128" s="19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3"/>
    </row>
    <row r="129" spans="10:55" s="8" customFormat="1" ht="19.5" customHeight="1" x14ac:dyDescent="0.45">
      <c r="J129" s="86"/>
      <c r="K129" s="135"/>
      <c r="L129" s="132">
        <v>85</v>
      </c>
      <c r="M129" s="141">
        <f>S127+1</f>
        <v>46538</v>
      </c>
      <c r="N129" s="141">
        <f t="shared" ref="N129:S129" si="480">M129+1</f>
        <v>46539</v>
      </c>
      <c r="O129" s="141">
        <f t="shared" si="480"/>
        <v>46540</v>
      </c>
      <c r="P129" s="141">
        <f t="shared" si="480"/>
        <v>46541</v>
      </c>
      <c r="Q129" s="141">
        <f t="shared" si="480"/>
        <v>46542</v>
      </c>
      <c r="R129" s="142">
        <f t="shared" si="480"/>
        <v>46543</v>
      </c>
      <c r="S129" s="143">
        <f t="shared" si="480"/>
        <v>46544</v>
      </c>
      <c r="T129" s="135">
        <f t="shared" ref="T129" si="481">COUNTIF(M130:S130,"★")</f>
        <v>0</v>
      </c>
      <c r="U129" s="135"/>
      <c r="V129" s="135" t="str">
        <f>TEXT(M129,"YYYY-MM")</f>
        <v>2027-05</v>
      </c>
      <c r="W129" s="140" cm="1">
        <f t="array" ref="W129">SUMPRODUCT((M129:S129&gt;=$N$8)*(M129:S129 &lt;= $N$9)*(TEXT(M129:S129,"yyyy-mm")=V129)*(M130:S130 = "●"))</f>
        <v>0</v>
      </c>
      <c r="X129" s="140" cm="1">
        <f t="array" ref="X129">SUMPRODUCT((R129:S129&gt;=$N$8)*(R129:S129 &lt;= $N$9)*(TEXT(R129:S129,"yyyy-mm")=V129)*(R130:S130 = "▲"))</f>
        <v>0</v>
      </c>
      <c r="Y129" s="140" cm="1">
        <f t="array" ref="Y129">SUMPRODUCT((M129:S129&gt;=$N$8)*(M129:S129 &lt;= $N$9)*(TEXT(M129:S129,"yyyy-mm")=V129)*(M130:S130 = "★"))</f>
        <v>0</v>
      </c>
      <c r="Z129" s="135"/>
      <c r="AA129" s="135"/>
      <c r="AB129" s="132">
        <v>106</v>
      </c>
      <c r="AC129" s="141">
        <f>AI127+1</f>
        <v>46685</v>
      </c>
      <c r="AD129" s="141">
        <f t="shared" ref="AD129:AI129" si="482">AC129+1</f>
        <v>46686</v>
      </c>
      <c r="AE129" s="141">
        <f t="shared" si="482"/>
        <v>46687</v>
      </c>
      <c r="AF129" s="141">
        <f t="shared" si="482"/>
        <v>46688</v>
      </c>
      <c r="AG129" s="141">
        <f t="shared" si="482"/>
        <v>46689</v>
      </c>
      <c r="AH129" s="142">
        <f t="shared" si="482"/>
        <v>46690</v>
      </c>
      <c r="AI129" s="143">
        <f t="shared" si="482"/>
        <v>46691</v>
      </c>
      <c r="AJ129" s="68">
        <f t="shared" ref="AJ129" si="483">COUNTIF(AC130:AI130,"★")</f>
        <v>0</v>
      </c>
      <c r="AK129" s="68"/>
      <c r="AL129" s="68" t="str">
        <f>TEXT(AC129,"YYYY-MM")</f>
        <v>2027-10</v>
      </c>
      <c r="AM129" s="69" cm="1">
        <f t="array" ref="AM129">SUMPRODUCT((AC129:AI129&gt;=$N$8)*(AC129:AI129 &lt;= $N$9)*(TEXT(AC129:AI129,"yyyy-mm")=AL129)*(AC130:AI130 = "●"))</f>
        <v>0</v>
      </c>
      <c r="AN129" s="69" cm="1">
        <f t="array" ref="AN129">SUMPRODUCT((AH129:AI129&gt;=$N$8)*(AH129:AI129 &lt;= $N$9)*(TEXT(AH129:AI129,"yyyy-mm")=AL129)*(AH130:AI130 = "▲"))</f>
        <v>0</v>
      </c>
      <c r="AO129" s="69" cm="1">
        <f t="array" ref="AO129">SUMPRODUCT((AC129:AI129&gt;=$N$8)*(AC129:AI129 &lt;= $N$9)*(TEXT(AC129:AI129,"yyyy-mm")=AL129)*(AC130:AI130 = "★"))</f>
        <v>0</v>
      </c>
      <c r="AP129" s="68"/>
      <c r="AQ129" s="19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3"/>
    </row>
    <row r="130" spans="10:55" s="8" customFormat="1" ht="19.5" customHeight="1" thickBot="1" x14ac:dyDescent="0.5">
      <c r="J130" s="86"/>
      <c r="K130" s="135" t="str">
        <f t="shared" ref="K130" si="484">IF(U130&gt;=0.285,"OK","NG")</f>
        <v>NG</v>
      </c>
      <c r="L130" s="136"/>
      <c r="M130" s="144"/>
      <c r="N130" s="144"/>
      <c r="O130" s="144"/>
      <c r="P130" s="144"/>
      <c r="Q130" s="144"/>
      <c r="R130" s="145"/>
      <c r="S130" s="146"/>
      <c r="T130" s="135">
        <f t="shared" ref="T130" si="485">COUNTIF(M130:S130,"●")</f>
        <v>0</v>
      </c>
      <c r="U130" s="147">
        <f t="shared" ref="U130" si="486">IF(COUNTA(M130:S130)=0,-1,IF(OR(COUNTIF(M130:S130,"▲")&gt;6,AND(M129&lt;$N$9,$N$9&lt;S129)),0.285,IF(T129+T130=0,0,T130/(T130+T129))))</f>
        <v>-1</v>
      </c>
      <c r="V130" s="135" t="str">
        <f>TEXT(S129,"YYYY-MM")</f>
        <v>2027-06</v>
      </c>
      <c r="W130" s="140" cm="1">
        <f t="array" ref="W130">IF(V130=V129,0,SUMPRODUCT((M129:S129&gt;=$N$8)*(M129:S129 &lt;= $N$9)*(TEXT(M129:S129,"yyyy-mm")=V130)*(M130:S130 = "●")))</f>
        <v>0</v>
      </c>
      <c r="X130" s="140" cm="1">
        <f t="array" ref="X130">IF(V130=V129,0,SUMPRODUCT((M129:S129&gt;=$N$8)*(M129:S129 &lt;= $N$9)*(TEXT(M129:S129,"yyyy-mm")=V130)*(M130:S130 = "▲")))</f>
        <v>0</v>
      </c>
      <c r="Y130" s="140" cm="1">
        <f t="array" ref="Y130">IF(V130=V129,0,SUMPRODUCT((M129:S129&gt;=$N$8)*(M129:S129 &lt;= $N$9)*(TEXT(M129:S129,"yyyy-mm")=V130)*(M130:S130 = "★")))</f>
        <v>0</v>
      </c>
      <c r="Z130" s="135"/>
      <c r="AA130" s="135" t="str">
        <f t="shared" ref="AA130" si="487">IF(AK130&gt;=0.285,"OK","NG")</f>
        <v>NG</v>
      </c>
      <c r="AB130" s="136"/>
      <c r="AC130" s="144"/>
      <c r="AD130" s="144"/>
      <c r="AE130" s="144"/>
      <c r="AF130" s="144"/>
      <c r="AG130" s="144"/>
      <c r="AH130" s="145"/>
      <c r="AI130" s="146"/>
      <c r="AJ130" s="68">
        <f t="shared" ref="AJ130" si="488">COUNTIF(AC130:AI130,"●")</f>
        <v>0</v>
      </c>
      <c r="AK130" s="70">
        <f t="shared" ref="AK130" si="489">IF(COUNTA(AC130:AI130)=0,-1,IF(OR(COUNTIF(AC130:AI130,"▲")&gt;6,AND(AC129&lt;$N$9,$N$9&lt;AI129)),0.285,IF(AJ129+AJ130=0,0,AJ130/(AJ130+AJ129))))</f>
        <v>-1</v>
      </c>
      <c r="AL130" s="68" t="str">
        <f>TEXT(AI129,"YYYY-MM")</f>
        <v>2027-10</v>
      </c>
      <c r="AM130" s="69" cm="1">
        <f t="array" ref="AM130">IF(AL130=AL129,0,SUMPRODUCT((AC129:AI129&gt;=$N$8)*(AC129:AI129 &lt;= $N$9)*(TEXT(AC129:AI129,"yyyy-mm")=AL130)*(AC130:AI130 = "●")))</f>
        <v>0</v>
      </c>
      <c r="AN130" s="69" cm="1">
        <f t="array" ref="AN130">IF(AL130=AL129,0,SUMPRODUCT((AC129:AI129&gt;=$N$8)*(AC129:AI129 &lt;= $N$9)*(TEXT(AC129:AI129,"yyyy-mm")=AL130)*(AC130:AI130 = "▲")))</f>
        <v>0</v>
      </c>
      <c r="AO130" s="69" cm="1">
        <f t="array" ref="AO130">IF(AL130=AL129,0,SUMPRODUCT((AC129:AI129&gt;=$N$8)*(AC129:AI129 &lt;= $N$9)*(TEXT(AC129:AI129,"yyyy-mm")=AL130)*(AC130:AI130 = "★")))</f>
        <v>0</v>
      </c>
      <c r="AP130" s="68"/>
      <c r="AQ130" s="19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3"/>
    </row>
    <row r="131" spans="10:55" s="8" customFormat="1" ht="19.5" customHeight="1" x14ac:dyDescent="0.45">
      <c r="J131" s="86"/>
      <c r="K131" s="135"/>
      <c r="L131" s="132">
        <v>86</v>
      </c>
      <c r="M131" s="141">
        <f>S129+1</f>
        <v>46545</v>
      </c>
      <c r="N131" s="141">
        <f t="shared" ref="N131:S131" si="490">M131+1</f>
        <v>46546</v>
      </c>
      <c r="O131" s="141">
        <f t="shared" si="490"/>
        <v>46547</v>
      </c>
      <c r="P131" s="141">
        <f t="shared" si="490"/>
        <v>46548</v>
      </c>
      <c r="Q131" s="141">
        <f t="shared" si="490"/>
        <v>46549</v>
      </c>
      <c r="R131" s="142">
        <f t="shared" si="490"/>
        <v>46550</v>
      </c>
      <c r="S131" s="143">
        <f t="shared" si="490"/>
        <v>46551</v>
      </c>
      <c r="T131" s="135">
        <f t="shared" ref="T131" si="491">COUNTIF(M132:S132,"★")</f>
        <v>0</v>
      </c>
      <c r="U131" s="135"/>
      <c r="V131" s="135" t="str">
        <f>TEXT(M131,"YYYY-MM")</f>
        <v>2027-06</v>
      </c>
      <c r="W131" s="140" cm="1">
        <f t="array" ref="W131">SUMPRODUCT((M131:S131&gt;=$N$8)*(M131:S131 &lt;= $N$9)*(TEXT(M131:S131,"yyyy-mm")=V131)*(M132:S132 = "●"))</f>
        <v>0</v>
      </c>
      <c r="X131" s="140" cm="1">
        <f t="array" ref="X131">SUMPRODUCT((R131:S131&gt;=$N$8)*(R131:S131 &lt;= $N$9)*(TEXT(R131:S131,"yyyy-mm")=V131)*(R132:S132 = "▲"))</f>
        <v>0</v>
      </c>
      <c r="Y131" s="140" cm="1">
        <f t="array" ref="Y131">SUMPRODUCT((M131:S131&gt;=$N$8)*(M131:S131 &lt;= $N$9)*(TEXT(M131:S131,"yyyy-mm")=V131)*(M132:S132 = "★"))</f>
        <v>0</v>
      </c>
      <c r="Z131" s="135"/>
      <c r="AA131" s="135"/>
      <c r="AB131" s="132">
        <v>107</v>
      </c>
      <c r="AC131" s="141">
        <f>AI129+1</f>
        <v>46692</v>
      </c>
      <c r="AD131" s="141">
        <f t="shared" ref="AD131:AI131" si="492">AC131+1</f>
        <v>46693</v>
      </c>
      <c r="AE131" s="141">
        <f t="shared" si="492"/>
        <v>46694</v>
      </c>
      <c r="AF131" s="141">
        <f t="shared" si="492"/>
        <v>46695</v>
      </c>
      <c r="AG131" s="141">
        <f t="shared" si="492"/>
        <v>46696</v>
      </c>
      <c r="AH131" s="142">
        <f t="shared" si="492"/>
        <v>46697</v>
      </c>
      <c r="AI131" s="143">
        <f t="shared" si="492"/>
        <v>46698</v>
      </c>
      <c r="AJ131" s="68">
        <f t="shared" ref="AJ131" si="493">COUNTIF(AC132:AI132,"★")</f>
        <v>0</v>
      </c>
      <c r="AK131" s="68"/>
      <c r="AL131" s="68" t="str">
        <f>TEXT(AC131,"YYYY-MM")</f>
        <v>2027-11</v>
      </c>
      <c r="AM131" s="69" cm="1">
        <f t="array" ref="AM131">SUMPRODUCT((AC131:AI131&gt;=$N$8)*(AC131:AI131 &lt;= $N$9)*(TEXT(AC131:AI131,"yyyy-mm")=AL131)*(AC132:AI132 = "●"))</f>
        <v>0</v>
      </c>
      <c r="AN131" s="69" cm="1">
        <f t="array" ref="AN131">SUMPRODUCT((AH131:AI131&gt;=$N$8)*(AH131:AI131 &lt;= $N$9)*(TEXT(AH131:AI131,"yyyy-mm")=AL131)*(AH132:AI132 = "▲"))</f>
        <v>0</v>
      </c>
      <c r="AO131" s="69" cm="1">
        <f t="array" ref="AO131">SUMPRODUCT((AC131:AI131&gt;=$N$8)*(AC131:AI131 &lt;= $N$9)*(TEXT(AC131:AI131,"yyyy-mm")=AL131)*(AC132:AI132 = "★"))</f>
        <v>0</v>
      </c>
      <c r="AP131" s="68"/>
      <c r="AQ131" s="19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3"/>
    </row>
    <row r="132" spans="10:55" s="8" customFormat="1" ht="19.5" customHeight="1" thickBot="1" x14ac:dyDescent="0.5">
      <c r="J132" s="86"/>
      <c r="K132" s="135" t="str">
        <f t="shared" ref="K132" si="494">IF(U132&gt;=0.285,"OK","NG")</f>
        <v>NG</v>
      </c>
      <c r="L132" s="136"/>
      <c r="M132" s="144"/>
      <c r="N132" s="144"/>
      <c r="O132" s="144"/>
      <c r="P132" s="144"/>
      <c r="Q132" s="144"/>
      <c r="R132" s="145"/>
      <c r="S132" s="146"/>
      <c r="T132" s="135">
        <f t="shared" ref="T132" si="495">COUNTIF(M132:S132,"●")</f>
        <v>0</v>
      </c>
      <c r="U132" s="147">
        <f t="shared" ref="U132" si="496">IF(COUNTA(M132:S132)=0,-1,IF(OR(COUNTIF(M132:S132,"▲")&gt;6,AND(M131&lt;$N$9,$N$9&lt;S131)),0.285,IF(T131+T132=0,0,T132/(T132+T131))))</f>
        <v>-1</v>
      </c>
      <c r="V132" s="135" t="str">
        <f>TEXT(S131,"YYYY-MM")</f>
        <v>2027-06</v>
      </c>
      <c r="W132" s="140" cm="1">
        <f t="array" ref="W132">IF(V132=V131,0,SUMPRODUCT((M131:S131&gt;=$N$8)*(M131:S131 &lt;= $N$9)*(TEXT(M131:S131,"yyyy-mm")=V132)*(M132:S132 = "●")))</f>
        <v>0</v>
      </c>
      <c r="X132" s="140" cm="1">
        <f t="array" ref="X132">IF(V132=V131,0,SUMPRODUCT((M131:S131&gt;=$N$8)*(M131:S131 &lt;= $N$9)*(TEXT(M131:S131,"yyyy-mm")=V132)*(M132:S132 = "▲")))</f>
        <v>0</v>
      </c>
      <c r="Y132" s="140" cm="1">
        <f t="array" ref="Y132">IF(V132=V131,0,SUMPRODUCT((M131:S131&gt;=$N$8)*(M131:S131 &lt;= $N$9)*(TEXT(M131:S131,"yyyy-mm")=V132)*(M132:S132 = "★")))</f>
        <v>0</v>
      </c>
      <c r="Z132" s="135"/>
      <c r="AA132" s="135" t="str">
        <f t="shared" ref="AA132" si="497">IF(AK132&gt;=0.285,"OK","NG")</f>
        <v>NG</v>
      </c>
      <c r="AB132" s="136"/>
      <c r="AC132" s="144"/>
      <c r="AD132" s="144"/>
      <c r="AE132" s="144"/>
      <c r="AF132" s="144"/>
      <c r="AG132" s="144"/>
      <c r="AH132" s="145"/>
      <c r="AI132" s="146"/>
      <c r="AJ132" s="68">
        <f t="shared" ref="AJ132" si="498">COUNTIF(AC132:AI132,"●")</f>
        <v>0</v>
      </c>
      <c r="AK132" s="70">
        <f t="shared" ref="AK132" si="499">IF(COUNTA(AC132:AI132)=0,-1,IF(OR(COUNTIF(AC132:AI132,"▲")&gt;6,AND(AC131&lt;$N$9,$N$9&lt;AI131)),0.285,IF(AJ131+AJ132=0,0,AJ132/(AJ132+AJ131))))</f>
        <v>-1</v>
      </c>
      <c r="AL132" s="68" t="str">
        <f>TEXT(AI131,"YYYY-MM")</f>
        <v>2027-11</v>
      </c>
      <c r="AM132" s="69" cm="1">
        <f t="array" ref="AM132">IF(AL132=AL131,0,SUMPRODUCT((AC131:AI131&gt;=$N$8)*(AC131:AI131 &lt;= $N$9)*(TEXT(AC131:AI131,"yyyy-mm")=AL132)*(AC132:AI132 = "●")))</f>
        <v>0</v>
      </c>
      <c r="AN132" s="69" cm="1">
        <f t="array" ref="AN132">IF(AL132=AL131,0,SUMPRODUCT((AC131:AI131&gt;=$N$8)*(AC131:AI131 &lt;= $N$9)*(TEXT(AC131:AI131,"yyyy-mm")=AL132)*(AC132:AI132 = "▲")))</f>
        <v>0</v>
      </c>
      <c r="AO132" s="69" cm="1">
        <f t="array" ref="AO132">IF(AL132=AL131,0,SUMPRODUCT((AC131:AI131&gt;=$N$8)*(AC131:AI131 &lt;= $N$9)*(TEXT(AC131:AI131,"yyyy-mm")=AL132)*(AC132:AI132 = "★")))</f>
        <v>0</v>
      </c>
      <c r="AP132" s="68"/>
      <c r="AQ132" s="19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3"/>
    </row>
    <row r="133" spans="10:55" s="8" customFormat="1" ht="19.5" customHeight="1" x14ac:dyDescent="0.45">
      <c r="J133" s="86"/>
      <c r="K133" s="135"/>
      <c r="L133" s="132">
        <v>87</v>
      </c>
      <c r="M133" s="141">
        <f>S131+1</f>
        <v>46552</v>
      </c>
      <c r="N133" s="141">
        <f t="shared" ref="N133:S133" si="500">M133+1</f>
        <v>46553</v>
      </c>
      <c r="O133" s="141">
        <f t="shared" si="500"/>
        <v>46554</v>
      </c>
      <c r="P133" s="141">
        <f t="shared" si="500"/>
        <v>46555</v>
      </c>
      <c r="Q133" s="141">
        <f t="shared" si="500"/>
        <v>46556</v>
      </c>
      <c r="R133" s="142">
        <f t="shared" si="500"/>
        <v>46557</v>
      </c>
      <c r="S133" s="143">
        <f t="shared" si="500"/>
        <v>46558</v>
      </c>
      <c r="T133" s="135">
        <f t="shared" ref="T133" si="501">COUNTIF(M134:S134,"★")</f>
        <v>0</v>
      </c>
      <c r="U133" s="135"/>
      <c r="V133" s="135" t="str">
        <f>TEXT(M133,"YYYY-MM")</f>
        <v>2027-06</v>
      </c>
      <c r="W133" s="140" cm="1">
        <f t="array" ref="W133">SUMPRODUCT((M133:S133&gt;=$N$8)*(M133:S133 &lt;= $N$9)*(TEXT(M133:S133,"yyyy-mm")=V133)*(M134:S134 = "●"))</f>
        <v>0</v>
      </c>
      <c r="X133" s="140" cm="1">
        <f t="array" ref="X133">SUMPRODUCT((R133:S133&gt;=$N$8)*(R133:S133 &lt;= $N$9)*(TEXT(R133:S133,"yyyy-mm")=V133)*(R134:S134 = "▲"))</f>
        <v>0</v>
      </c>
      <c r="Y133" s="140" cm="1">
        <f t="array" ref="Y133">SUMPRODUCT((M133:S133&gt;=$N$8)*(M133:S133 &lt;= $N$9)*(TEXT(M133:S133,"yyyy-mm")=V133)*(M134:S134 = "★"))</f>
        <v>0</v>
      </c>
      <c r="Z133" s="135"/>
      <c r="AA133" s="135"/>
      <c r="AB133" s="132">
        <v>108</v>
      </c>
      <c r="AC133" s="141">
        <f>AI131+1</f>
        <v>46699</v>
      </c>
      <c r="AD133" s="141">
        <f t="shared" ref="AD133:AI133" si="502">AC133+1</f>
        <v>46700</v>
      </c>
      <c r="AE133" s="141">
        <f t="shared" si="502"/>
        <v>46701</v>
      </c>
      <c r="AF133" s="141">
        <f t="shared" si="502"/>
        <v>46702</v>
      </c>
      <c r="AG133" s="141">
        <f t="shared" si="502"/>
        <v>46703</v>
      </c>
      <c r="AH133" s="142">
        <f t="shared" si="502"/>
        <v>46704</v>
      </c>
      <c r="AI133" s="143">
        <f t="shared" si="502"/>
        <v>46705</v>
      </c>
      <c r="AJ133" s="68">
        <f t="shared" ref="AJ133" si="503">COUNTIF(AC134:AI134,"★")</f>
        <v>0</v>
      </c>
      <c r="AK133" s="68"/>
      <c r="AL133" s="68" t="str">
        <f>TEXT(AC133,"YYYY-MM")</f>
        <v>2027-11</v>
      </c>
      <c r="AM133" s="69" cm="1">
        <f t="array" ref="AM133">SUMPRODUCT((AC133:AI133&gt;=$N$8)*(AC133:AI133 &lt;= $N$9)*(TEXT(AC133:AI133,"yyyy-mm")=AL133)*(AC134:AI134 = "●"))</f>
        <v>0</v>
      </c>
      <c r="AN133" s="69" cm="1">
        <f t="array" ref="AN133">SUMPRODUCT((AH133:AI133&gt;=$N$8)*(AH133:AI133 &lt;= $N$9)*(TEXT(AH133:AI133,"yyyy-mm")=AL133)*(AH134:AI134 = "▲"))</f>
        <v>0</v>
      </c>
      <c r="AO133" s="69" cm="1">
        <f t="array" ref="AO133">SUMPRODUCT((AC133:AI133&gt;=$N$8)*(AC133:AI133 &lt;= $N$9)*(TEXT(AC133:AI133,"yyyy-mm")=AL133)*(AC134:AI134 = "★"))</f>
        <v>0</v>
      </c>
      <c r="AP133" s="68"/>
      <c r="AQ133" s="19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3"/>
    </row>
    <row r="134" spans="10:55" s="8" customFormat="1" ht="19.5" customHeight="1" thickBot="1" x14ac:dyDescent="0.5">
      <c r="J134" s="86"/>
      <c r="K134" s="135" t="str">
        <f t="shared" ref="K134" si="504">IF(U134&gt;=0.285,"OK","NG")</f>
        <v>NG</v>
      </c>
      <c r="L134" s="136"/>
      <c r="M134" s="144"/>
      <c r="N134" s="144"/>
      <c r="O134" s="144"/>
      <c r="P134" s="144"/>
      <c r="Q134" s="144"/>
      <c r="R134" s="145"/>
      <c r="S134" s="146"/>
      <c r="T134" s="135">
        <f t="shared" ref="T134" si="505">COUNTIF(M134:S134,"●")</f>
        <v>0</v>
      </c>
      <c r="U134" s="147">
        <f t="shared" ref="U134" si="506">IF(COUNTA(M134:S134)=0,-1,IF(OR(COUNTIF(M134:S134,"▲")&gt;6,AND(M133&lt;$N$9,$N$9&lt;S133)),0.285,IF(T133+T134=0,0,T134/(T134+T133))))</f>
        <v>-1</v>
      </c>
      <c r="V134" s="135" t="str">
        <f>TEXT(S133,"YYYY-MM")</f>
        <v>2027-06</v>
      </c>
      <c r="W134" s="140" cm="1">
        <f t="array" ref="W134">IF(V134=V133,0,SUMPRODUCT((M133:S133&gt;=$N$8)*(M133:S133 &lt;= $N$9)*(TEXT(M133:S133,"yyyy-mm")=V134)*(M134:S134 = "●")))</f>
        <v>0</v>
      </c>
      <c r="X134" s="140" cm="1">
        <f t="array" ref="X134">IF(V134=V133,0,SUMPRODUCT((M133:S133&gt;=$N$8)*(M133:S133 &lt;= $N$9)*(TEXT(M133:S133,"yyyy-mm")=V134)*(M134:S134 = "▲")))</f>
        <v>0</v>
      </c>
      <c r="Y134" s="140" cm="1">
        <f t="array" ref="Y134">IF(V134=V133,0,SUMPRODUCT((M133:S133&gt;=$N$8)*(M133:S133 &lt;= $N$9)*(TEXT(M133:S133,"yyyy-mm")=V134)*(M134:S134 = "★")))</f>
        <v>0</v>
      </c>
      <c r="Z134" s="135"/>
      <c r="AA134" s="135" t="str">
        <f t="shared" ref="AA134" si="507">IF(AK134&gt;=0.285,"OK","NG")</f>
        <v>NG</v>
      </c>
      <c r="AB134" s="136"/>
      <c r="AC134" s="144"/>
      <c r="AD134" s="144"/>
      <c r="AE134" s="144"/>
      <c r="AF134" s="144"/>
      <c r="AG134" s="144"/>
      <c r="AH134" s="145"/>
      <c r="AI134" s="146"/>
      <c r="AJ134" s="68">
        <f t="shared" ref="AJ134" si="508">COUNTIF(AC134:AI134,"●")</f>
        <v>0</v>
      </c>
      <c r="AK134" s="70">
        <f t="shared" ref="AK134" si="509">IF(COUNTA(AC134:AI134)=0,-1,IF(OR(COUNTIF(AC134:AI134,"▲")&gt;6,AND(AC133&lt;$N$9,$N$9&lt;AI133)),0.285,IF(AJ133+AJ134=0,0,AJ134/(AJ134+AJ133))))</f>
        <v>-1</v>
      </c>
      <c r="AL134" s="68" t="str">
        <f>TEXT(AI133,"YYYY-MM")</f>
        <v>2027-11</v>
      </c>
      <c r="AM134" s="69" cm="1">
        <f t="array" ref="AM134">IF(AL134=AL133,0,SUMPRODUCT((AC133:AI133&gt;=$N$8)*(AC133:AI133 &lt;= $N$9)*(TEXT(AC133:AI133,"yyyy-mm")=AL134)*(AC134:AI134 = "●")))</f>
        <v>0</v>
      </c>
      <c r="AN134" s="69" cm="1">
        <f t="array" ref="AN134">IF(AL134=AL133,0,SUMPRODUCT((AC133:AI133&gt;=$N$8)*(AC133:AI133 &lt;= $N$9)*(TEXT(AC133:AI133,"yyyy-mm")=AL134)*(AC134:AI134 = "▲")))</f>
        <v>0</v>
      </c>
      <c r="AO134" s="69" cm="1">
        <f t="array" ref="AO134">IF(AL134=AL133,0,SUMPRODUCT((AC133:AI133&gt;=$N$8)*(AC133:AI133 &lt;= $N$9)*(TEXT(AC133:AI133,"yyyy-mm")=AL134)*(AC134:AI134 = "★")))</f>
        <v>0</v>
      </c>
      <c r="AP134" s="68"/>
      <c r="AQ134" s="19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3"/>
    </row>
    <row r="135" spans="10:55" s="8" customFormat="1" ht="19.5" customHeight="1" x14ac:dyDescent="0.45">
      <c r="J135" s="86"/>
      <c r="K135" s="135"/>
      <c r="L135" s="132">
        <v>88</v>
      </c>
      <c r="M135" s="141">
        <f>S133+1</f>
        <v>46559</v>
      </c>
      <c r="N135" s="141">
        <f t="shared" ref="N135:S135" si="510">M135+1</f>
        <v>46560</v>
      </c>
      <c r="O135" s="141">
        <f t="shared" si="510"/>
        <v>46561</v>
      </c>
      <c r="P135" s="141">
        <f t="shared" si="510"/>
        <v>46562</v>
      </c>
      <c r="Q135" s="141">
        <f t="shared" si="510"/>
        <v>46563</v>
      </c>
      <c r="R135" s="142">
        <f t="shared" si="510"/>
        <v>46564</v>
      </c>
      <c r="S135" s="143">
        <f t="shared" si="510"/>
        <v>46565</v>
      </c>
      <c r="T135" s="135">
        <f t="shared" ref="T135" si="511">COUNTIF(M136:S136,"★")</f>
        <v>0</v>
      </c>
      <c r="U135" s="135"/>
      <c r="V135" s="135" t="str">
        <f>TEXT(M135,"YYYY-MM")</f>
        <v>2027-06</v>
      </c>
      <c r="W135" s="140" cm="1">
        <f t="array" ref="W135">SUMPRODUCT((M135:S135&gt;=$N$8)*(M135:S135 &lt;= $N$9)*(TEXT(M135:S135,"yyyy-mm")=V135)*(M136:S136 = "●"))</f>
        <v>0</v>
      </c>
      <c r="X135" s="140" cm="1">
        <f t="array" ref="X135">SUMPRODUCT((R135:S135&gt;=$N$8)*(R135:S135 &lt;= $N$9)*(TEXT(R135:S135,"yyyy-mm")=V135)*(R136:S136 = "▲"))</f>
        <v>0</v>
      </c>
      <c r="Y135" s="140" cm="1">
        <f t="array" ref="Y135">SUMPRODUCT((M135:S135&gt;=$N$8)*(M135:S135 &lt;= $N$9)*(TEXT(M135:S135,"yyyy-mm")=V135)*(M136:S136 = "★"))</f>
        <v>0</v>
      </c>
      <c r="Z135" s="135"/>
      <c r="AA135" s="135"/>
      <c r="AB135" s="132">
        <v>109</v>
      </c>
      <c r="AC135" s="141">
        <f>AI133+1</f>
        <v>46706</v>
      </c>
      <c r="AD135" s="141">
        <f t="shared" ref="AD135:AI135" si="512">AC135+1</f>
        <v>46707</v>
      </c>
      <c r="AE135" s="141">
        <f t="shared" si="512"/>
        <v>46708</v>
      </c>
      <c r="AF135" s="141">
        <f t="shared" si="512"/>
        <v>46709</v>
      </c>
      <c r="AG135" s="141">
        <f t="shared" si="512"/>
        <v>46710</v>
      </c>
      <c r="AH135" s="142">
        <f t="shared" si="512"/>
        <v>46711</v>
      </c>
      <c r="AI135" s="143">
        <f t="shared" si="512"/>
        <v>46712</v>
      </c>
      <c r="AJ135" s="68">
        <f t="shared" ref="AJ135" si="513">COUNTIF(AC136:AI136,"★")</f>
        <v>0</v>
      </c>
      <c r="AK135" s="68"/>
      <c r="AL135" s="68" t="str">
        <f>TEXT(AC135,"YYYY-MM")</f>
        <v>2027-11</v>
      </c>
      <c r="AM135" s="69" cm="1">
        <f t="array" ref="AM135">SUMPRODUCT((AC135:AI135&gt;=$N$8)*(AC135:AI135 &lt;= $N$9)*(TEXT(AC135:AI135,"yyyy-mm")=AL135)*(AC136:AI136 = "●"))</f>
        <v>0</v>
      </c>
      <c r="AN135" s="69" cm="1">
        <f t="array" ref="AN135">SUMPRODUCT((AH135:AI135&gt;=$N$8)*(AH135:AI135 &lt;= $N$9)*(TEXT(AH135:AI135,"yyyy-mm")=AL135)*(AH136:AI136 = "▲"))</f>
        <v>0</v>
      </c>
      <c r="AO135" s="69" cm="1">
        <f t="array" ref="AO135">SUMPRODUCT((AC135:AI135&gt;=$N$8)*(AC135:AI135 &lt;= $N$9)*(TEXT(AC135:AI135,"yyyy-mm")=AL135)*(AC136:AI136 = "★"))</f>
        <v>0</v>
      </c>
      <c r="AP135" s="68"/>
      <c r="AQ135" s="19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3"/>
    </row>
    <row r="136" spans="10:55" s="8" customFormat="1" ht="19.5" customHeight="1" thickBot="1" x14ac:dyDescent="0.5">
      <c r="J136" s="86"/>
      <c r="K136" s="135" t="str">
        <f t="shared" ref="K136" si="514">IF(U136&gt;=0.285,"OK","NG")</f>
        <v>NG</v>
      </c>
      <c r="L136" s="136"/>
      <c r="M136" s="144"/>
      <c r="N136" s="144"/>
      <c r="O136" s="144"/>
      <c r="P136" s="144"/>
      <c r="Q136" s="144"/>
      <c r="R136" s="145"/>
      <c r="S136" s="146"/>
      <c r="T136" s="135">
        <f t="shared" ref="T136" si="515">COUNTIF(M136:S136,"●")</f>
        <v>0</v>
      </c>
      <c r="U136" s="147">
        <f t="shared" ref="U136" si="516">IF(COUNTA(M136:S136)=0,-1,IF(OR(COUNTIF(M136:S136,"▲")&gt;6,AND(M135&lt;$N$9,$N$9&lt;S135)),0.285,IF(T135+T136=0,0,T136/(T136+T135))))</f>
        <v>-1</v>
      </c>
      <c r="V136" s="135" t="str">
        <f>TEXT(S135,"YYYY-MM")</f>
        <v>2027-06</v>
      </c>
      <c r="W136" s="140" cm="1">
        <f t="array" ref="W136">IF(V136=V135,0,SUMPRODUCT((M135:S135&gt;=$N$8)*(M135:S135 &lt;= $N$9)*(TEXT(M135:S135,"yyyy-mm")=V136)*(M136:S136 = "●")))</f>
        <v>0</v>
      </c>
      <c r="X136" s="140" cm="1">
        <f t="array" ref="X136">IF(V136=V135,0,SUMPRODUCT((M135:S135&gt;=$N$8)*(M135:S135 &lt;= $N$9)*(TEXT(M135:S135,"yyyy-mm")=V136)*(M136:S136 = "▲")))</f>
        <v>0</v>
      </c>
      <c r="Y136" s="140" cm="1">
        <f t="array" ref="Y136">IF(V136=V135,0,SUMPRODUCT((M135:S135&gt;=$N$8)*(M135:S135 &lt;= $N$9)*(TEXT(M135:S135,"yyyy-mm")=V136)*(M136:S136 = "★")))</f>
        <v>0</v>
      </c>
      <c r="Z136" s="135"/>
      <c r="AA136" s="135" t="str">
        <f t="shared" ref="AA136" si="517">IF(AK136&gt;=0.285,"OK","NG")</f>
        <v>NG</v>
      </c>
      <c r="AB136" s="136"/>
      <c r="AC136" s="144"/>
      <c r="AD136" s="144"/>
      <c r="AE136" s="144"/>
      <c r="AF136" s="144"/>
      <c r="AG136" s="144"/>
      <c r="AH136" s="145"/>
      <c r="AI136" s="146"/>
      <c r="AJ136" s="68">
        <f t="shared" ref="AJ136" si="518">COUNTIF(AC136:AI136,"●")</f>
        <v>0</v>
      </c>
      <c r="AK136" s="70">
        <f t="shared" ref="AK136" si="519">IF(COUNTA(AC136:AI136)=0,-1,IF(OR(COUNTIF(AC136:AI136,"▲")&gt;6,AND(AC135&lt;$N$9,$N$9&lt;AI135)),0.285,IF(AJ135+AJ136=0,0,AJ136/(AJ136+AJ135))))</f>
        <v>-1</v>
      </c>
      <c r="AL136" s="68" t="str">
        <f>TEXT(AI135,"YYYY-MM")</f>
        <v>2027-11</v>
      </c>
      <c r="AM136" s="69" cm="1">
        <f t="array" ref="AM136">IF(AL136=AL135,0,SUMPRODUCT((AC135:AI135&gt;=$N$8)*(AC135:AI135 &lt;= $N$9)*(TEXT(AC135:AI135,"yyyy-mm")=AL136)*(AC136:AI136 = "●")))</f>
        <v>0</v>
      </c>
      <c r="AN136" s="69" cm="1">
        <f t="array" ref="AN136">IF(AL136=AL135,0,SUMPRODUCT((AC135:AI135&gt;=$N$8)*(AC135:AI135 &lt;= $N$9)*(TEXT(AC135:AI135,"yyyy-mm")=AL136)*(AC136:AI136 = "▲")))</f>
        <v>0</v>
      </c>
      <c r="AO136" s="69" cm="1">
        <f t="array" ref="AO136">IF(AL136=AL135,0,SUMPRODUCT((AC135:AI135&gt;=$N$8)*(AC135:AI135 &lt;= $N$9)*(TEXT(AC135:AI135,"yyyy-mm")=AL136)*(AC136:AI136 = "★")))</f>
        <v>0</v>
      </c>
      <c r="AP136" s="68"/>
      <c r="AQ136" s="19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3"/>
    </row>
    <row r="137" spans="10:55" s="8" customFormat="1" ht="19.5" customHeight="1" x14ac:dyDescent="0.45">
      <c r="J137" s="86"/>
      <c r="K137" s="135"/>
      <c r="L137" s="132">
        <v>89</v>
      </c>
      <c r="M137" s="141">
        <f>S135+1</f>
        <v>46566</v>
      </c>
      <c r="N137" s="141">
        <f t="shared" ref="N137:S137" si="520">M137+1</f>
        <v>46567</v>
      </c>
      <c r="O137" s="141">
        <f t="shared" si="520"/>
        <v>46568</v>
      </c>
      <c r="P137" s="141">
        <f t="shared" si="520"/>
        <v>46569</v>
      </c>
      <c r="Q137" s="141">
        <f t="shared" si="520"/>
        <v>46570</v>
      </c>
      <c r="R137" s="142">
        <f t="shared" si="520"/>
        <v>46571</v>
      </c>
      <c r="S137" s="143">
        <f t="shared" si="520"/>
        <v>46572</v>
      </c>
      <c r="T137" s="135">
        <f t="shared" ref="T137" si="521">COUNTIF(M138:S138,"★")</f>
        <v>0</v>
      </c>
      <c r="U137" s="135"/>
      <c r="V137" s="135" t="str">
        <f>TEXT(M137,"YYYY-MM")</f>
        <v>2027-06</v>
      </c>
      <c r="W137" s="140" cm="1">
        <f t="array" ref="W137">SUMPRODUCT((M137:S137&gt;=$N$8)*(M137:S137 &lt;= $N$9)*(TEXT(M137:S137,"yyyy-mm")=V137)*(M138:S138 = "●"))</f>
        <v>0</v>
      </c>
      <c r="X137" s="140" cm="1">
        <f t="array" ref="X137">SUMPRODUCT((R137:S137&gt;=$N$8)*(R137:S137 &lt;= $N$9)*(TEXT(R137:S137,"yyyy-mm")=V137)*(R138:S138 = "▲"))</f>
        <v>0</v>
      </c>
      <c r="Y137" s="140" cm="1">
        <f t="array" ref="Y137">SUMPRODUCT((M137:S137&gt;=$N$8)*(M137:S137 &lt;= $N$9)*(TEXT(M137:S137,"yyyy-mm")=V137)*(M138:S138 = "★"))</f>
        <v>0</v>
      </c>
      <c r="Z137" s="135"/>
      <c r="AA137" s="135"/>
      <c r="AB137" s="132">
        <v>110</v>
      </c>
      <c r="AC137" s="141">
        <f>AI135+1</f>
        <v>46713</v>
      </c>
      <c r="AD137" s="141">
        <f t="shared" ref="AD137:AI137" si="522">AC137+1</f>
        <v>46714</v>
      </c>
      <c r="AE137" s="141">
        <f t="shared" si="522"/>
        <v>46715</v>
      </c>
      <c r="AF137" s="141">
        <f t="shared" si="522"/>
        <v>46716</v>
      </c>
      <c r="AG137" s="141">
        <f t="shared" si="522"/>
        <v>46717</v>
      </c>
      <c r="AH137" s="142">
        <f t="shared" si="522"/>
        <v>46718</v>
      </c>
      <c r="AI137" s="143">
        <f t="shared" si="522"/>
        <v>46719</v>
      </c>
      <c r="AJ137" s="68">
        <f t="shared" ref="AJ137" si="523">COUNTIF(AC138:AI138,"★")</f>
        <v>0</v>
      </c>
      <c r="AK137" s="68"/>
      <c r="AL137" s="68" t="str">
        <f>TEXT(AC137,"YYYY-MM")</f>
        <v>2027-11</v>
      </c>
      <c r="AM137" s="69" cm="1">
        <f t="array" ref="AM137">SUMPRODUCT((AC137:AI137&gt;=$N$8)*(AC137:AI137 &lt;= $N$9)*(TEXT(AC137:AI137,"yyyy-mm")=AL137)*(AC138:AI138 = "●"))</f>
        <v>0</v>
      </c>
      <c r="AN137" s="69" cm="1">
        <f t="array" ref="AN137">SUMPRODUCT((AH137:AI137&gt;=$N$8)*(AH137:AI137 &lt;= $N$9)*(TEXT(AH137:AI137,"yyyy-mm")=AL137)*(AH138:AI138 = "▲"))</f>
        <v>0</v>
      </c>
      <c r="AO137" s="69" cm="1">
        <f t="array" ref="AO137">SUMPRODUCT((AC137:AI137&gt;=$N$8)*(AC137:AI137 &lt;= $N$9)*(TEXT(AC137:AI137,"yyyy-mm")=AL137)*(AC138:AI138 = "★"))</f>
        <v>0</v>
      </c>
      <c r="AP137" s="68"/>
      <c r="AQ137" s="19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3"/>
    </row>
    <row r="138" spans="10:55" s="8" customFormat="1" ht="19.5" customHeight="1" thickBot="1" x14ac:dyDescent="0.5">
      <c r="J138" s="86"/>
      <c r="K138" s="135" t="str">
        <f t="shared" ref="K138" si="524">IF(U138&gt;=0.285,"OK","NG")</f>
        <v>NG</v>
      </c>
      <c r="L138" s="136"/>
      <c r="M138" s="144"/>
      <c r="N138" s="144"/>
      <c r="O138" s="144"/>
      <c r="P138" s="144"/>
      <c r="Q138" s="144"/>
      <c r="R138" s="145"/>
      <c r="S138" s="146"/>
      <c r="T138" s="135">
        <f t="shared" ref="T138" si="525">COUNTIF(M138:S138,"●")</f>
        <v>0</v>
      </c>
      <c r="U138" s="147">
        <f t="shared" ref="U138" si="526">IF(COUNTA(M138:S138)=0,-1,IF(OR(COUNTIF(M138:S138,"▲")&gt;6,AND(M137&lt;$N$9,$N$9&lt;S137)),0.285,IF(T137+T138=0,0,T138/(T138+T137))))</f>
        <v>-1</v>
      </c>
      <c r="V138" s="135" t="str">
        <f>TEXT(S137,"YYYY-MM")</f>
        <v>2027-07</v>
      </c>
      <c r="W138" s="140" cm="1">
        <f t="array" ref="W138">IF(V138=V137,0,SUMPRODUCT((M137:S137&gt;=$N$8)*(M137:S137 &lt;= $N$9)*(TEXT(M137:S137,"yyyy-mm")=V138)*(M138:S138 = "●")))</f>
        <v>0</v>
      </c>
      <c r="X138" s="140" cm="1">
        <f t="array" ref="X138">IF(V138=V137,0,SUMPRODUCT((M137:S137&gt;=$N$8)*(M137:S137 &lt;= $N$9)*(TEXT(M137:S137,"yyyy-mm")=V138)*(M138:S138 = "▲")))</f>
        <v>0</v>
      </c>
      <c r="Y138" s="140" cm="1">
        <f t="array" ref="Y138">IF(V138=V137,0,SUMPRODUCT((M137:S137&gt;=$N$8)*(M137:S137 &lt;= $N$9)*(TEXT(M137:S137,"yyyy-mm")=V138)*(M138:S138 = "★")))</f>
        <v>0</v>
      </c>
      <c r="Z138" s="135"/>
      <c r="AA138" s="135" t="str">
        <f t="shared" ref="AA138" si="527">IF(AK138&gt;=0.285,"OK","NG")</f>
        <v>NG</v>
      </c>
      <c r="AB138" s="136"/>
      <c r="AC138" s="144"/>
      <c r="AD138" s="144"/>
      <c r="AE138" s="144"/>
      <c r="AF138" s="144"/>
      <c r="AG138" s="144"/>
      <c r="AH138" s="145"/>
      <c r="AI138" s="146"/>
      <c r="AJ138" s="68">
        <f t="shared" ref="AJ138" si="528">COUNTIF(AC138:AI138,"●")</f>
        <v>0</v>
      </c>
      <c r="AK138" s="70">
        <f t="shared" ref="AK138" si="529">IF(COUNTA(AC138:AI138)=0,-1,IF(OR(COUNTIF(AC138:AI138,"▲")&gt;6,AND(AC137&lt;$N$9,$N$9&lt;AI137)),0.285,IF(AJ137+AJ138=0,0,AJ138/(AJ138+AJ137))))</f>
        <v>-1</v>
      </c>
      <c r="AL138" s="68" t="str">
        <f>TEXT(AI137,"YYYY-MM")</f>
        <v>2027-11</v>
      </c>
      <c r="AM138" s="69" cm="1">
        <f t="array" ref="AM138">IF(AL138=AL137,0,SUMPRODUCT((AC137:AI137&gt;=$N$8)*(AC137:AI137 &lt;= $N$9)*(TEXT(AC137:AI137,"yyyy-mm")=AL138)*(AC138:AI138 = "●")))</f>
        <v>0</v>
      </c>
      <c r="AN138" s="69" cm="1">
        <f t="array" ref="AN138">IF(AL138=AL137,0,SUMPRODUCT((AC137:AI137&gt;=$N$8)*(AC137:AI137 &lt;= $N$9)*(TEXT(AC137:AI137,"yyyy-mm")=AL138)*(AC138:AI138 = "▲")))</f>
        <v>0</v>
      </c>
      <c r="AO138" s="69" cm="1">
        <f t="array" ref="AO138">IF(AL138=AL137,0,SUMPRODUCT((AC137:AI137&gt;=$N$8)*(AC137:AI137 &lt;= $N$9)*(TEXT(AC137:AI137,"yyyy-mm")=AL138)*(AC138:AI138 = "★")))</f>
        <v>0</v>
      </c>
      <c r="AP138" s="68"/>
      <c r="AQ138" s="19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3"/>
    </row>
    <row r="139" spans="10:55" s="8" customFormat="1" ht="19.5" customHeight="1" x14ac:dyDescent="0.45">
      <c r="J139" s="86"/>
      <c r="K139" s="135"/>
      <c r="L139" s="132">
        <v>90</v>
      </c>
      <c r="M139" s="141">
        <f>S137+1</f>
        <v>46573</v>
      </c>
      <c r="N139" s="141">
        <f t="shared" ref="N139:S139" si="530">M139+1</f>
        <v>46574</v>
      </c>
      <c r="O139" s="141">
        <f t="shared" si="530"/>
        <v>46575</v>
      </c>
      <c r="P139" s="141">
        <f t="shared" si="530"/>
        <v>46576</v>
      </c>
      <c r="Q139" s="141">
        <f t="shared" si="530"/>
        <v>46577</v>
      </c>
      <c r="R139" s="142">
        <f t="shared" si="530"/>
        <v>46578</v>
      </c>
      <c r="S139" s="143">
        <f t="shared" si="530"/>
        <v>46579</v>
      </c>
      <c r="T139" s="135">
        <f t="shared" ref="T139" si="531">COUNTIF(M140:S140,"★")</f>
        <v>0</v>
      </c>
      <c r="U139" s="135"/>
      <c r="V139" s="135" t="str">
        <f>TEXT(M139,"YYYY-MM")</f>
        <v>2027-07</v>
      </c>
      <c r="W139" s="140" cm="1">
        <f t="array" ref="W139">SUMPRODUCT((M139:S139&gt;=$N$8)*(M139:S139 &lt;= $N$9)*(TEXT(M139:S139,"yyyy-mm")=V139)*(M140:S140 = "●"))</f>
        <v>0</v>
      </c>
      <c r="X139" s="140" cm="1">
        <f t="array" ref="X139">SUMPRODUCT((R139:S139&gt;=$N$8)*(R139:S139 &lt;= $N$9)*(TEXT(R139:S139,"yyyy-mm")=V139)*(R140:S140 = "▲"))</f>
        <v>0</v>
      </c>
      <c r="Y139" s="140" cm="1">
        <f t="array" ref="Y139">SUMPRODUCT((M139:S139&gt;=$N$8)*(M139:S139 &lt;= $N$9)*(TEXT(M139:S139,"yyyy-mm")=V139)*(M140:S140 = "★"))</f>
        <v>0</v>
      </c>
      <c r="Z139" s="135"/>
      <c r="AA139" s="135"/>
      <c r="AB139" s="132">
        <v>111</v>
      </c>
      <c r="AC139" s="141">
        <f>AI137+1</f>
        <v>46720</v>
      </c>
      <c r="AD139" s="141">
        <f t="shared" ref="AD139:AI139" si="532">AC139+1</f>
        <v>46721</v>
      </c>
      <c r="AE139" s="141">
        <f t="shared" si="532"/>
        <v>46722</v>
      </c>
      <c r="AF139" s="141">
        <f t="shared" si="532"/>
        <v>46723</v>
      </c>
      <c r="AG139" s="141">
        <f t="shared" si="532"/>
        <v>46724</v>
      </c>
      <c r="AH139" s="142">
        <f t="shared" si="532"/>
        <v>46725</v>
      </c>
      <c r="AI139" s="143">
        <f t="shared" si="532"/>
        <v>46726</v>
      </c>
      <c r="AJ139" s="68">
        <f t="shared" ref="AJ139" si="533">COUNTIF(AC140:AI140,"★")</f>
        <v>0</v>
      </c>
      <c r="AK139" s="68"/>
      <c r="AL139" s="68" t="str">
        <f>TEXT(AC139,"YYYY-MM")</f>
        <v>2027-11</v>
      </c>
      <c r="AM139" s="69" cm="1">
        <f t="array" ref="AM139">SUMPRODUCT((AC139:AI139&gt;=$N$8)*(AC139:AI139 &lt;= $N$9)*(TEXT(AC139:AI139,"yyyy-mm")=AL139)*(AC140:AI140 = "●"))</f>
        <v>0</v>
      </c>
      <c r="AN139" s="69" cm="1">
        <f t="array" ref="AN139">SUMPRODUCT((AH139:AI139&gt;=$N$8)*(AH139:AI139 &lt;= $N$9)*(TEXT(AH139:AI139,"yyyy-mm")=AL139)*(AH140:AI140 = "▲"))</f>
        <v>0</v>
      </c>
      <c r="AO139" s="69" cm="1">
        <f t="array" ref="AO139">SUMPRODUCT((AC139:AI139&gt;=$N$8)*(AC139:AI139 &lt;= $N$9)*(TEXT(AC139:AI139,"yyyy-mm")=AL139)*(AC140:AI140 = "★"))</f>
        <v>0</v>
      </c>
      <c r="AP139" s="68"/>
      <c r="AQ139" s="19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3"/>
    </row>
    <row r="140" spans="10:55" s="8" customFormat="1" ht="19.5" customHeight="1" thickBot="1" x14ac:dyDescent="0.5">
      <c r="J140" s="86"/>
      <c r="K140" s="135" t="str">
        <f t="shared" ref="K140" si="534">IF(U140&gt;=0.285,"OK","NG")</f>
        <v>NG</v>
      </c>
      <c r="L140" s="136"/>
      <c r="M140" s="144"/>
      <c r="N140" s="144"/>
      <c r="O140" s="144"/>
      <c r="P140" s="144"/>
      <c r="Q140" s="144"/>
      <c r="R140" s="145"/>
      <c r="S140" s="146"/>
      <c r="T140" s="135">
        <f t="shared" ref="T140" si="535">COUNTIF(M140:S140,"●")</f>
        <v>0</v>
      </c>
      <c r="U140" s="147">
        <f t="shared" ref="U140" si="536">IF(COUNTA(M140:S140)=0,-1,IF(OR(COUNTIF(M140:S140,"▲")&gt;6,AND(M139&lt;$N$9,$N$9&lt;S139)),0.285,IF(T139+T140=0,0,T140/(T140+T139))))</f>
        <v>-1</v>
      </c>
      <c r="V140" s="135" t="str">
        <f>TEXT(S139,"YYYY-MM")</f>
        <v>2027-07</v>
      </c>
      <c r="W140" s="140" cm="1">
        <f t="array" ref="W140">IF(V140=V139,0,SUMPRODUCT((M139:S139&gt;=$N$8)*(M139:S139 &lt;= $N$9)*(TEXT(M139:S139,"yyyy-mm")=V140)*(M140:S140 = "●")))</f>
        <v>0</v>
      </c>
      <c r="X140" s="140" cm="1">
        <f t="array" ref="X140">IF(V140=V139,0,SUMPRODUCT((M139:S139&gt;=$N$8)*(M139:S139 &lt;= $N$9)*(TEXT(M139:S139,"yyyy-mm")=V140)*(M140:S140 = "▲")))</f>
        <v>0</v>
      </c>
      <c r="Y140" s="140" cm="1">
        <f t="array" ref="Y140">IF(V140=V139,0,SUMPRODUCT((M139:S139&gt;=$N$8)*(M139:S139 &lt;= $N$9)*(TEXT(M139:S139,"yyyy-mm")=V140)*(M140:S140 = "★")))</f>
        <v>0</v>
      </c>
      <c r="Z140" s="135"/>
      <c r="AA140" s="135" t="str">
        <f t="shared" ref="AA140" si="537">IF(AK140&gt;=0.285,"OK","NG")</f>
        <v>NG</v>
      </c>
      <c r="AB140" s="136"/>
      <c r="AC140" s="144"/>
      <c r="AD140" s="144"/>
      <c r="AE140" s="144"/>
      <c r="AF140" s="144"/>
      <c r="AG140" s="144"/>
      <c r="AH140" s="145"/>
      <c r="AI140" s="146"/>
      <c r="AJ140" s="68">
        <f t="shared" ref="AJ140" si="538">COUNTIF(AC140:AI140,"●")</f>
        <v>0</v>
      </c>
      <c r="AK140" s="70">
        <f t="shared" ref="AK140" si="539">IF(COUNTA(AC140:AI140)=0,-1,IF(OR(COUNTIF(AC140:AI140,"▲")&gt;6,AND(AC139&lt;$N$9,$N$9&lt;AI139)),0.285,IF(AJ139+AJ140=0,0,AJ140/(AJ140+AJ139))))</f>
        <v>-1</v>
      </c>
      <c r="AL140" s="68" t="str">
        <f>TEXT(AI139,"YYYY-MM")</f>
        <v>2027-12</v>
      </c>
      <c r="AM140" s="69" cm="1">
        <f t="array" ref="AM140">IF(AL140=AL139,0,SUMPRODUCT((AC139:AI139&gt;=$N$8)*(AC139:AI139 &lt;= $N$9)*(TEXT(AC139:AI139,"yyyy-mm")=AL140)*(AC140:AI140 = "●")))</f>
        <v>0</v>
      </c>
      <c r="AN140" s="69" cm="1">
        <f t="array" ref="AN140">IF(AL140=AL139,0,SUMPRODUCT((AC139:AI139&gt;=$N$8)*(AC139:AI139 &lt;= $N$9)*(TEXT(AC139:AI139,"yyyy-mm")=AL140)*(AC140:AI140 = "▲")))</f>
        <v>0</v>
      </c>
      <c r="AO140" s="69" cm="1">
        <f t="array" ref="AO140">IF(AL140=AL139,0,SUMPRODUCT((AC139:AI139&gt;=$N$8)*(AC139:AI139 &lt;= $N$9)*(TEXT(AC139:AI139,"yyyy-mm")=AL140)*(AC140:AI140 = "★")))</f>
        <v>0</v>
      </c>
      <c r="AP140" s="68"/>
      <c r="AQ140" s="19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3"/>
    </row>
    <row r="141" spans="10:55" s="8" customFormat="1" ht="19.5" customHeight="1" x14ac:dyDescent="0.45">
      <c r="J141" s="86"/>
      <c r="K141" s="135"/>
      <c r="L141" s="132">
        <v>91</v>
      </c>
      <c r="M141" s="141">
        <f>S139+1</f>
        <v>46580</v>
      </c>
      <c r="N141" s="141">
        <f t="shared" ref="N141:S141" si="540">M141+1</f>
        <v>46581</v>
      </c>
      <c r="O141" s="141">
        <f t="shared" si="540"/>
        <v>46582</v>
      </c>
      <c r="P141" s="141">
        <f t="shared" si="540"/>
        <v>46583</v>
      </c>
      <c r="Q141" s="141">
        <f t="shared" si="540"/>
        <v>46584</v>
      </c>
      <c r="R141" s="142">
        <f t="shared" si="540"/>
        <v>46585</v>
      </c>
      <c r="S141" s="143">
        <f t="shared" si="540"/>
        <v>46586</v>
      </c>
      <c r="T141" s="135">
        <f t="shared" ref="T141" si="541">COUNTIF(M142:S142,"★")</f>
        <v>0</v>
      </c>
      <c r="U141" s="135"/>
      <c r="V141" s="135" t="str">
        <f t="shared" ref="V141" si="542">TEXT(M141,"YYYY-MM")</f>
        <v>2027-07</v>
      </c>
      <c r="W141" s="140" cm="1">
        <f t="array" ref="W141">SUMPRODUCT((M141:S141&gt;=$N$8)*(M141:S141 &lt;= $N$9)*(TEXT(M141:S141,"yyyy-mm")=V141)*(M142:S142 = "●"))</f>
        <v>0</v>
      </c>
      <c r="X141" s="140" cm="1">
        <f t="array" ref="X141">SUMPRODUCT((R141:S141&gt;=$N$8)*(R141:S141 &lt;= $N$9)*(TEXT(R141:S141,"yyyy-mm")=V141)*(R142:S142 = "▲"))</f>
        <v>0</v>
      </c>
      <c r="Y141" s="140" cm="1">
        <f t="array" ref="Y141">SUMPRODUCT((M141:S141&gt;=$N$8)*(M141:S141 &lt;= $N$9)*(TEXT(M141:S141,"yyyy-mm")=V141)*(M142:S142 = "★"))</f>
        <v>0</v>
      </c>
      <c r="Z141" s="135"/>
      <c r="AA141" s="135"/>
      <c r="AB141" s="132">
        <v>112</v>
      </c>
      <c r="AC141" s="141">
        <f>AI139+1</f>
        <v>46727</v>
      </c>
      <c r="AD141" s="141">
        <f t="shared" ref="AD141:AI141" si="543">AC141+1</f>
        <v>46728</v>
      </c>
      <c r="AE141" s="141">
        <f t="shared" si="543"/>
        <v>46729</v>
      </c>
      <c r="AF141" s="141">
        <f t="shared" si="543"/>
        <v>46730</v>
      </c>
      <c r="AG141" s="141">
        <f t="shared" si="543"/>
        <v>46731</v>
      </c>
      <c r="AH141" s="142">
        <f t="shared" si="543"/>
        <v>46732</v>
      </c>
      <c r="AI141" s="143">
        <f t="shared" si="543"/>
        <v>46733</v>
      </c>
      <c r="AJ141" s="68">
        <f t="shared" ref="AJ141" si="544">COUNTIF(AC142:AI142,"★")</f>
        <v>0</v>
      </c>
      <c r="AK141" s="68"/>
      <c r="AL141" s="68" t="str">
        <f t="shared" ref="AL141" si="545">TEXT(AC141,"YYYY-MM")</f>
        <v>2027-12</v>
      </c>
      <c r="AM141" s="69" cm="1">
        <f t="array" ref="AM141">SUMPRODUCT((AC141:AI141&gt;=$N$8)*(AC141:AI141 &lt;= $N$9)*(TEXT(AC141:AI141,"yyyy-mm")=AL141)*(AC142:AI142 = "●"))</f>
        <v>0</v>
      </c>
      <c r="AN141" s="69" cm="1">
        <f t="array" ref="AN141">SUMPRODUCT((AH141:AI141&gt;=$N$8)*(AH141:AI141 &lt;= $N$9)*(TEXT(AH141:AI141,"yyyy-mm")=AL141)*(AH142:AI142 = "▲"))</f>
        <v>0</v>
      </c>
      <c r="AO141" s="69" cm="1">
        <f t="array" ref="AO141">SUMPRODUCT((AC141:AI141&gt;=$N$8)*(AC141:AI141 &lt;= $N$9)*(TEXT(AC141:AI141,"yyyy-mm")=AL141)*(AC142:AI142 = "★"))</f>
        <v>0</v>
      </c>
      <c r="AP141" s="68"/>
      <c r="AQ141" s="19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3"/>
    </row>
    <row r="142" spans="10:55" s="8" customFormat="1" ht="19.5" customHeight="1" thickBot="1" x14ac:dyDescent="0.5">
      <c r="J142" s="86"/>
      <c r="K142" s="135" t="str">
        <f t="shared" ref="K142" si="546">IF(U142&gt;=0.285,"OK","NG")</f>
        <v>NG</v>
      </c>
      <c r="L142" s="136"/>
      <c r="M142" s="144"/>
      <c r="N142" s="144"/>
      <c r="O142" s="144"/>
      <c r="P142" s="144"/>
      <c r="Q142" s="144"/>
      <c r="R142" s="145"/>
      <c r="S142" s="146"/>
      <c r="T142" s="135">
        <f t="shared" ref="T142" si="547">COUNTIF(M142:S142,"●")</f>
        <v>0</v>
      </c>
      <c r="U142" s="147">
        <f t="shared" ref="U142" si="548">IF(COUNTA(M142:S142)=0,-1,IF(OR(COUNTIF(M142:S142,"▲")&gt;6,AND(M141&lt;$N$9,$N$9&lt;S141)),0.285,IF(T141+T142=0,0,T142/(T142+T141))))</f>
        <v>-1</v>
      </c>
      <c r="V142" s="135" t="str">
        <f t="shared" ref="V142" si="549">TEXT(S141,"YYYY-MM")</f>
        <v>2027-07</v>
      </c>
      <c r="W142" s="140" cm="1">
        <f t="array" ref="W142">IF(V142=V141,0,SUMPRODUCT((M141:S141&gt;=$N$8)*(M141:S141 &lt;= $N$9)*(TEXT(M141:S141,"yyyy-mm")=V142)*(M142:S142 = "●")))</f>
        <v>0</v>
      </c>
      <c r="X142" s="140" cm="1">
        <f t="array" ref="X142">IF(V142=V141,0,SUMPRODUCT((M141:S141&gt;=$N$8)*(M141:S141 &lt;= $N$9)*(TEXT(M141:S141,"yyyy-mm")=V142)*(M142:S142 = "▲")))</f>
        <v>0</v>
      </c>
      <c r="Y142" s="140" cm="1">
        <f t="array" ref="Y142">IF(V142=V141,0,SUMPRODUCT((M141:S141&gt;=$N$8)*(M141:S141 &lt;= $N$9)*(TEXT(M141:S141,"yyyy-mm")=V142)*(M142:S142 = "★")))</f>
        <v>0</v>
      </c>
      <c r="Z142" s="135"/>
      <c r="AA142" s="135" t="str">
        <f t="shared" ref="AA142" si="550">IF(AK142&gt;=0.285,"OK","NG")</f>
        <v>NG</v>
      </c>
      <c r="AB142" s="136"/>
      <c r="AC142" s="144"/>
      <c r="AD142" s="144"/>
      <c r="AE142" s="144"/>
      <c r="AF142" s="144"/>
      <c r="AG142" s="144"/>
      <c r="AH142" s="145"/>
      <c r="AI142" s="146"/>
      <c r="AJ142" s="68">
        <f t="shared" ref="AJ142" si="551">COUNTIF(AC142:AI142,"●")</f>
        <v>0</v>
      </c>
      <c r="AK142" s="70">
        <f t="shared" ref="AK142" si="552">IF(COUNTA(AC142:AI142)=0,-1,IF(OR(COUNTIF(AC142:AI142,"▲")&gt;6,AND(AC141&lt;$N$9,$N$9&lt;AI141)),0.285,IF(AJ141+AJ142=0,0,AJ142/(AJ142+AJ141))))</f>
        <v>-1</v>
      </c>
      <c r="AL142" s="68" t="str">
        <f t="shared" ref="AL142" si="553">TEXT(AI141,"YYYY-MM")</f>
        <v>2027-12</v>
      </c>
      <c r="AM142" s="69" cm="1">
        <f t="array" ref="AM142">IF(AL142=AL141,0,SUMPRODUCT((AC141:AI141&gt;=$N$8)*(AC141:AI141 &lt;= $N$9)*(TEXT(AC141:AI141,"yyyy-mm")=AL142)*(AC142:AI142 = "●")))</f>
        <v>0</v>
      </c>
      <c r="AN142" s="69" cm="1">
        <f t="array" ref="AN142">IF(AL142=AL141,0,SUMPRODUCT((AC141:AI141&gt;=$N$8)*(AC141:AI141 &lt;= $N$9)*(TEXT(AC141:AI141,"yyyy-mm")=AL142)*(AC142:AI142 = "▲")))</f>
        <v>0</v>
      </c>
      <c r="AO142" s="69" cm="1">
        <f t="array" ref="AO142">IF(AL142=AL141,0,SUMPRODUCT((AC141:AI141&gt;=$N$8)*(AC141:AI141 &lt;= $N$9)*(TEXT(AC141:AI141,"yyyy-mm")=AL142)*(AC142:AI142 = "★")))</f>
        <v>0</v>
      </c>
      <c r="AP142" s="68"/>
      <c r="AQ142" s="19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3"/>
    </row>
    <row r="143" spans="10:55" s="8" customFormat="1" ht="19.5" customHeight="1" x14ac:dyDescent="0.45">
      <c r="J143" s="86"/>
      <c r="K143" s="135"/>
      <c r="L143" s="132">
        <v>92</v>
      </c>
      <c r="M143" s="141">
        <f>S141+1</f>
        <v>46587</v>
      </c>
      <c r="N143" s="141">
        <f t="shared" ref="N143:S143" si="554">M143+1</f>
        <v>46588</v>
      </c>
      <c r="O143" s="141">
        <f t="shared" si="554"/>
        <v>46589</v>
      </c>
      <c r="P143" s="141">
        <f t="shared" si="554"/>
        <v>46590</v>
      </c>
      <c r="Q143" s="141">
        <f t="shared" si="554"/>
        <v>46591</v>
      </c>
      <c r="R143" s="142">
        <f t="shared" si="554"/>
        <v>46592</v>
      </c>
      <c r="S143" s="143">
        <f t="shared" si="554"/>
        <v>46593</v>
      </c>
      <c r="T143" s="135">
        <f t="shared" ref="T143" si="555">COUNTIF(M144:S144,"★")</f>
        <v>0</v>
      </c>
      <c r="U143" s="135"/>
      <c r="V143" s="135" t="str">
        <f t="shared" ref="V143" si="556">TEXT(M143,"YYYY-MM")</f>
        <v>2027-07</v>
      </c>
      <c r="W143" s="140" cm="1">
        <f t="array" ref="W143">SUMPRODUCT((M143:S143&gt;=$N$8)*(M143:S143 &lt;= $N$9)*(TEXT(M143:S143,"yyyy-mm")=V143)*(M144:S144 = "●"))</f>
        <v>0</v>
      </c>
      <c r="X143" s="140" cm="1">
        <f t="array" ref="X143">SUMPRODUCT((R143:S143&gt;=$N$8)*(R143:S143 &lt;= $N$9)*(TEXT(R143:S143,"yyyy-mm")=V143)*(R144:S144 = "▲"))</f>
        <v>0</v>
      </c>
      <c r="Y143" s="140" cm="1">
        <f t="array" ref="Y143">SUMPRODUCT((M143:S143&gt;=$N$8)*(M143:S143 &lt;= $N$9)*(TEXT(M143:S143,"yyyy-mm")=V143)*(M144:S144 = "★"))</f>
        <v>0</v>
      </c>
      <c r="Z143" s="135"/>
      <c r="AA143" s="135"/>
      <c r="AB143" s="132">
        <v>113</v>
      </c>
      <c r="AC143" s="141">
        <f>AI141+1</f>
        <v>46734</v>
      </c>
      <c r="AD143" s="141">
        <f t="shared" ref="AD143:AI143" si="557">AC143+1</f>
        <v>46735</v>
      </c>
      <c r="AE143" s="141">
        <f t="shared" si="557"/>
        <v>46736</v>
      </c>
      <c r="AF143" s="141">
        <f t="shared" si="557"/>
        <v>46737</v>
      </c>
      <c r="AG143" s="141">
        <f t="shared" si="557"/>
        <v>46738</v>
      </c>
      <c r="AH143" s="142">
        <f t="shared" si="557"/>
        <v>46739</v>
      </c>
      <c r="AI143" s="143">
        <f t="shared" si="557"/>
        <v>46740</v>
      </c>
      <c r="AJ143" s="68">
        <f t="shared" ref="AJ143" si="558">COUNTIF(AC144:AI144,"★")</f>
        <v>0</v>
      </c>
      <c r="AK143" s="68"/>
      <c r="AL143" s="68" t="str">
        <f t="shared" ref="AL143" si="559">TEXT(AC143,"YYYY-MM")</f>
        <v>2027-12</v>
      </c>
      <c r="AM143" s="69" cm="1">
        <f t="array" ref="AM143">SUMPRODUCT((AC143:AI143&gt;=$N$8)*(AC143:AI143 &lt;= $N$9)*(TEXT(AC143:AI143,"yyyy-mm")=AL143)*(AC144:AI144 = "●"))</f>
        <v>0</v>
      </c>
      <c r="AN143" s="69" cm="1">
        <f t="array" ref="AN143">SUMPRODUCT((AH143:AI143&gt;=$N$8)*(AH143:AI143 &lt;= $N$9)*(TEXT(AH143:AI143,"yyyy-mm")=AL143)*(AH144:AI144 = "▲"))</f>
        <v>0</v>
      </c>
      <c r="AO143" s="69" cm="1">
        <f t="array" ref="AO143">SUMPRODUCT((AC143:AI143&gt;=$N$8)*(AC143:AI143 &lt;= $N$9)*(TEXT(AC143:AI143,"yyyy-mm")=AL143)*(AC144:AI144 = "★"))</f>
        <v>0</v>
      </c>
      <c r="AP143" s="68"/>
      <c r="AQ143" s="19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3"/>
    </row>
    <row r="144" spans="10:55" s="8" customFormat="1" ht="19.5" customHeight="1" thickBot="1" x14ac:dyDescent="0.5">
      <c r="J144" s="86"/>
      <c r="K144" s="135" t="str">
        <f t="shared" ref="K144" si="560">IF(U144&gt;=0.285,"OK","NG")</f>
        <v>NG</v>
      </c>
      <c r="L144" s="136"/>
      <c r="M144" s="144"/>
      <c r="N144" s="144"/>
      <c r="O144" s="144"/>
      <c r="P144" s="144"/>
      <c r="Q144" s="144"/>
      <c r="R144" s="145"/>
      <c r="S144" s="146"/>
      <c r="T144" s="135">
        <f t="shared" ref="T144" si="561">COUNTIF(M144:S144,"●")</f>
        <v>0</v>
      </c>
      <c r="U144" s="147">
        <f t="shared" ref="U144" si="562">IF(COUNTA(M144:S144)=0,-1,IF(OR(COUNTIF(M144:S144,"▲")&gt;6,AND(M143&lt;$N$9,$N$9&lt;S143)),0.285,IF(T143+T144=0,0,T144/(T144+T143))))</f>
        <v>-1</v>
      </c>
      <c r="V144" s="135" t="str">
        <f t="shared" ref="V144" si="563">TEXT(S143,"YYYY-MM")</f>
        <v>2027-07</v>
      </c>
      <c r="W144" s="140" cm="1">
        <f t="array" ref="W144">IF(V144=V143,0,SUMPRODUCT((M143:S143&gt;=$N$8)*(M143:S143 &lt;= $N$9)*(TEXT(M143:S143,"yyyy-mm")=V144)*(M144:S144 = "●")))</f>
        <v>0</v>
      </c>
      <c r="X144" s="140" cm="1">
        <f t="array" ref="X144">IF(V144=V143,0,SUMPRODUCT((M143:S143&gt;=$N$8)*(M143:S143 &lt;= $N$9)*(TEXT(M143:S143,"yyyy-mm")=V144)*(M144:S144 = "▲")))</f>
        <v>0</v>
      </c>
      <c r="Y144" s="140" cm="1">
        <f t="array" ref="Y144">IF(V144=V143,0,SUMPRODUCT((M143:S143&gt;=$N$8)*(M143:S143 &lt;= $N$9)*(TEXT(M143:S143,"yyyy-mm")=V144)*(M144:S144 = "★")))</f>
        <v>0</v>
      </c>
      <c r="Z144" s="135"/>
      <c r="AA144" s="135" t="str">
        <f t="shared" ref="AA144" si="564">IF(AK144&gt;=0.285,"OK","NG")</f>
        <v>NG</v>
      </c>
      <c r="AB144" s="136"/>
      <c r="AC144" s="144"/>
      <c r="AD144" s="144"/>
      <c r="AE144" s="144"/>
      <c r="AF144" s="144"/>
      <c r="AG144" s="144"/>
      <c r="AH144" s="145"/>
      <c r="AI144" s="146"/>
      <c r="AJ144" s="68">
        <f t="shared" ref="AJ144" si="565">COUNTIF(AC144:AI144,"●")</f>
        <v>0</v>
      </c>
      <c r="AK144" s="70">
        <f t="shared" ref="AK144" si="566">IF(COUNTA(AC144:AI144)=0,-1,IF(OR(COUNTIF(AC144:AI144,"▲")&gt;6,AND(AC143&lt;$N$9,$N$9&lt;AI143)),0.285,IF(AJ143+AJ144=0,0,AJ144/(AJ144+AJ143))))</f>
        <v>-1</v>
      </c>
      <c r="AL144" s="68" t="str">
        <f t="shared" ref="AL144" si="567">TEXT(AI143,"YYYY-MM")</f>
        <v>2027-12</v>
      </c>
      <c r="AM144" s="69" cm="1">
        <f t="array" ref="AM144">IF(AL144=AL143,0,SUMPRODUCT((AC143:AI143&gt;=$N$8)*(AC143:AI143 &lt;= $N$9)*(TEXT(AC143:AI143,"yyyy-mm")=AL144)*(AC144:AI144 = "●")))</f>
        <v>0</v>
      </c>
      <c r="AN144" s="69" cm="1">
        <f t="array" ref="AN144">IF(AL144=AL143,0,SUMPRODUCT((AC143:AI143&gt;=$N$8)*(AC143:AI143 &lt;= $N$9)*(TEXT(AC143:AI143,"yyyy-mm")=AL144)*(AC144:AI144 = "▲")))</f>
        <v>0</v>
      </c>
      <c r="AO144" s="69" cm="1">
        <f t="array" ref="AO144">IF(AL144=AL143,0,SUMPRODUCT((AC143:AI143&gt;=$N$8)*(AC143:AI143 &lt;= $N$9)*(TEXT(AC143:AI143,"yyyy-mm")=AL144)*(AC144:AI144 = "★")))</f>
        <v>0</v>
      </c>
      <c r="AP144" s="68"/>
      <c r="AQ144" s="19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3"/>
    </row>
    <row r="145" spans="10:55" s="8" customFormat="1" ht="19.5" customHeight="1" x14ac:dyDescent="0.45">
      <c r="J145" s="86"/>
      <c r="K145" s="135"/>
      <c r="L145" s="132">
        <v>93</v>
      </c>
      <c r="M145" s="141">
        <f>S143+1</f>
        <v>46594</v>
      </c>
      <c r="N145" s="141">
        <f t="shared" ref="N145:S145" si="568">M145+1</f>
        <v>46595</v>
      </c>
      <c r="O145" s="141">
        <f t="shared" si="568"/>
        <v>46596</v>
      </c>
      <c r="P145" s="141">
        <f t="shared" si="568"/>
        <v>46597</v>
      </c>
      <c r="Q145" s="141">
        <f t="shared" si="568"/>
        <v>46598</v>
      </c>
      <c r="R145" s="142">
        <f t="shared" si="568"/>
        <v>46599</v>
      </c>
      <c r="S145" s="143">
        <f t="shared" si="568"/>
        <v>46600</v>
      </c>
      <c r="T145" s="135">
        <f t="shared" ref="T145" si="569">COUNTIF(M146:S146,"★")</f>
        <v>0</v>
      </c>
      <c r="U145" s="135"/>
      <c r="V145" s="135" t="str">
        <f t="shared" ref="V145" si="570">TEXT(M145,"YYYY-MM")</f>
        <v>2027-07</v>
      </c>
      <c r="W145" s="140" cm="1">
        <f t="array" ref="W145">SUMPRODUCT((M145:S145&gt;=$N$8)*(M145:S145 &lt;= $N$9)*(TEXT(M145:S145,"yyyy-mm")=V145)*(M146:S146 = "●"))</f>
        <v>0</v>
      </c>
      <c r="X145" s="140" cm="1">
        <f t="array" ref="X145">SUMPRODUCT((R145:S145&gt;=$N$8)*(R145:S145 &lt;= $N$9)*(TEXT(R145:S145,"yyyy-mm")=V145)*(R146:S146 = "▲"))</f>
        <v>0</v>
      </c>
      <c r="Y145" s="140" cm="1">
        <f t="array" ref="Y145">SUMPRODUCT((M145:S145&gt;=$N$8)*(M145:S145 &lt;= $N$9)*(TEXT(M145:S145,"yyyy-mm")=V145)*(M146:S146 = "★"))</f>
        <v>0</v>
      </c>
      <c r="Z145" s="135"/>
      <c r="AA145" s="135"/>
      <c r="AB145" s="132">
        <v>114</v>
      </c>
      <c r="AC145" s="141">
        <f>AI143+1</f>
        <v>46741</v>
      </c>
      <c r="AD145" s="141">
        <f t="shared" ref="AD145:AI145" si="571">AC145+1</f>
        <v>46742</v>
      </c>
      <c r="AE145" s="141">
        <f t="shared" si="571"/>
        <v>46743</v>
      </c>
      <c r="AF145" s="141">
        <f t="shared" si="571"/>
        <v>46744</v>
      </c>
      <c r="AG145" s="141">
        <f t="shared" si="571"/>
        <v>46745</v>
      </c>
      <c r="AH145" s="142">
        <f t="shared" si="571"/>
        <v>46746</v>
      </c>
      <c r="AI145" s="143">
        <f t="shared" si="571"/>
        <v>46747</v>
      </c>
      <c r="AJ145" s="68">
        <f t="shared" ref="AJ145" si="572">COUNTIF(AC146:AI146,"★")</f>
        <v>0</v>
      </c>
      <c r="AK145" s="68"/>
      <c r="AL145" s="68" t="str">
        <f t="shared" ref="AL145" si="573">TEXT(AC145,"YYYY-MM")</f>
        <v>2027-12</v>
      </c>
      <c r="AM145" s="69" cm="1">
        <f t="array" ref="AM145">SUMPRODUCT((AC145:AI145&gt;=$N$8)*(AC145:AI145 &lt;= $N$9)*(TEXT(AC145:AI145,"yyyy-mm")=AL145)*(AC146:AI146 = "●"))</f>
        <v>0</v>
      </c>
      <c r="AN145" s="69" cm="1">
        <f t="array" ref="AN145">SUMPRODUCT((AH145:AI145&gt;=$N$8)*(AH145:AI145 &lt;= $N$9)*(TEXT(AH145:AI145,"yyyy-mm")=AL145)*(AH146:AI146 = "▲"))</f>
        <v>0</v>
      </c>
      <c r="AO145" s="69" cm="1">
        <f t="array" ref="AO145">SUMPRODUCT((AC145:AI145&gt;=$N$8)*(AC145:AI145 &lt;= $N$9)*(TEXT(AC145:AI145,"yyyy-mm")=AL145)*(AC146:AI146 = "★"))</f>
        <v>0</v>
      </c>
      <c r="AP145" s="65"/>
      <c r="AQ145" s="7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3"/>
    </row>
    <row r="146" spans="10:55" s="8" customFormat="1" ht="19.5" customHeight="1" thickBot="1" x14ac:dyDescent="0.5">
      <c r="J146" s="86"/>
      <c r="K146" s="135" t="str">
        <f t="shared" ref="K146" si="574">IF(U146&gt;=0.285,"OK","NG")</f>
        <v>NG</v>
      </c>
      <c r="L146" s="136"/>
      <c r="M146" s="144"/>
      <c r="N146" s="144"/>
      <c r="O146" s="144"/>
      <c r="P146" s="144"/>
      <c r="Q146" s="144"/>
      <c r="R146" s="145"/>
      <c r="S146" s="146"/>
      <c r="T146" s="135">
        <f t="shared" ref="T146" si="575">COUNTIF(M146:S146,"●")</f>
        <v>0</v>
      </c>
      <c r="U146" s="147">
        <f t="shared" ref="U146" si="576">IF(COUNTA(M146:S146)=0,-1,IF(OR(COUNTIF(M146:S146,"▲")&gt;6,AND(M145&lt;$N$9,$N$9&lt;S145)),0.285,IF(T145+T146=0,0,T146/(T146+T145))))</f>
        <v>-1</v>
      </c>
      <c r="V146" s="135" t="str">
        <f t="shared" ref="V146" si="577">TEXT(S145,"YYYY-MM")</f>
        <v>2027-08</v>
      </c>
      <c r="W146" s="140" cm="1">
        <f t="array" ref="W146">IF(V146=V145,0,SUMPRODUCT((M145:S145&gt;=$N$8)*(M145:S145 &lt;= $N$9)*(TEXT(M145:S145,"yyyy-mm")=V146)*(M146:S146 = "●")))</f>
        <v>0</v>
      </c>
      <c r="X146" s="140" cm="1">
        <f t="array" ref="X146">IF(V146=V145,0,SUMPRODUCT((M145:S145&gt;=$N$8)*(M145:S145 &lt;= $N$9)*(TEXT(M145:S145,"yyyy-mm")=V146)*(M146:S146 = "▲")))</f>
        <v>0</v>
      </c>
      <c r="Y146" s="140" cm="1">
        <f t="array" ref="Y146">IF(V146=V145,0,SUMPRODUCT((M145:S145&gt;=$N$8)*(M145:S145 &lt;= $N$9)*(TEXT(M145:S145,"yyyy-mm")=V146)*(M146:S146 = "★")))</f>
        <v>0</v>
      </c>
      <c r="Z146" s="135"/>
      <c r="AA146" s="135" t="str">
        <f t="shared" ref="AA146" si="578">IF(AK146&gt;=0.285,"OK","NG")</f>
        <v>NG</v>
      </c>
      <c r="AB146" s="136"/>
      <c r="AC146" s="144"/>
      <c r="AD146" s="144"/>
      <c r="AE146" s="144"/>
      <c r="AF146" s="144"/>
      <c r="AG146" s="144"/>
      <c r="AH146" s="145"/>
      <c r="AI146" s="146"/>
      <c r="AJ146" s="68">
        <f t="shared" ref="AJ146" si="579">COUNTIF(AC146:AI146,"●")</f>
        <v>0</v>
      </c>
      <c r="AK146" s="70">
        <f t="shared" ref="AK146" si="580">IF(COUNTA(AC146:AI146)=0,-1,IF(OR(COUNTIF(AC146:AI146,"▲")&gt;6,AND(AC145&lt;$N$9,$N$9&lt;AI145)),0.285,IF(AJ145+AJ146=0,0,AJ146/(AJ146+AJ145))))</f>
        <v>-1</v>
      </c>
      <c r="AL146" s="68" t="str">
        <f t="shared" ref="AL146" si="581">TEXT(AI145,"YYYY-MM")</f>
        <v>2027-12</v>
      </c>
      <c r="AM146" s="69" cm="1">
        <f t="array" ref="AM146">IF(AL146=AL145,0,SUMPRODUCT((AC145:AI145&gt;=$N$8)*(AC145:AI145 &lt;= $N$9)*(TEXT(AC145:AI145,"yyyy-mm")=AL146)*(AC146:AI146 = "●")))</f>
        <v>0</v>
      </c>
      <c r="AN146" s="69" cm="1">
        <f t="array" ref="AN146">IF(AL146=AL145,0,SUMPRODUCT((AC145:AI145&gt;=$N$8)*(AC145:AI145 &lt;= $N$9)*(TEXT(AC145:AI145,"yyyy-mm")=AL146)*(AC146:AI146 = "▲")))</f>
        <v>0</v>
      </c>
      <c r="AO146" s="69" cm="1">
        <f t="array" ref="AO146">IF(AL146=AL145,0,SUMPRODUCT((AC145:AI145&gt;=$N$8)*(AC145:AI145 &lt;= $N$9)*(TEXT(AC145:AI145,"yyyy-mm")=AL146)*(AC146:AI146 = "★")))</f>
        <v>0</v>
      </c>
      <c r="AP146" s="65"/>
      <c r="AQ146" s="7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3"/>
    </row>
    <row r="147" spans="10:55" s="8" customFormat="1" ht="19.5" customHeight="1" x14ac:dyDescent="0.45">
      <c r="J147" s="86"/>
      <c r="K147" s="135"/>
      <c r="L147" s="132">
        <v>94</v>
      </c>
      <c r="M147" s="141">
        <f>S145+1</f>
        <v>46601</v>
      </c>
      <c r="N147" s="141">
        <f t="shared" ref="N147:S147" si="582">M147+1</f>
        <v>46602</v>
      </c>
      <c r="O147" s="141">
        <f t="shared" si="582"/>
        <v>46603</v>
      </c>
      <c r="P147" s="141">
        <f t="shared" si="582"/>
        <v>46604</v>
      </c>
      <c r="Q147" s="141">
        <f t="shared" si="582"/>
        <v>46605</v>
      </c>
      <c r="R147" s="142">
        <f t="shared" si="582"/>
        <v>46606</v>
      </c>
      <c r="S147" s="143">
        <f t="shared" si="582"/>
        <v>46607</v>
      </c>
      <c r="T147" s="135">
        <f t="shared" ref="T147" si="583">COUNTIF(M148:S148,"★")</f>
        <v>0</v>
      </c>
      <c r="U147" s="135"/>
      <c r="V147" s="135" t="str">
        <f t="shared" ref="V147" si="584">TEXT(M147,"YYYY-MM")</f>
        <v>2027-08</v>
      </c>
      <c r="W147" s="140" cm="1">
        <f t="array" ref="W147">SUMPRODUCT((M147:S147&gt;=$N$8)*(M147:S147 &lt;= $N$9)*(TEXT(M147:S147,"yyyy-mm")=V147)*(M148:S148 = "●"))</f>
        <v>0</v>
      </c>
      <c r="X147" s="140" cm="1">
        <f t="array" ref="X147">SUMPRODUCT((R147:S147&gt;=$N$8)*(R147:S147 &lt;= $N$9)*(TEXT(R147:S147,"yyyy-mm")=V147)*(R148:S148 = "▲"))</f>
        <v>0</v>
      </c>
      <c r="Y147" s="140" cm="1">
        <f t="array" ref="Y147">SUMPRODUCT((M147:S147&gt;=$N$8)*(M147:S147 &lt;= $N$9)*(TEXT(M147:S147,"yyyy-mm")=V147)*(M148:S148 = "★"))</f>
        <v>0</v>
      </c>
      <c r="Z147" s="135"/>
      <c r="AA147" s="135"/>
      <c r="AB147" s="132">
        <v>115</v>
      </c>
      <c r="AC147" s="141">
        <f>AI145+1</f>
        <v>46748</v>
      </c>
      <c r="AD147" s="141">
        <f t="shared" ref="AD147:AI147" si="585">AC147+1</f>
        <v>46749</v>
      </c>
      <c r="AE147" s="141">
        <f t="shared" si="585"/>
        <v>46750</v>
      </c>
      <c r="AF147" s="141">
        <f t="shared" si="585"/>
        <v>46751</v>
      </c>
      <c r="AG147" s="141">
        <f t="shared" si="585"/>
        <v>46752</v>
      </c>
      <c r="AH147" s="142">
        <f t="shared" si="585"/>
        <v>46753</v>
      </c>
      <c r="AI147" s="143">
        <f t="shared" si="585"/>
        <v>46754</v>
      </c>
      <c r="AJ147" s="68">
        <f t="shared" ref="AJ147" si="586">COUNTIF(AC148:AI148,"★")</f>
        <v>0</v>
      </c>
      <c r="AK147" s="68"/>
      <c r="AL147" s="68" t="str">
        <f t="shared" ref="AL147" si="587">TEXT(AC147,"YYYY-MM")</f>
        <v>2027-12</v>
      </c>
      <c r="AM147" s="69" cm="1">
        <f t="array" ref="AM147">SUMPRODUCT((AC147:AI147&gt;=$N$8)*(AC147:AI147 &lt;= $N$9)*(TEXT(AC147:AI147,"yyyy-mm")=AL147)*(AC148:AI148 = "●"))</f>
        <v>0</v>
      </c>
      <c r="AN147" s="69" cm="1">
        <f t="array" ref="AN147">SUMPRODUCT((AH147:AI147&gt;=$N$8)*(AH147:AI147 &lt;= $N$9)*(TEXT(AH147:AI147,"yyyy-mm")=AL147)*(AH148:AI148 = "▲"))</f>
        <v>0</v>
      </c>
      <c r="AO147" s="69" cm="1">
        <f t="array" ref="AO147">SUMPRODUCT((AC147:AI147&gt;=$N$8)*(AC147:AI147 &lt;= $N$9)*(TEXT(AC147:AI147,"yyyy-mm")=AL147)*(AC148:AI148 = "★"))</f>
        <v>0</v>
      </c>
      <c r="AP147" s="65"/>
      <c r="AQ147" s="7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3"/>
    </row>
    <row r="148" spans="10:55" s="8" customFormat="1" ht="19.5" customHeight="1" thickBot="1" x14ac:dyDescent="0.5">
      <c r="J148" s="86"/>
      <c r="K148" s="135" t="str">
        <f t="shared" ref="K148" si="588">IF(U148&gt;=0.285,"OK","NG")</f>
        <v>NG</v>
      </c>
      <c r="L148" s="136"/>
      <c r="M148" s="144"/>
      <c r="N148" s="144"/>
      <c r="O148" s="144"/>
      <c r="P148" s="144"/>
      <c r="Q148" s="144"/>
      <c r="R148" s="145"/>
      <c r="S148" s="146"/>
      <c r="T148" s="135">
        <f t="shared" ref="T148" si="589">COUNTIF(M148:S148,"●")</f>
        <v>0</v>
      </c>
      <c r="U148" s="147">
        <f t="shared" ref="U148" si="590">IF(COUNTA(M148:S148)=0,-1,IF(OR(COUNTIF(M148:S148,"▲")&gt;6,AND(M147&lt;$N$9,$N$9&lt;S147)),0.285,IF(T147+T148=0,0,T148/(T148+T147))))</f>
        <v>-1</v>
      </c>
      <c r="V148" s="135" t="str">
        <f t="shared" ref="V148" si="591">TEXT(S147,"YYYY-MM")</f>
        <v>2027-08</v>
      </c>
      <c r="W148" s="140" cm="1">
        <f t="array" ref="W148">IF(V148=V147,0,SUMPRODUCT((M147:S147&gt;=$N$8)*(M147:S147 &lt;= $N$9)*(TEXT(M147:S147,"yyyy-mm")=V148)*(M148:S148 = "●")))</f>
        <v>0</v>
      </c>
      <c r="X148" s="140" cm="1">
        <f t="array" ref="X148">IF(V148=V147,0,SUMPRODUCT((M147:S147&gt;=$N$8)*(M147:S147 &lt;= $N$9)*(TEXT(M147:S147,"yyyy-mm")=V148)*(M148:S148 = "▲")))</f>
        <v>0</v>
      </c>
      <c r="Y148" s="140" cm="1">
        <f t="array" ref="Y148">IF(V148=V147,0,SUMPRODUCT((M147:S147&gt;=$N$8)*(M147:S147 &lt;= $N$9)*(TEXT(M147:S147,"yyyy-mm")=V148)*(M148:S148 = "★")))</f>
        <v>0</v>
      </c>
      <c r="Z148" s="135"/>
      <c r="AA148" s="135" t="str">
        <f t="shared" ref="AA148" si="592">IF(AK148&gt;=0.285,"OK","NG")</f>
        <v>NG</v>
      </c>
      <c r="AB148" s="136"/>
      <c r="AC148" s="144"/>
      <c r="AD148" s="144"/>
      <c r="AE148" s="144"/>
      <c r="AF148" s="144"/>
      <c r="AG148" s="144"/>
      <c r="AH148" s="145"/>
      <c r="AI148" s="146"/>
      <c r="AJ148" s="68">
        <f t="shared" ref="AJ148" si="593">COUNTIF(AC148:AI148,"●")</f>
        <v>0</v>
      </c>
      <c r="AK148" s="70">
        <f t="shared" ref="AK148" si="594">IF(COUNTA(AC148:AI148)=0,-1,IF(OR(COUNTIF(AC148:AI148,"▲")&gt;6,AND(AC147&lt;$N$9,$N$9&lt;AI147)),0.285,IF(AJ147+AJ148=0,0,AJ148/(AJ148+AJ147))))</f>
        <v>-1</v>
      </c>
      <c r="AL148" s="68" t="str">
        <f t="shared" ref="AL148" si="595">TEXT(AI147,"YYYY-MM")</f>
        <v>2028-01</v>
      </c>
      <c r="AM148" s="69" cm="1">
        <f t="array" ref="AM148">IF(AL148=AL147,0,SUMPRODUCT((AC147:AI147&gt;=$N$8)*(AC147:AI147 &lt;= $N$9)*(TEXT(AC147:AI147,"yyyy-mm")=AL148)*(AC148:AI148 = "●")))</f>
        <v>0</v>
      </c>
      <c r="AN148" s="69" cm="1">
        <f t="array" ref="AN148">IF(AL148=AL147,0,SUMPRODUCT((AC147:AI147&gt;=$N$8)*(AC147:AI147 &lt;= $N$9)*(TEXT(AC147:AI147,"yyyy-mm")=AL148)*(AC148:AI148 = "▲")))</f>
        <v>0</v>
      </c>
      <c r="AO148" s="69" cm="1">
        <f t="array" ref="AO148">IF(AL148=AL147,0,SUMPRODUCT((AC147:AI147&gt;=$N$8)*(AC147:AI147 &lt;= $N$9)*(TEXT(AC147:AI147,"yyyy-mm")=AL148)*(AC148:AI148 = "★")))</f>
        <v>0</v>
      </c>
      <c r="AP148" s="65"/>
      <c r="AQ148" s="7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3"/>
    </row>
    <row r="149" spans="10:55" s="8" customFormat="1" ht="19.5" customHeight="1" x14ac:dyDescent="0.45">
      <c r="J149" s="86"/>
      <c r="K149" s="135"/>
      <c r="L149" s="132">
        <v>95</v>
      </c>
      <c r="M149" s="141">
        <f>S147+1</f>
        <v>46608</v>
      </c>
      <c r="N149" s="141">
        <f t="shared" ref="N149:S149" si="596">M149+1</f>
        <v>46609</v>
      </c>
      <c r="O149" s="141">
        <f t="shared" si="596"/>
        <v>46610</v>
      </c>
      <c r="P149" s="141">
        <f t="shared" si="596"/>
        <v>46611</v>
      </c>
      <c r="Q149" s="141">
        <f t="shared" si="596"/>
        <v>46612</v>
      </c>
      <c r="R149" s="142">
        <f t="shared" si="596"/>
        <v>46613</v>
      </c>
      <c r="S149" s="143">
        <f t="shared" si="596"/>
        <v>46614</v>
      </c>
      <c r="T149" s="135">
        <f t="shared" ref="T149" si="597">COUNTIF(M150:S150,"★")</f>
        <v>0</v>
      </c>
      <c r="U149" s="135"/>
      <c r="V149" s="135" t="str">
        <f t="shared" ref="V149" si="598">TEXT(M149,"YYYY-MM")</f>
        <v>2027-08</v>
      </c>
      <c r="W149" s="140" cm="1">
        <f t="array" ref="W149">SUMPRODUCT((M149:S149&gt;=$N$8)*(M149:S149 &lt;= $N$9)*(TEXT(M149:S149,"yyyy-mm")=V149)*(M150:S150 = "●"))</f>
        <v>0</v>
      </c>
      <c r="X149" s="140" cm="1">
        <f t="array" ref="X149">SUMPRODUCT((R149:S149&gt;=$N$8)*(R149:S149 &lt;= $N$9)*(TEXT(R149:S149,"yyyy-mm")=V149)*(R150:S150 = "▲"))</f>
        <v>0</v>
      </c>
      <c r="Y149" s="140" cm="1">
        <f t="array" ref="Y149">SUMPRODUCT((M149:S149&gt;=$N$8)*(M149:S149 &lt;= $N$9)*(TEXT(M149:S149,"yyyy-mm")=V149)*(M150:S150 = "★"))</f>
        <v>0</v>
      </c>
      <c r="Z149" s="135"/>
      <c r="AA149" s="135"/>
      <c r="AB149" s="132">
        <v>116</v>
      </c>
      <c r="AC149" s="141">
        <f>AI147+1</f>
        <v>46755</v>
      </c>
      <c r="AD149" s="141">
        <f t="shared" ref="AD149:AI149" si="599">AC149+1</f>
        <v>46756</v>
      </c>
      <c r="AE149" s="141">
        <f t="shared" si="599"/>
        <v>46757</v>
      </c>
      <c r="AF149" s="141">
        <f t="shared" si="599"/>
        <v>46758</v>
      </c>
      <c r="AG149" s="141">
        <f t="shared" si="599"/>
        <v>46759</v>
      </c>
      <c r="AH149" s="142">
        <f t="shared" si="599"/>
        <v>46760</v>
      </c>
      <c r="AI149" s="143">
        <f t="shared" si="599"/>
        <v>46761</v>
      </c>
      <c r="AJ149" s="68">
        <f t="shared" ref="AJ149" si="600">COUNTIF(AC150:AI150,"★")</f>
        <v>0</v>
      </c>
      <c r="AK149" s="68"/>
      <c r="AL149" s="68" t="str">
        <f t="shared" ref="AL149" si="601">TEXT(AC149,"YYYY-MM")</f>
        <v>2028-01</v>
      </c>
      <c r="AM149" s="69" cm="1">
        <f t="array" ref="AM149">SUMPRODUCT((AC149:AI149&gt;=$N$8)*(AC149:AI149 &lt;= $N$9)*(TEXT(AC149:AI149,"yyyy-mm")=AL149)*(AC150:AI150 = "●"))</f>
        <v>0</v>
      </c>
      <c r="AN149" s="69" cm="1">
        <f t="array" ref="AN149">SUMPRODUCT((AH149:AI149&gt;=$N$8)*(AH149:AI149 &lt;= $N$9)*(TEXT(AH149:AI149,"yyyy-mm")=AL149)*(AH150:AI150 = "▲"))</f>
        <v>0</v>
      </c>
      <c r="AO149" s="69" cm="1">
        <f t="array" ref="AO149">SUMPRODUCT((AC149:AI149&gt;=$N$8)*(AC149:AI149 &lt;= $N$9)*(TEXT(AC149:AI149,"yyyy-mm")=AL149)*(AC150:AI150 = "★"))</f>
        <v>0</v>
      </c>
      <c r="AP149" s="65"/>
      <c r="AQ149" s="7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3"/>
    </row>
    <row r="150" spans="10:55" s="8" customFormat="1" ht="19.5" customHeight="1" thickBot="1" x14ac:dyDescent="0.5">
      <c r="J150" s="86"/>
      <c r="K150" s="135" t="str">
        <f t="shared" ref="K150" si="602">IF(U150&gt;=0.285,"OK","NG")</f>
        <v>NG</v>
      </c>
      <c r="L150" s="136"/>
      <c r="M150" s="144"/>
      <c r="N150" s="144"/>
      <c r="O150" s="144"/>
      <c r="P150" s="144"/>
      <c r="Q150" s="144"/>
      <c r="R150" s="145"/>
      <c r="S150" s="146"/>
      <c r="T150" s="135">
        <f t="shared" ref="T150" si="603">COUNTIF(M150:S150,"●")</f>
        <v>0</v>
      </c>
      <c r="U150" s="147">
        <f t="shared" ref="U150" si="604">IF(COUNTA(M150:S150)=0,-1,IF(OR(COUNTIF(M150:S150,"▲")&gt;6,AND(M149&lt;$N$9,$N$9&lt;S149)),0.285,IF(T149+T150=0,0,T150/(T150+T149))))</f>
        <v>-1</v>
      </c>
      <c r="V150" s="135" t="str">
        <f t="shared" ref="V150" si="605">TEXT(S149,"YYYY-MM")</f>
        <v>2027-08</v>
      </c>
      <c r="W150" s="140" cm="1">
        <f t="array" ref="W150">IF(V150=V149,0,SUMPRODUCT((M149:S149&gt;=$N$8)*(M149:S149 &lt;= $N$9)*(TEXT(M149:S149,"yyyy-mm")=V150)*(M150:S150 = "●")))</f>
        <v>0</v>
      </c>
      <c r="X150" s="140" cm="1">
        <f t="array" ref="X150">IF(V150=V149,0,SUMPRODUCT((M149:S149&gt;=$N$8)*(M149:S149 &lt;= $N$9)*(TEXT(M149:S149,"yyyy-mm")=V150)*(M150:S150 = "▲")))</f>
        <v>0</v>
      </c>
      <c r="Y150" s="140" cm="1">
        <f t="array" ref="Y150">IF(V150=V149,0,SUMPRODUCT((M149:S149&gt;=$N$8)*(M149:S149 &lt;= $N$9)*(TEXT(M149:S149,"yyyy-mm")=V150)*(M150:S150 = "★")))</f>
        <v>0</v>
      </c>
      <c r="Z150" s="135"/>
      <c r="AA150" s="135" t="str">
        <f t="shared" ref="AA150" si="606">IF(AK150&gt;=0.285,"OK","NG")</f>
        <v>NG</v>
      </c>
      <c r="AB150" s="136"/>
      <c r="AC150" s="144"/>
      <c r="AD150" s="144"/>
      <c r="AE150" s="144"/>
      <c r="AF150" s="144"/>
      <c r="AG150" s="144"/>
      <c r="AH150" s="145"/>
      <c r="AI150" s="146"/>
      <c r="AJ150" s="68">
        <f t="shared" ref="AJ150" si="607">COUNTIF(AC150:AI150,"●")</f>
        <v>0</v>
      </c>
      <c r="AK150" s="70">
        <f t="shared" ref="AK150" si="608">IF(COUNTA(AC150:AI150)=0,-1,IF(OR(COUNTIF(AC150:AI150,"▲")&gt;6,AND(AC149&lt;$N$9,$N$9&lt;AI149)),0.285,IF(AJ149+AJ150=0,0,AJ150/(AJ150+AJ149))))</f>
        <v>-1</v>
      </c>
      <c r="AL150" s="68" t="str">
        <f t="shared" ref="AL150" si="609">TEXT(AI149,"YYYY-MM")</f>
        <v>2028-01</v>
      </c>
      <c r="AM150" s="69" cm="1">
        <f t="array" ref="AM150">IF(AL150=AL149,0,SUMPRODUCT((AC149:AI149&gt;=$N$8)*(AC149:AI149 &lt;= $N$9)*(TEXT(AC149:AI149,"yyyy-mm")=AL150)*(AC150:AI150 = "●")))</f>
        <v>0</v>
      </c>
      <c r="AN150" s="69" cm="1">
        <f t="array" ref="AN150">IF(AL150=AL149,0,SUMPRODUCT((AC149:AI149&gt;=$N$8)*(AC149:AI149 &lt;= $N$9)*(TEXT(AC149:AI149,"yyyy-mm")=AL150)*(AC150:AI150 = "▲")))</f>
        <v>0</v>
      </c>
      <c r="AO150" s="69" cm="1">
        <f t="array" ref="AO150">IF(AL150=AL149,0,SUMPRODUCT((AC149:AI149&gt;=$N$8)*(AC149:AI149 &lt;= $N$9)*(TEXT(AC149:AI149,"yyyy-mm")=AL150)*(AC150:AI150 = "★")))</f>
        <v>0</v>
      </c>
      <c r="AP150" s="65"/>
      <c r="AQ150" s="7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3"/>
    </row>
    <row r="151" spans="10:55" s="8" customFormat="1" ht="19.5" customHeight="1" x14ac:dyDescent="0.45">
      <c r="J151" s="86"/>
      <c r="K151" s="87"/>
      <c r="L151" s="28"/>
      <c r="M151" s="28"/>
      <c r="N151" s="28"/>
      <c r="O151" s="28"/>
      <c r="P151" s="28"/>
      <c r="Q151" s="28"/>
      <c r="R151" s="28"/>
      <c r="S151" s="28"/>
      <c r="T151" s="86"/>
      <c r="U151" s="148">
        <f>IFERROR(AVERAGEIF(U109:U150,"&gt;-1"),0)</f>
        <v>0</v>
      </c>
      <c r="V151" s="86"/>
      <c r="W151" s="81"/>
      <c r="X151" s="81"/>
      <c r="Y151" s="81"/>
      <c r="Z151" s="86"/>
      <c r="AA151" s="88"/>
      <c r="AB151" s="28"/>
      <c r="AC151" s="28"/>
      <c r="AD151" s="28"/>
      <c r="AE151" s="28"/>
      <c r="AF151" s="28"/>
      <c r="AG151" s="28"/>
      <c r="AH151" s="28"/>
      <c r="AI151" s="28"/>
      <c r="AJ151" s="65"/>
      <c r="AK151" s="71">
        <f>IFERROR(AVERAGEIF(AK109:AK150,"&gt;-1"),0)</f>
        <v>0</v>
      </c>
      <c r="AL151" s="65"/>
      <c r="AM151" s="64"/>
      <c r="AN151" s="64"/>
      <c r="AO151" s="64"/>
      <c r="AP151" s="68"/>
      <c r="AQ151" s="19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3"/>
    </row>
    <row r="152" spans="10:55" s="8" customFormat="1" ht="19.5" customHeight="1" x14ac:dyDescent="0.45">
      <c r="J152" s="86"/>
      <c r="K152" s="87"/>
      <c r="L152" s="28"/>
      <c r="M152" s="28"/>
      <c r="N152" s="28"/>
      <c r="O152" s="28"/>
      <c r="P152" s="28"/>
      <c r="Q152" s="28"/>
      <c r="R152" s="28"/>
      <c r="S152" s="28"/>
      <c r="T152" s="86"/>
      <c r="U152" s="86"/>
      <c r="V152" s="86"/>
      <c r="W152" s="81"/>
      <c r="X152" s="81"/>
      <c r="Y152" s="81"/>
      <c r="Z152" s="86"/>
      <c r="AA152" s="88"/>
      <c r="AB152" s="28"/>
      <c r="AC152" s="28"/>
      <c r="AD152" s="28"/>
      <c r="AE152" s="28"/>
      <c r="AF152" s="28"/>
      <c r="AG152" s="28"/>
      <c r="AH152" s="28"/>
      <c r="AI152" s="28"/>
      <c r="AJ152" s="65"/>
      <c r="AK152" s="65"/>
      <c r="AL152" s="65"/>
      <c r="AM152" s="64"/>
      <c r="AN152" s="64"/>
      <c r="AO152" s="64"/>
      <c r="AP152" s="68"/>
      <c r="AQ152" s="19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3"/>
    </row>
    <row r="153" spans="10:55" s="8" customFormat="1" ht="24" customHeight="1" x14ac:dyDescent="0.45">
      <c r="J153" s="75" t="s">
        <v>63</v>
      </c>
      <c r="K153" s="76"/>
      <c r="L153" s="76"/>
      <c r="M153" s="77"/>
      <c r="N153" s="78"/>
      <c r="O153" s="79"/>
      <c r="P153" s="79"/>
      <c r="Q153" s="79"/>
      <c r="R153" s="79"/>
      <c r="S153" s="79"/>
      <c r="T153" s="80"/>
      <c r="U153" s="80"/>
      <c r="V153" s="80"/>
      <c r="W153" s="81"/>
      <c r="X153" s="81"/>
      <c r="Y153" s="81"/>
      <c r="Z153" s="80"/>
      <c r="AA153" s="82"/>
      <c r="AB153" s="79"/>
      <c r="AC153" s="79"/>
      <c r="AD153" s="79"/>
      <c r="AE153" s="79"/>
      <c r="AF153" s="28"/>
      <c r="AG153" s="28"/>
      <c r="AH153" s="28"/>
      <c r="AI153" s="28"/>
      <c r="AJ153" s="65"/>
      <c r="AK153" s="65"/>
      <c r="AL153" s="65"/>
      <c r="AM153" s="64"/>
      <c r="AN153" s="64"/>
      <c r="AO153" s="64"/>
      <c r="AP153" s="68"/>
      <c r="AQ153" s="19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3"/>
    </row>
    <row r="154" spans="10:55" s="8" customFormat="1" ht="27" customHeight="1" x14ac:dyDescent="0.45">
      <c r="J154" s="83"/>
      <c r="K154" s="84"/>
      <c r="L154" s="84"/>
      <c r="M154" s="60" t="s">
        <v>96</v>
      </c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28"/>
      <c r="AI154" s="28"/>
      <c r="AJ154" s="65"/>
      <c r="AK154" s="65"/>
      <c r="AL154" s="65"/>
      <c r="AM154" s="64"/>
      <c r="AN154" s="64"/>
      <c r="AO154" s="64"/>
      <c r="AP154" s="68"/>
      <c r="AQ154" s="19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3"/>
    </row>
    <row r="155" spans="10:55" s="8" customFormat="1" ht="20.25" customHeight="1" x14ac:dyDescent="0.45">
      <c r="J155" s="83"/>
      <c r="K155" s="84"/>
      <c r="L155" s="84"/>
      <c r="M155" s="149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28"/>
      <c r="AI155" s="28"/>
      <c r="AJ155" s="65"/>
      <c r="AK155" s="65"/>
      <c r="AL155" s="65"/>
      <c r="AM155" s="64"/>
      <c r="AN155" s="64"/>
      <c r="AO155" s="64"/>
      <c r="AP155" s="68"/>
      <c r="AQ155" s="19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3"/>
    </row>
    <row r="156" spans="10:55" s="8" customFormat="1" ht="20.25" customHeight="1" x14ac:dyDescent="0.45">
      <c r="J156" s="86"/>
      <c r="K156" s="87"/>
      <c r="L156" s="28"/>
      <c r="M156" s="28"/>
      <c r="N156" s="28"/>
      <c r="O156" s="28"/>
      <c r="P156" s="28"/>
      <c r="Q156" s="28"/>
      <c r="R156" s="28"/>
      <c r="S156" s="28"/>
      <c r="T156" s="86"/>
      <c r="U156" s="86"/>
      <c r="V156" s="86"/>
      <c r="W156" s="81"/>
      <c r="X156" s="81"/>
      <c r="Y156" s="81"/>
      <c r="Z156" s="86"/>
      <c r="AA156" s="88"/>
      <c r="AB156" s="28"/>
      <c r="AC156" s="28"/>
      <c r="AD156" s="28"/>
      <c r="AE156" s="28"/>
      <c r="AF156" s="28"/>
      <c r="AG156" s="28"/>
      <c r="AH156" s="28"/>
      <c r="AI156" s="28"/>
      <c r="AJ156" s="65"/>
      <c r="AK156" s="65"/>
      <c r="AL156" s="65"/>
      <c r="AM156" s="64"/>
      <c r="AN156" s="64"/>
      <c r="AO156" s="64"/>
      <c r="AP156" s="68"/>
      <c r="AQ156" s="19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3"/>
    </row>
    <row r="157" spans="10:55" s="8" customFormat="1" ht="20.25" customHeight="1" thickBot="1" x14ac:dyDescent="0.5">
      <c r="J157" s="86"/>
      <c r="K157" s="87"/>
      <c r="L157" s="28"/>
      <c r="M157" s="28"/>
      <c r="N157" s="28"/>
      <c r="O157" s="28"/>
      <c r="P157" s="28"/>
      <c r="Q157" s="28"/>
      <c r="R157" s="28"/>
      <c r="S157" s="28"/>
      <c r="T157" s="86"/>
      <c r="U157" s="86"/>
      <c r="V157" s="86"/>
      <c r="W157" s="81"/>
      <c r="X157" s="81"/>
      <c r="Y157" s="81"/>
      <c r="Z157" s="86"/>
      <c r="AA157" s="88"/>
      <c r="AB157" s="28"/>
      <c r="AC157" s="28"/>
      <c r="AD157" s="28"/>
      <c r="AE157" s="28"/>
      <c r="AF157" s="28"/>
      <c r="AG157" s="28"/>
      <c r="AH157" s="28"/>
      <c r="AI157" s="28"/>
      <c r="AJ157" s="65"/>
      <c r="AK157" s="65"/>
      <c r="AL157" s="65"/>
      <c r="AM157" s="64"/>
      <c r="AN157" s="64"/>
      <c r="AO157" s="64"/>
      <c r="AP157" s="68"/>
      <c r="AQ157" s="19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3"/>
    </row>
    <row r="158" spans="10:55" s="8" customFormat="1" ht="20.25" customHeight="1" x14ac:dyDescent="0.45">
      <c r="J158" s="86"/>
      <c r="K158" s="86"/>
      <c r="L158" s="132" t="s">
        <v>47</v>
      </c>
      <c r="M158" s="133" t="str">
        <f>"実施状況（"&amp;YEAR(M160)&amp;"年～）"</f>
        <v>実施状況（2028年～）</v>
      </c>
      <c r="N158" s="133"/>
      <c r="O158" s="133"/>
      <c r="P158" s="133"/>
      <c r="Q158" s="133"/>
      <c r="R158" s="133"/>
      <c r="S158" s="134"/>
      <c r="T158" s="86"/>
      <c r="U158" s="86"/>
      <c r="V158" s="86"/>
      <c r="W158" s="81"/>
      <c r="X158" s="81"/>
      <c r="Y158" s="81"/>
      <c r="Z158" s="86"/>
      <c r="AA158" s="28"/>
      <c r="AB158" s="132" t="s">
        <v>47</v>
      </c>
      <c r="AC158" s="133" t="str">
        <f>"実施状況（"&amp;YEAR(AC160)&amp;"年～）"</f>
        <v>実施状況（2028年～）</v>
      </c>
      <c r="AD158" s="133"/>
      <c r="AE158" s="133"/>
      <c r="AF158" s="133"/>
      <c r="AG158" s="133"/>
      <c r="AH158" s="133"/>
      <c r="AI158" s="134"/>
      <c r="AJ158" s="65"/>
      <c r="AK158" s="65"/>
      <c r="AL158" s="65"/>
      <c r="AM158" s="64"/>
      <c r="AN158" s="64"/>
      <c r="AO158" s="64"/>
      <c r="AP158" s="68"/>
      <c r="AQ158" s="19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3"/>
    </row>
    <row r="159" spans="10:55" s="8" customFormat="1" ht="20.25" customHeight="1" thickBot="1" x14ac:dyDescent="0.5">
      <c r="J159" s="86"/>
      <c r="K159" s="135" t="s">
        <v>48</v>
      </c>
      <c r="L159" s="136"/>
      <c r="M159" s="137" t="s">
        <v>49</v>
      </c>
      <c r="N159" s="137" t="s">
        <v>50</v>
      </c>
      <c r="O159" s="137" t="s">
        <v>51</v>
      </c>
      <c r="P159" s="137" t="s">
        <v>52</v>
      </c>
      <c r="Q159" s="137" t="s">
        <v>53</v>
      </c>
      <c r="R159" s="138" t="s">
        <v>54</v>
      </c>
      <c r="S159" s="139" t="s">
        <v>55</v>
      </c>
      <c r="T159" s="135" t="s">
        <v>47</v>
      </c>
      <c r="U159" s="86" t="s">
        <v>56</v>
      </c>
      <c r="V159" s="86" t="s">
        <v>57</v>
      </c>
      <c r="W159" s="140" t="s">
        <v>38</v>
      </c>
      <c r="X159" s="140" t="s">
        <v>39</v>
      </c>
      <c r="Y159" s="140" t="s">
        <v>40</v>
      </c>
      <c r="Z159" s="86"/>
      <c r="AA159" s="135" t="s">
        <v>48</v>
      </c>
      <c r="AB159" s="136"/>
      <c r="AC159" s="137" t="s">
        <v>49</v>
      </c>
      <c r="AD159" s="137" t="s">
        <v>50</v>
      </c>
      <c r="AE159" s="137" t="s">
        <v>51</v>
      </c>
      <c r="AF159" s="137" t="s">
        <v>52</v>
      </c>
      <c r="AG159" s="137" t="s">
        <v>53</v>
      </c>
      <c r="AH159" s="138" t="s">
        <v>54</v>
      </c>
      <c r="AI159" s="139" t="s">
        <v>55</v>
      </c>
      <c r="AJ159" s="68" t="s">
        <v>47</v>
      </c>
      <c r="AK159" s="65" t="s">
        <v>56</v>
      </c>
      <c r="AL159" s="65" t="s">
        <v>57</v>
      </c>
      <c r="AM159" s="69" t="s">
        <v>38</v>
      </c>
      <c r="AN159" s="69" t="s">
        <v>39</v>
      </c>
      <c r="AO159" s="69" t="s">
        <v>40</v>
      </c>
      <c r="AP159" s="68"/>
      <c r="AQ159" s="19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3"/>
    </row>
    <row r="160" spans="10:55" s="8" customFormat="1" ht="20.25" customHeight="1" x14ac:dyDescent="0.45">
      <c r="J160" s="86"/>
      <c r="K160" s="135"/>
      <c r="L160" s="132">
        <v>117</v>
      </c>
      <c r="M160" s="141">
        <f>AI149+1</f>
        <v>46762</v>
      </c>
      <c r="N160" s="141">
        <f t="shared" ref="N160:S160" si="610">M160+1</f>
        <v>46763</v>
      </c>
      <c r="O160" s="141">
        <f t="shared" si="610"/>
        <v>46764</v>
      </c>
      <c r="P160" s="141">
        <f t="shared" si="610"/>
        <v>46765</v>
      </c>
      <c r="Q160" s="141">
        <f t="shared" si="610"/>
        <v>46766</v>
      </c>
      <c r="R160" s="151">
        <f t="shared" si="610"/>
        <v>46767</v>
      </c>
      <c r="S160" s="152">
        <f t="shared" si="610"/>
        <v>46768</v>
      </c>
      <c r="T160" s="135">
        <f t="shared" ref="T160" si="611">COUNTIF(M161:S161,"★")</f>
        <v>0</v>
      </c>
      <c r="U160" s="135"/>
      <c r="V160" s="135" t="str">
        <f>TEXT(M160,"YYYY-MM")</f>
        <v>2028-01</v>
      </c>
      <c r="W160" s="140" cm="1">
        <f t="array" ref="W160">SUMPRODUCT((M160:S160&gt;=$N$8)*(M160:S160 &lt;= $N$9)*(TEXT(M160:S160,"yyyy-mm")=V160)*(M161:S161 = "●"))</f>
        <v>0</v>
      </c>
      <c r="X160" s="140" cm="1">
        <f t="array" ref="X160">SUMPRODUCT((R160:S160&gt;=$N$8)*(R160:S160 &lt;= $N$9)*(TEXT(R160:S160,"yyyy-mm")=V160)*(R161:S161 = "▲"))</f>
        <v>0</v>
      </c>
      <c r="Y160" s="140" cm="1">
        <f t="array" ref="Y160">SUMPRODUCT((M160:S160&gt;=$N$8)*(M160:S160 &lt;= $N$9)*(TEXT(M160:S160,"yyyy-mm")=V160)*(M161:S161 = "★"))</f>
        <v>0</v>
      </c>
      <c r="Z160" s="135"/>
      <c r="AA160" s="135"/>
      <c r="AB160" s="132">
        <v>138</v>
      </c>
      <c r="AC160" s="141">
        <f>S200+1</f>
        <v>46909</v>
      </c>
      <c r="AD160" s="141">
        <f t="shared" ref="AD160:AI160" si="612">AC160+1</f>
        <v>46910</v>
      </c>
      <c r="AE160" s="141">
        <f t="shared" si="612"/>
        <v>46911</v>
      </c>
      <c r="AF160" s="141">
        <f t="shared" si="612"/>
        <v>46912</v>
      </c>
      <c r="AG160" s="141">
        <f t="shared" si="612"/>
        <v>46913</v>
      </c>
      <c r="AH160" s="151">
        <f t="shared" si="612"/>
        <v>46914</v>
      </c>
      <c r="AI160" s="152">
        <f t="shared" si="612"/>
        <v>46915</v>
      </c>
      <c r="AJ160" s="68">
        <f t="shared" ref="AJ160" si="613">COUNTIF(AC161:AI161,"★")</f>
        <v>0</v>
      </c>
      <c r="AK160" s="68"/>
      <c r="AL160" s="68" t="str">
        <f>TEXT(AC160,"YYYY-MM")</f>
        <v>2028-06</v>
      </c>
      <c r="AM160" s="69" cm="1">
        <f t="array" ref="AM160">SUMPRODUCT((AC160:AI160&gt;=$N$8)*(AC160:AI160 &lt;= $N$9)*(TEXT(AC160:AI160,"yyyy-mm")=AL160)*(AC161:AI161 = "●"))</f>
        <v>0</v>
      </c>
      <c r="AN160" s="69" cm="1">
        <f t="array" ref="AN160">SUMPRODUCT((AH160:AI160&gt;=$N$8)*(AH160:AI160 &lt;= $N$9)*(TEXT(AH160:AI160,"yyyy-mm")=AL160)*(AH161:AI161 = "▲"))</f>
        <v>0</v>
      </c>
      <c r="AO160" s="69" cm="1">
        <f t="array" ref="AO160">SUMPRODUCT((AC160:AI160&gt;=$N$8)*(AC160:AI160 &lt;= $N$9)*(TEXT(AC160:AI160,"yyyy-mm")=AL160)*(AC161:AI161 = "★"))</f>
        <v>0</v>
      </c>
      <c r="AP160" s="68"/>
      <c r="AQ160" s="19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3"/>
    </row>
    <row r="161" spans="10:55" s="8" customFormat="1" ht="20.25" customHeight="1" thickBot="1" x14ac:dyDescent="0.5">
      <c r="J161" s="86"/>
      <c r="K161" s="135" t="str">
        <f>IF(U161&gt;=0.285,"OK","NG")</f>
        <v>NG</v>
      </c>
      <c r="L161" s="136"/>
      <c r="M161" s="144"/>
      <c r="N161" s="144"/>
      <c r="O161" s="144"/>
      <c r="P161" s="144"/>
      <c r="Q161" s="144"/>
      <c r="R161" s="145"/>
      <c r="S161" s="146"/>
      <c r="T161" s="135">
        <f t="shared" ref="T161" si="614">COUNTIF(M161:S161,"●")</f>
        <v>0</v>
      </c>
      <c r="U161" s="147">
        <f>IF(COUNTA(M161:S161)=0,-1,IF(OR(COUNTIF(M161:S161,"▲")&gt;6,AND(M160&lt;$N$9,$N$9&lt;S160)),0.285,IF(T160+T161=0,0,T161/(T161+T160))))</f>
        <v>-1</v>
      </c>
      <c r="V161" s="135" t="str">
        <f>TEXT(S160,"YYYY-MM")</f>
        <v>2028-01</v>
      </c>
      <c r="W161" s="140" cm="1">
        <f t="array" ref="W161">IF(V161=V160,0,SUMPRODUCT((M160:S160&gt;=$N$8)*(M160:S160 &lt;= $N$9)*(TEXT(M160:S160,"yyyy-mm")=V161)*(M161:S161 = "●")))</f>
        <v>0</v>
      </c>
      <c r="X161" s="140" cm="1">
        <f t="array" ref="X161">IF(V161=V160,0,SUMPRODUCT((M160:S160&gt;=$N$8)*(M160:S160 &lt;= $N$9)*(TEXT(M160:S160,"yyyy-mm")=V161)*(M161:S161 = "▲")))</f>
        <v>0</v>
      </c>
      <c r="Y161" s="140" cm="1">
        <f t="array" ref="Y161">IF(V161=V160,0,SUMPRODUCT((M160:S160&gt;=$N$8)*(M160:S160 &lt;= $N$9)*(TEXT(M160:S160,"yyyy-mm")=V161)*(M161:S161 = "★")))</f>
        <v>0</v>
      </c>
      <c r="Z161" s="135"/>
      <c r="AA161" s="135" t="str">
        <f>IF(AK161&gt;=0.285,"OK","NG")</f>
        <v>NG</v>
      </c>
      <c r="AB161" s="136"/>
      <c r="AC161" s="144"/>
      <c r="AD161" s="144"/>
      <c r="AE161" s="144"/>
      <c r="AF161" s="144"/>
      <c r="AG161" s="144"/>
      <c r="AH161" s="145"/>
      <c r="AI161" s="146"/>
      <c r="AJ161" s="68">
        <f t="shared" ref="AJ161" si="615">COUNTIF(AC161:AI161,"●")</f>
        <v>0</v>
      </c>
      <c r="AK161" s="70">
        <f>IF(COUNTA(AC161:AI161)=0,-1,IF(OR(COUNTIF(AC161:AI161,"▲")&gt;6,AND(AC160&lt;$N$9,$N$9&lt;AI160)),0.285,IF(AJ160+AJ161=0,0,AJ161/(AJ161+AJ160))))</f>
        <v>-1</v>
      </c>
      <c r="AL161" s="68" t="str">
        <f>TEXT(AI160,"YYYY-MM")</f>
        <v>2028-06</v>
      </c>
      <c r="AM161" s="69" cm="1">
        <f t="array" ref="AM161">IF(AL161=AL160,0,SUMPRODUCT((AC160:AI160&gt;=$N$8)*(AC160:AI160 &lt;= $N$9)*(TEXT(AC160:AI160,"yyyy-mm")=AL161)*(AC161:AI161 = "●")))</f>
        <v>0</v>
      </c>
      <c r="AN161" s="69" cm="1">
        <f t="array" ref="AN161">IF(AL161=AL160,0,SUMPRODUCT((AC160:AI160&gt;=$N$8)*(AC160:AI160 &lt;= $N$9)*(TEXT(AC160:AI160,"yyyy-mm")=AL161)*(AC161:AI161 = "▲")))</f>
        <v>0</v>
      </c>
      <c r="AO161" s="69" cm="1">
        <f t="array" ref="AO161">IF(AL161=AL160,0,SUMPRODUCT((AC160:AI160&gt;=$N$8)*(AC160:AI160 &lt;= $N$9)*(TEXT(AC160:AI160,"yyyy-mm")=AL161)*(AC161:AI161 = "★")))</f>
        <v>0</v>
      </c>
      <c r="AP161" s="68"/>
      <c r="AQ161" s="19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3"/>
    </row>
    <row r="162" spans="10:55" s="8" customFormat="1" ht="20.25" customHeight="1" x14ac:dyDescent="0.45">
      <c r="J162" s="86"/>
      <c r="K162" s="135"/>
      <c r="L162" s="132">
        <v>118</v>
      </c>
      <c r="M162" s="141">
        <f>S160+1</f>
        <v>46769</v>
      </c>
      <c r="N162" s="141">
        <f t="shared" ref="N162:S162" si="616">M162+1</f>
        <v>46770</v>
      </c>
      <c r="O162" s="141">
        <f t="shared" si="616"/>
        <v>46771</v>
      </c>
      <c r="P162" s="141">
        <f t="shared" si="616"/>
        <v>46772</v>
      </c>
      <c r="Q162" s="141">
        <f t="shared" si="616"/>
        <v>46773</v>
      </c>
      <c r="R162" s="142">
        <f t="shared" si="616"/>
        <v>46774</v>
      </c>
      <c r="S162" s="143">
        <f t="shared" si="616"/>
        <v>46775</v>
      </c>
      <c r="T162" s="135">
        <f t="shared" ref="T162" si="617">COUNTIF(M163:S163,"★")</f>
        <v>0</v>
      </c>
      <c r="U162" s="135"/>
      <c r="V162" s="135" t="str">
        <f>TEXT(M162,"YYYY-MM")</f>
        <v>2028-01</v>
      </c>
      <c r="W162" s="140" cm="1">
        <f t="array" ref="W162">SUMPRODUCT((M162:S162&gt;=$N$8)*(M162:S162 &lt;= $N$9)*(TEXT(M162:S162,"yyyy-mm")=V162)*(M163:S163 = "●"))</f>
        <v>0</v>
      </c>
      <c r="X162" s="140" cm="1">
        <f t="array" ref="X162">SUMPRODUCT((R162:S162&gt;=$N$8)*(R162:S162 &lt;= $N$9)*(TEXT(R162:S162,"yyyy-mm")=V162)*(R163:S163 = "▲"))</f>
        <v>0</v>
      </c>
      <c r="Y162" s="140" cm="1">
        <f t="array" ref="Y162">SUMPRODUCT((M162:S162&gt;=$N$8)*(M162:S162 &lt;= $N$9)*(TEXT(M162:S162,"yyyy-mm")=V162)*(M163:S163 = "★"))</f>
        <v>0</v>
      </c>
      <c r="Z162" s="135"/>
      <c r="AA162" s="135"/>
      <c r="AB162" s="132">
        <v>139</v>
      </c>
      <c r="AC162" s="141">
        <f>AI160+1</f>
        <v>46916</v>
      </c>
      <c r="AD162" s="141">
        <f t="shared" ref="AD162:AI162" si="618">AC162+1</f>
        <v>46917</v>
      </c>
      <c r="AE162" s="141">
        <f t="shared" si="618"/>
        <v>46918</v>
      </c>
      <c r="AF162" s="141">
        <f t="shared" si="618"/>
        <v>46919</v>
      </c>
      <c r="AG162" s="141">
        <f t="shared" si="618"/>
        <v>46920</v>
      </c>
      <c r="AH162" s="142">
        <f t="shared" si="618"/>
        <v>46921</v>
      </c>
      <c r="AI162" s="143">
        <f t="shared" si="618"/>
        <v>46922</v>
      </c>
      <c r="AJ162" s="68">
        <f t="shared" ref="AJ162" si="619">COUNTIF(AC163:AI163,"★")</f>
        <v>0</v>
      </c>
      <c r="AK162" s="68"/>
      <c r="AL162" s="68" t="str">
        <f>TEXT(AC162,"YYYY-MM")</f>
        <v>2028-06</v>
      </c>
      <c r="AM162" s="69" cm="1">
        <f t="array" ref="AM162">SUMPRODUCT((AC162:AI162&gt;=$N$8)*(AC162:AI162 &lt;= $N$9)*(TEXT(AC162:AI162,"yyyy-mm")=AL162)*(AC163:AI163 = "●"))</f>
        <v>0</v>
      </c>
      <c r="AN162" s="69" cm="1">
        <f t="array" ref="AN162">SUMPRODUCT((AH162:AI162&gt;=$N$8)*(AH162:AI162 &lt;= $N$9)*(TEXT(AH162:AI162,"yyyy-mm")=AL162)*(AH163:AI163 = "▲"))</f>
        <v>0</v>
      </c>
      <c r="AO162" s="69" cm="1">
        <f t="array" ref="AO162">SUMPRODUCT((AC162:AI162&gt;=$N$8)*(AC162:AI162 &lt;= $N$9)*(TEXT(AC162:AI162,"yyyy-mm")=AL162)*(AC163:AI163 = "★"))</f>
        <v>0</v>
      </c>
      <c r="AP162" s="68"/>
      <c r="AQ162" s="19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3"/>
    </row>
    <row r="163" spans="10:55" s="8" customFormat="1" ht="20.25" customHeight="1" thickBot="1" x14ac:dyDescent="0.5">
      <c r="J163" s="86"/>
      <c r="K163" s="135" t="str">
        <f t="shared" ref="K163" si="620">IF(U163&gt;=0.285,"OK","NG")</f>
        <v>NG</v>
      </c>
      <c r="L163" s="136"/>
      <c r="M163" s="144"/>
      <c r="N163" s="144"/>
      <c r="O163" s="144"/>
      <c r="P163" s="144"/>
      <c r="Q163" s="144"/>
      <c r="R163" s="145"/>
      <c r="S163" s="146"/>
      <c r="T163" s="135">
        <f t="shared" ref="T163" si="621">COUNTIF(M163:S163,"●")</f>
        <v>0</v>
      </c>
      <c r="U163" s="147">
        <f t="shared" ref="U163" si="622">IF(COUNTA(M163:S163)=0,-1,IF(OR(COUNTIF(M163:S163,"▲")&gt;6,AND(M162&lt;$N$9,$N$9&lt;S162)),0.285,IF(T162+T163=0,0,T163/(T163+T162))))</f>
        <v>-1</v>
      </c>
      <c r="V163" s="135" t="str">
        <f>TEXT(S162,"YYYY-MM")</f>
        <v>2028-01</v>
      </c>
      <c r="W163" s="140" cm="1">
        <f t="array" ref="W163">IF(V163=V162,0,SUMPRODUCT((M162:S162&gt;=$N$8)*(M162:S162 &lt;= $N$9)*(TEXT(M162:S162,"yyyy-mm")=V163)*(M163:S163 = "●")))</f>
        <v>0</v>
      </c>
      <c r="X163" s="140" cm="1">
        <f t="array" ref="X163">IF(V163=V162,0,SUMPRODUCT((M162:S162&gt;=$N$8)*(M162:S162 &lt;= $N$9)*(TEXT(M162:S162,"yyyy-mm")=V163)*(M163:S163 = "▲")))</f>
        <v>0</v>
      </c>
      <c r="Y163" s="140" cm="1">
        <f t="array" ref="Y163">IF(V163=V162,0,SUMPRODUCT((M162:S162&gt;=$N$8)*(M162:S162 &lt;= $N$9)*(TEXT(M162:S162,"yyyy-mm")=V163)*(M163:S163 = "★")))</f>
        <v>0</v>
      </c>
      <c r="Z163" s="135"/>
      <c r="AA163" s="135" t="str">
        <f t="shared" ref="AA163" si="623">IF(AK163&gt;=0.285,"OK","NG")</f>
        <v>NG</v>
      </c>
      <c r="AB163" s="136"/>
      <c r="AC163" s="144"/>
      <c r="AD163" s="144"/>
      <c r="AE163" s="144"/>
      <c r="AF163" s="144"/>
      <c r="AG163" s="144"/>
      <c r="AH163" s="145"/>
      <c r="AI163" s="146"/>
      <c r="AJ163" s="68">
        <f t="shared" ref="AJ163" si="624">COUNTIF(AC163:AI163,"●")</f>
        <v>0</v>
      </c>
      <c r="AK163" s="70">
        <f t="shared" ref="AK163" si="625">IF(COUNTA(AC163:AI163)=0,-1,IF(OR(COUNTIF(AC163:AI163,"▲")&gt;6,AND(AC162&lt;$N$9,$N$9&lt;AI162)),0.285,IF(AJ162+AJ163=0,0,AJ163/(AJ163+AJ162))))</f>
        <v>-1</v>
      </c>
      <c r="AL163" s="68" t="str">
        <f>TEXT(AI162,"YYYY-MM")</f>
        <v>2028-06</v>
      </c>
      <c r="AM163" s="69" cm="1">
        <f t="array" ref="AM163">IF(AL163=AL162,0,SUMPRODUCT((AC162:AI162&gt;=$N$8)*(AC162:AI162 &lt;= $N$9)*(TEXT(AC162:AI162,"yyyy-mm")=AL163)*(AC163:AI163 = "●")))</f>
        <v>0</v>
      </c>
      <c r="AN163" s="69" cm="1">
        <f t="array" ref="AN163">IF(AL163=AL162,0,SUMPRODUCT((AC162:AI162&gt;=$N$8)*(AC162:AI162 &lt;= $N$9)*(TEXT(AC162:AI162,"yyyy-mm")=AL163)*(AC163:AI163 = "▲")))</f>
        <v>0</v>
      </c>
      <c r="AO163" s="69" cm="1">
        <f t="array" ref="AO163">IF(AL163=AL162,0,SUMPRODUCT((AC162:AI162&gt;=$N$8)*(AC162:AI162 &lt;= $N$9)*(TEXT(AC162:AI162,"yyyy-mm")=AL163)*(AC163:AI163 = "★")))</f>
        <v>0</v>
      </c>
      <c r="AP163" s="68"/>
      <c r="AQ163" s="19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3"/>
    </row>
    <row r="164" spans="10:55" s="8" customFormat="1" ht="20.25" customHeight="1" x14ac:dyDescent="0.45">
      <c r="J164" s="86"/>
      <c r="K164" s="135"/>
      <c r="L164" s="132">
        <v>119</v>
      </c>
      <c r="M164" s="141">
        <f>S162+1</f>
        <v>46776</v>
      </c>
      <c r="N164" s="141">
        <f t="shared" ref="N164:S164" si="626">M164+1</f>
        <v>46777</v>
      </c>
      <c r="O164" s="141">
        <f t="shared" si="626"/>
        <v>46778</v>
      </c>
      <c r="P164" s="141">
        <f t="shared" si="626"/>
        <v>46779</v>
      </c>
      <c r="Q164" s="141">
        <f t="shared" si="626"/>
        <v>46780</v>
      </c>
      <c r="R164" s="142">
        <f t="shared" si="626"/>
        <v>46781</v>
      </c>
      <c r="S164" s="143">
        <f t="shared" si="626"/>
        <v>46782</v>
      </c>
      <c r="T164" s="135">
        <f t="shared" ref="T164" si="627">COUNTIF(M165:S165,"★")</f>
        <v>0</v>
      </c>
      <c r="U164" s="135"/>
      <c r="V164" s="135" t="str">
        <f>TEXT(M164,"YYYY-MM")</f>
        <v>2028-01</v>
      </c>
      <c r="W164" s="140" cm="1">
        <f t="array" ref="W164">SUMPRODUCT((M164:S164&gt;=$N$8)*(M164:S164 &lt;= $N$9)*(TEXT(M164:S164,"yyyy-mm")=V164)*(M165:S165 = "●"))</f>
        <v>0</v>
      </c>
      <c r="X164" s="140" cm="1">
        <f t="array" ref="X164">SUMPRODUCT((R164:S164&gt;=$N$8)*(R164:S164 &lt;= $N$9)*(TEXT(R164:S164,"yyyy-mm")=V164)*(R165:S165 = "▲"))</f>
        <v>0</v>
      </c>
      <c r="Y164" s="140" cm="1">
        <f t="array" ref="Y164">SUMPRODUCT((M164:S164&gt;=$N$8)*(M164:S164 &lt;= $N$9)*(TEXT(M164:S164,"yyyy-mm")=V164)*(M165:S165 = "★"))</f>
        <v>0</v>
      </c>
      <c r="Z164" s="135"/>
      <c r="AA164" s="135"/>
      <c r="AB164" s="132">
        <v>140</v>
      </c>
      <c r="AC164" s="141">
        <f>AI162+1</f>
        <v>46923</v>
      </c>
      <c r="AD164" s="141">
        <f t="shared" ref="AD164:AI164" si="628">AC164+1</f>
        <v>46924</v>
      </c>
      <c r="AE164" s="141">
        <f t="shared" si="628"/>
        <v>46925</v>
      </c>
      <c r="AF164" s="141">
        <f t="shared" si="628"/>
        <v>46926</v>
      </c>
      <c r="AG164" s="141">
        <f t="shared" si="628"/>
        <v>46927</v>
      </c>
      <c r="AH164" s="142">
        <f t="shared" si="628"/>
        <v>46928</v>
      </c>
      <c r="AI164" s="143">
        <f t="shared" si="628"/>
        <v>46929</v>
      </c>
      <c r="AJ164" s="68">
        <f t="shared" ref="AJ164" si="629">COUNTIF(AC165:AI165,"★")</f>
        <v>0</v>
      </c>
      <c r="AK164" s="68"/>
      <c r="AL164" s="68" t="str">
        <f>TEXT(AC164,"YYYY-MM")</f>
        <v>2028-06</v>
      </c>
      <c r="AM164" s="69" cm="1">
        <f t="array" ref="AM164">SUMPRODUCT((AC164:AI164&gt;=$N$8)*(AC164:AI164 &lt;= $N$9)*(TEXT(AC164:AI164,"yyyy-mm")=AL164)*(AC165:AI165 = "●"))</f>
        <v>0</v>
      </c>
      <c r="AN164" s="69" cm="1">
        <f t="array" ref="AN164">SUMPRODUCT((AH164:AI164&gt;=$N$8)*(AH164:AI164 &lt;= $N$9)*(TEXT(AH164:AI164,"yyyy-mm")=AL164)*(AH165:AI165 = "▲"))</f>
        <v>0</v>
      </c>
      <c r="AO164" s="69" cm="1">
        <f t="array" ref="AO164">SUMPRODUCT((AC164:AI164&gt;=$N$8)*(AC164:AI164 &lt;= $N$9)*(TEXT(AC164:AI164,"yyyy-mm")=AL164)*(AC165:AI165 = "★"))</f>
        <v>0</v>
      </c>
      <c r="AP164" s="68"/>
      <c r="AQ164" s="19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3"/>
    </row>
    <row r="165" spans="10:55" s="8" customFormat="1" ht="20.25" customHeight="1" thickBot="1" x14ac:dyDescent="0.5">
      <c r="J165" s="86"/>
      <c r="K165" s="135" t="str">
        <f t="shared" ref="K165" si="630">IF(U165&gt;=0.285,"OK","NG")</f>
        <v>NG</v>
      </c>
      <c r="L165" s="136"/>
      <c r="M165" s="144"/>
      <c r="N165" s="144"/>
      <c r="O165" s="144"/>
      <c r="P165" s="144"/>
      <c r="Q165" s="144"/>
      <c r="R165" s="145"/>
      <c r="S165" s="146"/>
      <c r="T165" s="135">
        <f t="shared" ref="T165" si="631">COUNTIF(M165:S165,"●")</f>
        <v>0</v>
      </c>
      <c r="U165" s="147">
        <f t="shared" ref="U165" si="632">IF(COUNTA(M165:S165)=0,-1,IF(OR(COUNTIF(M165:S165,"▲")&gt;6,AND(M164&lt;$N$9,$N$9&lt;S164)),0.285,IF(T164+T165=0,0,T165/(T165+T164))))</f>
        <v>-1</v>
      </c>
      <c r="V165" s="135" t="str">
        <f>TEXT(S164,"YYYY-MM")</f>
        <v>2028-01</v>
      </c>
      <c r="W165" s="140" cm="1">
        <f t="array" ref="W165">IF(V165=V164,0,SUMPRODUCT((M164:S164&gt;=$N$8)*(M164:S164 &lt;= $N$9)*(TEXT(M164:S164,"yyyy-mm")=V165)*(M165:S165 = "●")))</f>
        <v>0</v>
      </c>
      <c r="X165" s="140" cm="1">
        <f t="array" ref="X165">IF(V165=V164,0,SUMPRODUCT((M164:S164&gt;=$N$8)*(M164:S164 &lt;= $N$9)*(TEXT(M164:S164,"yyyy-mm")=V165)*(M165:S165 = "▲")))</f>
        <v>0</v>
      </c>
      <c r="Y165" s="140" cm="1">
        <f t="array" ref="Y165">IF(V165=V164,0,SUMPRODUCT((M164:S164&gt;=$N$8)*(M164:S164 &lt;= $N$9)*(TEXT(M164:S164,"yyyy-mm")=V165)*(M165:S165 = "★")))</f>
        <v>0</v>
      </c>
      <c r="Z165" s="135"/>
      <c r="AA165" s="135" t="str">
        <f t="shared" ref="AA165" si="633">IF(AK165&gt;=0.285,"OK","NG")</f>
        <v>NG</v>
      </c>
      <c r="AB165" s="136"/>
      <c r="AC165" s="144"/>
      <c r="AD165" s="144"/>
      <c r="AE165" s="144"/>
      <c r="AF165" s="144"/>
      <c r="AG165" s="144"/>
      <c r="AH165" s="145"/>
      <c r="AI165" s="146"/>
      <c r="AJ165" s="68">
        <f t="shared" ref="AJ165" si="634">COUNTIF(AC165:AI165,"●")</f>
        <v>0</v>
      </c>
      <c r="AK165" s="70">
        <f t="shared" ref="AK165" si="635">IF(COUNTA(AC165:AI165)=0,-1,IF(OR(COUNTIF(AC165:AI165,"▲")&gt;6,AND(AC164&lt;$N$9,$N$9&lt;AI164)),0.285,IF(AJ164+AJ165=0,0,AJ165/(AJ165+AJ164))))</f>
        <v>-1</v>
      </c>
      <c r="AL165" s="68" t="str">
        <f>TEXT(AI164,"YYYY-MM")</f>
        <v>2028-06</v>
      </c>
      <c r="AM165" s="69" cm="1">
        <f t="array" ref="AM165">IF(AL165=AL164,0,SUMPRODUCT((AC164:AI164&gt;=$N$8)*(AC164:AI164 &lt;= $N$9)*(TEXT(AC164:AI164,"yyyy-mm")=AL165)*(AC165:AI165 = "●")))</f>
        <v>0</v>
      </c>
      <c r="AN165" s="69" cm="1">
        <f t="array" ref="AN165">IF(AL165=AL164,0,SUMPRODUCT((AC164:AI164&gt;=$N$8)*(AC164:AI164 &lt;= $N$9)*(TEXT(AC164:AI164,"yyyy-mm")=AL165)*(AC165:AI165 = "▲")))</f>
        <v>0</v>
      </c>
      <c r="AO165" s="69" cm="1">
        <f t="array" ref="AO165">IF(AL165=AL164,0,SUMPRODUCT((AC164:AI164&gt;=$N$8)*(AC164:AI164 &lt;= $N$9)*(TEXT(AC164:AI164,"yyyy-mm")=AL165)*(AC165:AI165 = "★")))</f>
        <v>0</v>
      </c>
      <c r="AP165" s="68"/>
      <c r="AQ165" s="19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3"/>
    </row>
    <row r="166" spans="10:55" s="8" customFormat="1" ht="20.25" customHeight="1" x14ac:dyDescent="0.45">
      <c r="J166" s="86"/>
      <c r="K166" s="135"/>
      <c r="L166" s="132">
        <v>120</v>
      </c>
      <c r="M166" s="141">
        <f>S164+1</f>
        <v>46783</v>
      </c>
      <c r="N166" s="141">
        <f t="shared" ref="N166:S166" si="636">M166+1</f>
        <v>46784</v>
      </c>
      <c r="O166" s="141">
        <f t="shared" si="636"/>
        <v>46785</v>
      </c>
      <c r="P166" s="141">
        <f t="shared" si="636"/>
        <v>46786</v>
      </c>
      <c r="Q166" s="141">
        <f t="shared" si="636"/>
        <v>46787</v>
      </c>
      <c r="R166" s="142">
        <f t="shared" si="636"/>
        <v>46788</v>
      </c>
      <c r="S166" s="143">
        <f t="shared" si="636"/>
        <v>46789</v>
      </c>
      <c r="T166" s="135">
        <f t="shared" ref="T166" si="637">COUNTIF(M167:S167,"★")</f>
        <v>0</v>
      </c>
      <c r="U166" s="135"/>
      <c r="V166" s="135" t="str">
        <f>TEXT(M166,"YYYY-MM")</f>
        <v>2028-01</v>
      </c>
      <c r="W166" s="140" cm="1">
        <f t="array" ref="W166">SUMPRODUCT((M166:S166&gt;=$N$8)*(M166:S166 &lt;= $N$9)*(TEXT(M166:S166,"yyyy-mm")=V166)*(M167:S167 = "●"))</f>
        <v>0</v>
      </c>
      <c r="X166" s="140" cm="1">
        <f t="array" ref="X166">SUMPRODUCT((R166:S166&gt;=$N$8)*(R166:S166 &lt;= $N$9)*(TEXT(R166:S166,"yyyy-mm")=V166)*(R167:S167 = "▲"))</f>
        <v>0</v>
      </c>
      <c r="Y166" s="140" cm="1">
        <f t="array" ref="Y166">SUMPRODUCT((M166:S166&gt;=$N$8)*(M166:S166 &lt;= $N$9)*(TEXT(M166:S166,"yyyy-mm")=V166)*(M167:S167 = "★"))</f>
        <v>0</v>
      </c>
      <c r="Z166" s="135"/>
      <c r="AA166" s="135"/>
      <c r="AB166" s="132">
        <v>141</v>
      </c>
      <c r="AC166" s="141">
        <f>AI164+1</f>
        <v>46930</v>
      </c>
      <c r="AD166" s="141">
        <f t="shared" ref="AD166:AI166" si="638">AC166+1</f>
        <v>46931</v>
      </c>
      <c r="AE166" s="141">
        <f t="shared" si="638"/>
        <v>46932</v>
      </c>
      <c r="AF166" s="141">
        <f t="shared" si="638"/>
        <v>46933</v>
      </c>
      <c r="AG166" s="141">
        <f t="shared" si="638"/>
        <v>46934</v>
      </c>
      <c r="AH166" s="142">
        <f t="shared" si="638"/>
        <v>46935</v>
      </c>
      <c r="AI166" s="143">
        <f t="shared" si="638"/>
        <v>46936</v>
      </c>
      <c r="AJ166" s="68">
        <f t="shared" ref="AJ166" si="639">COUNTIF(AC167:AI167,"★")</f>
        <v>0</v>
      </c>
      <c r="AK166" s="68"/>
      <c r="AL166" s="68" t="str">
        <f>TEXT(AC166,"YYYY-MM")</f>
        <v>2028-06</v>
      </c>
      <c r="AM166" s="69" cm="1">
        <f t="array" ref="AM166">SUMPRODUCT((AC166:AI166&gt;=$N$8)*(AC166:AI166 &lt;= $N$9)*(TEXT(AC166:AI166,"yyyy-mm")=AL166)*(AC167:AI167 = "●"))</f>
        <v>0</v>
      </c>
      <c r="AN166" s="69" cm="1">
        <f t="array" ref="AN166">SUMPRODUCT((AH166:AI166&gt;=$N$8)*(AH166:AI166 &lt;= $N$9)*(TEXT(AH166:AI166,"yyyy-mm")=AL166)*(AH167:AI167 = "▲"))</f>
        <v>0</v>
      </c>
      <c r="AO166" s="69" cm="1">
        <f t="array" ref="AO166">SUMPRODUCT((AC166:AI166&gt;=$N$8)*(AC166:AI166 &lt;= $N$9)*(TEXT(AC166:AI166,"yyyy-mm")=AL166)*(AC167:AI167 = "★"))</f>
        <v>0</v>
      </c>
      <c r="AP166" s="68"/>
      <c r="AQ166" s="19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3"/>
    </row>
    <row r="167" spans="10:55" s="8" customFormat="1" ht="20.25" customHeight="1" thickBot="1" x14ac:dyDescent="0.5">
      <c r="J167" s="86"/>
      <c r="K167" s="135" t="str">
        <f t="shared" ref="K167" si="640">IF(U167&gt;=0.285,"OK","NG")</f>
        <v>NG</v>
      </c>
      <c r="L167" s="136"/>
      <c r="M167" s="144"/>
      <c r="N167" s="144"/>
      <c r="O167" s="144"/>
      <c r="P167" s="144"/>
      <c r="Q167" s="144"/>
      <c r="R167" s="145"/>
      <c r="S167" s="146"/>
      <c r="T167" s="135">
        <f t="shared" ref="T167" si="641">COUNTIF(M167:S167,"●")</f>
        <v>0</v>
      </c>
      <c r="U167" s="147">
        <f t="shared" ref="U167" si="642">IF(COUNTA(M167:S167)=0,-1,IF(OR(COUNTIF(M167:S167,"▲")&gt;6,AND(M166&lt;$N$9,$N$9&lt;S166)),0.285,IF(T166+T167=0,0,T167/(T167+T166))))</f>
        <v>-1</v>
      </c>
      <c r="V167" s="135" t="str">
        <f>TEXT(S166,"YYYY-MM")</f>
        <v>2028-02</v>
      </c>
      <c r="W167" s="140" cm="1">
        <f t="array" ref="W167">IF(V167=V166,0,SUMPRODUCT((M166:S166&gt;=$N$8)*(M166:S166 &lt;= $N$9)*(TEXT(M166:S166,"yyyy-mm")=V167)*(M167:S167 = "●")))</f>
        <v>0</v>
      </c>
      <c r="X167" s="140" cm="1">
        <f t="array" ref="X167">IF(V167=V166,0,SUMPRODUCT((M166:S166&gt;=$N$8)*(M166:S166 &lt;= $N$9)*(TEXT(M166:S166,"yyyy-mm")=V167)*(M167:S167 = "▲")))</f>
        <v>0</v>
      </c>
      <c r="Y167" s="140" cm="1">
        <f t="array" ref="Y167">IF(V167=V166,0,SUMPRODUCT((M166:S166&gt;=$N$8)*(M166:S166 &lt;= $N$9)*(TEXT(M166:S166,"yyyy-mm")=V167)*(M167:S167 = "★")))</f>
        <v>0</v>
      </c>
      <c r="Z167" s="135"/>
      <c r="AA167" s="135" t="str">
        <f t="shared" ref="AA167" si="643">IF(AK167&gt;=0.285,"OK","NG")</f>
        <v>NG</v>
      </c>
      <c r="AB167" s="136"/>
      <c r="AC167" s="144"/>
      <c r="AD167" s="144"/>
      <c r="AE167" s="144"/>
      <c r="AF167" s="144"/>
      <c r="AG167" s="144"/>
      <c r="AH167" s="145"/>
      <c r="AI167" s="146"/>
      <c r="AJ167" s="68">
        <f t="shared" ref="AJ167" si="644">COUNTIF(AC167:AI167,"●")</f>
        <v>0</v>
      </c>
      <c r="AK167" s="70">
        <f t="shared" ref="AK167" si="645">IF(COUNTA(AC167:AI167)=0,-1,IF(OR(COUNTIF(AC167:AI167,"▲")&gt;6,AND(AC166&lt;$N$9,$N$9&lt;AI166)),0.285,IF(AJ166+AJ167=0,0,AJ167/(AJ167+AJ166))))</f>
        <v>-1</v>
      </c>
      <c r="AL167" s="68" t="str">
        <f>TEXT(AI166,"YYYY-MM")</f>
        <v>2028-07</v>
      </c>
      <c r="AM167" s="69" cm="1">
        <f t="array" ref="AM167">IF(AL167=AL166,0,SUMPRODUCT((AC166:AI166&gt;=$N$8)*(AC166:AI166 &lt;= $N$9)*(TEXT(AC166:AI166,"yyyy-mm")=AL167)*(AC167:AI167 = "●")))</f>
        <v>0</v>
      </c>
      <c r="AN167" s="69" cm="1">
        <f t="array" ref="AN167">IF(AL167=AL166,0,SUMPRODUCT((AC166:AI166&gt;=$N$8)*(AC166:AI166 &lt;= $N$9)*(TEXT(AC166:AI166,"yyyy-mm")=AL167)*(AC167:AI167 = "▲")))</f>
        <v>0</v>
      </c>
      <c r="AO167" s="69" cm="1">
        <f t="array" ref="AO167">IF(AL167=AL166,0,SUMPRODUCT((AC166:AI166&gt;=$N$8)*(AC166:AI166 &lt;= $N$9)*(TEXT(AC166:AI166,"yyyy-mm")=AL167)*(AC167:AI167 = "★")))</f>
        <v>0</v>
      </c>
      <c r="AP167" s="68"/>
      <c r="AQ167" s="19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3"/>
    </row>
    <row r="168" spans="10:55" s="8" customFormat="1" ht="20.25" customHeight="1" x14ac:dyDescent="0.45">
      <c r="J168" s="86"/>
      <c r="K168" s="135"/>
      <c r="L168" s="132">
        <v>121</v>
      </c>
      <c r="M168" s="141">
        <f>S166+1</f>
        <v>46790</v>
      </c>
      <c r="N168" s="141">
        <f t="shared" ref="N168:S168" si="646">M168+1</f>
        <v>46791</v>
      </c>
      <c r="O168" s="141">
        <f t="shared" si="646"/>
        <v>46792</v>
      </c>
      <c r="P168" s="141">
        <f t="shared" si="646"/>
        <v>46793</v>
      </c>
      <c r="Q168" s="141">
        <f t="shared" si="646"/>
        <v>46794</v>
      </c>
      <c r="R168" s="142">
        <f t="shared" si="646"/>
        <v>46795</v>
      </c>
      <c r="S168" s="143">
        <f t="shared" si="646"/>
        <v>46796</v>
      </c>
      <c r="T168" s="135">
        <f t="shared" ref="T168" si="647">COUNTIF(M169:S169,"★")</f>
        <v>0</v>
      </c>
      <c r="U168" s="135"/>
      <c r="V168" s="135" t="str">
        <f>TEXT(M168,"YYYY-MM")</f>
        <v>2028-02</v>
      </c>
      <c r="W168" s="140" cm="1">
        <f t="array" ref="W168">SUMPRODUCT((M168:S168&gt;=$N$8)*(M168:S168 &lt;= $N$9)*(TEXT(M168:S168,"yyyy-mm")=V168)*(M169:S169 = "●"))</f>
        <v>0</v>
      </c>
      <c r="X168" s="140" cm="1">
        <f t="array" ref="X168">SUMPRODUCT((R168:S168&gt;=$N$8)*(R168:S168 &lt;= $N$9)*(TEXT(R168:S168,"yyyy-mm")=V168)*(R169:S169 = "▲"))</f>
        <v>0</v>
      </c>
      <c r="Y168" s="140" cm="1">
        <f t="array" ref="Y168">SUMPRODUCT((M168:S168&gt;=$N$8)*(M168:S168 &lt;= $N$9)*(TEXT(M168:S168,"yyyy-mm")=V168)*(M169:S169 = "★"))</f>
        <v>0</v>
      </c>
      <c r="Z168" s="135"/>
      <c r="AA168" s="135"/>
      <c r="AB168" s="132">
        <v>142</v>
      </c>
      <c r="AC168" s="141">
        <f>AI166+1</f>
        <v>46937</v>
      </c>
      <c r="AD168" s="141">
        <f t="shared" ref="AD168:AI168" si="648">AC168+1</f>
        <v>46938</v>
      </c>
      <c r="AE168" s="141">
        <f t="shared" si="648"/>
        <v>46939</v>
      </c>
      <c r="AF168" s="141">
        <f t="shared" si="648"/>
        <v>46940</v>
      </c>
      <c r="AG168" s="141">
        <f t="shared" si="648"/>
        <v>46941</v>
      </c>
      <c r="AH168" s="142">
        <f t="shared" si="648"/>
        <v>46942</v>
      </c>
      <c r="AI168" s="143">
        <f t="shared" si="648"/>
        <v>46943</v>
      </c>
      <c r="AJ168" s="68">
        <f t="shared" ref="AJ168" si="649">COUNTIF(AC169:AI169,"★")</f>
        <v>0</v>
      </c>
      <c r="AK168" s="68"/>
      <c r="AL168" s="68" t="str">
        <f>TEXT(AC168,"YYYY-MM")</f>
        <v>2028-07</v>
      </c>
      <c r="AM168" s="69" cm="1">
        <f t="array" ref="AM168">SUMPRODUCT((AC168:AI168&gt;=$N$8)*(AC168:AI168 &lt;= $N$9)*(TEXT(AC168:AI168,"yyyy-mm")=AL168)*(AC169:AI169 = "●"))</f>
        <v>0</v>
      </c>
      <c r="AN168" s="69" cm="1">
        <f t="array" ref="AN168">SUMPRODUCT((AH168:AI168&gt;=$N$8)*(AH168:AI168 &lt;= $N$9)*(TEXT(AH168:AI168,"yyyy-mm")=AL168)*(AH169:AI169 = "▲"))</f>
        <v>0</v>
      </c>
      <c r="AO168" s="69" cm="1">
        <f t="array" ref="AO168">SUMPRODUCT((AC168:AI168&gt;=$N$8)*(AC168:AI168 &lt;= $N$9)*(TEXT(AC168:AI168,"yyyy-mm")=AL168)*(AC169:AI169 = "★"))</f>
        <v>0</v>
      </c>
      <c r="AP168" s="68"/>
      <c r="AQ168" s="19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3"/>
    </row>
    <row r="169" spans="10:55" s="8" customFormat="1" ht="20.25" customHeight="1" thickBot="1" x14ac:dyDescent="0.5">
      <c r="J169" s="86"/>
      <c r="K169" s="135" t="str">
        <f t="shared" ref="K169" si="650">IF(U169&gt;=0.285,"OK","NG")</f>
        <v>NG</v>
      </c>
      <c r="L169" s="136"/>
      <c r="M169" s="144"/>
      <c r="N169" s="144"/>
      <c r="O169" s="144"/>
      <c r="P169" s="144"/>
      <c r="Q169" s="144"/>
      <c r="R169" s="145"/>
      <c r="S169" s="146"/>
      <c r="T169" s="135">
        <f t="shared" ref="T169" si="651">COUNTIF(M169:S169,"●")</f>
        <v>0</v>
      </c>
      <c r="U169" s="147">
        <f t="shared" ref="U169" si="652">IF(COUNTA(M169:S169)=0,-1,IF(OR(COUNTIF(M169:S169,"▲")&gt;6,AND(M168&lt;$N$9,$N$9&lt;S168)),0.285,IF(T168+T169=0,0,T169/(T169+T168))))</f>
        <v>-1</v>
      </c>
      <c r="V169" s="135" t="str">
        <f>TEXT(S168,"YYYY-MM")</f>
        <v>2028-02</v>
      </c>
      <c r="W169" s="140" cm="1">
        <f t="array" ref="W169">IF(V169=V168,0,SUMPRODUCT((M168:S168&gt;=$N$8)*(M168:S168 &lt;= $N$9)*(TEXT(M168:S168,"yyyy-mm")=V169)*(M169:S169 = "●")))</f>
        <v>0</v>
      </c>
      <c r="X169" s="140" cm="1">
        <f t="array" ref="X169">IF(V169=V168,0,SUMPRODUCT((M168:S168&gt;=$N$8)*(M168:S168 &lt;= $N$9)*(TEXT(M168:S168,"yyyy-mm")=V169)*(M169:S169 = "▲")))</f>
        <v>0</v>
      </c>
      <c r="Y169" s="140" cm="1">
        <f t="array" ref="Y169">IF(V169=V168,0,SUMPRODUCT((M168:S168&gt;=$N$8)*(M168:S168 &lt;= $N$9)*(TEXT(M168:S168,"yyyy-mm")=V169)*(M169:S169 = "★")))</f>
        <v>0</v>
      </c>
      <c r="Z169" s="135"/>
      <c r="AA169" s="135" t="str">
        <f t="shared" ref="AA169" si="653">IF(AK169&gt;=0.285,"OK","NG")</f>
        <v>NG</v>
      </c>
      <c r="AB169" s="136"/>
      <c r="AC169" s="144"/>
      <c r="AD169" s="144"/>
      <c r="AE169" s="144"/>
      <c r="AF169" s="144"/>
      <c r="AG169" s="144"/>
      <c r="AH169" s="145"/>
      <c r="AI169" s="146"/>
      <c r="AJ169" s="68">
        <f t="shared" ref="AJ169" si="654">COUNTIF(AC169:AI169,"●")</f>
        <v>0</v>
      </c>
      <c r="AK169" s="70">
        <f t="shared" ref="AK169" si="655">IF(COUNTA(AC169:AI169)=0,-1,IF(OR(COUNTIF(AC169:AI169,"▲")&gt;6,AND(AC168&lt;$N$9,$N$9&lt;AI168)),0.285,IF(AJ168+AJ169=0,0,AJ169/(AJ169+AJ168))))</f>
        <v>-1</v>
      </c>
      <c r="AL169" s="68" t="str">
        <f>TEXT(AI168,"YYYY-MM")</f>
        <v>2028-07</v>
      </c>
      <c r="AM169" s="69" cm="1">
        <f t="array" ref="AM169">IF(AL169=AL168,0,SUMPRODUCT((AC168:AI168&gt;=$N$8)*(AC168:AI168 &lt;= $N$9)*(TEXT(AC168:AI168,"yyyy-mm")=AL169)*(AC169:AI169 = "●")))</f>
        <v>0</v>
      </c>
      <c r="AN169" s="69" cm="1">
        <f t="array" ref="AN169">IF(AL169=AL168,0,SUMPRODUCT((AC168:AI168&gt;=$N$8)*(AC168:AI168 &lt;= $N$9)*(TEXT(AC168:AI168,"yyyy-mm")=AL169)*(AC169:AI169 = "▲")))</f>
        <v>0</v>
      </c>
      <c r="AO169" s="69" cm="1">
        <f t="array" ref="AO169">IF(AL169=AL168,0,SUMPRODUCT((AC168:AI168&gt;=$N$8)*(AC168:AI168 &lt;= $N$9)*(TEXT(AC168:AI168,"yyyy-mm")=AL169)*(AC169:AI169 = "★")))</f>
        <v>0</v>
      </c>
      <c r="AP169" s="68"/>
      <c r="AQ169" s="19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3"/>
    </row>
    <row r="170" spans="10:55" s="8" customFormat="1" ht="20.25" customHeight="1" x14ac:dyDescent="0.45">
      <c r="J170" s="86"/>
      <c r="K170" s="135"/>
      <c r="L170" s="132">
        <v>122</v>
      </c>
      <c r="M170" s="141">
        <f>S168+1</f>
        <v>46797</v>
      </c>
      <c r="N170" s="141">
        <f t="shared" ref="N170:S170" si="656">M170+1</f>
        <v>46798</v>
      </c>
      <c r="O170" s="141">
        <f t="shared" si="656"/>
        <v>46799</v>
      </c>
      <c r="P170" s="141">
        <f t="shared" si="656"/>
        <v>46800</v>
      </c>
      <c r="Q170" s="141">
        <f t="shared" si="656"/>
        <v>46801</v>
      </c>
      <c r="R170" s="142">
        <f t="shared" si="656"/>
        <v>46802</v>
      </c>
      <c r="S170" s="143">
        <f t="shared" si="656"/>
        <v>46803</v>
      </c>
      <c r="T170" s="135">
        <f t="shared" ref="T170" si="657">COUNTIF(M171:S171,"★")</f>
        <v>0</v>
      </c>
      <c r="U170" s="135"/>
      <c r="V170" s="135" t="str">
        <f>TEXT(M170,"YYYY-MM")</f>
        <v>2028-02</v>
      </c>
      <c r="W170" s="140" cm="1">
        <f t="array" ref="W170">SUMPRODUCT((M170:S170&gt;=$N$8)*(M170:S170 &lt;= $N$9)*(TEXT(M170:S170,"yyyy-mm")=V170)*(M171:S171 = "●"))</f>
        <v>0</v>
      </c>
      <c r="X170" s="140" cm="1">
        <f t="array" ref="X170">SUMPRODUCT((R170:S170&gt;=$N$8)*(R170:S170 &lt;= $N$9)*(TEXT(R170:S170,"yyyy-mm")=V170)*(R171:S171 = "▲"))</f>
        <v>0</v>
      </c>
      <c r="Y170" s="140" cm="1">
        <f t="array" ref="Y170">SUMPRODUCT((M170:S170&gt;=$N$8)*(M170:S170 &lt;= $N$9)*(TEXT(M170:S170,"yyyy-mm")=V170)*(M171:S171 = "★"))</f>
        <v>0</v>
      </c>
      <c r="Z170" s="135"/>
      <c r="AA170" s="135"/>
      <c r="AB170" s="132">
        <v>143</v>
      </c>
      <c r="AC170" s="141">
        <f>AI168+1</f>
        <v>46944</v>
      </c>
      <c r="AD170" s="141">
        <f t="shared" ref="AD170:AI170" si="658">AC170+1</f>
        <v>46945</v>
      </c>
      <c r="AE170" s="141">
        <f t="shared" si="658"/>
        <v>46946</v>
      </c>
      <c r="AF170" s="141">
        <f t="shared" si="658"/>
        <v>46947</v>
      </c>
      <c r="AG170" s="141">
        <f t="shared" si="658"/>
        <v>46948</v>
      </c>
      <c r="AH170" s="142">
        <f t="shared" si="658"/>
        <v>46949</v>
      </c>
      <c r="AI170" s="143">
        <f t="shared" si="658"/>
        <v>46950</v>
      </c>
      <c r="AJ170" s="68">
        <f t="shared" ref="AJ170" si="659">COUNTIF(AC171:AI171,"★")</f>
        <v>0</v>
      </c>
      <c r="AK170" s="68"/>
      <c r="AL170" s="68" t="str">
        <f>TEXT(AC170,"YYYY-MM")</f>
        <v>2028-07</v>
      </c>
      <c r="AM170" s="69" cm="1">
        <f t="array" ref="AM170">SUMPRODUCT((AC170:AI170&gt;=$N$8)*(AC170:AI170 &lt;= $N$9)*(TEXT(AC170:AI170,"yyyy-mm")=AL170)*(AC171:AI171 = "●"))</f>
        <v>0</v>
      </c>
      <c r="AN170" s="69" cm="1">
        <f t="array" ref="AN170">SUMPRODUCT((AH170:AI170&gt;=$N$8)*(AH170:AI170 &lt;= $N$9)*(TEXT(AH170:AI170,"yyyy-mm")=AL170)*(AH171:AI171 = "▲"))</f>
        <v>0</v>
      </c>
      <c r="AO170" s="69" cm="1">
        <f t="array" ref="AO170">SUMPRODUCT((AC170:AI170&gt;=$N$8)*(AC170:AI170 &lt;= $N$9)*(TEXT(AC170:AI170,"yyyy-mm")=AL170)*(AC171:AI171 = "★"))</f>
        <v>0</v>
      </c>
      <c r="AP170" s="68"/>
      <c r="AQ170" s="19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3"/>
    </row>
    <row r="171" spans="10:55" s="8" customFormat="1" ht="20.25" customHeight="1" thickBot="1" x14ac:dyDescent="0.5">
      <c r="J171" s="86"/>
      <c r="K171" s="135" t="str">
        <f t="shared" ref="K171" si="660">IF(U171&gt;=0.285,"OK","NG")</f>
        <v>NG</v>
      </c>
      <c r="L171" s="136"/>
      <c r="M171" s="144"/>
      <c r="N171" s="144"/>
      <c r="O171" s="144"/>
      <c r="P171" s="144"/>
      <c r="Q171" s="144"/>
      <c r="R171" s="145"/>
      <c r="S171" s="146"/>
      <c r="T171" s="135">
        <f t="shared" ref="T171" si="661">COUNTIF(M171:S171,"●")</f>
        <v>0</v>
      </c>
      <c r="U171" s="147">
        <f t="shared" ref="U171" si="662">IF(COUNTA(M171:S171)=0,-1,IF(OR(COUNTIF(M171:S171,"▲")&gt;6,AND(M170&lt;$N$9,$N$9&lt;S170)),0.285,IF(T170+T171=0,0,T171/(T171+T170))))</f>
        <v>-1</v>
      </c>
      <c r="V171" s="135" t="str">
        <f>TEXT(S170,"YYYY-MM")</f>
        <v>2028-02</v>
      </c>
      <c r="W171" s="140" cm="1">
        <f t="array" ref="W171">IF(V171=V170,0,SUMPRODUCT((M170:S170&gt;=$N$8)*(M170:S170 &lt;= $N$9)*(TEXT(M170:S170,"yyyy-mm")=V171)*(M171:S171 = "●")))</f>
        <v>0</v>
      </c>
      <c r="X171" s="140" cm="1">
        <f t="array" ref="X171">IF(V171=V170,0,SUMPRODUCT((M170:S170&gt;=$N$8)*(M170:S170 &lt;= $N$9)*(TEXT(M170:S170,"yyyy-mm")=V171)*(M171:S171 = "▲")))</f>
        <v>0</v>
      </c>
      <c r="Y171" s="140" cm="1">
        <f t="array" ref="Y171">IF(V171=V170,0,SUMPRODUCT((M170:S170&gt;=$N$8)*(M170:S170 &lt;= $N$9)*(TEXT(M170:S170,"yyyy-mm")=V171)*(M171:S171 = "★")))</f>
        <v>0</v>
      </c>
      <c r="Z171" s="135"/>
      <c r="AA171" s="135" t="str">
        <f t="shared" ref="AA171" si="663">IF(AK171&gt;=0.285,"OK","NG")</f>
        <v>NG</v>
      </c>
      <c r="AB171" s="136"/>
      <c r="AC171" s="144"/>
      <c r="AD171" s="144"/>
      <c r="AE171" s="144"/>
      <c r="AF171" s="144"/>
      <c r="AG171" s="144"/>
      <c r="AH171" s="145"/>
      <c r="AI171" s="146"/>
      <c r="AJ171" s="68">
        <f t="shared" ref="AJ171" si="664">COUNTIF(AC171:AI171,"●")</f>
        <v>0</v>
      </c>
      <c r="AK171" s="70">
        <f t="shared" ref="AK171" si="665">IF(COUNTA(AC171:AI171)=0,-1,IF(OR(COUNTIF(AC171:AI171,"▲")&gt;6,AND(AC170&lt;$N$9,$N$9&lt;AI170)),0.285,IF(AJ170+AJ171=0,0,AJ171/(AJ171+AJ170))))</f>
        <v>-1</v>
      </c>
      <c r="AL171" s="68" t="str">
        <f>TEXT(AI170,"YYYY-MM")</f>
        <v>2028-07</v>
      </c>
      <c r="AM171" s="69" cm="1">
        <f t="array" ref="AM171">IF(AL171=AL170,0,SUMPRODUCT((AC170:AI170&gt;=$N$8)*(AC170:AI170 &lt;= $N$9)*(TEXT(AC170:AI170,"yyyy-mm")=AL171)*(AC171:AI171 = "●")))</f>
        <v>0</v>
      </c>
      <c r="AN171" s="69" cm="1">
        <f t="array" ref="AN171">IF(AL171=AL170,0,SUMPRODUCT((AC170:AI170&gt;=$N$8)*(AC170:AI170 &lt;= $N$9)*(TEXT(AC170:AI170,"yyyy-mm")=AL171)*(AC171:AI171 = "▲")))</f>
        <v>0</v>
      </c>
      <c r="AO171" s="69" cm="1">
        <f t="array" ref="AO171">IF(AL171=AL170,0,SUMPRODUCT((AC170:AI170&gt;=$N$8)*(AC170:AI170 &lt;= $N$9)*(TEXT(AC170:AI170,"yyyy-mm")=AL171)*(AC171:AI171 = "★")))</f>
        <v>0</v>
      </c>
      <c r="AP171" s="68"/>
      <c r="AQ171" s="19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3"/>
    </row>
    <row r="172" spans="10:55" s="8" customFormat="1" ht="20.25" customHeight="1" x14ac:dyDescent="0.45">
      <c r="J172" s="86"/>
      <c r="K172" s="135"/>
      <c r="L172" s="132">
        <v>123</v>
      </c>
      <c r="M172" s="141">
        <f>S170+1</f>
        <v>46804</v>
      </c>
      <c r="N172" s="141">
        <f t="shared" ref="N172:S172" si="666">M172+1</f>
        <v>46805</v>
      </c>
      <c r="O172" s="141">
        <f t="shared" si="666"/>
        <v>46806</v>
      </c>
      <c r="P172" s="141">
        <f t="shared" si="666"/>
        <v>46807</v>
      </c>
      <c r="Q172" s="141">
        <f t="shared" si="666"/>
        <v>46808</v>
      </c>
      <c r="R172" s="142">
        <f t="shared" si="666"/>
        <v>46809</v>
      </c>
      <c r="S172" s="143">
        <f t="shared" si="666"/>
        <v>46810</v>
      </c>
      <c r="T172" s="135">
        <f t="shared" ref="T172" si="667">COUNTIF(M173:S173,"★")</f>
        <v>0</v>
      </c>
      <c r="U172" s="135"/>
      <c r="V172" s="135" t="str">
        <f>TEXT(M172,"YYYY-MM")</f>
        <v>2028-02</v>
      </c>
      <c r="W172" s="140" cm="1">
        <f t="array" ref="W172">SUMPRODUCT((M172:S172&gt;=$N$8)*(M172:S172 &lt;= $N$9)*(TEXT(M172:S172,"yyyy-mm")=V172)*(M173:S173 = "●"))</f>
        <v>0</v>
      </c>
      <c r="X172" s="140" cm="1">
        <f t="array" ref="X172">SUMPRODUCT((R172:S172&gt;=$N$8)*(R172:S172 &lt;= $N$9)*(TEXT(R172:S172,"yyyy-mm")=V172)*(R173:S173 = "▲"))</f>
        <v>0</v>
      </c>
      <c r="Y172" s="140" cm="1">
        <f t="array" ref="Y172">SUMPRODUCT((M172:S172&gt;=$N$8)*(M172:S172 &lt;= $N$9)*(TEXT(M172:S172,"yyyy-mm")=V172)*(M173:S173 = "★"))</f>
        <v>0</v>
      </c>
      <c r="Z172" s="135"/>
      <c r="AA172" s="135"/>
      <c r="AB172" s="132">
        <v>144</v>
      </c>
      <c r="AC172" s="141">
        <f>AI170+1</f>
        <v>46951</v>
      </c>
      <c r="AD172" s="141">
        <f t="shared" ref="AD172:AI172" si="668">AC172+1</f>
        <v>46952</v>
      </c>
      <c r="AE172" s="141">
        <f t="shared" si="668"/>
        <v>46953</v>
      </c>
      <c r="AF172" s="141">
        <f t="shared" si="668"/>
        <v>46954</v>
      </c>
      <c r="AG172" s="141">
        <f t="shared" si="668"/>
        <v>46955</v>
      </c>
      <c r="AH172" s="142">
        <f t="shared" si="668"/>
        <v>46956</v>
      </c>
      <c r="AI172" s="143">
        <f t="shared" si="668"/>
        <v>46957</v>
      </c>
      <c r="AJ172" s="68">
        <f t="shared" ref="AJ172" si="669">COUNTIF(AC173:AI173,"★")</f>
        <v>0</v>
      </c>
      <c r="AK172" s="68"/>
      <c r="AL172" s="68" t="str">
        <f>TEXT(AC172,"YYYY-MM")</f>
        <v>2028-07</v>
      </c>
      <c r="AM172" s="69" cm="1">
        <f t="array" ref="AM172">SUMPRODUCT((AC172:AI172&gt;=$N$8)*(AC172:AI172 &lt;= $N$9)*(TEXT(AC172:AI172,"yyyy-mm")=AL172)*(AC173:AI173 = "●"))</f>
        <v>0</v>
      </c>
      <c r="AN172" s="69" cm="1">
        <f t="array" ref="AN172">SUMPRODUCT((AH172:AI172&gt;=$N$8)*(AH172:AI172 &lt;= $N$9)*(TEXT(AH172:AI172,"yyyy-mm")=AL172)*(AH173:AI173 = "▲"))</f>
        <v>0</v>
      </c>
      <c r="AO172" s="69" cm="1">
        <f t="array" ref="AO172">SUMPRODUCT((AC172:AI172&gt;=$N$8)*(AC172:AI172 &lt;= $N$9)*(TEXT(AC172:AI172,"yyyy-mm")=AL172)*(AC173:AI173 = "★"))</f>
        <v>0</v>
      </c>
      <c r="AP172" s="68"/>
      <c r="AQ172" s="19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3"/>
    </row>
    <row r="173" spans="10:55" s="8" customFormat="1" ht="20.25" customHeight="1" thickBot="1" x14ac:dyDescent="0.5">
      <c r="J173" s="86"/>
      <c r="K173" s="135" t="str">
        <f t="shared" ref="K173" si="670">IF(U173&gt;=0.285,"OK","NG")</f>
        <v>NG</v>
      </c>
      <c r="L173" s="136"/>
      <c r="M173" s="144"/>
      <c r="N173" s="144"/>
      <c r="O173" s="144"/>
      <c r="P173" s="144"/>
      <c r="Q173" s="144"/>
      <c r="R173" s="145"/>
      <c r="S173" s="146"/>
      <c r="T173" s="135">
        <f t="shared" ref="T173" si="671">COUNTIF(M173:S173,"●")</f>
        <v>0</v>
      </c>
      <c r="U173" s="147">
        <f t="shared" ref="U173" si="672">IF(COUNTA(M173:S173)=0,-1,IF(OR(COUNTIF(M173:S173,"▲")&gt;6,AND(M172&lt;$N$9,$N$9&lt;S172)),0.285,IF(T172+T173=0,0,T173/(T173+T172))))</f>
        <v>-1</v>
      </c>
      <c r="V173" s="135" t="str">
        <f>TEXT(S172,"YYYY-MM")</f>
        <v>2028-02</v>
      </c>
      <c r="W173" s="140" cm="1">
        <f t="array" ref="W173">IF(V173=V172,0,SUMPRODUCT((M172:S172&gt;=$N$8)*(M172:S172 &lt;= $N$9)*(TEXT(M172:S172,"yyyy-mm")=V173)*(M173:S173 = "●")))</f>
        <v>0</v>
      </c>
      <c r="X173" s="140" cm="1">
        <f t="array" ref="X173">IF(V173=V172,0,SUMPRODUCT((M172:S172&gt;=$N$8)*(M172:S172 &lt;= $N$9)*(TEXT(M172:S172,"yyyy-mm")=V173)*(M173:S173 = "▲")))</f>
        <v>0</v>
      </c>
      <c r="Y173" s="140" cm="1">
        <f t="array" ref="Y173">IF(V173=V172,0,SUMPRODUCT((M172:S172&gt;=$N$8)*(M172:S172 &lt;= $N$9)*(TEXT(M172:S172,"yyyy-mm")=V173)*(M173:S173 = "★")))</f>
        <v>0</v>
      </c>
      <c r="Z173" s="135"/>
      <c r="AA173" s="135" t="str">
        <f t="shared" ref="AA173" si="673">IF(AK173&gt;=0.285,"OK","NG")</f>
        <v>NG</v>
      </c>
      <c r="AB173" s="136"/>
      <c r="AC173" s="144"/>
      <c r="AD173" s="144"/>
      <c r="AE173" s="144"/>
      <c r="AF173" s="144"/>
      <c r="AG173" s="144"/>
      <c r="AH173" s="145"/>
      <c r="AI173" s="146"/>
      <c r="AJ173" s="68">
        <f t="shared" ref="AJ173" si="674">COUNTIF(AC173:AI173,"●")</f>
        <v>0</v>
      </c>
      <c r="AK173" s="70">
        <f t="shared" ref="AK173" si="675">IF(COUNTA(AC173:AI173)=0,-1,IF(OR(COUNTIF(AC173:AI173,"▲")&gt;6,AND(AC172&lt;$N$9,$N$9&lt;AI172)),0.285,IF(AJ172+AJ173=0,0,AJ173/(AJ173+AJ172))))</f>
        <v>-1</v>
      </c>
      <c r="AL173" s="68" t="str">
        <f>TEXT(AI172,"YYYY-MM")</f>
        <v>2028-07</v>
      </c>
      <c r="AM173" s="69" cm="1">
        <f t="array" ref="AM173">IF(AL173=AL172,0,SUMPRODUCT((AC172:AI172&gt;=$N$8)*(AC172:AI172 &lt;= $N$9)*(TEXT(AC172:AI172,"yyyy-mm")=AL173)*(AC173:AI173 = "●")))</f>
        <v>0</v>
      </c>
      <c r="AN173" s="69" cm="1">
        <f t="array" ref="AN173">IF(AL173=AL172,0,SUMPRODUCT((AC172:AI172&gt;=$N$8)*(AC172:AI172 &lt;= $N$9)*(TEXT(AC172:AI172,"yyyy-mm")=AL173)*(AC173:AI173 = "▲")))</f>
        <v>0</v>
      </c>
      <c r="AO173" s="69" cm="1">
        <f t="array" ref="AO173">IF(AL173=AL172,0,SUMPRODUCT((AC172:AI172&gt;=$N$8)*(AC172:AI172 &lt;= $N$9)*(TEXT(AC172:AI172,"yyyy-mm")=AL173)*(AC173:AI173 = "★")))</f>
        <v>0</v>
      </c>
      <c r="AP173" s="68"/>
      <c r="AQ173" s="19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3"/>
    </row>
    <row r="174" spans="10:55" s="8" customFormat="1" ht="20.25" customHeight="1" x14ac:dyDescent="0.45">
      <c r="J174" s="86"/>
      <c r="K174" s="135"/>
      <c r="L174" s="132">
        <v>124</v>
      </c>
      <c r="M174" s="141">
        <f>S172+1</f>
        <v>46811</v>
      </c>
      <c r="N174" s="141">
        <f t="shared" ref="N174:S174" si="676">M174+1</f>
        <v>46812</v>
      </c>
      <c r="O174" s="141">
        <f t="shared" si="676"/>
        <v>46813</v>
      </c>
      <c r="P174" s="141">
        <f t="shared" si="676"/>
        <v>46814</v>
      </c>
      <c r="Q174" s="141">
        <f t="shared" si="676"/>
        <v>46815</v>
      </c>
      <c r="R174" s="142">
        <f t="shared" si="676"/>
        <v>46816</v>
      </c>
      <c r="S174" s="143">
        <f t="shared" si="676"/>
        <v>46817</v>
      </c>
      <c r="T174" s="135">
        <f t="shared" ref="T174" si="677">COUNTIF(M175:S175,"★")</f>
        <v>0</v>
      </c>
      <c r="U174" s="135"/>
      <c r="V174" s="135" t="str">
        <f>TEXT(M174,"YYYY-MM")</f>
        <v>2028-02</v>
      </c>
      <c r="W174" s="140" cm="1">
        <f t="array" ref="W174">SUMPRODUCT((M174:S174&gt;=$N$8)*(M174:S174 &lt;= $N$9)*(TEXT(M174:S174,"yyyy-mm")=V174)*(M175:S175 = "●"))</f>
        <v>0</v>
      </c>
      <c r="X174" s="140" cm="1">
        <f t="array" ref="X174">SUMPRODUCT((R174:S174&gt;=$N$8)*(R174:S174 &lt;= $N$9)*(TEXT(R174:S174,"yyyy-mm")=V174)*(R175:S175 = "▲"))</f>
        <v>0</v>
      </c>
      <c r="Y174" s="140" cm="1">
        <f t="array" ref="Y174">SUMPRODUCT((M174:S174&gt;=$N$8)*(M174:S174 &lt;= $N$9)*(TEXT(M174:S174,"yyyy-mm")=V174)*(M175:S175 = "★"))</f>
        <v>0</v>
      </c>
      <c r="Z174" s="135"/>
      <c r="AA174" s="135"/>
      <c r="AB174" s="132">
        <v>145</v>
      </c>
      <c r="AC174" s="141">
        <f>AI172+1</f>
        <v>46958</v>
      </c>
      <c r="AD174" s="141">
        <f t="shared" ref="AD174:AI174" si="678">AC174+1</f>
        <v>46959</v>
      </c>
      <c r="AE174" s="141">
        <f t="shared" si="678"/>
        <v>46960</v>
      </c>
      <c r="AF174" s="141">
        <f t="shared" si="678"/>
        <v>46961</v>
      </c>
      <c r="AG174" s="141">
        <f t="shared" si="678"/>
        <v>46962</v>
      </c>
      <c r="AH174" s="142">
        <f t="shared" si="678"/>
        <v>46963</v>
      </c>
      <c r="AI174" s="143">
        <f t="shared" si="678"/>
        <v>46964</v>
      </c>
      <c r="AJ174" s="68">
        <f t="shared" ref="AJ174" si="679">COUNTIF(AC175:AI175,"★")</f>
        <v>0</v>
      </c>
      <c r="AK174" s="68"/>
      <c r="AL174" s="68" t="str">
        <f>TEXT(AC174,"YYYY-MM")</f>
        <v>2028-07</v>
      </c>
      <c r="AM174" s="69" cm="1">
        <f t="array" ref="AM174">SUMPRODUCT((AC174:AI174&gt;=$N$8)*(AC174:AI174 &lt;= $N$9)*(TEXT(AC174:AI174,"yyyy-mm")=AL174)*(AC175:AI175 = "●"))</f>
        <v>0</v>
      </c>
      <c r="AN174" s="69" cm="1">
        <f t="array" ref="AN174">SUMPRODUCT((AH174:AI174&gt;=$N$8)*(AH174:AI174 &lt;= $N$9)*(TEXT(AH174:AI174,"yyyy-mm")=AL174)*(AH175:AI175 = "▲"))</f>
        <v>0</v>
      </c>
      <c r="AO174" s="69" cm="1">
        <f t="array" ref="AO174">SUMPRODUCT((AC174:AI174&gt;=$N$8)*(AC174:AI174 &lt;= $N$9)*(TEXT(AC174:AI174,"yyyy-mm")=AL174)*(AC175:AI175 = "★"))</f>
        <v>0</v>
      </c>
      <c r="AP174" s="68"/>
      <c r="AQ174" s="19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3"/>
    </row>
    <row r="175" spans="10:55" s="8" customFormat="1" ht="20.25" customHeight="1" thickBot="1" x14ac:dyDescent="0.5">
      <c r="J175" s="86"/>
      <c r="K175" s="135" t="str">
        <f t="shared" ref="K175" si="680">IF(U175&gt;=0.285,"OK","NG")</f>
        <v>NG</v>
      </c>
      <c r="L175" s="136"/>
      <c r="M175" s="144"/>
      <c r="N175" s="144"/>
      <c r="O175" s="144"/>
      <c r="P175" s="144"/>
      <c r="Q175" s="144"/>
      <c r="R175" s="145"/>
      <c r="S175" s="146"/>
      <c r="T175" s="135">
        <f t="shared" ref="T175" si="681">COUNTIF(M175:S175,"●")</f>
        <v>0</v>
      </c>
      <c r="U175" s="147">
        <f t="shared" ref="U175" si="682">IF(COUNTA(M175:S175)=0,-1,IF(OR(COUNTIF(M175:S175,"▲")&gt;6,AND(M174&lt;$N$9,$N$9&lt;S174)),0.285,IF(T174+T175=0,0,T175/(T175+T174))))</f>
        <v>-1</v>
      </c>
      <c r="V175" s="135" t="str">
        <f>TEXT(S174,"YYYY-MM")</f>
        <v>2028-03</v>
      </c>
      <c r="W175" s="140" cm="1">
        <f t="array" ref="W175">IF(V175=V174,0,SUMPRODUCT((M174:S174&gt;=$N$8)*(M174:S174 &lt;= $N$9)*(TEXT(M174:S174,"yyyy-mm")=V175)*(M175:S175 = "●")))</f>
        <v>0</v>
      </c>
      <c r="X175" s="140" cm="1">
        <f t="array" ref="X175">IF(V175=V174,0,SUMPRODUCT((M174:S174&gt;=$N$8)*(M174:S174 &lt;= $N$9)*(TEXT(M174:S174,"yyyy-mm")=V175)*(M175:S175 = "▲")))</f>
        <v>0</v>
      </c>
      <c r="Y175" s="140" cm="1">
        <f t="array" ref="Y175">IF(V175=V174,0,SUMPRODUCT((M174:S174&gt;=$N$8)*(M174:S174 &lt;= $N$9)*(TEXT(M174:S174,"yyyy-mm")=V175)*(M175:S175 = "★")))</f>
        <v>0</v>
      </c>
      <c r="Z175" s="135"/>
      <c r="AA175" s="135" t="str">
        <f t="shared" ref="AA175" si="683">IF(AK175&gt;=0.285,"OK","NG")</f>
        <v>NG</v>
      </c>
      <c r="AB175" s="136"/>
      <c r="AC175" s="144"/>
      <c r="AD175" s="144"/>
      <c r="AE175" s="144"/>
      <c r="AF175" s="144"/>
      <c r="AG175" s="144"/>
      <c r="AH175" s="145"/>
      <c r="AI175" s="146"/>
      <c r="AJ175" s="68">
        <f t="shared" ref="AJ175" si="684">COUNTIF(AC175:AI175,"●")</f>
        <v>0</v>
      </c>
      <c r="AK175" s="70">
        <f t="shared" ref="AK175" si="685">IF(COUNTA(AC175:AI175)=0,-1,IF(OR(COUNTIF(AC175:AI175,"▲")&gt;6,AND(AC174&lt;$N$9,$N$9&lt;AI174)),0.285,IF(AJ174+AJ175=0,0,AJ175/(AJ175+AJ174))))</f>
        <v>-1</v>
      </c>
      <c r="AL175" s="68" t="str">
        <f>TEXT(AI174,"YYYY-MM")</f>
        <v>2028-07</v>
      </c>
      <c r="AM175" s="69" cm="1">
        <f t="array" ref="AM175">IF(AL175=AL174,0,SUMPRODUCT((AC174:AI174&gt;=$N$8)*(AC174:AI174 &lt;= $N$9)*(TEXT(AC174:AI174,"yyyy-mm")=AL175)*(AC175:AI175 = "●")))</f>
        <v>0</v>
      </c>
      <c r="AN175" s="69" cm="1">
        <f t="array" ref="AN175">IF(AL175=AL174,0,SUMPRODUCT((AC174:AI174&gt;=$N$8)*(AC174:AI174 &lt;= $N$9)*(TEXT(AC174:AI174,"yyyy-mm")=AL175)*(AC175:AI175 = "▲")))</f>
        <v>0</v>
      </c>
      <c r="AO175" s="69" cm="1">
        <f t="array" ref="AO175">IF(AL175=AL174,0,SUMPRODUCT((AC174:AI174&gt;=$N$8)*(AC174:AI174 &lt;= $N$9)*(TEXT(AC174:AI174,"yyyy-mm")=AL175)*(AC175:AI175 = "★")))</f>
        <v>0</v>
      </c>
      <c r="AP175" s="68"/>
      <c r="AQ175" s="19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3"/>
    </row>
    <row r="176" spans="10:55" s="8" customFormat="1" ht="20.25" customHeight="1" x14ac:dyDescent="0.45">
      <c r="J176" s="86"/>
      <c r="K176" s="135"/>
      <c r="L176" s="132">
        <v>125</v>
      </c>
      <c r="M176" s="141">
        <f>S174+1</f>
        <v>46818</v>
      </c>
      <c r="N176" s="141">
        <f t="shared" ref="N176:S176" si="686">M176+1</f>
        <v>46819</v>
      </c>
      <c r="O176" s="141">
        <f t="shared" si="686"/>
        <v>46820</v>
      </c>
      <c r="P176" s="141">
        <f t="shared" si="686"/>
        <v>46821</v>
      </c>
      <c r="Q176" s="141">
        <f t="shared" si="686"/>
        <v>46822</v>
      </c>
      <c r="R176" s="142">
        <f t="shared" si="686"/>
        <v>46823</v>
      </c>
      <c r="S176" s="143">
        <f t="shared" si="686"/>
        <v>46824</v>
      </c>
      <c r="T176" s="135">
        <f t="shared" ref="T176" si="687">COUNTIF(M177:S177,"★")</f>
        <v>0</v>
      </c>
      <c r="U176" s="135"/>
      <c r="V176" s="135" t="str">
        <f>TEXT(M176,"YYYY-MM")</f>
        <v>2028-03</v>
      </c>
      <c r="W176" s="140" cm="1">
        <f t="array" ref="W176">SUMPRODUCT((M176:S176&gt;=$N$8)*(M176:S176 &lt;= $N$9)*(TEXT(M176:S176,"yyyy-mm")=V176)*(M177:S177 = "●"))</f>
        <v>0</v>
      </c>
      <c r="X176" s="140" cm="1">
        <f t="array" ref="X176">SUMPRODUCT((R176:S176&gt;=$N$8)*(R176:S176 &lt;= $N$9)*(TEXT(R176:S176,"yyyy-mm")=V176)*(R177:S177 = "▲"))</f>
        <v>0</v>
      </c>
      <c r="Y176" s="140" cm="1">
        <f t="array" ref="Y176">SUMPRODUCT((M176:S176&gt;=$N$8)*(M176:S176 &lt;= $N$9)*(TEXT(M176:S176,"yyyy-mm")=V176)*(M177:S177 = "★"))</f>
        <v>0</v>
      </c>
      <c r="Z176" s="135"/>
      <c r="AA176" s="135"/>
      <c r="AB176" s="132">
        <v>146</v>
      </c>
      <c r="AC176" s="141">
        <f>AI174+1</f>
        <v>46965</v>
      </c>
      <c r="AD176" s="141">
        <f t="shared" ref="AD176:AI176" si="688">AC176+1</f>
        <v>46966</v>
      </c>
      <c r="AE176" s="141">
        <f t="shared" si="688"/>
        <v>46967</v>
      </c>
      <c r="AF176" s="141">
        <f t="shared" si="688"/>
        <v>46968</v>
      </c>
      <c r="AG176" s="141">
        <f t="shared" si="688"/>
        <v>46969</v>
      </c>
      <c r="AH176" s="142">
        <f t="shared" si="688"/>
        <v>46970</v>
      </c>
      <c r="AI176" s="143">
        <f t="shared" si="688"/>
        <v>46971</v>
      </c>
      <c r="AJ176" s="68">
        <f t="shared" ref="AJ176" si="689">COUNTIF(AC177:AI177,"★")</f>
        <v>0</v>
      </c>
      <c r="AK176" s="68"/>
      <c r="AL176" s="68" t="str">
        <f>TEXT(AC176,"YYYY-MM")</f>
        <v>2028-07</v>
      </c>
      <c r="AM176" s="69" cm="1">
        <f t="array" ref="AM176">SUMPRODUCT((AC176:AI176&gt;=$N$8)*(AC176:AI176 &lt;= $N$9)*(TEXT(AC176:AI176,"yyyy-mm")=AL176)*(AC177:AI177 = "●"))</f>
        <v>0</v>
      </c>
      <c r="AN176" s="69" cm="1">
        <f t="array" ref="AN176">SUMPRODUCT((AH176:AI176&gt;=$N$8)*(AH176:AI176 &lt;= $N$9)*(TEXT(AH176:AI176,"yyyy-mm")=AL176)*(AH177:AI177 = "▲"))</f>
        <v>0</v>
      </c>
      <c r="AO176" s="69" cm="1">
        <f t="array" ref="AO176">SUMPRODUCT((AC176:AI176&gt;=$N$8)*(AC176:AI176 &lt;= $N$9)*(TEXT(AC176:AI176,"yyyy-mm")=AL176)*(AC177:AI177 = "★"))</f>
        <v>0</v>
      </c>
      <c r="AP176" s="68"/>
      <c r="AQ176" s="19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3"/>
    </row>
    <row r="177" spans="9:55" s="8" customFormat="1" ht="20.25" customHeight="1" thickBot="1" x14ac:dyDescent="0.5">
      <c r="J177" s="86"/>
      <c r="K177" s="135" t="str">
        <f t="shared" ref="K177" si="690">IF(U177&gt;=0.285,"OK","NG")</f>
        <v>NG</v>
      </c>
      <c r="L177" s="136"/>
      <c r="M177" s="144"/>
      <c r="N177" s="144"/>
      <c r="O177" s="144"/>
      <c r="P177" s="144"/>
      <c r="Q177" s="144"/>
      <c r="R177" s="145"/>
      <c r="S177" s="146"/>
      <c r="T177" s="135">
        <f t="shared" ref="T177" si="691">COUNTIF(M177:S177,"●")</f>
        <v>0</v>
      </c>
      <c r="U177" s="147">
        <f t="shared" ref="U177" si="692">IF(COUNTA(M177:S177)=0,-1,IF(OR(COUNTIF(M177:S177,"▲")&gt;6,AND(M176&lt;$N$9,$N$9&lt;S176)),0.285,IF(T176+T177=0,0,T177/(T177+T176))))</f>
        <v>-1</v>
      </c>
      <c r="V177" s="135" t="str">
        <f>TEXT(S176,"YYYY-MM")</f>
        <v>2028-03</v>
      </c>
      <c r="W177" s="140" cm="1">
        <f t="array" ref="W177">IF(V177=V176,0,SUMPRODUCT((M176:S176&gt;=$N$8)*(M176:S176 &lt;= $N$9)*(TEXT(M176:S176,"yyyy-mm")=V177)*(M177:S177 = "●")))</f>
        <v>0</v>
      </c>
      <c r="X177" s="140" cm="1">
        <f t="array" ref="X177">IF(V177=V176,0,SUMPRODUCT((M176:S176&gt;=$N$8)*(M176:S176 &lt;= $N$9)*(TEXT(M176:S176,"yyyy-mm")=V177)*(M177:S177 = "▲")))</f>
        <v>0</v>
      </c>
      <c r="Y177" s="140" cm="1">
        <f t="array" ref="Y177">IF(V177=V176,0,SUMPRODUCT((M176:S176&gt;=$N$8)*(M176:S176 &lt;= $N$9)*(TEXT(M176:S176,"yyyy-mm")=V177)*(M177:S177 = "★")))</f>
        <v>0</v>
      </c>
      <c r="Z177" s="135"/>
      <c r="AA177" s="135" t="str">
        <f t="shared" ref="AA177" si="693">IF(AK177&gt;=0.285,"OK","NG")</f>
        <v>NG</v>
      </c>
      <c r="AB177" s="136"/>
      <c r="AC177" s="144"/>
      <c r="AD177" s="144"/>
      <c r="AE177" s="144"/>
      <c r="AF177" s="144"/>
      <c r="AG177" s="144"/>
      <c r="AH177" s="145"/>
      <c r="AI177" s="146"/>
      <c r="AJ177" s="68">
        <f t="shared" ref="AJ177" si="694">COUNTIF(AC177:AI177,"●")</f>
        <v>0</v>
      </c>
      <c r="AK177" s="70">
        <f t="shared" ref="AK177" si="695">IF(COUNTA(AC177:AI177)=0,-1,IF(OR(COUNTIF(AC177:AI177,"▲")&gt;6,AND(AC176&lt;$N$9,$N$9&lt;AI176)),0.285,IF(AJ176+AJ177=0,0,AJ177/(AJ177+AJ176))))</f>
        <v>-1</v>
      </c>
      <c r="AL177" s="68" t="str">
        <f>TEXT(AI176,"YYYY-MM")</f>
        <v>2028-08</v>
      </c>
      <c r="AM177" s="69" cm="1">
        <f t="array" ref="AM177">IF(AL177=AL176,0,SUMPRODUCT((AC176:AI176&gt;=$N$8)*(AC176:AI176 &lt;= $N$9)*(TEXT(AC176:AI176,"yyyy-mm")=AL177)*(AC177:AI177 = "●")))</f>
        <v>0</v>
      </c>
      <c r="AN177" s="69" cm="1">
        <f t="array" ref="AN177">IF(AL177=AL176,0,SUMPRODUCT((AC176:AI176&gt;=$N$8)*(AC176:AI176 &lt;= $N$9)*(TEXT(AC176:AI176,"yyyy-mm")=AL177)*(AC177:AI177 = "▲")))</f>
        <v>0</v>
      </c>
      <c r="AO177" s="69" cm="1">
        <f t="array" ref="AO177">IF(AL177=AL176,0,SUMPRODUCT((AC176:AI176&gt;=$N$8)*(AC176:AI176 &lt;= $N$9)*(TEXT(AC176:AI176,"yyyy-mm")=AL177)*(AC177:AI177 = "★")))</f>
        <v>0</v>
      </c>
      <c r="AP177" s="68"/>
      <c r="AQ177" s="19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3"/>
    </row>
    <row r="178" spans="9:55" s="8" customFormat="1" ht="20.25" customHeight="1" x14ac:dyDescent="0.45">
      <c r="J178" s="86"/>
      <c r="K178" s="135"/>
      <c r="L178" s="132">
        <v>126</v>
      </c>
      <c r="M178" s="141">
        <f>S176+1</f>
        <v>46825</v>
      </c>
      <c r="N178" s="141">
        <f t="shared" ref="N178:S178" si="696">M178+1</f>
        <v>46826</v>
      </c>
      <c r="O178" s="141">
        <f t="shared" si="696"/>
        <v>46827</v>
      </c>
      <c r="P178" s="141">
        <f t="shared" si="696"/>
        <v>46828</v>
      </c>
      <c r="Q178" s="141">
        <f t="shared" si="696"/>
        <v>46829</v>
      </c>
      <c r="R178" s="142">
        <f t="shared" si="696"/>
        <v>46830</v>
      </c>
      <c r="S178" s="143">
        <f t="shared" si="696"/>
        <v>46831</v>
      </c>
      <c r="T178" s="135">
        <f t="shared" ref="T178" si="697">COUNTIF(M179:S179,"★")</f>
        <v>0</v>
      </c>
      <c r="U178" s="135"/>
      <c r="V178" s="135" t="str">
        <f>TEXT(M178,"YYYY-MM")</f>
        <v>2028-03</v>
      </c>
      <c r="W178" s="140" cm="1">
        <f t="array" ref="W178">SUMPRODUCT((M178:S178&gt;=$N$8)*(M178:S178 &lt;= $N$9)*(TEXT(M178:S178,"yyyy-mm")=V178)*(M179:S179 = "●"))</f>
        <v>0</v>
      </c>
      <c r="X178" s="140" cm="1">
        <f t="array" ref="X178">SUMPRODUCT((R178:S178&gt;=$N$8)*(R178:S178 &lt;= $N$9)*(TEXT(R178:S178,"yyyy-mm")=V178)*(R179:S179 = "▲"))</f>
        <v>0</v>
      </c>
      <c r="Y178" s="140" cm="1">
        <f t="array" ref="Y178">SUMPRODUCT((M178:S178&gt;=$N$8)*(M178:S178 &lt;= $N$9)*(TEXT(M178:S178,"yyyy-mm")=V178)*(M179:S179 = "★"))</f>
        <v>0</v>
      </c>
      <c r="Z178" s="135"/>
      <c r="AA178" s="135"/>
      <c r="AB178" s="132">
        <v>147</v>
      </c>
      <c r="AC178" s="141">
        <f>AI176+1</f>
        <v>46972</v>
      </c>
      <c r="AD178" s="141">
        <f t="shared" ref="AD178:AI178" si="698">AC178+1</f>
        <v>46973</v>
      </c>
      <c r="AE178" s="141">
        <f t="shared" si="698"/>
        <v>46974</v>
      </c>
      <c r="AF178" s="141">
        <f t="shared" si="698"/>
        <v>46975</v>
      </c>
      <c r="AG178" s="141">
        <f t="shared" si="698"/>
        <v>46976</v>
      </c>
      <c r="AH178" s="142">
        <f t="shared" si="698"/>
        <v>46977</v>
      </c>
      <c r="AI178" s="143">
        <f t="shared" si="698"/>
        <v>46978</v>
      </c>
      <c r="AJ178" s="68">
        <f t="shared" ref="AJ178" si="699">COUNTIF(AC179:AI179,"★")</f>
        <v>0</v>
      </c>
      <c r="AK178" s="68"/>
      <c r="AL178" s="68" t="str">
        <f>TEXT(AC178,"YYYY-MM")</f>
        <v>2028-08</v>
      </c>
      <c r="AM178" s="69" cm="1">
        <f t="array" ref="AM178">SUMPRODUCT((AC178:AI178&gt;=$N$8)*(AC178:AI178 &lt;= $N$9)*(TEXT(AC178:AI178,"yyyy-mm")=AL178)*(AC179:AI179 = "●"))</f>
        <v>0</v>
      </c>
      <c r="AN178" s="69" cm="1">
        <f t="array" ref="AN178">SUMPRODUCT((AH178:AI178&gt;=$N$8)*(AH178:AI178 &lt;= $N$9)*(TEXT(AH178:AI178,"yyyy-mm")=AL178)*(AH179:AI179 = "▲"))</f>
        <v>0</v>
      </c>
      <c r="AO178" s="69" cm="1">
        <f t="array" ref="AO178">SUMPRODUCT((AC178:AI178&gt;=$N$8)*(AC178:AI178 &lt;= $N$9)*(TEXT(AC178:AI178,"yyyy-mm")=AL178)*(AC179:AI179 = "★"))</f>
        <v>0</v>
      </c>
      <c r="AP178" s="68"/>
      <c r="AQ178" s="19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3"/>
    </row>
    <row r="179" spans="9:55" s="8" customFormat="1" ht="20.25" customHeight="1" thickBot="1" x14ac:dyDescent="0.5">
      <c r="J179" s="86"/>
      <c r="K179" s="135" t="str">
        <f t="shared" ref="K179" si="700">IF(U179&gt;=0.285,"OK","NG")</f>
        <v>NG</v>
      </c>
      <c r="L179" s="136"/>
      <c r="M179" s="144"/>
      <c r="N179" s="144"/>
      <c r="O179" s="144"/>
      <c r="P179" s="144"/>
      <c r="Q179" s="144"/>
      <c r="R179" s="145"/>
      <c r="S179" s="146"/>
      <c r="T179" s="135">
        <f t="shared" ref="T179" si="701">COUNTIF(M179:S179,"●")</f>
        <v>0</v>
      </c>
      <c r="U179" s="147">
        <f t="shared" ref="U179" si="702">IF(COUNTA(M179:S179)=0,-1,IF(OR(COUNTIF(M179:S179,"▲")&gt;6,AND(M178&lt;$N$9,$N$9&lt;S178)),0.285,IF(T178+T179=0,0,T179/(T179+T178))))</f>
        <v>-1</v>
      </c>
      <c r="V179" s="135" t="str">
        <f>TEXT(S178,"YYYY-MM")</f>
        <v>2028-03</v>
      </c>
      <c r="W179" s="140" cm="1">
        <f t="array" ref="W179">IF(V179=V178,0,SUMPRODUCT((M178:S178&gt;=$N$8)*(M178:S178 &lt;= $N$9)*(TEXT(M178:S178,"yyyy-mm")=V179)*(M179:S179 = "●")))</f>
        <v>0</v>
      </c>
      <c r="X179" s="140" cm="1">
        <f t="array" ref="X179">IF(V179=V178,0,SUMPRODUCT((M178:S178&gt;=$N$8)*(M178:S178 &lt;= $N$9)*(TEXT(M178:S178,"yyyy-mm")=V179)*(M179:S179 = "▲")))</f>
        <v>0</v>
      </c>
      <c r="Y179" s="140" cm="1">
        <f t="array" ref="Y179">IF(V179=V178,0,SUMPRODUCT((M178:S178&gt;=$N$8)*(M178:S178 &lt;= $N$9)*(TEXT(M178:S178,"yyyy-mm")=V179)*(M179:S179 = "★")))</f>
        <v>0</v>
      </c>
      <c r="Z179" s="135"/>
      <c r="AA179" s="135" t="str">
        <f t="shared" ref="AA179" si="703">IF(AK179&gt;=0.285,"OK","NG")</f>
        <v>NG</v>
      </c>
      <c r="AB179" s="136"/>
      <c r="AC179" s="144"/>
      <c r="AD179" s="144"/>
      <c r="AE179" s="144"/>
      <c r="AF179" s="144"/>
      <c r="AG179" s="144"/>
      <c r="AH179" s="145"/>
      <c r="AI179" s="146"/>
      <c r="AJ179" s="68">
        <f t="shared" ref="AJ179" si="704">COUNTIF(AC179:AI179,"●")</f>
        <v>0</v>
      </c>
      <c r="AK179" s="70">
        <f t="shared" ref="AK179" si="705">IF(COUNTA(AC179:AI179)=0,-1,IF(OR(COUNTIF(AC179:AI179,"▲")&gt;6,AND(AC178&lt;$N$9,$N$9&lt;AI178)),0.285,IF(AJ178+AJ179=0,0,AJ179/(AJ179+AJ178))))</f>
        <v>-1</v>
      </c>
      <c r="AL179" s="68" t="str">
        <f>TEXT(AI178,"YYYY-MM")</f>
        <v>2028-08</v>
      </c>
      <c r="AM179" s="69" cm="1">
        <f t="array" ref="AM179">IF(AL179=AL178,0,SUMPRODUCT((AC178:AI178&gt;=$N$8)*(AC178:AI178 &lt;= $N$9)*(TEXT(AC178:AI178,"yyyy-mm")=AL179)*(AC179:AI179 = "●")))</f>
        <v>0</v>
      </c>
      <c r="AN179" s="69" cm="1">
        <f t="array" ref="AN179">IF(AL179=AL178,0,SUMPRODUCT((AC178:AI178&gt;=$N$8)*(AC178:AI178 &lt;= $N$9)*(TEXT(AC178:AI178,"yyyy-mm")=AL179)*(AC179:AI179 = "▲")))</f>
        <v>0</v>
      </c>
      <c r="AO179" s="69" cm="1">
        <f t="array" ref="AO179">IF(AL179=AL178,0,SUMPRODUCT((AC178:AI178&gt;=$N$8)*(AC178:AI178 &lt;= $N$9)*(TEXT(AC178:AI178,"yyyy-mm")=AL179)*(AC179:AI179 = "★")))</f>
        <v>0</v>
      </c>
      <c r="AP179" s="68"/>
      <c r="AQ179" s="19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3"/>
    </row>
    <row r="180" spans="9:55" s="8" customFormat="1" ht="20.25" customHeight="1" x14ac:dyDescent="0.45">
      <c r="J180" s="86"/>
      <c r="K180" s="135"/>
      <c r="L180" s="132">
        <v>127</v>
      </c>
      <c r="M180" s="141">
        <f>S178+1</f>
        <v>46832</v>
      </c>
      <c r="N180" s="141">
        <f t="shared" ref="N180:S180" si="706">M180+1</f>
        <v>46833</v>
      </c>
      <c r="O180" s="141">
        <f t="shared" si="706"/>
        <v>46834</v>
      </c>
      <c r="P180" s="141">
        <f t="shared" si="706"/>
        <v>46835</v>
      </c>
      <c r="Q180" s="141">
        <f t="shared" si="706"/>
        <v>46836</v>
      </c>
      <c r="R180" s="142">
        <f t="shared" si="706"/>
        <v>46837</v>
      </c>
      <c r="S180" s="143">
        <f t="shared" si="706"/>
        <v>46838</v>
      </c>
      <c r="T180" s="135">
        <f t="shared" ref="T180" si="707">COUNTIF(M181:S181,"★")</f>
        <v>0</v>
      </c>
      <c r="U180" s="135"/>
      <c r="V180" s="135" t="str">
        <f>TEXT(M180,"YYYY-MM")</f>
        <v>2028-03</v>
      </c>
      <c r="W180" s="140" cm="1">
        <f t="array" ref="W180">SUMPRODUCT((M180:S180&gt;=$N$8)*(M180:S180 &lt;= $N$9)*(TEXT(M180:S180,"yyyy-mm")=V180)*(M181:S181 = "●"))</f>
        <v>0</v>
      </c>
      <c r="X180" s="140" cm="1">
        <f t="array" ref="X180">SUMPRODUCT((R180:S180&gt;=$N$8)*(R180:S180 &lt;= $N$9)*(TEXT(R180:S180,"yyyy-mm")=V180)*(R181:S181 = "▲"))</f>
        <v>0</v>
      </c>
      <c r="Y180" s="140" cm="1">
        <f t="array" ref="Y180">SUMPRODUCT((M180:S180&gt;=$N$8)*(M180:S180 &lt;= $N$9)*(TEXT(M180:S180,"yyyy-mm")=V180)*(M181:S181 = "★"))</f>
        <v>0</v>
      </c>
      <c r="Z180" s="135"/>
      <c r="AA180" s="135"/>
      <c r="AB180" s="132">
        <v>148</v>
      </c>
      <c r="AC180" s="141">
        <f>AI178+1</f>
        <v>46979</v>
      </c>
      <c r="AD180" s="141">
        <f t="shared" ref="AD180:AI180" si="708">AC180+1</f>
        <v>46980</v>
      </c>
      <c r="AE180" s="141">
        <f t="shared" si="708"/>
        <v>46981</v>
      </c>
      <c r="AF180" s="141">
        <f t="shared" si="708"/>
        <v>46982</v>
      </c>
      <c r="AG180" s="141">
        <f t="shared" si="708"/>
        <v>46983</v>
      </c>
      <c r="AH180" s="142">
        <f t="shared" si="708"/>
        <v>46984</v>
      </c>
      <c r="AI180" s="143">
        <f t="shared" si="708"/>
        <v>46985</v>
      </c>
      <c r="AJ180" s="68">
        <f t="shared" ref="AJ180" si="709">COUNTIF(AC181:AI181,"★")</f>
        <v>0</v>
      </c>
      <c r="AK180" s="68"/>
      <c r="AL180" s="68" t="str">
        <f>TEXT(AC180,"YYYY-MM")</f>
        <v>2028-08</v>
      </c>
      <c r="AM180" s="69" cm="1">
        <f t="array" ref="AM180">SUMPRODUCT((AC180:AI180&gt;=$N$8)*(AC180:AI180 &lt;= $N$9)*(TEXT(AC180:AI180,"yyyy-mm")=AL180)*(AC181:AI181 = "●"))</f>
        <v>0</v>
      </c>
      <c r="AN180" s="69" cm="1">
        <f t="array" ref="AN180">SUMPRODUCT((AH180:AI180&gt;=$N$8)*(AH180:AI180 &lt;= $N$9)*(TEXT(AH180:AI180,"yyyy-mm")=AL180)*(AH181:AI181 = "▲"))</f>
        <v>0</v>
      </c>
      <c r="AO180" s="69" cm="1">
        <f t="array" ref="AO180">SUMPRODUCT((AC180:AI180&gt;=$N$8)*(AC180:AI180 &lt;= $N$9)*(TEXT(AC180:AI180,"yyyy-mm")=AL180)*(AC181:AI181 = "★"))</f>
        <v>0</v>
      </c>
      <c r="AP180" s="68"/>
      <c r="AQ180" s="19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3"/>
    </row>
    <row r="181" spans="9:55" s="8" customFormat="1" ht="20.25" customHeight="1" thickBot="1" x14ac:dyDescent="0.5">
      <c r="J181" s="86"/>
      <c r="K181" s="135" t="str">
        <f t="shared" ref="K181" si="710">IF(U181&gt;=0.285,"OK","NG")</f>
        <v>NG</v>
      </c>
      <c r="L181" s="136"/>
      <c r="M181" s="144"/>
      <c r="N181" s="144"/>
      <c r="O181" s="144"/>
      <c r="P181" s="144"/>
      <c r="Q181" s="144"/>
      <c r="R181" s="145"/>
      <c r="S181" s="146"/>
      <c r="T181" s="135">
        <f t="shared" ref="T181" si="711">COUNTIF(M181:S181,"●")</f>
        <v>0</v>
      </c>
      <c r="U181" s="147">
        <f t="shared" ref="U181" si="712">IF(COUNTA(M181:S181)=0,-1,IF(OR(COUNTIF(M181:S181,"▲")&gt;6,AND(M180&lt;$N$9,$N$9&lt;S180)),0.285,IF(T180+T181=0,0,T181/(T181+T180))))</f>
        <v>-1</v>
      </c>
      <c r="V181" s="135" t="str">
        <f>TEXT(S180,"YYYY-MM")</f>
        <v>2028-03</v>
      </c>
      <c r="W181" s="140" cm="1">
        <f t="array" ref="W181">IF(V181=V180,0,SUMPRODUCT((M180:S180&gt;=$N$8)*(M180:S180 &lt;= $N$9)*(TEXT(M180:S180,"yyyy-mm")=V181)*(M181:S181 = "●")))</f>
        <v>0</v>
      </c>
      <c r="X181" s="140" cm="1">
        <f t="array" ref="X181">IF(V181=V180,0,SUMPRODUCT((M180:S180&gt;=$N$8)*(M180:S180 &lt;= $N$9)*(TEXT(M180:S180,"yyyy-mm")=V181)*(M181:S181 = "▲")))</f>
        <v>0</v>
      </c>
      <c r="Y181" s="140" cm="1">
        <f t="array" ref="Y181">IF(V181=V180,0,SUMPRODUCT((M180:S180&gt;=$N$8)*(M180:S180 &lt;= $N$9)*(TEXT(M180:S180,"yyyy-mm")=V181)*(M181:S181 = "★")))</f>
        <v>0</v>
      </c>
      <c r="Z181" s="135"/>
      <c r="AA181" s="135" t="str">
        <f t="shared" ref="AA181" si="713">IF(AK181&gt;=0.285,"OK","NG")</f>
        <v>NG</v>
      </c>
      <c r="AB181" s="136"/>
      <c r="AC181" s="144"/>
      <c r="AD181" s="144"/>
      <c r="AE181" s="144"/>
      <c r="AF181" s="144"/>
      <c r="AG181" s="144"/>
      <c r="AH181" s="145"/>
      <c r="AI181" s="146"/>
      <c r="AJ181" s="68">
        <f t="shared" ref="AJ181" si="714">COUNTIF(AC181:AI181,"●")</f>
        <v>0</v>
      </c>
      <c r="AK181" s="70">
        <f t="shared" ref="AK181" si="715">IF(COUNTA(AC181:AI181)=0,-1,IF(OR(COUNTIF(AC181:AI181,"▲")&gt;6,AND(AC180&lt;$N$9,$N$9&lt;AI180)),0.285,IF(AJ180+AJ181=0,0,AJ181/(AJ181+AJ180))))</f>
        <v>-1</v>
      </c>
      <c r="AL181" s="68" t="str">
        <f>TEXT(AI180,"YYYY-MM")</f>
        <v>2028-08</v>
      </c>
      <c r="AM181" s="69" cm="1">
        <f t="array" ref="AM181">IF(AL181=AL180,0,SUMPRODUCT((AC180:AI180&gt;=$N$8)*(AC180:AI180 &lt;= $N$9)*(TEXT(AC180:AI180,"yyyy-mm")=AL181)*(AC181:AI181 = "●")))</f>
        <v>0</v>
      </c>
      <c r="AN181" s="69" cm="1">
        <f t="array" ref="AN181">IF(AL181=AL180,0,SUMPRODUCT((AC180:AI180&gt;=$N$8)*(AC180:AI180 &lt;= $N$9)*(TEXT(AC180:AI180,"yyyy-mm")=AL181)*(AC181:AI181 = "▲")))</f>
        <v>0</v>
      </c>
      <c r="AO181" s="69" cm="1">
        <f t="array" ref="AO181">IF(AL181=AL180,0,SUMPRODUCT((AC180:AI180&gt;=$N$8)*(AC180:AI180 &lt;= $N$9)*(TEXT(AC180:AI180,"yyyy-mm")=AL181)*(AC181:AI181 = "★")))</f>
        <v>0</v>
      </c>
      <c r="AP181" s="68"/>
      <c r="AQ181" s="19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3"/>
    </row>
    <row r="182" spans="9:55" s="8" customFormat="1" ht="20.25" customHeight="1" x14ac:dyDescent="0.45">
      <c r="I182" s="4"/>
      <c r="J182" s="86"/>
      <c r="K182" s="135"/>
      <c r="L182" s="132">
        <v>128</v>
      </c>
      <c r="M182" s="141">
        <f>S180+1</f>
        <v>46839</v>
      </c>
      <c r="N182" s="141">
        <f t="shared" ref="N182:S182" si="716">M182+1</f>
        <v>46840</v>
      </c>
      <c r="O182" s="141">
        <f t="shared" si="716"/>
        <v>46841</v>
      </c>
      <c r="P182" s="141">
        <f t="shared" si="716"/>
        <v>46842</v>
      </c>
      <c r="Q182" s="141">
        <f t="shared" si="716"/>
        <v>46843</v>
      </c>
      <c r="R182" s="142">
        <f t="shared" si="716"/>
        <v>46844</v>
      </c>
      <c r="S182" s="143">
        <f t="shared" si="716"/>
        <v>46845</v>
      </c>
      <c r="T182" s="135">
        <f t="shared" ref="T182" si="717">COUNTIF(M183:S183,"★")</f>
        <v>0</v>
      </c>
      <c r="U182" s="135"/>
      <c r="V182" s="135" t="str">
        <f>TEXT(M182,"YYYY-MM")</f>
        <v>2028-03</v>
      </c>
      <c r="W182" s="140" cm="1">
        <f t="array" ref="W182">SUMPRODUCT((M182:S182&gt;=$N$8)*(M182:S182 &lt;= $N$9)*(TEXT(M182:S182,"yyyy-mm")=V182)*(M183:S183 = "●"))</f>
        <v>0</v>
      </c>
      <c r="X182" s="140" cm="1">
        <f t="array" ref="X182">SUMPRODUCT((R182:S182&gt;=$N$8)*(R182:S182 &lt;= $N$9)*(TEXT(R182:S182,"yyyy-mm")=V182)*(R183:S183 = "▲"))</f>
        <v>0</v>
      </c>
      <c r="Y182" s="140" cm="1">
        <f t="array" ref="Y182">SUMPRODUCT((M182:S182&gt;=$N$8)*(M182:S182 &lt;= $N$9)*(TEXT(M182:S182,"yyyy-mm")=V182)*(M183:S183 = "★"))</f>
        <v>0</v>
      </c>
      <c r="Z182" s="135"/>
      <c r="AA182" s="135"/>
      <c r="AB182" s="132">
        <v>149</v>
      </c>
      <c r="AC182" s="141">
        <f>AI180+1</f>
        <v>46986</v>
      </c>
      <c r="AD182" s="141">
        <f t="shared" ref="AD182:AI182" si="718">AC182+1</f>
        <v>46987</v>
      </c>
      <c r="AE182" s="141">
        <f t="shared" si="718"/>
        <v>46988</v>
      </c>
      <c r="AF182" s="141">
        <f t="shared" si="718"/>
        <v>46989</v>
      </c>
      <c r="AG182" s="141">
        <f t="shared" si="718"/>
        <v>46990</v>
      </c>
      <c r="AH182" s="142">
        <f t="shared" si="718"/>
        <v>46991</v>
      </c>
      <c r="AI182" s="143">
        <f t="shared" si="718"/>
        <v>46992</v>
      </c>
      <c r="AJ182" s="68">
        <f t="shared" ref="AJ182" si="719">COUNTIF(AC183:AI183,"★")</f>
        <v>0</v>
      </c>
      <c r="AK182" s="68"/>
      <c r="AL182" s="68" t="str">
        <f>TEXT(AC182,"YYYY-MM")</f>
        <v>2028-08</v>
      </c>
      <c r="AM182" s="69" cm="1">
        <f t="array" ref="AM182">SUMPRODUCT((AC182:AI182&gt;=$N$8)*(AC182:AI182 &lt;= $N$9)*(TEXT(AC182:AI182,"yyyy-mm")=AL182)*(AC183:AI183 = "●"))</f>
        <v>0</v>
      </c>
      <c r="AN182" s="69" cm="1">
        <f t="array" ref="AN182">SUMPRODUCT((AH182:AI182&gt;=$N$8)*(AH182:AI182 &lt;= $N$9)*(TEXT(AH182:AI182,"yyyy-mm")=AL182)*(AH183:AI183 = "▲"))</f>
        <v>0</v>
      </c>
      <c r="AO182" s="69" cm="1">
        <f t="array" ref="AO182">SUMPRODUCT((AC182:AI182&gt;=$N$8)*(AC182:AI182 &lt;= $N$9)*(TEXT(AC182:AI182,"yyyy-mm")=AL182)*(AC183:AI183 = "★"))</f>
        <v>0</v>
      </c>
      <c r="AP182" s="68"/>
      <c r="AQ182" s="19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3"/>
    </row>
    <row r="183" spans="9:55" s="8" customFormat="1" ht="20.25" customHeight="1" thickBot="1" x14ac:dyDescent="0.5">
      <c r="I183" s="4"/>
      <c r="J183" s="86"/>
      <c r="K183" s="135" t="str">
        <f t="shared" ref="K183" si="720">IF(U183&gt;=0.285,"OK","NG")</f>
        <v>NG</v>
      </c>
      <c r="L183" s="136"/>
      <c r="M183" s="144"/>
      <c r="N183" s="144"/>
      <c r="O183" s="144"/>
      <c r="P183" s="144"/>
      <c r="Q183" s="144"/>
      <c r="R183" s="145"/>
      <c r="S183" s="146"/>
      <c r="T183" s="135">
        <f t="shared" ref="T183" si="721">COUNTIF(M183:S183,"●")</f>
        <v>0</v>
      </c>
      <c r="U183" s="147">
        <f t="shared" ref="U183" si="722">IF(COUNTA(M183:S183)=0,-1,IF(OR(COUNTIF(M183:S183,"▲")&gt;6,AND(M182&lt;$N$9,$N$9&lt;S182)),0.285,IF(T182+T183=0,0,T183/(T183+T182))))</f>
        <v>-1</v>
      </c>
      <c r="V183" s="135" t="str">
        <f>TEXT(S182,"YYYY-MM")</f>
        <v>2028-04</v>
      </c>
      <c r="W183" s="140" cm="1">
        <f t="array" ref="W183">IF(V183=V182,0,SUMPRODUCT((M182:S182&gt;=$N$8)*(M182:S182 &lt;= $N$9)*(TEXT(M182:S182,"yyyy-mm")=V183)*(M183:S183 = "●")))</f>
        <v>0</v>
      </c>
      <c r="X183" s="140" cm="1">
        <f t="array" ref="X183">IF(V183=V182,0,SUMPRODUCT((M182:S182&gt;=$N$8)*(M182:S182 &lt;= $N$9)*(TEXT(M182:S182,"yyyy-mm")=V183)*(M183:S183 = "▲")))</f>
        <v>0</v>
      </c>
      <c r="Y183" s="140" cm="1">
        <f t="array" ref="Y183">IF(V183=V182,0,SUMPRODUCT((M182:S182&gt;=$N$8)*(M182:S182 &lt;= $N$9)*(TEXT(M182:S182,"yyyy-mm")=V183)*(M183:S183 = "★")))</f>
        <v>0</v>
      </c>
      <c r="Z183" s="135"/>
      <c r="AA183" s="135" t="str">
        <f t="shared" ref="AA183" si="723">IF(AK183&gt;=0.285,"OK","NG")</f>
        <v>NG</v>
      </c>
      <c r="AB183" s="136"/>
      <c r="AC183" s="144"/>
      <c r="AD183" s="144"/>
      <c r="AE183" s="144"/>
      <c r="AF183" s="144"/>
      <c r="AG183" s="144"/>
      <c r="AH183" s="145"/>
      <c r="AI183" s="146"/>
      <c r="AJ183" s="68">
        <f t="shared" ref="AJ183" si="724">COUNTIF(AC183:AI183,"●")</f>
        <v>0</v>
      </c>
      <c r="AK183" s="70">
        <f t="shared" ref="AK183" si="725">IF(COUNTA(AC183:AI183)=0,-1,IF(OR(COUNTIF(AC183:AI183,"▲")&gt;6,AND(AC182&lt;$N$9,$N$9&lt;AI182)),0.285,IF(AJ182+AJ183=0,0,AJ183/(AJ183+AJ182))))</f>
        <v>-1</v>
      </c>
      <c r="AL183" s="68" t="str">
        <f>TEXT(AI182,"YYYY-MM")</f>
        <v>2028-08</v>
      </c>
      <c r="AM183" s="69" cm="1">
        <f t="array" ref="AM183">IF(AL183=AL182,0,SUMPRODUCT((AC182:AI182&gt;=$N$8)*(AC182:AI182 &lt;= $N$9)*(TEXT(AC182:AI182,"yyyy-mm")=AL183)*(AC183:AI183 = "●")))</f>
        <v>0</v>
      </c>
      <c r="AN183" s="69" cm="1">
        <f t="array" ref="AN183">IF(AL183=AL182,0,SUMPRODUCT((AC182:AI182&gt;=$N$8)*(AC182:AI182 &lt;= $N$9)*(TEXT(AC182:AI182,"yyyy-mm")=AL183)*(AC183:AI183 = "▲")))</f>
        <v>0</v>
      </c>
      <c r="AO183" s="69" cm="1">
        <f t="array" ref="AO183">IF(AL183=AL182,0,SUMPRODUCT((AC182:AI182&gt;=$N$8)*(AC182:AI182 &lt;= $N$9)*(TEXT(AC182:AI182,"yyyy-mm")=AL183)*(AC183:AI183 = "★")))</f>
        <v>0</v>
      </c>
      <c r="AP183" s="68"/>
      <c r="AQ183" s="19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3"/>
    </row>
    <row r="184" spans="9:55" s="8" customFormat="1" ht="20.25" customHeight="1" x14ac:dyDescent="0.45">
      <c r="I184" s="4"/>
      <c r="J184" s="86"/>
      <c r="K184" s="135"/>
      <c r="L184" s="132">
        <v>129</v>
      </c>
      <c r="M184" s="141">
        <f>S182+1</f>
        <v>46846</v>
      </c>
      <c r="N184" s="141">
        <f t="shared" ref="N184:S184" si="726">M184+1</f>
        <v>46847</v>
      </c>
      <c r="O184" s="141">
        <f t="shared" si="726"/>
        <v>46848</v>
      </c>
      <c r="P184" s="141">
        <f t="shared" si="726"/>
        <v>46849</v>
      </c>
      <c r="Q184" s="141">
        <f t="shared" si="726"/>
        <v>46850</v>
      </c>
      <c r="R184" s="142">
        <f t="shared" si="726"/>
        <v>46851</v>
      </c>
      <c r="S184" s="143">
        <f t="shared" si="726"/>
        <v>46852</v>
      </c>
      <c r="T184" s="135">
        <f t="shared" ref="T184" si="727">COUNTIF(M185:S185,"★")</f>
        <v>0</v>
      </c>
      <c r="U184" s="135"/>
      <c r="V184" s="135" t="str">
        <f>TEXT(M184,"YYYY-MM")</f>
        <v>2028-04</v>
      </c>
      <c r="W184" s="140" cm="1">
        <f t="array" ref="W184">SUMPRODUCT((M184:S184&gt;=$N$8)*(M184:S184 &lt;= $N$9)*(TEXT(M184:S184,"yyyy-mm")=V184)*(M185:S185 = "●"))</f>
        <v>0</v>
      </c>
      <c r="X184" s="140" cm="1">
        <f t="array" ref="X184">SUMPRODUCT((R184:S184&gt;=$N$8)*(R184:S184 &lt;= $N$9)*(TEXT(R184:S184,"yyyy-mm")=V184)*(R185:S185 = "▲"))</f>
        <v>0</v>
      </c>
      <c r="Y184" s="140" cm="1">
        <f t="array" ref="Y184">SUMPRODUCT((M184:S184&gt;=$N$8)*(M184:S184 &lt;= $N$9)*(TEXT(M184:S184,"yyyy-mm")=V184)*(M185:S185 = "★"))</f>
        <v>0</v>
      </c>
      <c r="Z184" s="135"/>
      <c r="AA184" s="135"/>
      <c r="AB184" s="132">
        <v>150</v>
      </c>
      <c r="AC184" s="141">
        <f>AI182+1</f>
        <v>46993</v>
      </c>
      <c r="AD184" s="141">
        <f t="shared" ref="AD184:AI184" si="728">AC184+1</f>
        <v>46994</v>
      </c>
      <c r="AE184" s="141">
        <f t="shared" si="728"/>
        <v>46995</v>
      </c>
      <c r="AF184" s="141">
        <f t="shared" si="728"/>
        <v>46996</v>
      </c>
      <c r="AG184" s="141">
        <f t="shared" si="728"/>
        <v>46997</v>
      </c>
      <c r="AH184" s="142">
        <f t="shared" si="728"/>
        <v>46998</v>
      </c>
      <c r="AI184" s="143">
        <f t="shared" si="728"/>
        <v>46999</v>
      </c>
      <c r="AJ184" s="68">
        <f t="shared" ref="AJ184" si="729">COUNTIF(AC185:AI185,"★")</f>
        <v>0</v>
      </c>
      <c r="AK184" s="68"/>
      <c r="AL184" s="68" t="str">
        <f>TEXT(AC184,"YYYY-MM")</f>
        <v>2028-08</v>
      </c>
      <c r="AM184" s="69" cm="1">
        <f t="array" ref="AM184">SUMPRODUCT((AC184:AI184&gt;=$N$8)*(AC184:AI184 &lt;= $N$9)*(TEXT(AC184:AI184,"yyyy-mm")=AL184)*(AC185:AI185 = "●"))</f>
        <v>0</v>
      </c>
      <c r="AN184" s="69" cm="1">
        <f t="array" ref="AN184">SUMPRODUCT((AH184:AI184&gt;=$N$8)*(AH184:AI184 &lt;= $N$9)*(TEXT(AH184:AI184,"yyyy-mm")=AL184)*(AH185:AI185 = "▲"))</f>
        <v>0</v>
      </c>
      <c r="AO184" s="69" cm="1">
        <f t="array" ref="AO184">SUMPRODUCT((AC184:AI184&gt;=$N$8)*(AC184:AI184 &lt;= $N$9)*(TEXT(AC184:AI184,"yyyy-mm")=AL184)*(AC185:AI185 = "★"))</f>
        <v>0</v>
      </c>
      <c r="AP184" s="68"/>
      <c r="AQ184" s="19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3"/>
    </row>
    <row r="185" spans="9:55" s="8" customFormat="1" ht="20.25" customHeight="1" thickBot="1" x14ac:dyDescent="0.5">
      <c r="I185" s="4"/>
      <c r="J185" s="86"/>
      <c r="K185" s="135" t="str">
        <f t="shared" ref="K185" si="730">IF(U185&gt;=0.285,"OK","NG")</f>
        <v>NG</v>
      </c>
      <c r="L185" s="136"/>
      <c r="M185" s="144"/>
      <c r="N185" s="144"/>
      <c r="O185" s="144"/>
      <c r="P185" s="144"/>
      <c r="Q185" s="144"/>
      <c r="R185" s="145"/>
      <c r="S185" s="146"/>
      <c r="T185" s="135">
        <f t="shared" ref="T185" si="731">COUNTIF(M185:S185,"●")</f>
        <v>0</v>
      </c>
      <c r="U185" s="147">
        <f t="shared" ref="U185" si="732">IF(COUNTA(M185:S185)=0,-1,IF(OR(COUNTIF(M185:S185,"▲")&gt;6,AND(M184&lt;$N$9,$N$9&lt;S184)),0.285,IF(T184+T185=0,0,T185/(T185+T184))))</f>
        <v>-1</v>
      </c>
      <c r="V185" s="135" t="str">
        <f>TEXT(S184,"YYYY-MM")</f>
        <v>2028-04</v>
      </c>
      <c r="W185" s="140" cm="1">
        <f t="array" ref="W185">IF(V185=V184,0,SUMPRODUCT((M184:S184&gt;=$N$8)*(M184:S184 &lt;= $N$9)*(TEXT(M184:S184,"yyyy-mm")=V185)*(M185:S185 = "●")))</f>
        <v>0</v>
      </c>
      <c r="X185" s="140" cm="1">
        <f t="array" ref="X185">IF(V185=V184,0,SUMPRODUCT((M184:S184&gt;=$N$8)*(M184:S184 &lt;= $N$9)*(TEXT(M184:S184,"yyyy-mm")=V185)*(M185:S185 = "▲")))</f>
        <v>0</v>
      </c>
      <c r="Y185" s="140" cm="1">
        <f t="array" ref="Y185">IF(V185=V184,0,SUMPRODUCT((M184:S184&gt;=$N$8)*(M184:S184 &lt;= $N$9)*(TEXT(M184:S184,"yyyy-mm")=V185)*(M185:S185 = "★")))</f>
        <v>0</v>
      </c>
      <c r="Z185" s="135"/>
      <c r="AA185" s="135" t="str">
        <f t="shared" ref="AA185" si="733">IF(AK185&gt;=0.285,"OK","NG")</f>
        <v>NG</v>
      </c>
      <c r="AB185" s="136"/>
      <c r="AC185" s="144"/>
      <c r="AD185" s="144"/>
      <c r="AE185" s="144"/>
      <c r="AF185" s="144"/>
      <c r="AG185" s="144"/>
      <c r="AH185" s="145"/>
      <c r="AI185" s="146"/>
      <c r="AJ185" s="68">
        <f t="shared" ref="AJ185" si="734">COUNTIF(AC185:AI185,"●")</f>
        <v>0</v>
      </c>
      <c r="AK185" s="70">
        <f t="shared" ref="AK185" si="735">IF(COUNTA(AC185:AI185)=0,-1,IF(OR(COUNTIF(AC185:AI185,"▲")&gt;6,AND(AC184&lt;$N$9,$N$9&lt;AI184)),0.285,IF(AJ184+AJ185=0,0,AJ185/(AJ185+AJ184))))</f>
        <v>-1</v>
      </c>
      <c r="AL185" s="68" t="str">
        <f>TEXT(AI184,"YYYY-MM")</f>
        <v>2028-09</v>
      </c>
      <c r="AM185" s="69" cm="1">
        <f t="array" ref="AM185">IF(AL185=AL184,0,SUMPRODUCT((AC184:AI184&gt;=$N$8)*(AC184:AI184 &lt;= $N$9)*(TEXT(AC184:AI184,"yyyy-mm")=AL185)*(AC185:AI185 = "●")))</f>
        <v>0</v>
      </c>
      <c r="AN185" s="69" cm="1">
        <f t="array" ref="AN185">IF(AL185=AL184,0,SUMPRODUCT((AC184:AI184&gt;=$N$8)*(AC184:AI184 &lt;= $N$9)*(TEXT(AC184:AI184,"yyyy-mm")=AL185)*(AC185:AI185 = "▲")))</f>
        <v>0</v>
      </c>
      <c r="AO185" s="69" cm="1">
        <f t="array" ref="AO185">IF(AL185=AL184,0,SUMPRODUCT((AC184:AI184&gt;=$N$8)*(AC184:AI184 &lt;= $N$9)*(TEXT(AC184:AI184,"yyyy-mm")=AL185)*(AC185:AI185 = "★")))</f>
        <v>0</v>
      </c>
      <c r="AP185" s="68"/>
      <c r="AQ185" s="19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3"/>
    </row>
    <row r="186" spans="9:55" s="8" customFormat="1" ht="20.25" customHeight="1" x14ac:dyDescent="0.45">
      <c r="I186" s="4"/>
      <c r="J186" s="86"/>
      <c r="K186" s="135"/>
      <c r="L186" s="132">
        <v>130</v>
      </c>
      <c r="M186" s="141">
        <f>S184+1</f>
        <v>46853</v>
      </c>
      <c r="N186" s="141">
        <f t="shared" ref="N186:S186" si="736">M186+1</f>
        <v>46854</v>
      </c>
      <c r="O186" s="141">
        <f t="shared" si="736"/>
        <v>46855</v>
      </c>
      <c r="P186" s="141">
        <f t="shared" si="736"/>
        <v>46856</v>
      </c>
      <c r="Q186" s="141">
        <f t="shared" si="736"/>
        <v>46857</v>
      </c>
      <c r="R186" s="142">
        <f t="shared" si="736"/>
        <v>46858</v>
      </c>
      <c r="S186" s="143">
        <f t="shared" si="736"/>
        <v>46859</v>
      </c>
      <c r="T186" s="135">
        <f t="shared" ref="T186" si="737">COUNTIF(M187:S187,"★")</f>
        <v>0</v>
      </c>
      <c r="U186" s="135"/>
      <c r="V186" s="135" t="str">
        <f>TEXT(M186,"YYYY-MM")</f>
        <v>2028-04</v>
      </c>
      <c r="W186" s="140" cm="1">
        <f t="array" ref="W186">SUMPRODUCT((M186:S186&gt;=$N$8)*(M186:S186 &lt;= $N$9)*(TEXT(M186:S186,"yyyy-mm")=V186)*(M187:S187 = "●"))</f>
        <v>0</v>
      </c>
      <c r="X186" s="140" cm="1">
        <f t="array" ref="X186">SUMPRODUCT((R186:S186&gt;=$N$8)*(R186:S186 &lt;= $N$9)*(TEXT(R186:S186,"yyyy-mm")=V186)*(R187:S187 = "▲"))</f>
        <v>0</v>
      </c>
      <c r="Y186" s="140" cm="1">
        <f t="array" ref="Y186">SUMPRODUCT((M186:S186&gt;=$N$8)*(M186:S186 &lt;= $N$9)*(TEXT(M186:S186,"yyyy-mm")=V186)*(M187:S187 = "★"))</f>
        <v>0</v>
      </c>
      <c r="Z186" s="135"/>
      <c r="AA186" s="135"/>
      <c r="AB186" s="132">
        <v>151</v>
      </c>
      <c r="AC186" s="141">
        <f>AI184+1</f>
        <v>47000</v>
      </c>
      <c r="AD186" s="141">
        <f t="shared" ref="AD186:AI186" si="738">AC186+1</f>
        <v>47001</v>
      </c>
      <c r="AE186" s="141">
        <f t="shared" si="738"/>
        <v>47002</v>
      </c>
      <c r="AF186" s="141">
        <f t="shared" si="738"/>
        <v>47003</v>
      </c>
      <c r="AG186" s="141">
        <f t="shared" si="738"/>
        <v>47004</v>
      </c>
      <c r="AH186" s="142">
        <f t="shared" si="738"/>
        <v>47005</v>
      </c>
      <c r="AI186" s="143">
        <f t="shared" si="738"/>
        <v>47006</v>
      </c>
      <c r="AJ186" s="68">
        <f t="shared" ref="AJ186" si="739">COUNTIF(AC187:AI187,"★")</f>
        <v>0</v>
      </c>
      <c r="AK186" s="68"/>
      <c r="AL186" s="68" t="str">
        <f>TEXT(AC186,"YYYY-MM")</f>
        <v>2028-09</v>
      </c>
      <c r="AM186" s="69" cm="1">
        <f t="array" ref="AM186">SUMPRODUCT((AC186:AI186&gt;=$N$8)*(AC186:AI186 &lt;= $N$9)*(TEXT(AC186:AI186,"yyyy-mm")=AL186)*(AC187:AI187 = "●"))</f>
        <v>0</v>
      </c>
      <c r="AN186" s="69" cm="1">
        <f t="array" ref="AN186">SUMPRODUCT((AH186:AI186&gt;=$N$8)*(AH186:AI186 &lt;= $N$9)*(TEXT(AH186:AI186,"yyyy-mm")=AL186)*(AH187:AI187 = "▲"))</f>
        <v>0</v>
      </c>
      <c r="AO186" s="69" cm="1">
        <f t="array" ref="AO186">SUMPRODUCT((AC186:AI186&gt;=$N$8)*(AC186:AI186 &lt;= $N$9)*(TEXT(AC186:AI186,"yyyy-mm")=AL186)*(AC187:AI187 = "★"))</f>
        <v>0</v>
      </c>
      <c r="AP186" s="68"/>
      <c r="AQ186" s="19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3"/>
    </row>
    <row r="187" spans="9:55" s="8" customFormat="1" ht="20.25" customHeight="1" thickBot="1" x14ac:dyDescent="0.5">
      <c r="I187" s="4"/>
      <c r="J187" s="86"/>
      <c r="K187" s="135" t="str">
        <f t="shared" ref="K187" si="740">IF(U187&gt;=0.285,"OK","NG")</f>
        <v>NG</v>
      </c>
      <c r="L187" s="136"/>
      <c r="M187" s="144"/>
      <c r="N187" s="144"/>
      <c r="O187" s="144"/>
      <c r="P187" s="144"/>
      <c r="Q187" s="144"/>
      <c r="R187" s="145"/>
      <c r="S187" s="146"/>
      <c r="T187" s="135">
        <f t="shared" ref="T187" si="741">COUNTIF(M187:S187,"●")</f>
        <v>0</v>
      </c>
      <c r="U187" s="147">
        <f t="shared" ref="U187" si="742">IF(COUNTA(M187:S187)=0,-1,IF(OR(COUNTIF(M187:S187,"▲")&gt;6,AND(M186&lt;$N$9,$N$9&lt;S186)),0.285,IF(T186+T187=0,0,T187/(T187+T186))))</f>
        <v>-1</v>
      </c>
      <c r="V187" s="135" t="str">
        <f>TEXT(S186,"YYYY-MM")</f>
        <v>2028-04</v>
      </c>
      <c r="W187" s="140" cm="1">
        <f t="array" ref="W187">IF(V187=V186,0,SUMPRODUCT((M186:S186&gt;=$N$8)*(M186:S186 &lt;= $N$9)*(TEXT(M186:S186,"yyyy-mm")=V187)*(M187:S187 = "●")))</f>
        <v>0</v>
      </c>
      <c r="X187" s="140" cm="1">
        <f t="array" ref="X187">IF(V187=V186,0,SUMPRODUCT((M186:S186&gt;=$N$8)*(M186:S186 &lt;= $N$9)*(TEXT(M186:S186,"yyyy-mm")=V187)*(M187:S187 = "▲")))</f>
        <v>0</v>
      </c>
      <c r="Y187" s="140" cm="1">
        <f t="array" ref="Y187">IF(V187=V186,0,SUMPRODUCT((M186:S186&gt;=$N$8)*(M186:S186 &lt;= $N$9)*(TEXT(M186:S186,"yyyy-mm")=V187)*(M187:S187 = "★")))</f>
        <v>0</v>
      </c>
      <c r="Z187" s="135"/>
      <c r="AA187" s="135" t="str">
        <f t="shared" ref="AA187" si="743">IF(AK187&gt;=0.285,"OK","NG")</f>
        <v>NG</v>
      </c>
      <c r="AB187" s="136"/>
      <c r="AC187" s="144"/>
      <c r="AD187" s="144"/>
      <c r="AE187" s="144"/>
      <c r="AF187" s="144"/>
      <c r="AG187" s="144"/>
      <c r="AH187" s="145"/>
      <c r="AI187" s="146"/>
      <c r="AJ187" s="68">
        <f t="shared" ref="AJ187" si="744">COUNTIF(AC187:AI187,"●")</f>
        <v>0</v>
      </c>
      <c r="AK187" s="70">
        <f t="shared" ref="AK187" si="745">IF(COUNTA(AC187:AI187)=0,-1,IF(OR(COUNTIF(AC187:AI187,"▲")&gt;6,AND(AC186&lt;$N$9,$N$9&lt;AI186)),0.285,IF(AJ186+AJ187=0,0,AJ187/(AJ187+AJ186))))</f>
        <v>-1</v>
      </c>
      <c r="AL187" s="68" t="str">
        <f>TEXT(AI186,"YYYY-MM")</f>
        <v>2028-09</v>
      </c>
      <c r="AM187" s="69" cm="1">
        <f t="array" ref="AM187">IF(AL187=AL186,0,SUMPRODUCT((AC186:AI186&gt;=$N$8)*(AC186:AI186 &lt;= $N$9)*(TEXT(AC186:AI186,"yyyy-mm")=AL187)*(AC187:AI187 = "●")))</f>
        <v>0</v>
      </c>
      <c r="AN187" s="69" cm="1">
        <f t="array" ref="AN187">IF(AL187=AL186,0,SUMPRODUCT((AC186:AI186&gt;=$N$8)*(AC186:AI186 &lt;= $N$9)*(TEXT(AC186:AI186,"yyyy-mm")=AL187)*(AC187:AI187 = "▲")))</f>
        <v>0</v>
      </c>
      <c r="AO187" s="69" cm="1">
        <f t="array" ref="AO187">IF(AL187=AL186,0,SUMPRODUCT((AC186:AI186&gt;=$N$8)*(AC186:AI186 &lt;= $N$9)*(TEXT(AC186:AI186,"yyyy-mm")=AL187)*(AC187:AI187 = "★")))</f>
        <v>0</v>
      </c>
      <c r="AP187" s="68"/>
      <c r="AQ187" s="19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3"/>
    </row>
    <row r="188" spans="9:55" s="8" customFormat="1" ht="20.25" customHeight="1" x14ac:dyDescent="0.45">
      <c r="I188" s="4"/>
      <c r="J188" s="86"/>
      <c r="K188" s="135"/>
      <c r="L188" s="132">
        <v>131</v>
      </c>
      <c r="M188" s="141">
        <f>S186+1</f>
        <v>46860</v>
      </c>
      <c r="N188" s="141">
        <f t="shared" ref="N188:S188" si="746">M188+1</f>
        <v>46861</v>
      </c>
      <c r="O188" s="141">
        <f t="shared" si="746"/>
        <v>46862</v>
      </c>
      <c r="P188" s="141">
        <f t="shared" si="746"/>
        <v>46863</v>
      </c>
      <c r="Q188" s="141">
        <f t="shared" si="746"/>
        <v>46864</v>
      </c>
      <c r="R188" s="142">
        <f t="shared" si="746"/>
        <v>46865</v>
      </c>
      <c r="S188" s="143">
        <f t="shared" si="746"/>
        <v>46866</v>
      </c>
      <c r="T188" s="135">
        <f t="shared" ref="T188" si="747">COUNTIF(M189:S189,"★")</f>
        <v>0</v>
      </c>
      <c r="U188" s="135"/>
      <c r="V188" s="135" t="str">
        <f>TEXT(M188,"YYYY-MM")</f>
        <v>2028-04</v>
      </c>
      <c r="W188" s="140" cm="1">
        <f t="array" ref="W188">SUMPRODUCT((M188:S188&gt;=$N$8)*(M188:S188 &lt;= $N$9)*(TEXT(M188:S188,"yyyy-mm")=V188)*(M189:S189 = "●"))</f>
        <v>0</v>
      </c>
      <c r="X188" s="140" cm="1">
        <f t="array" ref="X188">SUMPRODUCT((R188:S188&gt;=$N$8)*(R188:S188 &lt;= $N$9)*(TEXT(R188:S188,"yyyy-mm")=V188)*(R189:S189 = "▲"))</f>
        <v>0</v>
      </c>
      <c r="Y188" s="140" cm="1">
        <f t="array" ref="Y188">SUMPRODUCT((M188:S188&gt;=$N$8)*(M188:S188 &lt;= $N$9)*(TEXT(M188:S188,"yyyy-mm")=V188)*(M189:S189 = "★"))</f>
        <v>0</v>
      </c>
      <c r="Z188" s="135"/>
      <c r="AA188" s="135"/>
      <c r="AB188" s="132">
        <v>152</v>
      </c>
      <c r="AC188" s="141">
        <f>AI186+1</f>
        <v>47007</v>
      </c>
      <c r="AD188" s="141">
        <f t="shared" ref="AD188:AI188" si="748">AC188+1</f>
        <v>47008</v>
      </c>
      <c r="AE188" s="141">
        <f t="shared" si="748"/>
        <v>47009</v>
      </c>
      <c r="AF188" s="141">
        <f t="shared" si="748"/>
        <v>47010</v>
      </c>
      <c r="AG188" s="141">
        <f t="shared" si="748"/>
        <v>47011</v>
      </c>
      <c r="AH188" s="142">
        <f t="shared" si="748"/>
        <v>47012</v>
      </c>
      <c r="AI188" s="143">
        <f t="shared" si="748"/>
        <v>47013</v>
      </c>
      <c r="AJ188" s="68">
        <f t="shared" ref="AJ188" si="749">COUNTIF(AC189:AI189,"★")</f>
        <v>0</v>
      </c>
      <c r="AK188" s="68"/>
      <c r="AL188" s="68" t="str">
        <f>TEXT(AC188,"YYYY-MM")</f>
        <v>2028-09</v>
      </c>
      <c r="AM188" s="69" cm="1">
        <f t="array" ref="AM188">SUMPRODUCT((AC188:AI188&gt;=$N$8)*(AC188:AI188 &lt;= $N$9)*(TEXT(AC188:AI188,"yyyy-mm")=AL188)*(AC189:AI189 = "●"))</f>
        <v>0</v>
      </c>
      <c r="AN188" s="69" cm="1">
        <f t="array" ref="AN188">SUMPRODUCT((AH188:AI188&gt;=$N$8)*(AH188:AI188 &lt;= $N$9)*(TEXT(AH188:AI188,"yyyy-mm")=AL188)*(AH189:AI189 = "▲"))</f>
        <v>0</v>
      </c>
      <c r="AO188" s="69" cm="1">
        <f t="array" ref="AO188">SUMPRODUCT((AC188:AI188&gt;=$N$8)*(AC188:AI188 &lt;= $N$9)*(TEXT(AC188:AI188,"yyyy-mm")=AL188)*(AC189:AI189 = "★"))</f>
        <v>0</v>
      </c>
      <c r="AP188" s="68"/>
      <c r="AQ188" s="19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3"/>
    </row>
    <row r="189" spans="9:55" s="8" customFormat="1" ht="20.25" customHeight="1" thickBot="1" x14ac:dyDescent="0.5">
      <c r="I189" s="4"/>
      <c r="J189" s="86"/>
      <c r="K189" s="135" t="str">
        <f t="shared" ref="K189" si="750">IF(U189&gt;=0.285,"OK","NG")</f>
        <v>NG</v>
      </c>
      <c r="L189" s="136"/>
      <c r="M189" s="144"/>
      <c r="N189" s="144"/>
      <c r="O189" s="144"/>
      <c r="P189" s="144"/>
      <c r="Q189" s="144"/>
      <c r="R189" s="145"/>
      <c r="S189" s="146"/>
      <c r="T189" s="135">
        <f t="shared" ref="T189" si="751">COUNTIF(M189:S189,"●")</f>
        <v>0</v>
      </c>
      <c r="U189" s="147">
        <f t="shared" ref="U189" si="752">IF(COUNTA(M189:S189)=0,-1,IF(OR(COUNTIF(M189:S189,"▲")&gt;6,AND(M188&lt;$N$9,$N$9&lt;S188)),0.285,IF(T188+T189=0,0,T189/(T189+T188))))</f>
        <v>-1</v>
      </c>
      <c r="V189" s="135" t="str">
        <f>TEXT(S188,"YYYY-MM")</f>
        <v>2028-04</v>
      </c>
      <c r="W189" s="140" cm="1">
        <f t="array" ref="W189">IF(V189=V188,0,SUMPRODUCT((M188:S188&gt;=$N$8)*(M188:S188 &lt;= $N$9)*(TEXT(M188:S188,"yyyy-mm")=V189)*(M189:S189 = "●")))</f>
        <v>0</v>
      </c>
      <c r="X189" s="140" cm="1">
        <f t="array" ref="X189">IF(V189=V188,0,SUMPRODUCT((M188:S188&gt;=$N$8)*(M188:S188 &lt;= $N$9)*(TEXT(M188:S188,"yyyy-mm")=V189)*(M189:S189 = "▲")))</f>
        <v>0</v>
      </c>
      <c r="Y189" s="140" cm="1">
        <f t="array" ref="Y189">IF(V189=V188,0,SUMPRODUCT((M188:S188&gt;=$N$8)*(M188:S188 &lt;= $N$9)*(TEXT(M188:S188,"yyyy-mm")=V189)*(M189:S189 = "★")))</f>
        <v>0</v>
      </c>
      <c r="Z189" s="135"/>
      <c r="AA189" s="135" t="str">
        <f t="shared" ref="AA189" si="753">IF(AK189&gt;=0.285,"OK","NG")</f>
        <v>NG</v>
      </c>
      <c r="AB189" s="136"/>
      <c r="AC189" s="144"/>
      <c r="AD189" s="144"/>
      <c r="AE189" s="144"/>
      <c r="AF189" s="144"/>
      <c r="AG189" s="144"/>
      <c r="AH189" s="145"/>
      <c r="AI189" s="146"/>
      <c r="AJ189" s="68">
        <f t="shared" ref="AJ189" si="754">COUNTIF(AC189:AI189,"●")</f>
        <v>0</v>
      </c>
      <c r="AK189" s="70">
        <f t="shared" ref="AK189" si="755">IF(COUNTA(AC189:AI189)=0,-1,IF(OR(COUNTIF(AC189:AI189,"▲")&gt;6,AND(AC188&lt;$N$9,$N$9&lt;AI188)),0.285,IF(AJ188+AJ189=0,0,AJ189/(AJ189+AJ188))))</f>
        <v>-1</v>
      </c>
      <c r="AL189" s="68" t="str">
        <f>TEXT(AI188,"YYYY-MM")</f>
        <v>2028-09</v>
      </c>
      <c r="AM189" s="69" cm="1">
        <f t="array" ref="AM189">IF(AL189=AL188,0,SUMPRODUCT((AC188:AI188&gt;=$N$8)*(AC188:AI188 &lt;= $N$9)*(TEXT(AC188:AI188,"yyyy-mm")=AL189)*(AC189:AI189 = "●")))</f>
        <v>0</v>
      </c>
      <c r="AN189" s="69" cm="1">
        <f t="array" ref="AN189">IF(AL189=AL188,0,SUMPRODUCT((AC188:AI188&gt;=$N$8)*(AC188:AI188 &lt;= $N$9)*(TEXT(AC188:AI188,"yyyy-mm")=AL189)*(AC189:AI189 = "▲")))</f>
        <v>0</v>
      </c>
      <c r="AO189" s="69" cm="1">
        <f t="array" ref="AO189">IF(AL189=AL188,0,SUMPRODUCT((AC188:AI188&gt;=$N$8)*(AC188:AI188 &lt;= $N$9)*(TEXT(AC188:AI188,"yyyy-mm")=AL189)*(AC189:AI189 = "★")))</f>
        <v>0</v>
      </c>
      <c r="AP189" s="68"/>
      <c r="AQ189" s="19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3"/>
    </row>
    <row r="190" spans="9:55" s="8" customFormat="1" ht="20.25" customHeight="1" x14ac:dyDescent="0.45">
      <c r="I190" s="4"/>
      <c r="J190" s="86"/>
      <c r="K190" s="135"/>
      <c r="L190" s="132">
        <v>132</v>
      </c>
      <c r="M190" s="141">
        <f>S188+1</f>
        <v>46867</v>
      </c>
      <c r="N190" s="141">
        <f t="shared" ref="N190:S190" si="756">M190+1</f>
        <v>46868</v>
      </c>
      <c r="O190" s="141">
        <f t="shared" si="756"/>
        <v>46869</v>
      </c>
      <c r="P190" s="141">
        <f t="shared" si="756"/>
        <v>46870</v>
      </c>
      <c r="Q190" s="141">
        <f t="shared" si="756"/>
        <v>46871</v>
      </c>
      <c r="R190" s="142">
        <f t="shared" si="756"/>
        <v>46872</v>
      </c>
      <c r="S190" s="143">
        <f t="shared" si="756"/>
        <v>46873</v>
      </c>
      <c r="T190" s="135">
        <f t="shared" ref="T190" si="757">COUNTIF(M191:S191,"★")</f>
        <v>0</v>
      </c>
      <c r="U190" s="135"/>
      <c r="V190" s="135" t="str">
        <f>TEXT(M190,"YYYY-MM")</f>
        <v>2028-04</v>
      </c>
      <c r="W190" s="140" cm="1">
        <f t="array" ref="W190">SUMPRODUCT((M190:S190&gt;=$N$8)*(M190:S190 &lt;= $N$9)*(TEXT(M190:S190,"yyyy-mm")=V190)*(M191:S191 = "●"))</f>
        <v>0</v>
      </c>
      <c r="X190" s="140" cm="1">
        <f t="array" ref="X190">SUMPRODUCT((R190:S190&gt;=$N$8)*(R190:S190 &lt;= $N$9)*(TEXT(R190:S190,"yyyy-mm")=V190)*(R191:S191 = "▲"))</f>
        <v>0</v>
      </c>
      <c r="Y190" s="140" cm="1">
        <f t="array" ref="Y190">SUMPRODUCT((M190:S190&gt;=$N$8)*(M190:S190 &lt;= $N$9)*(TEXT(M190:S190,"yyyy-mm")=V190)*(M191:S191 = "★"))</f>
        <v>0</v>
      </c>
      <c r="Z190" s="135"/>
      <c r="AA190" s="135"/>
      <c r="AB190" s="132">
        <v>153</v>
      </c>
      <c r="AC190" s="141">
        <f>AI188+1</f>
        <v>47014</v>
      </c>
      <c r="AD190" s="141">
        <f t="shared" ref="AD190:AI190" si="758">AC190+1</f>
        <v>47015</v>
      </c>
      <c r="AE190" s="141">
        <f t="shared" si="758"/>
        <v>47016</v>
      </c>
      <c r="AF190" s="141">
        <f t="shared" si="758"/>
        <v>47017</v>
      </c>
      <c r="AG190" s="141">
        <f t="shared" si="758"/>
        <v>47018</v>
      </c>
      <c r="AH190" s="142">
        <f t="shared" si="758"/>
        <v>47019</v>
      </c>
      <c r="AI190" s="143">
        <f t="shared" si="758"/>
        <v>47020</v>
      </c>
      <c r="AJ190" s="68">
        <f t="shared" ref="AJ190" si="759">COUNTIF(AC191:AI191,"★")</f>
        <v>0</v>
      </c>
      <c r="AK190" s="68"/>
      <c r="AL190" s="68" t="str">
        <f>TEXT(AC190,"YYYY-MM")</f>
        <v>2028-09</v>
      </c>
      <c r="AM190" s="69" cm="1">
        <f t="array" ref="AM190">SUMPRODUCT((AC190:AI190&gt;=$N$8)*(AC190:AI190 &lt;= $N$9)*(TEXT(AC190:AI190,"yyyy-mm")=AL190)*(AC191:AI191 = "●"))</f>
        <v>0</v>
      </c>
      <c r="AN190" s="69" cm="1">
        <f t="array" ref="AN190">SUMPRODUCT((AH190:AI190&gt;=$N$8)*(AH190:AI190 &lt;= $N$9)*(TEXT(AH190:AI190,"yyyy-mm")=AL190)*(AH191:AI191 = "▲"))</f>
        <v>0</v>
      </c>
      <c r="AO190" s="69" cm="1">
        <f t="array" ref="AO190">SUMPRODUCT((AC190:AI190&gt;=$N$8)*(AC190:AI190 &lt;= $N$9)*(TEXT(AC190:AI190,"yyyy-mm")=AL190)*(AC191:AI191 = "★"))</f>
        <v>0</v>
      </c>
      <c r="AP190" s="68"/>
      <c r="AQ190" s="19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3"/>
    </row>
    <row r="191" spans="9:55" s="8" customFormat="1" ht="20.25" customHeight="1" thickBot="1" x14ac:dyDescent="0.5">
      <c r="I191" s="4"/>
      <c r="J191" s="86"/>
      <c r="K191" s="135" t="str">
        <f t="shared" ref="K191:K201" si="760">IF(U191&gt;=0.285,"OK","NG")</f>
        <v>NG</v>
      </c>
      <c r="L191" s="136"/>
      <c r="M191" s="144"/>
      <c r="N191" s="144"/>
      <c r="O191" s="144"/>
      <c r="P191" s="144"/>
      <c r="Q191" s="144"/>
      <c r="R191" s="145"/>
      <c r="S191" s="146"/>
      <c r="T191" s="135">
        <f t="shared" ref="T191" si="761">COUNTIF(M191:S191,"●")</f>
        <v>0</v>
      </c>
      <c r="U191" s="147">
        <f t="shared" ref="U191:U201" si="762">IF(COUNTA(M191:S191)=0,-1,IF(OR(COUNTIF(M191:S191,"▲")&gt;6,AND(M190&lt;$N$9,$N$9&lt;S190)),0.285,IF(T190+T191=0,0,T191/(T191+T190))))</f>
        <v>-1</v>
      </c>
      <c r="V191" s="135" t="str">
        <f>TEXT(S190,"YYYY-MM")</f>
        <v>2028-04</v>
      </c>
      <c r="W191" s="140" cm="1">
        <f t="array" ref="W191">IF(V191=V190,0,SUMPRODUCT((M190:S190&gt;=$N$8)*(M190:S190 &lt;= $N$9)*(TEXT(M190:S190,"yyyy-mm")=V191)*(M191:S191 = "●")))</f>
        <v>0</v>
      </c>
      <c r="X191" s="140" cm="1">
        <f t="array" ref="X191">IF(V191=V190,0,SUMPRODUCT((M190:S190&gt;=$N$8)*(M190:S190 &lt;= $N$9)*(TEXT(M190:S190,"yyyy-mm")=V191)*(M191:S191 = "▲")))</f>
        <v>0</v>
      </c>
      <c r="Y191" s="140" cm="1">
        <f t="array" ref="Y191">IF(V191=V190,0,SUMPRODUCT((M190:S190&gt;=$N$8)*(M190:S190 &lt;= $N$9)*(TEXT(M190:S190,"yyyy-mm")=V191)*(M191:S191 = "★")))</f>
        <v>0</v>
      </c>
      <c r="Z191" s="135"/>
      <c r="AA191" s="135" t="str">
        <f t="shared" ref="AA191:AA201" si="763">IF(AK191&gt;=0.285,"OK","NG")</f>
        <v>NG</v>
      </c>
      <c r="AB191" s="136"/>
      <c r="AC191" s="144"/>
      <c r="AD191" s="144"/>
      <c r="AE191" s="144"/>
      <c r="AF191" s="144"/>
      <c r="AG191" s="144"/>
      <c r="AH191" s="145"/>
      <c r="AI191" s="146"/>
      <c r="AJ191" s="68">
        <f t="shared" ref="AJ191" si="764">COUNTIF(AC191:AI191,"●")</f>
        <v>0</v>
      </c>
      <c r="AK191" s="70">
        <f t="shared" ref="AK191:AK201" si="765">IF(COUNTA(AC191:AI191)=0,-1,IF(OR(COUNTIF(AC191:AI191,"▲")&gt;6,AND(AC190&lt;$N$9,$N$9&lt;AI190)),0.285,IF(AJ190+AJ191=0,0,AJ191/(AJ191+AJ190))))</f>
        <v>-1</v>
      </c>
      <c r="AL191" s="68" t="str">
        <f>TEXT(AI190,"YYYY-MM")</f>
        <v>2028-09</v>
      </c>
      <c r="AM191" s="69" cm="1">
        <f t="array" ref="AM191">IF(AL191=AL190,0,SUMPRODUCT((AC190:AI190&gt;=$N$8)*(AC190:AI190 &lt;= $N$9)*(TEXT(AC190:AI190,"yyyy-mm")=AL191)*(AC191:AI191 = "●")))</f>
        <v>0</v>
      </c>
      <c r="AN191" s="69" cm="1">
        <f t="array" ref="AN191">IF(AL191=AL190,0,SUMPRODUCT((AC190:AI190&gt;=$N$8)*(AC190:AI190 &lt;= $N$9)*(TEXT(AC190:AI190,"yyyy-mm")=AL191)*(AC191:AI191 = "▲")))</f>
        <v>0</v>
      </c>
      <c r="AO191" s="69" cm="1">
        <f t="array" ref="AO191">IF(AL191=AL190,0,SUMPRODUCT((AC190:AI190&gt;=$N$8)*(AC190:AI190 &lt;= $N$9)*(TEXT(AC190:AI190,"yyyy-mm")=AL191)*(AC191:AI191 = "★")))</f>
        <v>0</v>
      </c>
      <c r="AP191" s="68"/>
      <c r="AQ191" s="19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3"/>
    </row>
    <row r="192" spans="9:55" s="8" customFormat="1" ht="20.25" customHeight="1" x14ac:dyDescent="0.45">
      <c r="I192" s="4"/>
      <c r="J192" s="86"/>
      <c r="K192" s="135"/>
      <c r="L192" s="132">
        <v>133</v>
      </c>
      <c r="M192" s="141">
        <f>S190+1</f>
        <v>46874</v>
      </c>
      <c r="N192" s="141">
        <f t="shared" ref="N192:S192" si="766">M192+1</f>
        <v>46875</v>
      </c>
      <c r="O192" s="141">
        <f t="shared" si="766"/>
        <v>46876</v>
      </c>
      <c r="P192" s="141">
        <f t="shared" si="766"/>
        <v>46877</v>
      </c>
      <c r="Q192" s="141">
        <f t="shared" si="766"/>
        <v>46878</v>
      </c>
      <c r="R192" s="142">
        <f t="shared" si="766"/>
        <v>46879</v>
      </c>
      <c r="S192" s="143">
        <f t="shared" si="766"/>
        <v>46880</v>
      </c>
      <c r="T192" s="135">
        <f t="shared" ref="T192" si="767">COUNTIF(M193:S193,"★")</f>
        <v>0</v>
      </c>
      <c r="U192" s="135"/>
      <c r="V192" s="135" t="str">
        <f t="shared" ref="V192" si="768">TEXT(M192,"YYYY-MM")</f>
        <v>2028-05</v>
      </c>
      <c r="W192" s="140" cm="1">
        <f t="array" ref="W192">SUMPRODUCT((M192:S192&gt;=$N$8)*(M192:S192 &lt;= $N$9)*(TEXT(M192:S192,"yyyy-mm")=V192)*(M193:S193 = "●"))</f>
        <v>0</v>
      </c>
      <c r="X192" s="140" cm="1">
        <f t="array" ref="X192">SUMPRODUCT((R192:S192&gt;=$N$8)*(R192:S192 &lt;= $N$9)*(TEXT(R192:S192,"yyyy-mm")=V192)*(R193:S193 = "▲"))</f>
        <v>0</v>
      </c>
      <c r="Y192" s="140" cm="1">
        <f t="array" ref="Y192">SUMPRODUCT((M192:S192&gt;=$N$8)*(M192:S192 &lt;= $N$9)*(TEXT(M192:S192,"yyyy-mm")=V192)*(M193:S193 = "★"))</f>
        <v>0</v>
      </c>
      <c r="Z192" s="135"/>
      <c r="AA192" s="135"/>
      <c r="AB192" s="132">
        <v>154</v>
      </c>
      <c r="AC192" s="141">
        <f>AI190+1</f>
        <v>47021</v>
      </c>
      <c r="AD192" s="141">
        <f t="shared" ref="AD192:AI192" si="769">AC192+1</f>
        <v>47022</v>
      </c>
      <c r="AE192" s="141">
        <f t="shared" si="769"/>
        <v>47023</v>
      </c>
      <c r="AF192" s="141">
        <f t="shared" si="769"/>
        <v>47024</v>
      </c>
      <c r="AG192" s="141">
        <f t="shared" si="769"/>
        <v>47025</v>
      </c>
      <c r="AH192" s="142">
        <f t="shared" si="769"/>
        <v>47026</v>
      </c>
      <c r="AI192" s="143">
        <f t="shared" si="769"/>
        <v>47027</v>
      </c>
      <c r="AJ192" s="68">
        <f t="shared" ref="AJ192" si="770">COUNTIF(AC193:AI193,"★")</f>
        <v>0</v>
      </c>
      <c r="AK192" s="68"/>
      <c r="AL192" s="68" t="str">
        <f t="shared" ref="AL192" si="771">TEXT(AC192,"YYYY-MM")</f>
        <v>2028-09</v>
      </c>
      <c r="AM192" s="69" cm="1">
        <f t="array" ref="AM192">SUMPRODUCT((AC192:AI192&gt;=$N$8)*(AC192:AI192 &lt;= $N$9)*(TEXT(AC192:AI192,"yyyy-mm")=AL192)*(AC193:AI193 = "●"))</f>
        <v>0</v>
      </c>
      <c r="AN192" s="69" cm="1">
        <f t="array" ref="AN192">SUMPRODUCT((AH192:AI192&gt;=$N$8)*(AH192:AI192 &lt;= $N$9)*(TEXT(AH192:AI192,"yyyy-mm")=AL192)*(AH193:AI193 = "▲"))</f>
        <v>0</v>
      </c>
      <c r="AO192" s="69" cm="1">
        <f t="array" ref="AO192">SUMPRODUCT((AC192:AI192&gt;=$N$8)*(AC192:AI192 &lt;= $N$9)*(TEXT(AC192:AI192,"yyyy-mm")=AL192)*(AC193:AI193 = "★"))</f>
        <v>0</v>
      </c>
      <c r="AP192" s="68"/>
      <c r="AQ192" s="19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3"/>
    </row>
    <row r="193" spans="9:55" s="8" customFormat="1" ht="20.25" customHeight="1" thickBot="1" x14ac:dyDescent="0.5">
      <c r="I193" s="4"/>
      <c r="J193" s="86"/>
      <c r="K193" s="135" t="str">
        <f t="shared" ref="K193:K203" si="772">IF(U193&gt;=0.285,"OK","NG")</f>
        <v>NG</v>
      </c>
      <c r="L193" s="136"/>
      <c r="M193" s="144"/>
      <c r="N193" s="144"/>
      <c r="O193" s="144"/>
      <c r="P193" s="144"/>
      <c r="Q193" s="144"/>
      <c r="R193" s="145"/>
      <c r="S193" s="146"/>
      <c r="T193" s="135">
        <f t="shared" ref="T193" si="773">COUNTIF(M193:S193,"●")</f>
        <v>0</v>
      </c>
      <c r="U193" s="147">
        <f t="shared" ref="U193:U203" si="774">IF(COUNTA(M193:S193)=0,-1,IF(OR(COUNTIF(M193:S193,"▲")&gt;6,AND(M192&lt;$N$9,$N$9&lt;S192)),0.285,IF(T192+T193=0,0,T193/(T193+T192))))</f>
        <v>-1</v>
      </c>
      <c r="V193" s="135" t="str">
        <f t="shared" ref="V193" si="775">TEXT(S192,"YYYY-MM")</f>
        <v>2028-05</v>
      </c>
      <c r="W193" s="140" cm="1">
        <f t="array" ref="W193">IF(V193=V192,0,SUMPRODUCT((M192:S192&gt;=$N$8)*(M192:S192 &lt;= $N$9)*(TEXT(M192:S192,"yyyy-mm")=V193)*(M193:S193 = "●")))</f>
        <v>0</v>
      </c>
      <c r="X193" s="140" cm="1">
        <f t="array" ref="X193">IF(V193=V192,0,SUMPRODUCT((M192:S192&gt;=$N$8)*(M192:S192 &lt;= $N$9)*(TEXT(M192:S192,"yyyy-mm")=V193)*(M193:S193 = "▲")))</f>
        <v>0</v>
      </c>
      <c r="Y193" s="140" cm="1">
        <f t="array" ref="Y193">IF(V193=V192,0,SUMPRODUCT((M192:S192&gt;=$N$8)*(M192:S192 &lt;= $N$9)*(TEXT(M192:S192,"yyyy-mm")=V193)*(M193:S193 = "★")))</f>
        <v>0</v>
      </c>
      <c r="Z193" s="135"/>
      <c r="AA193" s="135" t="str">
        <f t="shared" ref="AA193:AA203" si="776">IF(AK193&gt;=0.285,"OK","NG")</f>
        <v>NG</v>
      </c>
      <c r="AB193" s="136"/>
      <c r="AC193" s="144"/>
      <c r="AD193" s="144"/>
      <c r="AE193" s="144"/>
      <c r="AF193" s="144"/>
      <c r="AG193" s="144"/>
      <c r="AH193" s="145"/>
      <c r="AI193" s="146"/>
      <c r="AJ193" s="68">
        <f t="shared" ref="AJ193" si="777">COUNTIF(AC193:AI193,"●")</f>
        <v>0</v>
      </c>
      <c r="AK193" s="70">
        <f t="shared" ref="AK193:AK203" si="778">IF(COUNTA(AC193:AI193)=0,-1,IF(OR(COUNTIF(AC193:AI193,"▲")&gt;6,AND(AC192&lt;$N$9,$N$9&lt;AI192)),0.285,IF(AJ192+AJ193=0,0,AJ193/(AJ193+AJ192))))</f>
        <v>-1</v>
      </c>
      <c r="AL193" s="68" t="str">
        <f t="shared" ref="AL193" si="779">TEXT(AI192,"YYYY-MM")</f>
        <v>2028-10</v>
      </c>
      <c r="AM193" s="69" cm="1">
        <f t="array" ref="AM193">IF(AL193=AL192,0,SUMPRODUCT((AC192:AI192&gt;=$N$8)*(AC192:AI192 &lt;= $N$9)*(TEXT(AC192:AI192,"yyyy-mm")=AL193)*(AC193:AI193 = "●")))</f>
        <v>0</v>
      </c>
      <c r="AN193" s="69" cm="1">
        <f t="array" ref="AN193">IF(AL193=AL192,0,SUMPRODUCT((AC192:AI192&gt;=$N$8)*(AC192:AI192 &lt;= $N$9)*(TEXT(AC192:AI192,"yyyy-mm")=AL193)*(AC193:AI193 = "▲")))</f>
        <v>0</v>
      </c>
      <c r="AO193" s="69" cm="1">
        <f t="array" ref="AO193">IF(AL193=AL192,0,SUMPRODUCT((AC192:AI192&gt;=$N$8)*(AC192:AI192 &lt;= $N$9)*(TEXT(AC192:AI192,"yyyy-mm")=AL193)*(AC193:AI193 = "★")))</f>
        <v>0</v>
      </c>
      <c r="AP193" s="68"/>
      <c r="AQ193" s="19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3"/>
    </row>
    <row r="194" spans="9:55" s="8" customFormat="1" ht="20.25" customHeight="1" x14ac:dyDescent="0.45">
      <c r="I194" s="4"/>
      <c r="J194" s="86"/>
      <c r="K194" s="135"/>
      <c r="L194" s="132">
        <v>134</v>
      </c>
      <c r="M194" s="141">
        <f>S192+1</f>
        <v>46881</v>
      </c>
      <c r="N194" s="141">
        <f t="shared" ref="N194:S194" si="780">M194+1</f>
        <v>46882</v>
      </c>
      <c r="O194" s="141">
        <f t="shared" si="780"/>
        <v>46883</v>
      </c>
      <c r="P194" s="141">
        <f t="shared" si="780"/>
        <v>46884</v>
      </c>
      <c r="Q194" s="141">
        <f t="shared" si="780"/>
        <v>46885</v>
      </c>
      <c r="R194" s="142">
        <f t="shared" si="780"/>
        <v>46886</v>
      </c>
      <c r="S194" s="143">
        <f t="shared" si="780"/>
        <v>46887</v>
      </c>
      <c r="T194" s="135">
        <f t="shared" ref="T194" si="781">COUNTIF(M195:S195,"★")</f>
        <v>0</v>
      </c>
      <c r="U194" s="135"/>
      <c r="V194" s="135" t="str">
        <f t="shared" ref="V194" si="782">TEXT(M194,"YYYY-MM")</f>
        <v>2028-05</v>
      </c>
      <c r="W194" s="140" cm="1">
        <f t="array" ref="W194">SUMPRODUCT((M194:S194&gt;=$N$8)*(M194:S194 &lt;= $N$9)*(TEXT(M194:S194,"yyyy-mm")=V194)*(M195:S195 = "●"))</f>
        <v>0</v>
      </c>
      <c r="X194" s="140" cm="1">
        <f t="array" ref="X194">SUMPRODUCT((R194:S194&gt;=$N$8)*(R194:S194 &lt;= $N$9)*(TEXT(R194:S194,"yyyy-mm")=V194)*(R195:S195 = "▲"))</f>
        <v>0</v>
      </c>
      <c r="Y194" s="140" cm="1">
        <f t="array" ref="Y194">SUMPRODUCT((M194:S194&gt;=$N$8)*(M194:S194 &lt;= $N$9)*(TEXT(M194:S194,"yyyy-mm")=V194)*(M195:S195 = "★"))</f>
        <v>0</v>
      </c>
      <c r="Z194" s="135"/>
      <c r="AA194" s="135"/>
      <c r="AB194" s="132">
        <v>155</v>
      </c>
      <c r="AC194" s="141">
        <f>AI192+1</f>
        <v>47028</v>
      </c>
      <c r="AD194" s="141">
        <f t="shared" ref="AD194:AI194" si="783">AC194+1</f>
        <v>47029</v>
      </c>
      <c r="AE194" s="141">
        <f t="shared" si="783"/>
        <v>47030</v>
      </c>
      <c r="AF194" s="141">
        <f t="shared" si="783"/>
        <v>47031</v>
      </c>
      <c r="AG194" s="141">
        <f t="shared" si="783"/>
        <v>47032</v>
      </c>
      <c r="AH194" s="142">
        <f t="shared" si="783"/>
        <v>47033</v>
      </c>
      <c r="AI194" s="143">
        <f t="shared" si="783"/>
        <v>47034</v>
      </c>
      <c r="AJ194" s="68">
        <f t="shared" ref="AJ194" si="784">COUNTIF(AC195:AI195,"★")</f>
        <v>0</v>
      </c>
      <c r="AK194" s="68"/>
      <c r="AL194" s="68" t="str">
        <f t="shared" ref="AL194" si="785">TEXT(AC194,"YYYY-MM")</f>
        <v>2028-10</v>
      </c>
      <c r="AM194" s="69" cm="1">
        <f t="array" ref="AM194">SUMPRODUCT((AC194:AI194&gt;=$N$8)*(AC194:AI194 &lt;= $N$9)*(TEXT(AC194:AI194,"yyyy-mm")=AL194)*(AC195:AI195 = "●"))</f>
        <v>0</v>
      </c>
      <c r="AN194" s="69" cm="1">
        <f t="array" ref="AN194">SUMPRODUCT((AH194:AI194&gt;=$N$8)*(AH194:AI194 &lt;= $N$9)*(TEXT(AH194:AI194,"yyyy-mm")=AL194)*(AH195:AI195 = "▲"))</f>
        <v>0</v>
      </c>
      <c r="AO194" s="69" cm="1">
        <f t="array" ref="AO194">SUMPRODUCT((AC194:AI194&gt;=$N$8)*(AC194:AI194 &lt;= $N$9)*(TEXT(AC194:AI194,"yyyy-mm")=AL194)*(AC195:AI195 = "★"))</f>
        <v>0</v>
      </c>
      <c r="AP194" s="65"/>
      <c r="AQ194" s="7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3"/>
    </row>
    <row r="195" spans="9:55" s="8" customFormat="1" ht="20.25" customHeight="1" thickBot="1" x14ac:dyDescent="0.5">
      <c r="I195" s="4"/>
      <c r="J195" s="86"/>
      <c r="K195" s="135" t="str">
        <f t="shared" ref="K195:K205" si="786">IF(U195&gt;=0.285,"OK","NG")</f>
        <v>NG</v>
      </c>
      <c r="L195" s="136"/>
      <c r="M195" s="144"/>
      <c r="N195" s="144"/>
      <c r="O195" s="144"/>
      <c r="P195" s="144"/>
      <c r="Q195" s="144"/>
      <c r="R195" s="145"/>
      <c r="S195" s="146"/>
      <c r="T195" s="135">
        <f t="shared" ref="T195" si="787">COUNTIF(M195:S195,"●")</f>
        <v>0</v>
      </c>
      <c r="U195" s="147">
        <f t="shared" ref="U195:U205" si="788">IF(COUNTA(M195:S195)=0,-1,IF(OR(COUNTIF(M195:S195,"▲")&gt;6,AND(M194&lt;$N$9,$N$9&lt;S194)),0.285,IF(T194+T195=0,0,T195/(T195+T194))))</f>
        <v>-1</v>
      </c>
      <c r="V195" s="135" t="str">
        <f t="shared" ref="V195" si="789">TEXT(S194,"YYYY-MM")</f>
        <v>2028-05</v>
      </c>
      <c r="W195" s="140" cm="1">
        <f t="array" ref="W195">IF(V195=V194,0,SUMPRODUCT((M194:S194&gt;=$N$8)*(M194:S194 &lt;= $N$9)*(TEXT(M194:S194,"yyyy-mm")=V195)*(M195:S195 = "●")))</f>
        <v>0</v>
      </c>
      <c r="X195" s="140" cm="1">
        <f t="array" ref="X195">IF(V195=V194,0,SUMPRODUCT((M194:S194&gt;=$N$8)*(M194:S194 &lt;= $N$9)*(TEXT(M194:S194,"yyyy-mm")=V195)*(M195:S195 = "▲")))</f>
        <v>0</v>
      </c>
      <c r="Y195" s="140" cm="1">
        <f t="array" ref="Y195">IF(V195=V194,0,SUMPRODUCT((M194:S194&gt;=$N$8)*(M194:S194 &lt;= $N$9)*(TEXT(M194:S194,"yyyy-mm")=V195)*(M195:S195 = "★")))</f>
        <v>0</v>
      </c>
      <c r="Z195" s="135"/>
      <c r="AA195" s="135" t="str">
        <f t="shared" ref="AA195:AA205" si="790">IF(AK195&gt;=0.285,"OK","NG")</f>
        <v>NG</v>
      </c>
      <c r="AB195" s="136"/>
      <c r="AC195" s="144"/>
      <c r="AD195" s="144"/>
      <c r="AE195" s="144"/>
      <c r="AF195" s="144"/>
      <c r="AG195" s="144"/>
      <c r="AH195" s="145"/>
      <c r="AI195" s="146"/>
      <c r="AJ195" s="68">
        <f t="shared" ref="AJ195" si="791">COUNTIF(AC195:AI195,"●")</f>
        <v>0</v>
      </c>
      <c r="AK195" s="70">
        <f t="shared" ref="AK195:AK205" si="792">IF(COUNTA(AC195:AI195)=0,-1,IF(OR(COUNTIF(AC195:AI195,"▲")&gt;6,AND(AC194&lt;$N$9,$N$9&lt;AI194)),0.285,IF(AJ194+AJ195=0,0,AJ195/(AJ195+AJ194))))</f>
        <v>-1</v>
      </c>
      <c r="AL195" s="68" t="str">
        <f t="shared" ref="AL195" si="793">TEXT(AI194,"YYYY-MM")</f>
        <v>2028-10</v>
      </c>
      <c r="AM195" s="69" cm="1">
        <f t="array" ref="AM195">IF(AL195=AL194,0,SUMPRODUCT((AC194:AI194&gt;=$N$8)*(AC194:AI194 &lt;= $N$9)*(TEXT(AC194:AI194,"yyyy-mm")=AL195)*(AC195:AI195 = "●")))</f>
        <v>0</v>
      </c>
      <c r="AN195" s="69" cm="1">
        <f t="array" ref="AN195">IF(AL195=AL194,0,SUMPRODUCT((AC194:AI194&gt;=$N$8)*(AC194:AI194 &lt;= $N$9)*(TEXT(AC194:AI194,"yyyy-mm")=AL195)*(AC195:AI195 = "▲")))</f>
        <v>0</v>
      </c>
      <c r="AO195" s="69" cm="1">
        <f t="array" ref="AO195">IF(AL195=AL194,0,SUMPRODUCT((AC194:AI194&gt;=$N$8)*(AC194:AI194 &lt;= $N$9)*(TEXT(AC194:AI194,"yyyy-mm")=AL195)*(AC195:AI195 = "★")))</f>
        <v>0</v>
      </c>
      <c r="AP195" s="65"/>
      <c r="AQ195" s="7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3"/>
    </row>
    <row r="196" spans="9:55" s="8" customFormat="1" ht="20.25" customHeight="1" x14ac:dyDescent="0.45">
      <c r="I196" s="3"/>
      <c r="J196" s="86"/>
      <c r="K196" s="135"/>
      <c r="L196" s="132">
        <v>135</v>
      </c>
      <c r="M196" s="141">
        <f>S194+1</f>
        <v>46888</v>
      </c>
      <c r="N196" s="141">
        <f t="shared" ref="N196:S196" si="794">M196+1</f>
        <v>46889</v>
      </c>
      <c r="O196" s="141">
        <f t="shared" si="794"/>
        <v>46890</v>
      </c>
      <c r="P196" s="141">
        <f t="shared" si="794"/>
        <v>46891</v>
      </c>
      <c r="Q196" s="141">
        <f t="shared" si="794"/>
        <v>46892</v>
      </c>
      <c r="R196" s="142">
        <f t="shared" si="794"/>
        <v>46893</v>
      </c>
      <c r="S196" s="143">
        <f t="shared" si="794"/>
        <v>46894</v>
      </c>
      <c r="T196" s="135">
        <f t="shared" ref="T196" si="795">COUNTIF(M197:S197,"★")</f>
        <v>0</v>
      </c>
      <c r="U196" s="135"/>
      <c r="V196" s="135" t="str">
        <f t="shared" ref="V196" si="796">TEXT(M196,"YYYY-MM")</f>
        <v>2028-05</v>
      </c>
      <c r="W196" s="140" cm="1">
        <f t="array" ref="W196">SUMPRODUCT((M196:S196&gt;=$N$8)*(M196:S196 &lt;= $N$9)*(TEXT(M196:S196,"yyyy-mm")=V196)*(M197:S197 = "●"))</f>
        <v>0</v>
      </c>
      <c r="X196" s="140" cm="1">
        <f t="array" ref="X196">SUMPRODUCT((R196:S196&gt;=$N$8)*(R196:S196 &lt;= $N$9)*(TEXT(R196:S196,"yyyy-mm")=V196)*(R197:S197 = "▲"))</f>
        <v>0</v>
      </c>
      <c r="Y196" s="140" cm="1">
        <f t="array" ref="Y196">SUMPRODUCT((M196:S196&gt;=$N$8)*(M196:S196 &lt;= $N$9)*(TEXT(M196:S196,"yyyy-mm")=V196)*(M197:S197 = "★"))</f>
        <v>0</v>
      </c>
      <c r="Z196" s="135"/>
      <c r="AA196" s="135"/>
      <c r="AB196" s="132">
        <v>156</v>
      </c>
      <c r="AC196" s="141">
        <f>AI194+1</f>
        <v>47035</v>
      </c>
      <c r="AD196" s="141">
        <f t="shared" ref="AD196:AI196" si="797">AC196+1</f>
        <v>47036</v>
      </c>
      <c r="AE196" s="141">
        <f t="shared" si="797"/>
        <v>47037</v>
      </c>
      <c r="AF196" s="141">
        <f t="shared" si="797"/>
        <v>47038</v>
      </c>
      <c r="AG196" s="141">
        <f t="shared" si="797"/>
        <v>47039</v>
      </c>
      <c r="AH196" s="142">
        <f t="shared" si="797"/>
        <v>47040</v>
      </c>
      <c r="AI196" s="143">
        <f t="shared" si="797"/>
        <v>47041</v>
      </c>
      <c r="AJ196" s="68">
        <f t="shared" ref="AJ196" si="798">COUNTIF(AC197:AI197,"★")</f>
        <v>0</v>
      </c>
      <c r="AK196" s="68"/>
      <c r="AL196" s="68" t="str">
        <f t="shared" ref="AL196" si="799">TEXT(AC196,"YYYY-MM")</f>
        <v>2028-10</v>
      </c>
      <c r="AM196" s="69" cm="1">
        <f t="array" ref="AM196">SUMPRODUCT((AC196:AI196&gt;=$N$8)*(AC196:AI196 &lt;= $N$9)*(TEXT(AC196:AI196,"yyyy-mm")=AL196)*(AC197:AI197 = "●"))</f>
        <v>0</v>
      </c>
      <c r="AN196" s="69" cm="1">
        <f t="array" ref="AN196">SUMPRODUCT((AH196:AI196&gt;=$N$8)*(AH196:AI196 &lt;= $N$9)*(TEXT(AH196:AI196,"yyyy-mm")=AL196)*(AH197:AI197 = "▲"))</f>
        <v>0</v>
      </c>
      <c r="AO196" s="69" cm="1">
        <f t="array" ref="AO196">SUMPRODUCT((AC196:AI196&gt;=$N$8)*(AC196:AI196 &lt;= $N$9)*(TEXT(AC196:AI196,"yyyy-mm")=AL196)*(AC197:AI197 = "★"))</f>
        <v>0</v>
      </c>
      <c r="AP196" s="65"/>
      <c r="AQ196" s="7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3"/>
    </row>
    <row r="197" spans="9:55" s="8" customFormat="1" ht="20.25" customHeight="1" thickBot="1" x14ac:dyDescent="0.5">
      <c r="I197" s="3"/>
      <c r="J197" s="86"/>
      <c r="K197" s="135" t="str">
        <f t="shared" ref="K197:K207" si="800">IF(U197&gt;=0.285,"OK","NG")</f>
        <v>NG</v>
      </c>
      <c r="L197" s="136"/>
      <c r="M197" s="144"/>
      <c r="N197" s="144"/>
      <c r="O197" s="144"/>
      <c r="P197" s="144"/>
      <c r="Q197" s="144"/>
      <c r="R197" s="145"/>
      <c r="S197" s="146"/>
      <c r="T197" s="135">
        <f t="shared" ref="T197" si="801">COUNTIF(M197:S197,"●")</f>
        <v>0</v>
      </c>
      <c r="U197" s="147">
        <f t="shared" ref="U197:U207" si="802">IF(COUNTA(M197:S197)=0,-1,IF(OR(COUNTIF(M197:S197,"▲")&gt;6,AND(M196&lt;$N$9,$N$9&lt;S196)),0.285,IF(T196+T197=0,0,T197/(T197+T196))))</f>
        <v>-1</v>
      </c>
      <c r="V197" s="135" t="str">
        <f t="shared" ref="V197" si="803">TEXT(S196,"YYYY-MM")</f>
        <v>2028-05</v>
      </c>
      <c r="W197" s="140" cm="1">
        <f t="array" ref="W197">IF(V197=V196,0,SUMPRODUCT((M196:S196&gt;=$N$8)*(M196:S196 &lt;= $N$9)*(TEXT(M196:S196,"yyyy-mm")=V197)*(M197:S197 = "●")))</f>
        <v>0</v>
      </c>
      <c r="X197" s="140" cm="1">
        <f t="array" ref="X197">IF(V197=V196,0,SUMPRODUCT((M196:S196&gt;=$N$8)*(M196:S196 &lt;= $N$9)*(TEXT(M196:S196,"yyyy-mm")=V197)*(M197:S197 = "▲")))</f>
        <v>0</v>
      </c>
      <c r="Y197" s="140" cm="1">
        <f t="array" ref="Y197">IF(V197=V196,0,SUMPRODUCT((M196:S196&gt;=$N$8)*(M196:S196 &lt;= $N$9)*(TEXT(M196:S196,"yyyy-mm")=V197)*(M197:S197 = "★")))</f>
        <v>0</v>
      </c>
      <c r="Z197" s="135"/>
      <c r="AA197" s="135" t="str">
        <f t="shared" ref="AA197:AA207" si="804">IF(AK197&gt;=0.285,"OK","NG")</f>
        <v>NG</v>
      </c>
      <c r="AB197" s="136"/>
      <c r="AC197" s="144"/>
      <c r="AD197" s="144"/>
      <c r="AE197" s="144"/>
      <c r="AF197" s="144"/>
      <c r="AG197" s="144"/>
      <c r="AH197" s="145"/>
      <c r="AI197" s="146"/>
      <c r="AJ197" s="68">
        <f t="shared" ref="AJ197" si="805">COUNTIF(AC197:AI197,"●")</f>
        <v>0</v>
      </c>
      <c r="AK197" s="70">
        <f t="shared" ref="AK197:AK207" si="806">IF(COUNTA(AC197:AI197)=0,-1,IF(OR(COUNTIF(AC197:AI197,"▲")&gt;6,AND(AC196&lt;$N$9,$N$9&lt;AI196)),0.285,IF(AJ196+AJ197=0,0,AJ197/(AJ197+AJ196))))</f>
        <v>-1</v>
      </c>
      <c r="AL197" s="68" t="str">
        <f t="shared" ref="AL197" si="807">TEXT(AI196,"YYYY-MM")</f>
        <v>2028-10</v>
      </c>
      <c r="AM197" s="69" cm="1">
        <f t="array" ref="AM197">IF(AL197=AL196,0,SUMPRODUCT((AC196:AI196&gt;=$N$8)*(AC196:AI196 &lt;= $N$9)*(TEXT(AC196:AI196,"yyyy-mm")=AL197)*(AC197:AI197 = "●")))</f>
        <v>0</v>
      </c>
      <c r="AN197" s="69" cm="1">
        <f t="array" ref="AN197">IF(AL197=AL196,0,SUMPRODUCT((AC196:AI196&gt;=$N$8)*(AC196:AI196 &lt;= $N$9)*(TEXT(AC196:AI196,"yyyy-mm")=AL197)*(AC197:AI197 = "▲")))</f>
        <v>0</v>
      </c>
      <c r="AO197" s="69" cm="1">
        <f t="array" ref="AO197">IF(AL197=AL196,0,SUMPRODUCT((AC196:AI196&gt;=$N$8)*(AC196:AI196 &lt;= $N$9)*(TEXT(AC196:AI196,"yyyy-mm")=AL197)*(AC197:AI197 = "★")))</f>
        <v>0</v>
      </c>
      <c r="AP197" s="65"/>
      <c r="AQ197" s="7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3"/>
    </row>
    <row r="198" spans="9:55" s="8" customFormat="1" ht="20.25" customHeight="1" x14ac:dyDescent="0.45">
      <c r="I198" s="3"/>
      <c r="J198" s="86"/>
      <c r="K198" s="135"/>
      <c r="L198" s="132">
        <v>136</v>
      </c>
      <c r="M198" s="141">
        <f>S196+1</f>
        <v>46895</v>
      </c>
      <c r="N198" s="141">
        <f t="shared" ref="N198:S198" si="808">M198+1</f>
        <v>46896</v>
      </c>
      <c r="O198" s="141">
        <f t="shared" si="808"/>
        <v>46897</v>
      </c>
      <c r="P198" s="141">
        <f t="shared" si="808"/>
        <v>46898</v>
      </c>
      <c r="Q198" s="141">
        <f t="shared" si="808"/>
        <v>46899</v>
      </c>
      <c r="R198" s="142">
        <f t="shared" si="808"/>
        <v>46900</v>
      </c>
      <c r="S198" s="143">
        <f t="shared" si="808"/>
        <v>46901</v>
      </c>
      <c r="T198" s="135">
        <f t="shared" ref="T198" si="809">COUNTIF(M199:S199,"★")</f>
        <v>0</v>
      </c>
      <c r="U198" s="135"/>
      <c r="V198" s="135" t="str">
        <f t="shared" ref="V198" si="810">TEXT(M198,"YYYY-MM")</f>
        <v>2028-05</v>
      </c>
      <c r="W198" s="140" cm="1">
        <f t="array" ref="W198">SUMPRODUCT((M198:S198&gt;=$N$8)*(M198:S198 &lt;= $N$9)*(TEXT(M198:S198,"yyyy-mm")=V198)*(M199:S199 = "●"))</f>
        <v>0</v>
      </c>
      <c r="X198" s="140" cm="1">
        <f t="array" ref="X198">SUMPRODUCT((R198:S198&gt;=$N$8)*(R198:S198 &lt;= $N$9)*(TEXT(R198:S198,"yyyy-mm")=V198)*(R199:S199 = "▲"))</f>
        <v>0</v>
      </c>
      <c r="Y198" s="140" cm="1">
        <f t="array" ref="Y198">SUMPRODUCT((M198:S198&gt;=$N$8)*(M198:S198 &lt;= $N$9)*(TEXT(M198:S198,"yyyy-mm")=V198)*(M199:S199 = "★"))</f>
        <v>0</v>
      </c>
      <c r="Z198" s="135"/>
      <c r="AA198" s="135"/>
      <c r="AB198" s="132">
        <v>157</v>
      </c>
      <c r="AC198" s="141">
        <f>AI196+1</f>
        <v>47042</v>
      </c>
      <c r="AD198" s="141">
        <f t="shared" ref="AD198:AI198" si="811">AC198+1</f>
        <v>47043</v>
      </c>
      <c r="AE198" s="141">
        <f t="shared" si="811"/>
        <v>47044</v>
      </c>
      <c r="AF198" s="141">
        <f t="shared" si="811"/>
        <v>47045</v>
      </c>
      <c r="AG198" s="141">
        <f t="shared" si="811"/>
        <v>47046</v>
      </c>
      <c r="AH198" s="142">
        <f t="shared" si="811"/>
        <v>47047</v>
      </c>
      <c r="AI198" s="143">
        <f t="shared" si="811"/>
        <v>47048</v>
      </c>
      <c r="AJ198" s="68">
        <f t="shared" ref="AJ198" si="812">COUNTIF(AC199:AI199,"★")</f>
        <v>0</v>
      </c>
      <c r="AK198" s="68"/>
      <c r="AL198" s="68" t="str">
        <f t="shared" ref="AL198" si="813">TEXT(AC198,"YYYY-MM")</f>
        <v>2028-10</v>
      </c>
      <c r="AM198" s="69" cm="1">
        <f t="array" ref="AM198">SUMPRODUCT((AC198:AI198&gt;=$N$8)*(AC198:AI198 &lt;= $N$9)*(TEXT(AC198:AI198,"yyyy-mm")=AL198)*(AC199:AI199 = "●"))</f>
        <v>0</v>
      </c>
      <c r="AN198" s="69" cm="1">
        <f t="array" ref="AN198">SUMPRODUCT((AH198:AI198&gt;=$N$8)*(AH198:AI198 &lt;= $N$9)*(TEXT(AH198:AI198,"yyyy-mm")=AL198)*(AH199:AI199 = "▲"))</f>
        <v>0</v>
      </c>
      <c r="AO198" s="69" cm="1">
        <f t="array" ref="AO198">SUMPRODUCT((AC198:AI198&gt;=$N$8)*(AC198:AI198 &lt;= $N$9)*(TEXT(AC198:AI198,"yyyy-mm")=AL198)*(AC199:AI199 = "★"))</f>
        <v>0</v>
      </c>
      <c r="AP198" s="65"/>
      <c r="AQ198" s="7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3"/>
    </row>
    <row r="199" spans="9:55" s="8" customFormat="1" ht="20.25" customHeight="1" thickBot="1" x14ac:dyDescent="0.5">
      <c r="I199" s="3"/>
      <c r="J199" s="86"/>
      <c r="K199" s="135" t="str">
        <f t="shared" ref="K199:K209" si="814">IF(U199&gt;=0.285,"OK","NG")</f>
        <v>NG</v>
      </c>
      <c r="L199" s="136"/>
      <c r="M199" s="144"/>
      <c r="N199" s="144"/>
      <c r="O199" s="144"/>
      <c r="P199" s="144"/>
      <c r="Q199" s="144"/>
      <c r="R199" s="145"/>
      <c r="S199" s="146"/>
      <c r="T199" s="135">
        <f t="shared" ref="T199" si="815">COUNTIF(M199:S199,"●")</f>
        <v>0</v>
      </c>
      <c r="U199" s="147">
        <f t="shared" ref="U199:U209" si="816">IF(COUNTA(M199:S199)=0,-1,IF(OR(COUNTIF(M199:S199,"▲")&gt;6,AND(M198&lt;$N$9,$N$9&lt;S198)),0.285,IF(T198+T199=0,0,T199/(T199+T198))))</f>
        <v>-1</v>
      </c>
      <c r="V199" s="135" t="str">
        <f t="shared" ref="V199" si="817">TEXT(S198,"YYYY-MM")</f>
        <v>2028-05</v>
      </c>
      <c r="W199" s="140" cm="1">
        <f t="array" ref="W199">IF(V199=V198,0,SUMPRODUCT((M198:S198&gt;=$N$8)*(M198:S198 &lt;= $N$9)*(TEXT(M198:S198,"yyyy-mm")=V199)*(M199:S199 = "●")))</f>
        <v>0</v>
      </c>
      <c r="X199" s="140" cm="1">
        <f t="array" ref="X199">IF(V199=V198,0,SUMPRODUCT((M198:S198&gt;=$N$8)*(M198:S198 &lt;= $N$9)*(TEXT(M198:S198,"yyyy-mm")=V199)*(M199:S199 = "▲")))</f>
        <v>0</v>
      </c>
      <c r="Y199" s="140" cm="1">
        <f t="array" ref="Y199">IF(V199=V198,0,SUMPRODUCT((M198:S198&gt;=$N$8)*(M198:S198 &lt;= $N$9)*(TEXT(M198:S198,"yyyy-mm")=V199)*(M199:S199 = "★")))</f>
        <v>0</v>
      </c>
      <c r="Z199" s="135"/>
      <c r="AA199" s="135" t="str">
        <f t="shared" ref="AA199:AA209" si="818">IF(AK199&gt;=0.285,"OK","NG")</f>
        <v>NG</v>
      </c>
      <c r="AB199" s="136"/>
      <c r="AC199" s="144"/>
      <c r="AD199" s="144"/>
      <c r="AE199" s="144"/>
      <c r="AF199" s="144"/>
      <c r="AG199" s="144"/>
      <c r="AH199" s="145"/>
      <c r="AI199" s="146"/>
      <c r="AJ199" s="68">
        <f t="shared" ref="AJ199" si="819">COUNTIF(AC199:AI199,"●")</f>
        <v>0</v>
      </c>
      <c r="AK199" s="70">
        <f t="shared" ref="AK199:AK209" si="820">IF(COUNTA(AC199:AI199)=0,-1,IF(OR(COUNTIF(AC199:AI199,"▲")&gt;6,AND(AC198&lt;$N$9,$N$9&lt;AI198)),0.285,IF(AJ198+AJ199=0,0,AJ199/(AJ199+AJ198))))</f>
        <v>-1</v>
      </c>
      <c r="AL199" s="68" t="str">
        <f t="shared" ref="AL199" si="821">TEXT(AI198,"YYYY-MM")</f>
        <v>2028-10</v>
      </c>
      <c r="AM199" s="69" cm="1">
        <f t="array" ref="AM199">IF(AL199=AL198,0,SUMPRODUCT((AC198:AI198&gt;=$N$8)*(AC198:AI198 &lt;= $N$9)*(TEXT(AC198:AI198,"yyyy-mm")=AL199)*(AC199:AI199 = "●")))</f>
        <v>0</v>
      </c>
      <c r="AN199" s="69" cm="1">
        <f t="array" ref="AN199">IF(AL199=AL198,0,SUMPRODUCT((AC198:AI198&gt;=$N$8)*(AC198:AI198 &lt;= $N$9)*(TEXT(AC198:AI198,"yyyy-mm")=AL199)*(AC199:AI199 = "▲")))</f>
        <v>0</v>
      </c>
      <c r="AO199" s="69" cm="1">
        <f t="array" ref="AO199">IF(AL199=AL198,0,SUMPRODUCT((AC198:AI198&gt;=$N$8)*(AC198:AI198 &lt;= $N$9)*(TEXT(AC198:AI198,"yyyy-mm")=AL199)*(AC199:AI199 = "★")))</f>
        <v>0</v>
      </c>
      <c r="AP199" s="65"/>
      <c r="AQ199" s="7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3"/>
    </row>
    <row r="200" spans="9:55" s="8" customFormat="1" ht="20.25" customHeight="1" x14ac:dyDescent="0.45">
      <c r="I200" s="3"/>
      <c r="J200" s="86"/>
      <c r="K200" s="135"/>
      <c r="L200" s="132">
        <v>137</v>
      </c>
      <c r="M200" s="141">
        <f>S198+1</f>
        <v>46902</v>
      </c>
      <c r="N200" s="141">
        <f t="shared" ref="N200:S200" si="822">M200+1</f>
        <v>46903</v>
      </c>
      <c r="O200" s="141">
        <f t="shared" si="822"/>
        <v>46904</v>
      </c>
      <c r="P200" s="141">
        <f t="shared" si="822"/>
        <v>46905</v>
      </c>
      <c r="Q200" s="141">
        <f t="shared" si="822"/>
        <v>46906</v>
      </c>
      <c r="R200" s="142">
        <f t="shared" si="822"/>
        <v>46907</v>
      </c>
      <c r="S200" s="143">
        <f t="shared" si="822"/>
        <v>46908</v>
      </c>
      <c r="T200" s="135">
        <f t="shared" ref="T200" si="823">COUNTIF(M201:S201,"★")</f>
        <v>0</v>
      </c>
      <c r="U200" s="135"/>
      <c r="V200" s="135" t="str">
        <f t="shared" ref="V200" si="824">TEXT(M200,"YYYY-MM")</f>
        <v>2028-05</v>
      </c>
      <c r="W200" s="140" cm="1">
        <f t="array" ref="W200">SUMPRODUCT((M200:S200&gt;=$N$8)*(M200:S200 &lt;= $N$9)*(TEXT(M200:S200,"yyyy-mm")=V200)*(M201:S201 = "●"))</f>
        <v>0</v>
      </c>
      <c r="X200" s="140" cm="1">
        <f t="array" ref="X200">SUMPRODUCT((R200:S200&gt;=$N$8)*(R200:S200 &lt;= $N$9)*(TEXT(R200:S200,"yyyy-mm")=V200)*(R201:S201 = "▲"))</f>
        <v>0</v>
      </c>
      <c r="Y200" s="140" cm="1">
        <f t="array" ref="Y200">SUMPRODUCT((M200:S200&gt;=$N$8)*(M200:S200 &lt;= $N$9)*(TEXT(M200:S200,"yyyy-mm")=V200)*(M201:S201 = "★"))</f>
        <v>0</v>
      </c>
      <c r="Z200" s="135"/>
      <c r="AA200" s="135"/>
      <c r="AB200" s="132">
        <v>158</v>
      </c>
      <c r="AC200" s="141">
        <f>AI198+1</f>
        <v>47049</v>
      </c>
      <c r="AD200" s="141">
        <f t="shared" ref="AD200:AI200" si="825">AC200+1</f>
        <v>47050</v>
      </c>
      <c r="AE200" s="141">
        <f t="shared" si="825"/>
        <v>47051</v>
      </c>
      <c r="AF200" s="141">
        <f t="shared" si="825"/>
        <v>47052</v>
      </c>
      <c r="AG200" s="141">
        <f t="shared" si="825"/>
        <v>47053</v>
      </c>
      <c r="AH200" s="142">
        <f t="shared" si="825"/>
        <v>47054</v>
      </c>
      <c r="AI200" s="143">
        <f t="shared" si="825"/>
        <v>47055</v>
      </c>
      <c r="AJ200" s="68">
        <f t="shared" ref="AJ200" si="826">COUNTIF(AC201:AI201,"★")</f>
        <v>0</v>
      </c>
      <c r="AK200" s="68"/>
      <c r="AL200" s="68" t="str">
        <f t="shared" ref="AL200" si="827">TEXT(AC200,"YYYY-MM")</f>
        <v>2028-10</v>
      </c>
      <c r="AM200" s="69" cm="1">
        <f t="array" ref="AM200">SUMPRODUCT((AC200:AI200&gt;=$N$8)*(AC200:AI200 &lt;= $N$9)*(TEXT(AC200:AI200,"yyyy-mm")=AL200)*(AC201:AI201 = "●"))</f>
        <v>0</v>
      </c>
      <c r="AN200" s="69" cm="1">
        <f t="array" ref="AN200">SUMPRODUCT((AH200:AI200&gt;=$N$8)*(AH200:AI200 &lt;= $N$9)*(TEXT(AH200:AI200,"yyyy-mm")=AL200)*(AH201:AI201 = "▲"))</f>
        <v>0</v>
      </c>
      <c r="AO200" s="69" cm="1">
        <f t="array" ref="AO200">SUMPRODUCT((AC200:AI200&gt;=$N$8)*(AC200:AI200 &lt;= $N$9)*(TEXT(AC200:AI200,"yyyy-mm")=AL200)*(AC201:AI201 = "★"))</f>
        <v>0</v>
      </c>
      <c r="AP200" s="68"/>
      <c r="AQ200" s="19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3"/>
    </row>
    <row r="201" spans="9:55" s="8" customFormat="1" ht="20.25" customHeight="1" thickBot="1" x14ac:dyDescent="0.5">
      <c r="I201" s="3"/>
      <c r="J201" s="86"/>
      <c r="K201" s="135" t="str">
        <f t="shared" ref="K201:K211" si="828">IF(U201&gt;=0.285,"OK","NG")</f>
        <v>NG</v>
      </c>
      <c r="L201" s="136"/>
      <c r="M201" s="144"/>
      <c r="N201" s="144"/>
      <c r="O201" s="144"/>
      <c r="P201" s="144"/>
      <c r="Q201" s="144"/>
      <c r="R201" s="145"/>
      <c r="S201" s="146"/>
      <c r="T201" s="135">
        <f t="shared" ref="T201" si="829">COUNTIF(M201:S201,"●")</f>
        <v>0</v>
      </c>
      <c r="U201" s="147">
        <f t="shared" ref="U201:U211" si="830">IF(COUNTA(M201:S201)=0,-1,IF(OR(COUNTIF(M201:S201,"▲")&gt;6,AND(M200&lt;$N$9,$N$9&lt;S200)),0.285,IF(T200+T201=0,0,T201/(T201+T200))))</f>
        <v>-1</v>
      </c>
      <c r="V201" s="135" t="str">
        <f t="shared" ref="V201" si="831">TEXT(S200,"YYYY-MM")</f>
        <v>2028-06</v>
      </c>
      <c r="W201" s="140" cm="1">
        <f t="array" ref="W201">IF(V201=V200,0,SUMPRODUCT((M200:S200&gt;=$N$8)*(M200:S200 &lt;= $N$9)*(TEXT(M200:S200,"yyyy-mm")=V201)*(M201:S201 = "●")))</f>
        <v>0</v>
      </c>
      <c r="X201" s="140" cm="1">
        <f t="array" ref="X201">IF(V201=V200,0,SUMPRODUCT((M200:S200&gt;=$N$8)*(M200:S200 &lt;= $N$9)*(TEXT(M200:S200,"yyyy-mm")=V201)*(M201:S201 = "▲")))</f>
        <v>0</v>
      </c>
      <c r="Y201" s="140" cm="1">
        <f t="array" ref="Y201">IF(V201=V200,0,SUMPRODUCT((M200:S200&gt;=$N$8)*(M200:S200 &lt;= $N$9)*(TEXT(M200:S200,"yyyy-mm")=V201)*(M201:S201 = "★")))</f>
        <v>0</v>
      </c>
      <c r="Z201" s="135"/>
      <c r="AA201" s="135" t="str">
        <f t="shared" ref="AA201:AA211" si="832">IF(AK201&gt;=0.285,"OK","NG")</f>
        <v>NG</v>
      </c>
      <c r="AB201" s="136"/>
      <c r="AC201" s="144"/>
      <c r="AD201" s="144"/>
      <c r="AE201" s="144"/>
      <c r="AF201" s="144"/>
      <c r="AG201" s="144"/>
      <c r="AH201" s="145"/>
      <c r="AI201" s="146"/>
      <c r="AJ201" s="68">
        <f t="shared" ref="AJ201" si="833">COUNTIF(AC201:AI201,"●")</f>
        <v>0</v>
      </c>
      <c r="AK201" s="70">
        <f t="shared" ref="AK201:AK211" si="834">IF(COUNTA(AC201:AI201)=0,-1,IF(OR(COUNTIF(AC201:AI201,"▲")&gt;6,AND(AC200&lt;$N$9,$N$9&lt;AI200)),0.285,IF(AJ200+AJ201=0,0,AJ201/(AJ201+AJ200))))</f>
        <v>-1</v>
      </c>
      <c r="AL201" s="68" t="str">
        <f t="shared" ref="AL201" si="835">TEXT(AI200,"YYYY-MM")</f>
        <v>2028-10</v>
      </c>
      <c r="AM201" s="69" cm="1">
        <f t="array" ref="AM201">IF(AL201=AL200,0,SUMPRODUCT((AC200:AI200&gt;=$N$8)*(AC200:AI200 &lt;= $N$9)*(TEXT(AC200:AI200,"yyyy-mm")=AL201)*(AC201:AI201 = "●")))</f>
        <v>0</v>
      </c>
      <c r="AN201" s="69" cm="1">
        <f t="array" ref="AN201">IF(AL201=AL200,0,SUMPRODUCT((AC200:AI200&gt;=$N$8)*(AC200:AI200 &lt;= $N$9)*(TEXT(AC200:AI200,"yyyy-mm")=AL201)*(AC201:AI201 = "▲")))</f>
        <v>0</v>
      </c>
      <c r="AO201" s="69" cm="1">
        <f t="array" ref="AO201">IF(AL201=AL200,0,SUMPRODUCT((AC200:AI200&gt;=$N$8)*(AC200:AI200 &lt;= $N$9)*(TEXT(AC200:AI200,"yyyy-mm")=AL201)*(AC201:AI201 = "★")))</f>
        <v>0</v>
      </c>
      <c r="AP201" s="68"/>
      <c r="AQ201" s="19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3"/>
    </row>
    <row r="202" spans="9:55" s="8" customFormat="1" x14ac:dyDescent="0.45">
      <c r="I202" s="3"/>
      <c r="J202" s="7"/>
      <c r="K202" s="9"/>
      <c r="L202" s="4"/>
      <c r="M202" s="4"/>
      <c r="N202" s="4"/>
      <c r="O202" s="4"/>
      <c r="P202" s="4"/>
      <c r="Q202" s="4"/>
      <c r="R202" s="4"/>
      <c r="S202" s="4"/>
      <c r="T202" s="7"/>
      <c r="U202" s="16">
        <f>IFERROR(AVERAGEIF(U160:U201,"&gt;-1"),0)</f>
        <v>0</v>
      </c>
      <c r="V202" s="7"/>
      <c r="W202" s="6"/>
      <c r="X202" s="6"/>
      <c r="Y202" s="6"/>
      <c r="Z202" s="7"/>
      <c r="AA202" s="10"/>
      <c r="AB202" s="4"/>
      <c r="AC202" s="4"/>
      <c r="AD202" s="4"/>
      <c r="AE202" s="4"/>
      <c r="AF202" s="4"/>
      <c r="AG202" s="4"/>
      <c r="AH202" s="4"/>
      <c r="AI202" s="4"/>
      <c r="AJ202" s="7"/>
      <c r="AK202" s="16">
        <f>IFERROR(AVERAGEIF(AK160:AK201,"&gt;-1"),0)</f>
        <v>0</v>
      </c>
      <c r="AL202" s="7"/>
      <c r="AM202" s="6"/>
      <c r="AN202" s="6"/>
      <c r="AO202" s="6"/>
      <c r="AP202" s="19"/>
      <c r="AQ202" s="19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3"/>
    </row>
    <row r="203" spans="9:55" s="8" customFormat="1" x14ac:dyDescent="0.45">
      <c r="I203" s="3"/>
      <c r="J203" s="7"/>
      <c r="K203" s="9"/>
      <c r="L203" s="4"/>
      <c r="M203" s="4"/>
      <c r="N203" s="4"/>
      <c r="O203" s="4"/>
      <c r="P203" s="4"/>
      <c r="Q203" s="4"/>
      <c r="R203" s="4"/>
      <c r="S203" s="4"/>
      <c r="T203" s="7"/>
      <c r="U203" s="7"/>
      <c r="V203" s="7"/>
      <c r="W203" s="6"/>
      <c r="X203" s="6"/>
      <c r="Y203" s="6"/>
      <c r="Z203" s="7"/>
      <c r="AA203" s="10"/>
      <c r="AB203" s="4"/>
      <c r="AC203" s="4"/>
      <c r="AD203" s="4"/>
      <c r="AE203" s="4"/>
      <c r="AF203" s="4"/>
      <c r="AG203" s="4"/>
      <c r="AH203" s="4"/>
      <c r="AI203" s="4"/>
      <c r="AJ203" s="7"/>
      <c r="AK203" s="7"/>
      <c r="AL203" s="7"/>
      <c r="AM203" s="6"/>
      <c r="AN203" s="6"/>
      <c r="AO203" s="6"/>
      <c r="AP203" s="19"/>
      <c r="AQ203" s="19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3"/>
    </row>
    <row r="204" spans="9:55" s="8" customFormat="1" x14ac:dyDescent="0.45">
      <c r="I204" s="3"/>
      <c r="J204" s="3"/>
      <c r="K204" s="2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22"/>
      <c r="X204" s="22"/>
      <c r="Y204" s="22"/>
      <c r="Z204" s="3"/>
      <c r="AA204" s="21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6"/>
      <c r="AN204" s="6"/>
      <c r="AO204" s="6"/>
      <c r="AP204" s="19"/>
      <c r="AQ204" s="19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3"/>
    </row>
    <row r="205" spans="9:55" s="8" customFormat="1" x14ac:dyDescent="0.45">
      <c r="I205" s="3"/>
      <c r="J205" s="3"/>
      <c r="K205" s="2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22"/>
      <c r="X205" s="22"/>
      <c r="Y205" s="22"/>
      <c r="Z205" s="3"/>
      <c r="AA205" s="21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6"/>
      <c r="AN205" s="6"/>
      <c r="AO205" s="6"/>
      <c r="AP205" s="19"/>
      <c r="AQ205" s="19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3"/>
    </row>
    <row r="206" spans="9:55" s="8" customFormat="1" x14ac:dyDescent="0.45">
      <c r="I206" s="3"/>
      <c r="J206" s="3"/>
      <c r="K206" s="2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22"/>
      <c r="X206" s="22"/>
      <c r="Y206" s="22"/>
      <c r="Z206" s="3"/>
      <c r="AA206" s="21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6"/>
      <c r="AN206" s="6"/>
      <c r="AO206" s="6"/>
      <c r="AP206" s="19"/>
      <c r="AQ206" s="19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3"/>
    </row>
    <row r="207" spans="9:55" s="8" customFormat="1" x14ac:dyDescent="0.45">
      <c r="I207" s="3"/>
      <c r="J207" s="3"/>
      <c r="K207" s="2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22"/>
      <c r="X207" s="22"/>
      <c r="Y207" s="22"/>
      <c r="Z207" s="3"/>
      <c r="AA207" s="21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20"/>
      <c r="AN207" s="6"/>
      <c r="AO207" s="6"/>
      <c r="AP207" s="19"/>
      <c r="AQ207" s="19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3"/>
    </row>
    <row r="208" spans="9:55" s="8" customFormat="1" x14ac:dyDescent="0.45">
      <c r="I208" s="3"/>
      <c r="J208" s="3"/>
      <c r="K208" s="2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22"/>
      <c r="X208" s="22"/>
      <c r="Y208" s="22"/>
      <c r="Z208" s="3"/>
      <c r="AA208" s="21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20"/>
      <c r="AN208" s="20"/>
      <c r="AO208" s="20"/>
      <c r="AP208" s="19"/>
      <c r="AQ208" s="19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3"/>
    </row>
    <row r="209" spans="9:55" s="8" customFormat="1" x14ac:dyDescent="0.45">
      <c r="I209" s="3"/>
      <c r="J209" s="3"/>
      <c r="K209" s="2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22"/>
      <c r="X209" s="22"/>
      <c r="Y209" s="22"/>
      <c r="Z209" s="3"/>
      <c r="AA209" s="21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20"/>
      <c r="AN209" s="20"/>
      <c r="AO209" s="20"/>
      <c r="AP209" s="19"/>
      <c r="AQ209" s="19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3"/>
    </row>
    <row r="210" spans="9:55" s="8" customFormat="1" x14ac:dyDescent="0.45">
      <c r="I210" s="3"/>
      <c r="J210" s="3"/>
      <c r="K210" s="2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22"/>
      <c r="X210" s="22"/>
      <c r="Y210" s="22"/>
      <c r="Z210" s="3"/>
      <c r="AA210" s="21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20"/>
      <c r="AN210" s="20"/>
      <c r="AO210" s="20"/>
      <c r="AP210" s="19"/>
      <c r="AQ210" s="19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3"/>
    </row>
    <row r="211" spans="9:55" s="8" customFormat="1" x14ac:dyDescent="0.45">
      <c r="I211" s="3"/>
      <c r="J211" s="3"/>
      <c r="K211" s="2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22"/>
      <c r="X211" s="22"/>
      <c r="Y211" s="22"/>
      <c r="Z211" s="3"/>
      <c r="AA211" s="21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20"/>
      <c r="AN211" s="20"/>
      <c r="AO211" s="20"/>
      <c r="AP211" s="19"/>
      <c r="AQ211" s="19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3"/>
    </row>
    <row r="212" spans="9:55" s="8" customFormat="1" x14ac:dyDescent="0.45">
      <c r="I212" s="3"/>
      <c r="J212" s="3"/>
      <c r="K212" s="2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22"/>
      <c r="X212" s="22"/>
      <c r="Y212" s="22"/>
      <c r="Z212" s="3"/>
      <c r="AA212" s="21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20"/>
      <c r="AN212" s="20"/>
      <c r="AO212" s="20"/>
      <c r="AP212" s="19"/>
      <c r="AQ212" s="19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3"/>
    </row>
    <row r="213" spans="9:55" s="8" customFormat="1" x14ac:dyDescent="0.45">
      <c r="I213" s="3"/>
      <c r="J213" s="3"/>
      <c r="K213" s="2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22"/>
      <c r="X213" s="22"/>
      <c r="Y213" s="22"/>
      <c r="Z213" s="3"/>
      <c r="AA213" s="21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20"/>
      <c r="AN213" s="20"/>
      <c r="AO213" s="20"/>
      <c r="AP213" s="19"/>
      <c r="AQ213" s="19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3"/>
    </row>
    <row r="214" spans="9:55" s="8" customFormat="1" x14ac:dyDescent="0.45">
      <c r="I214" s="3"/>
      <c r="J214" s="3"/>
      <c r="K214" s="2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22"/>
      <c r="X214" s="22"/>
      <c r="Y214" s="22"/>
      <c r="Z214" s="3"/>
      <c r="AA214" s="21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20"/>
      <c r="AN214" s="20"/>
      <c r="AO214" s="20"/>
      <c r="AP214" s="19"/>
      <c r="AQ214" s="19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3"/>
    </row>
    <row r="215" spans="9:55" s="8" customFormat="1" x14ac:dyDescent="0.45">
      <c r="I215" s="3"/>
      <c r="J215" s="3"/>
      <c r="K215" s="2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22"/>
      <c r="X215" s="22"/>
      <c r="Y215" s="22"/>
      <c r="Z215" s="3"/>
      <c r="AA215" s="21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20"/>
      <c r="AN215" s="20"/>
      <c r="AO215" s="20"/>
      <c r="AP215" s="19"/>
      <c r="AQ215" s="19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3"/>
    </row>
    <row r="216" spans="9:55" s="8" customFormat="1" x14ac:dyDescent="0.45">
      <c r="I216" s="3"/>
      <c r="J216" s="3"/>
      <c r="K216" s="2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22"/>
      <c r="X216" s="22"/>
      <c r="Y216" s="22"/>
      <c r="Z216" s="3"/>
      <c r="AA216" s="21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20"/>
      <c r="AN216" s="20"/>
      <c r="AO216" s="20"/>
      <c r="AP216" s="19"/>
      <c r="AQ216" s="19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3"/>
    </row>
    <row r="217" spans="9:55" s="8" customFormat="1" x14ac:dyDescent="0.45">
      <c r="I217" s="3"/>
      <c r="J217" s="3"/>
      <c r="K217" s="2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22"/>
      <c r="X217" s="22"/>
      <c r="Y217" s="22"/>
      <c r="Z217" s="3"/>
      <c r="AA217" s="21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20"/>
      <c r="AN217" s="20"/>
      <c r="AO217" s="20"/>
      <c r="AP217" s="19"/>
      <c r="AQ217" s="19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3"/>
    </row>
    <row r="218" spans="9:55" s="8" customFormat="1" x14ac:dyDescent="0.45">
      <c r="I218" s="3"/>
      <c r="J218" s="3"/>
      <c r="K218" s="2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22"/>
      <c r="X218" s="22"/>
      <c r="Y218" s="22"/>
      <c r="Z218" s="3"/>
      <c r="AA218" s="21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20"/>
      <c r="AN218" s="20"/>
      <c r="AO218" s="20"/>
      <c r="AP218" s="19"/>
      <c r="AQ218" s="19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3"/>
    </row>
    <row r="219" spans="9:55" s="8" customFormat="1" x14ac:dyDescent="0.45">
      <c r="I219" s="3"/>
      <c r="J219" s="3"/>
      <c r="K219" s="2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22"/>
      <c r="X219" s="22"/>
      <c r="Y219" s="22"/>
      <c r="Z219" s="3"/>
      <c r="AA219" s="21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20"/>
      <c r="AN219" s="20"/>
      <c r="AO219" s="20"/>
      <c r="AP219" s="19"/>
      <c r="AQ219" s="19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3"/>
    </row>
    <row r="220" spans="9:55" s="8" customFormat="1" x14ac:dyDescent="0.45">
      <c r="I220" s="3"/>
      <c r="J220" s="3"/>
      <c r="K220" s="2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22"/>
      <c r="X220" s="22"/>
      <c r="Y220" s="22"/>
      <c r="Z220" s="3"/>
      <c r="AA220" s="21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20"/>
      <c r="AN220" s="20"/>
      <c r="AO220" s="20"/>
      <c r="AP220" s="19"/>
      <c r="AQ220" s="19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3"/>
    </row>
    <row r="221" spans="9:55" s="8" customFormat="1" x14ac:dyDescent="0.45">
      <c r="I221" s="3"/>
      <c r="J221" s="3"/>
      <c r="K221" s="2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22"/>
      <c r="X221" s="22"/>
      <c r="Y221" s="22"/>
      <c r="Z221" s="3"/>
      <c r="AA221" s="21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20"/>
      <c r="AN221" s="20"/>
      <c r="AO221" s="20"/>
      <c r="AP221" s="19"/>
      <c r="AQ221" s="19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3"/>
    </row>
    <row r="222" spans="9:55" s="8" customFormat="1" x14ac:dyDescent="0.45">
      <c r="I222" s="3"/>
      <c r="J222" s="3"/>
      <c r="K222" s="2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22"/>
      <c r="X222" s="22"/>
      <c r="Y222" s="22"/>
      <c r="Z222" s="3"/>
      <c r="AA222" s="21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20"/>
      <c r="AN222" s="20"/>
      <c r="AO222" s="20"/>
      <c r="AP222" s="19"/>
      <c r="AQ222" s="19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3"/>
    </row>
    <row r="223" spans="9:55" s="8" customFormat="1" x14ac:dyDescent="0.45">
      <c r="I223" s="3"/>
      <c r="J223" s="3"/>
      <c r="K223" s="2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22"/>
      <c r="X223" s="22"/>
      <c r="Y223" s="22"/>
      <c r="Z223" s="3"/>
      <c r="AA223" s="21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20"/>
      <c r="AN223" s="20"/>
      <c r="AO223" s="20"/>
      <c r="AP223" s="19"/>
      <c r="AQ223" s="19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3"/>
    </row>
    <row r="224" spans="9:55" s="8" customFormat="1" x14ac:dyDescent="0.45">
      <c r="I224" s="3"/>
      <c r="J224" s="3"/>
      <c r="K224" s="2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22"/>
      <c r="X224" s="22"/>
      <c r="Y224" s="22"/>
      <c r="Z224" s="3"/>
      <c r="AA224" s="21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20"/>
      <c r="AN224" s="20"/>
      <c r="AO224" s="20"/>
      <c r="AP224" s="19"/>
      <c r="AQ224" s="19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3"/>
    </row>
    <row r="225" spans="9:55" s="8" customFormat="1" x14ac:dyDescent="0.45">
      <c r="I225" s="3"/>
      <c r="J225" s="3"/>
      <c r="K225" s="2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22"/>
      <c r="X225" s="22"/>
      <c r="Y225" s="22"/>
      <c r="Z225" s="3"/>
      <c r="AA225" s="21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20"/>
      <c r="AN225" s="20"/>
      <c r="AO225" s="20"/>
      <c r="AP225" s="19"/>
      <c r="AQ225" s="19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3"/>
    </row>
    <row r="226" spans="9:55" s="8" customFormat="1" x14ac:dyDescent="0.45">
      <c r="I226" s="3"/>
      <c r="J226" s="3"/>
      <c r="K226" s="2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22"/>
      <c r="X226" s="22"/>
      <c r="Y226" s="22"/>
      <c r="Z226" s="3"/>
      <c r="AA226" s="21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20"/>
      <c r="AN226" s="20"/>
      <c r="AO226" s="20"/>
      <c r="AP226" s="19"/>
      <c r="AQ226" s="19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3"/>
    </row>
    <row r="227" spans="9:55" s="8" customFormat="1" x14ac:dyDescent="0.45">
      <c r="I227" s="3"/>
      <c r="J227" s="3"/>
      <c r="K227" s="2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22"/>
      <c r="X227" s="22"/>
      <c r="Y227" s="22"/>
      <c r="Z227" s="3"/>
      <c r="AA227" s="21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20"/>
      <c r="AN227" s="20"/>
      <c r="AO227" s="20"/>
      <c r="AP227" s="19"/>
      <c r="AQ227" s="19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3"/>
    </row>
    <row r="228" spans="9:55" s="8" customFormat="1" x14ac:dyDescent="0.45">
      <c r="I228" s="3"/>
      <c r="J228" s="3"/>
      <c r="K228" s="2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22"/>
      <c r="X228" s="22"/>
      <c r="Y228" s="22"/>
      <c r="Z228" s="3"/>
      <c r="AA228" s="21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20"/>
      <c r="AN228" s="20"/>
      <c r="AO228" s="20"/>
      <c r="AP228" s="19"/>
      <c r="AQ228" s="19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3"/>
    </row>
    <row r="229" spans="9:55" s="8" customFormat="1" x14ac:dyDescent="0.45">
      <c r="I229" s="3"/>
      <c r="J229" s="3"/>
      <c r="K229" s="2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22"/>
      <c r="X229" s="22"/>
      <c r="Y229" s="22"/>
      <c r="Z229" s="3"/>
      <c r="AA229" s="21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20"/>
      <c r="AN229" s="20"/>
      <c r="AO229" s="20"/>
      <c r="AP229" s="19"/>
      <c r="AQ229" s="19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3"/>
    </row>
    <row r="230" spans="9:55" s="8" customFormat="1" x14ac:dyDescent="0.45">
      <c r="I230" s="3"/>
      <c r="J230" s="3"/>
      <c r="K230" s="2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22"/>
      <c r="X230" s="22"/>
      <c r="Y230" s="22"/>
      <c r="Z230" s="3"/>
      <c r="AA230" s="21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20"/>
      <c r="AN230" s="20"/>
      <c r="AO230" s="20"/>
      <c r="AP230" s="19"/>
      <c r="AQ230" s="19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3"/>
    </row>
    <row r="231" spans="9:55" s="8" customFormat="1" x14ac:dyDescent="0.45">
      <c r="I231" s="3"/>
      <c r="J231" s="3"/>
      <c r="K231" s="2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22"/>
      <c r="X231" s="22"/>
      <c r="Y231" s="22"/>
      <c r="Z231" s="3"/>
      <c r="AA231" s="21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20"/>
      <c r="AN231" s="20"/>
      <c r="AO231" s="20"/>
      <c r="AP231" s="19"/>
      <c r="AQ231" s="19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3"/>
    </row>
    <row r="232" spans="9:55" s="8" customFormat="1" x14ac:dyDescent="0.45">
      <c r="I232" s="3"/>
      <c r="J232" s="3"/>
      <c r="K232" s="2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22"/>
      <c r="X232" s="22"/>
      <c r="Y232" s="22"/>
      <c r="Z232" s="3"/>
      <c r="AA232" s="21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20"/>
      <c r="AN232" s="20"/>
      <c r="AO232" s="20"/>
      <c r="AP232" s="19"/>
      <c r="AQ232" s="19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3"/>
    </row>
    <row r="233" spans="9:55" s="8" customFormat="1" x14ac:dyDescent="0.45">
      <c r="I233" s="3"/>
      <c r="J233" s="3"/>
      <c r="K233" s="2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22"/>
      <c r="X233" s="22"/>
      <c r="Y233" s="22"/>
      <c r="Z233" s="3"/>
      <c r="AA233" s="21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20"/>
      <c r="AN233" s="20"/>
      <c r="AO233" s="20"/>
      <c r="AP233" s="19"/>
      <c r="AQ233" s="19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3"/>
    </row>
    <row r="234" spans="9:55" s="8" customFormat="1" x14ac:dyDescent="0.45">
      <c r="I234" s="3"/>
      <c r="J234" s="3"/>
      <c r="K234" s="2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22"/>
      <c r="X234" s="22"/>
      <c r="Y234" s="22"/>
      <c r="Z234" s="3"/>
      <c r="AA234" s="21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20"/>
      <c r="AN234" s="20"/>
      <c r="AO234" s="20"/>
      <c r="AP234" s="19"/>
      <c r="AQ234" s="19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3"/>
    </row>
    <row r="235" spans="9:55" s="8" customFormat="1" x14ac:dyDescent="0.45">
      <c r="I235" s="3"/>
      <c r="J235" s="3"/>
      <c r="K235" s="2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22"/>
      <c r="X235" s="22"/>
      <c r="Y235" s="22"/>
      <c r="Z235" s="3"/>
      <c r="AA235" s="21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20"/>
      <c r="AN235" s="20"/>
      <c r="AO235" s="20"/>
      <c r="AP235" s="19"/>
      <c r="AQ235" s="19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3"/>
    </row>
    <row r="236" spans="9:55" s="8" customFormat="1" x14ac:dyDescent="0.45">
      <c r="I236" s="3"/>
      <c r="J236" s="3"/>
      <c r="K236" s="2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22"/>
      <c r="X236" s="22"/>
      <c r="Y236" s="22"/>
      <c r="Z236" s="3"/>
      <c r="AA236" s="21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20"/>
      <c r="AN236" s="20"/>
      <c r="AO236" s="20"/>
      <c r="AP236" s="19"/>
      <c r="AQ236" s="19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3"/>
    </row>
    <row r="237" spans="9:55" s="8" customFormat="1" x14ac:dyDescent="0.45">
      <c r="I237" s="3"/>
      <c r="J237" s="3"/>
      <c r="K237" s="2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22"/>
      <c r="X237" s="22"/>
      <c r="Y237" s="22"/>
      <c r="Z237" s="3"/>
      <c r="AA237" s="21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20"/>
      <c r="AN237" s="20"/>
      <c r="AO237" s="20"/>
      <c r="AP237" s="19"/>
      <c r="AQ237" s="19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3"/>
    </row>
    <row r="238" spans="9:55" s="8" customFormat="1" x14ac:dyDescent="0.45">
      <c r="I238" s="3"/>
      <c r="J238" s="3"/>
      <c r="K238" s="2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22"/>
      <c r="X238" s="22"/>
      <c r="Y238" s="22"/>
      <c r="Z238" s="3"/>
      <c r="AA238" s="21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20"/>
      <c r="AN238" s="20"/>
      <c r="AO238" s="20"/>
      <c r="AP238" s="19"/>
      <c r="AQ238" s="19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3"/>
    </row>
    <row r="239" spans="9:55" s="8" customFormat="1" x14ac:dyDescent="0.45">
      <c r="I239" s="3"/>
      <c r="J239" s="3"/>
      <c r="K239" s="2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22"/>
      <c r="X239" s="22"/>
      <c r="Y239" s="22"/>
      <c r="Z239" s="3"/>
      <c r="AA239" s="21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20"/>
      <c r="AN239" s="20"/>
      <c r="AO239" s="20"/>
      <c r="AP239" s="19"/>
      <c r="AQ239" s="19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3"/>
    </row>
    <row r="240" spans="9:55" s="8" customFormat="1" x14ac:dyDescent="0.45">
      <c r="I240" s="3"/>
      <c r="J240" s="3"/>
      <c r="K240" s="2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22"/>
      <c r="X240" s="22"/>
      <c r="Y240" s="22"/>
      <c r="Z240" s="3"/>
      <c r="AA240" s="21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20"/>
      <c r="AN240" s="20"/>
      <c r="AO240" s="20"/>
      <c r="AP240" s="7"/>
      <c r="AQ240" s="7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3"/>
    </row>
    <row r="241" spans="9:55" s="8" customFormat="1" x14ac:dyDescent="0.45">
      <c r="I241" s="4"/>
      <c r="J241" s="3"/>
      <c r="K241" s="2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22"/>
      <c r="X241" s="22"/>
      <c r="Y241" s="22"/>
      <c r="Z241" s="3"/>
      <c r="AA241" s="21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20"/>
      <c r="AN241" s="20"/>
      <c r="AO241" s="20"/>
      <c r="AP241" s="7"/>
      <c r="AQ241" s="7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3"/>
    </row>
    <row r="242" spans="9:55" s="8" customFormat="1" x14ac:dyDescent="0.45">
      <c r="I242" s="4"/>
      <c r="J242" s="3"/>
      <c r="K242" s="2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22"/>
      <c r="X242" s="22"/>
      <c r="Y242" s="22"/>
      <c r="Z242" s="3"/>
      <c r="AA242" s="21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20"/>
      <c r="AN242" s="20"/>
      <c r="AO242" s="20"/>
      <c r="AP242" s="7"/>
      <c r="AQ242" s="7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3"/>
    </row>
    <row r="243" spans="9:55" s="8" customFormat="1" x14ac:dyDescent="0.45">
      <c r="I243" s="4"/>
      <c r="J243" s="3"/>
      <c r="K243" s="2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22"/>
      <c r="X243" s="22"/>
      <c r="Y243" s="22"/>
      <c r="Z243" s="3"/>
      <c r="AA243" s="21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20"/>
      <c r="AN243" s="20"/>
      <c r="AO243" s="20"/>
      <c r="AP243" s="7"/>
      <c r="AQ243" s="7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3"/>
    </row>
    <row r="244" spans="9:55" s="8" customFormat="1" x14ac:dyDescent="0.45">
      <c r="I244" s="4"/>
      <c r="J244" s="3"/>
      <c r="K244" s="2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22"/>
      <c r="X244" s="22"/>
      <c r="Y244" s="22"/>
      <c r="Z244" s="3"/>
      <c r="AA244" s="21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20"/>
      <c r="AN244" s="20"/>
      <c r="AO244" s="20"/>
      <c r="AP244" s="7"/>
      <c r="AQ244" s="7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3"/>
    </row>
    <row r="245" spans="9:55" s="8" customFormat="1" x14ac:dyDescent="0.45">
      <c r="I245" s="4"/>
      <c r="J245" s="3"/>
      <c r="K245" s="2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22"/>
      <c r="X245" s="22"/>
      <c r="Y245" s="22"/>
      <c r="Z245" s="3"/>
      <c r="AA245" s="21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20"/>
      <c r="AN245" s="20"/>
      <c r="AO245" s="20"/>
      <c r="AP245" s="7"/>
      <c r="AQ245" s="7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3"/>
    </row>
    <row r="246" spans="9:55" s="7" customFormat="1" x14ac:dyDescent="0.45">
      <c r="J246" s="3"/>
      <c r="K246" s="2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22"/>
      <c r="X246" s="22"/>
      <c r="Y246" s="22"/>
      <c r="Z246" s="3"/>
      <c r="AA246" s="21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20"/>
      <c r="AN246" s="20"/>
      <c r="AO246" s="20"/>
      <c r="AR246" s="8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3"/>
    </row>
    <row r="247" spans="9:55" s="7" customFormat="1" x14ac:dyDescent="0.45">
      <c r="J247" s="3"/>
      <c r="K247" s="2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22"/>
      <c r="X247" s="22"/>
      <c r="Y247" s="22"/>
      <c r="Z247" s="3"/>
      <c r="AA247" s="21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20"/>
      <c r="AN247" s="20"/>
      <c r="AO247" s="20"/>
      <c r="AR247" s="8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3"/>
    </row>
    <row r="248" spans="9:55" s="7" customFormat="1" x14ac:dyDescent="0.45">
      <c r="J248" s="3"/>
      <c r="K248" s="2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22"/>
      <c r="X248" s="22"/>
      <c r="Y248" s="22"/>
      <c r="Z248" s="3"/>
      <c r="AA248" s="21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6"/>
      <c r="AN248" s="6"/>
      <c r="AO248" s="6"/>
      <c r="AR248" s="8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3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160" priority="17" operator="greaterThan">
      <formula>$N$9</formula>
    </cfRule>
  </conditionalFormatting>
  <conditionalFormatting sqref="M18:S18">
    <cfRule type="cellIs" dxfId="159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158" priority="20">
      <formula>M18&gt;$N$9</formula>
    </cfRule>
  </conditionalFormatting>
  <conditionalFormatting sqref="M58:S58">
    <cfRule type="cellIs" dxfId="157" priority="15" operator="lessThan">
      <formula>$N$8</formula>
    </cfRule>
  </conditionalFormatting>
  <conditionalFormatting sqref="M63:S63">
    <cfRule type="expression" dxfId="156" priority="16">
      <formula>M62&gt;$N$9</formula>
    </cfRule>
  </conditionalFormatting>
  <conditionalFormatting sqref="M109:S109">
    <cfRule type="cellIs" dxfId="155" priority="11" operator="lessThan">
      <formula>$N$8</formula>
    </cfRule>
  </conditionalFormatting>
  <conditionalFormatting sqref="M114:S114">
    <cfRule type="expression" dxfId="154" priority="12">
      <formula>M113&gt;$N$9</formula>
    </cfRule>
  </conditionalFormatting>
  <conditionalFormatting sqref="M160:S160">
    <cfRule type="cellIs" dxfId="153" priority="7" operator="lessThan">
      <formula>$N$8</formula>
    </cfRule>
  </conditionalFormatting>
  <conditionalFormatting sqref="M162:S162">
    <cfRule type="cellIs" dxfId="152" priority="6" operator="greaterThan">
      <formula>$N$9</formula>
    </cfRule>
  </conditionalFormatting>
  <conditionalFormatting sqref="M165:S165">
    <cfRule type="expression" dxfId="151" priority="8">
      <formula>M164&gt;$N$9</formula>
    </cfRule>
  </conditionalFormatting>
  <conditionalFormatting sqref="AA1 K3:K50 AA3:AA9 K53:K101 AA16:AA51 K105:K152 AA53:AA102 K156:K1048576 AA156:AA1048576 AA105:AA153">
    <cfRule type="containsText" dxfId="150" priority="1" operator="containsText" text="NG">
      <formula>NOT(ISERROR(SEARCH("NG",K1)))</formula>
    </cfRule>
    <cfRule type="containsText" dxfId="149" priority="2" operator="containsText" text="OK">
      <formula>NOT(ISERROR(SEARCH("OK",K1)))</formula>
    </cfRule>
  </conditionalFormatting>
  <conditionalFormatting sqref="AC18:AI18">
    <cfRule type="cellIs" dxfId="148" priority="18" operator="lessThan">
      <formula>$N$8</formula>
    </cfRule>
  </conditionalFormatting>
  <conditionalFormatting sqref="AC23:AI23">
    <cfRule type="expression" dxfId="147" priority="19">
      <formula>AC22&gt;$N$9</formula>
    </cfRule>
  </conditionalFormatting>
  <conditionalFormatting sqref="AC58:AI58">
    <cfRule type="cellIs" dxfId="146" priority="13" operator="lessThan">
      <formula>$N$8</formula>
    </cfRule>
  </conditionalFormatting>
  <conditionalFormatting sqref="AC63:AI63">
    <cfRule type="expression" dxfId="145" priority="14">
      <formula>AC62&gt;$N$9</formula>
    </cfRule>
  </conditionalFormatting>
  <conditionalFormatting sqref="AC109:AI109">
    <cfRule type="cellIs" dxfId="144" priority="9" operator="lessThan">
      <formula>$N$8</formula>
    </cfRule>
  </conditionalFormatting>
  <conditionalFormatting sqref="AC114:AI114">
    <cfRule type="expression" dxfId="143" priority="10">
      <formula>AC113&gt;$N$9</formula>
    </cfRule>
  </conditionalFormatting>
  <conditionalFormatting sqref="AC160:AI160">
    <cfRule type="cellIs" dxfId="142" priority="4" operator="lessThan">
      <formula>$N$8</formula>
    </cfRule>
  </conditionalFormatting>
  <conditionalFormatting sqref="AC162:AI162">
    <cfRule type="cellIs" dxfId="141" priority="3" operator="greaterThan">
      <formula>$N$9</formula>
    </cfRule>
  </conditionalFormatting>
  <conditionalFormatting sqref="AC165:AI165">
    <cfRule type="expression" dxfId="140" priority="5">
      <formula>AC164&gt;$N$9</formula>
    </cfRule>
  </conditionalFormatting>
  <conditionalFormatting sqref="M19:S19">
    <cfRule type="expression" dxfId="139" priority="22">
      <formula>M$18&lt;$N$8</formula>
    </cfRule>
  </conditionalFormatting>
  <conditionalFormatting sqref="AC19:AI19 M59:S59 AC59:AI59 M110:S110 AC110:AI110 M161:S161 AC161:AI161">
    <cfRule type="expression" dxfId="138" priority="23">
      <formula>M$18&gt;$N$9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631DCD4-ADF5-487C-8802-B636765E346C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1EA88-4DD7-41EC-A0FE-30DAC32E4608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4" hidden="1" customWidth="1"/>
    <col min="2" max="2" width="5.875" style="4" hidden="1" customWidth="1"/>
    <col min="3" max="4" width="12.75" style="4" hidden="1" customWidth="1"/>
    <col min="5" max="5" width="10.125" style="4" hidden="1" customWidth="1"/>
    <col min="6" max="7" width="9" style="4" hidden="1" customWidth="1"/>
    <col min="8" max="8" width="9.125" style="4" hidden="1" customWidth="1"/>
    <col min="9" max="9" width="9.5" style="4" hidden="1" customWidth="1"/>
    <col min="10" max="10" width="1.25" style="7" customWidth="1"/>
    <col min="11" max="11" width="5.625" style="9" customWidth="1"/>
    <col min="12" max="19" width="6" style="4" customWidth="1"/>
    <col min="20" max="20" width="3.625" style="7" hidden="1" customWidth="1"/>
    <col min="21" max="21" width="9.625" style="7" hidden="1" customWidth="1"/>
    <col min="22" max="22" width="9.375" style="7" hidden="1" customWidth="1"/>
    <col min="23" max="23" width="3.625" style="6" hidden="1" customWidth="1"/>
    <col min="24" max="25" width="3.875" style="6" hidden="1" customWidth="1"/>
    <col min="26" max="26" width="4.5" style="7" customWidth="1"/>
    <col min="27" max="27" width="5.75" style="10" customWidth="1"/>
    <col min="28" max="35" width="6" style="4" customWidth="1"/>
    <col min="36" max="36" width="3.625" style="7" hidden="1" customWidth="1"/>
    <col min="37" max="38" width="9.375" style="7" hidden="1" customWidth="1"/>
    <col min="39" max="41" width="3.625" style="6" hidden="1" customWidth="1"/>
    <col min="42" max="42" width="3.625" style="7" customWidth="1"/>
    <col min="43" max="43" width="3.625" style="7" hidden="1" customWidth="1"/>
    <col min="44" max="44" width="23" style="8" hidden="1" customWidth="1"/>
    <col min="45" max="45" width="12.75" style="4" hidden="1" customWidth="1"/>
    <col min="46" max="46" width="11.25" style="4" hidden="1" customWidth="1"/>
    <col min="47" max="54" width="5.125" style="4" customWidth="1"/>
    <col min="55" max="55" width="5.125" style="3" customWidth="1"/>
    <col min="56" max="68" width="5.125" style="4" customWidth="1"/>
    <col min="69" max="16384" width="9" style="4"/>
  </cols>
  <sheetData>
    <row r="1" spans="1:66" ht="24" customHeight="1" x14ac:dyDescent="0.45">
      <c r="J1" s="75" t="s">
        <v>63</v>
      </c>
      <c r="K1" s="76"/>
      <c r="L1" s="76"/>
      <c r="M1" s="77"/>
      <c r="N1" s="78"/>
      <c r="O1" s="79"/>
      <c r="P1" s="79"/>
      <c r="Q1" s="79"/>
      <c r="R1" s="79"/>
      <c r="S1" s="79"/>
      <c r="T1" s="80"/>
      <c r="U1" s="80"/>
      <c r="V1" s="80"/>
      <c r="W1" s="81"/>
      <c r="X1" s="81"/>
      <c r="Y1" s="81"/>
      <c r="Z1" s="80"/>
      <c r="AA1" s="82"/>
      <c r="AB1" s="79"/>
      <c r="AC1" s="79"/>
      <c r="AD1" s="79"/>
      <c r="AE1" s="79"/>
      <c r="AF1" s="28"/>
      <c r="AG1" s="28"/>
      <c r="AH1" s="28"/>
      <c r="AI1" s="28"/>
      <c r="AJ1" s="65"/>
      <c r="AK1" s="65"/>
      <c r="AL1" s="65"/>
      <c r="AM1" s="64"/>
      <c r="AN1" s="64"/>
      <c r="AO1" s="64"/>
      <c r="AP1" s="65"/>
    </row>
    <row r="2" spans="1:66" ht="24" customHeight="1" x14ac:dyDescent="0.45">
      <c r="J2" s="83"/>
      <c r="K2" s="84"/>
      <c r="L2" s="84"/>
      <c r="M2" s="60" t="s">
        <v>94</v>
      </c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28"/>
      <c r="AI2" s="28"/>
      <c r="AJ2" s="65"/>
      <c r="AK2" s="65"/>
      <c r="AL2" s="65"/>
      <c r="AM2" s="64"/>
      <c r="AN2" s="64"/>
      <c r="AO2" s="64"/>
      <c r="AP2" s="65"/>
    </row>
    <row r="3" spans="1:66" ht="15" customHeight="1" x14ac:dyDescent="0.45">
      <c r="J3" s="86"/>
      <c r="K3" s="87"/>
      <c r="L3" s="28"/>
      <c r="M3" s="28"/>
      <c r="N3" s="28"/>
      <c r="O3" s="28"/>
      <c r="P3" s="28"/>
      <c r="Q3" s="28"/>
      <c r="R3" s="28"/>
      <c r="S3" s="28"/>
      <c r="T3" s="86"/>
      <c r="U3" s="80"/>
      <c r="V3" s="80"/>
      <c r="W3" s="81"/>
      <c r="X3" s="81"/>
      <c r="Y3" s="81"/>
      <c r="Z3" s="80"/>
      <c r="AA3" s="88"/>
      <c r="AB3" s="28"/>
      <c r="AC3" s="28"/>
      <c r="AD3" s="28"/>
      <c r="AE3" s="28"/>
      <c r="AF3" s="28"/>
      <c r="AG3" s="28"/>
      <c r="AH3" s="28"/>
      <c r="AI3" s="28"/>
      <c r="AJ3" s="65"/>
      <c r="AK3" s="65"/>
      <c r="AL3" s="65"/>
      <c r="AM3" s="64"/>
      <c r="AN3" s="64"/>
      <c r="AO3" s="64"/>
      <c r="AP3" s="65"/>
      <c r="AR3" s="11" t="s">
        <v>30</v>
      </c>
    </row>
    <row r="4" spans="1:66" ht="21" customHeight="1" x14ac:dyDescent="0.45">
      <c r="J4" s="86"/>
      <c r="K4" s="87"/>
      <c r="L4" s="89" t="s">
        <v>31</v>
      </c>
      <c r="M4" s="90"/>
      <c r="N4" s="91" t="str">
        <f>入力シート!C5</f>
        <v>○○工事</v>
      </c>
      <c r="O4" s="92"/>
      <c r="P4" s="92"/>
      <c r="Q4" s="92"/>
      <c r="R4" s="92"/>
      <c r="S4" s="92"/>
      <c r="T4" s="93"/>
      <c r="U4" s="93"/>
      <c r="V4" s="93"/>
      <c r="W4" s="93"/>
      <c r="X4" s="93"/>
      <c r="Y4" s="93"/>
      <c r="Z4" s="94"/>
      <c r="AA4" s="88"/>
      <c r="AB4" s="95" t="s">
        <v>32</v>
      </c>
      <c r="AC4" s="95"/>
      <c r="AD4" s="95"/>
      <c r="AE4" s="95"/>
      <c r="AF4" s="95"/>
      <c r="AG4" s="95">
        <f>COUNTIF(M18:S49,"▲")+COUNTIF(AC18:AI49,"▲")+COUNTIF(M58:S99,"▲")+COUNTIF(AC58:AI99,"▲")+COUNTIF(M109:S150,"▲")+COUNTIF(AC109:AI150,"▲")</f>
        <v>0</v>
      </c>
      <c r="AH4" s="95"/>
      <c r="AI4" s="28"/>
      <c r="AJ4" s="65"/>
      <c r="AK4" s="65"/>
      <c r="AL4" s="65"/>
      <c r="AM4" s="64"/>
      <c r="AN4" s="64"/>
      <c r="AO4" s="64"/>
      <c r="AP4" s="65"/>
      <c r="AR4" s="11">
        <f>N9+1-N8</f>
        <v>28</v>
      </c>
      <c r="BN4" s="12"/>
    </row>
    <row r="5" spans="1:66" ht="21" customHeight="1" x14ac:dyDescent="0.45">
      <c r="J5" s="86"/>
      <c r="K5" s="87"/>
      <c r="L5" s="96"/>
      <c r="M5" s="97"/>
      <c r="N5" s="98"/>
      <c r="O5" s="99"/>
      <c r="P5" s="99"/>
      <c r="Q5" s="99"/>
      <c r="R5" s="99"/>
      <c r="S5" s="99"/>
      <c r="T5" s="100"/>
      <c r="U5" s="100"/>
      <c r="V5" s="100"/>
      <c r="W5" s="100"/>
      <c r="X5" s="100"/>
      <c r="Y5" s="100"/>
      <c r="Z5" s="101"/>
      <c r="AA5" s="88"/>
      <c r="AB5" s="95" t="s">
        <v>7</v>
      </c>
      <c r="AC5" s="95"/>
      <c r="AD5" s="95"/>
      <c r="AE5" s="95"/>
      <c r="AF5" s="95"/>
      <c r="AG5" s="102" t="e">
        <f>AT18</f>
        <v>#DIV/0!</v>
      </c>
      <c r="AH5" s="103"/>
      <c r="AI5" s="28"/>
      <c r="AJ5" s="65"/>
      <c r="AK5" s="65"/>
      <c r="AL5" s="65"/>
      <c r="AM5" s="64"/>
      <c r="AN5" s="64"/>
      <c r="AO5" s="64"/>
      <c r="AP5" s="65"/>
      <c r="AR5" s="13" t="s">
        <v>33</v>
      </c>
      <c r="AS5" s="8"/>
      <c r="BN5" s="12"/>
    </row>
    <row r="6" spans="1:66" ht="21" customHeight="1" x14ac:dyDescent="0.45">
      <c r="J6" s="86"/>
      <c r="K6" s="87"/>
      <c r="L6" s="104"/>
      <c r="M6" s="105"/>
      <c r="N6" s="106"/>
      <c r="O6" s="107"/>
      <c r="P6" s="107"/>
      <c r="Q6" s="107"/>
      <c r="R6" s="107"/>
      <c r="S6" s="107"/>
      <c r="T6" s="108"/>
      <c r="U6" s="108"/>
      <c r="V6" s="108"/>
      <c r="W6" s="108"/>
      <c r="X6" s="108"/>
      <c r="Y6" s="108"/>
      <c r="Z6" s="109"/>
      <c r="AA6" s="88"/>
      <c r="AB6" s="95" t="s">
        <v>8</v>
      </c>
      <c r="AC6" s="95"/>
      <c r="AD6" s="95"/>
      <c r="AE6" s="95"/>
      <c r="AF6" s="95"/>
      <c r="AG6" s="102" t="e">
        <f ca="1">I47</f>
        <v>#DIV/0!</v>
      </c>
      <c r="AH6" s="102"/>
      <c r="AI6" s="28"/>
      <c r="AJ6" s="65"/>
      <c r="AK6" s="65"/>
      <c r="AL6" s="65"/>
      <c r="AM6" s="64"/>
      <c r="AN6" s="64"/>
      <c r="AO6" s="64"/>
      <c r="AP6" s="65"/>
      <c r="AR6" s="14">
        <f>ROUNDUP(AR4*0.285,0)</f>
        <v>8</v>
      </c>
      <c r="AS6" s="15"/>
    </row>
    <row r="7" spans="1:66" ht="21" customHeight="1" x14ac:dyDescent="0.45">
      <c r="I7" s="4" t="s">
        <v>34</v>
      </c>
      <c r="J7" s="86"/>
      <c r="K7" s="87"/>
      <c r="L7" s="110" t="s">
        <v>3</v>
      </c>
      <c r="M7" s="111"/>
      <c r="N7" s="112" t="str">
        <f>入力シート!C8</f>
        <v>○○建設</v>
      </c>
      <c r="O7" s="113"/>
      <c r="P7" s="113"/>
      <c r="Q7" s="113"/>
      <c r="R7" s="113"/>
      <c r="S7" s="113"/>
      <c r="T7" s="114"/>
      <c r="U7" s="114"/>
      <c r="V7" s="114"/>
      <c r="W7" s="114"/>
      <c r="X7" s="114"/>
      <c r="Y7" s="114"/>
      <c r="Z7" s="115"/>
      <c r="AA7" s="88"/>
      <c r="AB7" s="95" t="s">
        <v>9</v>
      </c>
      <c r="AC7" s="95"/>
      <c r="AD7" s="95"/>
      <c r="AE7" s="95"/>
      <c r="AF7" s="95"/>
      <c r="AG7" s="102" t="e">
        <f ca="1">F47/(F47+H47)</f>
        <v>#DIV/0!</v>
      </c>
      <c r="AH7" s="102"/>
      <c r="AI7" s="28"/>
      <c r="AJ7" s="65"/>
      <c r="AK7" s="65"/>
      <c r="AL7" s="65"/>
      <c r="AM7" s="64"/>
      <c r="AN7" s="64"/>
      <c r="AO7" s="64"/>
      <c r="AP7" s="65"/>
    </row>
    <row r="8" spans="1:66" ht="21" customHeight="1" x14ac:dyDescent="0.45">
      <c r="I8" s="4" t="s">
        <v>35</v>
      </c>
      <c r="J8" s="86"/>
      <c r="K8" s="87"/>
      <c r="L8" s="110" t="s">
        <v>4</v>
      </c>
      <c r="M8" s="116"/>
      <c r="N8" s="117">
        <f>入力シート!C9</f>
        <v>45962</v>
      </c>
      <c r="O8" s="118"/>
      <c r="P8" s="118"/>
      <c r="Q8" s="119"/>
      <c r="R8" s="28"/>
      <c r="S8" s="28"/>
      <c r="T8" s="86"/>
      <c r="U8" s="86"/>
      <c r="V8" s="86"/>
      <c r="W8" s="81"/>
      <c r="X8" s="81"/>
      <c r="Y8" s="81"/>
      <c r="Z8" s="86"/>
      <c r="AA8" s="88"/>
      <c r="AB8" s="28"/>
      <c r="AC8" s="28"/>
      <c r="AD8" s="28"/>
      <c r="AE8" s="28"/>
      <c r="AF8" s="28"/>
      <c r="AG8" s="28"/>
      <c r="AH8" s="28"/>
      <c r="AI8" s="28"/>
      <c r="AJ8" s="65"/>
      <c r="AK8" s="65"/>
      <c r="AL8" s="65"/>
      <c r="AM8" s="64"/>
      <c r="AN8" s="64"/>
      <c r="AO8" s="64"/>
      <c r="AP8" s="65"/>
      <c r="AS8" s="4" t="s">
        <v>36</v>
      </c>
      <c r="AT8" s="4" t="s">
        <v>37</v>
      </c>
    </row>
    <row r="9" spans="1:66" ht="21" customHeight="1" x14ac:dyDescent="0.45">
      <c r="F9" s="4" t="s">
        <v>38</v>
      </c>
      <c r="G9" s="4" t="s">
        <v>39</v>
      </c>
      <c r="H9" s="4" t="s">
        <v>40</v>
      </c>
      <c r="I9" s="4" t="s">
        <v>41</v>
      </c>
      <c r="J9" s="86"/>
      <c r="K9" s="87"/>
      <c r="L9" s="110" t="s">
        <v>0</v>
      </c>
      <c r="M9" s="116"/>
      <c r="N9" s="117">
        <f>入力シート!C10</f>
        <v>45989</v>
      </c>
      <c r="O9" s="118"/>
      <c r="P9" s="118"/>
      <c r="Q9" s="115"/>
      <c r="R9" s="28"/>
      <c r="S9" s="28"/>
      <c r="T9" s="86"/>
      <c r="U9" s="86"/>
      <c r="V9" s="86"/>
      <c r="W9" s="81"/>
      <c r="X9" s="81"/>
      <c r="Y9" s="81"/>
      <c r="Z9" s="86"/>
      <c r="AA9" s="88"/>
      <c r="AB9" s="28"/>
      <c r="AC9" s="28"/>
      <c r="AD9" s="28"/>
      <c r="AE9" s="28"/>
      <c r="AF9" s="28"/>
      <c r="AG9" s="28"/>
      <c r="AH9" s="28"/>
      <c r="AI9" s="28"/>
      <c r="AJ9" s="65"/>
      <c r="AK9" s="65"/>
      <c r="AL9" s="65"/>
      <c r="AM9" s="64"/>
      <c r="AN9" s="64"/>
      <c r="AO9" s="64"/>
      <c r="AP9" s="65"/>
      <c r="AR9" s="16">
        <f>SUM(U50,AK50,U100,AK100,U151,AK151,U202,AK202,)</f>
        <v>0</v>
      </c>
      <c r="AS9" s="4">
        <v>1</v>
      </c>
      <c r="AT9" s="17">
        <f>U50</f>
        <v>0</v>
      </c>
    </row>
    <row r="10" spans="1:66" ht="21" customHeight="1" x14ac:dyDescent="0.45">
      <c r="A10" s="4">
        <v>1</v>
      </c>
      <c r="B10" s="4">
        <v>1</v>
      </c>
      <c r="C10" s="18">
        <f>N8</f>
        <v>45962</v>
      </c>
      <c r="D10" s="18">
        <f>EOMONTH(C10,0)</f>
        <v>45991</v>
      </c>
      <c r="E10" s="4" t="str">
        <f>TEXT(C10,"YYYY-MM")</f>
        <v>2025-11</v>
      </c>
      <c r="F10" s="2">
        <f ca="1">SUMIF($V$18:$W$49,E10,$W$18:$W$49)</f>
        <v>0</v>
      </c>
      <c r="G10" s="2">
        <f ca="1">SUMIF($V$18:$X$49,E10,$X$18:$X$49)</f>
        <v>0</v>
      </c>
      <c r="H10" s="2">
        <f ca="1">SUMIF($V$18:$Y$49,E10,$Y$18:$Y$49)</f>
        <v>0</v>
      </c>
      <c r="I10" s="17" t="e">
        <f ca="1">F10/(F10+H10)</f>
        <v>#DIV/0!</v>
      </c>
      <c r="J10" s="86"/>
      <c r="K10" s="87"/>
      <c r="L10" s="110" t="s">
        <v>5</v>
      </c>
      <c r="M10" s="116"/>
      <c r="N10" s="120" t="str">
        <f>入力シート!B15</f>
        <v>●●建設</v>
      </c>
      <c r="O10" s="121"/>
      <c r="P10" s="121"/>
      <c r="Q10" s="115"/>
      <c r="R10" s="28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3"/>
      <c r="AJ10" s="65"/>
      <c r="AK10" s="65"/>
      <c r="AL10" s="65"/>
      <c r="AM10" s="64"/>
      <c r="AN10" s="64"/>
      <c r="AO10" s="64"/>
      <c r="AP10" s="65"/>
      <c r="AS10" s="4">
        <v>2</v>
      </c>
      <c r="AT10" s="4">
        <f>AK50</f>
        <v>0</v>
      </c>
    </row>
    <row r="11" spans="1:66" ht="21" customHeight="1" x14ac:dyDescent="0.45">
      <c r="A11" s="4">
        <v>2</v>
      </c>
      <c r="B11" s="4">
        <v>2</v>
      </c>
      <c r="C11" s="18">
        <f>EOMONTH(C10,0)+1</f>
        <v>45992</v>
      </c>
      <c r="D11" s="18">
        <f>IF(EOMONTH(C11,0)&gt;=$N$9,$N$9,EOMONTH(C11,0))</f>
        <v>45989</v>
      </c>
      <c r="E11" s="4" t="str">
        <f>TEXT(C11,"YYYY-MM")</f>
        <v>2025-12</v>
      </c>
      <c r="F11" s="2">
        <f ca="1">SUMIF($V$18:$W$49,E11,$W$18:$W$49)</f>
        <v>0</v>
      </c>
      <c r="G11" s="2">
        <f ca="1">SUMIF($V$18:$X$49,E11,$X$18:$X$49)</f>
        <v>0</v>
      </c>
      <c r="H11" s="2">
        <f ca="1">SUMIF($V$18:$Y$49,E11,$Y$18:$Y$49)</f>
        <v>0</v>
      </c>
      <c r="I11" s="17" t="e">
        <f ca="1">IF(D11=D10,0,F11/(F11+H11))</f>
        <v>#DIV/0!</v>
      </c>
      <c r="J11" s="86"/>
      <c r="K11" s="87"/>
      <c r="L11" s="110" t="s">
        <v>6</v>
      </c>
      <c r="M11" s="116"/>
      <c r="N11" s="120" t="str">
        <f>入力シート!C27</f>
        <v>加賀　一郎</v>
      </c>
      <c r="O11" s="121"/>
      <c r="P11" s="121"/>
      <c r="Q11" s="119"/>
      <c r="R11" s="28"/>
      <c r="S11" s="124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66"/>
      <c r="AK11" s="66"/>
      <c r="AL11" s="66"/>
      <c r="AM11" s="67"/>
      <c r="AN11" s="67"/>
      <c r="AO11" s="67"/>
      <c r="AP11" s="65"/>
      <c r="AS11" s="4">
        <v>3</v>
      </c>
      <c r="AT11" s="17">
        <f>U100</f>
        <v>0</v>
      </c>
    </row>
    <row r="12" spans="1:66" ht="30" customHeight="1" x14ac:dyDescent="0.45">
      <c r="A12" s="4">
        <v>3</v>
      </c>
      <c r="B12" s="4">
        <v>3</v>
      </c>
      <c r="C12" s="18">
        <f>EDATE(C11,1)</f>
        <v>46023</v>
      </c>
      <c r="D12" s="18">
        <f>IF(EOMONTH(C12,0)&gt;=$N$9,$N$9,EOMONTH(C12,0))</f>
        <v>45989</v>
      </c>
      <c r="E12" s="4" t="str">
        <f t="shared" ref="E12:E46" si="0">TEXT(C12,"YYYY-MM")</f>
        <v>2026-01</v>
      </c>
      <c r="F12" s="2">
        <f ca="1">SUMIF($V$18:$W$49,E12,$W$18:$W$49)+SUMIF($AL$18:$AM$49,E12,$AM$18:$AM$49)</f>
        <v>0</v>
      </c>
      <c r="G12" s="2">
        <f ca="1">SUMIF($V$18:$X$49,E12,$X$18:$X$49)+SUMIF($AL$18:$AN$49,E12,$AN$18:$AN$49)</f>
        <v>0</v>
      </c>
      <c r="H12" s="2">
        <f ca="1">SUMIF($V$18:$Y$49,E12,$Y$18:$Y$49)+SUMIF($AL$18:$AO$49,E12,$AO$18:$AO$49)</f>
        <v>0</v>
      </c>
      <c r="I12" s="17">
        <f>IF(D12=D11,0,F12/(F12+H12))</f>
        <v>0</v>
      </c>
      <c r="J12" s="86"/>
      <c r="K12" s="87"/>
      <c r="L12" s="28"/>
      <c r="M12" s="28" t="s">
        <v>42</v>
      </c>
      <c r="N12" s="126" t="s">
        <v>43</v>
      </c>
      <c r="O12" s="28"/>
      <c r="P12" s="28"/>
      <c r="Q12" s="28"/>
      <c r="R12" s="28"/>
      <c r="S12" s="72"/>
      <c r="T12" s="72"/>
      <c r="U12" s="72"/>
      <c r="V12" s="72"/>
      <c r="W12" s="72"/>
      <c r="X12" s="72"/>
      <c r="Y12" s="72"/>
      <c r="Z12" s="73" t="s">
        <v>91</v>
      </c>
      <c r="AA12" s="73"/>
      <c r="AB12" s="73"/>
      <c r="AC12" s="73"/>
      <c r="AD12" s="73"/>
      <c r="AE12" s="73"/>
      <c r="AF12" s="73"/>
      <c r="AG12" s="73"/>
      <c r="AH12" s="73"/>
      <c r="AI12" s="73"/>
      <c r="AJ12" s="66"/>
      <c r="AK12" s="66"/>
      <c r="AL12" s="66"/>
      <c r="AM12" s="67"/>
      <c r="AN12" s="67"/>
      <c r="AO12" s="67"/>
      <c r="AP12" s="65"/>
      <c r="AS12" s="4">
        <v>4</v>
      </c>
      <c r="AT12" s="4">
        <f>AK100</f>
        <v>0</v>
      </c>
    </row>
    <row r="13" spans="1:66" ht="20.25" customHeight="1" x14ac:dyDescent="0.45">
      <c r="A13" s="4">
        <v>4</v>
      </c>
      <c r="B13" s="4">
        <v>4</v>
      </c>
      <c r="C13" s="18">
        <f t="shared" ref="C13:C46" si="1">EDATE(C12,1)</f>
        <v>46054</v>
      </c>
      <c r="D13" s="18">
        <f t="shared" ref="D13:D46" si="2">IF(EOMONTH(C13,0)&gt;=$N$9,$N$9,EOMONTH(C13,0))</f>
        <v>45989</v>
      </c>
      <c r="E13" s="4" t="str">
        <f t="shared" si="0"/>
        <v>2026-02</v>
      </c>
      <c r="F13" s="2">
        <f ca="1">SUMIF($V$18:$W$49,E13,$W$18:$W$49)+SUMIF($AL$18:$AM$49,E13,$AM$18:$AM$49)</f>
        <v>0</v>
      </c>
      <c r="G13" s="2">
        <f ca="1">SUMIF($V$18:$X$49,E13,$X$18:$X$49)+SUMIF($AL$18:$AN$49,E13,$AN$18:$AN$49)</f>
        <v>0</v>
      </c>
      <c r="H13" s="2">
        <f ca="1">SUMIF($V$18:$Y$49,E13,$Y$18:$Y$49)+SUMIF($AL$18:$AO$49,E13,$AO$18:$AO$49)</f>
        <v>0</v>
      </c>
      <c r="I13" s="17">
        <f t="shared" ref="I13:I46" si="3">IF(D13=D12,0,F13/(F13+H13))</f>
        <v>0</v>
      </c>
      <c r="J13" s="86"/>
      <c r="K13" s="87"/>
      <c r="L13" s="28"/>
      <c r="M13" s="28" t="s">
        <v>44</v>
      </c>
      <c r="N13" s="126" t="s">
        <v>45</v>
      </c>
      <c r="O13" s="127"/>
      <c r="P13" s="127"/>
      <c r="Q13" s="127"/>
      <c r="R13" s="127"/>
      <c r="S13" s="72"/>
      <c r="T13" s="72"/>
      <c r="U13" s="72"/>
      <c r="V13" s="72"/>
      <c r="W13" s="72"/>
      <c r="X13" s="72"/>
      <c r="Y13" s="72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66"/>
      <c r="AK13" s="66"/>
      <c r="AL13" s="66"/>
      <c r="AM13" s="67"/>
      <c r="AN13" s="67"/>
      <c r="AO13" s="67"/>
      <c r="AP13" s="65"/>
      <c r="AS13" s="4">
        <v>5</v>
      </c>
      <c r="AT13" s="4">
        <f>U151</f>
        <v>0</v>
      </c>
    </row>
    <row r="14" spans="1:66" ht="30" customHeight="1" x14ac:dyDescent="0.45">
      <c r="A14" s="4">
        <v>1</v>
      </c>
      <c r="B14" s="4">
        <v>5</v>
      </c>
      <c r="C14" s="18">
        <f t="shared" si="1"/>
        <v>46082</v>
      </c>
      <c r="D14" s="18">
        <f t="shared" si="2"/>
        <v>45989</v>
      </c>
      <c r="E14" s="4" t="str">
        <f t="shared" si="0"/>
        <v>2026-03</v>
      </c>
      <c r="F14" s="2">
        <f ca="1">SUMIF($V$18:$W$49,E14,$W$18:$W$49)+SUMIF($AL$18:$AM$49,E14,$AM$18:$AM$49)</f>
        <v>0</v>
      </c>
      <c r="G14" s="2">
        <f ca="1">SUMIF($V$18:$X$49,E14,$X$18:$X$49)+SUMIF($AL$18:$AN$49,E14,$AN$18:$AN$49)</f>
        <v>0</v>
      </c>
      <c r="H14" s="2">
        <f ca="1">SUMIF($V$18:$Y$49,E14,$Y$18:$Y$49)+SUMIF($AL$18:$AO$49,E14,$AO$18:$AO$49)</f>
        <v>0</v>
      </c>
      <c r="I14" s="17">
        <f t="shared" si="3"/>
        <v>0</v>
      </c>
      <c r="J14" s="86"/>
      <c r="K14" s="87"/>
      <c r="L14" s="28"/>
      <c r="M14" s="128" t="s">
        <v>40</v>
      </c>
      <c r="N14" s="129" t="s">
        <v>46</v>
      </c>
      <c r="O14" s="127"/>
      <c r="P14" s="127"/>
      <c r="Q14" s="127"/>
      <c r="R14" s="127"/>
      <c r="S14" s="72"/>
      <c r="T14" s="72"/>
      <c r="U14" s="72"/>
      <c r="V14" s="72"/>
      <c r="W14" s="72"/>
      <c r="X14" s="72"/>
      <c r="Y14" s="72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66"/>
      <c r="AK14" s="66"/>
      <c r="AL14" s="66"/>
      <c r="AM14" s="67"/>
      <c r="AN14" s="67"/>
      <c r="AO14" s="67"/>
      <c r="AP14" s="65"/>
      <c r="AS14" s="4">
        <v>6</v>
      </c>
      <c r="AT14" s="4">
        <f>AK151</f>
        <v>0</v>
      </c>
    </row>
    <row r="15" spans="1:66" ht="11.25" customHeight="1" thickBot="1" x14ac:dyDescent="0.5">
      <c r="C15" s="18"/>
      <c r="D15" s="18"/>
      <c r="F15" s="2"/>
      <c r="G15" s="2"/>
      <c r="H15" s="2"/>
      <c r="I15" s="17"/>
      <c r="J15" s="86"/>
      <c r="K15" s="87"/>
      <c r="L15" s="28"/>
      <c r="M15" s="28"/>
      <c r="N15" s="126"/>
      <c r="O15" s="127"/>
      <c r="P15" s="127"/>
      <c r="Q15" s="127"/>
      <c r="R15" s="127"/>
      <c r="S15" s="130"/>
      <c r="T15" s="130"/>
      <c r="U15" s="130"/>
      <c r="V15" s="130"/>
      <c r="W15" s="131"/>
      <c r="X15" s="131"/>
      <c r="Y15" s="131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66"/>
      <c r="AK15" s="66"/>
      <c r="AL15" s="66"/>
      <c r="AM15" s="67"/>
      <c r="AN15" s="67"/>
      <c r="AO15" s="67"/>
      <c r="AP15" s="65"/>
    </row>
    <row r="16" spans="1:66" ht="19.5" customHeight="1" x14ac:dyDescent="0.45">
      <c r="A16" s="4">
        <v>2</v>
      </c>
      <c r="B16" s="4">
        <v>6</v>
      </c>
      <c r="C16" s="18">
        <f>EDATE(C14,1)</f>
        <v>46113</v>
      </c>
      <c r="D16" s="18">
        <f t="shared" si="2"/>
        <v>45989</v>
      </c>
      <c r="E16" s="4" t="str">
        <f t="shared" si="0"/>
        <v>2026-04</v>
      </c>
      <c r="F16" s="2">
        <f ca="1">SUMIF($AL$18:$AM$49,E16,$AM$18:$AM$49)</f>
        <v>0</v>
      </c>
      <c r="G16" s="2">
        <f ca="1">SUMIF($AL$18:$AN$49,E16,$AN$18:$AN$49)</f>
        <v>0</v>
      </c>
      <c r="H16" s="2">
        <f ca="1">SUMIF($AL$18:$AO$49,E16,$AO$18:$AO$49)</f>
        <v>0</v>
      </c>
      <c r="I16" s="17">
        <f>IF(D16=D14,0,F16/(F16+H16))</f>
        <v>0</v>
      </c>
      <c r="J16" s="87"/>
      <c r="K16" s="86"/>
      <c r="L16" s="132" t="s">
        <v>47</v>
      </c>
      <c r="M16" s="133" t="str">
        <f>"実施状況（"&amp;YEAR(M18)&amp;"年～）"</f>
        <v>実施状況（2025年～）</v>
      </c>
      <c r="N16" s="133"/>
      <c r="O16" s="133"/>
      <c r="P16" s="133"/>
      <c r="Q16" s="133"/>
      <c r="R16" s="133"/>
      <c r="S16" s="134"/>
      <c r="T16" s="86"/>
      <c r="U16" s="86"/>
      <c r="V16" s="86"/>
      <c r="W16" s="81"/>
      <c r="X16" s="81"/>
      <c r="Y16" s="81"/>
      <c r="Z16" s="86"/>
      <c r="AA16" s="28"/>
      <c r="AB16" s="132" t="s">
        <v>47</v>
      </c>
      <c r="AC16" s="133" t="str">
        <f>"実施状況（"&amp;YEAR(AC18)&amp;"年～）"</f>
        <v>実施状況（2026年～）</v>
      </c>
      <c r="AD16" s="133"/>
      <c r="AE16" s="133"/>
      <c r="AF16" s="133"/>
      <c r="AG16" s="133"/>
      <c r="AH16" s="133"/>
      <c r="AI16" s="134"/>
      <c r="AJ16" s="65"/>
      <c r="AK16" s="65"/>
      <c r="AL16" s="65"/>
      <c r="AM16" s="64"/>
      <c r="AN16" s="64"/>
      <c r="AO16" s="64"/>
      <c r="AP16" s="68"/>
      <c r="AQ16" s="19"/>
      <c r="AS16" s="4">
        <v>7</v>
      </c>
      <c r="AT16" s="4">
        <f>U202</f>
        <v>0</v>
      </c>
    </row>
    <row r="17" spans="1:55" ht="19.5" customHeight="1" thickBot="1" x14ac:dyDescent="0.5">
      <c r="A17" s="4">
        <v>3</v>
      </c>
      <c r="B17" s="4">
        <v>7</v>
      </c>
      <c r="C17" s="18">
        <f t="shared" si="1"/>
        <v>46143</v>
      </c>
      <c r="D17" s="18">
        <f t="shared" si="2"/>
        <v>45989</v>
      </c>
      <c r="E17" s="4" t="str">
        <f t="shared" si="0"/>
        <v>2026-05</v>
      </c>
      <c r="F17" s="2">
        <f ca="1">SUMIF($V$58:$W$99,E17,$W$58:$W$99)+SUMIF($AL$18:$AM$49,E17,$AM$18:$AM$49)</f>
        <v>0</v>
      </c>
      <c r="G17" s="2">
        <f ca="1">SUMIF($V$58:$X$99,E17,$X$58:$X$99)+SUMIF($AL$18:$AN$49,E17,$AN$18:$AN$49)</f>
        <v>0</v>
      </c>
      <c r="H17" s="2">
        <f ca="1">SUMIF($V$58:$Y$99,E17,$Y$58:$Y$99)+SUMIF($AL$18:$AO$49,E17,$AO$18:$AO$49)</f>
        <v>0</v>
      </c>
      <c r="I17" s="17">
        <f t="shared" si="3"/>
        <v>0</v>
      </c>
      <c r="J17" s="87"/>
      <c r="K17" s="135" t="s">
        <v>48</v>
      </c>
      <c r="L17" s="136"/>
      <c r="M17" s="137" t="s">
        <v>49</v>
      </c>
      <c r="N17" s="137" t="s">
        <v>50</v>
      </c>
      <c r="O17" s="137" t="s">
        <v>51</v>
      </c>
      <c r="P17" s="137" t="s">
        <v>52</v>
      </c>
      <c r="Q17" s="137" t="s">
        <v>53</v>
      </c>
      <c r="R17" s="138" t="s">
        <v>54</v>
      </c>
      <c r="S17" s="139" t="s">
        <v>55</v>
      </c>
      <c r="T17" s="135" t="s">
        <v>47</v>
      </c>
      <c r="U17" s="86" t="s">
        <v>56</v>
      </c>
      <c r="V17" s="86" t="s">
        <v>57</v>
      </c>
      <c r="W17" s="140" t="s">
        <v>38</v>
      </c>
      <c r="X17" s="140" t="s">
        <v>39</v>
      </c>
      <c r="Y17" s="140" t="s">
        <v>40</v>
      </c>
      <c r="Z17" s="135"/>
      <c r="AA17" s="62" t="s">
        <v>48</v>
      </c>
      <c r="AB17" s="136"/>
      <c r="AC17" s="137" t="s">
        <v>49</v>
      </c>
      <c r="AD17" s="137" t="s">
        <v>50</v>
      </c>
      <c r="AE17" s="137" t="s">
        <v>51</v>
      </c>
      <c r="AF17" s="137" t="s">
        <v>52</v>
      </c>
      <c r="AG17" s="137" t="s">
        <v>53</v>
      </c>
      <c r="AH17" s="138" t="s">
        <v>54</v>
      </c>
      <c r="AI17" s="139" t="s">
        <v>55</v>
      </c>
      <c r="AJ17" s="68" t="s">
        <v>47</v>
      </c>
      <c r="AK17" s="65" t="s">
        <v>56</v>
      </c>
      <c r="AL17" s="65" t="s">
        <v>57</v>
      </c>
      <c r="AM17" s="69" t="s">
        <v>38</v>
      </c>
      <c r="AN17" s="69" t="s">
        <v>39</v>
      </c>
      <c r="AO17" s="69" t="s">
        <v>40</v>
      </c>
      <c r="AP17" s="68"/>
      <c r="AQ17" s="19"/>
      <c r="AS17" s="4">
        <v>8</v>
      </c>
      <c r="AT17" s="4">
        <f>AK202</f>
        <v>0</v>
      </c>
    </row>
    <row r="18" spans="1:55" ht="19.5" customHeight="1" x14ac:dyDescent="0.45">
      <c r="A18" s="4">
        <v>4</v>
      </c>
      <c r="B18" s="4">
        <v>8</v>
      </c>
      <c r="C18" s="18">
        <f t="shared" si="1"/>
        <v>46174</v>
      </c>
      <c r="D18" s="18">
        <f t="shared" si="2"/>
        <v>45989</v>
      </c>
      <c r="E18" s="4" t="str">
        <f t="shared" si="0"/>
        <v>2026-06</v>
      </c>
      <c r="F18" s="2">
        <f ca="1">SUMIF($V$58:$W$99,E18,$W$58:$W$99)+SUMIF($AL$18:$AM$49,E18,$AM$18:$AM$49)</f>
        <v>0</v>
      </c>
      <c r="G18" s="2">
        <f ca="1">SUMIF($V$58:$X$99,E18,$X$58:$X$99)+SUMIF($AL$18:$AN$49,E18,$AN$18:$AN$49)</f>
        <v>0</v>
      </c>
      <c r="H18" s="2">
        <f ca="1">SUMIF($V$58:$Y$99,E18,$Y$58:$Y$99)+SUMIF($AL$18:$AO$49,E18,$AO$18:$AO$49)</f>
        <v>0</v>
      </c>
      <c r="I18" s="17">
        <f t="shared" si="3"/>
        <v>0</v>
      </c>
      <c r="J18" s="135"/>
      <c r="K18" s="135"/>
      <c r="L18" s="132">
        <v>1</v>
      </c>
      <c r="M18" s="141">
        <f>N8-WEEKDAY(N8,2)+1</f>
        <v>45957</v>
      </c>
      <c r="N18" s="141">
        <f t="shared" ref="N18:S18" si="4">M18+1</f>
        <v>45958</v>
      </c>
      <c r="O18" s="141">
        <f t="shared" si="4"/>
        <v>45959</v>
      </c>
      <c r="P18" s="141">
        <f t="shared" si="4"/>
        <v>45960</v>
      </c>
      <c r="Q18" s="141">
        <f t="shared" si="4"/>
        <v>45961</v>
      </c>
      <c r="R18" s="142">
        <f t="shared" si="4"/>
        <v>45962</v>
      </c>
      <c r="S18" s="143">
        <f t="shared" si="4"/>
        <v>45963</v>
      </c>
      <c r="T18" s="135">
        <f>COUNTIF(M19:S19,"★")</f>
        <v>0</v>
      </c>
      <c r="U18" s="135"/>
      <c r="V18" s="135" t="str">
        <f>TEXT(N8,"YYYY-MM")</f>
        <v>2025-11</v>
      </c>
      <c r="W18" s="140" cm="1">
        <f t="array" ref="W18">SUMPRODUCT((M18:S18&gt;=$N$8)*(M18:S18 &lt;= $N$9)*(TEXT(M18:S18,"yyyy-mm")=V18)*(M19:S19 = "●"))</f>
        <v>0</v>
      </c>
      <c r="X18" s="140" cm="1">
        <f t="array" ref="X18">SUMPRODUCT((R18:S18&gt;=$N$8)*(R18:S18 &lt;= $N$9)*(TEXT(R18:S18,"yyyy-mm")=V18)*(R19:S19 = "▲"))</f>
        <v>0</v>
      </c>
      <c r="Y18" s="140" cm="1">
        <f t="array" ref="Y18">SUMPRODUCT((M18:S18&gt;=$N$8)*(M18:S18 &lt;= $N$9)*(TEXT(M18:S18,"yyyy-mm")=V18)*(M19:S19 = "★"))</f>
        <v>0</v>
      </c>
      <c r="Z18" s="135"/>
      <c r="AA18" s="135"/>
      <c r="AB18" s="132">
        <v>17</v>
      </c>
      <c r="AC18" s="141">
        <f>S48+1</f>
        <v>46069</v>
      </c>
      <c r="AD18" s="141">
        <f t="shared" ref="AD18:AI18" si="5">AC18+1</f>
        <v>46070</v>
      </c>
      <c r="AE18" s="141">
        <f t="shared" si="5"/>
        <v>46071</v>
      </c>
      <c r="AF18" s="141">
        <f t="shared" si="5"/>
        <v>46072</v>
      </c>
      <c r="AG18" s="141">
        <f t="shared" si="5"/>
        <v>46073</v>
      </c>
      <c r="AH18" s="142">
        <f t="shared" si="5"/>
        <v>46074</v>
      </c>
      <c r="AI18" s="143">
        <f t="shared" si="5"/>
        <v>46075</v>
      </c>
      <c r="AJ18" s="68">
        <f t="shared" ref="AJ18" si="6">COUNTIF(AC19:AI19,"★")</f>
        <v>0</v>
      </c>
      <c r="AK18" s="68"/>
      <c r="AL18" s="68" t="str">
        <f>TEXT(AC18,"YYYY-MM")</f>
        <v>2026-02</v>
      </c>
      <c r="AM18" s="69" cm="1">
        <f t="array" ref="AM18">SUMPRODUCT((AC18:AI18&gt;=$N$8)*(AC18:AI18 &lt;= $N$9)*(TEXT(AC18:AI18,"yyyy-mm")=AL18)*(AC19:AI19 = "●"))</f>
        <v>0</v>
      </c>
      <c r="AN18" s="69" cm="1">
        <f t="array" ref="AN18">SUMPRODUCT((AH18:AI18&gt;=$N$8)*(AH18:AI18 &lt;= $N$9)*(TEXT(AH18:AI18,"yyyy-mm")=AL18)*(AH19:AI19 = "▲"))</f>
        <v>0</v>
      </c>
      <c r="AO18" s="69" cm="1">
        <f t="array" ref="AO18">SUMPRODUCT((AC18:AI18&gt;=$N$8)*(AC18:AI18 &lt;= $N$9)*(TEXT(AC18:AI18,"yyyy-mm")=AL18)*(AC19:AI19 = "★"))</f>
        <v>0</v>
      </c>
      <c r="AP18" s="68"/>
      <c r="AQ18" s="19"/>
      <c r="AT18" s="17" t="e">
        <f>AVERAGEIF(AT9:AT17,"&gt;0")</f>
        <v>#DIV/0!</v>
      </c>
    </row>
    <row r="19" spans="1:55" s="8" customFormat="1" ht="19.5" customHeight="1" thickBot="1" x14ac:dyDescent="0.5">
      <c r="A19" s="4">
        <v>1</v>
      </c>
      <c r="B19" s="4">
        <v>9</v>
      </c>
      <c r="C19" s="18">
        <f t="shared" si="1"/>
        <v>46204</v>
      </c>
      <c r="D19" s="18">
        <f t="shared" si="2"/>
        <v>45989</v>
      </c>
      <c r="E19" s="4" t="str">
        <f t="shared" si="0"/>
        <v>2026-07</v>
      </c>
      <c r="F19" s="2">
        <f ca="1">SUMIF($AL$18:$AM$49,E19,$AM$18:$AM$49)+SUMIF($V$58:$W$99,E19,$W$58:$W$99)</f>
        <v>0</v>
      </c>
      <c r="G19" s="2">
        <f ca="1">SUMIF($AL$18:$AN$49,E19,$AN$18:$AN$49)+SUMIF($V$58:$X$99,E19,$X$58:$X$99)</f>
        <v>0</v>
      </c>
      <c r="H19" s="2">
        <f ca="1">SUMIF($AL$18:$AO$49,E19,$AO$18:$AO$49)+SUMIF($V$58:$Y$99,E19,$Y$58:$Y$99)</f>
        <v>0</v>
      </c>
      <c r="I19" s="17">
        <f t="shared" si="3"/>
        <v>0</v>
      </c>
      <c r="J19" s="135"/>
      <c r="K19" s="135" t="str">
        <f>IF(U19&gt;=0.285,"OK","NG")</f>
        <v>NG</v>
      </c>
      <c r="L19" s="136"/>
      <c r="M19" s="144"/>
      <c r="N19" s="144"/>
      <c r="O19" s="144"/>
      <c r="P19" s="144"/>
      <c r="Q19" s="144"/>
      <c r="R19" s="145"/>
      <c r="S19" s="146"/>
      <c r="T19" s="135">
        <f>COUNTIF(M19:S19,"●")</f>
        <v>0</v>
      </c>
      <c r="U19" s="147">
        <f>IF(COUNTA(M19:S19)=0,-1,IF(OR(COUNTIF(M19:S19,"▲")&gt;6,AND(M18&lt;$N$9,$N$9&lt;S18)),0.285,IF(T18+T19=0,0,T19/(T19+T18))))</f>
        <v>-1</v>
      </c>
      <c r="V19" s="135" t="str">
        <f>TEXT(S18,"YYYY-MM")</f>
        <v>2025-11</v>
      </c>
      <c r="W19" s="140" cm="1">
        <f t="array" ref="W19">IF(V19=V18,0,SUMPRODUCT((M18:S18&gt;=$N$8)*(M18:S18 &lt;= $N$9)*(TEXT(M18:S18,"yyyy-mm")=V19)*(M19:S19 = "●")))</f>
        <v>0</v>
      </c>
      <c r="X19" s="140" cm="1">
        <f t="array" ref="X19">IF(V19=V18,0,SUMPRODUCT((M18:S18&gt;=$N$8)*(M18:S18 &lt;= $N$9)*(TEXT(M18:S18,"yyyy-mm")=V19)*(M19:S19 = "▲")))</f>
        <v>0</v>
      </c>
      <c r="Y19" s="140" cm="1">
        <f t="array" ref="Y19">IF(V19=V18,0,SUMPRODUCT((M18:S18&gt;=$N$8)*(M18:S18 &lt;= $N$9)*(TEXT(M18:S18,"yyyy-mm")=V19)*(M19:S19 = "★")))</f>
        <v>0</v>
      </c>
      <c r="Z19" s="135"/>
      <c r="AA19" s="135" t="str">
        <f>IF(AK19&gt;=0.285,"OK","NG")</f>
        <v>NG</v>
      </c>
      <c r="AB19" s="136"/>
      <c r="AC19" s="144"/>
      <c r="AD19" s="144"/>
      <c r="AE19" s="144"/>
      <c r="AF19" s="144"/>
      <c r="AG19" s="144"/>
      <c r="AH19" s="145"/>
      <c r="AI19" s="146"/>
      <c r="AJ19" s="68">
        <f t="shared" ref="AJ19" si="7">COUNTIF(AC19:AI19,"●")</f>
        <v>0</v>
      </c>
      <c r="AK19" s="70">
        <f>IF(COUNTA(AC19:AI19)=0,-1,IF(OR(COUNTIF(AC19:AI19,"▲")&gt;6,AND(AC18&lt;$N$9,$N$9&lt;AI18)),0.285,IF(AJ18+AJ19=0,0,AJ19/(AJ19+AJ18))))</f>
        <v>-1</v>
      </c>
      <c r="AL19" s="68" t="str">
        <f>TEXT(AI18,"YYYY-MM")</f>
        <v>2026-02</v>
      </c>
      <c r="AM19" s="69" cm="1">
        <f t="array" ref="AM19">IF(AL19=AL18,0,SUMPRODUCT((AC18:AI18&gt;=$N$8)*(AC18:AI18 &lt;= $N$9)*(TEXT(AC18:AI18,"yyyy-mm")=AL19)*(AC19:AI19 = "●")))</f>
        <v>0</v>
      </c>
      <c r="AN19" s="69" cm="1">
        <f t="array" ref="AN19">IF(AL19=AL18,0,SUMPRODUCT((AC18:AI18&gt;=$N$8)*(AC18:AI18 &lt;= $N$9)*(TEXT(AC18:AI18,"yyyy-mm")=AL19)*(AC19:AI19 = "▲")))</f>
        <v>0</v>
      </c>
      <c r="AO19" s="69" cm="1">
        <f t="array" ref="AO19">IF(AL19=AL18,0,SUMPRODUCT((AC18:AI18&gt;=$N$8)*(AC18:AI18 &lt;= $N$9)*(TEXT(AC18:AI18,"yyyy-mm")=AL19)*(AC19:AI19 = "★")))</f>
        <v>0</v>
      </c>
      <c r="AP19" s="68"/>
      <c r="AQ19" s="19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3"/>
    </row>
    <row r="20" spans="1:55" s="8" customFormat="1" ht="19.5" customHeight="1" x14ac:dyDescent="0.45">
      <c r="A20" s="4">
        <v>2</v>
      </c>
      <c r="B20" s="4">
        <v>10</v>
      </c>
      <c r="C20" s="18">
        <f t="shared" si="1"/>
        <v>46235</v>
      </c>
      <c r="D20" s="18">
        <f t="shared" si="2"/>
        <v>45989</v>
      </c>
      <c r="E20" s="4" t="str">
        <f t="shared" si="0"/>
        <v>2026-08</v>
      </c>
      <c r="F20" s="2">
        <f ca="1">SUMIF($V$58:$W$99,E20,$W$58:$W$99)</f>
        <v>0</v>
      </c>
      <c r="G20" s="2">
        <f ca="1">SUMIF($V$58:$X$99,E20,$X$58:$X$99)</f>
        <v>0</v>
      </c>
      <c r="H20" s="2">
        <f ca="1">SUMIF($V$58:$Y$99,E20,$Y$58:$Y$99)</f>
        <v>0</v>
      </c>
      <c r="I20" s="17">
        <f t="shared" si="3"/>
        <v>0</v>
      </c>
      <c r="J20" s="135"/>
      <c r="K20" s="135"/>
      <c r="L20" s="132">
        <v>2</v>
      </c>
      <c r="M20" s="141">
        <f>S18+1</f>
        <v>45964</v>
      </c>
      <c r="N20" s="141">
        <f>M20+1</f>
        <v>45965</v>
      </c>
      <c r="O20" s="141">
        <f t="shared" ref="O20:Q20" si="8">N20+1</f>
        <v>45966</v>
      </c>
      <c r="P20" s="141">
        <f t="shared" si="8"/>
        <v>45967</v>
      </c>
      <c r="Q20" s="141">
        <f t="shared" si="8"/>
        <v>45968</v>
      </c>
      <c r="R20" s="142">
        <f>Q20+1</f>
        <v>45969</v>
      </c>
      <c r="S20" s="143">
        <f>R20+1</f>
        <v>45970</v>
      </c>
      <c r="T20" s="135">
        <f t="shared" ref="T20" si="9">COUNTIF(M21:S21,"★")</f>
        <v>0</v>
      </c>
      <c r="U20" s="135"/>
      <c r="V20" s="135" t="str">
        <f>TEXT(M20,"YYYY-MM")</f>
        <v>2025-11</v>
      </c>
      <c r="W20" s="140" cm="1">
        <f t="array" ref="W20">SUMPRODUCT((M20:S20&gt;=$N$8)*(M20:S20 &lt;= $N$9)*(TEXT(M20:S20,"yyyy-mm")=V20)*(M21:S21 = "●"))</f>
        <v>0</v>
      </c>
      <c r="X20" s="140" cm="1">
        <f t="array" ref="X20">SUMPRODUCT((R20:S20&gt;=$N$8)*(R20:S20 &lt;= $N$9)*(TEXT(R20:S20,"yyyy-mm")=V20)*(R21:S21 = "▲"))</f>
        <v>0</v>
      </c>
      <c r="Y20" s="140" cm="1">
        <f t="array" ref="Y20">SUMPRODUCT((M20:S20&gt;=$N$8)*(M20:S20 &lt;= $N$9)*(TEXT(M20:S20,"yyyy-mm")=V20)*(M21:S21 = "★"))</f>
        <v>0</v>
      </c>
      <c r="Z20" s="135"/>
      <c r="AA20" s="135"/>
      <c r="AB20" s="132">
        <v>18</v>
      </c>
      <c r="AC20" s="141">
        <f>AI18+1</f>
        <v>46076</v>
      </c>
      <c r="AD20" s="141">
        <f t="shared" ref="AD20:AI20" si="10">AC20+1</f>
        <v>46077</v>
      </c>
      <c r="AE20" s="141">
        <f t="shared" si="10"/>
        <v>46078</v>
      </c>
      <c r="AF20" s="141">
        <f t="shared" si="10"/>
        <v>46079</v>
      </c>
      <c r="AG20" s="141">
        <f t="shared" si="10"/>
        <v>46080</v>
      </c>
      <c r="AH20" s="142">
        <f t="shared" si="10"/>
        <v>46081</v>
      </c>
      <c r="AI20" s="143">
        <f t="shared" si="10"/>
        <v>46082</v>
      </c>
      <c r="AJ20" s="68">
        <f t="shared" ref="AJ20" si="11">COUNTIF(AC21:AI21,"★")</f>
        <v>0</v>
      </c>
      <c r="AK20" s="68"/>
      <c r="AL20" s="68" t="str">
        <f>TEXT(AC20,"YYYY-MM")</f>
        <v>2026-02</v>
      </c>
      <c r="AM20" s="69" cm="1">
        <f t="array" ref="AM20">SUMPRODUCT((AC20:AI20&gt;=$N$8)*(AC20:AI20 &lt;= $N$9)*(TEXT(AC20:AI20,"yyyy-mm")=AL20)*(AC21:AI21 = "●"))</f>
        <v>0</v>
      </c>
      <c r="AN20" s="69" cm="1">
        <f t="array" ref="AN20">SUMPRODUCT((AH20:AI20&gt;=$N$8)*(AH20:AI20 &lt;= $N$9)*(TEXT(AH20:AI20,"yyyy-mm")=AL20)*(AH21:AI21 = "▲"))</f>
        <v>0</v>
      </c>
      <c r="AO20" s="69" cm="1">
        <f t="array" ref="AO20">SUMPRODUCT((AC20:AI20&gt;=$N$8)*(AC20:AI20 &lt;= $N$9)*(TEXT(AC20:AI20,"yyyy-mm")=AL20)*(AC21:AI21 = "★"))</f>
        <v>0</v>
      </c>
      <c r="AP20" s="68"/>
      <c r="AQ20" s="19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3"/>
    </row>
    <row r="21" spans="1:55" s="8" customFormat="1" ht="19.5" customHeight="1" thickBot="1" x14ac:dyDescent="0.5">
      <c r="A21" s="4">
        <v>3</v>
      </c>
      <c r="B21" s="4">
        <v>11</v>
      </c>
      <c r="C21" s="18">
        <f t="shared" si="1"/>
        <v>46266</v>
      </c>
      <c r="D21" s="18">
        <f t="shared" si="2"/>
        <v>45989</v>
      </c>
      <c r="E21" s="4" t="str">
        <f t="shared" si="0"/>
        <v>2026-09</v>
      </c>
      <c r="F21" s="2">
        <f ca="1">SUMIF($V$58:$W$99,E21,$W$58:$W$99)</f>
        <v>0</v>
      </c>
      <c r="G21" s="2">
        <f ca="1">SUMIF($V$58:$X$99,E21,$X$58:$X$99)</f>
        <v>0</v>
      </c>
      <c r="H21" s="2">
        <f ca="1">SUMIF($V$58:$Y$99,E21,$Y$58:$Y$99)</f>
        <v>0</v>
      </c>
      <c r="I21" s="17">
        <f t="shared" si="3"/>
        <v>0</v>
      </c>
      <c r="J21" s="135"/>
      <c r="K21" s="135" t="str">
        <f t="shared" ref="K21" si="12">IF(U21&gt;=0.285,"OK","NG")</f>
        <v>NG</v>
      </c>
      <c r="L21" s="136"/>
      <c r="M21" s="144"/>
      <c r="N21" s="144"/>
      <c r="O21" s="144"/>
      <c r="P21" s="144"/>
      <c r="Q21" s="144"/>
      <c r="R21" s="145"/>
      <c r="S21" s="146"/>
      <c r="T21" s="135">
        <f t="shared" ref="T21" si="13">COUNTIF(M21:S21,"●")</f>
        <v>0</v>
      </c>
      <c r="U21" s="147">
        <f t="shared" ref="U21" si="14">IF(COUNTA(M21:S21)=0,-1,IF(OR(COUNTIF(M21:S21,"▲")&gt;6,AND(M20&lt;$N$9,$N$9&lt;S20)),0.285,IF(T20+T21=0,0,T21/(T21+T20))))</f>
        <v>-1</v>
      </c>
      <c r="V21" s="135" t="str">
        <f>TEXT(S20,"YYYY-MM")</f>
        <v>2025-11</v>
      </c>
      <c r="W21" s="140" cm="1">
        <f t="array" ref="W21">IF(V21=V20,0,SUMPRODUCT((M20:S20&gt;=$N$8)*(M20:S20 &lt;= $N$9)*(TEXT(M20:S20,"yyyy-mm")=V21)*(M21:S21 = "●")))</f>
        <v>0</v>
      </c>
      <c r="X21" s="140" cm="1">
        <f t="array" ref="X21">IF(V21=V20,0,SUMPRODUCT((M20:S20&gt;=$N$8)*(M20:S20 &lt;= $N$9)*(TEXT(M20:S20,"yyyy-mm")=V21)*(M21:S21 = "▲")))</f>
        <v>0</v>
      </c>
      <c r="Y21" s="140" cm="1">
        <f t="array" ref="Y21">IF(V21=V20,0,SUMPRODUCT((M20:S20&gt;=$N$8)*(M20:S20 &lt;= $N$9)*(TEXT(M20:S20,"yyyy-mm")=V21)*(M21:S21 = "★")))</f>
        <v>0</v>
      </c>
      <c r="Z21" s="135"/>
      <c r="AA21" s="135" t="str">
        <f t="shared" ref="AA21" si="15">IF(AK21&gt;=0.285,"OK","NG")</f>
        <v>NG</v>
      </c>
      <c r="AB21" s="136"/>
      <c r="AC21" s="144"/>
      <c r="AD21" s="144"/>
      <c r="AE21" s="144"/>
      <c r="AF21" s="144"/>
      <c r="AG21" s="144"/>
      <c r="AH21" s="145"/>
      <c r="AI21" s="146"/>
      <c r="AJ21" s="68">
        <f t="shared" ref="AJ21" si="16">COUNTIF(AC21:AI21,"●")</f>
        <v>0</v>
      </c>
      <c r="AK21" s="70">
        <f t="shared" ref="AK21" si="17">IF(COUNTA(AC21:AI21)=0,-1,IF(OR(COUNTIF(AC21:AI21,"▲")&gt;6,AND(AC20&lt;$N$9,$N$9&lt;AI20)),0.285,IF(AJ20+AJ21=0,0,AJ21/(AJ21+AJ20))))</f>
        <v>-1</v>
      </c>
      <c r="AL21" s="68" t="str">
        <f>TEXT(AI20,"YYYY-MM")</f>
        <v>2026-03</v>
      </c>
      <c r="AM21" s="69" cm="1">
        <f t="array" ref="AM21">IF(AL21=AL20,0,SUMPRODUCT((AC20:AI20&gt;=$N$8)*(AC20:AI20 &lt;= $N$9)*(TEXT(AC20:AI20,"yyyy-mm")=AL21)*(AC21:AI21 = "●")))</f>
        <v>0</v>
      </c>
      <c r="AN21" s="69" cm="1">
        <f t="array" ref="AN21">IF(AL21=AL20,0,SUMPRODUCT((AC20:AI20&gt;=$N$8)*(AC20:AI20 &lt;= $N$9)*(TEXT(AC20:AI20,"yyyy-mm")=AL21)*(AC21:AI21 = "▲")))</f>
        <v>0</v>
      </c>
      <c r="AO21" s="69" cm="1">
        <f t="array" ref="AO21">IF(AL21=AL20,0,SUMPRODUCT((AC20:AI20&gt;=$N$8)*(AC20:AI20 &lt;= $N$9)*(TEXT(AC20:AI20,"yyyy-mm")=AL21)*(AC21:AI21 = "★")))</f>
        <v>0</v>
      </c>
      <c r="AP21" s="68"/>
      <c r="AQ21" s="19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3"/>
    </row>
    <row r="22" spans="1:55" s="8" customFormat="1" ht="19.5" customHeight="1" x14ac:dyDescent="0.45">
      <c r="A22" s="4">
        <v>4</v>
      </c>
      <c r="B22" s="4">
        <v>12</v>
      </c>
      <c r="C22" s="18">
        <f t="shared" si="1"/>
        <v>46296</v>
      </c>
      <c r="D22" s="18">
        <f t="shared" si="2"/>
        <v>45989</v>
      </c>
      <c r="E22" s="4" t="str">
        <f t="shared" si="0"/>
        <v>2026-10</v>
      </c>
      <c r="F22" s="2">
        <f ca="1">SUMIF($AL$58:$AM$99,E22,$AM$58:$AM$99)+SUMIF($V$58:$W$99,E22,$W$58:$W$99)</f>
        <v>0</v>
      </c>
      <c r="G22" s="2">
        <f ca="1">SUMIF($AL$58:$AN$99,E22,$AN$58:$AN$99)+SUMIF($V$58:$X$99,E22,$X$58:$X$99)</f>
        <v>0</v>
      </c>
      <c r="H22" s="2">
        <f ca="1">SUMIF($AL$58:$AO$99,E22,$AO$58:$AO$99)+SUMIF($V$58:$Y$99,E22,$Y$58:$Y$99)</f>
        <v>0</v>
      </c>
      <c r="I22" s="17">
        <f t="shared" si="3"/>
        <v>0</v>
      </c>
      <c r="J22" s="135"/>
      <c r="K22" s="135"/>
      <c r="L22" s="132">
        <v>3</v>
      </c>
      <c r="M22" s="141">
        <f>S20+1</f>
        <v>45971</v>
      </c>
      <c r="N22" s="141">
        <f>M22+1</f>
        <v>45972</v>
      </c>
      <c r="O22" s="141">
        <f t="shared" ref="O22:Q22" si="18">N22+1</f>
        <v>45973</v>
      </c>
      <c r="P22" s="141">
        <f t="shared" si="18"/>
        <v>45974</v>
      </c>
      <c r="Q22" s="141">
        <f t="shared" si="18"/>
        <v>45975</v>
      </c>
      <c r="R22" s="142">
        <f>Q22+1</f>
        <v>45976</v>
      </c>
      <c r="S22" s="143">
        <f>R22+1</f>
        <v>45977</v>
      </c>
      <c r="T22" s="135">
        <f t="shared" ref="T22" si="19">COUNTIF(M23:S23,"★")</f>
        <v>0</v>
      </c>
      <c r="U22" s="135"/>
      <c r="V22" s="135" t="str">
        <f>TEXT(M22,"YYYY-MM")</f>
        <v>2025-11</v>
      </c>
      <c r="W22" s="140" cm="1">
        <f t="array" ref="W22">SUMPRODUCT((M22:S22&gt;=$N$8)*(M22:S22 &lt;= $N$9)*(TEXT(M22:S22,"yyyy-mm")=V22)*(M23:S23 = "●"))</f>
        <v>0</v>
      </c>
      <c r="X22" s="140" cm="1">
        <f t="array" ref="X22">SUMPRODUCT((R22:S22&gt;=$N$8)*(R22:S22 &lt;= $N$9)*(TEXT(R22:S22,"yyyy-mm")=V22)*(R23:S23 = "▲"))</f>
        <v>0</v>
      </c>
      <c r="Y22" s="140" cm="1">
        <f t="array" ref="Y22">SUMPRODUCT((M22:S22&gt;=$N$8)*(M22:S22 &lt;= $N$9)*(TEXT(M22:S22,"yyyy-mm")=V22)*(M23:S23 = "★"))</f>
        <v>0</v>
      </c>
      <c r="Z22" s="135"/>
      <c r="AA22" s="135"/>
      <c r="AB22" s="132">
        <v>19</v>
      </c>
      <c r="AC22" s="141">
        <f>AI20+1</f>
        <v>46083</v>
      </c>
      <c r="AD22" s="141">
        <f t="shared" ref="AD22:AI22" si="20">AC22+1</f>
        <v>46084</v>
      </c>
      <c r="AE22" s="141">
        <f t="shared" si="20"/>
        <v>46085</v>
      </c>
      <c r="AF22" s="141">
        <f t="shared" si="20"/>
        <v>46086</v>
      </c>
      <c r="AG22" s="141">
        <f t="shared" si="20"/>
        <v>46087</v>
      </c>
      <c r="AH22" s="142">
        <f t="shared" si="20"/>
        <v>46088</v>
      </c>
      <c r="AI22" s="143">
        <f t="shared" si="20"/>
        <v>46089</v>
      </c>
      <c r="AJ22" s="68">
        <f t="shared" ref="AJ22" si="21">COUNTIF(AC23:AI23,"★")</f>
        <v>0</v>
      </c>
      <c r="AK22" s="68"/>
      <c r="AL22" s="68" t="str">
        <f>TEXT(AC22,"YYYY-MM")</f>
        <v>2026-03</v>
      </c>
      <c r="AM22" s="69" cm="1">
        <f t="array" ref="AM22">SUMPRODUCT((AC22:AI22&gt;=$N$8)*(AC22:AI22 &lt;= $N$9)*(TEXT(AC22:AI22,"yyyy-mm")=AL22)*(AC23:AI23 = "●"))</f>
        <v>0</v>
      </c>
      <c r="AN22" s="69" cm="1">
        <f t="array" ref="AN22">SUMPRODUCT((AH22:AI22&gt;=$N$8)*(AH22:AI22 &lt;= $N$9)*(TEXT(AH22:AI22,"yyyy-mm")=AL22)*(AH23:AI23 = "▲"))</f>
        <v>0</v>
      </c>
      <c r="AO22" s="69" cm="1">
        <f t="array" ref="AO22">SUMPRODUCT((AC22:AI22&gt;=$N$8)*(AC22:AI22 &lt;= $N$9)*(TEXT(AC22:AI22,"yyyy-mm")=AL22)*(AC23:AI23 = "★"))</f>
        <v>0</v>
      </c>
      <c r="AP22" s="68"/>
      <c r="AQ22" s="19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3"/>
    </row>
    <row r="23" spans="1:55" s="8" customFormat="1" ht="19.5" customHeight="1" thickBot="1" x14ac:dyDescent="0.5">
      <c r="A23" s="4">
        <v>5</v>
      </c>
      <c r="B23" s="4">
        <v>13</v>
      </c>
      <c r="C23" s="18">
        <f t="shared" si="1"/>
        <v>46327</v>
      </c>
      <c r="D23" s="18">
        <f t="shared" si="2"/>
        <v>45989</v>
      </c>
      <c r="E23" s="4" t="str">
        <f t="shared" si="0"/>
        <v>2026-11</v>
      </c>
      <c r="F23" s="2">
        <f ca="1">SUMIF($AL$58:$AM$99,E23,$AM$58:$AM$99)+SUMIF($V$58:$W$99,E23,$W$58:$W$99)</f>
        <v>0</v>
      </c>
      <c r="G23" s="2">
        <f ca="1">SUMIF($AL$58:$AN$99,E23,$AN$58:$AN$99)+SUMIF($V$58:$X$99,E23,$X$58:$X$99)</f>
        <v>0</v>
      </c>
      <c r="H23" s="2">
        <f ca="1">SUMIF($AL$58:$AO$99,E23,$AO$58:$AO$99)+SUMIF($V$58:$Y$99,E23,$Y$58:$Y$99)</f>
        <v>0</v>
      </c>
      <c r="I23" s="17">
        <f t="shared" si="3"/>
        <v>0</v>
      </c>
      <c r="J23" s="135"/>
      <c r="K23" s="135" t="str">
        <f t="shared" ref="K23" si="22">IF(U23&gt;=0.285,"OK","NG")</f>
        <v>NG</v>
      </c>
      <c r="L23" s="136"/>
      <c r="M23" s="144"/>
      <c r="N23" s="144"/>
      <c r="O23" s="144"/>
      <c r="P23" s="144"/>
      <c r="Q23" s="144"/>
      <c r="R23" s="145"/>
      <c r="S23" s="146"/>
      <c r="T23" s="135">
        <f t="shared" ref="T23" si="23">COUNTIF(M23:S23,"●")</f>
        <v>0</v>
      </c>
      <c r="U23" s="147">
        <f t="shared" ref="U23" si="24">IF(COUNTA(M23:S23)=0,-1,IF(OR(COUNTIF(M23:S23,"▲")&gt;6,AND(M22&lt;$N$9,$N$9&lt;S22)),0.285,IF(T22+T23=0,0,T23/(T23+T22))))</f>
        <v>-1</v>
      </c>
      <c r="V23" s="135" t="str">
        <f>TEXT(S22,"YYYY-MM")</f>
        <v>2025-11</v>
      </c>
      <c r="W23" s="140" cm="1">
        <f t="array" ref="W23">IF(V23=V22,0,SUMPRODUCT((M22:S22&gt;=$N$8)*(M22:S22 &lt;= $N$9)*(TEXT(M22:S22,"yyyy-mm")=V23)*(M23:S23 = "●")))</f>
        <v>0</v>
      </c>
      <c r="X23" s="140" cm="1">
        <f t="array" ref="X23">IF(V23=V22,0,SUMPRODUCT((M22:S22&gt;=$N$8)*(M22:S22 &lt;= $N$9)*(TEXT(M22:S22,"yyyy-mm")=V23)*(M23:S23 = "▲")))</f>
        <v>0</v>
      </c>
      <c r="Y23" s="140" cm="1">
        <f t="array" ref="Y23">IF(V23=V22,0,SUMPRODUCT((M22:S22&gt;=$N$8)*(M22:S22 &lt;= $N$9)*(TEXT(M22:S22,"yyyy-mm")=V23)*(M23:S23 = "★")))</f>
        <v>0</v>
      </c>
      <c r="Z23" s="135"/>
      <c r="AA23" s="135" t="str">
        <f t="shared" ref="AA23" si="25">IF(AK23&gt;=0.285,"OK","NG")</f>
        <v>NG</v>
      </c>
      <c r="AB23" s="136"/>
      <c r="AC23" s="144"/>
      <c r="AD23" s="144"/>
      <c r="AE23" s="144"/>
      <c r="AF23" s="144"/>
      <c r="AG23" s="144"/>
      <c r="AH23" s="145"/>
      <c r="AI23" s="146"/>
      <c r="AJ23" s="68">
        <f t="shared" ref="AJ23" si="26">COUNTIF(AC23:AI23,"●")</f>
        <v>0</v>
      </c>
      <c r="AK23" s="70">
        <f t="shared" ref="AK23" si="27">IF(COUNTA(AC23:AI23)=0,-1,IF(OR(COUNTIF(AC23:AI23,"▲")&gt;6,AND(AC22&lt;$N$9,$N$9&lt;AI22)),0.285,IF(AJ22+AJ23=0,0,AJ23/(AJ23+AJ22))))</f>
        <v>-1</v>
      </c>
      <c r="AL23" s="68" t="str">
        <f>TEXT(AI22,"YYYY-MM")</f>
        <v>2026-03</v>
      </c>
      <c r="AM23" s="69" cm="1">
        <f t="array" ref="AM23">IF(AL23=AL22,0,SUMPRODUCT((AC22:AI22&gt;=$N$8)*(AC22:AI22 &lt;= $N$9)*(TEXT(AC22:AI22,"yyyy-mm")=AL23)*(AC23:AI23 = "●")))</f>
        <v>0</v>
      </c>
      <c r="AN23" s="69" cm="1">
        <f t="array" ref="AN23">IF(AL23=AL22,0,SUMPRODUCT((AC22:AI22&gt;=$N$8)*(AC22:AI22 &lt;= $N$9)*(TEXT(AC22:AI22,"yyyy-mm")=AL23)*(AC23:AI23 = "▲")))</f>
        <v>0</v>
      </c>
      <c r="AO23" s="69" cm="1">
        <f t="array" ref="AO23">IF(AL23=AL22,0,SUMPRODUCT((AC22:AI22&gt;=$N$8)*(AC22:AI22 &lt;= $N$9)*(TEXT(AC22:AI22,"yyyy-mm")=AL23)*(AC23:AI23 = "★")))</f>
        <v>0</v>
      </c>
      <c r="AP23" s="68"/>
      <c r="AQ23" s="19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3"/>
    </row>
    <row r="24" spans="1:55" s="8" customFormat="1" ht="19.5" customHeight="1" x14ac:dyDescent="0.45">
      <c r="A24" s="4">
        <v>1</v>
      </c>
      <c r="B24" s="4">
        <v>14</v>
      </c>
      <c r="C24" s="18">
        <f t="shared" si="1"/>
        <v>46357</v>
      </c>
      <c r="D24" s="18">
        <f t="shared" si="2"/>
        <v>45989</v>
      </c>
      <c r="E24" s="4" t="str">
        <f t="shared" si="0"/>
        <v>2026-12</v>
      </c>
      <c r="F24" s="2">
        <f ca="1">SUMIF($V$58:$W$99,E24,$W$58:$W$99)+SUMIF($AL$58:$AM$99,E24,$AM$58:$AM$99)</f>
        <v>0</v>
      </c>
      <c r="G24" s="2">
        <f ca="1">SUMIF($V$58:$X$99,E24,$X$58:$X$99)+SUMIF($AL$58:$AN$99,E24,$AN$58:$AN$99)</f>
        <v>0</v>
      </c>
      <c r="H24" s="2">
        <f ca="1">SUMIF($V$58:$Y$99,E24,$Y$58:$Y$99)+SUMIF($AL$58:$AO$99,E24,$AO$58:$AO$99)</f>
        <v>0</v>
      </c>
      <c r="I24" s="17">
        <f t="shared" si="3"/>
        <v>0</v>
      </c>
      <c r="J24" s="135"/>
      <c r="K24" s="135"/>
      <c r="L24" s="132">
        <v>4</v>
      </c>
      <c r="M24" s="141">
        <f>S22+1</f>
        <v>45978</v>
      </c>
      <c r="N24" s="141">
        <f>M24+1</f>
        <v>45979</v>
      </c>
      <c r="O24" s="141">
        <f t="shared" ref="O24:Q24" si="28">N24+1</f>
        <v>45980</v>
      </c>
      <c r="P24" s="141">
        <f t="shared" si="28"/>
        <v>45981</v>
      </c>
      <c r="Q24" s="141">
        <f t="shared" si="28"/>
        <v>45982</v>
      </c>
      <c r="R24" s="142">
        <f>Q24+1</f>
        <v>45983</v>
      </c>
      <c r="S24" s="143">
        <f>R24+1</f>
        <v>45984</v>
      </c>
      <c r="T24" s="135">
        <f t="shared" ref="T24" si="29">COUNTIF(M25:S25,"★")</f>
        <v>0</v>
      </c>
      <c r="U24" s="135"/>
      <c r="V24" s="135" t="str">
        <f>TEXT(M24,"YYYY-MM")</f>
        <v>2025-11</v>
      </c>
      <c r="W24" s="140" cm="1">
        <f t="array" ref="W24">SUMPRODUCT((M24:S24&gt;=$N$8)*(M24:S24 &lt;= $N$9)*(TEXT(M24:S24,"yyyy-mm")=V24)*(M25:S25 = "●"))</f>
        <v>0</v>
      </c>
      <c r="X24" s="140" cm="1">
        <f t="array" ref="X24">SUMPRODUCT((R24:S24&gt;=$N$8)*(R24:S24 &lt;= $N$9)*(TEXT(R24:S24,"yyyy-mm")=V24)*(R25:S25 = "▲"))</f>
        <v>0</v>
      </c>
      <c r="Y24" s="140" cm="1">
        <f t="array" ref="Y24">SUMPRODUCT((M24:S24&gt;=$N$8)*(M24:S24 &lt;= $N$9)*(TEXT(M24:S24,"yyyy-mm")=V24)*(M25:S25 = "★"))</f>
        <v>0</v>
      </c>
      <c r="Z24" s="135"/>
      <c r="AA24" s="135"/>
      <c r="AB24" s="132">
        <v>20</v>
      </c>
      <c r="AC24" s="141">
        <f>AI22+1</f>
        <v>46090</v>
      </c>
      <c r="AD24" s="141">
        <f t="shared" ref="AD24:AI24" si="30">AC24+1</f>
        <v>46091</v>
      </c>
      <c r="AE24" s="141">
        <f t="shared" si="30"/>
        <v>46092</v>
      </c>
      <c r="AF24" s="141">
        <f t="shared" si="30"/>
        <v>46093</v>
      </c>
      <c r="AG24" s="141">
        <f t="shared" si="30"/>
        <v>46094</v>
      </c>
      <c r="AH24" s="142">
        <f t="shared" si="30"/>
        <v>46095</v>
      </c>
      <c r="AI24" s="143">
        <f t="shared" si="30"/>
        <v>46096</v>
      </c>
      <c r="AJ24" s="68">
        <f t="shared" ref="AJ24" si="31">COUNTIF(AC25:AI25,"★")</f>
        <v>0</v>
      </c>
      <c r="AK24" s="68"/>
      <c r="AL24" s="68" t="str">
        <f>TEXT(AC24,"YYYY-MM")</f>
        <v>2026-03</v>
      </c>
      <c r="AM24" s="69" cm="1">
        <f t="array" ref="AM24">SUMPRODUCT((AC24:AI24&gt;=$N$8)*(AC24:AI24 &lt;= $N$9)*(TEXT(AC24:AI24,"yyyy-mm")=AL24)*(AC25:AI25 = "●"))</f>
        <v>0</v>
      </c>
      <c r="AN24" s="69" cm="1">
        <f t="array" ref="AN24">SUMPRODUCT((AH24:AI24&gt;=$N$8)*(AH24:AI24 &lt;= $N$9)*(TEXT(AH24:AI24,"yyyy-mm")=AL24)*(AH25:AI25 = "▲"))</f>
        <v>0</v>
      </c>
      <c r="AO24" s="69" cm="1">
        <f t="array" ref="AO24">SUMPRODUCT((AC24:AI24&gt;=$N$8)*(AC24:AI24 &lt;= $N$9)*(TEXT(AC24:AI24,"yyyy-mm")=AL24)*(AC25:AI25 = "★"))</f>
        <v>0</v>
      </c>
      <c r="AP24" s="68"/>
      <c r="AQ24" s="19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3"/>
    </row>
    <row r="25" spans="1:55" s="8" customFormat="1" ht="19.5" customHeight="1" thickBot="1" x14ac:dyDescent="0.5">
      <c r="A25" s="4">
        <v>2</v>
      </c>
      <c r="B25" s="4">
        <v>15</v>
      </c>
      <c r="C25" s="18">
        <f t="shared" si="1"/>
        <v>46388</v>
      </c>
      <c r="D25" s="18">
        <f t="shared" si="2"/>
        <v>45989</v>
      </c>
      <c r="E25" s="4" t="str">
        <f t="shared" si="0"/>
        <v>2027-01</v>
      </c>
      <c r="F25" s="2">
        <f ca="1">SUMIF($AL$58:$AM$99,E25,$AM$58:$AM$99)</f>
        <v>0</v>
      </c>
      <c r="G25" s="2">
        <f ca="1">SUMIF($AL$58:$AN$99,E25,$AN$58:$AN$99)</f>
        <v>0</v>
      </c>
      <c r="H25" s="2">
        <f ca="1">SUMIF($AL$58:$AO$99,E25,$AO$58:$AO$99)</f>
        <v>0</v>
      </c>
      <c r="I25" s="17">
        <f t="shared" si="3"/>
        <v>0</v>
      </c>
      <c r="J25" s="135"/>
      <c r="K25" s="135" t="str">
        <f t="shared" ref="K25" si="32">IF(U25&gt;=0.285,"OK","NG")</f>
        <v>NG</v>
      </c>
      <c r="L25" s="136"/>
      <c r="M25" s="144"/>
      <c r="N25" s="144"/>
      <c r="O25" s="144"/>
      <c r="P25" s="144"/>
      <c r="Q25" s="144"/>
      <c r="R25" s="145"/>
      <c r="S25" s="146"/>
      <c r="T25" s="135">
        <f t="shared" ref="T25" si="33">COUNTIF(M25:S25,"●")</f>
        <v>0</v>
      </c>
      <c r="U25" s="147">
        <f t="shared" ref="U25" si="34">IF(COUNTA(M25:S25)=0,-1,IF(OR(COUNTIF(M25:S25,"▲")&gt;6,AND(M24&lt;$N$9,$N$9&lt;S24)),0.285,IF(T24+T25=0,0,T25/(T25+T24))))</f>
        <v>-1</v>
      </c>
      <c r="V25" s="135" t="str">
        <f>TEXT(S24,"YYYY-MM")</f>
        <v>2025-11</v>
      </c>
      <c r="W25" s="140" cm="1">
        <f t="array" ref="W25">IF(V25=V24,0,SUMPRODUCT((M24:S24&gt;=$N$8)*(M24:S24 &lt;= $N$9)*(TEXT(M24:S24,"yyyy-mm")=V25)*(M25:S25 = "●")))</f>
        <v>0</v>
      </c>
      <c r="X25" s="140" cm="1">
        <f t="array" ref="X25">IF(V25=V24,0,SUMPRODUCT((M24:S24&gt;=$N$8)*(M24:S24 &lt;= $N$9)*(TEXT(M24:S24,"yyyy-mm")=V25)*(M25:S25 = "▲")))</f>
        <v>0</v>
      </c>
      <c r="Y25" s="140" cm="1">
        <f t="array" ref="Y25">IF(V25=V24,0,SUMPRODUCT((M24:S24&gt;=$N$8)*(M24:S24 &lt;= $N$9)*(TEXT(M24:S24,"yyyy-mm")=V25)*(M25:S25 = "★")))</f>
        <v>0</v>
      </c>
      <c r="Z25" s="135"/>
      <c r="AA25" s="135" t="str">
        <f t="shared" ref="AA25" si="35">IF(AK25&gt;=0.285,"OK","NG")</f>
        <v>NG</v>
      </c>
      <c r="AB25" s="136"/>
      <c r="AC25" s="144"/>
      <c r="AD25" s="144"/>
      <c r="AE25" s="144"/>
      <c r="AF25" s="144"/>
      <c r="AG25" s="144"/>
      <c r="AH25" s="145"/>
      <c r="AI25" s="146"/>
      <c r="AJ25" s="68">
        <f t="shared" ref="AJ25" si="36">COUNTIF(AC25:AI25,"●")</f>
        <v>0</v>
      </c>
      <c r="AK25" s="70">
        <f t="shared" ref="AK25" si="37">IF(COUNTA(AC25:AI25)=0,-1,IF(OR(COUNTIF(AC25:AI25,"▲")&gt;6,AND(AC24&lt;$N$9,$N$9&lt;AI24)),0.285,IF(AJ24+AJ25=0,0,AJ25/(AJ25+AJ24))))</f>
        <v>-1</v>
      </c>
      <c r="AL25" s="68" t="str">
        <f>TEXT(AI24,"YYYY-MM")</f>
        <v>2026-03</v>
      </c>
      <c r="AM25" s="69" cm="1">
        <f t="array" ref="AM25">IF(AL25=AL24,0,SUMPRODUCT((AC24:AI24&gt;=$N$8)*(AC24:AI24 &lt;= $N$9)*(TEXT(AC24:AI24,"yyyy-mm")=AL25)*(AC25:AI25 = "●")))</f>
        <v>0</v>
      </c>
      <c r="AN25" s="69" cm="1">
        <f t="array" ref="AN25">IF(AL25=AL24,0,SUMPRODUCT((AC24:AI24&gt;=$N$8)*(AC24:AI24 &lt;= $N$9)*(TEXT(AC24:AI24,"yyyy-mm")=AL25)*(AC25:AI25 = "▲")))</f>
        <v>0</v>
      </c>
      <c r="AO25" s="69" cm="1">
        <f t="array" ref="AO25">IF(AL25=AL24,0,SUMPRODUCT((AC24:AI24&gt;=$N$8)*(AC24:AI24 &lt;= $N$9)*(TEXT(AC24:AI24,"yyyy-mm")=AL25)*(AC25:AI25 = "★")))</f>
        <v>0</v>
      </c>
      <c r="AP25" s="68"/>
      <c r="AQ25" s="19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3"/>
    </row>
    <row r="26" spans="1:55" s="8" customFormat="1" ht="19.5" customHeight="1" x14ac:dyDescent="0.45">
      <c r="A26" s="4">
        <v>3</v>
      </c>
      <c r="B26" s="4">
        <v>16</v>
      </c>
      <c r="C26" s="18">
        <f t="shared" si="1"/>
        <v>46419</v>
      </c>
      <c r="D26" s="18">
        <f t="shared" si="2"/>
        <v>45989</v>
      </c>
      <c r="E26" s="4" t="str">
        <f t="shared" si="0"/>
        <v>2027-02</v>
      </c>
      <c r="F26" s="2">
        <f ca="1">SUMIF($AL$58:$AM$99,E26,$AM$58:$AM$99)</f>
        <v>0</v>
      </c>
      <c r="G26" s="2">
        <f ca="1">SUMIF($AL$58:$AN$99,E26,$AN$58:$AN$99)</f>
        <v>0</v>
      </c>
      <c r="H26" s="2">
        <f ca="1">SUMIF($AL$58:$AO$99,E26,$AO$58:$AO$99)</f>
        <v>0</v>
      </c>
      <c r="I26" s="17">
        <f t="shared" si="3"/>
        <v>0</v>
      </c>
      <c r="J26" s="135"/>
      <c r="K26" s="135"/>
      <c r="L26" s="132">
        <v>5</v>
      </c>
      <c r="M26" s="141">
        <f>S24+1</f>
        <v>45985</v>
      </c>
      <c r="N26" s="141">
        <f>M26+1</f>
        <v>45986</v>
      </c>
      <c r="O26" s="141">
        <f t="shared" ref="O26:Q26" si="38">N26+1</f>
        <v>45987</v>
      </c>
      <c r="P26" s="141">
        <f t="shared" si="38"/>
        <v>45988</v>
      </c>
      <c r="Q26" s="141">
        <f t="shared" si="38"/>
        <v>45989</v>
      </c>
      <c r="R26" s="142">
        <f>Q26+1</f>
        <v>45990</v>
      </c>
      <c r="S26" s="143">
        <f>R26+1</f>
        <v>45991</v>
      </c>
      <c r="T26" s="135">
        <f t="shared" ref="T26" si="39">COUNTIF(M27:S27,"★")</f>
        <v>0</v>
      </c>
      <c r="U26" s="135"/>
      <c r="V26" s="135" t="str">
        <f>TEXT(M26,"YYYY-MM")</f>
        <v>2025-11</v>
      </c>
      <c r="W26" s="140" cm="1">
        <f t="array" ref="W26">SUMPRODUCT((M26:S26&gt;=$N$8)*(M26:S26 &lt;= $N$9)*(TEXT(M26:S26,"yyyy-mm")=V26)*(M27:S27 = "●"))</f>
        <v>0</v>
      </c>
      <c r="X26" s="140" cm="1">
        <f t="array" ref="X26">SUMPRODUCT((R26:S26&gt;=$N$8)*(R26:S26 &lt;= $N$9)*(TEXT(R26:S26,"yyyy-mm")=V26)*(R27:S27 = "▲"))</f>
        <v>0</v>
      </c>
      <c r="Y26" s="140" cm="1">
        <f t="array" ref="Y26">SUMPRODUCT((M26:S26&gt;=$N$8)*(M26:S26 &lt;= $N$9)*(TEXT(M26:S26,"yyyy-mm")=V26)*(M27:S27 = "★"))</f>
        <v>0</v>
      </c>
      <c r="Z26" s="135"/>
      <c r="AA26" s="135"/>
      <c r="AB26" s="132">
        <v>21</v>
      </c>
      <c r="AC26" s="141">
        <f>AI24+1</f>
        <v>46097</v>
      </c>
      <c r="AD26" s="141">
        <f t="shared" ref="AD26:AI26" si="40">AC26+1</f>
        <v>46098</v>
      </c>
      <c r="AE26" s="141">
        <f t="shared" si="40"/>
        <v>46099</v>
      </c>
      <c r="AF26" s="141">
        <f t="shared" si="40"/>
        <v>46100</v>
      </c>
      <c r="AG26" s="141">
        <f t="shared" si="40"/>
        <v>46101</v>
      </c>
      <c r="AH26" s="142">
        <f t="shared" si="40"/>
        <v>46102</v>
      </c>
      <c r="AI26" s="143">
        <f t="shared" si="40"/>
        <v>46103</v>
      </c>
      <c r="AJ26" s="68">
        <f t="shared" ref="AJ26" si="41">COUNTIF(AC27:AI27,"★")</f>
        <v>0</v>
      </c>
      <c r="AK26" s="68"/>
      <c r="AL26" s="68" t="str">
        <f>TEXT(AC26,"YYYY-MM")</f>
        <v>2026-03</v>
      </c>
      <c r="AM26" s="69" cm="1">
        <f t="array" ref="AM26">SUMPRODUCT((AC26:AI26&gt;=$N$8)*(AC26:AI26 &lt;= $N$9)*(TEXT(AC26:AI26,"yyyy-mm")=AL26)*(AC27:AI27 = "●"))</f>
        <v>0</v>
      </c>
      <c r="AN26" s="69" cm="1">
        <f t="array" ref="AN26">SUMPRODUCT((AH26:AI26&gt;=$N$8)*(AH26:AI26 &lt;= $N$9)*(TEXT(AH26:AI26,"yyyy-mm")=AL26)*(AH27:AI27 = "▲"))</f>
        <v>0</v>
      </c>
      <c r="AO26" s="69" cm="1">
        <f t="array" ref="AO26">SUMPRODUCT((AC26:AI26&gt;=$N$8)*(AC26:AI26 &lt;= $N$9)*(TEXT(AC26:AI26,"yyyy-mm")=AL26)*(AC27:AI27 = "★"))</f>
        <v>0</v>
      </c>
      <c r="AP26" s="68"/>
      <c r="AQ26" s="19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3"/>
    </row>
    <row r="27" spans="1:55" s="8" customFormat="1" ht="19.5" customHeight="1" thickBot="1" x14ac:dyDescent="0.5">
      <c r="A27" s="4">
        <v>4</v>
      </c>
      <c r="B27" s="4">
        <v>17</v>
      </c>
      <c r="C27" s="18">
        <f t="shared" si="1"/>
        <v>46447</v>
      </c>
      <c r="D27" s="18">
        <f t="shared" si="2"/>
        <v>45989</v>
      </c>
      <c r="E27" s="4" t="str">
        <f t="shared" si="0"/>
        <v>2027-03</v>
      </c>
      <c r="F27" s="2">
        <f ca="1">SUMIF($V$109:$W$150,E27,$W$109:$W$150)+SUMIF($AL$58:$AM$99,E27,$AM$58:$AM$99)</f>
        <v>0</v>
      </c>
      <c r="G27" s="2">
        <f ca="1">SUMIF($V$109:$X$150,E27,$X$109:$X$150)+SUMIF($AL$58:$AN$99,E27,$AN$58:$AN$99)</f>
        <v>0</v>
      </c>
      <c r="H27" s="2">
        <f ca="1">SUMIF($V$109:$Y$150,E27,$Y$109:$Y$150)+SUMIF($AL$58:$AO$99,E27,$AO$58:$AO$99)</f>
        <v>0</v>
      </c>
      <c r="I27" s="17">
        <f t="shared" si="3"/>
        <v>0</v>
      </c>
      <c r="J27" s="135"/>
      <c r="K27" s="135" t="str">
        <f t="shared" ref="K27" si="42">IF(U27&gt;=0.285,"OK","NG")</f>
        <v>NG</v>
      </c>
      <c r="L27" s="136"/>
      <c r="M27" s="144"/>
      <c r="N27" s="144"/>
      <c r="O27" s="144"/>
      <c r="P27" s="144"/>
      <c r="Q27" s="144"/>
      <c r="R27" s="145"/>
      <c r="S27" s="146"/>
      <c r="T27" s="135">
        <f t="shared" ref="T27" si="43">COUNTIF(M27:S27,"●")</f>
        <v>0</v>
      </c>
      <c r="U27" s="147">
        <f t="shared" ref="U27" si="44">IF(COUNTA(M27:S27)=0,-1,IF(OR(COUNTIF(M27:S27,"▲")&gt;6,AND(M26&lt;$N$9,$N$9&lt;S26)),0.285,IF(T26+T27=0,0,T27/(T27+T26))))</f>
        <v>-1</v>
      </c>
      <c r="V27" s="135" t="str">
        <f>TEXT(S26,"YYYY-MM")</f>
        <v>2025-11</v>
      </c>
      <c r="W27" s="140" cm="1">
        <f t="array" ref="W27">IF(V27=V26,0,SUMPRODUCT((M26:S26&gt;=$N$8)*(M26:S26 &lt;= $N$9)*(TEXT(M26:S26,"yyyy-mm")=V27)*(M27:S27 = "●")))</f>
        <v>0</v>
      </c>
      <c r="X27" s="140" cm="1">
        <f t="array" ref="X27">IF(V27=V26,0,SUMPRODUCT((M26:S26&gt;=$N$8)*(M26:S26 &lt;= $N$9)*(TEXT(M26:S26,"yyyy-mm")=V27)*(M27:S27 = "▲")))</f>
        <v>0</v>
      </c>
      <c r="Y27" s="140" cm="1">
        <f t="array" ref="Y27">IF(V27=V26,0,SUMPRODUCT((M26:S26&gt;=$N$8)*(M26:S26 &lt;= $N$9)*(TEXT(M26:S26,"yyyy-mm")=V27)*(M27:S27 = "★")))</f>
        <v>0</v>
      </c>
      <c r="Z27" s="135"/>
      <c r="AA27" s="135" t="str">
        <f t="shared" ref="AA27" si="45">IF(AK27&gt;=0.285,"OK","NG")</f>
        <v>NG</v>
      </c>
      <c r="AB27" s="136"/>
      <c r="AC27" s="144"/>
      <c r="AD27" s="144"/>
      <c r="AE27" s="144"/>
      <c r="AF27" s="144"/>
      <c r="AG27" s="144"/>
      <c r="AH27" s="145"/>
      <c r="AI27" s="146"/>
      <c r="AJ27" s="68">
        <f t="shared" ref="AJ27" si="46">COUNTIF(AC27:AI27,"●")</f>
        <v>0</v>
      </c>
      <c r="AK27" s="70">
        <f t="shared" ref="AK27" si="47">IF(COUNTA(AC27:AI27)=0,-1,IF(OR(COUNTIF(AC27:AI27,"▲")&gt;6,AND(AC26&lt;$N$9,$N$9&lt;AI26)),0.285,IF(AJ26+AJ27=0,0,AJ27/(AJ27+AJ26))))</f>
        <v>-1</v>
      </c>
      <c r="AL27" s="68" t="str">
        <f>TEXT(AI26,"YYYY-MM")</f>
        <v>2026-03</v>
      </c>
      <c r="AM27" s="69" cm="1">
        <f t="array" ref="AM27">IF(AL27=AL26,0,SUMPRODUCT((AC26:AI26&gt;=$N$8)*(AC26:AI26 &lt;= $N$9)*(TEXT(AC26:AI26,"yyyy-mm")=AL27)*(AC27:AI27 = "●")))</f>
        <v>0</v>
      </c>
      <c r="AN27" s="69" cm="1">
        <f t="array" ref="AN27">IF(AL27=AL26,0,SUMPRODUCT((AC26:AI26&gt;=$N$8)*(AC26:AI26 &lt;= $N$9)*(TEXT(AC26:AI26,"yyyy-mm")=AL27)*(AC27:AI27 = "▲")))</f>
        <v>0</v>
      </c>
      <c r="AO27" s="69" cm="1">
        <f t="array" ref="AO27">IF(AL27=AL26,0,SUMPRODUCT((AC26:AI26&gt;=$N$8)*(AC26:AI26 &lt;= $N$9)*(TEXT(AC26:AI26,"yyyy-mm")=AL27)*(AC27:AI27 = "★")))</f>
        <v>0</v>
      </c>
      <c r="AP27" s="68"/>
      <c r="AQ27" s="19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3"/>
    </row>
    <row r="28" spans="1:55" s="8" customFormat="1" ht="19.5" customHeight="1" x14ac:dyDescent="0.45">
      <c r="A28" s="4">
        <v>5</v>
      </c>
      <c r="B28" s="4">
        <v>18</v>
      </c>
      <c r="C28" s="18">
        <f t="shared" si="1"/>
        <v>46478</v>
      </c>
      <c r="D28" s="18">
        <f t="shared" si="2"/>
        <v>45989</v>
      </c>
      <c r="E28" s="4" t="str">
        <f t="shared" si="0"/>
        <v>2027-04</v>
      </c>
      <c r="F28" s="2">
        <f ca="1">SUMIF($V$109:$W$150,E28,$W$109:$W$150)+SUMIF($AL$58:$AM$99,E28,$AM$58:$AM$99)</f>
        <v>0</v>
      </c>
      <c r="G28" s="2">
        <f ca="1">SUMIF($V$109:$X$150,E28,$X$109:$X$150)+SUMIF($AL$58:$AN$99,E28,$AN$58:$AN$99)</f>
        <v>0</v>
      </c>
      <c r="H28" s="2">
        <f ca="1">SUMIF($V$109:$Y$150,E28,$Y$109:$Y$150)+SUMIF($AL$58:$AO$99,E28,$AO$58:$AO$99)</f>
        <v>0</v>
      </c>
      <c r="I28" s="17">
        <f t="shared" si="3"/>
        <v>0</v>
      </c>
      <c r="J28" s="135"/>
      <c r="K28" s="135"/>
      <c r="L28" s="132">
        <v>6</v>
      </c>
      <c r="M28" s="141">
        <f>S26+1</f>
        <v>45992</v>
      </c>
      <c r="N28" s="141">
        <f>M28+1</f>
        <v>45993</v>
      </c>
      <c r="O28" s="141">
        <f t="shared" ref="O28:Q28" si="48">N28+1</f>
        <v>45994</v>
      </c>
      <c r="P28" s="141">
        <f t="shared" si="48"/>
        <v>45995</v>
      </c>
      <c r="Q28" s="141">
        <f t="shared" si="48"/>
        <v>45996</v>
      </c>
      <c r="R28" s="142">
        <f>Q28+1</f>
        <v>45997</v>
      </c>
      <c r="S28" s="143">
        <f>R28+1</f>
        <v>45998</v>
      </c>
      <c r="T28" s="135">
        <f t="shared" ref="T28" si="49">COUNTIF(M29:S29,"★")</f>
        <v>0</v>
      </c>
      <c r="U28" s="135"/>
      <c r="V28" s="135" t="str">
        <f>TEXT(M28,"YYYY-MM")</f>
        <v>2025-12</v>
      </c>
      <c r="W28" s="140" cm="1">
        <f t="array" ref="W28">SUMPRODUCT((M28:S28&gt;=$N$8)*(M28:S28 &lt;= $N$9)*(TEXT(M28:S28,"yyyy-mm")=V28)*(M29:S29 = "●"))</f>
        <v>0</v>
      </c>
      <c r="X28" s="140" cm="1">
        <f t="array" ref="X28">SUMPRODUCT((R28:S28&gt;=$N$8)*(R28:S28 &lt;= $N$9)*(TEXT(R28:S28,"yyyy-mm")=V28)*(R29:S29 = "▲"))</f>
        <v>0</v>
      </c>
      <c r="Y28" s="140" cm="1">
        <f t="array" ref="Y28">SUMPRODUCT((M28:S28&gt;=$N$8)*(M28:S28 &lt;= $N$9)*(TEXT(M28:S28,"yyyy-mm")=V28)*(M29:S29 = "★"))</f>
        <v>0</v>
      </c>
      <c r="Z28" s="135"/>
      <c r="AA28" s="135"/>
      <c r="AB28" s="132">
        <v>22</v>
      </c>
      <c r="AC28" s="141">
        <f>AI26+1</f>
        <v>46104</v>
      </c>
      <c r="AD28" s="141">
        <f t="shared" ref="AD28:AI28" si="50">AC28+1</f>
        <v>46105</v>
      </c>
      <c r="AE28" s="141">
        <f t="shared" si="50"/>
        <v>46106</v>
      </c>
      <c r="AF28" s="141">
        <f t="shared" si="50"/>
        <v>46107</v>
      </c>
      <c r="AG28" s="141">
        <f t="shared" si="50"/>
        <v>46108</v>
      </c>
      <c r="AH28" s="142">
        <f t="shared" si="50"/>
        <v>46109</v>
      </c>
      <c r="AI28" s="143">
        <f t="shared" si="50"/>
        <v>46110</v>
      </c>
      <c r="AJ28" s="68">
        <f t="shared" ref="AJ28" si="51">COUNTIF(AC29:AI29,"★")</f>
        <v>0</v>
      </c>
      <c r="AK28" s="68"/>
      <c r="AL28" s="68" t="str">
        <f>TEXT(AC28,"YYYY-MM")</f>
        <v>2026-03</v>
      </c>
      <c r="AM28" s="69" cm="1">
        <f t="array" ref="AM28">SUMPRODUCT((AC28:AI28&gt;=$N$8)*(AC28:AI28 &lt;= $N$9)*(TEXT(AC28:AI28,"yyyy-mm")=AL28)*(AC29:AI29 = "●"))</f>
        <v>0</v>
      </c>
      <c r="AN28" s="69" cm="1">
        <f t="array" ref="AN28">SUMPRODUCT((AH28:AI28&gt;=$N$8)*(AH28:AI28 &lt;= $N$9)*(TEXT(AH28:AI28,"yyyy-mm")=AL28)*(AH29:AI29 = "▲"))</f>
        <v>0</v>
      </c>
      <c r="AO28" s="69" cm="1">
        <f t="array" ref="AO28">SUMPRODUCT((AC28:AI28&gt;=$N$8)*(AC28:AI28 &lt;= $N$9)*(TEXT(AC28:AI28,"yyyy-mm")=AL28)*(AC29:AI29 = "★"))</f>
        <v>0</v>
      </c>
      <c r="AP28" s="68"/>
      <c r="AQ28" s="19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3"/>
    </row>
    <row r="29" spans="1:55" s="8" customFormat="1" ht="19.5" customHeight="1" thickBot="1" x14ac:dyDescent="0.5">
      <c r="A29" s="4">
        <v>1</v>
      </c>
      <c r="B29" s="4">
        <v>19</v>
      </c>
      <c r="C29" s="18">
        <f t="shared" si="1"/>
        <v>46508</v>
      </c>
      <c r="D29" s="18">
        <f t="shared" si="2"/>
        <v>45989</v>
      </c>
      <c r="E29" s="4" t="str">
        <f t="shared" si="0"/>
        <v>2027-05</v>
      </c>
      <c r="F29" s="2">
        <f ca="1">SUMIF($AL$58:$AM$99,E29,$AM$58:$AM$99)+SUMIF($V$109:$W$150,E29,$W$109:$W$150)</f>
        <v>0</v>
      </c>
      <c r="G29" s="2">
        <f ca="1">SUMIF($AL$58:$AN$99,E29,$AN$58:$AN$99)+SUMIF($V$109:$X$150,E29,$X$109:$X$150)</f>
        <v>0</v>
      </c>
      <c r="H29" s="2">
        <f ca="1">SUMIF($AL$58:$AO$99,E29,$AO$58:$AO$99)+SUMIF($V$109:$Y$150,E29,$Y$109:$Y$150)</f>
        <v>0</v>
      </c>
      <c r="I29" s="17">
        <f t="shared" si="3"/>
        <v>0</v>
      </c>
      <c r="J29" s="135"/>
      <c r="K29" s="135" t="str">
        <f t="shared" ref="K29" si="52">IF(U29&gt;=0.285,"OK","NG")</f>
        <v>NG</v>
      </c>
      <c r="L29" s="136"/>
      <c r="M29" s="144"/>
      <c r="N29" s="144"/>
      <c r="O29" s="144"/>
      <c r="P29" s="144"/>
      <c r="Q29" s="144"/>
      <c r="R29" s="145"/>
      <c r="S29" s="146"/>
      <c r="T29" s="135">
        <f t="shared" ref="T29" si="53">COUNTIF(M29:S29,"●")</f>
        <v>0</v>
      </c>
      <c r="U29" s="147">
        <f t="shared" ref="U29" si="54">IF(COUNTA(M29:S29)=0,-1,IF(OR(COUNTIF(M29:S29,"▲")&gt;6,AND(M28&lt;$N$9,$N$9&lt;S28)),0.285,IF(T28+T29=0,0,T29/(T29+T28))))</f>
        <v>-1</v>
      </c>
      <c r="V29" s="135" t="str">
        <f>TEXT(S28,"YYYY-MM")</f>
        <v>2025-12</v>
      </c>
      <c r="W29" s="140" cm="1">
        <f t="array" ref="W29">IF(V29=V28,0,SUMPRODUCT((M28:S28&gt;=$N$8)*(M28:S28 &lt;= $N$9)*(TEXT(M28:S28,"yyyy-mm")=V29)*(M29:S29 = "●")))</f>
        <v>0</v>
      </c>
      <c r="X29" s="140" cm="1">
        <f t="array" ref="X29">IF(V29=V28,0,SUMPRODUCT((M28:S28&gt;=$N$8)*(M28:S28 &lt;= $N$9)*(TEXT(M28:S28,"yyyy-mm")=V29)*(M29:S29 = "▲")))</f>
        <v>0</v>
      </c>
      <c r="Y29" s="140" cm="1">
        <f t="array" ref="Y29">IF(V29=V28,0,SUMPRODUCT((M28:S28&gt;=$N$8)*(M28:S28 &lt;= $N$9)*(TEXT(M28:S28,"yyyy-mm")=V29)*(M29:S29 = "★")))</f>
        <v>0</v>
      </c>
      <c r="Z29" s="135"/>
      <c r="AA29" s="135" t="str">
        <f t="shared" ref="AA29" si="55">IF(AK29&gt;=0.285,"OK","NG")</f>
        <v>NG</v>
      </c>
      <c r="AB29" s="136"/>
      <c r="AC29" s="144"/>
      <c r="AD29" s="144"/>
      <c r="AE29" s="144"/>
      <c r="AF29" s="144"/>
      <c r="AG29" s="144"/>
      <c r="AH29" s="145"/>
      <c r="AI29" s="146"/>
      <c r="AJ29" s="68">
        <f t="shared" ref="AJ29" si="56">COUNTIF(AC29:AI29,"●")</f>
        <v>0</v>
      </c>
      <c r="AK29" s="70">
        <f t="shared" ref="AK29" si="57">IF(COUNTA(AC29:AI29)=0,-1,IF(OR(COUNTIF(AC29:AI29,"▲")&gt;6,AND(AC28&lt;$N$9,$N$9&lt;AI28)),0.285,IF(AJ28+AJ29=0,0,AJ29/(AJ29+AJ28))))</f>
        <v>-1</v>
      </c>
      <c r="AL29" s="68" t="str">
        <f>TEXT(AI28,"YYYY-MM")</f>
        <v>2026-03</v>
      </c>
      <c r="AM29" s="69" cm="1">
        <f t="array" ref="AM29">IF(AL29=AL28,0,SUMPRODUCT((AC28:AI28&gt;=$N$8)*(AC28:AI28 &lt;= $N$9)*(TEXT(AC28:AI28,"yyyy-mm")=AL29)*(AC29:AI29 = "●")))</f>
        <v>0</v>
      </c>
      <c r="AN29" s="69" cm="1">
        <f t="array" ref="AN29">IF(AL29=AL28,0,SUMPRODUCT((AC28:AI28&gt;=$N$8)*(AC28:AI28 &lt;= $N$9)*(TEXT(AC28:AI28,"yyyy-mm")=AL29)*(AC29:AI29 = "▲")))</f>
        <v>0</v>
      </c>
      <c r="AO29" s="69" cm="1">
        <f t="array" ref="AO29">IF(AL29=AL28,0,SUMPRODUCT((AC28:AI28&gt;=$N$8)*(AC28:AI28 &lt;= $N$9)*(TEXT(AC28:AI28,"yyyy-mm")=AL29)*(AC29:AI29 = "★")))</f>
        <v>0</v>
      </c>
      <c r="AP29" s="68"/>
      <c r="AQ29" s="19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3"/>
    </row>
    <row r="30" spans="1:55" s="8" customFormat="1" ht="19.5" customHeight="1" x14ac:dyDescent="0.45">
      <c r="A30" s="4">
        <v>2</v>
      </c>
      <c r="B30" s="4">
        <v>20</v>
      </c>
      <c r="C30" s="18">
        <f t="shared" si="1"/>
        <v>46539</v>
      </c>
      <c r="D30" s="18">
        <f t="shared" si="2"/>
        <v>45989</v>
      </c>
      <c r="E30" s="4" t="str">
        <f t="shared" si="0"/>
        <v>2027-06</v>
      </c>
      <c r="F30" s="2">
        <f ca="1">SUMIF($V$109:$W$150,E30,$W$109:$W$150)</f>
        <v>0</v>
      </c>
      <c r="G30" s="2">
        <f ca="1">SUMIF($V$109:$X$150,E30,$X$109:$X$150)</f>
        <v>0</v>
      </c>
      <c r="H30" s="2">
        <f ca="1">SUMIF($V$109:$Y$150,E30,$Y$109:$Y$150)</f>
        <v>0</v>
      </c>
      <c r="I30" s="17">
        <f t="shared" si="3"/>
        <v>0</v>
      </c>
      <c r="J30" s="135"/>
      <c r="K30" s="135"/>
      <c r="L30" s="132">
        <v>7</v>
      </c>
      <c r="M30" s="141">
        <f>S28+1</f>
        <v>45999</v>
      </c>
      <c r="N30" s="141">
        <f>M30+1</f>
        <v>46000</v>
      </c>
      <c r="O30" s="141">
        <f t="shared" ref="O30:Q30" si="58">N30+1</f>
        <v>46001</v>
      </c>
      <c r="P30" s="141">
        <f t="shared" si="58"/>
        <v>46002</v>
      </c>
      <c r="Q30" s="141">
        <f t="shared" si="58"/>
        <v>46003</v>
      </c>
      <c r="R30" s="142">
        <f>Q30+1</f>
        <v>46004</v>
      </c>
      <c r="S30" s="143">
        <f>R30+1</f>
        <v>46005</v>
      </c>
      <c r="T30" s="135">
        <f t="shared" ref="T30" si="59">COUNTIF(M31:S31,"★")</f>
        <v>0</v>
      </c>
      <c r="U30" s="135"/>
      <c r="V30" s="135" t="str">
        <f>TEXT(M30,"YYYY-MM")</f>
        <v>2025-12</v>
      </c>
      <c r="W30" s="140" cm="1">
        <f t="array" ref="W30">SUMPRODUCT((M30:S30&gt;=$N$8)*(M30:S30 &lt;= $N$9)*(TEXT(M30:S30,"yyyy-mm")=V30)*(M31:S31 = "●"))</f>
        <v>0</v>
      </c>
      <c r="X30" s="140" cm="1">
        <f t="array" ref="X30">SUMPRODUCT((R30:S30&gt;=$N$8)*(R30:S30 &lt;= $N$9)*(TEXT(R30:S30,"yyyy-mm")=V30)*(R31:S31 = "▲"))</f>
        <v>0</v>
      </c>
      <c r="Y30" s="140" cm="1">
        <f t="array" ref="Y30">SUMPRODUCT((M30:S30&gt;=$N$8)*(M30:S30 &lt;= $N$9)*(TEXT(M30:S30,"yyyy-mm")=V30)*(M31:S31 = "★"))</f>
        <v>0</v>
      </c>
      <c r="Z30" s="135"/>
      <c r="AA30" s="135"/>
      <c r="AB30" s="132">
        <v>23</v>
      </c>
      <c r="AC30" s="141">
        <f>AI28+1</f>
        <v>46111</v>
      </c>
      <c r="AD30" s="141">
        <f t="shared" ref="AD30:AI30" si="60">AC30+1</f>
        <v>46112</v>
      </c>
      <c r="AE30" s="141">
        <f t="shared" si="60"/>
        <v>46113</v>
      </c>
      <c r="AF30" s="141">
        <f t="shared" si="60"/>
        <v>46114</v>
      </c>
      <c r="AG30" s="141">
        <f t="shared" si="60"/>
        <v>46115</v>
      </c>
      <c r="AH30" s="142">
        <f t="shared" si="60"/>
        <v>46116</v>
      </c>
      <c r="AI30" s="143">
        <f t="shared" si="60"/>
        <v>46117</v>
      </c>
      <c r="AJ30" s="68">
        <f t="shared" ref="AJ30" si="61">COUNTIF(AC31:AI31,"★")</f>
        <v>0</v>
      </c>
      <c r="AK30" s="68"/>
      <c r="AL30" s="68" t="str">
        <f>TEXT(AC30,"YYYY-MM")</f>
        <v>2026-03</v>
      </c>
      <c r="AM30" s="69" cm="1">
        <f t="array" ref="AM30">SUMPRODUCT((AC30:AI30&gt;=$N$8)*(AC30:AI30 &lt;= $N$9)*(TEXT(AC30:AI30,"yyyy-mm")=AL30)*(AC31:AI31 = "●"))</f>
        <v>0</v>
      </c>
      <c r="AN30" s="69" cm="1">
        <f t="array" ref="AN30">SUMPRODUCT((AH30:AI30&gt;=$N$8)*(AH30:AI30 &lt;= $N$9)*(TEXT(AH30:AI30,"yyyy-mm")=AL30)*(AH31:AI31 = "▲"))</f>
        <v>0</v>
      </c>
      <c r="AO30" s="69" cm="1">
        <f t="array" ref="AO30">SUMPRODUCT((AC30:AI30&gt;=$N$8)*(AC30:AI30 &lt;= $N$9)*(TEXT(AC30:AI30,"yyyy-mm")=AL30)*(AC31:AI31 = "★"))</f>
        <v>0</v>
      </c>
      <c r="AP30" s="68"/>
      <c r="AQ30" s="19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3"/>
    </row>
    <row r="31" spans="1:55" s="8" customFormat="1" ht="19.5" customHeight="1" thickBot="1" x14ac:dyDescent="0.5">
      <c r="A31" s="4">
        <v>3</v>
      </c>
      <c r="B31" s="4">
        <v>21</v>
      </c>
      <c r="C31" s="18">
        <f t="shared" si="1"/>
        <v>46569</v>
      </c>
      <c r="D31" s="18">
        <f t="shared" si="2"/>
        <v>45989</v>
      </c>
      <c r="E31" s="4" t="str">
        <f t="shared" si="0"/>
        <v>2027-07</v>
      </c>
      <c r="F31" s="2">
        <f ca="1">SUMIF($V$109:$W$150,E31,$W$109:$W$150)</f>
        <v>0</v>
      </c>
      <c r="G31" s="2">
        <f ca="1">SUMIF($V$109:$X$150,E31,$X$109:$X$150)</f>
        <v>0</v>
      </c>
      <c r="H31" s="2">
        <f ca="1">SUMIF($V$109:$Y$150,E31,$Y$109:$Y$150)</f>
        <v>0</v>
      </c>
      <c r="I31" s="17">
        <f t="shared" si="3"/>
        <v>0</v>
      </c>
      <c r="J31" s="135"/>
      <c r="K31" s="135" t="str">
        <f t="shared" ref="K31" si="62">IF(U31&gt;=0.285,"OK","NG")</f>
        <v>NG</v>
      </c>
      <c r="L31" s="136"/>
      <c r="M31" s="144"/>
      <c r="N31" s="144"/>
      <c r="O31" s="144"/>
      <c r="P31" s="144"/>
      <c r="Q31" s="144"/>
      <c r="R31" s="145"/>
      <c r="S31" s="146"/>
      <c r="T31" s="135">
        <f t="shared" ref="T31" si="63">COUNTIF(M31:S31,"●")</f>
        <v>0</v>
      </c>
      <c r="U31" s="147">
        <f t="shared" ref="U31" si="64">IF(COUNTA(M31:S31)=0,-1,IF(OR(COUNTIF(M31:S31,"▲")&gt;6,AND(M30&lt;$N$9,$N$9&lt;S30)),0.285,IF(T30+T31=0,0,T31/(T31+T30))))</f>
        <v>-1</v>
      </c>
      <c r="V31" s="135" t="str">
        <f>TEXT(S30,"YYYY-MM")</f>
        <v>2025-12</v>
      </c>
      <c r="W31" s="140" cm="1">
        <f t="array" ref="W31">IF(V31=V30,0,SUMPRODUCT((M30:S30&gt;=$N$8)*(M30:S30 &lt;= $N$9)*(TEXT(M30:S30,"yyyy-mm")=V31)*(M31:S31 = "●")))</f>
        <v>0</v>
      </c>
      <c r="X31" s="140" cm="1">
        <f t="array" ref="X31">IF(V31=V30,0,SUMPRODUCT((M30:S30&gt;=$N$8)*(M30:S30 &lt;= $N$9)*(TEXT(M30:S30,"yyyy-mm")=V31)*(M31:S31 = "▲")))</f>
        <v>0</v>
      </c>
      <c r="Y31" s="140" cm="1">
        <f t="array" ref="Y31">IF(V31=V30,0,SUMPRODUCT((M30:S30&gt;=$N$8)*(M30:S30 &lt;= $N$9)*(TEXT(M30:S30,"yyyy-mm")=V31)*(M31:S31 = "★")))</f>
        <v>0</v>
      </c>
      <c r="Z31" s="135"/>
      <c r="AA31" s="135" t="str">
        <f t="shared" ref="AA31" si="65">IF(AK31&gt;=0.285,"OK","NG")</f>
        <v>NG</v>
      </c>
      <c r="AB31" s="136"/>
      <c r="AC31" s="144"/>
      <c r="AD31" s="144"/>
      <c r="AE31" s="144"/>
      <c r="AF31" s="144"/>
      <c r="AG31" s="144"/>
      <c r="AH31" s="145"/>
      <c r="AI31" s="146"/>
      <c r="AJ31" s="68">
        <f t="shared" ref="AJ31" si="66">COUNTIF(AC31:AI31,"●")</f>
        <v>0</v>
      </c>
      <c r="AK31" s="70">
        <f t="shared" ref="AK31" si="67">IF(COUNTA(AC31:AI31)=0,-1,IF(OR(COUNTIF(AC31:AI31,"▲")&gt;6,AND(AC30&lt;$N$9,$N$9&lt;AI30)),0.285,IF(AJ30+AJ31=0,0,AJ31/(AJ31+AJ30))))</f>
        <v>-1</v>
      </c>
      <c r="AL31" s="68" t="str">
        <f>TEXT(AI30,"YYYY-MM")</f>
        <v>2026-04</v>
      </c>
      <c r="AM31" s="69" cm="1">
        <f t="array" ref="AM31">IF(AL31=AL30,0,SUMPRODUCT((AC30:AI30&gt;=$N$8)*(AC30:AI30 &lt;= $N$9)*(TEXT(AC30:AI30,"yyyy-mm")=AL31)*(AC31:AI31 = "●")))</f>
        <v>0</v>
      </c>
      <c r="AN31" s="69" cm="1">
        <f t="array" ref="AN31">IF(AL31=AL30,0,SUMPRODUCT((AC30:AI30&gt;=$N$8)*(AC30:AI30 &lt;= $N$9)*(TEXT(AC30:AI30,"yyyy-mm")=AL31)*(AC31:AI31 = "▲")))</f>
        <v>0</v>
      </c>
      <c r="AO31" s="69" cm="1">
        <f t="array" ref="AO31">IF(AL31=AL30,0,SUMPRODUCT((AC30:AI30&gt;=$N$8)*(AC30:AI30 &lt;= $N$9)*(TEXT(AC30:AI30,"yyyy-mm")=AL31)*(AC31:AI31 = "★")))</f>
        <v>0</v>
      </c>
      <c r="AP31" s="68"/>
      <c r="AQ31" s="19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3"/>
    </row>
    <row r="32" spans="1:55" s="8" customFormat="1" ht="19.5" customHeight="1" x14ac:dyDescent="0.45">
      <c r="A32" s="4">
        <v>4</v>
      </c>
      <c r="B32" s="4">
        <v>22</v>
      </c>
      <c r="C32" s="18">
        <f t="shared" si="1"/>
        <v>46600</v>
      </c>
      <c r="D32" s="18">
        <f t="shared" si="2"/>
        <v>45989</v>
      </c>
      <c r="E32" s="4" t="str">
        <f t="shared" si="0"/>
        <v>2027-08</v>
      </c>
      <c r="F32" s="2">
        <f ca="1">SUMIF($V$109:$W$150,E32,$W$109:$W$150)+SUMIF($AL$109:$AM$150,E32,$AM$109:$AM$150)</f>
        <v>0</v>
      </c>
      <c r="G32" s="2">
        <f ca="1">SUMIF($V$109:$X$150,E32,$X$109:$X$150)+SUMIF($AL$109:$AN$150,E32,$AN$109:$AN$150)</f>
        <v>0</v>
      </c>
      <c r="H32" s="2">
        <f ca="1">SUMIF($V$109:$Y$150,E32,$Y$109:$Y$150)+SUMIF($AL$109:$AO$150,E32,$AO$109:$AO$150)</f>
        <v>0</v>
      </c>
      <c r="I32" s="17">
        <f t="shared" si="3"/>
        <v>0</v>
      </c>
      <c r="J32" s="135"/>
      <c r="K32" s="135"/>
      <c r="L32" s="132">
        <v>8</v>
      </c>
      <c r="M32" s="141">
        <f>S30+1</f>
        <v>46006</v>
      </c>
      <c r="N32" s="141">
        <f>M32+1</f>
        <v>46007</v>
      </c>
      <c r="O32" s="141">
        <f t="shared" ref="O32:Q32" si="68">N32+1</f>
        <v>46008</v>
      </c>
      <c r="P32" s="141">
        <f t="shared" si="68"/>
        <v>46009</v>
      </c>
      <c r="Q32" s="141">
        <f t="shared" si="68"/>
        <v>46010</v>
      </c>
      <c r="R32" s="142">
        <f>Q32+1</f>
        <v>46011</v>
      </c>
      <c r="S32" s="143">
        <f>R32+1</f>
        <v>46012</v>
      </c>
      <c r="T32" s="135">
        <f t="shared" ref="T32" si="69">COUNTIF(M33:S33,"★")</f>
        <v>0</v>
      </c>
      <c r="U32" s="135"/>
      <c r="V32" s="135" t="str">
        <f>TEXT(M32,"YYYY-MM")</f>
        <v>2025-12</v>
      </c>
      <c r="W32" s="140" cm="1">
        <f t="array" ref="W32">SUMPRODUCT((M32:S32&gt;=$N$8)*(M32:S32 &lt;= $N$9)*(TEXT(M32:S32,"yyyy-mm")=V32)*(M33:S33 = "●"))</f>
        <v>0</v>
      </c>
      <c r="X32" s="140" cm="1">
        <f t="array" ref="X32">SUMPRODUCT((R32:S32&gt;=$N$8)*(R32:S32 &lt;= $N$9)*(TEXT(R32:S32,"yyyy-mm")=V32)*(R33:S33 = "▲"))</f>
        <v>0</v>
      </c>
      <c r="Y32" s="140" cm="1">
        <f t="array" ref="Y32">SUMPRODUCT((M32:S32&gt;=$N$8)*(M32:S32 &lt;= $N$9)*(TEXT(M32:S32,"yyyy-mm")=V32)*(M33:S33 = "★"))</f>
        <v>0</v>
      </c>
      <c r="Z32" s="135"/>
      <c r="AA32" s="135"/>
      <c r="AB32" s="132">
        <v>24</v>
      </c>
      <c r="AC32" s="141">
        <f>AI30+1</f>
        <v>46118</v>
      </c>
      <c r="AD32" s="141">
        <f t="shared" ref="AD32:AI32" si="70">AC32+1</f>
        <v>46119</v>
      </c>
      <c r="AE32" s="141">
        <f t="shared" si="70"/>
        <v>46120</v>
      </c>
      <c r="AF32" s="141">
        <f t="shared" si="70"/>
        <v>46121</v>
      </c>
      <c r="AG32" s="141">
        <f t="shared" si="70"/>
        <v>46122</v>
      </c>
      <c r="AH32" s="142">
        <f t="shared" si="70"/>
        <v>46123</v>
      </c>
      <c r="AI32" s="143">
        <f t="shared" si="70"/>
        <v>46124</v>
      </c>
      <c r="AJ32" s="68">
        <f t="shared" ref="AJ32" si="71">COUNTIF(AC33:AI33,"★")</f>
        <v>0</v>
      </c>
      <c r="AK32" s="68"/>
      <c r="AL32" s="68" t="str">
        <f>TEXT(AC32,"YYYY-MM")</f>
        <v>2026-04</v>
      </c>
      <c r="AM32" s="69" cm="1">
        <f t="array" ref="AM32">SUMPRODUCT((AC32:AI32&gt;=$N$8)*(AC32:AI32 &lt;= $N$9)*(TEXT(AC32:AI32,"yyyy-mm")=AL32)*(AC33:AI33 = "●"))</f>
        <v>0</v>
      </c>
      <c r="AN32" s="69" cm="1">
        <f t="array" ref="AN32">SUMPRODUCT((AH32:AI32&gt;=$N$8)*(AH32:AI32 &lt;= $N$9)*(TEXT(AH32:AI32,"yyyy-mm")=AL32)*(AH33:AI33 = "▲"))</f>
        <v>0</v>
      </c>
      <c r="AO32" s="69" cm="1">
        <f t="array" ref="AO32">SUMPRODUCT((AC32:AI32&gt;=$N$8)*(AC32:AI32 &lt;= $N$9)*(TEXT(AC32:AI32,"yyyy-mm")=AL32)*(AC33:AI33 = "★"))</f>
        <v>0</v>
      </c>
      <c r="AP32" s="68"/>
      <c r="AQ32" s="19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3"/>
    </row>
    <row r="33" spans="1:55" s="8" customFormat="1" ht="19.5" customHeight="1" thickBot="1" x14ac:dyDescent="0.5">
      <c r="A33" s="4">
        <v>5</v>
      </c>
      <c r="B33" s="4">
        <v>23</v>
      </c>
      <c r="C33" s="18">
        <f t="shared" si="1"/>
        <v>46631</v>
      </c>
      <c r="D33" s="18">
        <f t="shared" si="2"/>
        <v>45989</v>
      </c>
      <c r="E33" s="4" t="str">
        <f t="shared" si="0"/>
        <v>2027-09</v>
      </c>
      <c r="F33" s="2">
        <f ca="1">SUMIF($V$109:$W$150,E33,$W$109:$W$150)+SUMIF($AL$109:$AM$150,E33,$AM$109:$AM$150)</f>
        <v>0</v>
      </c>
      <c r="G33" s="2">
        <f ca="1">SUMIF($V$109:$X$150,E33,$X$109:$X$150)+SUMIF($AL$109:$AN$150,E33,$AN$109:$AN$150)</f>
        <v>0</v>
      </c>
      <c r="H33" s="2">
        <f ca="1">SUMIF($V$109:$Y$150,E33,$Y$109:$Y$150)+SUMIF($AL$109:$AO$150,E33,$AO$109:$AO$150)</f>
        <v>0</v>
      </c>
      <c r="I33" s="17">
        <f t="shared" si="3"/>
        <v>0</v>
      </c>
      <c r="J33" s="135"/>
      <c r="K33" s="135" t="str">
        <f t="shared" ref="K33" si="72">IF(U33&gt;=0.285,"OK","NG")</f>
        <v>NG</v>
      </c>
      <c r="L33" s="136"/>
      <c r="M33" s="144"/>
      <c r="N33" s="144"/>
      <c r="O33" s="144"/>
      <c r="P33" s="144"/>
      <c r="Q33" s="144"/>
      <c r="R33" s="145"/>
      <c r="S33" s="146"/>
      <c r="T33" s="135">
        <f t="shared" ref="T33" si="73">COUNTIF(M33:S33,"●")</f>
        <v>0</v>
      </c>
      <c r="U33" s="147">
        <f t="shared" ref="U33" si="74">IF(COUNTA(M33:S33)=0,-1,IF(OR(COUNTIF(M33:S33,"▲")&gt;6,AND(M32&lt;$N$9,$N$9&lt;S32)),0.285,IF(T32+T33=0,0,T33/(T33+T32))))</f>
        <v>-1</v>
      </c>
      <c r="V33" s="135" t="str">
        <f>TEXT(S32,"YYYY-MM")</f>
        <v>2025-12</v>
      </c>
      <c r="W33" s="140" cm="1">
        <f t="array" ref="W33">IF(V33=V32,0,SUMPRODUCT((M32:S32&gt;=$N$8)*(M32:S32 &lt;= $N$9)*(TEXT(M32:S32,"yyyy-mm")=V33)*(M33:S33 = "●")))</f>
        <v>0</v>
      </c>
      <c r="X33" s="140" cm="1">
        <f t="array" ref="X33">IF(V33=V32,0,SUMPRODUCT((M32:S32&gt;=$N$8)*(M32:S32 &lt;= $N$9)*(TEXT(M32:S32,"yyyy-mm")=V33)*(M33:S33 = "▲")))</f>
        <v>0</v>
      </c>
      <c r="Y33" s="140" cm="1">
        <f t="array" ref="Y33">IF(V33=V32,0,SUMPRODUCT((M32:S32&gt;=$N$8)*(M32:S32 &lt;= $N$9)*(TEXT(M32:S32,"yyyy-mm")=V33)*(M33:S33 = "★")))</f>
        <v>0</v>
      </c>
      <c r="Z33" s="135"/>
      <c r="AA33" s="135" t="str">
        <f t="shared" ref="AA33" si="75">IF(AK33&gt;=0.285,"OK","NG")</f>
        <v>NG</v>
      </c>
      <c r="AB33" s="136"/>
      <c r="AC33" s="144"/>
      <c r="AD33" s="144"/>
      <c r="AE33" s="144"/>
      <c r="AF33" s="144"/>
      <c r="AG33" s="144"/>
      <c r="AH33" s="145"/>
      <c r="AI33" s="146"/>
      <c r="AJ33" s="68">
        <f t="shared" ref="AJ33" si="76">COUNTIF(AC33:AI33,"●")</f>
        <v>0</v>
      </c>
      <c r="AK33" s="70">
        <f t="shared" ref="AK33" si="77">IF(COUNTA(AC33:AI33)=0,-1,IF(OR(COUNTIF(AC33:AI33,"▲")&gt;6,AND(AC32&lt;$N$9,$N$9&lt;AI32)),0.285,IF(AJ32+AJ33=0,0,AJ33/(AJ33+AJ32))))</f>
        <v>-1</v>
      </c>
      <c r="AL33" s="68" t="str">
        <f>TEXT(AI32,"YYYY-MM")</f>
        <v>2026-04</v>
      </c>
      <c r="AM33" s="69" cm="1">
        <f t="array" ref="AM33">IF(AL33=AL32,0,SUMPRODUCT((AC32:AI32&gt;=$N$8)*(AC32:AI32 &lt;= $N$9)*(TEXT(AC32:AI32,"yyyy-mm")=AL33)*(AC33:AI33 = "●")))</f>
        <v>0</v>
      </c>
      <c r="AN33" s="69" cm="1">
        <f t="array" ref="AN33">IF(AL33=AL32,0,SUMPRODUCT((AC32:AI32&gt;=$N$8)*(AC32:AI32 &lt;= $N$9)*(TEXT(AC32:AI32,"yyyy-mm")=AL33)*(AC33:AI33 = "▲")))</f>
        <v>0</v>
      </c>
      <c r="AO33" s="69" cm="1">
        <f t="array" ref="AO33">IF(AL33=AL32,0,SUMPRODUCT((AC32:AI32&gt;=$N$8)*(AC32:AI32 &lt;= $N$9)*(TEXT(AC32:AI32,"yyyy-mm")=AL33)*(AC33:AI33 = "★")))</f>
        <v>0</v>
      </c>
      <c r="AP33" s="68"/>
      <c r="AQ33" s="19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3"/>
    </row>
    <row r="34" spans="1:55" s="8" customFormat="1" ht="19.5" customHeight="1" x14ac:dyDescent="0.45">
      <c r="A34" s="4">
        <v>1</v>
      </c>
      <c r="B34" s="4">
        <v>24</v>
      </c>
      <c r="C34" s="18">
        <f t="shared" si="1"/>
        <v>46661</v>
      </c>
      <c r="D34" s="18">
        <f t="shared" si="2"/>
        <v>45989</v>
      </c>
      <c r="E34" s="4" t="str">
        <f t="shared" si="0"/>
        <v>2027-10</v>
      </c>
      <c r="F34" s="2">
        <f ca="1">SUMIF($V$109:$W$150,E34,$W$109:$W$150)+SUMIF($AL$109:$AM$150,E34,$AM$109:$AM$150)</f>
        <v>0</v>
      </c>
      <c r="G34" s="2">
        <f ca="1">SUMIF($V$109:$X$150,E34,$X$109:$X$150)+SUMIF($AL$109:$AN$150,E34,$AN$109:$AN$150)</f>
        <v>0</v>
      </c>
      <c r="H34" s="2">
        <f ca="1">SUMIF($V$109:$Y$150,E34,$Y$109:$Y$150)+SUMIF($AL$109:$AO$150,E34,$AO$109:$AO$150)</f>
        <v>0</v>
      </c>
      <c r="I34" s="17">
        <f t="shared" si="3"/>
        <v>0</v>
      </c>
      <c r="J34" s="135"/>
      <c r="K34" s="135"/>
      <c r="L34" s="132">
        <v>9</v>
      </c>
      <c r="M34" s="141">
        <f>S32+1</f>
        <v>46013</v>
      </c>
      <c r="N34" s="141">
        <f>M34+1</f>
        <v>46014</v>
      </c>
      <c r="O34" s="141">
        <f t="shared" ref="O34:Q34" si="78">N34+1</f>
        <v>46015</v>
      </c>
      <c r="P34" s="141">
        <f t="shared" si="78"/>
        <v>46016</v>
      </c>
      <c r="Q34" s="141">
        <f t="shared" si="78"/>
        <v>46017</v>
      </c>
      <c r="R34" s="142">
        <f>Q34+1</f>
        <v>46018</v>
      </c>
      <c r="S34" s="143">
        <f>R34+1</f>
        <v>46019</v>
      </c>
      <c r="T34" s="135">
        <f t="shared" ref="T34" si="79">COUNTIF(M35:S35,"★")</f>
        <v>0</v>
      </c>
      <c r="U34" s="135"/>
      <c r="V34" s="135" t="str">
        <f>TEXT(M34,"YYYY-MM")</f>
        <v>2025-12</v>
      </c>
      <c r="W34" s="140" cm="1">
        <f t="array" ref="W34">SUMPRODUCT((M34:S34&gt;=$N$8)*(M34:S34 &lt;= $N$9)*(TEXT(M34:S34,"yyyy-mm")=V34)*(M35:S35 = "●"))</f>
        <v>0</v>
      </c>
      <c r="X34" s="140" cm="1">
        <f t="array" ref="X34">SUMPRODUCT((R34:S34&gt;=$N$8)*(R34:S34 &lt;= $N$9)*(TEXT(R34:S34,"yyyy-mm")=V34)*(R35:S35 = "▲"))</f>
        <v>0</v>
      </c>
      <c r="Y34" s="140" cm="1">
        <f t="array" ref="Y34">SUMPRODUCT((M34:S34&gt;=$N$8)*(M34:S34 &lt;= $N$9)*(TEXT(M34:S34,"yyyy-mm")=V34)*(M35:S35 = "★"))</f>
        <v>0</v>
      </c>
      <c r="Z34" s="135"/>
      <c r="AA34" s="135"/>
      <c r="AB34" s="132">
        <v>25</v>
      </c>
      <c r="AC34" s="141">
        <f>AI32+1</f>
        <v>46125</v>
      </c>
      <c r="AD34" s="141">
        <f t="shared" ref="AD34:AI34" si="80">AC34+1</f>
        <v>46126</v>
      </c>
      <c r="AE34" s="141">
        <f t="shared" si="80"/>
        <v>46127</v>
      </c>
      <c r="AF34" s="141">
        <f t="shared" si="80"/>
        <v>46128</v>
      </c>
      <c r="AG34" s="141">
        <f t="shared" si="80"/>
        <v>46129</v>
      </c>
      <c r="AH34" s="142">
        <f t="shared" si="80"/>
        <v>46130</v>
      </c>
      <c r="AI34" s="143">
        <f t="shared" si="80"/>
        <v>46131</v>
      </c>
      <c r="AJ34" s="68">
        <f t="shared" ref="AJ34" si="81">COUNTIF(AC35:AI35,"★")</f>
        <v>0</v>
      </c>
      <c r="AK34" s="68"/>
      <c r="AL34" s="68" t="str">
        <f>TEXT(AC34,"YYYY-MM")</f>
        <v>2026-04</v>
      </c>
      <c r="AM34" s="69" cm="1">
        <f t="array" ref="AM34">SUMPRODUCT((AC34:AI34&gt;=$N$8)*(AC34:AI34 &lt;= $N$9)*(TEXT(AC34:AI34,"yyyy-mm")=AL34)*(AC35:AI35 = "●"))</f>
        <v>0</v>
      </c>
      <c r="AN34" s="69" cm="1">
        <f t="array" ref="AN34">SUMPRODUCT((AH34:AI34&gt;=$N$8)*(AH34:AI34 &lt;= $N$9)*(TEXT(AH34:AI34,"yyyy-mm")=AL34)*(AH35:AI35 = "▲"))</f>
        <v>0</v>
      </c>
      <c r="AO34" s="69" cm="1">
        <f t="array" ref="AO34">SUMPRODUCT((AC34:AI34&gt;=$N$8)*(AC34:AI34 &lt;= $N$9)*(TEXT(AC34:AI34,"yyyy-mm")=AL34)*(AC35:AI35 = "★"))</f>
        <v>0</v>
      </c>
      <c r="AP34" s="68"/>
      <c r="AQ34" s="19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3"/>
    </row>
    <row r="35" spans="1:55" s="8" customFormat="1" ht="19.5" customHeight="1" thickBot="1" x14ac:dyDescent="0.5">
      <c r="A35" s="4">
        <v>2</v>
      </c>
      <c r="B35" s="4">
        <v>25</v>
      </c>
      <c r="C35" s="18">
        <f t="shared" si="1"/>
        <v>46692</v>
      </c>
      <c r="D35" s="18">
        <f t="shared" si="2"/>
        <v>45989</v>
      </c>
      <c r="E35" s="4" t="str">
        <f t="shared" si="0"/>
        <v>2027-11</v>
      </c>
      <c r="F35" s="2">
        <f ca="1">SUMIF($AL$109:$AM$150,E35,$AM$109:$AM$150)</f>
        <v>0</v>
      </c>
      <c r="G35" s="2">
        <f ca="1">SUMIF($AL$109:$AN$150,E35,$AN$109:$AN$150)</f>
        <v>0</v>
      </c>
      <c r="H35" s="2">
        <f ca="1">SUMIF($AL$109:$AO$150,E35,$AO$109:$AO$150)</f>
        <v>0</v>
      </c>
      <c r="I35" s="17">
        <f t="shared" si="3"/>
        <v>0</v>
      </c>
      <c r="J35" s="135"/>
      <c r="K35" s="135" t="str">
        <f t="shared" ref="K35" si="82">IF(U35&gt;=0.285,"OK","NG")</f>
        <v>NG</v>
      </c>
      <c r="L35" s="136"/>
      <c r="M35" s="144"/>
      <c r="N35" s="144"/>
      <c r="O35" s="144"/>
      <c r="P35" s="144"/>
      <c r="Q35" s="144"/>
      <c r="R35" s="145"/>
      <c r="S35" s="146"/>
      <c r="T35" s="135">
        <f t="shared" ref="T35" si="83">COUNTIF(M35:S35,"●")</f>
        <v>0</v>
      </c>
      <c r="U35" s="147">
        <f t="shared" ref="U35" si="84">IF(COUNTA(M35:S35)=0,-1,IF(OR(COUNTIF(M35:S35,"▲")&gt;6,AND(M34&lt;$N$9,$N$9&lt;S34)),0.285,IF(T34+T35=0,0,T35/(T35+T34))))</f>
        <v>-1</v>
      </c>
      <c r="V35" s="135" t="str">
        <f>TEXT(S34,"YYYY-MM")</f>
        <v>2025-12</v>
      </c>
      <c r="W35" s="140" cm="1">
        <f t="array" ref="W35">IF(V35=V34,0,SUMPRODUCT((M34:S34&gt;=$N$8)*(M34:S34 &lt;= $N$9)*(TEXT(M34:S34,"yyyy-mm")=V35)*(M35:S35 = "●")))</f>
        <v>0</v>
      </c>
      <c r="X35" s="140" cm="1">
        <f t="array" ref="X35">IF(V35=V34,0,SUMPRODUCT((M34:S34&gt;=$N$8)*(M34:S34 &lt;= $N$9)*(TEXT(M34:S34,"yyyy-mm")=V35)*(M35:S35 = "▲")))</f>
        <v>0</v>
      </c>
      <c r="Y35" s="140" cm="1">
        <f t="array" ref="Y35">IF(V35=V34,0,SUMPRODUCT((M34:S34&gt;=$N$8)*(M34:S34 &lt;= $N$9)*(TEXT(M34:S34,"yyyy-mm")=V35)*(M35:S35 = "★")))</f>
        <v>0</v>
      </c>
      <c r="Z35" s="135"/>
      <c r="AA35" s="135" t="str">
        <f t="shared" ref="AA35" si="85">IF(AK35&gt;=0.285,"OK","NG")</f>
        <v>NG</v>
      </c>
      <c r="AB35" s="136"/>
      <c r="AC35" s="144"/>
      <c r="AD35" s="144"/>
      <c r="AE35" s="144"/>
      <c r="AF35" s="144"/>
      <c r="AG35" s="144"/>
      <c r="AH35" s="145"/>
      <c r="AI35" s="146"/>
      <c r="AJ35" s="68">
        <f t="shared" ref="AJ35" si="86">COUNTIF(AC35:AI35,"●")</f>
        <v>0</v>
      </c>
      <c r="AK35" s="70">
        <f t="shared" ref="AK35" si="87">IF(COUNTA(AC35:AI35)=0,-1,IF(OR(COUNTIF(AC35:AI35,"▲")&gt;6,AND(AC34&lt;$N$9,$N$9&lt;AI34)),0.285,IF(AJ34+AJ35=0,0,AJ35/(AJ35+AJ34))))</f>
        <v>-1</v>
      </c>
      <c r="AL35" s="68" t="str">
        <f>TEXT(AI34,"YYYY-MM")</f>
        <v>2026-04</v>
      </c>
      <c r="AM35" s="69" cm="1">
        <f t="array" ref="AM35">IF(AL35=AL34,0,SUMPRODUCT((AC34:AI34&gt;=$N$8)*(AC34:AI34 &lt;= $N$9)*(TEXT(AC34:AI34,"yyyy-mm")=AL35)*(AC35:AI35 = "●")))</f>
        <v>0</v>
      </c>
      <c r="AN35" s="69" cm="1">
        <f t="array" ref="AN35">IF(AL35=AL34,0,SUMPRODUCT((AC34:AI34&gt;=$N$8)*(AC34:AI34 &lt;= $N$9)*(TEXT(AC34:AI34,"yyyy-mm")=AL35)*(AC35:AI35 = "▲")))</f>
        <v>0</v>
      </c>
      <c r="AO35" s="69" cm="1">
        <f t="array" ref="AO35">IF(AL35=AL34,0,SUMPRODUCT((AC34:AI34&gt;=$N$8)*(AC34:AI34 &lt;= $N$9)*(TEXT(AC34:AI34,"yyyy-mm")=AL35)*(AC35:AI35 = "★")))</f>
        <v>0</v>
      </c>
      <c r="AP35" s="68"/>
      <c r="AQ35" s="19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3"/>
    </row>
    <row r="36" spans="1:55" s="8" customFormat="1" ht="19.5" customHeight="1" x14ac:dyDescent="0.45">
      <c r="A36" s="4">
        <v>3</v>
      </c>
      <c r="B36" s="4">
        <v>26</v>
      </c>
      <c r="C36" s="18">
        <f t="shared" si="1"/>
        <v>46722</v>
      </c>
      <c r="D36" s="18">
        <f t="shared" si="2"/>
        <v>45989</v>
      </c>
      <c r="E36" s="4" t="str">
        <f t="shared" si="0"/>
        <v>2027-12</v>
      </c>
      <c r="F36" s="2">
        <f ca="1">SUMIF($AL$109:$AM$150,E36,$AM$109:$AM$150)</f>
        <v>0</v>
      </c>
      <c r="G36" s="2">
        <f ca="1">SUMIF($AL$109:$AN$150,E36,$AN$109:$AN$150)</f>
        <v>0</v>
      </c>
      <c r="H36" s="2">
        <f ca="1">SUMIF($AL$109:$AO$150,E36,$AO$109:$AO$150)</f>
        <v>0</v>
      </c>
      <c r="I36" s="17">
        <f t="shared" si="3"/>
        <v>0</v>
      </c>
      <c r="J36" s="135"/>
      <c r="K36" s="135"/>
      <c r="L36" s="132">
        <v>10</v>
      </c>
      <c r="M36" s="141">
        <f>S34+1</f>
        <v>46020</v>
      </c>
      <c r="N36" s="141">
        <f>M36+1</f>
        <v>46021</v>
      </c>
      <c r="O36" s="141">
        <f t="shared" ref="O36:Q36" si="88">N36+1</f>
        <v>46022</v>
      </c>
      <c r="P36" s="141">
        <f t="shared" si="88"/>
        <v>46023</v>
      </c>
      <c r="Q36" s="141">
        <f t="shared" si="88"/>
        <v>46024</v>
      </c>
      <c r="R36" s="142">
        <f>Q36+1</f>
        <v>46025</v>
      </c>
      <c r="S36" s="143">
        <f>R36+1</f>
        <v>46026</v>
      </c>
      <c r="T36" s="135">
        <f t="shared" ref="T36" si="89">COUNTIF(M37:S37,"★")</f>
        <v>0</v>
      </c>
      <c r="U36" s="135"/>
      <c r="V36" s="135" t="str">
        <f>TEXT(M36,"YYYY-MM")</f>
        <v>2025-12</v>
      </c>
      <c r="W36" s="140" cm="1">
        <f t="array" ref="W36">SUMPRODUCT((M36:S36&gt;=$N$8)*(M36:S36 &lt;= $N$9)*(TEXT(M36:S36,"yyyy-mm")=V36)*(M37:S37 = "●"))</f>
        <v>0</v>
      </c>
      <c r="X36" s="140" cm="1">
        <f t="array" ref="X36">SUMPRODUCT((R36:S36&gt;=$N$8)*(R36:S36 &lt;= $N$9)*(TEXT(R36:S36,"yyyy-mm")=V36)*(R37:S37 = "▲"))</f>
        <v>0</v>
      </c>
      <c r="Y36" s="140" cm="1">
        <f t="array" ref="Y36">SUMPRODUCT((M36:S36&gt;=$N$8)*(M36:S36 &lt;= $N$9)*(TEXT(M36:S36,"yyyy-mm")=V36)*(M37:S37 = "★"))</f>
        <v>0</v>
      </c>
      <c r="Z36" s="135"/>
      <c r="AA36" s="135"/>
      <c r="AB36" s="132">
        <v>26</v>
      </c>
      <c r="AC36" s="141">
        <f>AI34+1</f>
        <v>46132</v>
      </c>
      <c r="AD36" s="141">
        <f t="shared" ref="AD36:AI36" si="90">AC36+1</f>
        <v>46133</v>
      </c>
      <c r="AE36" s="141">
        <f t="shared" si="90"/>
        <v>46134</v>
      </c>
      <c r="AF36" s="141">
        <f t="shared" si="90"/>
        <v>46135</v>
      </c>
      <c r="AG36" s="141">
        <f t="shared" si="90"/>
        <v>46136</v>
      </c>
      <c r="AH36" s="142">
        <f t="shared" si="90"/>
        <v>46137</v>
      </c>
      <c r="AI36" s="143">
        <f t="shared" si="90"/>
        <v>46138</v>
      </c>
      <c r="AJ36" s="68">
        <f t="shared" ref="AJ36" si="91">COUNTIF(AC37:AI37,"★")</f>
        <v>0</v>
      </c>
      <c r="AK36" s="68"/>
      <c r="AL36" s="68" t="str">
        <f>TEXT(AC36,"YYYY-MM")</f>
        <v>2026-04</v>
      </c>
      <c r="AM36" s="69" cm="1">
        <f t="array" ref="AM36">SUMPRODUCT((AC36:AI36&gt;=$N$8)*(AC36:AI36 &lt;= $N$9)*(TEXT(AC36:AI36,"yyyy-mm")=AL36)*(AC37:AI37 = "●"))</f>
        <v>0</v>
      </c>
      <c r="AN36" s="69" cm="1">
        <f t="array" ref="AN36">SUMPRODUCT((AH36:AI36&gt;=$N$8)*(AH36:AI36 &lt;= $N$9)*(TEXT(AH36:AI36,"yyyy-mm")=AL36)*(AH37:AI37 = "▲"))</f>
        <v>0</v>
      </c>
      <c r="AO36" s="69" cm="1">
        <f t="array" ref="AO36">SUMPRODUCT((AC36:AI36&gt;=$N$8)*(AC36:AI36 &lt;= $N$9)*(TEXT(AC36:AI36,"yyyy-mm")=AL36)*(AC37:AI37 = "★"))</f>
        <v>0</v>
      </c>
      <c r="AP36" s="68"/>
      <c r="AQ36" s="19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3"/>
    </row>
    <row r="37" spans="1:55" s="8" customFormat="1" ht="19.5" customHeight="1" thickBot="1" x14ac:dyDescent="0.5">
      <c r="A37" s="4">
        <v>4</v>
      </c>
      <c r="B37" s="4">
        <v>27</v>
      </c>
      <c r="C37" s="18">
        <f t="shared" si="1"/>
        <v>46753</v>
      </c>
      <c r="D37" s="18">
        <f t="shared" si="2"/>
        <v>45989</v>
      </c>
      <c r="E37" s="4" t="str">
        <f t="shared" si="0"/>
        <v>2028-01</v>
      </c>
      <c r="F37" s="2">
        <f ca="1">SUMIF($V$160:$W$201,E37,$W$160:$W$201)+SUMIF($AL$109:$AM$150,E37,$AM$109:$AM$150)</f>
        <v>0</v>
      </c>
      <c r="G37" s="2">
        <f ca="1">SUMIF($V$160:$X$201,E37,$X$160:$X$201)+SUMIF($AL$109:$AN$150,E37,$AN$109:$AN$150)</f>
        <v>0</v>
      </c>
      <c r="H37" s="2">
        <f ca="1">SUMIF($V$160:$Y$201,E37,$Y$160:$Y$201)+SUMIF($AL$109:$AO$150,E37,$AO$109:$AO$150)</f>
        <v>0</v>
      </c>
      <c r="I37" s="17">
        <f t="shared" si="3"/>
        <v>0</v>
      </c>
      <c r="J37" s="135"/>
      <c r="K37" s="135" t="str">
        <f t="shared" ref="K37" si="92">IF(U37&gt;=0.285,"OK","NG")</f>
        <v>NG</v>
      </c>
      <c r="L37" s="136"/>
      <c r="M37" s="144"/>
      <c r="N37" s="144"/>
      <c r="O37" s="144"/>
      <c r="P37" s="144"/>
      <c r="Q37" s="144"/>
      <c r="R37" s="145"/>
      <c r="S37" s="146"/>
      <c r="T37" s="135">
        <f t="shared" ref="T37" si="93">COUNTIF(M37:S37,"●")</f>
        <v>0</v>
      </c>
      <c r="U37" s="147">
        <f t="shared" ref="U37" si="94">IF(COUNTA(M37:S37)=0,-1,IF(OR(COUNTIF(M37:S37,"▲")&gt;6,AND(M36&lt;$N$9,$N$9&lt;S36)),0.285,IF(T36+T37=0,0,T37/(T37+T36))))</f>
        <v>-1</v>
      </c>
      <c r="V37" s="135" t="str">
        <f>TEXT(S36,"YYYY-MM")</f>
        <v>2026-01</v>
      </c>
      <c r="W37" s="140" cm="1">
        <f t="array" ref="W37">IF(V37=V36,0,SUMPRODUCT((M36:S36&gt;=$N$8)*(M36:S36 &lt;= $N$9)*(TEXT(M36:S36,"yyyy-mm")=V37)*(M37:S37 = "●")))</f>
        <v>0</v>
      </c>
      <c r="X37" s="140" cm="1">
        <f t="array" ref="X37">IF(V37=V36,0,SUMPRODUCT((M36:S36&gt;=$N$8)*(M36:S36 &lt;= $N$9)*(TEXT(M36:S36,"yyyy-mm")=V37)*(M37:S37 = "▲")))</f>
        <v>0</v>
      </c>
      <c r="Y37" s="140" cm="1">
        <f t="array" ref="Y37">IF(V37=V36,0,SUMPRODUCT((M36:S36&gt;=$N$8)*(M36:S36 &lt;= $N$9)*(TEXT(M36:S36,"yyyy-mm")=V37)*(M37:S37 = "★")))</f>
        <v>0</v>
      </c>
      <c r="Z37" s="135"/>
      <c r="AA37" s="135" t="str">
        <f t="shared" ref="AA37" si="95">IF(AK37&gt;=0.285,"OK","NG")</f>
        <v>NG</v>
      </c>
      <c r="AB37" s="136"/>
      <c r="AC37" s="144"/>
      <c r="AD37" s="144"/>
      <c r="AE37" s="144"/>
      <c r="AF37" s="144"/>
      <c r="AG37" s="144"/>
      <c r="AH37" s="145"/>
      <c r="AI37" s="146"/>
      <c r="AJ37" s="68">
        <f t="shared" ref="AJ37" si="96">COUNTIF(AC37:AI37,"●")</f>
        <v>0</v>
      </c>
      <c r="AK37" s="70">
        <f t="shared" ref="AK37" si="97">IF(COUNTA(AC37:AI37)=0,-1,IF(OR(COUNTIF(AC37:AI37,"▲")&gt;6,AND(AC36&lt;$N$9,$N$9&lt;AI36)),0.285,IF(AJ36+AJ37=0,0,AJ37/(AJ37+AJ36))))</f>
        <v>-1</v>
      </c>
      <c r="AL37" s="68" t="str">
        <f>TEXT(AI36,"YYYY-MM")</f>
        <v>2026-04</v>
      </c>
      <c r="AM37" s="69" cm="1">
        <f t="array" ref="AM37">IF(AL37=AL36,0,SUMPRODUCT((AC36:AI36&gt;=$N$8)*(AC36:AI36 &lt;= $N$9)*(TEXT(AC36:AI36,"yyyy-mm")=AL37)*(AC37:AI37 = "●")))</f>
        <v>0</v>
      </c>
      <c r="AN37" s="69" cm="1">
        <f t="array" ref="AN37">IF(AL37=AL36,0,SUMPRODUCT((AC36:AI36&gt;=$N$8)*(AC36:AI36 &lt;= $N$9)*(TEXT(AC36:AI36,"yyyy-mm")=AL37)*(AC37:AI37 = "▲")))</f>
        <v>0</v>
      </c>
      <c r="AO37" s="69" cm="1">
        <f t="array" ref="AO37">IF(AL37=AL36,0,SUMPRODUCT((AC36:AI36&gt;=$N$8)*(AC36:AI36 &lt;= $N$9)*(TEXT(AC36:AI36,"yyyy-mm")=AL37)*(AC37:AI37 = "★")))</f>
        <v>0</v>
      </c>
      <c r="AP37" s="68"/>
      <c r="AQ37" s="19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3"/>
    </row>
    <row r="38" spans="1:55" s="8" customFormat="1" ht="19.5" customHeight="1" x14ac:dyDescent="0.45">
      <c r="A38" s="4">
        <v>5</v>
      </c>
      <c r="B38" s="4">
        <v>28</v>
      </c>
      <c r="C38" s="18">
        <f t="shared" si="1"/>
        <v>46784</v>
      </c>
      <c r="D38" s="18">
        <f t="shared" si="2"/>
        <v>45989</v>
      </c>
      <c r="E38" s="4" t="str">
        <f t="shared" si="0"/>
        <v>2028-02</v>
      </c>
      <c r="F38" s="2">
        <f ca="1">SUMIF($V$160:$W$201,E38,$W$160:$W$201)+SUMIF($AL$109:$AM$150,E38,$AM$109:$AM$150)</f>
        <v>0</v>
      </c>
      <c r="G38" s="2">
        <f ca="1">SUMIF($V$160:$X$201,E38,$X$160:$X$201)+SUMIF($AL$109:$AN$150,E38,$AN$109:$AN$150)</f>
        <v>0</v>
      </c>
      <c r="H38" s="2">
        <f ca="1">SUMIF($V$160:$Y$201,E38,$Y$160:$Y$201)+SUMIF($AL$109:$AO$150,E38,$AO$109:$AO$150)</f>
        <v>0</v>
      </c>
      <c r="I38" s="17">
        <f t="shared" si="3"/>
        <v>0</v>
      </c>
      <c r="J38" s="135"/>
      <c r="K38" s="135"/>
      <c r="L38" s="132">
        <v>11</v>
      </c>
      <c r="M38" s="141">
        <f>S36+1</f>
        <v>46027</v>
      </c>
      <c r="N38" s="141">
        <f>M38+1</f>
        <v>46028</v>
      </c>
      <c r="O38" s="141">
        <f t="shared" ref="O38:Q38" si="98">N38+1</f>
        <v>46029</v>
      </c>
      <c r="P38" s="141">
        <f t="shared" si="98"/>
        <v>46030</v>
      </c>
      <c r="Q38" s="141">
        <f t="shared" si="98"/>
        <v>46031</v>
      </c>
      <c r="R38" s="142">
        <f>Q38+1</f>
        <v>46032</v>
      </c>
      <c r="S38" s="143">
        <f>R38+1</f>
        <v>46033</v>
      </c>
      <c r="T38" s="135">
        <f t="shared" ref="T38" si="99">COUNTIF(M39:S39,"★")</f>
        <v>0</v>
      </c>
      <c r="U38" s="135"/>
      <c r="V38" s="135" t="str">
        <f>TEXT(M38,"YYYY-MM")</f>
        <v>2026-01</v>
      </c>
      <c r="W38" s="140" cm="1">
        <f t="array" ref="W38">SUMPRODUCT((M38:S38&gt;=$N$8)*(M38:S38 &lt;= $N$9)*(TEXT(M38:S38,"yyyy-mm")=V38)*(M39:S39 = "●"))</f>
        <v>0</v>
      </c>
      <c r="X38" s="140" cm="1">
        <f t="array" ref="X38">SUMPRODUCT((R38:S38&gt;=$N$8)*(R38:S38 &lt;= $N$9)*(TEXT(R38:S38,"yyyy-mm")=V38)*(R39:S39 = "▲"))</f>
        <v>0</v>
      </c>
      <c r="Y38" s="140" cm="1">
        <f t="array" ref="Y38">SUMPRODUCT((M38:S38&gt;=$N$8)*(M38:S38 &lt;= $N$9)*(TEXT(M38:S38,"yyyy-mm")=V38)*(M39:S39 = "★"))</f>
        <v>0</v>
      </c>
      <c r="Z38" s="135"/>
      <c r="AA38" s="135"/>
      <c r="AB38" s="132">
        <v>27</v>
      </c>
      <c r="AC38" s="141">
        <f>AI36+1</f>
        <v>46139</v>
      </c>
      <c r="AD38" s="141">
        <f t="shared" ref="AD38:AI38" si="100">AC38+1</f>
        <v>46140</v>
      </c>
      <c r="AE38" s="141">
        <f t="shared" si="100"/>
        <v>46141</v>
      </c>
      <c r="AF38" s="141">
        <f t="shared" si="100"/>
        <v>46142</v>
      </c>
      <c r="AG38" s="141">
        <f t="shared" si="100"/>
        <v>46143</v>
      </c>
      <c r="AH38" s="142">
        <f t="shared" si="100"/>
        <v>46144</v>
      </c>
      <c r="AI38" s="143">
        <f t="shared" si="100"/>
        <v>46145</v>
      </c>
      <c r="AJ38" s="68">
        <f t="shared" ref="AJ38" si="101">COUNTIF(AC39:AI39,"★")</f>
        <v>0</v>
      </c>
      <c r="AK38" s="68"/>
      <c r="AL38" s="68" t="str">
        <f>TEXT(AC38,"YYYY-MM")</f>
        <v>2026-04</v>
      </c>
      <c r="AM38" s="69" cm="1">
        <f t="array" ref="AM38">SUMPRODUCT((AC38:AI38&gt;=$N$8)*(AC38:AI38 &lt;= $N$9)*(TEXT(AC38:AI38,"yyyy-mm")=AL38)*(AC39:AI39 = "●"))</f>
        <v>0</v>
      </c>
      <c r="AN38" s="69" cm="1">
        <f t="array" ref="AN38">SUMPRODUCT((AH38:AI38&gt;=$N$8)*(AH38:AI38 &lt;= $N$9)*(TEXT(AH38:AI38,"yyyy-mm")=AL38)*(AH39:AI39 = "▲"))</f>
        <v>0</v>
      </c>
      <c r="AO38" s="69" cm="1">
        <f t="array" ref="AO38">SUMPRODUCT((AC38:AI38&gt;=$N$8)*(AC38:AI38 &lt;= $N$9)*(TEXT(AC38:AI38,"yyyy-mm")=AL38)*(AC39:AI39 = "★"))</f>
        <v>0</v>
      </c>
      <c r="AP38" s="68"/>
      <c r="AQ38" s="19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3"/>
    </row>
    <row r="39" spans="1:55" s="8" customFormat="1" ht="19.5" customHeight="1" thickBot="1" x14ac:dyDescent="0.5">
      <c r="A39" s="4">
        <v>1</v>
      </c>
      <c r="B39" s="4">
        <v>29</v>
      </c>
      <c r="C39" s="18">
        <f t="shared" si="1"/>
        <v>46813</v>
      </c>
      <c r="D39" s="18">
        <f t="shared" si="2"/>
        <v>45989</v>
      </c>
      <c r="E39" s="4" t="str">
        <f t="shared" si="0"/>
        <v>2028-03</v>
      </c>
      <c r="F39" s="2">
        <f ca="1">SUMIF($AL$109:$AM$150,E39,$AM$109:$AM$150)+SUMIF($V$160:$W$201,E39,$W$160:$W$201)</f>
        <v>0</v>
      </c>
      <c r="G39" s="2">
        <f ca="1">SUMIF($AL$109:$AN$150,E39,$AN$109:$AN$150)+SUMIF($V$160:$X$201,E39,$X$160:$X$201)</f>
        <v>0</v>
      </c>
      <c r="H39" s="2">
        <f ca="1">SUMIF($AL$109:$AO$150,E39,$AO$109:$AO$150)+SUMIF($V$160:$Y$201,E39,$Y$160:$Y$201)</f>
        <v>0</v>
      </c>
      <c r="I39" s="17">
        <f t="shared" si="3"/>
        <v>0</v>
      </c>
      <c r="J39" s="135"/>
      <c r="K39" s="135" t="str">
        <f t="shared" ref="K39" si="102">IF(U39&gt;=0.285,"OK","NG")</f>
        <v>NG</v>
      </c>
      <c r="L39" s="136"/>
      <c r="M39" s="144"/>
      <c r="N39" s="144"/>
      <c r="O39" s="144"/>
      <c r="P39" s="144"/>
      <c r="Q39" s="144"/>
      <c r="R39" s="145"/>
      <c r="S39" s="146"/>
      <c r="T39" s="135">
        <f t="shared" ref="T39" si="103">COUNTIF(M39:S39,"●")</f>
        <v>0</v>
      </c>
      <c r="U39" s="147">
        <f t="shared" ref="U39" si="104">IF(COUNTA(M39:S39)=0,-1,IF(OR(COUNTIF(M39:S39,"▲")&gt;6,AND(M38&lt;$N$9,$N$9&lt;S38)),0.285,IF(T38+T39=0,0,T39/(T39+T38))))</f>
        <v>-1</v>
      </c>
      <c r="V39" s="135" t="str">
        <f>TEXT(S38,"YYYY-MM")</f>
        <v>2026-01</v>
      </c>
      <c r="W39" s="140" cm="1">
        <f t="array" ref="W39">IF(V39=V38,0,SUMPRODUCT((M38:S38&gt;=$N$8)*(M38:S38 &lt;= $N$9)*(TEXT(M38:S38,"yyyy-mm")=V39)*(M39:S39 = "●")))</f>
        <v>0</v>
      </c>
      <c r="X39" s="140" cm="1">
        <f t="array" ref="X39">IF(V39=V38,0,SUMPRODUCT((M38:S38&gt;=$N$8)*(M38:S38 &lt;= $N$9)*(TEXT(M38:S38,"yyyy-mm")=V39)*(M39:S39 = "▲")))</f>
        <v>0</v>
      </c>
      <c r="Y39" s="140" cm="1">
        <f t="array" ref="Y39">IF(V39=V38,0,SUMPRODUCT((M38:S38&gt;=$N$8)*(M38:S38 &lt;= $N$9)*(TEXT(M38:S38,"yyyy-mm")=V39)*(M39:S39 = "★")))</f>
        <v>0</v>
      </c>
      <c r="Z39" s="135"/>
      <c r="AA39" s="135" t="str">
        <f t="shared" ref="AA39" si="105">IF(AK39&gt;=0.285,"OK","NG")</f>
        <v>NG</v>
      </c>
      <c r="AB39" s="136"/>
      <c r="AC39" s="144"/>
      <c r="AD39" s="144"/>
      <c r="AE39" s="144"/>
      <c r="AF39" s="144"/>
      <c r="AG39" s="144"/>
      <c r="AH39" s="145"/>
      <c r="AI39" s="146"/>
      <c r="AJ39" s="68">
        <f t="shared" ref="AJ39" si="106">COUNTIF(AC39:AI39,"●")</f>
        <v>0</v>
      </c>
      <c r="AK39" s="70">
        <f t="shared" ref="AK39" si="107">IF(COUNTA(AC39:AI39)=0,-1,IF(OR(COUNTIF(AC39:AI39,"▲")&gt;6,AND(AC38&lt;$N$9,$N$9&lt;AI38)),0.285,IF(AJ38+AJ39=0,0,AJ39/(AJ39+AJ38))))</f>
        <v>-1</v>
      </c>
      <c r="AL39" s="68" t="str">
        <f>TEXT(AI38,"YYYY-MM")</f>
        <v>2026-05</v>
      </c>
      <c r="AM39" s="69" cm="1">
        <f t="array" ref="AM39">IF(AL39=AL38,0,SUMPRODUCT((AC38:AI38&gt;=$N$8)*(AC38:AI38 &lt;= $N$9)*(TEXT(AC38:AI38,"yyyy-mm")=AL39)*(AC39:AI39 = "●")))</f>
        <v>0</v>
      </c>
      <c r="AN39" s="69" cm="1">
        <f t="array" ref="AN39">IF(AL39=AL38,0,SUMPRODUCT((AC38:AI38&gt;=$N$8)*(AC38:AI38 &lt;= $N$9)*(TEXT(AC38:AI38,"yyyy-mm")=AL39)*(AC39:AI39 = "▲")))</f>
        <v>0</v>
      </c>
      <c r="AO39" s="69" cm="1">
        <f t="array" ref="AO39">IF(AL39=AL38,0,SUMPRODUCT((AC38:AI38&gt;=$N$8)*(AC38:AI38 &lt;= $N$9)*(TEXT(AC38:AI38,"yyyy-mm")=AL39)*(AC39:AI39 = "★")))</f>
        <v>0</v>
      </c>
      <c r="AP39" s="68"/>
      <c r="AQ39" s="19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3"/>
    </row>
    <row r="40" spans="1:55" s="8" customFormat="1" ht="19.5" customHeight="1" x14ac:dyDescent="0.45">
      <c r="A40" s="4">
        <v>2</v>
      </c>
      <c r="B40" s="4">
        <v>30</v>
      </c>
      <c r="C40" s="18">
        <f t="shared" si="1"/>
        <v>46844</v>
      </c>
      <c r="D40" s="18">
        <f t="shared" si="2"/>
        <v>45989</v>
      </c>
      <c r="E40" s="4" t="str">
        <f t="shared" si="0"/>
        <v>2028-04</v>
      </c>
      <c r="F40" s="2">
        <f ca="1">SUMIF($V$160:$W$201,E40,$W$160:$W$201)</f>
        <v>0</v>
      </c>
      <c r="G40" s="2">
        <f ca="1">SUMIF($V$160:$X$201,E40,$X$160:$X$201)</f>
        <v>0</v>
      </c>
      <c r="H40" s="2">
        <f ca="1">SUMIF($V$160:$Y$201,E40,$Y$160:$Y$201)</f>
        <v>0</v>
      </c>
      <c r="I40" s="17">
        <f t="shared" si="3"/>
        <v>0</v>
      </c>
      <c r="J40" s="135"/>
      <c r="K40" s="135"/>
      <c r="L40" s="132">
        <v>12</v>
      </c>
      <c r="M40" s="141">
        <f>S38+1</f>
        <v>46034</v>
      </c>
      <c r="N40" s="141">
        <f>M40+1</f>
        <v>46035</v>
      </c>
      <c r="O40" s="141">
        <f t="shared" ref="O40:Q40" si="108">N40+1</f>
        <v>46036</v>
      </c>
      <c r="P40" s="141">
        <f t="shared" si="108"/>
        <v>46037</v>
      </c>
      <c r="Q40" s="141">
        <f t="shared" si="108"/>
        <v>46038</v>
      </c>
      <c r="R40" s="142">
        <f>Q40+1</f>
        <v>46039</v>
      </c>
      <c r="S40" s="143">
        <f>R40+1</f>
        <v>46040</v>
      </c>
      <c r="T40" s="135">
        <f t="shared" ref="T40" si="109">COUNTIF(M41:S41,"★")</f>
        <v>0</v>
      </c>
      <c r="U40" s="135"/>
      <c r="V40" s="135" t="str">
        <f>TEXT(M40,"YYYY-MM")</f>
        <v>2026-01</v>
      </c>
      <c r="W40" s="140" cm="1">
        <f t="array" ref="W40">SUMPRODUCT((M40:S40&gt;=$N$8)*(M40:S40 &lt;= $N$9)*(TEXT(M40:S40,"yyyy-mm")=V40)*(M41:S41 = "●"))</f>
        <v>0</v>
      </c>
      <c r="X40" s="140" cm="1">
        <f t="array" ref="X40">SUMPRODUCT((R40:S40&gt;=$N$8)*(R40:S40 &lt;= $N$9)*(TEXT(R40:S40,"yyyy-mm")=V40)*(R41:S41 = "▲"))</f>
        <v>0</v>
      </c>
      <c r="Y40" s="140" cm="1">
        <f t="array" ref="Y40">SUMPRODUCT((M40:S40&gt;=$N$8)*(M40:S40 &lt;= $N$9)*(TEXT(M40:S40,"yyyy-mm")=V40)*(M41:S41 = "★"))</f>
        <v>0</v>
      </c>
      <c r="Z40" s="135"/>
      <c r="AA40" s="135"/>
      <c r="AB40" s="132">
        <v>28</v>
      </c>
      <c r="AC40" s="141">
        <f>AI38+1</f>
        <v>46146</v>
      </c>
      <c r="AD40" s="141">
        <f t="shared" ref="AD40:AI40" si="110">AC40+1</f>
        <v>46147</v>
      </c>
      <c r="AE40" s="141">
        <f t="shared" si="110"/>
        <v>46148</v>
      </c>
      <c r="AF40" s="141">
        <f t="shared" si="110"/>
        <v>46149</v>
      </c>
      <c r="AG40" s="141">
        <f t="shared" si="110"/>
        <v>46150</v>
      </c>
      <c r="AH40" s="142">
        <f t="shared" si="110"/>
        <v>46151</v>
      </c>
      <c r="AI40" s="143">
        <f t="shared" si="110"/>
        <v>46152</v>
      </c>
      <c r="AJ40" s="68">
        <f t="shared" ref="AJ40" si="111">COUNTIF(AC41:AI41,"★")</f>
        <v>0</v>
      </c>
      <c r="AK40" s="68"/>
      <c r="AL40" s="68" t="str">
        <f>TEXT(AC40,"YYYY-MM")</f>
        <v>2026-05</v>
      </c>
      <c r="AM40" s="69" cm="1">
        <f t="array" ref="AM40">SUMPRODUCT((AC40:AI40&gt;=$N$8)*(AC40:AI40 &lt;= $N$9)*(TEXT(AC40:AI40,"yyyy-mm")=AL40)*(AC41:AI41 = "●"))</f>
        <v>0</v>
      </c>
      <c r="AN40" s="69" cm="1">
        <f t="array" ref="AN40">SUMPRODUCT((AH40:AI40&gt;=$N$8)*(AH40:AI40 &lt;= $N$9)*(TEXT(AH40:AI40,"yyyy-mm")=AL40)*(AH41:AI41 = "▲"))</f>
        <v>0</v>
      </c>
      <c r="AO40" s="69" cm="1">
        <f t="array" ref="AO40">SUMPRODUCT((AC40:AI40&gt;=$N$8)*(AC40:AI40 &lt;= $N$9)*(TEXT(AC40:AI40,"yyyy-mm")=AL40)*(AC41:AI41 = "★"))</f>
        <v>0</v>
      </c>
      <c r="AP40" s="68"/>
      <c r="AQ40" s="19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3"/>
    </row>
    <row r="41" spans="1:55" s="8" customFormat="1" ht="19.5" customHeight="1" thickBot="1" x14ac:dyDescent="0.5">
      <c r="A41" s="4">
        <v>3</v>
      </c>
      <c r="B41" s="4">
        <v>31</v>
      </c>
      <c r="C41" s="18">
        <f t="shared" si="1"/>
        <v>46874</v>
      </c>
      <c r="D41" s="18">
        <f t="shared" si="2"/>
        <v>45989</v>
      </c>
      <c r="E41" s="4" t="str">
        <f t="shared" si="0"/>
        <v>2028-05</v>
      </c>
      <c r="F41" s="2">
        <f ca="1">SUMIF($V$160:$W$201,E41,$W$160:$W$201)</f>
        <v>0</v>
      </c>
      <c r="G41" s="2">
        <f ca="1">SUMIF($V$160:$X$201,E41,$X$160:$X$201)</f>
        <v>0</v>
      </c>
      <c r="H41" s="2">
        <f ca="1">SUMIF($V$160:$Y$201,E41,$Y$160:$Y$201)</f>
        <v>0</v>
      </c>
      <c r="I41" s="17">
        <f t="shared" si="3"/>
        <v>0</v>
      </c>
      <c r="J41" s="135"/>
      <c r="K41" s="135" t="str">
        <f t="shared" ref="K41" si="112">IF(U41&gt;=0.285,"OK","NG")</f>
        <v>NG</v>
      </c>
      <c r="L41" s="136"/>
      <c r="M41" s="144"/>
      <c r="N41" s="144"/>
      <c r="O41" s="144"/>
      <c r="P41" s="144"/>
      <c r="Q41" s="144"/>
      <c r="R41" s="145"/>
      <c r="S41" s="146"/>
      <c r="T41" s="135">
        <f t="shared" ref="T41" si="113">COUNTIF(M41:S41,"●")</f>
        <v>0</v>
      </c>
      <c r="U41" s="147">
        <f t="shared" ref="U41" si="114">IF(COUNTA(M41:S41)=0,-1,IF(OR(COUNTIF(M41:S41,"▲")&gt;6,AND(M40&lt;$N$9,$N$9&lt;S40)),0.285,IF(T40+T41=0,0,T41/(T41+T40))))</f>
        <v>-1</v>
      </c>
      <c r="V41" s="135" t="str">
        <f>TEXT(S40,"YYYY-MM")</f>
        <v>2026-01</v>
      </c>
      <c r="W41" s="140" cm="1">
        <f t="array" ref="W41">IF(V41=V40,0,SUMPRODUCT((M40:S40&gt;=$N$8)*(M40:S40 &lt;= $N$9)*(TEXT(M40:S40,"yyyy-mm")=V41)*(M41:S41 = "●")))</f>
        <v>0</v>
      </c>
      <c r="X41" s="140" cm="1">
        <f t="array" ref="X41">IF(V41=V40,0,SUMPRODUCT((M40:S40&gt;=$N$8)*(M40:S40 &lt;= $N$9)*(TEXT(M40:S40,"yyyy-mm")=V41)*(M41:S41 = "▲")))</f>
        <v>0</v>
      </c>
      <c r="Y41" s="140" cm="1">
        <f t="array" ref="Y41">IF(V41=V40,0,SUMPRODUCT((M40:S40&gt;=$N$8)*(M40:S40 &lt;= $N$9)*(TEXT(M40:S40,"yyyy-mm")=V41)*(M41:S41 = "★")))</f>
        <v>0</v>
      </c>
      <c r="Z41" s="135"/>
      <c r="AA41" s="135" t="str">
        <f t="shared" ref="AA41" si="115">IF(AK41&gt;=0.285,"OK","NG")</f>
        <v>NG</v>
      </c>
      <c r="AB41" s="136"/>
      <c r="AC41" s="144"/>
      <c r="AD41" s="144"/>
      <c r="AE41" s="144"/>
      <c r="AF41" s="144"/>
      <c r="AG41" s="144"/>
      <c r="AH41" s="145"/>
      <c r="AI41" s="146"/>
      <c r="AJ41" s="68">
        <f t="shared" ref="AJ41" si="116">COUNTIF(AC41:AI41,"●")</f>
        <v>0</v>
      </c>
      <c r="AK41" s="70">
        <f t="shared" ref="AK41" si="117">IF(COUNTA(AC41:AI41)=0,-1,IF(OR(COUNTIF(AC41:AI41,"▲")&gt;6,AND(AC40&lt;$N$9,$N$9&lt;AI40)),0.285,IF(AJ40+AJ41=0,0,AJ41/(AJ41+AJ40))))</f>
        <v>-1</v>
      </c>
      <c r="AL41" s="68" t="str">
        <f>TEXT(AI40,"YYYY-MM")</f>
        <v>2026-05</v>
      </c>
      <c r="AM41" s="69" cm="1">
        <f t="array" ref="AM41">IF(AL41=AL40,0,SUMPRODUCT((AC40:AI40&gt;=$N$8)*(AC40:AI40 &lt;= $N$9)*(TEXT(AC40:AI40,"yyyy-mm")=AL41)*(AC41:AI41 = "●")))</f>
        <v>0</v>
      </c>
      <c r="AN41" s="69" cm="1">
        <f t="array" ref="AN41">IF(AL41=AL40,0,SUMPRODUCT((AC40:AI40&gt;=$N$8)*(AC40:AI40 &lt;= $N$9)*(TEXT(AC40:AI40,"yyyy-mm")=AL41)*(AC41:AI41 = "▲")))</f>
        <v>0</v>
      </c>
      <c r="AO41" s="69" cm="1">
        <f t="array" ref="AO41">IF(AL41=AL40,0,SUMPRODUCT((AC40:AI40&gt;=$N$8)*(AC40:AI40 &lt;= $N$9)*(TEXT(AC40:AI40,"yyyy-mm")=AL41)*(AC41:AI41 = "★")))</f>
        <v>0</v>
      </c>
      <c r="AP41" s="68"/>
      <c r="AQ41" s="19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3"/>
    </row>
    <row r="42" spans="1:55" s="8" customFormat="1" ht="19.5" customHeight="1" x14ac:dyDescent="0.45">
      <c r="A42" s="4">
        <v>4</v>
      </c>
      <c r="B42" s="4">
        <v>32</v>
      </c>
      <c r="C42" s="18">
        <f t="shared" si="1"/>
        <v>46905</v>
      </c>
      <c r="D42" s="18">
        <f t="shared" si="2"/>
        <v>45989</v>
      </c>
      <c r="E42" s="4" t="str">
        <f t="shared" si="0"/>
        <v>2028-06</v>
      </c>
      <c r="F42" s="2">
        <f ca="1">SUMIF($V$160:$W$201,E42,$W$160:$W$201)+SUMIF($AL$160:$AM$201,E42,$AM$160:$AM$201)</f>
        <v>0</v>
      </c>
      <c r="G42" s="2">
        <f ca="1">SUMIF($V$160:$X$201,E42,$X$160:$X$201)+SUMIF($AL$160:$AN$201,E42,$AN$160:$AN$201)</f>
        <v>0</v>
      </c>
      <c r="H42" s="2">
        <f ca="1">SUMIF($V$160:$Y$201,E42,$Y$160:$Y$201)+SUMIF($AL$160:$AO$201,E42,$AO$160:$AO$201)</f>
        <v>0</v>
      </c>
      <c r="I42" s="17">
        <f t="shared" si="3"/>
        <v>0</v>
      </c>
      <c r="J42" s="135"/>
      <c r="K42" s="135"/>
      <c r="L42" s="132">
        <v>13</v>
      </c>
      <c r="M42" s="141">
        <f>S40+1</f>
        <v>46041</v>
      </c>
      <c r="N42" s="141">
        <f>M42+1</f>
        <v>46042</v>
      </c>
      <c r="O42" s="141">
        <f t="shared" ref="O42:Q42" si="118">N42+1</f>
        <v>46043</v>
      </c>
      <c r="P42" s="141">
        <f t="shared" si="118"/>
        <v>46044</v>
      </c>
      <c r="Q42" s="141">
        <f t="shared" si="118"/>
        <v>46045</v>
      </c>
      <c r="R42" s="142">
        <f>Q42+1</f>
        <v>46046</v>
      </c>
      <c r="S42" s="143">
        <f>R42+1</f>
        <v>46047</v>
      </c>
      <c r="T42" s="135">
        <f t="shared" ref="T42" si="119">COUNTIF(M43:S43,"★")</f>
        <v>0</v>
      </c>
      <c r="U42" s="135"/>
      <c r="V42" s="135" t="str">
        <f>TEXT(M42,"YYYY-MM")</f>
        <v>2026-01</v>
      </c>
      <c r="W42" s="140" cm="1">
        <f t="array" ref="W42">SUMPRODUCT((M42:S42&gt;=$N$8)*(M42:S42 &lt;= $N$9)*(TEXT(M42:S42,"yyyy-mm")=V42)*(M43:S43 = "●"))</f>
        <v>0</v>
      </c>
      <c r="X42" s="140" cm="1">
        <f t="array" ref="X42">SUMPRODUCT((R42:S42&gt;=$N$8)*(R42:S42 &lt;= $N$9)*(TEXT(R42:S42,"yyyy-mm")=V42)*(R43:S43 = "▲"))</f>
        <v>0</v>
      </c>
      <c r="Y42" s="140" cm="1">
        <f t="array" ref="Y42">SUMPRODUCT((M42:S42&gt;=$N$8)*(M42:S42 &lt;= $N$9)*(TEXT(M42:S42,"yyyy-mm")=V42)*(M43:S43 = "★"))</f>
        <v>0</v>
      </c>
      <c r="Z42" s="135"/>
      <c r="AA42" s="135"/>
      <c r="AB42" s="132">
        <v>29</v>
      </c>
      <c r="AC42" s="141">
        <f>AI40+1</f>
        <v>46153</v>
      </c>
      <c r="AD42" s="141">
        <f t="shared" ref="AD42:AI42" si="120">AC42+1</f>
        <v>46154</v>
      </c>
      <c r="AE42" s="141">
        <f t="shared" si="120"/>
        <v>46155</v>
      </c>
      <c r="AF42" s="141">
        <f t="shared" si="120"/>
        <v>46156</v>
      </c>
      <c r="AG42" s="141">
        <f t="shared" si="120"/>
        <v>46157</v>
      </c>
      <c r="AH42" s="142">
        <f t="shared" si="120"/>
        <v>46158</v>
      </c>
      <c r="AI42" s="143">
        <f t="shared" si="120"/>
        <v>46159</v>
      </c>
      <c r="AJ42" s="68">
        <f t="shared" ref="AJ42" si="121">COUNTIF(AC43:AI43,"★")</f>
        <v>0</v>
      </c>
      <c r="AK42" s="68"/>
      <c r="AL42" s="68" t="str">
        <f>TEXT(AC42,"YYYY-MM")</f>
        <v>2026-05</v>
      </c>
      <c r="AM42" s="69" cm="1">
        <f t="array" ref="AM42">SUMPRODUCT((AC42:AI42&gt;=$N$8)*(AC42:AI42 &lt;= $N$9)*(TEXT(AC42:AI42,"yyyy-mm")=AL42)*(AC43:AI43 = "●"))</f>
        <v>0</v>
      </c>
      <c r="AN42" s="69" cm="1">
        <f t="array" ref="AN42">SUMPRODUCT((AH42:AI42&gt;=$N$8)*(AH42:AI42 &lt;= $N$9)*(TEXT(AH42:AI42,"yyyy-mm")=AL42)*(AH43:AI43 = "▲"))</f>
        <v>0</v>
      </c>
      <c r="AO42" s="69" cm="1">
        <f t="array" ref="AO42">SUMPRODUCT((AC42:AI42&gt;=$N$8)*(AC42:AI42 &lt;= $N$9)*(TEXT(AC42:AI42,"yyyy-mm")=AL42)*(AC43:AI43 = "★"))</f>
        <v>0</v>
      </c>
      <c r="AP42" s="68"/>
      <c r="AQ42" s="19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3"/>
    </row>
    <row r="43" spans="1:55" s="8" customFormat="1" ht="19.5" customHeight="1" thickBot="1" x14ac:dyDescent="0.5">
      <c r="A43" s="4">
        <v>5</v>
      </c>
      <c r="B43" s="4">
        <v>33</v>
      </c>
      <c r="C43" s="18">
        <f t="shared" si="1"/>
        <v>46935</v>
      </c>
      <c r="D43" s="18">
        <f t="shared" si="2"/>
        <v>45989</v>
      </c>
      <c r="E43" s="4" t="str">
        <f t="shared" si="0"/>
        <v>2028-07</v>
      </c>
      <c r="F43" s="2">
        <f ca="1">SUMIF($V$160:$W$201,E43,$W$160:$W$201)+SUMIF($AL$160:$AM$201,E43,$AM$160:$AM$201)</f>
        <v>0</v>
      </c>
      <c r="G43" s="2">
        <f ca="1">SUMIF($V$160:$X$201,E43,$X$160:$X$201)+SUMIF($AL$160:$AN$201,E43,$AN$160:$AN$201)</f>
        <v>0</v>
      </c>
      <c r="H43" s="2">
        <f ca="1">SUMIF($V$160:$Y$201,E43,$Y$160:$Y$201)+SUMIF($AL$160:$AO$201,E43,$AO$160:$AO$201)</f>
        <v>0</v>
      </c>
      <c r="I43" s="17">
        <f t="shared" si="3"/>
        <v>0</v>
      </c>
      <c r="J43" s="135"/>
      <c r="K43" s="135" t="str">
        <f t="shared" ref="K43" si="122">IF(U43&gt;=0.285,"OK","NG")</f>
        <v>NG</v>
      </c>
      <c r="L43" s="136"/>
      <c r="M43" s="144"/>
      <c r="N43" s="144"/>
      <c r="O43" s="144"/>
      <c r="P43" s="144"/>
      <c r="Q43" s="144"/>
      <c r="R43" s="145"/>
      <c r="S43" s="146"/>
      <c r="T43" s="135">
        <f t="shared" ref="T43" si="123">COUNTIF(M43:S43,"●")</f>
        <v>0</v>
      </c>
      <c r="U43" s="147">
        <f t="shared" ref="U43" si="124">IF(COUNTA(M43:S43)=0,-1,IF(OR(COUNTIF(M43:S43,"▲")&gt;6,AND(M42&lt;$N$9,$N$9&lt;S42)),0.285,IF(T42+T43=0,0,T43/(T43+T42))))</f>
        <v>-1</v>
      </c>
      <c r="V43" s="135" t="str">
        <f>TEXT(S42,"YYYY-MM")</f>
        <v>2026-01</v>
      </c>
      <c r="W43" s="140" cm="1">
        <f t="array" ref="W43">IF(V43=V42,0,SUMPRODUCT((M42:S42&gt;=$N$8)*(M42:S42 &lt;= $N$9)*(TEXT(M42:S42,"yyyy-mm")=V43)*(M43:S43 = "●")))</f>
        <v>0</v>
      </c>
      <c r="X43" s="140" cm="1">
        <f t="array" ref="X43">IF(V43=V42,0,SUMPRODUCT((M42:S42&gt;=$N$8)*(M42:S42 &lt;= $N$9)*(TEXT(M42:S42,"yyyy-mm")=V43)*(M43:S43 = "▲")))</f>
        <v>0</v>
      </c>
      <c r="Y43" s="140" cm="1">
        <f t="array" ref="Y43">IF(V43=V42,0,SUMPRODUCT((M42:S42&gt;=$N$8)*(M42:S42 &lt;= $N$9)*(TEXT(M42:S42,"yyyy-mm")=V43)*(M43:S43 = "★")))</f>
        <v>0</v>
      </c>
      <c r="Z43" s="135"/>
      <c r="AA43" s="135" t="str">
        <f t="shared" ref="AA43" si="125">IF(AK43&gt;=0.285,"OK","NG")</f>
        <v>NG</v>
      </c>
      <c r="AB43" s="136"/>
      <c r="AC43" s="144"/>
      <c r="AD43" s="144"/>
      <c r="AE43" s="144"/>
      <c r="AF43" s="144"/>
      <c r="AG43" s="144"/>
      <c r="AH43" s="145"/>
      <c r="AI43" s="146"/>
      <c r="AJ43" s="68">
        <f t="shared" ref="AJ43" si="126">COUNTIF(AC43:AI43,"●")</f>
        <v>0</v>
      </c>
      <c r="AK43" s="70">
        <f t="shared" ref="AK43" si="127">IF(COUNTA(AC43:AI43)=0,-1,IF(OR(COUNTIF(AC43:AI43,"▲")&gt;6,AND(AC42&lt;$N$9,$N$9&lt;AI42)),0.285,IF(AJ42+AJ43=0,0,AJ43/(AJ43+AJ42))))</f>
        <v>-1</v>
      </c>
      <c r="AL43" s="68" t="str">
        <f>TEXT(AI42,"YYYY-MM")</f>
        <v>2026-05</v>
      </c>
      <c r="AM43" s="69" cm="1">
        <f t="array" ref="AM43">IF(AL43=AL42,0,SUMPRODUCT((AC42:AI42&gt;=$N$8)*(AC42:AI42 &lt;= $N$9)*(TEXT(AC42:AI42,"yyyy-mm")=AL43)*(AC43:AI43 = "●")))</f>
        <v>0</v>
      </c>
      <c r="AN43" s="69" cm="1">
        <f t="array" ref="AN43">IF(AL43=AL42,0,SUMPRODUCT((AC42:AI42&gt;=$N$8)*(AC42:AI42 &lt;= $N$9)*(TEXT(AC42:AI42,"yyyy-mm")=AL43)*(AC43:AI43 = "▲")))</f>
        <v>0</v>
      </c>
      <c r="AO43" s="69" cm="1">
        <f t="array" ref="AO43">IF(AL43=AL42,0,SUMPRODUCT((AC42:AI42&gt;=$N$8)*(AC42:AI42 &lt;= $N$9)*(TEXT(AC42:AI42,"yyyy-mm")=AL43)*(AC43:AI43 = "★")))</f>
        <v>0</v>
      </c>
      <c r="AP43" s="68"/>
      <c r="AQ43" s="19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3"/>
    </row>
    <row r="44" spans="1:55" s="8" customFormat="1" ht="19.5" customHeight="1" x14ac:dyDescent="0.45">
      <c r="A44" s="4">
        <v>1</v>
      </c>
      <c r="B44" s="4">
        <v>34</v>
      </c>
      <c r="C44" s="18">
        <f t="shared" si="1"/>
        <v>46966</v>
      </c>
      <c r="D44" s="18">
        <f t="shared" si="2"/>
        <v>45989</v>
      </c>
      <c r="E44" s="4" t="str">
        <f t="shared" si="0"/>
        <v>2028-08</v>
      </c>
      <c r="F44" s="2">
        <f ca="1">SUMIF($V$160:$W$201,E44,$W$160:$W$201)+SUMIF($AL$160:$AM$201,E44,$AM$160:$AM$201)</f>
        <v>0</v>
      </c>
      <c r="G44" s="2">
        <f ca="1">SUMIF($V$160:$X$201,E44,$X$160:$X$201)+SUMIF($AL$160:$AN$201,E44,$AN$160:$AN$201)</f>
        <v>0</v>
      </c>
      <c r="H44" s="2">
        <f ca="1">SUMIF($V$160:$Y$201,E44,$Y$160:$Y$201)+SUMIF($AL$160:$AO$201,E44,$AO$160:$AO$201)</f>
        <v>0</v>
      </c>
      <c r="I44" s="17">
        <f t="shared" si="3"/>
        <v>0</v>
      </c>
      <c r="J44" s="135"/>
      <c r="K44" s="135"/>
      <c r="L44" s="132">
        <v>14</v>
      </c>
      <c r="M44" s="141">
        <f>S42+1</f>
        <v>46048</v>
      </c>
      <c r="N44" s="141">
        <f>M44+1</f>
        <v>46049</v>
      </c>
      <c r="O44" s="141">
        <f t="shared" ref="O44:Q44" si="128">N44+1</f>
        <v>46050</v>
      </c>
      <c r="P44" s="141">
        <f t="shared" si="128"/>
        <v>46051</v>
      </c>
      <c r="Q44" s="141">
        <f t="shared" si="128"/>
        <v>46052</v>
      </c>
      <c r="R44" s="142">
        <f>Q44+1</f>
        <v>46053</v>
      </c>
      <c r="S44" s="143">
        <f>R44+1</f>
        <v>46054</v>
      </c>
      <c r="T44" s="135">
        <f t="shared" ref="T44" si="129">COUNTIF(M45:S45,"★")</f>
        <v>0</v>
      </c>
      <c r="U44" s="135"/>
      <c r="V44" s="135" t="str">
        <f>TEXT(M44,"YYYY-MM")</f>
        <v>2026-01</v>
      </c>
      <c r="W44" s="140" cm="1">
        <f t="array" ref="W44">SUMPRODUCT((M44:S44&gt;=$N$8)*(M44:S44 &lt;= $N$9)*(TEXT(M44:S44,"yyyy-mm")=V44)*(M45:S45 = "●"))</f>
        <v>0</v>
      </c>
      <c r="X44" s="140" cm="1">
        <f t="array" ref="X44">SUMPRODUCT((R44:S44&gt;=$N$8)*(R44:S44 &lt;= $N$9)*(TEXT(R44:S44,"yyyy-mm")=V44)*(R45:S45 = "▲"))</f>
        <v>0</v>
      </c>
      <c r="Y44" s="140" cm="1">
        <f t="array" ref="Y44">SUMPRODUCT((M44:S44&gt;=$N$8)*(M44:S44 &lt;= $N$9)*(TEXT(M44:S44,"yyyy-mm")=V44)*(M45:S45 = "★"))</f>
        <v>0</v>
      </c>
      <c r="Z44" s="135"/>
      <c r="AA44" s="135"/>
      <c r="AB44" s="132">
        <v>30</v>
      </c>
      <c r="AC44" s="141">
        <f>AI42+1</f>
        <v>46160</v>
      </c>
      <c r="AD44" s="141">
        <f t="shared" ref="AD44:AI44" si="130">AC44+1</f>
        <v>46161</v>
      </c>
      <c r="AE44" s="141">
        <f t="shared" si="130"/>
        <v>46162</v>
      </c>
      <c r="AF44" s="141">
        <f t="shared" si="130"/>
        <v>46163</v>
      </c>
      <c r="AG44" s="141">
        <f t="shared" si="130"/>
        <v>46164</v>
      </c>
      <c r="AH44" s="142">
        <f t="shared" si="130"/>
        <v>46165</v>
      </c>
      <c r="AI44" s="143">
        <f t="shared" si="130"/>
        <v>46166</v>
      </c>
      <c r="AJ44" s="68">
        <f t="shared" ref="AJ44" si="131">COUNTIF(AC45:AI45,"★")</f>
        <v>0</v>
      </c>
      <c r="AK44" s="68"/>
      <c r="AL44" s="68" t="str">
        <f>TEXT(AC44,"YYYY-MM")</f>
        <v>2026-05</v>
      </c>
      <c r="AM44" s="69" cm="1">
        <f t="array" ref="AM44">SUMPRODUCT((AC44:AI44&gt;=$N$8)*(AC44:AI44 &lt;= $N$9)*(TEXT(AC44:AI44,"yyyy-mm")=AL44)*(AC45:AI45 = "●"))</f>
        <v>0</v>
      </c>
      <c r="AN44" s="69" cm="1">
        <f t="array" ref="AN44">SUMPRODUCT((AH44:AI44&gt;=$N$8)*(AH44:AI44 &lt;= $N$9)*(TEXT(AH44:AI44,"yyyy-mm")=AL44)*(AH45:AI45 = "▲"))</f>
        <v>0</v>
      </c>
      <c r="AO44" s="69" cm="1">
        <f t="array" ref="AO44">SUMPRODUCT((AC44:AI44&gt;=$N$8)*(AC44:AI44 &lt;= $N$9)*(TEXT(AC44:AI44,"yyyy-mm")=AL44)*(AC45:AI45 = "★"))</f>
        <v>0</v>
      </c>
      <c r="AP44" s="68"/>
      <c r="AQ44" s="19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3"/>
    </row>
    <row r="45" spans="1:55" s="8" customFormat="1" ht="19.5" customHeight="1" thickBot="1" x14ac:dyDescent="0.5">
      <c r="A45" s="4">
        <v>2</v>
      </c>
      <c r="B45" s="4">
        <v>35</v>
      </c>
      <c r="C45" s="18">
        <f t="shared" si="1"/>
        <v>46997</v>
      </c>
      <c r="D45" s="18">
        <f t="shared" si="2"/>
        <v>45989</v>
      </c>
      <c r="E45" s="4" t="str">
        <f t="shared" si="0"/>
        <v>2028-09</v>
      </c>
      <c r="F45" s="2">
        <f ca="1">SUMIF($AL$160:$AM$201,E45,$AM$160:$AM$201)</f>
        <v>0</v>
      </c>
      <c r="G45" s="2">
        <f ca="1">SUMIF($AL$160:$AN$201,E45,$AN$160:$AN$201)</f>
        <v>0</v>
      </c>
      <c r="H45" s="2">
        <f ca="1">SUMIF($AL$160:$AO$201,E45,$AO$160:$AO$201)</f>
        <v>0</v>
      </c>
      <c r="I45" s="17">
        <f t="shared" si="3"/>
        <v>0</v>
      </c>
      <c r="J45" s="135"/>
      <c r="K45" s="135" t="str">
        <f t="shared" ref="K45" si="132">IF(U45&gt;=0.285,"OK","NG")</f>
        <v>NG</v>
      </c>
      <c r="L45" s="136"/>
      <c r="M45" s="144"/>
      <c r="N45" s="144"/>
      <c r="O45" s="144"/>
      <c r="P45" s="144"/>
      <c r="Q45" s="144"/>
      <c r="R45" s="145"/>
      <c r="S45" s="146"/>
      <c r="T45" s="135">
        <f t="shared" ref="T45" si="133">COUNTIF(M45:S45,"●")</f>
        <v>0</v>
      </c>
      <c r="U45" s="147">
        <f t="shared" ref="U45" si="134">IF(COUNTA(M45:S45)=0,-1,IF(OR(COUNTIF(M45:S45,"▲")&gt;6,AND(M44&lt;$N$9,$N$9&lt;S44)),0.285,IF(T44+T45=0,0,T45/(T45+T44))))</f>
        <v>-1</v>
      </c>
      <c r="V45" s="135" t="str">
        <f>TEXT(S44,"YYYY-MM")</f>
        <v>2026-02</v>
      </c>
      <c r="W45" s="140" cm="1">
        <f t="array" ref="W45">IF(V45=V44,0,SUMPRODUCT((M44:S44&gt;=$N$8)*(M44:S44 &lt;= $N$9)*(TEXT(M44:S44,"yyyy-mm")=V45)*(M45:S45 = "●")))</f>
        <v>0</v>
      </c>
      <c r="X45" s="140" cm="1">
        <f t="array" ref="X45">IF(V45=V44,0,SUMPRODUCT((M44:S44&gt;=$N$8)*(M44:S44 &lt;= $N$9)*(TEXT(M44:S44,"yyyy-mm")=V45)*(M45:S45 = "▲")))</f>
        <v>0</v>
      </c>
      <c r="Y45" s="140" cm="1">
        <f t="array" ref="Y45">IF(V45=V44,0,SUMPRODUCT((M44:S44&gt;=$N$8)*(M44:S44 &lt;= $N$9)*(TEXT(M44:S44,"yyyy-mm")=V45)*(M45:S45 = "★")))</f>
        <v>0</v>
      </c>
      <c r="Z45" s="135"/>
      <c r="AA45" s="135" t="str">
        <f t="shared" ref="AA45" si="135">IF(AK45&gt;=0.285,"OK","NG")</f>
        <v>NG</v>
      </c>
      <c r="AB45" s="136"/>
      <c r="AC45" s="144"/>
      <c r="AD45" s="144"/>
      <c r="AE45" s="144"/>
      <c r="AF45" s="144"/>
      <c r="AG45" s="144"/>
      <c r="AH45" s="145"/>
      <c r="AI45" s="146"/>
      <c r="AJ45" s="68">
        <f t="shared" ref="AJ45" si="136">COUNTIF(AC45:AI45,"●")</f>
        <v>0</v>
      </c>
      <c r="AK45" s="70">
        <f t="shared" ref="AK45" si="137">IF(COUNTA(AC45:AI45)=0,-1,IF(OR(COUNTIF(AC45:AI45,"▲")&gt;6,AND(AC44&lt;$N$9,$N$9&lt;AI44)),0.285,IF(AJ44+AJ45=0,0,AJ45/(AJ45+AJ44))))</f>
        <v>-1</v>
      </c>
      <c r="AL45" s="68" t="str">
        <f>TEXT(AI44,"YYYY-MM")</f>
        <v>2026-05</v>
      </c>
      <c r="AM45" s="69" cm="1">
        <f t="array" ref="AM45">IF(AL45=AL44,0,SUMPRODUCT((AC44:AI44&gt;=$N$8)*(AC44:AI44 &lt;= $N$9)*(TEXT(AC44:AI44,"yyyy-mm")=AL45)*(AC45:AI45 = "●")))</f>
        <v>0</v>
      </c>
      <c r="AN45" s="69" cm="1">
        <f t="array" ref="AN45">IF(AL45=AL44,0,SUMPRODUCT((AC44:AI44&gt;=$N$8)*(AC44:AI44 &lt;= $N$9)*(TEXT(AC44:AI44,"yyyy-mm")=AL45)*(AC45:AI45 = "▲")))</f>
        <v>0</v>
      </c>
      <c r="AO45" s="69" cm="1">
        <f t="array" ref="AO45">IF(AL45=AL44,0,SUMPRODUCT((AC44:AI44&gt;=$N$8)*(AC44:AI44 &lt;= $N$9)*(TEXT(AC44:AI44,"yyyy-mm")=AL45)*(AC45:AI45 = "★")))</f>
        <v>0</v>
      </c>
      <c r="AP45" s="68"/>
      <c r="AQ45" s="19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3"/>
    </row>
    <row r="46" spans="1:55" s="8" customFormat="1" ht="19.5" customHeight="1" x14ac:dyDescent="0.45">
      <c r="A46" s="4">
        <v>3</v>
      </c>
      <c r="B46" s="4">
        <v>36</v>
      </c>
      <c r="C46" s="18">
        <f t="shared" si="1"/>
        <v>47027</v>
      </c>
      <c r="D46" s="18">
        <f t="shared" si="2"/>
        <v>45989</v>
      </c>
      <c r="E46" s="4" t="str">
        <f t="shared" si="0"/>
        <v>2028-10</v>
      </c>
      <c r="F46" s="2">
        <f ca="1">SUMIF($AL$160:$AM$201,E46,$AM$160:$AM$201)</f>
        <v>0</v>
      </c>
      <c r="G46" s="2">
        <f ca="1">SUMIF($AL$160:$AN$201,E46,$AN$160:$AN$201)</f>
        <v>0</v>
      </c>
      <c r="H46" s="2">
        <f ca="1">SUMIF($AL$160:$AO$201,E46,$AO$160:$AO$201)</f>
        <v>0</v>
      </c>
      <c r="I46" s="17">
        <f t="shared" si="3"/>
        <v>0</v>
      </c>
      <c r="J46" s="135"/>
      <c r="K46" s="135"/>
      <c r="L46" s="132">
        <v>15</v>
      </c>
      <c r="M46" s="141">
        <f>S44+1</f>
        <v>46055</v>
      </c>
      <c r="N46" s="141">
        <f>M46+1</f>
        <v>46056</v>
      </c>
      <c r="O46" s="141">
        <f t="shared" ref="O46:Q46" si="138">N46+1</f>
        <v>46057</v>
      </c>
      <c r="P46" s="141">
        <f t="shared" si="138"/>
        <v>46058</v>
      </c>
      <c r="Q46" s="141">
        <f t="shared" si="138"/>
        <v>46059</v>
      </c>
      <c r="R46" s="142">
        <f>Q46+1</f>
        <v>46060</v>
      </c>
      <c r="S46" s="143">
        <f>R46+1</f>
        <v>46061</v>
      </c>
      <c r="T46" s="135">
        <f t="shared" ref="T46" si="139">COUNTIF(M47:S47,"★")</f>
        <v>0</v>
      </c>
      <c r="U46" s="135"/>
      <c r="V46" s="135" t="str">
        <f>TEXT(M46,"YYYY-MM")</f>
        <v>2026-02</v>
      </c>
      <c r="W46" s="140" cm="1">
        <f t="array" ref="W46">SUMPRODUCT((M46:S46&gt;=$N$8)*(M46:S46 &lt;= $N$9)*(TEXT(M46:S46,"yyyy-mm")=V46)*(M47:S47 = "●"))</f>
        <v>0</v>
      </c>
      <c r="X46" s="140" cm="1">
        <f t="array" ref="X46">SUMPRODUCT((R46:S46&gt;=$N$8)*(R46:S46 &lt;= $N$9)*(TEXT(R46:S46,"yyyy-mm")=V46)*(R47:S47 = "▲"))</f>
        <v>0</v>
      </c>
      <c r="Y46" s="140" cm="1">
        <f t="array" ref="Y46">SUMPRODUCT((M46:S46&gt;=$N$8)*(M46:S46 &lt;= $N$9)*(TEXT(M46:S46,"yyyy-mm")=V46)*(M47:S47 = "★"))</f>
        <v>0</v>
      </c>
      <c r="Z46" s="135"/>
      <c r="AA46" s="135"/>
      <c r="AB46" s="132">
        <v>31</v>
      </c>
      <c r="AC46" s="141">
        <f>AI44+1</f>
        <v>46167</v>
      </c>
      <c r="AD46" s="141">
        <f t="shared" ref="AD46:AI46" si="140">AC46+1</f>
        <v>46168</v>
      </c>
      <c r="AE46" s="141">
        <f t="shared" si="140"/>
        <v>46169</v>
      </c>
      <c r="AF46" s="141">
        <f t="shared" si="140"/>
        <v>46170</v>
      </c>
      <c r="AG46" s="141">
        <f t="shared" si="140"/>
        <v>46171</v>
      </c>
      <c r="AH46" s="142">
        <f t="shared" si="140"/>
        <v>46172</v>
      </c>
      <c r="AI46" s="143">
        <f t="shared" si="140"/>
        <v>46173</v>
      </c>
      <c r="AJ46" s="68">
        <f t="shared" ref="AJ46" si="141">COUNTIF(AC47:AI47,"★")</f>
        <v>0</v>
      </c>
      <c r="AK46" s="68"/>
      <c r="AL46" s="68" t="str">
        <f>TEXT(AC46,"YYYY-MM")</f>
        <v>2026-05</v>
      </c>
      <c r="AM46" s="69" cm="1">
        <f t="array" ref="AM46">SUMPRODUCT((AC46:AI46&gt;=$N$8)*(AC46:AI46 &lt;= $N$9)*(TEXT(AC46:AI46,"yyyy-mm")=AL46)*(AC47:AI47 = "●"))</f>
        <v>0</v>
      </c>
      <c r="AN46" s="69" cm="1">
        <f t="array" ref="AN46">SUMPRODUCT((AH46:AI46&gt;=$N$8)*(AH46:AI46 &lt;= $N$9)*(TEXT(AH46:AI46,"yyyy-mm")=AL46)*(AH47:AI47 = "▲"))</f>
        <v>0</v>
      </c>
      <c r="AO46" s="69" cm="1">
        <f t="array" ref="AO46">SUMPRODUCT((AC46:AI46&gt;=$N$8)*(AC46:AI46 &lt;= $N$9)*(TEXT(AC46:AI46,"yyyy-mm")=AL46)*(AC47:AI47 = "★"))</f>
        <v>0</v>
      </c>
      <c r="AP46" s="68"/>
      <c r="AQ46" s="19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3"/>
    </row>
    <row r="47" spans="1:55" s="8" customFormat="1" ht="19.5" customHeight="1" thickBot="1" x14ac:dyDescent="0.5">
      <c r="A47" s="4"/>
      <c r="B47" s="4"/>
      <c r="C47" s="4"/>
      <c r="D47" s="4"/>
      <c r="E47" s="4"/>
      <c r="F47" s="2">
        <f ca="1">SUM(F10:F46)</f>
        <v>0</v>
      </c>
      <c r="G47" s="2">
        <f ca="1">SUM(G10:G46)</f>
        <v>0</v>
      </c>
      <c r="H47" s="2">
        <f ca="1">SUM(H10:H46)</f>
        <v>0</v>
      </c>
      <c r="I47" s="4" t="e">
        <f ca="1">AVERAGEIF(I10:I46,"&gt;0")</f>
        <v>#DIV/0!</v>
      </c>
      <c r="J47" s="135"/>
      <c r="K47" s="135" t="str">
        <f t="shared" ref="K47" si="142">IF(U47&gt;=0.285,"OK","NG")</f>
        <v>NG</v>
      </c>
      <c r="L47" s="136"/>
      <c r="M47" s="144"/>
      <c r="N47" s="144"/>
      <c r="O47" s="144"/>
      <c r="P47" s="144"/>
      <c r="Q47" s="144"/>
      <c r="R47" s="145"/>
      <c r="S47" s="146"/>
      <c r="T47" s="135">
        <f t="shared" ref="T47" si="143">COUNTIF(M47:S47,"●")</f>
        <v>0</v>
      </c>
      <c r="U47" s="147">
        <f t="shared" ref="U47" si="144">IF(COUNTA(M47:S47)=0,-1,IF(OR(COUNTIF(M47:S47,"▲")&gt;6,AND(M46&lt;$N$9,$N$9&lt;S46)),0.285,IF(T46+T47=0,0,T47/(T47+T46))))</f>
        <v>-1</v>
      </c>
      <c r="V47" s="135" t="str">
        <f>TEXT(S46,"YYYY-MM")</f>
        <v>2026-02</v>
      </c>
      <c r="W47" s="140" cm="1">
        <f t="array" ref="W47">IF(V47=V46,0,SUMPRODUCT((M46:S46&gt;=$N$8)*(M46:S46 &lt;= $N$9)*(TEXT(M46:S46,"yyyy-mm")=V47)*(M47:S47 = "●")))</f>
        <v>0</v>
      </c>
      <c r="X47" s="140" cm="1">
        <f t="array" ref="X47">IF(V47=V46,0,SUMPRODUCT((M46:S46&gt;=$N$8)*(M46:S46 &lt;= $N$9)*(TEXT(M46:S46,"yyyy-mm")=V47)*(M47:S47 = "▲")))</f>
        <v>0</v>
      </c>
      <c r="Y47" s="140" cm="1">
        <f t="array" ref="Y47">IF(V47=V46,0,SUMPRODUCT((M46:S46&gt;=$N$8)*(M46:S46 &lt;= $N$9)*(TEXT(M46:S46,"yyyy-mm")=V47)*(M47:S47 = "★")))</f>
        <v>0</v>
      </c>
      <c r="Z47" s="135"/>
      <c r="AA47" s="135" t="str">
        <f t="shared" ref="AA47" si="145">IF(AK47&gt;=0.285,"OK","NG")</f>
        <v>NG</v>
      </c>
      <c r="AB47" s="136"/>
      <c r="AC47" s="144"/>
      <c r="AD47" s="144"/>
      <c r="AE47" s="144"/>
      <c r="AF47" s="144"/>
      <c r="AG47" s="144"/>
      <c r="AH47" s="145"/>
      <c r="AI47" s="146"/>
      <c r="AJ47" s="68">
        <f t="shared" ref="AJ47" si="146">COUNTIF(AC47:AI47,"●")</f>
        <v>0</v>
      </c>
      <c r="AK47" s="70">
        <f t="shared" ref="AK47" si="147">IF(COUNTA(AC47:AI47)=0,-1,IF(OR(COUNTIF(AC47:AI47,"▲")&gt;6,AND(AC46&lt;$N$9,$N$9&lt;AI46)),0.285,IF(AJ46+AJ47=0,0,AJ47/(AJ47+AJ46))))</f>
        <v>-1</v>
      </c>
      <c r="AL47" s="68" t="str">
        <f>TEXT(AI46,"YYYY-MM")</f>
        <v>2026-05</v>
      </c>
      <c r="AM47" s="69" cm="1">
        <f t="array" ref="AM47">IF(AL47=AL46,0,SUMPRODUCT((AC46:AI46&gt;=$N$8)*(AC46:AI46 &lt;= $N$9)*(TEXT(AC46:AI46,"yyyy-mm")=AL47)*(AC47:AI47 = "●")))</f>
        <v>0</v>
      </c>
      <c r="AN47" s="69" cm="1">
        <f t="array" ref="AN47">IF(AL47=AL46,0,SUMPRODUCT((AC46:AI46&gt;=$N$8)*(AC46:AI46 &lt;= $N$9)*(TEXT(AC46:AI46,"yyyy-mm")=AL47)*(AC47:AI47 = "▲")))</f>
        <v>0</v>
      </c>
      <c r="AO47" s="69" cm="1">
        <f t="array" ref="AO47">IF(AL47=AL46,0,SUMPRODUCT((AC46:AI46&gt;=$N$8)*(AC46:AI46 &lt;= $N$9)*(TEXT(AC46:AI46,"yyyy-mm")=AL47)*(AC47:AI47 = "★")))</f>
        <v>0</v>
      </c>
      <c r="AP47" s="68"/>
      <c r="AQ47" s="19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3"/>
    </row>
    <row r="48" spans="1:55" s="8" customFormat="1" ht="19.5" customHeight="1" x14ac:dyDescent="0.45">
      <c r="A48" s="4"/>
      <c r="B48" s="4"/>
      <c r="C48" s="4"/>
      <c r="D48" s="4"/>
      <c r="E48" s="4"/>
      <c r="F48" s="4"/>
      <c r="G48" s="4"/>
      <c r="H48" s="4"/>
      <c r="I48" s="4"/>
      <c r="J48" s="135"/>
      <c r="K48" s="135"/>
      <c r="L48" s="132">
        <v>16</v>
      </c>
      <c r="M48" s="141">
        <f>S46+1</f>
        <v>46062</v>
      </c>
      <c r="N48" s="141">
        <f>M48+1</f>
        <v>46063</v>
      </c>
      <c r="O48" s="141">
        <f t="shared" ref="O48:Q48" si="148">N48+1</f>
        <v>46064</v>
      </c>
      <c r="P48" s="141">
        <f t="shared" si="148"/>
        <v>46065</v>
      </c>
      <c r="Q48" s="141">
        <f t="shared" si="148"/>
        <v>46066</v>
      </c>
      <c r="R48" s="142">
        <f>Q48+1</f>
        <v>46067</v>
      </c>
      <c r="S48" s="143">
        <f>R48+1</f>
        <v>46068</v>
      </c>
      <c r="T48" s="135">
        <f t="shared" ref="T48" si="149">COUNTIF(M49:S49,"★")</f>
        <v>0</v>
      </c>
      <c r="U48" s="135"/>
      <c r="V48" s="135" t="str">
        <f>TEXT(M48,"YYYY-MM")</f>
        <v>2026-02</v>
      </c>
      <c r="W48" s="140" cm="1">
        <f t="array" ref="W48">SUMPRODUCT((M48:S48&gt;=$N$8)*(M48:S48 &lt;= $N$9)*(TEXT(M48:S48,"yyyy-mm")=V48)*(M49:S49 = "●"))</f>
        <v>0</v>
      </c>
      <c r="X48" s="140" cm="1">
        <f t="array" ref="X48">SUMPRODUCT((R48:S48&gt;=$N$8)*(R48:S48 &lt;= $N$9)*(TEXT(R48:S48,"yyyy-mm")=V48)*(R49:S49 = "▲"))</f>
        <v>0</v>
      </c>
      <c r="Y48" s="140" cm="1">
        <f t="array" ref="Y48">SUMPRODUCT((M48:S48&gt;=$N$8)*(M48:S48 &lt;= $N$9)*(TEXT(M48:S48,"yyyy-mm")=V48)*(M49:S49 = "★"))</f>
        <v>0</v>
      </c>
      <c r="Z48" s="135"/>
      <c r="AA48" s="135"/>
      <c r="AB48" s="132">
        <v>32</v>
      </c>
      <c r="AC48" s="141">
        <f>AI46+1</f>
        <v>46174</v>
      </c>
      <c r="AD48" s="141">
        <f t="shared" ref="AD48:AI48" si="150">AC48+1</f>
        <v>46175</v>
      </c>
      <c r="AE48" s="141">
        <f t="shared" si="150"/>
        <v>46176</v>
      </c>
      <c r="AF48" s="141">
        <f t="shared" si="150"/>
        <v>46177</v>
      </c>
      <c r="AG48" s="141">
        <f t="shared" si="150"/>
        <v>46178</v>
      </c>
      <c r="AH48" s="142">
        <f t="shared" si="150"/>
        <v>46179</v>
      </c>
      <c r="AI48" s="143">
        <f t="shared" si="150"/>
        <v>46180</v>
      </c>
      <c r="AJ48" s="68">
        <f t="shared" ref="AJ48" si="151">COUNTIF(AC49:AI49,"★")</f>
        <v>0</v>
      </c>
      <c r="AK48" s="68"/>
      <c r="AL48" s="68" t="str">
        <f>TEXT(AC48,"YYYY-MM")</f>
        <v>2026-06</v>
      </c>
      <c r="AM48" s="69" cm="1">
        <f t="array" ref="AM48">SUMPRODUCT((AC48:AI48&gt;=$N$8)*(AC48:AI48 &lt;= $N$9)*(TEXT(AC48:AI48,"yyyy-mm")=AL48)*(AC49:AI49 = "●"))</f>
        <v>0</v>
      </c>
      <c r="AN48" s="69" cm="1">
        <f t="array" ref="AN48">SUMPRODUCT((AH48:AI48&gt;=$N$8)*(AH48:AI48 &lt;= $N$9)*(TEXT(AH48:AI48,"yyyy-mm")=AL48)*(AH49:AI49 = "▲"))</f>
        <v>0</v>
      </c>
      <c r="AO48" s="69" cm="1">
        <f t="array" ref="AO48">SUMPRODUCT((AC48:AI48&gt;=$N$8)*(AC48:AI48 &lt;= $N$9)*(TEXT(AC48:AI48,"yyyy-mm")=AL48)*(AC49:AI49 = "★"))</f>
        <v>0</v>
      </c>
      <c r="AP48" s="65"/>
      <c r="AQ48" s="7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3"/>
    </row>
    <row r="49" spans="1:55" s="8" customFormat="1" ht="19.5" customHeight="1" thickBot="1" x14ac:dyDescent="0.5">
      <c r="A49" s="4"/>
      <c r="B49" s="4"/>
      <c r="C49" s="4"/>
      <c r="D49" s="4"/>
      <c r="E49" s="4"/>
      <c r="F49" s="4"/>
      <c r="G49" s="4"/>
      <c r="H49" s="4"/>
      <c r="I49" s="4"/>
      <c r="J49" s="135"/>
      <c r="K49" s="135" t="str">
        <f t="shared" ref="K49" si="152">IF(U49&gt;=0.285,"OK","NG")</f>
        <v>NG</v>
      </c>
      <c r="L49" s="136"/>
      <c r="M49" s="144"/>
      <c r="N49" s="144"/>
      <c r="O49" s="144"/>
      <c r="P49" s="144"/>
      <c r="Q49" s="144"/>
      <c r="R49" s="145"/>
      <c r="S49" s="146"/>
      <c r="T49" s="135">
        <f t="shared" ref="T49" si="153">COUNTIF(M49:S49,"●")</f>
        <v>0</v>
      </c>
      <c r="U49" s="147">
        <f t="shared" ref="U49" si="154">IF(COUNTA(M49:S49)=0,-1,IF(OR(COUNTIF(M49:S49,"▲")&gt;6,AND(M48&lt;$N$9,$N$9&lt;S48)),0.285,IF(T48+T49=0,0,T49/(T49+T48))))</f>
        <v>-1</v>
      </c>
      <c r="V49" s="135" t="str">
        <f>TEXT(S48,"YYYY-MM")</f>
        <v>2026-02</v>
      </c>
      <c r="W49" s="140" cm="1">
        <f t="array" ref="W49">IF(V49=V48,0,SUMPRODUCT((M48:S48&gt;=$N$8)*(M48:S48 &lt;= $N$9)*(TEXT(M48:S48,"yyyy-mm")=V49)*(M49:S49 = "●")))</f>
        <v>0</v>
      </c>
      <c r="X49" s="140" cm="1">
        <f t="array" ref="X49">IF(V49=V48,0,SUMPRODUCT((M48:S48&gt;=$N$8)*(M48:S48 &lt;= $N$9)*(TEXT(M48:S48,"yyyy-mm")=V49)*(M49:S49 = "▲")))</f>
        <v>0</v>
      </c>
      <c r="Y49" s="140" cm="1">
        <f t="array" ref="Y49">IF(V49=V48,0,SUMPRODUCT((M48:S48&gt;=$N$8)*(M48:S48 &lt;= $N$9)*(TEXT(M48:S48,"yyyy-mm")=V49)*(M49:S49 = "★")))</f>
        <v>0</v>
      </c>
      <c r="Z49" s="135"/>
      <c r="AA49" s="135" t="str">
        <f t="shared" ref="AA49" si="155">IF(AK49&gt;=0.285,"OK","NG")</f>
        <v>NG</v>
      </c>
      <c r="AB49" s="136"/>
      <c r="AC49" s="144"/>
      <c r="AD49" s="144"/>
      <c r="AE49" s="144"/>
      <c r="AF49" s="144"/>
      <c r="AG49" s="144"/>
      <c r="AH49" s="145"/>
      <c r="AI49" s="146"/>
      <c r="AJ49" s="68">
        <f t="shared" ref="AJ49" si="156">COUNTIF(AC49:AI49,"●")</f>
        <v>0</v>
      </c>
      <c r="AK49" s="70">
        <f t="shared" ref="AK49" si="157">IF(COUNTA(AC49:AI49)=0,-1,IF(OR(COUNTIF(AC49:AI49,"▲")&gt;6,AND(AC48&lt;$N$9,$N$9&lt;AI48)),0.285,IF(AJ48+AJ49=0,0,AJ49/(AJ49+AJ48))))</f>
        <v>-1</v>
      </c>
      <c r="AL49" s="68" t="str">
        <f>TEXT(AI48,"YYYY-MM")</f>
        <v>2026-06</v>
      </c>
      <c r="AM49" s="69" cm="1">
        <f t="array" ref="AM49">IF(AL49=AL48,0,SUMPRODUCT((AC48:AI48&gt;=$N$8)*(AC48:AI48 &lt;= $N$9)*(TEXT(AC48:AI48,"yyyy-mm")=AL49)*(AC49:AI49 = "●")))</f>
        <v>0</v>
      </c>
      <c r="AN49" s="69" cm="1">
        <f t="array" ref="AN49">IF(AL49=AL48,0,SUMPRODUCT((AC48:AI48&gt;=$N$8)*(AC48:AI48 &lt;= $N$9)*(TEXT(AC48:AI48,"yyyy-mm")=AL49)*(AC49:AI49 = "▲")))</f>
        <v>0</v>
      </c>
      <c r="AO49" s="69" cm="1">
        <f t="array" ref="AO49">IF(AL49=AL48,0,SUMPRODUCT((AC48:AI48&gt;=$N$8)*(AC48:AI48 &lt;= $N$9)*(TEXT(AC48:AI48,"yyyy-mm")=AL49)*(AC49:AI49 = "★")))</f>
        <v>0</v>
      </c>
      <c r="AP49" s="65"/>
      <c r="AQ49" s="7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3"/>
    </row>
    <row r="50" spans="1:55" s="8" customFormat="1" ht="19.5" customHeight="1" x14ac:dyDescent="0.45">
      <c r="A50" s="4"/>
      <c r="B50" s="4"/>
      <c r="C50" s="4"/>
      <c r="D50" s="4"/>
      <c r="E50" s="4"/>
      <c r="F50" s="4"/>
      <c r="G50" s="4"/>
      <c r="H50" s="4"/>
      <c r="I50" s="4"/>
      <c r="J50" s="86"/>
      <c r="K50" s="87"/>
      <c r="L50" s="28"/>
      <c r="M50" s="28"/>
      <c r="N50" s="28"/>
      <c r="O50" s="28"/>
      <c r="P50" s="28"/>
      <c r="Q50" s="28"/>
      <c r="R50" s="28"/>
      <c r="S50" s="28"/>
      <c r="T50" s="86"/>
      <c r="U50" s="148">
        <f>IFERROR(AVERAGEIF(U18:U49,"&gt;-1"),0)</f>
        <v>0</v>
      </c>
      <c r="V50" s="86"/>
      <c r="W50" s="81"/>
      <c r="X50" s="81"/>
      <c r="Y50" s="81"/>
      <c r="Z50" s="86"/>
      <c r="AA50" s="88"/>
      <c r="AB50" s="28"/>
      <c r="AC50" s="28"/>
      <c r="AD50" s="28"/>
      <c r="AE50" s="28"/>
      <c r="AF50" s="28"/>
      <c r="AG50" s="28"/>
      <c r="AH50" s="28"/>
      <c r="AI50" s="28"/>
      <c r="AJ50" s="65"/>
      <c r="AK50" s="71">
        <f>IFERROR(AVERAGEIF(AK18:AK49,"&gt;-1"),0)</f>
        <v>0</v>
      </c>
      <c r="AL50" s="65"/>
      <c r="AM50" s="64"/>
      <c r="AN50" s="64"/>
      <c r="AO50" s="64"/>
      <c r="AP50" s="65"/>
      <c r="AQ50" s="7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3"/>
    </row>
    <row r="51" spans="1:55" s="8" customFormat="1" ht="23.25" customHeight="1" x14ac:dyDescent="0.45">
      <c r="A51" s="4"/>
      <c r="B51" s="4"/>
      <c r="C51" s="4"/>
      <c r="D51" s="4"/>
      <c r="E51" s="4"/>
      <c r="F51" s="4"/>
      <c r="G51" s="4"/>
      <c r="H51" s="4"/>
      <c r="I51" s="4"/>
      <c r="J51" s="75" t="s">
        <v>63</v>
      </c>
      <c r="K51" s="76"/>
      <c r="L51" s="76"/>
      <c r="M51" s="77"/>
      <c r="N51" s="78"/>
      <c r="O51" s="79"/>
      <c r="P51" s="79"/>
      <c r="Q51" s="79"/>
      <c r="R51" s="79"/>
      <c r="S51" s="79"/>
      <c r="T51" s="80"/>
      <c r="U51" s="80"/>
      <c r="V51" s="80"/>
      <c r="W51" s="81"/>
      <c r="X51" s="81"/>
      <c r="Y51" s="81"/>
      <c r="Z51" s="80"/>
      <c r="AA51" s="82"/>
      <c r="AB51" s="79"/>
      <c r="AC51" s="79"/>
      <c r="AD51" s="79"/>
      <c r="AE51" s="79"/>
      <c r="AF51" s="28"/>
      <c r="AG51" s="28"/>
      <c r="AH51" s="28"/>
      <c r="AI51" s="28"/>
      <c r="AJ51" s="65"/>
      <c r="AK51" s="71"/>
      <c r="AL51" s="65"/>
      <c r="AM51" s="64"/>
      <c r="AN51" s="64"/>
      <c r="AO51" s="64"/>
      <c r="AP51" s="65"/>
      <c r="AQ51" s="7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3"/>
    </row>
    <row r="52" spans="1:55" s="8" customFormat="1" ht="27" customHeight="1" x14ac:dyDescent="0.45">
      <c r="J52" s="83"/>
      <c r="K52" s="84"/>
      <c r="L52" s="84"/>
      <c r="M52" s="60" t="s">
        <v>95</v>
      </c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28"/>
      <c r="AI52" s="28"/>
      <c r="AJ52" s="65"/>
      <c r="AK52" s="65"/>
      <c r="AL52" s="65"/>
      <c r="AM52" s="64"/>
      <c r="AN52" s="64"/>
      <c r="AO52" s="64"/>
      <c r="AP52" s="65"/>
      <c r="AQ52" s="7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3"/>
    </row>
    <row r="53" spans="1:55" ht="19.5" customHeight="1" x14ac:dyDescent="0.45">
      <c r="J53" s="86"/>
      <c r="K53" s="87"/>
      <c r="L53" s="28"/>
      <c r="M53" s="28"/>
      <c r="N53" s="28"/>
      <c r="O53" s="28"/>
      <c r="P53" s="28"/>
      <c r="Q53" s="28"/>
      <c r="R53" s="28"/>
      <c r="S53" s="28"/>
      <c r="T53" s="86"/>
      <c r="U53" s="86"/>
      <c r="V53" s="86"/>
      <c r="W53" s="81"/>
      <c r="X53" s="81"/>
      <c r="Y53" s="81"/>
      <c r="Z53" s="86"/>
      <c r="AA53" s="88"/>
      <c r="AB53" s="28"/>
      <c r="AC53" s="28"/>
      <c r="AD53" s="28"/>
      <c r="AE53" s="28"/>
      <c r="AF53" s="28"/>
      <c r="AG53" s="28"/>
      <c r="AH53" s="28"/>
      <c r="AI53" s="28"/>
      <c r="AJ53" s="65"/>
      <c r="AK53" s="65"/>
      <c r="AL53" s="65"/>
      <c r="AM53" s="64"/>
      <c r="AN53" s="64"/>
      <c r="AO53" s="64"/>
      <c r="AP53" s="65"/>
    </row>
    <row r="54" spans="1:55" s="8" customFormat="1" ht="19.5" customHeight="1" x14ac:dyDescent="0.45">
      <c r="J54" s="86"/>
      <c r="K54" s="87"/>
      <c r="L54" s="28"/>
      <c r="M54" s="28"/>
      <c r="N54" s="28"/>
      <c r="O54" s="28"/>
      <c r="P54" s="28"/>
      <c r="Q54" s="28"/>
      <c r="R54" s="28"/>
      <c r="S54" s="28"/>
      <c r="T54" s="86"/>
      <c r="U54" s="86"/>
      <c r="V54" s="86"/>
      <c r="W54" s="81"/>
      <c r="X54" s="81"/>
      <c r="Y54" s="81"/>
      <c r="Z54" s="86"/>
      <c r="AA54" s="88"/>
      <c r="AB54" s="28"/>
      <c r="AC54" s="28"/>
      <c r="AD54" s="28"/>
      <c r="AE54" s="28"/>
      <c r="AF54" s="28"/>
      <c r="AG54" s="28"/>
      <c r="AH54" s="28"/>
      <c r="AI54" s="28"/>
      <c r="AJ54" s="65"/>
      <c r="AK54" s="65"/>
      <c r="AL54" s="65"/>
      <c r="AM54" s="64"/>
      <c r="AN54" s="64"/>
      <c r="AO54" s="64"/>
      <c r="AP54" s="68"/>
      <c r="AQ54" s="19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3"/>
    </row>
    <row r="55" spans="1:55" s="8" customFormat="1" ht="19.5" customHeight="1" thickBot="1" x14ac:dyDescent="0.5">
      <c r="J55" s="86"/>
      <c r="K55" s="87"/>
      <c r="L55" s="28"/>
      <c r="M55" s="28"/>
      <c r="N55" s="28"/>
      <c r="O55" s="28"/>
      <c r="P55" s="28"/>
      <c r="Q55" s="28"/>
      <c r="R55" s="28"/>
      <c r="S55" s="28"/>
      <c r="T55" s="86"/>
      <c r="U55" s="86"/>
      <c r="V55" s="86"/>
      <c r="W55" s="81"/>
      <c r="X55" s="81"/>
      <c r="Y55" s="81"/>
      <c r="Z55" s="86"/>
      <c r="AA55" s="88"/>
      <c r="AB55" s="28"/>
      <c r="AC55" s="28"/>
      <c r="AD55" s="28"/>
      <c r="AE55" s="28"/>
      <c r="AF55" s="28"/>
      <c r="AG55" s="28"/>
      <c r="AH55" s="28"/>
      <c r="AI55" s="28"/>
      <c r="AJ55" s="65"/>
      <c r="AK55" s="65"/>
      <c r="AL55" s="65"/>
      <c r="AM55" s="64"/>
      <c r="AN55" s="64"/>
      <c r="AO55" s="64"/>
      <c r="AP55" s="68"/>
      <c r="AQ55" s="19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3"/>
    </row>
    <row r="56" spans="1:55" s="8" customFormat="1" ht="19.5" customHeight="1" x14ac:dyDescent="0.45">
      <c r="J56" s="86"/>
      <c r="K56" s="86"/>
      <c r="L56" s="132" t="s">
        <v>47</v>
      </c>
      <c r="M56" s="133" t="str">
        <f>"実施状況（"&amp;YEAR(M58)&amp;"年～）"</f>
        <v>実施状況（2026年～）</v>
      </c>
      <c r="N56" s="133"/>
      <c r="O56" s="133"/>
      <c r="P56" s="133"/>
      <c r="Q56" s="133"/>
      <c r="R56" s="133"/>
      <c r="S56" s="134"/>
      <c r="T56" s="86"/>
      <c r="U56" s="86"/>
      <c r="V56" s="86"/>
      <c r="W56" s="81"/>
      <c r="X56" s="81"/>
      <c r="Y56" s="81"/>
      <c r="Z56" s="86"/>
      <c r="AA56" s="28"/>
      <c r="AB56" s="132" t="s">
        <v>47</v>
      </c>
      <c r="AC56" s="133" t="str">
        <f>"実施状況（"&amp;YEAR(AC58)&amp;"年～）"</f>
        <v>実施状況（2026年～）</v>
      </c>
      <c r="AD56" s="133"/>
      <c r="AE56" s="133"/>
      <c r="AF56" s="133"/>
      <c r="AG56" s="133"/>
      <c r="AH56" s="133"/>
      <c r="AI56" s="134"/>
      <c r="AJ56" s="65"/>
      <c r="AK56" s="65"/>
      <c r="AL56" s="65"/>
      <c r="AM56" s="64"/>
      <c r="AN56" s="64"/>
      <c r="AO56" s="64"/>
      <c r="AP56" s="68"/>
      <c r="AQ56" s="19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3"/>
    </row>
    <row r="57" spans="1:55" s="8" customFormat="1" ht="19.5" customHeight="1" thickBot="1" x14ac:dyDescent="0.5">
      <c r="J57" s="86"/>
      <c r="K57" s="135" t="s">
        <v>48</v>
      </c>
      <c r="L57" s="136"/>
      <c r="M57" s="137" t="s">
        <v>49</v>
      </c>
      <c r="N57" s="137" t="s">
        <v>50</v>
      </c>
      <c r="O57" s="137" t="s">
        <v>51</v>
      </c>
      <c r="P57" s="137" t="s">
        <v>52</v>
      </c>
      <c r="Q57" s="137" t="s">
        <v>53</v>
      </c>
      <c r="R57" s="138" t="s">
        <v>54</v>
      </c>
      <c r="S57" s="139" t="s">
        <v>55</v>
      </c>
      <c r="T57" s="135" t="s">
        <v>47</v>
      </c>
      <c r="U57" s="86" t="s">
        <v>56</v>
      </c>
      <c r="V57" s="86" t="s">
        <v>57</v>
      </c>
      <c r="W57" s="140" t="s">
        <v>38</v>
      </c>
      <c r="X57" s="140" t="s">
        <v>39</v>
      </c>
      <c r="Y57" s="140" t="s">
        <v>40</v>
      </c>
      <c r="Z57" s="86"/>
      <c r="AA57" s="135" t="s">
        <v>48</v>
      </c>
      <c r="AB57" s="136"/>
      <c r="AC57" s="137" t="s">
        <v>49</v>
      </c>
      <c r="AD57" s="137" t="s">
        <v>50</v>
      </c>
      <c r="AE57" s="137" t="s">
        <v>51</v>
      </c>
      <c r="AF57" s="137" t="s">
        <v>52</v>
      </c>
      <c r="AG57" s="137" t="s">
        <v>53</v>
      </c>
      <c r="AH57" s="138" t="s">
        <v>54</v>
      </c>
      <c r="AI57" s="139" t="s">
        <v>55</v>
      </c>
      <c r="AJ57" s="68" t="s">
        <v>47</v>
      </c>
      <c r="AK57" s="65" t="s">
        <v>56</v>
      </c>
      <c r="AL57" s="65" t="s">
        <v>57</v>
      </c>
      <c r="AM57" s="69" t="s">
        <v>38</v>
      </c>
      <c r="AN57" s="69" t="s">
        <v>39</v>
      </c>
      <c r="AO57" s="69" t="s">
        <v>40</v>
      </c>
      <c r="AP57" s="68"/>
      <c r="AQ57" s="19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3"/>
    </row>
    <row r="58" spans="1:55" s="8" customFormat="1" ht="19.5" customHeight="1" x14ac:dyDescent="0.45">
      <c r="J58" s="86"/>
      <c r="K58" s="135"/>
      <c r="L58" s="132">
        <v>33</v>
      </c>
      <c r="M58" s="141">
        <f>AI48+1</f>
        <v>46181</v>
      </c>
      <c r="N58" s="141">
        <f t="shared" ref="N58:S58" si="158">M58+1</f>
        <v>46182</v>
      </c>
      <c r="O58" s="141">
        <f t="shared" si="158"/>
        <v>46183</v>
      </c>
      <c r="P58" s="141">
        <f t="shared" si="158"/>
        <v>46184</v>
      </c>
      <c r="Q58" s="141">
        <f t="shared" si="158"/>
        <v>46185</v>
      </c>
      <c r="R58" s="142">
        <f t="shared" si="158"/>
        <v>46186</v>
      </c>
      <c r="S58" s="143">
        <f t="shared" si="158"/>
        <v>46187</v>
      </c>
      <c r="T58" s="135">
        <f t="shared" ref="T58" si="159">COUNTIF(M59:S59,"★")</f>
        <v>0</v>
      </c>
      <c r="U58" s="135"/>
      <c r="V58" s="135" t="str">
        <f>TEXT(M58,"YYYY-MM")</f>
        <v>2026-06</v>
      </c>
      <c r="W58" s="140" cm="1">
        <f t="array" ref="W58">SUMPRODUCT((M58:S58&gt;=$N$8)*(M58:S58 &lt;= $N$9)*(TEXT(M58:S58,"yyyy-mm")=V58)*(M59:S59 = "●"))</f>
        <v>0</v>
      </c>
      <c r="X58" s="140" cm="1">
        <f t="array" ref="X58">SUMPRODUCT((R58:S58&gt;=$N$8)*(R58:S58 &lt;= $N$9)*(TEXT(R58:S58,"yyyy-mm")=V58)*(R59:S59 = "▲"))</f>
        <v>0</v>
      </c>
      <c r="Y58" s="140" cm="1">
        <f t="array" ref="Y58">SUMPRODUCT((M58:S58&gt;=$N$8)*(M58:S58 &lt;= $N$9)*(TEXT(M58:S58,"yyyy-mm")=V58)*(M59:S59 = "★"))</f>
        <v>0</v>
      </c>
      <c r="Z58" s="135"/>
      <c r="AA58" s="135"/>
      <c r="AB58" s="132">
        <v>54</v>
      </c>
      <c r="AC58" s="141">
        <f>S98+1</f>
        <v>46328</v>
      </c>
      <c r="AD58" s="141">
        <f t="shared" ref="AD58:AI58" si="160">AC58+1</f>
        <v>46329</v>
      </c>
      <c r="AE58" s="141">
        <f t="shared" si="160"/>
        <v>46330</v>
      </c>
      <c r="AF58" s="141">
        <f t="shared" si="160"/>
        <v>46331</v>
      </c>
      <c r="AG58" s="141">
        <f t="shared" si="160"/>
        <v>46332</v>
      </c>
      <c r="AH58" s="142">
        <f t="shared" si="160"/>
        <v>46333</v>
      </c>
      <c r="AI58" s="143">
        <f t="shared" si="160"/>
        <v>46334</v>
      </c>
      <c r="AJ58" s="68">
        <f t="shared" ref="AJ58" si="161">COUNTIF(AC59:AI59,"★")</f>
        <v>0</v>
      </c>
      <c r="AK58" s="68"/>
      <c r="AL58" s="68" t="str">
        <f>TEXT(AC58,"YYYY-MM")</f>
        <v>2026-11</v>
      </c>
      <c r="AM58" s="69" cm="1">
        <f t="array" ref="AM58">SUMPRODUCT((AC58:AI58&gt;=$N$8)*(AC58:AI58 &lt;= $N$9)*(TEXT(AC58:AI58,"yyyy-mm")=AL58)*(AC59:AI59 = "●"))</f>
        <v>0</v>
      </c>
      <c r="AN58" s="69" cm="1">
        <f t="array" ref="AN58">SUMPRODUCT((AH58:AI58&gt;=$N$8)*(AH58:AI58 &lt;= $N$9)*(TEXT(AH58:AI58,"yyyy-mm")=AL58)*(AH59:AI59 = "▲"))</f>
        <v>0</v>
      </c>
      <c r="AO58" s="69" cm="1">
        <f t="array" ref="AO58">SUMPRODUCT((AC58:AI58&gt;=$N$8)*(AC58:AI58 &lt;= $N$9)*(TEXT(AC58:AI58,"yyyy-mm")=AL58)*(AC59:AI59 = "★"))</f>
        <v>0</v>
      </c>
      <c r="AP58" s="68"/>
      <c r="AQ58" s="19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3"/>
    </row>
    <row r="59" spans="1:55" s="8" customFormat="1" ht="19.5" customHeight="1" thickBot="1" x14ac:dyDescent="0.5">
      <c r="J59" s="86"/>
      <c r="K59" s="135" t="str">
        <f>IF(U59&gt;=0.285,"OK","NG")</f>
        <v>NG</v>
      </c>
      <c r="L59" s="136"/>
      <c r="M59" s="144"/>
      <c r="N59" s="144"/>
      <c r="O59" s="144"/>
      <c r="P59" s="144"/>
      <c r="Q59" s="144"/>
      <c r="R59" s="145"/>
      <c r="S59" s="146"/>
      <c r="T59" s="135">
        <f t="shared" ref="T59" si="162">COUNTIF(M59:S59,"●")</f>
        <v>0</v>
      </c>
      <c r="U59" s="147">
        <f>IF(COUNTA(M59:S59)=0,-1,IF(OR(COUNTIF(M59:S59,"▲")&gt;6,AND(M58&lt;$N$9,$N$9&lt;S58)),0.285,IF(T58+T59=0,0,T59/(T59+T58))))</f>
        <v>-1</v>
      </c>
      <c r="V59" s="135" t="str">
        <f>TEXT(S58,"YYYY-MM")</f>
        <v>2026-06</v>
      </c>
      <c r="W59" s="140" cm="1">
        <f t="array" ref="W59">IF(V59=V58,0,SUMPRODUCT((M58:S58&gt;=$N$8)*(M58:S58 &lt;= $N$9)*(TEXT(M58:S58,"yyyy-mm")=V59)*(M59:S59 = "●")))</f>
        <v>0</v>
      </c>
      <c r="X59" s="140" cm="1">
        <f t="array" ref="X59">IF(V59=V58,0,SUMPRODUCT((M58:S58&gt;=$N$8)*(M58:S58 &lt;= $N$9)*(TEXT(M58:S58,"yyyy-mm")=V59)*(M59:S59 = "▲")))</f>
        <v>0</v>
      </c>
      <c r="Y59" s="140" cm="1">
        <f t="array" ref="Y59">IF(V59=V58,0,SUMPRODUCT((M58:S58&gt;=$N$8)*(M58:S58 &lt;= $N$9)*(TEXT(M58:S58,"yyyy-mm")=V59)*(M59:S59 = "★")))</f>
        <v>0</v>
      </c>
      <c r="Z59" s="135"/>
      <c r="AA59" s="135" t="str">
        <f>IF(AK59&gt;=0.285,"OK","NG")</f>
        <v>NG</v>
      </c>
      <c r="AB59" s="136"/>
      <c r="AC59" s="144"/>
      <c r="AD59" s="144"/>
      <c r="AE59" s="144"/>
      <c r="AF59" s="144"/>
      <c r="AG59" s="144"/>
      <c r="AH59" s="145"/>
      <c r="AI59" s="146"/>
      <c r="AJ59" s="68">
        <f t="shared" ref="AJ59" si="163">COUNTIF(AC59:AI59,"●")</f>
        <v>0</v>
      </c>
      <c r="AK59" s="70">
        <f>IF(COUNTA(AC59:AI59)=0,-1,IF(OR(COUNTIF(AC59:AI59,"▲")&gt;6,AND(AC58&lt;$N$9,$N$9&lt;AI58)),0.285,IF(AJ58+AJ59=0,0,AJ59/(AJ59+AJ58))))</f>
        <v>-1</v>
      </c>
      <c r="AL59" s="68" t="str">
        <f>TEXT(AI58,"YYYY-MM")</f>
        <v>2026-11</v>
      </c>
      <c r="AM59" s="69" cm="1">
        <f t="array" ref="AM59">IF(AL59=AL58,0,SUMPRODUCT((AC58:AI58&gt;=$N$8)*(AC58:AI58 &lt;= $N$9)*(TEXT(AC58:AI58,"yyyy-mm")=AL59)*(AC59:AI59 = "●")))</f>
        <v>0</v>
      </c>
      <c r="AN59" s="69" cm="1">
        <f t="array" ref="AN59">IF(AL59=AL58,0,SUMPRODUCT((AC58:AI58&gt;=$N$8)*(AC58:AI58 &lt;= $N$9)*(TEXT(AC58:AI58,"yyyy-mm")=AL59)*(AC59:AI59 = "▲")))</f>
        <v>0</v>
      </c>
      <c r="AO59" s="69" cm="1">
        <f t="array" ref="AO59">IF(AL59=AL58,0,SUMPRODUCT((AC58:AI58&gt;=$N$8)*(AC58:AI58 &lt;= $N$9)*(TEXT(AC58:AI58,"yyyy-mm")=AL59)*(AC59:AI59 = "★")))</f>
        <v>0</v>
      </c>
      <c r="AP59" s="68"/>
      <c r="AQ59" s="19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3"/>
    </row>
    <row r="60" spans="1:55" s="8" customFormat="1" ht="19.5" customHeight="1" x14ac:dyDescent="0.45">
      <c r="J60" s="86"/>
      <c r="K60" s="135"/>
      <c r="L60" s="132">
        <v>34</v>
      </c>
      <c r="M60" s="141">
        <f>S58+1</f>
        <v>46188</v>
      </c>
      <c r="N60" s="141">
        <f t="shared" ref="N60:S60" si="164">M60+1</f>
        <v>46189</v>
      </c>
      <c r="O60" s="141">
        <f t="shared" si="164"/>
        <v>46190</v>
      </c>
      <c r="P60" s="141">
        <f t="shared" si="164"/>
        <v>46191</v>
      </c>
      <c r="Q60" s="141">
        <f t="shared" si="164"/>
        <v>46192</v>
      </c>
      <c r="R60" s="142">
        <f t="shared" si="164"/>
        <v>46193</v>
      </c>
      <c r="S60" s="143">
        <f t="shared" si="164"/>
        <v>46194</v>
      </c>
      <c r="T60" s="135">
        <f t="shared" ref="T60" si="165">COUNTIF(M61:S61,"★")</f>
        <v>0</v>
      </c>
      <c r="U60" s="135"/>
      <c r="V60" s="135" t="str">
        <f>TEXT(M60,"YYYY-MM")</f>
        <v>2026-06</v>
      </c>
      <c r="W60" s="140" cm="1">
        <f t="array" ref="W60">SUMPRODUCT((M60:S60&gt;=$N$8)*(M60:S60 &lt;= $N$9)*(TEXT(M60:S60,"yyyy-mm")=V60)*(M61:S61 = "●"))</f>
        <v>0</v>
      </c>
      <c r="X60" s="140" cm="1">
        <f t="array" ref="X60">SUMPRODUCT((R60:S60&gt;=$N$8)*(R60:S60 &lt;= $N$9)*(TEXT(R60:S60,"yyyy-mm")=V60)*(R61:S61 = "▲"))</f>
        <v>0</v>
      </c>
      <c r="Y60" s="140" cm="1">
        <f t="array" ref="Y60">SUMPRODUCT((M60:S60&gt;=$N$8)*(M60:S60 &lt;= $N$9)*(TEXT(M60:S60,"yyyy-mm")=V60)*(M61:S61 = "★"))</f>
        <v>0</v>
      </c>
      <c r="Z60" s="135"/>
      <c r="AA60" s="135"/>
      <c r="AB60" s="132">
        <v>55</v>
      </c>
      <c r="AC60" s="141">
        <f>AI58+1</f>
        <v>46335</v>
      </c>
      <c r="AD60" s="141">
        <f t="shared" ref="AD60:AI60" si="166">AC60+1</f>
        <v>46336</v>
      </c>
      <c r="AE60" s="141">
        <f t="shared" si="166"/>
        <v>46337</v>
      </c>
      <c r="AF60" s="141">
        <f t="shared" si="166"/>
        <v>46338</v>
      </c>
      <c r="AG60" s="141">
        <f t="shared" si="166"/>
        <v>46339</v>
      </c>
      <c r="AH60" s="142">
        <f t="shared" si="166"/>
        <v>46340</v>
      </c>
      <c r="AI60" s="143">
        <f t="shared" si="166"/>
        <v>46341</v>
      </c>
      <c r="AJ60" s="68">
        <f t="shared" ref="AJ60" si="167">COUNTIF(AC61:AI61,"★")</f>
        <v>0</v>
      </c>
      <c r="AK60" s="68"/>
      <c r="AL60" s="68" t="str">
        <f>TEXT(AC60,"YYYY-MM")</f>
        <v>2026-11</v>
      </c>
      <c r="AM60" s="69" cm="1">
        <f t="array" ref="AM60">SUMPRODUCT((AC60:AI60&gt;=$N$8)*(AC60:AI60 &lt;= $N$9)*(TEXT(AC60:AI60,"yyyy-mm")=AL60)*(AC61:AI61 = "●"))</f>
        <v>0</v>
      </c>
      <c r="AN60" s="69" cm="1">
        <f t="array" ref="AN60">SUMPRODUCT((AH60:AI60&gt;=$N$8)*(AH60:AI60 &lt;= $N$9)*(TEXT(AH60:AI60,"yyyy-mm")=AL60)*(AH61:AI61 = "▲"))</f>
        <v>0</v>
      </c>
      <c r="AO60" s="69" cm="1">
        <f t="array" ref="AO60">SUMPRODUCT((AC60:AI60&gt;=$N$8)*(AC60:AI60 &lt;= $N$9)*(TEXT(AC60:AI60,"yyyy-mm")=AL60)*(AC61:AI61 = "★"))</f>
        <v>0</v>
      </c>
      <c r="AP60" s="68"/>
      <c r="AQ60" s="19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3"/>
    </row>
    <row r="61" spans="1:55" s="8" customFormat="1" ht="19.5" customHeight="1" thickBot="1" x14ac:dyDescent="0.5">
      <c r="J61" s="86"/>
      <c r="K61" s="135" t="str">
        <f t="shared" ref="K61" si="168">IF(U61&gt;=0.285,"OK","NG")</f>
        <v>NG</v>
      </c>
      <c r="L61" s="136"/>
      <c r="M61" s="144"/>
      <c r="N61" s="144"/>
      <c r="O61" s="144"/>
      <c r="P61" s="144"/>
      <c r="Q61" s="144"/>
      <c r="R61" s="145"/>
      <c r="S61" s="146"/>
      <c r="T61" s="135">
        <f t="shared" ref="T61" si="169">COUNTIF(M61:S61,"●")</f>
        <v>0</v>
      </c>
      <c r="U61" s="147">
        <f t="shared" ref="U61" si="170">IF(COUNTA(M61:S61)=0,-1,IF(OR(COUNTIF(M61:S61,"▲")&gt;6,AND(M60&lt;$N$9,$N$9&lt;S60)),0.285,IF(T60+T61=0,0,T61/(T61+T60))))</f>
        <v>-1</v>
      </c>
      <c r="V61" s="135" t="str">
        <f>TEXT(S60,"YYYY-MM")</f>
        <v>2026-06</v>
      </c>
      <c r="W61" s="140" cm="1">
        <f t="array" ref="W61">IF(V61=V60,0,SUMPRODUCT((M60:S60&gt;=$N$8)*(M60:S60 &lt;= $N$9)*(TEXT(M60:S60,"yyyy-mm")=V61)*(M61:S61 = "●")))</f>
        <v>0</v>
      </c>
      <c r="X61" s="140" cm="1">
        <f t="array" ref="X61">IF(V61=V60,0,SUMPRODUCT((M60:S60&gt;=$N$8)*(M60:S60 &lt;= $N$9)*(TEXT(M60:S60,"yyyy-mm")=V61)*(M61:S61 = "▲")))</f>
        <v>0</v>
      </c>
      <c r="Y61" s="140" cm="1">
        <f t="array" ref="Y61">IF(V61=V60,0,SUMPRODUCT((M60:S60&gt;=$N$8)*(M60:S60 &lt;= $N$9)*(TEXT(M60:S60,"yyyy-mm")=V61)*(M61:S61 = "★")))</f>
        <v>0</v>
      </c>
      <c r="Z61" s="135"/>
      <c r="AA61" s="135" t="str">
        <f t="shared" ref="AA61" si="171">IF(AK61&gt;=0.285,"OK","NG")</f>
        <v>NG</v>
      </c>
      <c r="AB61" s="136"/>
      <c r="AC61" s="144"/>
      <c r="AD61" s="144"/>
      <c r="AE61" s="144"/>
      <c r="AF61" s="144"/>
      <c r="AG61" s="144"/>
      <c r="AH61" s="145"/>
      <c r="AI61" s="146"/>
      <c r="AJ61" s="68">
        <f t="shared" ref="AJ61" si="172">COUNTIF(AC61:AI61,"●")</f>
        <v>0</v>
      </c>
      <c r="AK61" s="70">
        <f t="shared" ref="AK61" si="173">IF(COUNTA(AC61:AI61)=0,-1,IF(OR(COUNTIF(AC61:AI61,"▲")&gt;6,AND(AC60&lt;$N$9,$N$9&lt;AI60)),0.285,IF(AJ60+AJ61=0,0,AJ61/(AJ61+AJ60))))</f>
        <v>-1</v>
      </c>
      <c r="AL61" s="68" t="str">
        <f>TEXT(AI60,"YYYY-MM")</f>
        <v>2026-11</v>
      </c>
      <c r="AM61" s="69" cm="1">
        <f t="array" ref="AM61">IF(AL61=AL60,0,SUMPRODUCT((AC60:AI60&gt;=$N$8)*(AC60:AI60 &lt;= $N$9)*(TEXT(AC60:AI60,"yyyy-mm")=AL61)*(AC61:AI61 = "●")))</f>
        <v>0</v>
      </c>
      <c r="AN61" s="69" cm="1">
        <f t="array" ref="AN61">IF(AL61=AL60,0,SUMPRODUCT((AC60:AI60&gt;=$N$8)*(AC60:AI60 &lt;= $N$9)*(TEXT(AC60:AI60,"yyyy-mm")=AL61)*(AC61:AI61 = "▲")))</f>
        <v>0</v>
      </c>
      <c r="AO61" s="69" cm="1">
        <f t="array" ref="AO61">IF(AL61=AL60,0,SUMPRODUCT((AC60:AI60&gt;=$N$8)*(AC60:AI60 &lt;= $N$9)*(TEXT(AC60:AI60,"yyyy-mm")=AL61)*(AC61:AI61 = "★")))</f>
        <v>0</v>
      </c>
      <c r="AP61" s="68"/>
      <c r="AQ61" s="19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3"/>
    </row>
    <row r="62" spans="1:55" s="8" customFormat="1" ht="19.5" customHeight="1" x14ac:dyDescent="0.45">
      <c r="J62" s="86"/>
      <c r="K62" s="135"/>
      <c r="L62" s="132">
        <v>35</v>
      </c>
      <c r="M62" s="141">
        <f>S60+1</f>
        <v>46195</v>
      </c>
      <c r="N62" s="141">
        <f t="shared" ref="N62:S62" si="174">M62+1</f>
        <v>46196</v>
      </c>
      <c r="O62" s="141">
        <f t="shared" si="174"/>
        <v>46197</v>
      </c>
      <c r="P62" s="141">
        <f t="shared" si="174"/>
        <v>46198</v>
      </c>
      <c r="Q62" s="141">
        <f t="shared" si="174"/>
        <v>46199</v>
      </c>
      <c r="R62" s="142">
        <f t="shared" si="174"/>
        <v>46200</v>
      </c>
      <c r="S62" s="143">
        <f t="shared" si="174"/>
        <v>46201</v>
      </c>
      <c r="T62" s="135">
        <f t="shared" ref="T62" si="175">COUNTIF(M63:S63,"★")</f>
        <v>0</v>
      </c>
      <c r="U62" s="135"/>
      <c r="V62" s="135" t="str">
        <f>TEXT(M62,"YYYY-MM")</f>
        <v>2026-06</v>
      </c>
      <c r="W62" s="140" cm="1">
        <f t="array" ref="W62">SUMPRODUCT((M62:S62&gt;=$N$8)*(M62:S62 &lt;= $N$9)*(TEXT(M62:S62,"yyyy-mm")=V62)*(M63:S63 = "●"))</f>
        <v>0</v>
      </c>
      <c r="X62" s="140" cm="1">
        <f t="array" ref="X62">SUMPRODUCT((R62:S62&gt;=$N$8)*(R62:S62 &lt;= $N$9)*(TEXT(R62:S62,"yyyy-mm")=V62)*(R63:S63 = "▲"))</f>
        <v>0</v>
      </c>
      <c r="Y62" s="140" cm="1">
        <f t="array" ref="Y62">SUMPRODUCT((M62:S62&gt;=$N$8)*(M62:S62 &lt;= $N$9)*(TEXT(M62:S62,"yyyy-mm")=V62)*(M63:S63 = "★"))</f>
        <v>0</v>
      </c>
      <c r="Z62" s="135"/>
      <c r="AA62" s="135"/>
      <c r="AB62" s="132">
        <v>56</v>
      </c>
      <c r="AC62" s="141">
        <f>AI60+1</f>
        <v>46342</v>
      </c>
      <c r="AD62" s="141">
        <f t="shared" ref="AD62:AI62" si="176">AC62+1</f>
        <v>46343</v>
      </c>
      <c r="AE62" s="141">
        <f t="shared" si="176"/>
        <v>46344</v>
      </c>
      <c r="AF62" s="141">
        <f t="shared" si="176"/>
        <v>46345</v>
      </c>
      <c r="AG62" s="141">
        <f t="shared" si="176"/>
        <v>46346</v>
      </c>
      <c r="AH62" s="142">
        <f t="shared" si="176"/>
        <v>46347</v>
      </c>
      <c r="AI62" s="143">
        <f t="shared" si="176"/>
        <v>46348</v>
      </c>
      <c r="AJ62" s="68">
        <f t="shared" ref="AJ62" si="177">COUNTIF(AC63:AI63,"★")</f>
        <v>0</v>
      </c>
      <c r="AK62" s="68"/>
      <c r="AL62" s="68" t="str">
        <f>TEXT(AC62,"YYYY-MM")</f>
        <v>2026-11</v>
      </c>
      <c r="AM62" s="69" cm="1">
        <f t="array" ref="AM62">SUMPRODUCT((AC62:AI62&gt;=$N$8)*(AC62:AI62 &lt;= $N$9)*(TEXT(AC62:AI62,"yyyy-mm")=AL62)*(AC63:AI63 = "●"))</f>
        <v>0</v>
      </c>
      <c r="AN62" s="69" cm="1">
        <f t="array" ref="AN62">SUMPRODUCT((AH62:AI62&gt;=$N$8)*(AH62:AI62 &lt;= $N$9)*(TEXT(AH62:AI62,"yyyy-mm")=AL62)*(AH63:AI63 = "▲"))</f>
        <v>0</v>
      </c>
      <c r="AO62" s="69" cm="1">
        <f t="array" ref="AO62">SUMPRODUCT((AC62:AI62&gt;=$N$8)*(AC62:AI62 &lt;= $N$9)*(TEXT(AC62:AI62,"yyyy-mm")=AL62)*(AC63:AI63 = "★"))</f>
        <v>0</v>
      </c>
      <c r="AP62" s="68"/>
      <c r="AQ62" s="19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3"/>
    </row>
    <row r="63" spans="1:55" s="8" customFormat="1" ht="19.5" customHeight="1" thickBot="1" x14ac:dyDescent="0.5">
      <c r="J63" s="86"/>
      <c r="K63" s="135" t="str">
        <f t="shared" ref="K63" si="178">IF(U63&gt;=0.285,"OK","NG")</f>
        <v>NG</v>
      </c>
      <c r="L63" s="136"/>
      <c r="M63" s="144"/>
      <c r="N63" s="144"/>
      <c r="O63" s="144"/>
      <c r="P63" s="144"/>
      <c r="Q63" s="144"/>
      <c r="R63" s="145"/>
      <c r="S63" s="146"/>
      <c r="T63" s="135">
        <f t="shared" ref="T63" si="179">COUNTIF(M63:S63,"●")</f>
        <v>0</v>
      </c>
      <c r="U63" s="147">
        <f t="shared" ref="U63" si="180">IF(COUNTA(M63:S63)=0,-1,IF(OR(COUNTIF(M63:S63,"▲")&gt;6,AND(M62&lt;$N$9,$N$9&lt;S62)),0.285,IF(T62+T63=0,0,T63/(T63+T62))))</f>
        <v>-1</v>
      </c>
      <c r="V63" s="135" t="str">
        <f>TEXT(S62,"YYYY-MM")</f>
        <v>2026-06</v>
      </c>
      <c r="W63" s="140" cm="1">
        <f t="array" ref="W63">IF(V63=V62,0,SUMPRODUCT((M62:S62&gt;=$N$8)*(M62:S62 &lt;= $N$9)*(TEXT(M62:S62,"yyyy-mm")=V63)*(M63:S63 = "●")))</f>
        <v>0</v>
      </c>
      <c r="X63" s="140" cm="1">
        <f t="array" ref="X63">IF(V63=V62,0,SUMPRODUCT((M62:S62&gt;=$N$8)*(M62:S62 &lt;= $N$9)*(TEXT(M62:S62,"yyyy-mm")=V63)*(M63:S63 = "▲")))</f>
        <v>0</v>
      </c>
      <c r="Y63" s="140" cm="1">
        <f t="array" ref="Y63">IF(V63=V62,0,SUMPRODUCT((M62:S62&gt;=$N$8)*(M62:S62 &lt;= $N$9)*(TEXT(M62:S62,"yyyy-mm")=V63)*(M63:S63 = "★")))</f>
        <v>0</v>
      </c>
      <c r="Z63" s="135"/>
      <c r="AA63" s="135" t="str">
        <f t="shared" ref="AA63" si="181">IF(AK63&gt;=0.285,"OK","NG")</f>
        <v>NG</v>
      </c>
      <c r="AB63" s="136"/>
      <c r="AC63" s="144"/>
      <c r="AD63" s="144"/>
      <c r="AE63" s="144"/>
      <c r="AF63" s="144"/>
      <c r="AG63" s="144"/>
      <c r="AH63" s="145"/>
      <c r="AI63" s="146"/>
      <c r="AJ63" s="68">
        <f t="shared" ref="AJ63" si="182">COUNTIF(AC63:AI63,"●")</f>
        <v>0</v>
      </c>
      <c r="AK63" s="70">
        <f t="shared" ref="AK63" si="183">IF(COUNTA(AC63:AI63)=0,-1,IF(OR(COUNTIF(AC63:AI63,"▲")&gt;6,AND(AC62&lt;$N$9,$N$9&lt;AI62)),0.285,IF(AJ62+AJ63=0,0,AJ63/(AJ63+AJ62))))</f>
        <v>-1</v>
      </c>
      <c r="AL63" s="68" t="str">
        <f>TEXT(AI62,"YYYY-MM")</f>
        <v>2026-11</v>
      </c>
      <c r="AM63" s="69" cm="1">
        <f t="array" ref="AM63">IF(AL63=AL62,0,SUMPRODUCT((AC62:AI62&gt;=$N$8)*(AC62:AI62 &lt;= $N$9)*(TEXT(AC62:AI62,"yyyy-mm")=AL63)*(AC63:AI63 = "●")))</f>
        <v>0</v>
      </c>
      <c r="AN63" s="69" cm="1">
        <f t="array" ref="AN63">IF(AL63=AL62,0,SUMPRODUCT((AC62:AI62&gt;=$N$8)*(AC62:AI62 &lt;= $N$9)*(TEXT(AC62:AI62,"yyyy-mm")=AL63)*(AC63:AI63 = "▲")))</f>
        <v>0</v>
      </c>
      <c r="AO63" s="69" cm="1">
        <f t="array" ref="AO63">IF(AL63=AL62,0,SUMPRODUCT((AC62:AI62&gt;=$N$8)*(AC62:AI62 &lt;= $N$9)*(TEXT(AC62:AI62,"yyyy-mm")=AL63)*(AC63:AI63 = "★")))</f>
        <v>0</v>
      </c>
      <c r="AP63" s="68"/>
      <c r="AQ63" s="19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3"/>
    </row>
    <row r="64" spans="1:55" s="8" customFormat="1" ht="19.5" customHeight="1" x14ac:dyDescent="0.45">
      <c r="J64" s="86"/>
      <c r="K64" s="135"/>
      <c r="L64" s="132">
        <v>36</v>
      </c>
      <c r="M64" s="141">
        <f>S62+1</f>
        <v>46202</v>
      </c>
      <c r="N64" s="141">
        <f t="shared" ref="N64:S64" si="184">M64+1</f>
        <v>46203</v>
      </c>
      <c r="O64" s="141">
        <f t="shared" si="184"/>
        <v>46204</v>
      </c>
      <c r="P64" s="141">
        <f t="shared" si="184"/>
        <v>46205</v>
      </c>
      <c r="Q64" s="141">
        <f t="shared" si="184"/>
        <v>46206</v>
      </c>
      <c r="R64" s="142">
        <f t="shared" si="184"/>
        <v>46207</v>
      </c>
      <c r="S64" s="143">
        <f t="shared" si="184"/>
        <v>46208</v>
      </c>
      <c r="T64" s="135">
        <f t="shared" ref="T64" si="185">COUNTIF(M65:S65,"★")</f>
        <v>0</v>
      </c>
      <c r="U64" s="135"/>
      <c r="V64" s="135" t="str">
        <f>TEXT(M64,"YYYY-MM")</f>
        <v>2026-06</v>
      </c>
      <c r="W64" s="140" cm="1">
        <f t="array" ref="W64">SUMPRODUCT((M64:S64&gt;=$N$8)*(M64:S64 &lt;= $N$9)*(TEXT(M64:S64,"yyyy-mm")=V64)*(M65:S65 = "●"))</f>
        <v>0</v>
      </c>
      <c r="X64" s="140" cm="1">
        <f t="array" ref="X64">SUMPRODUCT((R64:S64&gt;=$N$8)*(R64:S64 &lt;= $N$9)*(TEXT(R64:S64,"yyyy-mm")=V64)*(R65:S65 = "▲"))</f>
        <v>0</v>
      </c>
      <c r="Y64" s="140" cm="1">
        <f t="array" ref="Y64">SUMPRODUCT((M64:S64&gt;=$N$8)*(M64:S64 &lt;= $N$9)*(TEXT(M64:S64,"yyyy-mm")=V64)*(M65:S65 = "★"))</f>
        <v>0</v>
      </c>
      <c r="Z64" s="135"/>
      <c r="AA64" s="135"/>
      <c r="AB64" s="132">
        <v>57</v>
      </c>
      <c r="AC64" s="141">
        <f>AI62+1</f>
        <v>46349</v>
      </c>
      <c r="AD64" s="141">
        <f t="shared" ref="AD64:AI64" si="186">AC64+1</f>
        <v>46350</v>
      </c>
      <c r="AE64" s="141">
        <f t="shared" si="186"/>
        <v>46351</v>
      </c>
      <c r="AF64" s="141">
        <f t="shared" si="186"/>
        <v>46352</v>
      </c>
      <c r="AG64" s="141">
        <f t="shared" si="186"/>
        <v>46353</v>
      </c>
      <c r="AH64" s="142">
        <f t="shared" si="186"/>
        <v>46354</v>
      </c>
      <c r="AI64" s="143">
        <f t="shared" si="186"/>
        <v>46355</v>
      </c>
      <c r="AJ64" s="68">
        <f t="shared" ref="AJ64" si="187">COUNTIF(AC65:AI65,"★")</f>
        <v>0</v>
      </c>
      <c r="AK64" s="68"/>
      <c r="AL64" s="68" t="str">
        <f>TEXT(AC64,"YYYY-MM")</f>
        <v>2026-11</v>
      </c>
      <c r="AM64" s="69" cm="1">
        <f t="array" ref="AM64">SUMPRODUCT((AC64:AI64&gt;=$N$8)*(AC64:AI64 &lt;= $N$9)*(TEXT(AC64:AI64,"yyyy-mm")=AL64)*(AC65:AI65 = "●"))</f>
        <v>0</v>
      </c>
      <c r="AN64" s="69" cm="1">
        <f t="array" ref="AN64">SUMPRODUCT((AH64:AI64&gt;=$N$8)*(AH64:AI64 &lt;= $N$9)*(TEXT(AH64:AI64,"yyyy-mm")=AL64)*(AH65:AI65 = "▲"))</f>
        <v>0</v>
      </c>
      <c r="AO64" s="69" cm="1">
        <f t="array" ref="AO64">SUMPRODUCT((AC64:AI64&gt;=$N$8)*(AC64:AI64 &lt;= $N$9)*(TEXT(AC64:AI64,"yyyy-mm")=AL64)*(AC65:AI65 = "★"))</f>
        <v>0</v>
      </c>
      <c r="AP64" s="68"/>
      <c r="AQ64" s="19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3"/>
    </row>
    <row r="65" spans="10:55" s="8" customFormat="1" ht="19.5" customHeight="1" thickBot="1" x14ac:dyDescent="0.5">
      <c r="J65" s="86"/>
      <c r="K65" s="135" t="str">
        <f t="shared" ref="K65" si="188">IF(U65&gt;=0.285,"OK","NG")</f>
        <v>NG</v>
      </c>
      <c r="L65" s="136"/>
      <c r="M65" s="144"/>
      <c r="N65" s="144"/>
      <c r="O65" s="144"/>
      <c r="P65" s="144"/>
      <c r="Q65" s="144"/>
      <c r="R65" s="145"/>
      <c r="S65" s="146"/>
      <c r="T65" s="135">
        <f t="shared" ref="T65" si="189">COUNTIF(M65:S65,"●")</f>
        <v>0</v>
      </c>
      <c r="U65" s="147">
        <f t="shared" ref="U65" si="190">IF(COUNTA(M65:S65)=0,-1,IF(OR(COUNTIF(M65:S65,"▲")&gt;6,AND(M64&lt;$N$9,$N$9&lt;S64)),0.285,IF(T64+T65=0,0,T65/(T65+T64))))</f>
        <v>-1</v>
      </c>
      <c r="V65" s="135" t="str">
        <f>TEXT(S64,"YYYY-MM")</f>
        <v>2026-07</v>
      </c>
      <c r="W65" s="140" cm="1">
        <f t="array" ref="W65">IF(V65=V64,0,SUMPRODUCT((M64:S64&gt;=$N$8)*(M64:S64 &lt;= $N$9)*(TEXT(M64:S64,"yyyy-mm")=V65)*(M65:S65 = "●")))</f>
        <v>0</v>
      </c>
      <c r="X65" s="140" cm="1">
        <f t="array" ref="X65">IF(V65=V64,0,SUMPRODUCT((M64:S64&gt;=$N$8)*(M64:S64 &lt;= $N$9)*(TEXT(M64:S64,"yyyy-mm")=V65)*(M65:S65 = "▲")))</f>
        <v>0</v>
      </c>
      <c r="Y65" s="140" cm="1">
        <f t="array" ref="Y65">IF(V65=V64,0,SUMPRODUCT((M64:S64&gt;=$N$8)*(M64:S64 &lt;= $N$9)*(TEXT(M64:S64,"yyyy-mm")=V65)*(M65:S65 = "★")))</f>
        <v>0</v>
      </c>
      <c r="Z65" s="135"/>
      <c r="AA65" s="135" t="str">
        <f t="shared" ref="AA65" si="191">IF(AK65&gt;=0.285,"OK","NG")</f>
        <v>NG</v>
      </c>
      <c r="AB65" s="136"/>
      <c r="AC65" s="144"/>
      <c r="AD65" s="144"/>
      <c r="AE65" s="144"/>
      <c r="AF65" s="144"/>
      <c r="AG65" s="144"/>
      <c r="AH65" s="145"/>
      <c r="AI65" s="146"/>
      <c r="AJ65" s="68">
        <f t="shared" ref="AJ65" si="192">COUNTIF(AC65:AI65,"●")</f>
        <v>0</v>
      </c>
      <c r="AK65" s="70">
        <f t="shared" ref="AK65" si="193">IF(COUNTA(AC65:AI65)=0,-1,IF(OR(COUNTIF(AC65:AI65,"▲")&gt;6,AND(AC64&lt;$N$9,$N$9&lt;AI64)),0.285,IF(AJ64+AJ65=0,0,AJ65/(AJ65+AJ64))))</f>
        <v>-1</v>
      </c>
      <c r="AL65" s="68" t="str">
        <f>TEXT(AI64,"YYYY-MM")</f>
        <v>2026-11</v>
      </c>
      <c r="AM65" s="69" cm="1">
        <f t="array" ref="AM65">IF(AL65=AL64,0,SUMPRODUCT((AC64:AI64&gt;=$N$8)*(AC64:AI64 &lt;= $N$9)*(TEXT(AC64:AI64,"yyyy-mm")=AL65)*(AC65:AI65 = "●")))</f>
        <v>0</v>
      </c>
      <c r="AN65" s="69" cm="1">
        <f t="array" ref="AN65">IF(AL65=AL64,0,SUMPRODUCT((AC64:AI64&gt;=$N$8)*(AC64:AI64 &lt;= $N$9)*(TEXT(AC64:AI64,"yyyy-mm")=AL65)*(AC65:AI65 = "▲")))</f>
        <v>0</v>
      </c>
      <c r="AO65" s="69" cm="1">
        <f t="array" ref="AO65">IF(AL65=AL64,0,SUMPRODUCT((AC64:AI64&gt;=$N$8)*(AC64:AI64 &lt;= $N$9)*(TEXT(AC64:AI64,"yyyy-mm")=AL65)*(AC65:AI65 = "★")))</f>
        <v>0</v>
      </c>
      <c r="AP65" s="68"/>
      <c r="AQ65" s="19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3"/>
    </row>
    <row r="66" spans="10:55" s="8" customFormat="1" ht="19.5" customHeight="1" x14ac:dyDescent="0.45">
      <c r="J66" s="86"/>
      <c r="K66" s="135"/>
      <c r="L66" s="132">
        <v>37</v>
      </c>
      <c r="M66" s="141">
        <f>S64+1</f>
        <v>46209</v>
      </c>
      <c r="N66" s="141">
        <f t="shared" ref="N66:S66" si="194">M66+1</f>
        <v>46210</v>
      </c>
      <c r="O66" s="141">
        <f t="shared" si="194"/>
        <v>46211</v>
      </c>
      <c r="P66" s="141">
        <f t="shared" si="194"/>
        <v>46212</v>
      </c>
      <c r="Q66" s="141">
        <f t="shared" si="194"/>
        <v>46213</v>
      </c>
      <c r="R66" s="142">
        <f t="shared" si="194"/>
        <v>46214</v>
      </c>
      <c r="S66" s="143">
        <f t="shared" si="194"/>
        <v>46215</v>
      </c>
      <c r="T66" s="135">
        <f t="shared" ref="T66" si="195">COUNTIF(M67:S67,"★")</f>
        <v>0</v>
      </c>
      <c r="U66" s="135"/>
      <c r="V66" s="135" t="str">
        <f>TEXT(M66,"YYYY-MM")</f>
        <v>2026-07</v>
      </c>
      <c r="W66" s="140" cm="1">
        <f t="array" ref="W66">SUMPRODUCT((M66:S66&gt;=$N$8)*(M66:S66 &lt;= $N$9)*(TEXT(M66:S66,"yyyy-mm")=V66)*(M67:S67 = "●"))</f>
        <v>0</v>
      </c>
      <c r="X66" s="140" cm="1">
        <f t="array" ref="X66">SUMPRODUCT((R66:S66&gt;=$N$8)*(R66:S66 &lt;= $N$9)*(TEXT(R66:S66,"yyyy-mm")=V66)*(R67:S67 = "▲"))</f>
        <v>0</v>
      </c>
      <c r="Y66" s="140" cm="1">
        <f t="array" ref="Y66">SUMPRODUCT((M66:S66&gt;=$N$8)*(M66:S66 &lt;= $N$9)*(TEXT(M66:S66,"yyyy-mm")=V66)*(M67:S67 = "★"))</f>
        <v>0</v>
      </c>
      <c r="Z66" s="135"/>
      <c r="AA66" s="135"/>
      <c r="AB66" s="132">
        <v>58</v>
      </c>
      <c r="AC66" s="141">
        <f>AI64+1</f>
        <v>46356</v>
      </c>
      <c r="AD66" s="141">
        <f t="shared" ref="AD66:AI66" si="196">AC66+1</f>
        <v>46357</v>
      </c>
      <c r="AE66" s="141">
        <f t="shared" si="196"/>
        <v>46358</v>
      </c>
      <c r="AF66" s="141">
        <f t="shared" si="196"/>
        <v>46359</v>
      </c>
      <c r="AG66" s="141">
        <f t="shared" si="196"/>
        <v>46360</v>
      </c>
      <c r="AH66" s="142">
        <f t="shared" si="196"/>
        <v>46361</v>
      </c>
      <c r="AI66" s="143">
        <f t="shared" si="196"/>
        <v>46362</v>
      </c>
      <c r="AJ66" s="68">
        <f t="shared" ref="AJ66" si="197">COUNTIF(AC67:AI67,"★")</f>
        <v>0</v>
      </c>
      <c r="AK66" s="68"/>
      <c r="AL66" s="68" t="str">
        <f>TEXT(AC66,"YYYY-MM")</f>
        <v>2026-11</v>
      </c>
      <c r="AM66" s="69" cm="1">
        <f t="array" ref="AM66">SUMPRODUCT((AC66:AI66&gt;=$N$8)*(AC66:AI66 &lt;= $N$9)*(TEXT(AC66:AI66,"yyyy-mm")=AL66)*(AC67:AI67 = "●"))</f>
        <v>0</v>
      </c>
      <c r="AN66" s="69" cm="1">
        <f t="array" ref="AN66">SUMPRODUCT((AH66:AI66&gt;=$N$8)*(AH66:AI66 &lt;= $N$9)*(TEXT(AH66:AI66,"yyyy-mm")=AL66)*(AH67:AI67 = "▲"))</f>
        <v>0</v>
      </c>
      <c r="AO66" s="69" cm="1">
        <f t="array" ref="AO66">SUMPRODUCT((AC66:AI66&gt;=$N$8)*(AC66:AI66 &lt;= $N$9)*(TEXT(AC66:AI66,"yyyy-mm")=AL66)*(AC67:AI67 = "★"))</f>
        <v>0</v>
      </c>
      <c r="AP66" s="68"/>
      <c r="AQ66" s="19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3"/>
    </row>
    <row r="67" spans="10:55" s="8" customFormat="1" ht="19.5" customHeight="1" thickBot="1" x14ac:dyDescent="0.5">
      <c r="J67" s="86"/>
      <c r="K67" s="135" t="str">
        <f t="shared" ref="K67" si="198">IF(U67&gt;=0.285,"OK","NG")</f>
        <v>NG</v>
      </c>
      <c r="L67" s="136"/>
      <c r="M67" s="144"/>
      <c r="N67" s="144"/>
      <c r="O67" s="144"/>
      <c r="P67" s="144"/>
      <c r="Q67" s="144"/>
      <c r="R67" s="145"/>
      <c r="S67" s="146"/>
      <c r="T67" s="135">
        <f t="shared" ref="T67" si="199">COUNTIF(M67:S67,"●")</f>
        <v>0</v>
      </c>
      <c r="U67" s="147">
        <f t="shared" ref="U67" si="200">IF(COUNTA(M67:S67)=0,-1,IF(OR(COUNTIF(M67:S67,"▲")&gt;6,AND(M66&lt;$N$9,$N$9&lt;S66)),0.285,IF(T66+T67=0,0,T67/(T67+T66))))</f>
        <v>-1</v>
      </c>
      <c r="V67" s="135" t="str">
        <f>TEXT(S66,"YYYY-MM")</f>
        <v>2026-07</v>
      </c>
      <c r="W67" s="140" cm="1">
        <f t="array" ref="W67">IF(V67=V66,0,SUMPRODUCT((M66:S66&gt;=$N$8)*(M66:S66 &lt;= $N$9)*(TEXT(M66:S66,"yyyy-mm")=V67)*(M67:S67 = "●")))</f>
        <v>0</v>
      </c>
      <c r="X67" s="140" cm="1">
        <f t="array" ref="X67">IF(V67=V66,0,SUMPRODUCT((M66:S66&gt;=$N$8)*(M66:S66 &lt;= $N$9)*(TEXT(M66:S66,"yyyy-mm")=V67)*(M67:S67 = "▲")))</f>
        <v>0</v>
      </c>
      <c r="Y67" s="140" cm="1">
        <f t="array" ref="Y67">IF(V67=V66,0,SUMPRODUCT((M66:S66&gt;=$N$8)*(M66:S66 &lt;= $N$9)*(TEXT(M66:S66,"yyyy-mm")=V67)*(M67:S67 = "★")))</f>
        <v>0</v>
      </c>
      <c r="Z67" s="135"/>
      <c r="AA67" s="135" t="str">
        <f t="shared" ref="AA67" si="201">IF(AK67&gt;=0.285,"OK","NG")</f>
        <v>NG</v>
      </c>
      <c r="AB67" s="136"/>
      <c r="AC67" s="144"/>
      <c r="AD67" s="144"/>
      <c r="AE67" s="144"/>
      <c r="AF67" s="144"/>
      <c r="AG67" s="144"/>
      <c r="AH67" s="145"/>
      <c r="AI67" s="146"/>
      <c r="AJ67" s="68">
        <f t="shared" ref="AJ67" si="202">COUNTIF(AC67:AI67,"●")</f>
        <v>0</v>
      </c>
      <c r="AK67" s="70">
        <f t="shared" ref="AK67" si="203">IF(COUNTA(AC67:AI67)=0,-1,IF(OR(COUNTIF(AC67:AI67,"▲")&gt;6,AND(AC66&lt;$N$9,$N$9&lt;AI66)),0.285,IF(AJ66+AJ67=0,0,AJ67/(AJ67+AJ66))))</f>
        <v>-1</v>
      </c>
      <c r="AL67" s="68" t="str">
        <f>TEXT(AI66,"YYYY-MM")</f>
        <v>2026-12</v>
      </c>
      <c r="AM67" s="69" cm="1">
        <f t="array" ref="AM67">IF(AL67=AL66,0,SUMPRODUCT((AC66:AI66&gt;=$N$8)*(AC66:AI66 &lt;= $N$9)*(TEXT(AC66:AI66,"yyyy-mm")=AL67)*(AC67:AI67 = "●")))</f>
        <v>0</v>
      </c>
      <c r="AN67" s="69" cm="1">
        <f t="array" ref="AN67">IF(AL67=AL66,0,SUMPRODUCT((AC66:AI66&gt;=$N$8)*(AC66:AI66 &lt;= $N$9)*(TEXT(AC66:AI66,"yyyy-mm")=AL67)*(AC67:AI67 = "▲")))</f>
        <v>0</v>
      </c>
      <c r="AO67" s="69" cm="1">
        <f t="array" ref="AO67">IF(AL67=AL66,0,SUMPRODUCT((AC66:AI66&gt;=$N$8)*(AC66:AI66 &lt;= $N$9)*(TEXT(AC66:AI66,"yyyy-mm")=AL67)*(AC67:AI67 = "★")))</f>
        <v>0</v>
      </c>
      <c r="AP67" s="68"/>
      <c r="AQ67" s="19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3"/>
    </row>
    <row r="68" spans="10:55" s="8" customFormat="1" ht="19.5" customHeight="1" x14ac:dyDescent="0.45">
      <c r="J68" s="86"/>
      <c r="K68" s="135"/>
      <c r="L68" s="132">
        <v>38</v>
      </c>
      <c r="M68" s="141">
        <f>S66+1</f>
        <v>46216</v>
      </c>
      <c r="N68" s="141">
        <f t="shared" ref="N68:S68" si="204">M68+1</f>
        <v>46217</v>
      </c>
      <c r="O68" s="141">
        <f t="shared" si="204"/>
        <v>46218</v>
      </c>
      <c r="P68" s="141">
        <f t="shared" si="204"/>
        <v>46219</v>
      </c>
      <c r="Q68" s="141">
        <f t="shared" si="204"/>
        <v>46220</v>
      </c>
      <c r="R68" s="142">
        <f t="shared" si="204"/>
        <v>46221</v>
      </c>
      <c r="S68" s="143">
        <f t="shared" si="204"/>
        <v>46222</v>
      </c>
      <c r="T68" s="135">
        <f t="shared" ref="T68" si="205">COUNTIF(M69:S69,"★")</f>
        <v>0</v>
      </c>
      <c r="U68" s="135"/>
      <c r="V68" s="135" t="str">
        <f>TEXT(M68,"YYYY-MM")</f>
        <v>2026-07</v>
      </c>
      <c r="W68" s="140" cm="1">
        <f t="array" ref="W68">SUMPRODUCT((M68:S68&gt;=$N$8)*(M68:S68 &lt;= $N$9)*(TEXT(M68:S68,"yyyy-mm")=V68)*(M69:S69 = "●"))</f>
        <v>0</v>
      </c>
      <c r="X68" s="140" cm="1">
        <f t="array" ref="X68">SUMPRODUCT((R68:S68&gt;=$N$8)*(R68:S68 &lt;= $N$9)*(TEXT(R68:S68,"yyyy-mm")=V68)*(R69:S69 = "▲"))</f>
        <v>0</v>
      </c>
      <c r="Y68" s="140" cm="1">
        <f t="array" ref="Y68">SUMPRODUCT((M68:S68&gt;=$N$8)*(M68:S68 &lt;= $N$9)*(TEXT(M68:S68,"yyyy-mm")=V68)*(M69:S69 = "★"))</f>
        <v>0</v>
      </c>
      <c r="Z68" s="135"/>
      <c r="AA68" s="135"/>
      <c r="AB68" s="132">
        <v>59</v>
      </c>
      <c r="AC68" s="141">
        <f>AI66+1</f>
        <v>46363</v>
      </c>
      <c r="AD68" s="141">
        <f t="shared" ref="AD68:AI68" si="206">AC68+1</f>
        <v>46364</v>
      </c>
      <c r="AE68" s="141">
        <f t="shared" si="206"/>
        <v>46365</v>
      </c>
      <c r="AF68" s="141">
        <f t="shared" si="206"/>
        <v>46366</v>
      </c>
      <c r="AG68" s="141">
        <f t="shared" si="206"/>
        <v>46367</v>
      </c>
      <c r="AH68" s="142">
        <f t="shared" si="206"/>
        <v>46368</v>
      </c>
      <c r="AI68" s="143">
        <f t="shared" si="206"/>
        <v>46369</v>
      </c>
      <c r="AJ68" s="68">
        <f t="shared" ref="AJ68" si="207">COUNTIF(AC69:AI69,"★")</f>
        <v>0</v>
      </c>
      <c r="AK68" s="68"/>
      <c r="AL68" s="68" t="str">
        <f>TEXT(AC68,"YYYY-MM")</f>
        <v>2026-12</v>
      </c>
      <c r="AM68" s="69" cm="1">
        <f t="array" ref="AM68">SUMPRODUCT((AC68:AI68&gt;=$N$8)*(AC68:AI68 &lt;= $N$9)*(TEXT(AC68:AI68,"yyyy-mm")=AL68)*(AC69:AI69 = "●"))</f>
        <v>0</v>
      </c>
      <c r="AN68" s="69" cm="1">
        <f t="array" ref="AN68">SUMPRODUCT((AH68:AI68&gt;=$N$8)*(AH68:AI68 &lt;= $N$9)*(TEXT(AH68:AI68,"yyyy-mm")=AL68)*(AH69:AI69 = "▲"))</f>
        <v>0</v>
      </c>
      <c r="AO68" s="69" cm="1">
        <f t="array" ref="AO68">SUMPRODUCT((AC68:AI68&gt;=$N$8)*(AC68:AI68 &lt;= $N$9)*(TEXT(AC68:AI68,"yyyy-mm")=AL68)*(AC69:AI69 = "★"))</f>
        <v>0</v>
      </c>
      <c r="AP68" s="68"/>
      <c r="AQ68" s="19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3"/>
    </row>
    <row r="69" spans="10:55" s="8" customFormat="1" ht="19.5" customHeight="1" thickBot="1" x14ac:dyDescent="0.5">
      <c r="J69" s="86"/>
      <c r="K69" s="135" t="str">
        <f t="shared" ref="K69" si="208">IF(U69&gt;=0.285,"OK","NG")</f>
        <v>NG</v>
      </c>
      <c r="L69" s="136"/>
      <c r="M69" s="144"/>
      <c r="N69" s="144"/>
      <c r="O69" s="144"/>
      <c r="P69" s="144"/>
      <c r="Q69" s="144"/>
      <c r="R69" s="145"/>
      <c r="S69" s="146"/>
      <c r="T69" s="135">
        <f t="shared" ref="T69" si="209">COUNTIF(M69:S69,"●")</f>
        <v>0</v>
      </c>
      <c r="U69" s="147">
        <f t="shared" ref="U69" si="210">IF(COUNTA(M69:S69)=0,-1,IF(OR(COUNTIF(M69:S69,"▲")&gt;6,AND(M68&lt;$N$9,$N$9&lt;S68)),0.285,IF(T68+T69=0,0,T69/(T69+T68))))</f>
        <v>-1</v>
      </c>
      <c r="V69" s="135" t="str">
        <f>TEXT(S68,"YYYY-MM")</f>
        <v>2026-07</v>
      </c>
      <c r="W69" s="140" cm="1">
        <f t="array" ref="W69">IF(V69=V68,0,SUMPRODUCT((M68:S68&gt;=$N$8)*(M68:S68 &lt;= $N$9)*(TEXT(M68:S68,"yyyy-mm")=V69)*(M69:S69 = "●")))</f>
        <v>0</v>
      </c>
      <c r="X69" s="140" cm="1">
        <f t="array" ref="X69">IF(V69=V68,0,SUMPRODUCT((M68:S68&gt;=$N$8)*(M68:S68 &lt;= $N$9)*(TEXT(M68:S68,"yyyy-mm")=V69)*(M69:S69 = "▲")))</f>
        <v>0</v>
      </c>
      <c r="Y69" s="140" cm="1">
        <f t="array" ref="Y69">IF(V69=V68,0,SUMPRODUCT((M68:S68&gt;=$N$8)*(M68:S68 &lt;= $N$9)*(TEXT(M68:S68,"yyyy-mm")=V69)*(M69:S69 = "★")))</f>
        <v>0</v>
      </c>
      <c r="Z69" s="135"/>
      <c r="AA69" s="135" t="str">
        <f t="shared" ref="AA69" si="211">IF(AK69&gt;=0.285,"OK","NG")</f>
        <v>NG</v>
      </c>
      <c r="AB69" s="136"/>
      <c r="AC69" s="144"/>
      <c r="AD69" s="144"/>
      <c r="AE69" s="144"/>
      <c r="AF69" s="144"/>
      <c r="AG69" s="144"/>
      <c r="AH69" s="145"/>
      <c r="AI69" s="146"/>
      <c r="AJ69" s="68">
        <f t="shared" ref="AJ69" si="212">COUNTIF(AC69:AI69,"●")</f>
        <v>0</v>
      </c>
      <c r="AK69" s="70">
        <f t="shared" ref="AK69" si="213">IF(COUNTA(AC69:AI69)=0,-1,IF(OR(COUNTIF(AC69:AI69,"▲")&gt;6,AND(AC68&lt;$N$9,$N$9&lt;AI68)),0.285,IF(AJ68+AJ69=0,0,AJ69/(AJ69+AJ68))))</f>
        <v>-1</v>
      </c>
      <c r="AL69" s="68" t="str">
        <f>TEXT(AI68,"YYYY-MM")</f>
        <v>2026-12</v>
      </c>
      <c r="AM69" s="69" cm="1">
        <f t="array" ref="AM69">IF(AL69=AL68,0,SUMPRODUCT((AC68:AI68&gt;=$N$8)*(AC68:AI68 &lt;= $N$9)*(TEXT(AC68:AI68,"yyyy-mm")=AL69)*(AC69:AI69 = "●")))</f>
        <v>0</v>
      </c>
      <c r="AN69" s="69" cm="1">
        <f t="array" ref="AN69">IF(AL69=AL68,0,SUMPRODUCT((AC68:AI68&gt;=$N$8)*(AC68:AI68 &lt;= $N$9)*(TEXT(AC68:AI68,"yyyy-mm")=AL69)*(AC69:AI69 = "▲")))</f>
        <v>0</v>
      </c>
      <c r="AO69" s="69" cm="1">
        <f t="array" ref="AO69">IF(AL69=AL68,0,SUMPRODUCT((AC68:AI68&gt;=$N$8)*(AC68:AI68 &lt;= $N$9)*(TEXT(AC68:AI68,"yyyy-mm")=AL69)*(AC69:AI69 = "★")))</f>
        <v>0</v>
      </c>
      <c r="AP69" s="68"/>
      <c r="AQ69" s="19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3"/>
    </row>
    <row r="70" spans="10:55" s="8" customFormat="1" ht="19.5" customHeight="1" x14ac:dyDescent="0.45">
      <c r="J70" s="86"/>
      <c r="K70" s="135"/>
      <c r="L70" s="132">
        <v>39</v>
      </c>
      <c r="M70" s="141">
        <f>S68+1</f>
        <v>46223</v>
      </c>
      <c r="N70" s="141">
        <f t="shared" ref="N70:S70" si="214">M70+1</f>
        <v>46224</v>
      </c>
      <c r="O70" s="141">
        <f t="shared" si="214"/>
        <v>46225</v>
      </c>
      <c r="P70" s="141">
        <f t="shared" si="214"/>
        <v>46226</v>
      </c>
      <c r="Q70" s="141">
        <f t="shared" si="214"/>
        <v>46227</v>
      </c>
      <c r="R70" s="142">
        <f t="shared" si="214"/>
        <v>46228</v>
      </c>
      <c r="S70" s="143">
        <f t="shared" si="214"/>
        <v>46229</v>
      </c>
      <c r="T70" s="135">
        <f t="shared" ref="T70" si="215">COUNTIF(M71:S71,"★")</f>
        <v>0</v>
      </c>
      <c r="U70" s="135"/>
      <c r="V70" s="135" t="str">
        <f>TEXT(M70,"YYYY-MM")</f>
        <v>2026-07</v>
      </c>
      <c r="W70" s="140" cm="1">
        <f t="array" ref="W70">SUMPRODUCT((M70:S70&gt;=$N$8)*(M70:S70 &lt;= $N$9)*(TEXT(M70:S70,"yyyy-mm")=V70)*(M71:S71 = "●"))</f>
        <v>0</v>
      </c>
      <c r="X70" s="140" cm="1">
        <f t="array" ref="X70">SUMPRODUCT((R70:S70&gt;=$N$8)*(R70:S70 &lt;= $N$9)*(TEXT(R70:S70,"yyyy-mm")=V70)*(R71:S71 = "▲"))</f>
        <v>0</v>
      </c>
      <c r="Y70" s="140" cm="1">
        <f t="array" ref="Y70">SUMPRODUCT((M70:S70&gt;=$N$8)*(M70:S70 &lt;= $N$9)*(TEXT(M70:S70,"yyyy-mm")=V70)*(M71:S71 = "★"))</f>
        <v>0</v>
      </c>
      <c r="Z70" s="135"/>
      <c r="AA70" s="135"/>
      <c r="AB70" s="132">
        <v>60</v>
      </c>
      <c r="AC70" s="141">
        <f>AI68+1</f>
        <v>46370</v>
      </c>
      <c r="AD70" s="141">
        <f t="shared" ref="AD70:AI70" si="216">AC70+1</f>
        <v>46371</v>
      </c>
      <c r="AE70" s="141">
        <f t="shared" si="216"/>
        <v>46372</v>
      </c>
      <c r="AF70" s="141">
        <f t="shared" si="216"/>
        <v>46373</v>
      </c>
      <c r="AG70" s="141">
        <f t="shared" si="216"/>
        <v>46374</v>
      </c>
      <c r="AH70" s="142">
        <f t="shared" si="216"/>
        <v>46375</v>
      </c>
      <c r="AI70" s="143">
        <f t="shared" si="216"/>
        <v>46376</v>
      </c>
      <c r="AJ70" s="68">
        <f t="shared" ref="AJ70" si="217">COUNTIF(AC71:AI71,"★")</f>
        <v>0</v>
      </c>
      <c r="AK70" s="68"/>
      <c r="AL70" s="68" t="str">
        <f>TEXT(AC70,"YYYY-MM")</f>
        <v>2026-12</v>
      </c>
      <c r="AM70" s="69" cm="1">
        <f t="array" ref="AM70">SUMPRODUCT((AC70:AI70&gt;=$N$8)*(AC70:AI70 &lt;= $N$9)*(TEXT(AC70:AI70,"yyyy-mm")=AL70)*(AC71:AI71 = "●"))</f>
        <v>0</v>
      </c>
      <c r="AN70" s="69" cm="1">
        <f t="array" ref="AN70">SUMPRODUCT((AH70:AI70&gt;=$N$8)*(AH70:AI70 &lt;= $N$9)*(TEXT(AH70:AI70,"yyyy-mm")=AL70)*(AH71:AI71 = "▲"))</f>
        <v>0</v>
      </c>
      <c r="AO70" s="69" cm="1">
        <f t="array" ref="AO70">SUMPRODUCT((AC70:AI70&gt;=$N$8)*(AC70:AI70 &lt;= $N$9)*(TEXT(AC70:AI70,"yyyy-mm")=AL70)*(AC71:AI71 = "★"))</f>
        <v>0</v>
      </c>
      <c r="AP70" s="68"/>
      <c r="AQ70" s="19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3"/>
    </row>
    <row r="71" spans="10:55" s="8" customFormat="1" ht="19.5" customHeight="1" thickBot="1" x14ac:dyDescent="0.5">
      <c r="J71" s="86"/>
      <c r="K71" s="135" t="str">
        <f t="shared" ref="K71" si="218">IF(U71&gt;=0.285,"OK","NG")</f>
        <v>NG</v>
      </c>
      <c r="L71" s="136"/>
      <c r="M71" s="144"/>
      <c r="N71" s="144"/>
      <c r="O71" s="144"/>
      <c r="P71" s="144"/>
      <c r="Q71" s="144"/>
      <c r="R71" s="145"/>
      <c r="S71" s="146"/>
      <c r="T71" s="135">
        <f t="shared" ref="T71" si="219">COUNTIF(M71:S71,"●")</f>
        <v>0</v>
      </c>
      <c r="U71" s="147">
        <f t="shared" ref="U71" si="220">IF(COUNTA(M71:S71)=0,-1,IF(OR(COUNTIF(M71:S71,"▲")&gt;6,AND(M70&lt;$N$9,$N$9&lt;S70)),0.285,IF(T70+T71=0,0,T71/(T71+T70))))</f>
        <v>-1</v>
      </c>
      <c r="V71" s="135" t="str">
        <f>TEXT(S70,"YYYY-MM")</f>
        <v>2026-07</v>
      </c>
      <c r="W71" s="140" cm="1">
        <f t="array" ref="W71">IF(V71=V70,0,SUMPRODUCT((M70:S70&gt;=$N$8)*(M70:S70 &lt;= $N$9)*(TEXT(M70:S70,"yyyy-mm")=V71)*(M71:S71 = "●")))</f>
        <v>0</v>
      </c>
      <c r="X71" s="140" cm="1">
        <f t="array" ref="X71">IF(V71=V70,0,SUMPRODUCT((M70:S70&gt;=$N$8)*(M70:S70 &lt;= $N$9)*(TEXT(M70:S70,"yyyy-mm")=V71)*(M71:S71 = "▲")))</f>
        <v>0</v>
      </c>
      <c r="Y71" s="140" cm="1">
        <f t="array" ref="Y71">IF(V71=V70,0,SUMPRODUCT((M70:S70&gt;=$N$8)*(M70:S70 &lt;= $N$9)*(TEXT(M70:S70,"yyyy-mm")=V71)*(M71:S71 = "★")))</f>
        <v>0</v>
      </c>
      <c r="Z71" s="135"/>
      <c r="AA71" s="135" t="str">
        <f t="shared" ref="AA71" si="221">IF(AK71&gt;=0.285,"OK","NG")</f>
        <v>NG</v>
      </c>
      <c r="AB71" s="136"/>
      <c r="AC71" s="144"/>
      <c r="AD71" s="144"/>
      <c r="AE71" s="144"/>
      <c r="AF71" s="144"/>
      <c r="AG71" s="144"/>
      <c r="AH71" s="145"/>
      <c r="AI71" s="146"/>
      <c r="AJ71" s="68">
        <f t="shared" ref="AJ71" si="222">COUNTIF(AC71:AI71,"●")</f>
        <v>0</v>
      </c>
      <c r="AK71" s="70">
        <f t="shared" ref="AK71" si="223">IF(COUNTA(AC71:AI71)=0,-1,IF(OR(COUNTIF(AC71:AI71,"▲")&gt;6,AND(AC70&lt;$N$9,$N$9&lt;AI70)),0.285,IF(AJ70+AJ71=0,0,AJ71/(AJ71+AJ70))))</f>
        <v>-1</v>
      </c>
      <c r="AL71" s="68" t="str">
        <f>TEXT(AI70,"YYYY-MM")</f>
        <v>2026-12</v>
      </c>
      <c r="AM71" s="69" cm="1">
        <f t="array" ref="AM71">IF(AL71=AL70,0,SUMPRODUCT((AC70:AI70&gt;=$N$8)*(AC70:AI70 &lt;= $N$9)*(TEXT(AC70:AI70,"yyyy-mm")=AL71)*(AC71:AI71 = "●")))</f>
        <v>0</v>
      </c>
      <c r="AN71" s="69" cm="1">
        <f t="array" ref="AN71">IF(AL71=AL70,0,SUMPRODUCT((AC70:AI70&gt;=$N$8)*(AC70:AI70 &lt;= $N$9)*(TEXT(AC70:AI70,"yyyy-mm")=AL71)*(AC71:AI71 = "▲")))</f>
        <v>0</v>
      </c>
      <c r="AO71" s="69" cm="1">
        <f t="array" ref="AO71">IF(AL71=AL70,0,SUMPRODUCT((AC70:AI70&gt;=$N$8)*(AC70:AI70 &lt;= $N$9)*(TEXT(AC70:AI70,"yyyy-mm")=AL71)*(AC71:AI71 = "★")))</f>
        <v>0</v>
      </c>
      <c r="AP71" s="68"/>
      <c r="AQ71" s="19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3"/>
    </row>
    <row r="72" spans="10:55" s="8" customFormat="1" ht="19.5" customHeight="1" x14ac:dyDescent="0.45">
      <c r="J72" s="86"/>
      <c r="K72" s="135"/>
      <c r="L72" s="132">
        <v>40</v>
      </c>
      <c r="M72" s="141">
        <f>S70+1</f>
        <v>46230</v>
      </c>
      <c r="N72" s="141">
        <f t="shared" ref="N72:S72" si="224">M72+1</f>
        <v>46231</v>
      </c>
      <c r="O72" s="141">
        <f t="shared" si="224"/>
        <v>46232</v>
      </c>
      <c r="P72" s="141">
        <f t="shared" si="224"/>
        <v>46233</v>
      </c>
      <c r="Q72" s="141">
        <f t="shared" si="224"/>
        <v>46234</v>
      </c>
      <c r="R72" s="142">
        <f t="shared" si="224"/>
        <v>46235</v>
      </c>
      <c r="S72" s="143">
        <f t="shared" si="224"/>
        <v>46236</v>
      </c>
      <c r="T72" s="135">
        <f t="shared" ref="T72" si="225">COUNTIF(M73:S73,"★")</f>
        <v>0</v>
      </c>
      <c r="U72" s="135"/>
      <c r="V72" s="135" t="str">
        <f>TEXT(M72,"YYYY-MM")</f>
        <v>2026-07</v>
      </c>
      <c r="W72" s="140" cm="1">
        <f t="array" ref="W72">SUMPRODUCT((M72:S72&gt;=$N$8)*(M72:S72 &lt;= $N$9)*(TEXT(M72:S72,"yyyy-mm")=V72)*(M73:S73 = "●"))</f>
        <v>0</v>
      </c>
      <c r="X72" s="140" cm="1">
        <f t="array" ref="X72">SUMPRODUCT((R72:S72&gt;=$N$8)*(R72:S72 &lt;= $N$9)*(TEXT(R72:S72,"yyyy-mm")=V72)*(R73:S73 = "▲"))</f>
        <v>0</v>
      </c>
      <c r="Y72" s="140" cm="1">
        <f t="array" ref="Y72">SUMPRODUCT((M72:S72&gt;=$N$8)*(M72:S72 &lt;= $N$9)*(TEXT(M72:S72,"yyyy-mm")=V72)*(M73:S73 = "★"))</f>
        <v>0</v>
      </c>
      <c r="Z72" s="135"/>
      <c r="AA72" s="135"/>
      <c r="AB72" s="132">
        <v>61</v>
      </c>
      <c r="AC72" s="141">
        <f>AI70+1</f>
        <v>46377</v>
      </c>
      <c r="AD72" s="141">
        <f t="shared" ref="AD72:AI72" si="226">AC72+1</f>
        <v>46378</v>
      </c>
      <c r="AE72" s="141">
        <f t="shared" si="226"/>
        <v>46379</v>
      </c>
      <c r="AF72" s="141">
        <f t="shared" si="226"/>
        <v>46380</v>
      </c>
      <c r="AG72" s="141">
        <f t="shared" si="226"/>
        <v>46381</v>
      </c>
      <c r="AH72" s="142">
        <f t="shared" si="226"/>
        <v>46382</v>
      </c>
      <c r="AI72" s="143">
        <f t="shared" si="226"/>
        <v>46383</v>
      </c>
      <c r="AJ72" s="68">
        <f t="shared" ref="AJ72" si="227">COUNTIF(AC73:AI73,"★")</f>
        <v>0</v>
      </c>
      <c r="AK72" s="68"/>
      <c r="AL72" s="68" t="str">
        <f>TEXT(AC72,"YYYY-MM")</f>
        <v>2026-12</v>
      </c>
      <c r="AM72" s="69" cm="1">
        <f t="array" ref="AM72">SUMPRODUCT((AC72:AI72&gt;=$N$8)*(AC72:AI72 &lt;= $N$9)*(TEXT(AC72:AI72,"yyyy-mm")=AL72)*(AC73:AI73 = "●"))</f>
        <v>0</v>
      </c>
      <c r="AN72" s="69" cm="1">
        <f t="array" ref="AN72">SUMPRODUCT((AH72:AI72&gt;=$N$8)*(AH72:AI72 &lt;= $N$9)*(TEXT(AH72:AI72,"yyyy-mm")=AL72)*(AH73:AI73 = "▲"))</f>
        <v>0</v>
      </c>
      <c r="AO72" s="69" cm="1">
        <f t="array" ref="AO72">SUMPRODUCT((AC72:AI72&gt;=$N$8)*(AC72:AI72 &lt;= $N$9)*(TEXT(AC72:AI72,"yyyy-mm")=AL72)*(AC73:AI73 = "★"))</f>
        <v>0</v>
      </c>
      <c r="AP72" s="68"/>
      <c r="AQ72" s="19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3"/>
    </row>
    <row r="73" spans="10:55" s="8" customFormat="1" ht="19.5" customHeight="1" thickBot="1" x14ac:dyDescent="0.5">
      <c r="J73" s="86"/>
      <c r="K73" s="135" t="str">
        <f t="shared" ref="K73" si="228">IF(U73&gt;=0.285,"OK","NG")</f>
        <v>NG</v>
      </c>
      <c r="L73" s="136"/>
      <c r="M73" s="144"/>
      <c r="N73" s="144"/>
      <c r="O73" s="144"/>
      <c r="P73" s="144"/>
      <c r="Q73" s="144"/>
      <c r="R73" s="145"/>
      <c r="S73" s="146"/>
      <c r="T73" s="135">
        <f t="shared" ref="T73" si="229">COUNTIF(M73:S73,"●")</f>
        <v>0</v>
      </c>
      <c r="U73" s="147">
        <f t="shared" ref="U73" si="230">IF(COUNTA(M73:S73)=0,-1,IF(OR(COUNTIF(M73:S73,"▲")&gt;6,AND(M72&lt;$N$9,$N$9&lt;S72)),0.285,IF(T72+T73=0,0,T73/(T73+T72))))</f>
        <v>-1</v>
      </c>
      <c r="V73" s="135" t="str">
        <f>TEXT(S72,"YYYY-MM")</f>
        <v>2026-08</v>
      </c>
      <c r="W73" s="140" cm="1">
        <f t="array" ref="W73">IF(V73=V72,0,SUMPRODUCT((M72:S72&gt;=$N$8)*(M72:S72 &lt;= $N$9)*(TEXT(M72:S72,"yyyy-mm")=V73)*(M73:S73 = "●")))</f>
        <v>0</v>
      </c>
      <c r="X73" s="140" cm="1">
        <f t="array" ref="X73">IF(V73=V72,0,SUMPRODUCT((M72:S72&gt;=$N$8)*(M72:S72 &lt;= $N$9)*(TEXT(M72:S72,"yyyy-mm")=V73)*(M73:S73 = "▲")))</f>
        <v>0</v>
      </c>
      <c r="Y73" s="140" cm="1">
        <f t="array" ref="Y73">IF(V73=V72,0,SUMPRODUCT((M72:S72&gt;=$N$8)*(M72:S72 &lt;= $N$9)*(TEXT(M72:S72,"yyyy-mm")=V73)*(M73:S73 = "★")))</f>
        <v>0</v>
      </c>
      <c r="Z73" s="135"/>
      <c r="AA73" s="135" t="str">
        <f t="shared" ref="AA73" si="231">IF(AK73&gt;=0.285,"OK","NG")</f>
        <v>NG</v>
      </c>
      <c r="AB73" s="136"/>
      <c r="AC73" s="144"/>
      <c r="AD73" s="144"/>
      <c r="AE73" s="144"/>
      <c r="AF73" s="144"/>
      <c r="AG73" s="144"/>
      <c r="AH73" s="145"/>
      <c r="AI73" s="146"/>
      <c r="AJ73" s="68">
        <f t="shared" ref="AJ73" si="232">COUNTIF(AC73:AI73,"●")</f>
        <v>0</v>
      </c>
      <c r="AK73" s="70">
        <f t="shared" ref="AK73" si="233">IF(COUNTA(AC73:AI73)=0,-1,IF(OR(COUNTIF(AC73:AI73,"▲")&gt;6,AND(AC72&lt;$N$9,$N$9&lt;AI72)),0.285,IF(AJ72+AJ73=0,0,AJ73/(AJ73+AJ72))))</f>
        <v>-1</v>
      </c>
      <c r="AL73" s="68" t="str">
        <f>TEXT(AI72,"YYYY-MM")</f>
        <v>2026-12</v>
      </c>
      <c r="AM73" s="69" cm="1">
        <f t="array" ref="AM73">IF(AL73=AL72,0,SUMPRODUCT((AC72:AI72&gt;=$N$8)*(AC72:AI72 &lt;= $N$9)*(TEXT(AC72:AI72,"yyyy-mm")=AL73)*(AC73:AI73 = "●")))</f>
        <v>0</v>
      </c>
      <c r="AN73" s="69" cm="1">
        <f t="array" ref="AN73">IF(AL73=AL72,0,SUMPRODUCT((AC72:AI72&gt;=$N$8)*(AC72:AI72 &lt;= $N$9)*(TEXT(AC72:AI72,"yyyy-mm")=AL73)*(AC73:AI73 = "▲")))</f>
        <v>0</v>
      </c>
      <c r="AO73" s="69" cm="1">
        <f t="array" ref="AO73">IF(AL73=AL72,0,SUMPRODUCT((AC72:AI72&gt;=$N$8)*(AC72:AI72 &lt;= $N$9)*(TEXT(AC72:AI72,"yyyy-mm")=AL73)*(AC73:AI73 = "★")))</f>
        <v>0</v>
      </c>
      <c r="AP73" s="68"/>
      <c r="AQ73" s="19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3"/>
    </row>
    <row r="74" spans="10:55" s="8" customFormat="1" ht="19.5" customHeight="1" x14ac:dyDescent="0.45">
      <c r="J74" s="86"/>
      <c r="K74" s="135"/>
      <c r="L74" s="132">
        <v>41</v>
      </c>
      <c r="M74" s="141">
        <f>S72+1</f>
        <v>46237</v>
      </c>
      <c r="N74" s="141">
        <f t="shared" ref="N74:S74" si="234">M74+1</f>
        <v>46238</v>
      </c>
      <c r="O74" s="141">
        <f t="shared" si="234"/>
        <v>46239</v>
      </c>
      <c r="P74" s="141">
        <f t="shared" si="234"/>
        <v>46240</v>
      </c>
      <c r="Q74" s="141">
        <f t="shared" si="234"/>
        <v>46241</v>
      </c>
      <c r="R74" s="142">
        <f t="shared" si="234"/>
        <v>46242</v>
      </c>
      <c r="S74" s="143">
        <f t="shared" si="234"/>
        <v>46243</v>
      </c>
      <c r="T74" s="135">
        <f t="shared" ref="T74" si="235">COUNTIF(M75:S75,"★")</f>
        <v>0</v>
      </c>
      <c r="U74" s="135"/>
      <c r="V74" s="135" t="str">
        <f>TEXT(M74,"YYYY-MM")</f>
        <v>2026-08</v>
      </c>
      <c r="W74" s="140" cm="1">
        <f t="array" ref="W74">SUMPRODUCT((M74:S74&gt;=$N$8)*(M74:S74 &lt;= $N$9)*(TEXT(M74:S74,"yyyy-mm")=V74)*(M75:S75 = "●"))</f>
        <v>0</v>
      </c>
      <c r="X74" s="140" cm="1">
        <f t="array" ref="X74">SUMPRODUCT((R74:S74&gt;=$N$8)*(R74:S74 &lt;= $N$9)*(TEXT(R74:S74,"yyyy-mm")=V74)*(R75:S75 = "▲"))</f>
        <v>0</v>
      </c>
      <c r="Y74" s="140" cm="1">
        <f t="array" ref="Y74">SUMPRODUCT((M74:S74&gt;=$N$8)*(M74:S74 &lt;= $N$9)*(TEXT(M74:S74,"yyyy-mm")=V74)*(M75:S75 = "★"))</f>
        <v>0</v>
      </c>
      <c r="Z74" s="135"/>
      <c r="AA74" s="135"/>
      <c r="AB74" s="132">
        <v>62</v>
      </c>
      <c r="AC74" s="141">
        <f>AI72+1</f>
        <v>46384</v>
      </c>
      <c r="AD74" s="141">
        <f t="shared" ref="AD74:AI74" si="236">AC74+1</f>
        <v>46385</v>
      </c>
      <c r="AE74" s="141">
        <f t="shared" si="236"/>
        <v>46386</v>
      </c>
      <c r="AF74" s="141">
        <f t="shared" si="236"/>
        <v>46387</v>
      </c>
      <c r="AG74" s="141">
        <f t="shared" si="236"/>
        <v>46388</v>
      </c>
      <c r="AH74" s="142">
        <f t="shared" si="236"/>
        <v>46389</v>
      </c>
      <c r="AI74" s="143">
        <f t="shared" si="236"/>
        <v>46390</v>
      </c>
      <c r="AJ74" s="68">
        <f t="shared" ref="AJ74" si="237">COUNTIF(AC75:AI75,"★")</f>
        <v>0</v>
      </c>
      <c r="AK74" s="68"/>
      <c r="AL74" s="68" t="str">
        <f>TEXT(AC74,"YYYY-MM")</f>
        <v>2026-12</v>
      </c>
      <c r="AM74" s="69" cm="1">
        <f t="array" ref="AM74">SUMPRODUCT((AC74:AI74&gt;=$N$8)*(AC74:AI74 &lt;= $N$9)*(TEXT(AC74:AI74,"yyyy-mm")=AL74)*(AC75:AI75 = "●"))</f>
        <v>0</v>
      </c>
      <c r="AN74" s="69" cm="1">
        <f t="array" ref="AN74">SUMPRODUCT((AH74:AI74&gt;=$N$8)*(AH74:AI74 &lt;= $N$9)*(TEXT(AH74:AI74,"yyyy-mm")=AL74)*(AH75:AI75 = "▲"))</f>
        <v>0</v>
      </c>
      <c r="AO74" s="69" cm="1">
        <f t="array" ref="AO74">SUMPRODUCT((AC74:AI74&gt;=$N$8)*(AC74:AI74 &lt;= $N$9)*(TEXT(AC74:AI74,"yyyy-mm")=AL74)*(AC75:AI75 = "★"))</f>
        <v>0</v>
      </c>
      <c r="AP74" s="68"/>
      <c r="AQ74" s="19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3"/>
    </row>
    <row r="75" spans="10:55" s="8" customFormat="1" ht="19.5" customHeight="1" thickBot="1" x14ac:dyDescent="0.5">
      <c r="J75" s="86"/>
      <c r="K75" s="135" t="str">
        <f t="shared" ref="K75" si="238">IF(U75&gt;=0.285,"OK","NG")</f>
        <v>NG</v>
      </c>
      <c r="L75" s="136"/>
      <c r="M75" s="144"/>
      <c r="N75" s="144"/>
      <c r="O75" s="144"/>
      <c r="P75" s="144"/>
      <c r="Q75" s="144"/>
      <c r="R75" s="145"/>
      <c r="S75" s="146"/>
      <c r="T75" s="135">
        <f t="shared" ref="T75" si="239">COUNTIF(M75:S75,"●")</f>
        <v>0</v>
      </c>
      <c r="U75" s="147">
        <f t="shared" ref="U75" si="240">IF(COUNTA(M75:S75)=0,-1,IF(OR(COUNTIF(M75:S75,"▲")&gt;6,AND(M74&lt;$N$9,$N$9&lt;S74)),0.285,IF(T74+T75=0,0,T75/(T75+T74))))</f>
        <v>-1</v>
      </c>
      <c r="V75" s="135" t="str">
        <f>TEXT(S74,"YYYY-MM")</f>
        <v>2026-08</v>
      </c>
      <c r="W75" s="140" cm="1">
        <f t="array" ref="W75">IF(V75=V74,0,SUMPRODUCT((M74:S74&gt;=$N$8)*(M74:S74 &lt;= $N$9)*(TEXT(M74:S74,"yyyy-mm")=V75)*(M75:S75 = "●")))</f>
        <v>0</v>
      </c>
      <c r="X75" s="140" cm="1">
        <f t="array" ref="X75">IF(V75=V74,0,SUMPRODUCT((M74:S74&gt;=$N$8)*(M74:S74 &lt;= $N$9)*(TEXT(M74:S74,"yyyy-mm")=V75)*(M75:S75 = "▲")))</f>
        <v>0</v>
      </c>
      <c r="Y75" s="140" cm="1">
        <f t="array" ref="Y75">IF(V75=V74,0,SUMPRODUCT((M74:S74&gt;=$N$8)*(M74:S74 &lt;= $N$9)*(TEXT(M74:S74,"yyyy-mm")=V75)*(M75:S75 = "★")))</f>
        <v>0</v>
      </c>
      <c r="Z75" s="135"/>
      <c r="AA75" s="135" t="str">
        <f t="shared" ref="AA75" si="241">IF(AK75&gt;=0.285,"OK","NG")</f>
        <v>NG</v>
      </c>
      <c r="AB75" s="136"/>
      <c r="AC75" s="144"/>
      <c r="AD75" s="144"/>
      <c r="AE75" s="144"/>
      <c r="AF75" s="144"/>
      <c r="AG75" s="144"/>
      <c r="AH75" s="145"/>
      <c r="AI75" s="146"/>
      <c r="AJ75" s="68">
        <f t="shared" ref="AJ75" si="242">COUNTIF(AC75:AI75,"●")</f>
        <v>0</v>
      </c>
      <c r="AK75" s="70">
        <f t="shared" ref="AK75" si="243">IF(COUNTA(AC75:AI75)=0,-1,IF(OR(COUNTIF(AC75:AI75,"▲")&gt;6,AND(AC74&lt;$N$9,$N$9&lt;AI74)),0.285,IF(AJ74+AJ75=0,0,AJ75/(AJ75+AJ74))))</f>
        <v>-1</v>
      </c>
      <c r="AL75" s="68" t="str">
        <f>TEXT(AI74,"YYYY-MM")</f>
        <v>2027-01</v>
      </c>
      <c r="AM75" s="69" cm="1">
        <f t="array" ref="AM75">IF(AL75=AL74,0,SUMPRODUCT((AC74:AI74&gt;=$N$8)*(AC74:AI74 &lt;= $N$9)*(TEXT(AC74:AI74,"yyyy-mm")=AL75)*(AC75:AI75 = "●")))</f>
        <v>0</v>
      </c>
      <c r="AN75" s="69" cm="1">
        <f t="array" ref="AN75">IF(AL75=AL74,0,SUMPRODUCT((AC74:AI74&gt;=$N$8)*(AC74:AI74 &lt;= $N$9)*(TEXT(AC74:AI74,"yyyy-mm")=AL75)*(AC75:AI75 = "▲")))</f>
        <v>0</v>
      </c>
      <c r="AO75" s="69" cm="1">
        <f t="array" ref="AO75">IF(AL75=AL74,0,SUMPRODUCT((AC74:AI74&gt;=$N$8)*(AC74:AI74 &lt;= $N$9)*(TEXT(AC74:AI74,"yyyy-mm")=AL75)*(AC75:AI75 = "★")))</f>
        <v>0</v>
      </c>
      <c r="AP75" s="68"/>
      <c r="AQ75" s="19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3"/>
    </row>
    <row r="76" spans="10:55" s="8" customFormat="1" ht="19.5" customHeight="1" x14ac:dyDescent="0.45">
      <c r="J76" s="86"/>
      <c r="K76" s="135"/>
      <c r="L76" s="132">
        <v>42</v>
      </c>
      <c r="M76" s="141">
        <f>S74+1</f>
        <v>46244</v>
      </c>
      <c r="N76" s="141">
        <f t="shared" ref="N76:S76" si="244">M76+1</f>
        <v>46245</v>
      </c>
      <c r="O76" s="141">
        <f t="shared" si="244"/>
        <v>46246</v>
      </c>
      <c r="P76" s="141">
        <f t="shared" si="244"/>
        <v>46247</v>
      </c>
      <c r="Q76" s="141">
        <f t="shared" si="244"/>
        <v>46248</v>
      </c>
      <c r="R76" s="142">
        <f t="shared" si="244"/>
        <v>46249</v>
      </c>
      <c r="S76" s="143">
        <f t="shared" si="244"/>
        <v>46250</v>
      </c>
      <c r="T76" s="135">
        <f t="shared" ref="T76" si="245">COUNTIF(M77:S77,"★")</f>
        <v>0</v>
      </c>
      <c r="U76" s="135"/>
      <c r="V76" s="135" t="str">
        <f>TEXT(M76,"YYYY-MM")</f>
        <v>2026-08</v>
      </c>
      <c r="W76" s="140" cm="1">
        <f t="array" ref="W76">SUMPRODUCT((M76:S76&gt;=$N$8)*(M76:S76 &lt;= $N$9)*(TEXT(M76:S76,"yyyy-mm")=V76)*(M77:S77 = "●"))</f>
        <v>0</v>
      </c>
      <c r="X76" s="140" cm="1">
        <f t="array" ref="X76">SUMPRODUCT((R76:S76&gt;=$N$8)*(R76:S76 &lt;= $N$9)*(TEXT(R76:S76,"yyyy-mm")=V76)*(R77:S77 = "▲"))</f>
        <v>0</v>
      </c>
      <c r="Y76" s="140" cm="1">
        <f t="array" ref="Y76">SUMPRODUCT((M76:S76&gt;=$N$8)*(M76:S76 &lt;= $N$9)*(TEXT(M76:S76,"yyyy-mm")=V76)*(M77:S77 = "★"))</f>
        <v>0</v>
      </c>
      <c r="Z76" s="135"/>
      <c r="AA76" s="135"/>
      <c r="AB76" s="132">
        <v>63</v>
      </c>
      <c r="AC76" s="141">
        <f>AI74+1</f>
        <v>46391</v>
      </c>
      <c r="AD76" s="141">
        <f t="shared" ref="AD76:AI76" si="246">AC76+1</f>
        <v>46392</v>
      </c>
      <c r="AE76" s="141">
        <f t="shared" si="246"/>
        <v>46393</v>
      </c>
      <c r="AF76" s="141">
        <f t="shared" si="246"/>
        <v>46394</v>
      </c>
      <c r="AG76" s="141">
        <f t="shared" si="246"/>
        <v>46395</v>
      </c>
      <c r="AH76" s="142">
        <f t="shared" si="246"/>
        <v>46396</v>
      </c>
      <c r="AI76" s="143">
        <f t="shared" si="246"/>
        <v>46397</v>
      </c>
      <c r="AJ76" s="68">
        <f t="shared" ref="AJ76" si="247">COUNTIF(AC77:AI77,"★")</f>
        <v>0</v>
      </c>
      <c r="AK76" s="68"/>
      <c r="AL76" s="68" t="str">
        <f>TEXT(AC76,"YYYY-MM")</f>
        <v>2027-01</v>
      </c>
      <c r="AM76" s="69" cm="1">
        <f t="array" ref="AM76">SUMPRODUCT((AC76:AI76&gt;=$N$8)*(AC76:AI76 &lt;= $N$9)*(TEXT(AC76:AI76,"yyyy-mm")=AL76)*(AC77:AI77 = "●"))</f>
        <v>0</v>
      </c>
      <c r="AN76" s="69" cm="1">
        <f t="array" ref="AN76">SUMPRODUCT((AH76:AI76&gt;=$N$8)*(AH76:AI76 &lt;= $N$9)*(TEXT(AH76:AI76,"yyyy-mm")=AL76)*(AH77:AI77 = "▲"))</f>
        <v>0</v>
      </c>
      <c r="AO76" s="69" cm="1">
        <f t="array" ref="AO76">SUMPRODUCT((AC76:AI76&gt;=$N$8)*(AC76:AI76 &lt;= $N$9)*(TEXT(AC76:AI76,"yyyy-mm")=AL76)*(AC77:AI77 = "★"))</f>
        <v>0</v>
      </c>
      <c r="AP76" s="68"/>
      <c r="AQ76" s="19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3"/>
    </row>
    <row r="77" spans="10:55" s="8" customFormat="1" ht="19.5" customHeight="1" thickBot="1" x14ac:dyDescent="0.5">
      <c r="J77" s="86"/>
      <c r="K77" s="135" t="str">
        <f t="shared" ref="K77" si="248">IF(U77&gt;=0.285,"OK","NG")</f>
        <v>NG</v>
      </c>
      <c r="L77" s="136"/>
      <c r="M77" s="144"/>
      <c r="N77" s="144"/>
      <c r="O77" s="144"/>
      <c r="P77" s="144"/>
      <c r="Q77" s="144"/>
      <c r="R77" s="145"/>
      <c r="S77" s="146"/>
      <c r="T77" s="135">
        <f t="shared" ref="T77" si="249">COUNTIF(M77:S77,"●")</f>
        <v>0</v>
      </c>
      <c r="U77" s="147">
        <f t="shared" ref="U77" si="250">IF(COUNTA(M77:S77)=0,-1,IF(OR(COUNTIF(M77:S77,"▲")&gt;6,AND(M76&lt;$N$9,$N$9&lt;S76)),0.285,IF(T76+T77=0,0,T77/(T77+T76))))</f>
        <v>-1</v>
      </c>
      <c r="V77" s="135" t="str">
        <f>TEXT(S76,"YYYY-MM")</f>
        <v>2026-08</v>
      </c>
      <c r="W77" s="140" cm="1">
        <f t="array" ref="W77">IF(V77=V76,0,SUMPRODUCT((M76:S76&gt;=$N$8)*(M76:S76 &lt;= $N$9)*(TEXT(M76:S76,"yyyy-mm")=V77)*(M77:S77 = "●")))</f>
        <v>0</v>
      </c>
      <c r="X77" s="140" cm="1">
        <f t="array" ref="X77">IF(V77=V76,0,SUMPRODUCT((M76:S76&gt;=$N$8)*(M76:S76 &lt;= $N$9)*(TEXT(M76:S76,"yyyy-mm")=V77)*(M77:S77 = "▲")))</f>
        <v>0</v>
      </c>
      <c r="Y77" s="140" cm="1">
        <f t="array" ref="Y77">IF(V77=V76,0,SUMPRODUCT((M76:S76&gt;=$N$8)*(M76:S76 &lt;= $N$9)*(TEXT(M76:S76,"yyyy-mm")=V77)*(M77:S77 = "★")))</f>
        <v>0</v>
      </c>
      <c r="Z77" s="135"/>
      <c r="AA77" s="135" t="str">
        <f t="shared" ref="AA77" si="251">IF(AK77&gt;=0.285,"OK","NG")</f>
        <v>NG</v>
      </c>
      <c r="AB77" s="136"/>
      <c r="AC77" s="144"/>
      <c r="AD77" s="144"/>
      <c r="AE77" s="144"/>
      <c r="AF77" s="144"/>
      <c r="AG77" s="144"/>
      <c r="AH77" s="145"/>
      <c r="AI77" s="146"/>
      <c r="AJ77" s="68">
        <f t="shared" ref="AJ77" si="252">COUNTIF(AC77:AI77,"●")</f>
        <v>0</v>
      </c>
      <c r="AK77" s="70">
        <f t="shared" ref="AK77" si="253">IF(COUNTA(AC77:AI77)=0,-1,IF(OR(COUNTIF(AC77:AI77,"▲")&gt;6,AND(AC76&lt;$N$9,$N$9&lt;AI76)),0.285,IF(AJ76+AJ77=0,0,AJ77/(AJ77+AJ76))))</f>
        <v>-1</v>
      </c>
      <c r="AL77" s="68" t="str">
        <f>TEXT(AI76,"YYYY-MM")</f>
        <v>2027-01</v>
      </c>
      <c r="AM77" s="69" cm="1">
        <f t="array" ref="AM77">IF(AL77=AL76,0,SUMPRODUCT((AC76:AI76&gt;=$N$8)*(AC76:AI76 &lt;= $N$9)*(TEXT(AC76:AI76,"yyyy-mm")=AL77)*(AC77:AI77 = "●")))</f>
        <v>0</v>
      </c>
      <c r="AN77" s="69" cm="1">
        <f t="array" ref="AN77">IF(AL77=AL76,0,SUMPRODUCT((AC76:AI76&gt;=$N$8)*(AC76:AI76 &lt;= $N$9)*(TEXT(AC76:AI76,"yyyy-mm")=AL77)*(AC77:AI77 = "▲")))</f>
        <v>0</v>
      </c>
      <c r="AO77" s="69" cm="1">
        <f t="array" ref="AO77">IF(AL77=AL76,0,SUMPRODUCT((AC76:AI76&gt;=$N$8)*(AC76:AI76 &lt;= $N$9)*(TEXT(AC76:AI76,"yyyy-mm")=AL77)*(AC77:AI77 = "★")))</f>
        <v>0</v>
      </c>
      <c r="AP77" s="68"/>
      <c r="AQ77" s="19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3"/>
    </row>
    <row r="78" spans="10:55" s="8" customFormat="1" ht="19.5" customHeight="1" x14ac:dyDescent="0.45">
      <c r="J78" s="86"/>
      <c r="K78" s="135"/>
      <c r="L78" s="132">
        <v>43</v>
      </c>
      <c r="M78" s="141">
        <f>S76+1</f>
        <v>46251</v>
      </c>
      <c r="N78" s="141">
        <f t="shared" ref="N78:S78" si="254">M78+1</f>
        <v>46252</v>
      </c>
      <c r="O78" s="141">
        <f t="shared" si="254"/>
        <v>46253</v>
      </c>
      <c r="P78" s="141">
        <f t="shared" si="254"/>
        <v>46254</v>
      </c>
      <c r="Q78" s="141">
        <f t="shared" si="254"/>
        <v>46255</v>
      </c>
      <c r="R78" s="142">
        <f t="shared" si="254"/>
        <v>46256</v>
      </c>
      <c r="S78" s="143">
        <f t="shared" si="254"/>
        <v>46257</v>
      </c>
      <c r="T78" s="135">
        <f t="shared" ref="T78" si="255">COUNTIF(M79:S79,"★")</f>
        <v>0</v>
      </c>
      <c r="U78" s="135"/>
      <c r="V78" s="135" t="str">
        <f>TEXT(M78,"YYYY-MM")</f>
        <v>2026-08</v>
      </c>
      <c r="W78" s="140" cm="1">
        <f t="array" ref="W78">SUMPRODUCT((M78:S78&gt;=$N$8)*(M78:S78 &lt;= $N$9)*(TEXT(M78:S78,"yyyy-mm")=V78)*(M79:S79 = "●"))</f>
        <v>0</v>
      </c>
      <c r="X78" s="140" cm="1">
        <f t="array" ref="X78">SUMPRODUCT((R78:S78&gt;=$N$8)*(R78:S78 &lt;= $N$9)*(TEXT(R78:S78,"yyyy-mm")=V78)*(R79:S79 = "▲"))</f>
        <v>0</v>
      </c>
      <c r="Y78" s="140" cm="1">
        <f t="array" ref="Y78">SUMPRODUCT((M78:S78&gt;=$N$8)*(M78:S78 &lt;= $N$9)*(TEXT(M78:S78,"yyyy-mm")=V78)*(M79:S79 = "★"))</f>
        <v>0</v>
      </c>
      <c r="Z78" s="135"/>
      <c r="AA78" s="135"/>
      <c r="AB78" s="132">
        <v>64</v>
      </c>
      <c r="AC78" s="141">
        <f>AI76+1</f>
        <v>46398</v>
      </c>
      <c r="AD78" s="141">
        <f t="shared" ref="AD78:AI78" si="256">AC78+1</f>
        <v>46399</v>
      </c>
      <c r="AE78" s="141">
        <f t="shared" si="256"/>
        <v>46400</v>
      </c>
      <c r="AF78" s="141">
        <f t="shared" si="256"/>
        <v>46401</v>
      </c>
      <c r="AG78" s="141">
        <f t="shared" si="256"/>
        <v>46402</v>
      </c>
      <c r="AH78" s="142">
        <f t="shared" si="256"/>
        <v>46403</v>
      </c>
      <c r="AI78" s="143">
        <f t="shared" si="256"/>
        <v>46404</v>
      </c>
      <c r="AJ78" s="68">
        <f t="shared" ref="AJ78" si="257">COUNTIF(AC79:AI79,"★")</f>
        <v>0</v>
      </c>
      <c r="AK78" s="68"/>
      <c r="AL78" s="68" t="str">
        <f>TEXT(AC78,"YYYY-MM")</f>
        <v>2027-01</v>
      </c>
      <c r="AM78" s="69" cm="1">
        <f t="array" ref="AM78">SUMPRODUCT((AC78:AI78&gt;=$N$8)*(AC78:AI78 &lt;= $N$9)*(TEXT(AC78:AI78,"yyyy-mm")=AL78)*(AC79:AI79 = "●"))</f>
        <v>0</v>
      </c>
      <c r="AN78" s="69" cm="1">
        <f t="array" ref="AN78">SUMPRODUCT((AH78:AI78&gt;=$N$8)*(AH78:AI78 &lt;= $N$9)*(TEXT(AH78:AI78,"yyyy-mm")=AL78)*(AH79:AI79 = "▲"))</f>
        <v>0</v>
      </c>
      <c r="AO78" s="69" cm="1">
        <f t="array" ref="AO78">SUMPRODUCT((AC78:AI78&gt;=$N$8)*(AC78:AI78 &lt;= $N$9)*(TEXT(AC78:AI78,"yyyy-mm")=AL78)*(AC79:AI79 = "★"))</f>
        <v>0</v>
      </c>
      <c r="AP78" s="68"/>
      <c r="AQ78" s="19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3"/>
    </row>
    <row r="79" spans="10:55" s="8" customFormat="1" ht="19.5" customHeight="1" thickBot="1" x14ac:dyDescent="0.5">
      <c r="J79" s="86"/>
      <c r="K79" s="135" t="str">
        <f t="shared" ref="K79" si="258">IF(U79&gt;=0.285,"OK","NG")</f>
        <v>NG</v>
      </c>
      <c r="L79" s="136"/>
      <c r="M79" s="144"/>
      <c r="N79" s="144"/>
      <c r="O79" s="144"/>
      <c r="P79" s="144"/>
      <c r="Q79" s="144"/>
      <c r="R79" s="145"/>
      <c r="S79" s="146"/>
      <c r="T79" s="135">
        <f t="shared" ref="T79" si="259">COUNTIF(M79:S79,"●")</f>
        <v>0</v>
      </c>
      <c r="U79" s="147">
        <f t="shared" ref="U79" si="260">IF(COUNTA(M79:S79)=0,-1,IF(OR(COUNTIF(M79:S79,"▲")&gt;6,AND(M78&lt;$N$9,$N$9&lt;S78)),0.285,IF(T78+T79=0,0,T79/(T79+T78))))</f>
        <v>-1</v>
      </c>
      <c r="V79" s="135" t="str">
        <f>TEXT(S78,"YYYY-MM")</f>
        <v>2026-08</v>
      </c>
      <c r="W79" s="140" cm="1">
        <f t="array" ref="W79">IF(V79=V78,0,SUMPRODUCT((M78:S78&gt;=$N$8)*(M78:S78 &lt;= $N$9)*(TEXT(M78:S78,"yyyy-mm")=V79)*(M79:S79 = "●")))</f>
        <v>0</v>
      </c>
      <c r="X79" s="140" cm="1">
        <f t="array" ref="X79">IF(V79=V78,0,SUMPRODUCT((M78:S78&gt;=$N$8)*(M78:S78 &lt;= $N$9)*(TEXT(M78:S78,"yyyy-mm")=V79)*(M79:S79 = "▲")))</f>
        <v>0</v>
      </c>
      <c r="Y79" s="140" cm="1">
        <f t="array" ref="Y79">IF(V79=V78,0,SUMPRODUCT((M78:S78&gt;=$N$8)*(M78:S78 &lt;= $N$9)*(TEXT(M78:S78,"yyyy-mm")=V79)*(M79:S79 = "★")))</f>
        <v>0</v>
      </c>
      <c r="Z79" s="135"/>
      <c r="AA79" s="135" t="str">
        <f t="shared" ref="AA79" si="261">IF(AK79&gt;=0.285,"OK","NG")</f>
        <v>NG</v>
      </c>
      <c r="AB79" s="136"/>
      <c r="AC79" s="144"/>
      <c r="AD79" s="144"/>
      <c r="AE79" s="144"/>
      <c r="AF79" s="144"/>
      <c r="AG79" s="144"/>
      <c r="AH79" s="145"/>
      <c r="AI79" s="146"/>
      <c r="AJ79" s="68">
        <f t="shared" ref="AJ79" si="262">COUNTIF(AC79:AI79,"●")</f>
        <v>0</v>
      </c>
      <c r="AK79" s="70">
        <f t="shared" ref="AK79" si="263">IF(COUNTA(AC79:AI79)=0,-1,IF(OR(COUNTIF(AC79:AI79,"▲")&gt;6,AND(AC78&lt;$N$9,$N$9&lt;AI78)),0.285,IF(AJ78+AJ79=0,0,AJ79/(AJ79+AJ78))))</f>
        <v>-1</v>
      </c>
      <c r="AL79" s="68" t="str">
        <f>TEXT(AI78,"YYYY-MM")</f>
        <v>2027-01</v>
      </c>
      <c r="AM79" s="69" cm="1">
        <f t="array" ref="AM79">IF(AL79=AL78,0,SUMPRODUCT((AC78:AI78&gt;=$N$8)*(AC78:AI78 &lt;= $N$9)*(TEXT(AC78:AI78,"yyyy-mm")=AL79)*(AC79:AI79 = "●")))</f>
        <v>0</v>
      </c>
      <c r="AN79" s="69" cm="1">
        <f t="array" ref="AN79">IF(AL79=AL78,0,SUMPRODUCT((AC78:AI78&gt;=$N$8)*(AC78:AI78 &lt;= $N$9)*(TEXT(AC78:AI78,"yyyy-mm")=AL79)*(AC79:AI79 = "▲")))</f>
        <v>0</v>
      </c>
      <c r="AO79" s="69" cm="1">
        <f t="array" ref="AO79">IF(AL79=AL78,0,SUMPRODUCT((AC78:AI78&gt;=$N$8)*(AC78:AI78 &lt;= $N$9)*(TEXT(AC78:AI78,"yyyy-mm")=AL79)*(AC79:AI79 = "★")))</f>
        <v>0</v>
      </c>
      <c r="AP79" s="68"/>
      <c r="AQ79" s="19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3"/>
    </row>
    <row r="80" spans="10:55" s="8" customFormat="1" ht="19.5" customHeight="1" x14ac:dyDescent="0.45">
      <c r="J80" s="86"/>
      <c r="K80" s="135"/>
      <c r="L80" s="132">
        <v>44</v>
      </c>
      <c r="M80" s="141">
        <f>S78+1</f>
        <v>46258</v>
      </c>
      <c r="N80" s="141">
        <f t="shared" ref="N80:S80" si="264">M80+1</f>
        <v>46259</v>
      </c>
      <c r="O80" s="141">
        <f t="shared" si="264"/>
        <v>46260</v>
      </c>
      <c r="P80" s="141">
        <f t="shared" si="264"/>
        <v>46261</v>
      </c>
      <c r="Q80" s="141">
        <f t="shared" si="264"/>
        <v>46262</v>
      </c>
      <c r="R80" s="142">
        <f t="shared" si="264"/>
        <v>46263</v>
      </c>
      <c r="S80" s="143">
        <f t="shared" si="264"/>
        <v>46264</v>
      </c>
      <c r="T80" s="135">
        <f t="shared" ref="T80" si="265">COUNTIF(M81:S81,"★")</f>
        <v>0</v>
      </c>
      <c r="U80" s="135"/>
      <c r="V80" s="135" t="str">
        <f>TEXT(M80,"YYYY-MM")</f>
        <v>2026-08</v>
      </c>
      <c r="W80" s="140" cm="1">
        <f t="array" ref="W80">SUMPRODUCT((M80:S80&gt;=$N$8)*(M80:S80 &lt;= $N$9)*(TEXT(M80:S80,"yyyy-mm")=V80)*(M81:S81 = "●"))</f>
        <v>0</v>
      </c>
      <c r="X80" s="140" cm="1">
        <f t="array" ref="X80">SUMPRODUCT((R80:S80&gt;=$N$8)*(R80:S80 &lt;= $N$9)*(TEXT(R80:S80,"yyyy-mm")=V80)*(R81:S81 = "▲"))</f>
        <v>0</v>
      </c>
      <c r="Y80" s="140" cm="1">
        <f t="array" ref="Y80">SUMPRODUCT((M80:S80&gt;=$N$8)*(M80:S80 &lt;= $N$9)*(TEXT(M80:S80,"yyyy-mm")=V80)*(M81:S81 = "★"))</f>
        <v>0</v>
      </c>
      <c r="Z80" s="135"/>
      <c r="AA80" s="135"/>
      <c r="AB80" s="132">
        <v>65</v>
      </c>
      <c r="AC80" s="141">
        <f>AI78+1</f>
        <v>46405</v>
      </c>
      <c r="AD80" s="141">
        <f t="shared" ref="AD80:AI80" si="266">AC80+1</f>
        <v>46406</v>
      </c>
      <c r="AE80" s="141">
        <f t="shared" si="266"/>
        <v>46407</v>
      </c>
      <c r="AF80" s="141">
        <f t="shared" si="266"/>
        <v>46408</v>
      </c>
      <c r="AG80" s="141">
        <f t="shared" si="266"/>
        <v>46409</v>
      </c>
      <c r="AH80" s="142">
        <f t="shared" si="266"/>
        <v>46410</v>
      </c>
      <c r="AI80" s="143">
        <f t="shared" si="266"/>
        <v>46411</v>
      </c>
      <c r="AJ80" s="68">
        <f t="shared" ref="AJ80" si="267">COUNTIF(AC81:AI81,"★")</f>
        <v>0</v>
      </c>
      <c r="AK80" s="68"/>
      <c r="AL80" s="68" t="str">
        <f>TEXT(AC80,"YYYY-MM")</f>
        <v>2027-01</v>
      </c>
      <c r="AM80" s="69" cm="1">
        <f t="array" ref="AM80">SUMPRODUCT((AC80:AI80&gt;=$N$8)*(AC80:AI80 &lt;= $N$9)*(TEXT(AC80:AI80,"yyyy-mm")=AL80)*(AC81:AI81 = "●"))</f>
        <v>0</v>
      </c>
      <c r="AN80" s="69" cm="1">
        <f t="array" ref="AN80">SUMPRODUCT((AH80:AI80&gt;=$N$8)*(AH80:AI80 &lt;= $N$9)*(TEXT(AH80:AI80,"yyyy-mm")=AL80)*(AH81:AI81 = "▲"))</f>
        <v>0</v>
      </c>
      <c r="AO80" s="69" cm="1">
        <f t="array" ref="AO80">SUMPRODUCT((AC80:AI80&gt;=$N$8)*(AC80:AI80 &lt;= $N$9)*(TEXT(AC80:AI80,"yyyy-mm")=AL80)*(AC81:AI81 = "★"))</f>
        <v>0</v>
      </c>
      <c r="AP80" s="68"/>
      <c r="AQ80" s="19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3"/>
    </row>
    <row r="81" spans="10:55" s="8" customFormat="1" ht="19.5" customHeight="1" thickBot="1" x14ac:dyDescent="0.5">
      <c r="J81" s="86"/>
      <c r="K81" s="135" t="str">
        <f t="shared" ref="K81" si="268">IF(U81&gt;=0.285,"OK","NG")</f>
        <v>NG</v>
      </c>
      <c r="L81" s="136"/>
      <c r="M81" s="144"/>
      <c r="N81" s="144"/>
      <c r="O81" s="144"/>
      <c r="P81" s="144"/>
      <c r="Q81" s="144"/>
      <c r="R81" s="145"/>
      <c r="S81" s="146"/>
      <c r="T81" s="135">
        <f t="shared" ref="T81" si="269">COUNTIF(M81:S81,"●")</f>
        <v>0</v>
      </c>
      <c r="U81" s="147">
        <f t="shared" ref="U81" si="270">IF(COUNTA(M81:S81)=0,-1,IF(OR(COUNTIF(M81:S81,"▲")&gt;6,AND(M80&lt;$N$9,$N$9&lt;S80)),0.285,IF(T80+T81=0,0,T81/(T81+T80))))</f>
        <v>-1</v>
      </c>
      <c r="V81" s="135" t="str">
        <f>TEXT(S80,"YYYY-MM")</f>
        <v>2026-08</v>
      </c>
      <c r="W81" s="140" cm="1">
        <f t="array" ref="W81">IF(V81=V80,0,SUMPRODUCT((M80:S80&gt;=$N$8)*(M80:S80 &lt;= $N$9)*(TEXT(M80:S80,"yyyy-mm")=V81)*(M81:S81 = "●")))</f>
        <v>0</v>
      </c>
      <c r="X81" s="140" cm="1">
        <f t="array" ref="X81">IF(V81=V80,0,SUMPRODUCT((M80:S80&gt;=$N$8)*(M80:S80 &lt;= $N$9)*(TEXT(M80:S80,"yyyy-mm")=V81)*(M81:S81 = "▲")))</f>
        <v>0</v>
      </c>
      <c r="Y81" s="140" cm="1">
        <f t="array" ref="Y81">IF(V81=V80,0,SUMPRODUCT((M80:S80&gt;=$N$8)*(M80:S80 &lt;= $N$9)*(TEXT(M80:S80,"yyyy-mm")=V81)*(M81:S81 = "★")))</f>
        <v>0</v>
      </c>
      <c r="Z81" s="135"/>
      <c r="AA81" s="135" t="str">
        <f t="shared" ref="AA81" si="271">IF(AK81&gt;=0.285,"OK","NG")</f>
        <v>NG</v>
      </c>
      <c r="AB81" s="136"/>
      <c r="AC81" s="144"/>
      <c r="AD81" s="144"/>
      <c r="AE81" s="144"/>
      <c r="AF81" s="144"/>
      <c r="AG81" s="144"/>
      <c r="AH81" s="145"/>
      <c r="AI81" s="146"/>
      <c r="AJ81" s="68">
        <f t="shared" ref="AJ81" si="272">COUNTIF(AC81:AI81,"●")</f>
        <v>0</v>
      </c>
      <c r="AK81" s="70">
        <f t="shared" ref="AK81" si="273">IF(COUNTA(AC81:AI81)=0,-1,IF(OR(COUNTIF(AC81:AI81,"▲")&gt;6,AND(AC80&lt;$N$9,$N$9&lt;AI80)),0.285,IF(AJ80+AJ81=0,0,AJ81/(AJ81+AJ80))))</f>
        <v>-1</v>
      </c>
      <c r="AL81" s="68" t="str">
        <f>TEXT(AI80,"YYYY-MM")</f>
        <v>2027-01</v>
      </c>
      <c r="AM81" s="69" cm="1">
        <f t="array" ref="AM81">IF(AL81=AL80,0,SUMPRODUCT((AC80:AI80&gt;=$N$8)*(AC80:AI80 &lt;= $N$9)*(TEXT(AC80:AI80,"yyyy-mm")=AL81)*(AC81:AI81 = "●")))</f>
        <v>0</v>
      </c>
      <c r="AN81" s="69" cm="1">
        <f t="array" ref="AN81">IF(AL81=AL80,0,SUMPRODUCT((AC80:AI80&gt;=$N$8)*(AC80:AI80 &lt;= $N$9)*(TEXT(AC80:AI80,"yyyy-mm")=AL81)*(AC81:AI81 = "▲")))</f>
        <v>0</v>
      </c>
      <c r="AO81" s="69" cm="1">
        <f t="array" ref="AO81">IF(AL81=AL80,0,SUMPRODUCT((AC80:AI80&gt;=$N$8)*(AC80:AI80 &lt;= $N$9)*(TEXT(AC80:AI80,"yyyy-mm")=AL81)*(AC81:AI81 = "★")))</f>
        <v>0</v>
      </c>
      <c r="AP81" s="68"/>
      <c r="AQ81" s="19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3"/>
    </row>
    <row r="82" spans="10:55" s="8" customFormat="1" ht="19.5" customHeight="1" x14ac:dyDescent="0.45">
      <c r="J82" s="86"/>
      <c r="K82" s="135"/>
      <c r="L82" s="132">
        <v>45</v>
      </c>
      <c r="M82" s="141">
        <f>S80+1</f>
        <v>46265</v>
      </c>
      <c r="N82" s="141">
        <f t="shared" ref="N82:S82" si="274">M82+1</f>
        <v>46266</v>
      </c>
      <c r="O82" s="141">
        <f t="shared" si="274"/>
        <v>46267</v>
      </c>
      <c r="P82" s="141">
        <f t="shared" si="274"/>
        <v>46268</v>
      </c>
      <c r="Q82" s="141">
        <f t="shared" si="274"/>
        <v>46269</v>
      </c>
      <c r="R82" s="142">
        <f t="shared" si="274"/>
        <v>46270</v>
      </c>
      <c r="S82" s="143">
        <f t="shared" si="274"/>
        <v>46271</v>
      </c>
      <c r="T82" s="135">
        <f t="shared" ref="T82" si="275">COUNTIF(M83:S83,"★")</f>
        <v>0</v>
      </c>
      <c r="U82" s="135"/>
      <c r="V82" s="135" t="str">
        <f>TEXT(M82,"YYYY-MM")</f>
        <v>2026-08</v>
      </c>
      <c r="W82" s="140" cm="1">
        <f t="array" ref="W82">SUMPRODUCT((M82:S82&gt;=$N$8)*(M82:S82 &lt;= $N$9)*(TEXT(M82:S82,"yyyy-mm")=V82)*(M83:S83 = "●"))</f>
        <v>0</v>
      </c>
      <c r="X82" s="140" cm="1">
        <f t="array" ref="X82">SUMPRODUCT((R82:S82&gt;=$N$8)*(R82:S82 &lt;= $N$9)*(TEXT(R82:S82,"yyyy-mm")=V82)*(R83:S83 = "▲"))</f>
        <v>0</v>
      </c>
      <c r="Y82" s="140" cm="1">
        <f t="array" ref="Y82">SUMPRODUCT((M82:S82&gt;=$N$8)*(M82:S82 &lt;= $N$9)*(TEXT(M82:S82,"yyyy-mm")=V82)*(M83:S83 = "★"))</f>
        <v>0</v>
      </c>
      <c r="Z82" s="135"/>
      <c r="AA82" s="135"/>
      <c r="AB82" s="132">
        <v>66</v>
      </c>
      <c r="AC82" s="141">
        <f>AI80+1</f>
        <v>46412</v>
      </c>
      <c r="AD82" s="141">
        <f t="shared" ref="AD82:AI82" si="276">AC82+1</f>
        <v>46413</v>
      </c>
      <c r="AE82" s="141">
        <f t="shared" si="276"/>
        <v>46414</v>
      </c>
      <c r="AF82" s="141">
        <f t="shared" si="276"/>
        <v>46415</v>
      </c>
      <c r="AG82" s="141">
        <f t="shared" si="276"/>
        <v>46416</v>
      </c>
      <c r="AH82" s="142">
        <f t="shared" si="276"/>
        <v>46417</v>
      </c>
      <c r="AI82" s="143">
        <f t="shared" si="276"/>
        <v>46418</v>
      </c>
      <c r="AJ82" s="68">
        <f t="shared" ref="AJ82" si="277">COUNTIF(AC83:AI83,"★")</f>
        <v>0</v>
      </c>
      <c r="AK82" s="68"/>
      <c r="AL82" s="68" t="str">
        <f>TEXT(AC82,"YYYY-MM")</f>
        <v>2027-01</v>
      </c>
      <c r="AM82" s="69" cm="1">
        <f t="array" ref="AM82">SUMPRODUCT((AC82:AI82&gt;=$N$8)*(AC82:AI82 &lt;= $N$9)*(TEXT(AC82:AI82,"yyyy-mm")=AL82)*(AC83:AI83 = "●"))</f>
        <v>0</v>
      </c>
      <c r="AN82" s="69" cm="1">
        <f t="array" ref="AN82">SUMPRODUCT((AH82:AI82&gt;=$N$8)*(AH82:AI82 &lt;= $N$9)*(TEXT(AH82:AI82,"yyyy-mm")=AL82)*(AH83:AI83 = "▲"))</f>
        <v>0</v>
      </c>
      <c r="AO82" s="69" cm="1">
        <f t="array" ref="AO82">SUMPRODUCT((AC82:AI82&gt;=$N$8)*(AC82:AI82 &lt;= $N$9)*(TEXT(AC82:AI82,"yyyy-mm")=AL82)*(AC83:AI83 = "★"))</f>
        <v>0</v>
      </c>
      <c r="AP82" s="68"/>
      <c r="AQ82" s="19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3"/>
    </row>
    <row r="83" spans="10:55" s="8" customFormat="1" ht="19.5" customHeight="1" thickBot="1" x14ac:dyDescent="0.5">
      <c r="J83" s="86"/>
      <c r="K83" s="135" t="str">
        <f t="shared" ref="K83" si="278">IF(U83&gt;=0.285,"OK","NG")</f>
        <v>NG</v>
      </c>
      <c r="L83" s="136"/>
      <c r="M83" s="144"/>
      <c r="N83" s="144"/>
      <c r="O83" s="144"/>
      <c r="P83" s="144"/>
      <c r="Q83" s="144"/>
      <c r="R83" s="145"/>
      <c r="S83" s="146"/>
      <c r="T83" s="135">
        <f t="shared" ref="T83" si="279">COUNTIF(M83:S83,"●")</f>
        <v>0</v>
      </c>
      <c r="U83" s="147">
        <f t="shared" ref="U83" si="280">IF(COUNTA(M83:S83)=0,-1,IF(OR(COUNTIF(M83:S83,"▲")&gt;6,AND(M82&lt;$N$9,$N$9&lt;S82)),0.285,IF(T82+T83=0,0,T83/(T83+T82))))</f>
        <v>-1</v>
      </c>
      <c r="V83" s="135" t="str">
        <f>TEXT(S82,"YYYY-MM")</f>
        <v>2026-09</v>
      </c>
      <c r="W83" s="140" cm="1">
        <f t="array" ref="W83">IF(V83=V82,0,SUMPRODUCT((M82:S82&gt;=$N$8)*(M82:S82 &lt;= $N$9)*(TEXT(M82:S82,"yyyy-mm")=V83)*(M83:S83 = "●")))</f>
        <v>0</v>
      </c>
      <c r="X83" s="140" cm="1">
        <f t="array" ref="X83">IF(V83=V82,0,SUMPRODUCT((M82:S82&gt;=$N$8)*(M82:S82 &lt;= $N$9)*(TEXT(M82:S82,"yyyy-mm")=V83)*(M83:S83 = "▲")))</f>
        <v>0</v>
      </c>
      <c r="Y83" s="140" cm="1">
        <f t="array" ref="Y83">IF(V83=V82,0,SUMPRODUCT((M82:S82&gt;=$N$8)*(M82:S82 &lt;= $N$9)*(TEXT(M82:S82,"yyyy-mm")=V83)*(M83:S83 = "★")))</f>
        <v>0</v>
      </c>
      <c r="Z83" s="135"/>
      <c r="AA83" s="135" t="str">
        <f t="shared" ref="AA83" si="281">IF(AK83&gt;=0.285,"OK","NG")</f>
        <v>NG</v>
      </c>
      <c r="AB83" s="136"/>
      <c r="AC83" s="144"/>
      <c r="AD83" s="144"/>
      <c r="AE83" s="144"/>
      <c r="AF83" s="144"/>
      <c r="AG83" s="144"/>
      <c r="AH83" s="145"/>
      <c r="AI83" s="146"/>
      <c r="AJ83" s="68">
        <f t="shared" ref="AJ83" si="282">COUNTIF(AC83:AI83,"●")</f>
        <v>0</v>
      </c>
      <c r="AK83" s="70">
        <f t="shared" ref="AK83" si="283">IF(COUNTA(AC83:AI83)=0,-1,IF(OR(COUNTIF(AC83:AI83,"▲")&gt;6,AND(AC82&lt;$N$9,$N$9&lt;AI82)),0.285,IF(AJ82+AJ83=0,0,AJ83/(AJ83+AJ82))))</f>
        <v>-1</v>
      </c>
      <c r="AL83" s="68" t="str">
        <f>TEXT(AI82,"YYYY-MM")</f>
        <v>2027-01</v>
      </c>
      <c r="AM83" s="69" cm="1">
        <f t="array" ref="AM83">IF(AL83=AL82,0,SUMPRODUCT((AC82:AI82&gt;=$N$8)*(AC82:AI82 &lt;= $N$9)*(TEXT(AC82:AI82,"yyyy-mm")=AL83)*(AC83:AI83 = "●")))</f>
        <v>0</v>
      </c>
      <c r="AN83" s="69" cm="1">
        <f t="array" ref="AN83">IF(AL83=AL82,0,SUMPRODUCT((AC82:AI82&gt;=$N$8)*(AC82:AI82 &lt;= $N$9)*(TEXT(AC82:AI82,"yyyy-mm")=AL83)*(AC83:AI83 = "▲")))</f>
        <v>0</v>
      </c>
      <c r="AO83" s="69" cm="1">
        <f t="array" ref="AO83">IF(AL83=AL82,0,SUMPRODUCT((AC82:AI82&gt;=$N$8)*(AC82:AI82 &lt;= $N$9)*(TEXT(AC82:AI82,"yyyy-mm")=AL83)*(AC83:AI83 = "★")))</f>
        <v>0</v>
      </c>
      <c r="AP83" s="68"/>
      <c r="AQ83" s="19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3"/>
    </row>
    <row r="84" spans="10:55" s="8" customFormat="1" ht="19.5" customHeight="1" x14ac:dyDescent="0.45">
      <c r="J84" s="86"/>
      <c r="K84" s="135"/>
      <c r="L84" s="132">
        <v>46</v>
      </c>
      <c r="M84" s="141">
        <f>S82+1</f>
        <v>46272</v>
      </c>
      <c r="N84" s="141">
        <f t="shared" ref="N84:S84" si="284">M84+1</f>
        <v>46273</v>
      </c>
      <c r="O84" s="141">
        <f t="shared" si="284"/>
        <v>46274</v>
      </c>
      <c r="P84" s="141">
        <f t="shared" si="284"/>
        <v>46275</v>
      </c>
      <c r="Q84" s="141">
        <f t="shared" si="284"/>
        <v>46276</v>
      </c>
      <c r="R84" s="142">
        <f t="shared" si="284"/>
        <v>46277</v>
      </c>
      <c r="S84" s="143">
        <f t="shared" si="284"/>
        <v>46278</v>
      </c>
      <c r="T84" s="135">
        <f t="shared" ref="T84" si="285">COUNTIF(M85:S85,"★")</f>
        <v>0</v>
      </c>
      <c r="U84" s="135"/>
      <c r="V84" s="135" t="str">
        <f>TEXT(M84,"YYYY-MM")</f>
        <v>2026-09</v>
      </c>
      <c r="W84" s="140" cm="1">
        <f t="array" ref="W84">SUMPRODUCT((M84:S84&gt;=$N$8)*(M84:S84 &lt;= $N$9)*(TEXT(M84:S84,"yyyy-mm")=V84)*(M85:S85 = "●"))</f>
        <v>0</v>
      </c>
      <c r="X84" s="140" cm="1">
        <f t="array" ref="X84">SUMPRODUCT((R84:S84&gt;=$N$8)*(R84:S84 &lt;= $N$9)*(TEXT(R84:S84,"yyyy-mm")=V84)*(R85:S85 = "▲"))</f>
        <v>0</v>
      </c>
      <c r="Y84" s="140" cm="1">
        <f t="array" ref="Y84">SUMPRODUCT((M84:S84&gt;=$N$8)*(M84:S84 &lt;= $N$9)*(TEXT(M84:S84,"yyyy-mm")=V84)*(M85:S85 = "★"))</f>
        <v>0</v>
      </c>
      <c r="Z84" s="135"/>
      <c r="AA84" s="135"/>
      <c r="AB84" s="132">
        <v>67</v>
      </c>
      <c r="AC84" s="141">
        <f>AI82+1</f>
        <v>46419</v>
      </c>
      <c r="AD84" s="141">
        <f t="shared" ref="AD84:AI84" si="286">AC84+1</f>
        <v>46420</v>
      </c>
      <c r="AE84" s="141">
        <f t="shared" si="286"/>
        <v>46421</v>
      </c>
      <c r="AF84" s="141">
        <f t="shared" si="286"/>
        <v>46422</v>
      </c>
      <c r="AG84" s="141">
        <f t="shared" si="286"/>
        <v>46423</v>
      </c>
      <c r="AH84" s="142">
        <f t="shared" si="286"/>
        <v>46424</v>
      </c>
      <c r="AI84" s="143">
        <f t="shared" si="286"/>
        <v>46425</v>
      </c>
      <c r="AJ84" s="68">
        <f t="shared" ref="AJ84" si="287">COUNTIF(AC85:AI85,"★")</f>
        <v>0</v>
      </c>
      <c r="AK84" s="68"/>
      <c r="AL84" s="68" t="str">
        <f>TEXT(AC84,"YYYY-MM")</f>
        <v>2027-02</v>
      </c>
      <c r="AM84" s="69" cm="1">
        <f t="array" ref="AM84">SUMPRODUCT((AC84:AI84&gt;=$N$8)*(AC84:AI84 &lt;= $N$9)*(TEXT(AC84:AI84,"yyyy-mm")=AL84)*(AC85:AI85 = "●"))</f>
        <v>0</v>
      </c>
      <c r="AN84" s="69" cm="1">
        <f t="array" ref="AN84">SUMPRODUCT((AH84:AI84&gt;=$N$8)*(AH84:AI84 &lt;= $N$9)*(TEXT(AH84:AI84,"yyyy-mm")=AL84)*(AH85:AI85 = "▲"))</f>
        <v>0</v>
      </c>
      <c r="AO84" s="69" cm="1">
        <f t="array" ref="AO84">SUMPRODUCT((AC84:AI84&gt;=$N$8)*(AC84:AI84 &lt;= $N$9)*(TEXT(AC84:AI84,"yyyy-mm")=AL84)*(AC85:AI85 = "★"))</f>
        <v>0</v>
      </c>
      <c r="AP84" s="68"/>
      <c r="AQ84" s="19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3"/>
    </row>
    <row r="85" spans="10:55" s="8" customFormat="1" ht="19.5" customHeight="1" thickBot="1" x14ac:dyDescent="0.5">
      <c r="J85" s="86"/>
      <c r="K85" s="135" t="str">
        <f t="shared" ref="K85" si="288">IF(U85&gt;=0.285,"OK","NG")</f>
        <v>NG</v>
      </c>
      <c r="L85" s="136"/>
      <c r="M85" s="144"/>
      <c r="N85" s="144"/>
      <c r="O85" s="144"/>
      <c r="P85" s="144"/>
      <c r="Q85" s="144"/>
      <c r="R85" s="145"/>
      <c r="S85" s="146"/>
      <c r="T85" s="135">
        <f t="shared" ref="T85" si="289">COUNTIF(M85:S85,"●")</f>
        <v>0</v>
      </c>
      <c r="U85" s="147">
        <f t="shared" ref="U85" si="290">IF(COUNTA(M85:S85)=0,-1,IF(OR(COUNTIF(M85:S85,"▲")&gt;6,AND(M84&lt;$N$9,$N$9&lt;S84)),0.285,IF(T84+T85=0,0,T85/(T85+T84))))</f>
        <v>-1</v>
      </c>
      <c r="V85" s="135" t="str">
        <f>TEXT(S84,"YYYY-MM")</f>
        <v>2026-09</v>
      </c>
      <c r="W85" s="140" cm="1">
        <f t="array" ref="W85">IF(V85=V84,0,SUMPRODUCT((M84:S84&gt;=$N$8)*(M84:S84 &lt;= $N$9)*(TEXT(M84:S84,"yyyy-mm")=V85)*(M85:S85 = "●")))</f>
        <v>0</v>
      </c>
      <c r="X85" s="140" cm="1">
        <f t="array" ref="X85">IF(V85=V84,0,SUMPRODUCT((M84:S84&gt;=$N$8)*(M84:S84 &lt;= $N$9)*(TEXT(M84:S84,"yyyy-mm")=V85)*(M85:S85 = "▲")))</f>
        <v>0</v>
      </c>
      <c r="Y85" s="140" cm="1">
        <f t="array" ref="Y85">IF(V85=V84,0,SUMPRODUCT((M84:S84&gt;=$N$8)*(M84:S84 &lt;= $N$9)*(TEXT(M84:S84,"yyyy-mm")=V85)*(M85:S85 = "★")))</f>
        <v>0</v>
      </c>
      <c r="Z85" s="135"/>
      <c r="AA85" s="135" t="str">
        <f t="shared" ref="AA85" si="291">IF(AK85&gt;=0.285,"OK","NG")</f>
        <v>NG</v>
      </c>
      <c r="AB85" s="136"/>
      <c r="AC85" s="144"/>
      <c r="AD85" s="144"/>
      <c r="AE85" s="144"/>
      <c r="AF85" s="144"/>
      <c r="AG85" s="144"/>
      <c r="AH85" s="145"/>
      <c r="AI85" s="146"/>
      <c r="AJ85" s="68">
        <f t="shared" ref="AJ85" si="292">COUNTIF(AC85:AI85,"●")</f>
        <v>0</v>
      </c>
      <c r="AK85" s="70">
        <f t="shared" ref="AK85" si="293">IF(COUNTA(AC85:AI85)=0,-1,IF(OR(COUNTIF(AC85:AI85,"▲")&gt;6,AND(AC84&lt;$N$9,$N$9&lt;AI84)),0.285,IF(AJ84+AJ85=0,0,AJ85/(AJ85+AJ84))))</f>
        <v>-1</v>
      </c>
      <c r="AL85" s="68" t="str">
        <f>TEXT(AI84,"YYYY-MM")</f>
        <v>2027-02</v>
      </c>
      <c r="AM85" s="69" cm="1">
        <f t="array" ref="AM85">IF(AL85=AL84,0,SUMPRODUCT((AC84:AI84&gt;=$N$8)*(AC84:AI84 &lt;= $N$9)*(TEXT(AC84:AI84,"yyyy-mm")=AL85)*(AC85:AI85 = "●")))</f>
        <v>0</v>
      </c>
      <c r="AN85" s="69" cm="1">
        <f t="array" ref="AN85">IF(AL85=AL84,0,SUMPRODUCT((AC84:AI84&gt;=$N$8)*(AC84:AI84 &lt;= $N$9)*(TEXT(AC84:AI84,"yyyy-mm")=AL85)*(AC85:AI85 = "▲")))</f>
        <v>0</v>
      </c>
      <c r="AO85" s="69" cm="1">
        <f t="array" ref="AO85">IF(AL85=AL84,0,SUMPRODUCT((AC84:AI84&gt;=$N$8)*(AC84:AI84 &lt;= $N$9)*(TEXT(AC84:AI84,"yyyy-mm")=AL85)*(AC85:AI85 = "★")))</f>
        <v>0</v>
      </c>
      <c r="AP85" s="68"/>
      <c r="AQ85" s="19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3"/>
    </row>
    <row r="86" spans="10:55" s="8" customFormat="1" ht="19.5" customHeight="1" x14ac:dyDescent="0.45">
      <c r="J86" s="86"/>
      <c r="K86" s="135"/>
      <c r="L86" s="132">
        <v>47</v>
      </c>
      <c r="M86" s="141">
        <f>S84+1</f>
        <v>46279</v>
      </c>
      <c r="N86" s="141">
        <f t="shared" ref="N86:S86" si="294">M86+1</f>
        <v>46280</v>
      </c>
      <c r="O86" s="141">
        <f t="shared" si="294"/>
        <v>46281</v>
      </c>
      <c r="P86" s="141">
        <f t="shared" si="294"/>
        <v>46282</v>
      </c>
      <c r="Q86" s="141">
        <f t="shared" si="294"/>
        <v>46283</v>
      </c>
      <c r="R86" s="142">
        <f t="shared" si="294"/>
        <v>46284</v>
      </c>
      <c r="S86" s="143">
        <f t="shared" si="294"/>
        <v>46285</v>
      </c>
      <c r="T86" s="135">
        <f t="shared" ref="T86" si="295">COUNTIF(M87:S87,"★")</f>
        <v>0</v>
      </c>
      <c r="U86" s="135"/>
      <c r="V86" s="135" t="str">
        <f>TEXT(M86,"YYYY-MM")</f>
        <v>2026-09</v>
      </c>
      <c r="W86" s="140" cm="1">
        <f t="array" ref="W86">SUMPRODUCT((M86:S86&gt;=$N$8)*(M86:S86 &lt;= $N$9)*(TEXT(M86:S86,"yyyy-mm")=V86)*(M87:S87 = "●"))</f>
        <v>0</v>
      </c>
      <c r="X86" s="140" cm="1">
        <f t="array" ref="X86">SUMPRODUCT((R86:S86&gt;=$N$8)*(R86:S86 &lt;= $N$9)*(TEXT(R86:S86,"yyyy-mm")=V86)*(R87:S87 = "▲"))</f>
        <v>0</v>
      </c>
      <c r="Y86" s="140" cm="1">
        <f t="array" ref="Y86">SUMPRODUCT((M86:S86&gt;=$N$8)*(M86:S86 &lt;= $N$9)*(TEXT(M86:S86,"yyyy-mm")=V86)*(M87:S87 = "★"))</f>
        <v>0</v>
      </c>
      <c r="Z86" s="135"/>
      <c r="AA86" s="135"/>
      <c r="AB86" s="132">
        <v>68</v>
      </c>
      <c r="AC86" s="141">
        <f>AI84+1</f>
        <v>46426</v>
      </c>
      <c r="AD86" s="141">
        <f t="shared" ref="AD86:AI86" si="296">AC86+1</f>
        <v>46427</v>
      </c>
      <c r="AE86" s="141">
        <f t="shared" si="296"/>
        <v>46428</v>
      </c>
      <c r="AF86" s="141">
        <f t="shared" si="296"/>
        <v>46429</v>
      </c>
      <c r="AG86" s="141">
        <f t="shared" si="296"/>
        <v>46430</v>
      </c>
      <c r="AH86" s="142">
        <f t="shared" si="296"/>
        <v>46431</v>
      </c>
      <c r="AI86" s="143">
        <f t="shared" si="296"/>
        <v>46432</v>
      </c>
      <c r="AJ86" s="68">
        <f t="shared" ref="AJ86" si="297">COUNTIF(AC87:AI87,"★")</f>
        <v>0</v>
      </c>
      <c r="AK86" s="68"/>
      <c r="AL86" s="68" t="str">
        <f>TEXT(AC86,"YYYY-MM")</f>
        <v>2027-02</v>
      </c>
      <c r="AM86" s="69" cm="1">
        <f t="array" ref="AM86">SUMPRODUCT((AC86:AI86&gt;=$N$8)*(AC86:AI86 &lt;= $N$9)*(TEXT(AC86:AI86,"yyyy-mm")=AL86)*(AC87:AI87 = "●"))</f>
        <v>0</v>
      </c>
      <c r="AN86" s="69" cm="1">
        <f t="array" ref="AN86">SUMPRODUCT((AH86:AI86&gt;=$N$8)*(AH86:AI86 &lt;= $N$9)*(TEXT(AH86:AI86,"yyyy-mm")=AL86)*(AH87:AI87 = "▲"))</f>
        <v>0</v>
      </c>
      <c r="AO86" s="69" cm="1">
        <f t="array" ref="AO86">SUMPRODUCT((AC86:AI86&gt;=$N$8)*(AC86:AI86 &lt;= $N$9)*(TEXT(AC86:AI86,"yyyy-mm")=AL86)*(AC87:AI87 = "★"))</f>
        <v>0</v>
      </c>
      <c r="AP86" s="68"/>
      <c r="AQ86" s="19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3"/>
    </row>
    <row r="87" spans="10:55" s="8" customFormat="1" ht="19.5" customHeight="1" thickBot="1" x14ac:dyDescent="0.5">
      <c r="J87" s="86"/>
      <c r="K87" s="135" t="str">
        <f t="shared" ref="K87" si="298">IF(U87&gt;=0.285,"OK","NG")</f>
        <v>NG</v>
      </c>
      <c r="L87" s="136"/>
      <c r="M87" s="144"/>
      <c r="N87" s="144"/>
      <c r="O87" s="144"/>
      <c r="P87" s="144"/>
      <c r="Q87" s="144"/>
      <c r="R87" s="145"/>
      <c r="S87" s="146"/>
      <c r="T87" s="135">
        <f t="shared" ref="T87" si="299">COUNTIF(M87:S87,"●")</f>
        <v>0</v>
      </c>
      <c r="U87" s="147">
        <f t="shared" ref="U87" si="300">IF(COUNTA(M87:S87)=0,-1,IF(OR(COUNTIF(M87:S87,"▲")&gt;6,AND(M86&lt;$N$9,$N$9&lt;S86)),0.285,IF(T86+T87=0,0,T87/(T87+T86))))</f>
        <v>-1</v>
      </c>
      <c r="V87" s="135" t="str">
        <f>TEXT(S86,"YYYY-MM")</f>
        <v>2026-09</v>
      </c>
      <c r="W87" s="140" cm="1">
        <f t="array" ref="W87">IF(V87=V86,0,SUMPRODUCT((M86:S86&gt;=$N$8)*(M86:S86 &lt;= $N$9)*(TEXT(M86:S86,"yyyy-mm")=V87)*(M87:S87 = "●")))</f>
        <v>0</v>
      </c>
      <c r="X87" s="140" cm="1">
        <f t="array" ref="X87">IF(V87=V86,0,SUMPRODUCT((M86:S86&gt;=$N$8)*(M86:S86 &lt;= $N$9)*(TEXT(M86:S86,"yyyy-mm")=V87)*(M87:S87 = "▲")))</f>
        <v>0</v>
      </c>
      <c r="Y87" s="140" cm="1">
        <f t="array" ref="Y87">IF(V87=V86,0,SUMPRODUCT((M86:S86&gt;=$N$8)*(M86:S86 &lt;= $N$9)*(TEXT(M86:S86,"yyyy-mm")=V87)*(M87:S87 = "★")))</f>
        <v>0</v>
      </c>
      <c r="Z87" s="135"/>
      <c r="AA87" s="135" t="str">
        <f t="shared" ref="AA87" si="301">IF(AK87&gt;=0.285,"OK","NG")</f>
        <v>NG</v>
      </c>
      <c r="AB87" s="136"/>
      <c r="AC87" s="144"/>
      <c r="AD87" s="144"/>
      <c r="AE87" s="144"/>
      <c r="AF87" s="144"/>
      <c r="AG87" s="144"/>
      <c r="AH87" s="145"/>
      <c r="AI87" s="146"/>
      <c r="AJ87" s="68">
        <f t="shared" ref="AJ87" si="302">COUNTIF(AC87:AI87,"●")</f>
        <v>0</v>
      </c>
      <c r="AK87" s="70">
        <f t="shared" ref="AK87" si="303">IF(COUNTA(AC87:AI87)=0,-1,IF(OR(COUNTIF(AC87:AI87,"▲")&gt;6,AND(AC86&lt;$N$9,$N$9&lt;AI86)),0.285,IF(AJ86+AJ87=0,0,AJ87/(AJ87+AJ86))))</f>
        <v>-1</v>
      </c>
      <c r="AL87" s="68" t="str">
        <f>TEXT(AI86,"YYYY-MM")</f>
        <v>2027-02</v>
      </c>
      <c r="AM87" s="69" cm="1">
        <f t="array" ref="AM87">IF(AL87=AL86,0,SUMPRODUCT((AC86:AI86&gt;=$N$8)*(AC86:AI86 &lt;= $N$9)*(TEXT(AC86:AI86,"yyyy-mm")=AL87)*(AC87:AI87 = "●")))</f>
        <v>0</v>
      </c>
      <c r="AN87" s="69" cm="1">
        <f t="array" ref="AN87">IF(AL87=AL86,0,SUMPRODUCT((AC86:AI86&gt;=$N$8)*(AC86:AI86 &lt;= $N$9)*(TEXT(AC86:AI86,"yyyy-mm")=AL87)*(AC87:AI87 = "▲")))</f>
        <v>0</v>
      </c>
      <c r="AO87" s="69" cm="1">
        <f t="array" ref="AO87">IF(AL87=AL86,0,SUMPRODUCT((AC86:AI86&gt;=$N$8)*(AC86:AI86 &lt;= $N$9)*(TEXT(AC86:AI86,"yyyy-mm")=AL87)*(AC87:AI87 = "★")))</f>
        <v>0</v>
      </c>
      <c r="AP87" s="68"/>
      <c r="AQ87" s="19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3"/>
    </row>
    <row r="88" spans="10:55" s="8" customFormat="1" ht="19.5" customHeight="1" x14ac:dyDescent="0.45">
      <c r="J88" s="86"/>
      <c r="K88" s="135"/>
      <c r="L88" s="132">
        <v>48</v>
      </c>
      <c r="M88" s="141">
        <f>S86+1</f>
        <v>46286</v>
      </c>
      <c r="N88" s="141">
        <f t="shared" ref="N88:S88" si="304">M88+1</f>
        <v>46287</v>
      </c>
      <c r="O88" s="141">
        <f t="shared" si="304"/>
        <v>46288</v>
      </c>
      <c r="P88" s="141">
        <f t="shared" si="304"/>
        <v>46289</v>
      </c>
      <c r="Q88" s="141">
        <f t="shared" si="304"/>
        <v>46290</v>
      </c>
      <c r="R88" s="142">
        <f t="shared" si="304"/>
        <v>46291</v>
      </c>
      <c r="S88" s="143">
        <f t="shared" si="304"/>
        <v>46292</v>
      </c>
      <c r="T88" s="135">
        <f t="shared" ref="T88" si="305">COUNTIF(M89:S89,"★")</f>
        <v>0</v>
      </c>
      <c r="U88" s="135"/>
      <c r="V88" s="135" t="str">
        <f>TEXT(M88,"YYYY-MM")</f>
        <v>2026-09</v>
      </c>
      <c r="W88" s="140" cm="1">
        <f t="array" ref="W88">SUMPRODUCT((M88:S88&gt;=$N$8)*(M88:S88 &lt;= $N$9)*(TEXT(M88:S88,"yyyy-mm")=V88)*(M89:S89 = "●"))</f>
        <v>0</v>
      </c>
      <c r="X88" s="140" cm="1">
        <f t="array" ref="X88">SUMPRODUCT((R88:S88&gt;=$N$8)*(R88:S88 &lt;= $N$9)*(TEXT(R88:S88,"yyyy-mm")=V88)*(R89:S89 = "▲"))</f>
        <v>0</v>
      </c>
      <c r="Y88" s="140" cm="1">
        <f t="array" ref="Y88">SUMPRODUCT((M88:S88&gt;=$N$8)*(M88:S88 &lt;= $N$9)*(TEXT(M88:S88,"yyyy-mm")=V88)*(M89:S89 = "★"))</f>
        <v>0</v>
      </c>
      <c r="Z88" s="135"/>
      <c r="AA88" s="135"/>
      <c r="AB88" s="132">
        <v>69</v>
      </c>
      <c r="AC88" s="141">
        <f>AI86+1</f>
        <v>46433</v>
      </c>
      <c r="AD88" s="141">
        <f t="shared" ref="AD88:AI88" si="306">AC88+1</f>
        <v>46434</v>
      </c>
      <c r="AE88" s="141">
        <f t="shared" si="306"/>
        <v>46435</v>
      </c>
      <c r="AF88" s="141">
        <f t="shared" si="306"/>
        <v>46436</v>
      </c>
      <c r="AG88" s="141">
        <f t="shared" si="306"/>
        <v>46437</v>
      </c>
      <c r="AH88" s="142">
        <f t="shared" si="306"/>
        <v>46438</v>
      </c>
      <c r="AI88" s="143">
        <f t="shared" si="306"/>
        <v>46439</v>
      </c>
      <c r="AJ88" s="68">
        <f t="shared" ref="AJ88" si="307">COUNTIF(AC89:AI89,"★")</f>
        <v>0</v>
      </c>
      <c r="AK88" s="68"/>
      <c r="AL88" s="68" t="str">
        <f>TEXT(AC88,"YYYY-MM")</f>
        <v>2027-02</v>
      </c>
      <c r="AM88" s="69" cm="1">
        <f t="array" ref="AM88">SUMPRODUCT((AC88:AI88&gt;=$N$8)*(AC88:AI88 &lt;= $N$9)*(TEXT(AC88:AI88,"yyyy-mm")=AL88)*(AC89:AI89 = "●"))</f>
        <v>0</v>
      </c>
      <c r="AN88" s="69" cm="1">
        <f t="array" ref="AN88">SUMPRODUCT((AH88:AI88&gt;=$N$8)*(AH88:AI88 &lt;= $N$9)*(TEXT(AH88:AI88,"yyyy-mm")=AL88)*(AH89:AI89 = "▲"))</f>
        <v>0</v>
      </c>
      <c r="AO88" s="69" cm="1">
        <f t="array" ref="AO88">SUMPRODUCT((AC88:AI88&gt;=$N$8)*(AC88:AI88 &lt;= $N$9)*(TEXT(AC88:AI88,"yyyy-mm")=AL88)*(AC89:AI89 = "★"))</f>
        <v>0</v>
      </c>
      <c r="AP88" s="68"/>
      <c r="AQ88" s="19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3"/>
    </row>
    <row r="89" spans="10:55" s="8" customFormat="1" ht="19.5" customHeight="1" thickBot="1" x14ac:dyDescent="0.5">
      <c r="J89" s="86"/>
      <c r="K89" s="135" t="str">
        <f t="shared" ref="K89" si="308">IF(U89&gt;=0.285,"OK","NG")</f>
        <v>NG</v>
      </c>
      <c r="L89" s="136"/>
      <c r="M89" s="144"/>
      <c r="N89" s="144"/>
      <c r="O89" s="144"/>
      <c r="P89" s="144"/>
      <c r="Q89" s="144"/>
      <c r="R89" s="145"/>
      <c r="S89" s="146"/>
      <c r="T89" s="135">
        <f t="shared" ref="T89" si="309">COUNTIF(M89:S89,"●")</f>
        <v>0</v>
      </c>
      <c r="U89" s="147">
        <f t="shared" ref="U89" si="310">IF(COUNTA(M89:S89)=0,-1,IF(OR(COUNTIF(M89:S89,"▲")&gt;6,AND(M88&lt;$N$9,$N$9&lt;S88)),0.285,IF(T88+T89=0,0,T89/(T89+T88))))</f>
        <v>-1</v>
      </c>
      <c r="V89" s="135" t="str">
        <f>TEXT(S88,"YYYY-MM")</f>
        <v>2026-09</v>
      </c>
      <c r="W89" s="140" cm="1">
        <f t="array" ref="W89">IF(V89=V88,0,SUMPRODUCT((M88:S88&gt;=$N$8)*(M88:S88 &lt;= $N$9)*(TEXT(M88:S88,"yyyy-mm")=V89)*(M89:S89 = "●")))</f>
        <v>0</v>
      </c>
      <c r="X89" s="140" cm="1">
        <f t="array" ref="X89">IF(V89=V88,0,SUMPRODUCT((M88:S88&gt;=$N$8)*(M88:S88 &lt;= $N$9)*(TEXT(M88:S88,"yyyy-mm")=V89)*(M89:S89 = "▲")))</f>
        <v>0</v>
      </c>
      <c r="Y89" s="140" cm="1">
        <f t="array" ref="Y89">IF(V89=V88,0,SUMPRODUCT((M88:S88&gt;=$N$8)*(M88:S88 &lt;= $N$9)*(TEXT(M88:S88,"yyyy-mm")=V89)*(M89:S89 = "★")))</f>
        <v>0</v>
      </c>
      <c r="Z89" s="135"/>
      <c r="AA89" s="135" t="str">
        <f t="shared" ref="AA89" si="311">IF(AK89&gt;=0.285,"OK","NG")</f>
        <v>NG</v>
      </c>
      <c r="AB89" s="136"/>
      <c r="AC89" s="144"/>
      <c r="AD89" s="144"/>
      <c r="AE89" s="144"/>
      <c r="AF89" s="144"/>
      <c r="AG89" s="144"/>
      <c r="AH89" s="145"/>
      <c r="AI89" s="146"/>
      <c r="AJ89" s="68">
        <f t="shared" ref="AJ89" si="312">COUNTIF(AC89:AI89,"●")</f>
        <v>0</v>
      </c>
      <c r="AK89" s="70">
        <f t="shared" ref="AK89" si="313">IF(COUNTA(AC89:AI89)=0,-1,IF(OR(COUNTIF(AC89:AI89,"▲")&gt;6,AND(AC88&lt;$N$9,$N$9&lt;AI88)),0.285,IF(AJ88+AJ89=0,0,AJ89/(AJ89+AJ88))))</f>
        <v>-1</v>
      </c>
      <c r="AL89" s="68" t="str">
        <f>TEXT(AI88,"YYYY-MM")</f>
        <v>2027-02</v>
      </c>
      <c r="AM89" s="69" cm="1">
        <f t="array" ref="AM89">IF(AL89=AL88,0,SUMPRODUCT((AC88:AI88&gt;=$N$8)*(AC88:AI88 &lt;= $N$9)*(TEXT(AC88:AI88,"yyyy-mm")=AL89)*(AC89:AI89 = "●")))</f>
        <v>0</v>
      </c>
      <c r="AN89" s="69" cm="1">
        <f t="array" ref="AN89">IF(AL89=AL88,0,SUMPRODUCT((AC88:AI88&gt;=$N$8)*(AC88:AI88 &lt;= $N$9)*(TEXT(AC88:AI88,"yyyy-mm")=AL89)*(AC89:AI89 = "▲")))</f>
        <v>0</v>
      </c>
      <c r="AO89" s="69" cm="1">
        <f t="array" ref="AO89">IF(AL89=AL88,0,SUMPRODUCT((AC88:AI88&gt;=$N$8)*(AC88:AI88 &lt;= $N$9)*(TEXT(AC88:AI88,"yyyy-mm")=AL89)*(AC89:AI89 = "★")))</f>
        <v>0</v>
      </c>
      <c r="AP89" s="68"/>
      <c r="AQ89" s="19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3"/>
    </row>
    <row r="90" spans="10:55" s="8" customFormat="1" ht="19.5" customHeight="1" x14ac:dyDescent="0.45">
      <c r="J90" s="86"/>
      <c r="K90" s="135"/>
      <c r="L90" s="132">
        <v>49</v>
      </c>
      <c r="M90" s="141">
        <f>S88+1</f>
        <v>46293</v>
      </c>
      <c r="N90" s="141">
        <f t="shared" ref="N90:S90" si="314">M90+1</f>
        <v>46294</v>
      </c>
      <c r="O90" s="141">
        <f t="shared" si="314"/>
        <v>46295</v>
      </c>
      <c r="P90" s="141">
        <f t="shared" si="314"/>
        <v>46296</v>
      </c>
      <c r="Q90" s="141">
        <f t="shared" si="314"/>
        <v>46297</v>
      </c>
      <c r="R90" s="142">
        <f t="shared" si="314"/>
        <v>46298</v>
      </c>
      <c r="S90" s="143">
        <f t="shared" si="314"/>
        <v>46299</v>
      </c>
      <c r="T90" s="135">
        <f t="shared" ref="T90" si="315">COUNTIF(M91:S91,"★")</f>
        <v>0</v>
      </c>
      <c r="U90" s="135"/>
      <c r="V90" s="135" t="str">
        <f t="shared" ref="V90" si="316">TEXT(M90,"YYYY-MM")</f>
        <v>2026-09</v>
      </c>
      <c r="W90" s="140" cm="1">
        <f t="array" ref="W90">SUMPRODUCT((M90:S90&gt;=$N$8)*(M90:S90 &lt;= $N$9)*(TEXT(M90:S90,"yyyy-mm")=V90)*(M91:S91 = "●"))</f>
        <v>0</v>
      </c>
      <c r="X90" s="140" cm="1">
        <f t="array" ref="X90">SUMPRODUCT((R90:S90&gt;=$N$8)*(R90:S90 &lt;= $N$9)*(TEXT(R90:S90,"yyyy-mm")=V90)*(R91:S91 = "▲"))</f>
        <v>0</v>
      </c>
      <c r="Y90" s="140" cm="1">
        <f t="array" ref="Y90">SUMPRODUCT((M90:S90&gt;=$N$8)*(M90:S90 &lt;= $N$9)*(TEXT(M90:S90,"yyyy-mm")=V90)*(M91:S91 = "★"))</f>
        <v>0</v>
      </c>
      <c r="Z90" s="135"/>
      <c r="AA90" s="135"/>
      <c r="AB90" s="132">
        <v>70</v>
      </c>
      <c r="AC90" s="141">
        <f>AI88+1</f>
        <v>46440</v>
      </c>
      <c r="AD90" s="141">
        <f t="shared" ref="AD90:AI90" si="317">AC90+1</f>
        <v>46441</v>
      </c>
      <c r="AE90" s="141">
        <f t="shared" si="317"/>
        <v>46442</v>
      </c>
      <c r="AF90" s="141">
        <f t="shared" si="317"/>
        <v>46443</v>
      </c>
      <c r="AG90" s="141">
        <f t="shared" si="317"/>
        <v>46444</v>
      </c>
      <c r="AH90" s="142">
        <f t="shared" si="317"/>
        <v>46445</v>
      </c>
      <c r="AI90" s="143">
        <f t="shared" si="317"/>
        <v>46446</v>
      </c>
      <c r="AJ90" s="68">
        <f t="shared" ref="AJ90" si="318">COUNTIF(AC91:AI91,"★")</f>
        <v>0</v>
      </c>
      <c r="AK90" s="68"/>
      <c r="AL90" s="68" t="str">
        <f t="shared" ref="AL90" si="319">TEXT(AC90,"YYYY-MM")</f>
        <v>2027-02</v>
      </c>
      <c r="AM90" s="69" cm="1">
        <f t="array" ref="AM90">SUMPRODUCT((AC90:AI90&gt;=$N$8)*(AC90:AI90 &lt;= $N$9)*(TEXT(AC90:AI90,"yyyy-mm")=AL90)*(AC91:AI91 = "●"))</f>
        <v>0</v>
      </c>
      <c r="AN90" s="69" cm="1">
        <f t="array" ref="AN90">SUMPRODUCT((AH90:AI90&gt;=$N$8)*(AH90:AI90 &lt;= $N$9)*(TEXT(AH90:AI90,"yyyy-mm")=AL90)*(AH91:AI91 = "▲"))</f>
        <v>0</v>
      </c>
      <c r="AO90" s="69" cm="1">
        <f t="array" ref="AO90">SUMPRODUCT((AC90:AI90&gt;=$N$8)*(AC90:AI90 &lt;= $N$9)*(TEXT(AC90:AI90,"yyyy-mm")=AL90)*(AC91:AI91 = "★"))</f>
        <v>0</v>
      </c>
      <c r="AP90" s="68"/>
      <c r="AQ90" s="19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3"/>
    </row>
    <row r="91" spans="10:55" s="8" customFormat="1" ht="19.5" customHeight="1" thickBot="1" x14ac:dyDescent="0.5">
      <c r="J91" s="86"/>
      <c r="K91" s="135" t="str">
        <f t="shared" ref="K91" si="320">IF(U91&gt;=0.285,"OK","NG")</f>
        <v>NG</v>
      </c>
      <c r="L91" s="136"/>
      <c r="M91" s="144"/>
      <c r="N91" s="144"/>
      <c r="O91" s="144"/>
      <c r="P91" s="144"/>
      <c r="Q91" s="144"/>
      <c r="R91" s="145"/>
      <c r="S91" s="146"/>
      <c r="T91" s="135">
        <f t="shared" ref="T91" si="321">COUNTIF(M91:S91,"●")</f>
        <v>0</v>
      </c>
      <c r="U91" s="147">
        <f t="shared" ref="U91" si="322">IF(COUNTA(M91:S91)=0,-1,IF(OR(COUNTIF(M91:S91,"▲")&gt;6,AND(M90&lt;$N$9,$N$9&lt;S90)),0.285,IF(T90+T91=0,0,T91/(T91+T90))))</f>
        <v>-1</v>
      </c>
      <c r="V91" s="135" t="str">
        <f t="shared" ref="V91" si="323">TEXT(S90,"YYYY-MM")</f>
        <v>2026-10</v>
      </c>
      <c r="W91" s="140" cm="1">
        <f t="array" ref="W91">IF(V91=V90,0,SUMPRODUCT((M90:S90&gt;=$N$8)*(M90:S90 &lt;= $N$9)*(TEXT(M90:S90,"yyyy-mm")=V91)*(M91:S91 = "●")))</f>
        <v>0</v>
      </c>
      <c r="X91" s="140" cm="1">
        <f t="array" ref="X91">IF(V91=V90,0,SUMPRODUCT((M90:S90&gt;=$N$8)*(M90:S90 &lt;= $N$9)*(TEXT(M90:S90,"yyyy-mm")=V91)*(M91:S91 = "▲")))</f>
        <v>0</v>
      </c>
      <c r="Y91" s="140" cm="1">
        <f t="array" ref="Y91">IF(V91=V90,0,SUMPRODUCT((M90:S90&gt;=$N$8)*(M90:S90 &lt;= $N$9)*(TEXT(M90:S90,"yyyy-mm")=V91)*(M91:S91 = "★")))</f>
        <v>0</v>
      </c>
      <c r="Z91" s="135"/>
      <c r="AA91" s="135" t="str">
        <f t="shared" ref="AA91" si="324">IF(AK91&gt;=0.285,"OK","NG")</f>
        <v>NG</v>
      </c>
      <c r="AB91" s="136"/>
      <c r="AC91" s="144"/>
      <c r="AD91" s="144"/>
      <c r="AE91" s="144"/>
      <c r="AF91" s="144"/>
      <c r="AG91" s="144"/>
      <c r="AH91" s="145"/>
      <c r="AI91" s="146"/>
      <c r="AJ91" s="68">
        <f t="shared" ref="AJ91" si="325">COUNTIF(AC91:AI91,"●")</f>
        <v>0</v>
      </c>
      <c r="AK91" s="70">
        <f t="shared" ref="AK91" si="326">IF(COUNTA(AC91:AI91)=0,-1,IF(OR(COUNTIF(AC91:AI91,"▲")&gt;6,AND(AC90&lt;$N$9,$N$9&lt;AI90)),0.285,IF(AJ90+AJ91=0,0,AJ91/(AJ91+AJ90))))</f>
        <v>-1</v>
      </c>
      <c r="AL91" s="68" t="str">
        <f t="shared" ref="AL91" si="327">TEXT(AI90,"YYYY-MM")</f>
        <v>2027-02</v>
      </c>
      <c r="AM91" s="69" cm="1">
        <f t="array" ref="AM91">IF(AL91=AL90,0,SUMPRODUCT((AC90:AI90&gt;=$N$8)*(AC90:AI90 &lt;= $N$9)*(TEXT(AC90:AI90,"yyyy-mm")=AL91)*(AC91:AI91 = "●")))</f>
        <v>0</v>
      </c>
      <c r="AN91" s="69" cm="1">
        <f t="array" ref="AN91">IF(AL91=AL90,0,SUMPRODUCT((AC90:AI90&gt;=$N$8)*(AC90:AI90 &lt;= $N$9)*(TEXT(AC90:AI90,"yyyy-mm")=AL91)*(AC91:AI91 = "▲")))</f>
        <v>0</v>
      </c>
      <c r="AO91" s="69" cm="1">
        <f t="array" ref="AO91">IF(AL91=AL90,0,SUMPRODUCT((AC90:AI90&gt;=$N$8)*(AC90:AI90 &lt;= $N$9)*(TEXT(AC90:AI90,"yyyy-mm")=AL91)*(AC91:AI91 = "★")))</f>
        <v>0</v>
      </c>
      <c r="AP91" s="68"/>
      <c r="AQ91" s="19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3"/>
    </row>
    <row r="92" spans="10:55" s="8" customFormat="1" ht="19.5" customHeight="1" x14ac:dyDescent="0.45">
      <c r="J92" s="86"/>
      <c r="K92" s="135"/>
      <c r="L92" s="132">
        <v>50</v>
      </c>
      <c r="M92" s="141">
        <f>S90+1</f>
        <v>46300</v>
      </c>
      <c r="N92" s="141">
        <f t="shared" ref="N92:S92" si="328">M92+1</f>
        <v>46301</v>
      </c>
      <c r="O92" s="141">
        <f t="shared" si="328"/>
        <v>46302</v>
      </c>
      <c r="P92" s="141">
        <f t="shared" si="328"/>
        <v>46303</v>
      </c>
      <c r="Q92" s="141">
        <f t="shared" si="328"/>
        <v>46304</v>
      </c>
      <c r="R92" s="142">
        <f t="shared" si="328"/>
        <v>46305</v>
      </c>
      <c r="S92" s="143">
        <f t="shared" si="328"/>
        <v>46306</v>
      </c>
      <c r="T92" s="135">
        <f t="shared" ref="T92" si="329">COUNTIF(M93:S93,"★")</f>
        <v>0</v>
      </c>
      <c r="U92" s="135"/>
      <c r="V92" s="135" t="str">
        <f t="shared" ref="V92" si="330">TEXT(M92,"YYYY-MM")</f>
        <v>2026-10</v>
      </c>
      <c r="W92" s="140" cm="1">
        <f t="array" ref="W92">SUMPRODUCT((M92:S92&gt;=$N$8)*(M92:S92 &lt;= $N$9)*(TEXT(M92:S92,"yyyy-mm")=V92)*(M93:S93 = "●"))</f>
        <v>0</v>
      </c>
      <c r="X92" s="140" cm="1">
        <f t="array" ref="X92">SUMPRODUCT((R92:S92&gt;=$N$8)*(R92:S92 &lt;= $N$9)*(TEXT(R92:S92,"yyyy-mm")=V92)*(R93:S93 = "▲"))</f>
        <v>0</v>
      </c>
      <c r="Y92" s="140" cm="1">
        <f t="array" ref="Y92">SUMPRODUCT((M92:S92&gt;=$N$8)*(M92:S92 &lt;= $N$9)*(TEXT(M92:S92,"yyyy-mm")=V92)*(M93:S93 = "★"))</f>
        <v>0</v>
      </c>
      <c r="Z92" s="135"/>
      <c r="AA92" s="135"/>
      <c r="AB92" s="132">
        <v>71</v>
      </c>
      <c r="AC92" s="141">
        <f>AI90+1</f>
        <v>46447</v>
      </c>
      <c r="AD92" s="141">
        <f t="shared" ref="AD92:AI92" si="331">AC92+1</f>
        <v>46448</v>
      </c>
      <c r="AE92" s="141">
        <f t="shared" si="331"/>
        <v>46449</v>
      </c>
      <c r="AF92" s="141">
        <f t="shared" si="331"/>
        <v>46450</v>
      </c>
      <c r="AG92" s="141">
        <f t="shared" si="331"/>
        <v>46451</v>
      </c>
      <c r="AH92" s="142">
        <f t="shared" si="331"/>
        <v>46452</v>
      </c>
      <c r="AI92" s="143">
        <f t="shared" si="331"/>
        <v>46453</v>
      </c>
      <c r="AJ92" s="68">
        <f t="shared" ref="AJ92" si="332">COUNTIF(AC93:AI93,"★")</f>
        <v>0</v>
      </c>
      <c r="AK92" s="68"/>
      <c r="AL92" s="68" t="str">
        <f t="shared" ref="AL92" si="333">TEXT(AC92,"YYYY-MM")</f>
        <v>2027-03</v>
      </c>
      <c r="AM92" s="69" cm="1">
        <f t="array" ref="AM92">SUMPRODUCT((AC92:AI92&gt;=$N$8)*(AC92:AI92 &lt;= $N$9)*(TEXT(AC92:AI92,"yyyy-mm")=AL92)*(AC93:AI93 = "●"))</f>
        <v>0</v>
      </c>
      <c r="AN92" s="69" cm="1">
        <f t="array" ref="AN92">SUMPRODUCT((AH92:AI92&gt;=$N$8)*(AH92:AI92 &lt;= $N$9)*(TEXT(AH92:AI92,"yyyy-mm")=AL92)*(AH93:AI93 = "▲"))</f>
        <v>0</v>
      </c>
      <c r="AO92" s="69" cm="1">
        <f t="array" ref="AO92">SUMPRODUCT((AC92:AI92&gt;=$N$8)*(AC92:AI92 &lt;= $N$9)*(TEXT(AC92:AI92,"yyyy-mm")=AL92)*(AC93:AI93 = "★"))</f>
        <v>0</v>
      </c>
      <c r="AP92" s="68"/>
      <c r="AQ92" s="19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3"/>
    </row>
    <row r="93" spans="10:55" s="8" customFormat="1" ht="19.5" customHeight="1" thickBot="1" x14ac:dyDescent="0.5">
      <c r="J93" s="86"/>
      <c r="K93" s="135" t="str">
        <f t="shared" ref="K93" si="334">IF(U93&gt;=0.285,"OK","NG")</f>
        <v>NG</v>
      </c>
      <c r="L93" s="136"/>
      <c r="M93" s="144"/>
      <c r="N93" s="144"/>
      <c r="O93" s="144"/>
      <c r="P93" s="144"/>
      <c r="Q93" s="144"/>
      <c r="R93" s="145"/>
      <c r="S93" s="146"/>
      <c r="T93" s="135">
        <f t="shared" ref="T93" si="335">COUNTIF(M93:S93,"●")</f>
        <v>0</v>
      </c>
      <c r="U93" s="147">
        <f t="shared" ref="U93" si="336">IF(COUNTA(M93:S93)=0,-1,IF(OR(COUNTIF(M93:S93,"▲")&gt;6,AND(M92&lt;$N$9,$N$9&lt;S92)),0.285,IF(T92+T93=0,0,T93/(T93+T92))))</f>
        <v>-1</v>
      </c>
      <c r="V93" s="135" t="str">
        <f t="shared" ref="V93" si="337">TEXT(S92,"YYYY-MM")</f>
        <v>2026-10</v>
      </c>
      <c r="W93" s="140" cm="1">
        <f t="array" ref="W93">IF(V93=V92,0,SUMPRODUCT((M92:S92&gt;=$N$8)*(M92:S92 &lt;= $N$9)*(TEXT(M92:S92,"yyyy-mm")=V93)*(M93:S93 = "●")))</f>
        <v>0</v>
      </c>
      <c r="X93" s="140" cm="1">
        <f t="array" ref="X93">IF(V93=V92,0,SUMPRODUCT((M92:S92&gt;=$N$8)*(M92:S92 &lt;= $N$9)*(TEXT(M92:S92,"yyyy-mm")=V93)*(M93:S93 = "▲")))</f>
        <v>0</v>
      </c>
      <c r="Y93" s="140" cm="1">
        <f t="array" ref="Y93">IF(V93=V92,0,SUMPRODUCT((M92:S92&gt;=$N$8)*(M92:S92 &lt;= $N$9)*(TEXT(M92:S92,"yyyy-mm")=V93)*(M93:S93 = "★")))</f>
        <v>0</v>
      </c>
      <c r="Z93" s="135"/>
      <c r="AA93" s="135" t="str">
        <f t="shared" ref="AA93" si="338">IF(AK93&gt;=0.285,"OK","NG")</f>
        <v>NG</v>
      </c>
      <c r="AB93" s="136"/>
      <c r="AC93" s="144"/>
      <c r="AD93" s="144"/>
      <c r="AE93" s="144"/>
      <c r="AF93" s="144"/>
      <c r="AG93" s="144"/>
      <c r="AH93" s="145"/>
      <c r="AI93" s="146"/>
      <c r="AJ93" s="68">
        <f t="shared" ref="AJ93" si="339">COUNTIF(AC93:AI93,"●")</f>
        <v>0</v>
      </c>
      <c r="AK93" s="70">
        <f t="shared" ref="AK93" si="340">IF(COUNTA(AC93:AI93)=0,-1,IF(OR(COUNTIF(AC93:AI93,"▲")&gt;6,AND(AC92&lt;$N$9,$N$9&lt;AI92)),0.285,IF(AJ92+AJ93=0,0,AJ93/(AJ93+AJ92))))</f>
        <v>-1</v>
      </c>
      <c r="AL93" s="68" t="str">
        <f t="shared" ref="AL93" si="341">TEXT(AI92,"YYYY-MM")</f>
        <v>2027-03</v>
      </c>
      <c r="AM93" s="69" cm="1">
        <f t="array" ref="AM93">IF(AL93=AL92,0,SUMPRODUCT((AC92:AI92&gt;=$N$8)*(AC92:AI92 &lt;= $N$9)*(TEXT(AC92:AI92,"yyyy-mm")=AL93)*(AC93:AI93 = "●")))</f>
        <v>0</v>
      </c>
      <c r="AN93" s="69" cm="1">
        <f t="array" ref="AN93">IF(AL93=AL92,0,SUMPRODUCT((AC92:AI92&gt;=$N$8)*(AC92:AI92 &lt;= $N$9)*(TEXT(AC92:AI92,"yyyy-mm")=AL93)*(AC93:AI93 = "▲")))</f>
        <v>0</v>
      </c>
      <c r="AO93" s="69" cm="1">
        <f t="array" ref="AO93">IF(AL93=AL92,0,SUMPRODUCT((AC92:AI92&gt;=$N$8)*(AC92:AI92 &lt;= $N$9)*(TEXT(AC92:AI92,"yyyy-mm")=AL93)*(AC93:AI93 = "★")))</f>
        <v>0</v>
      </c>
      <c r="AP93" s="68"/>
      <c r="AQ93" s="19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3"/>
    </row>
    <row r="94" spans="10:55" s="8" customFormat="1" ht="19.5" customHeight="1" x14ac:dyDescent="0.45">
      <c r="J94" s="86"/>
      <c r="K94" s="135"/>
      <c r="L94" s="132">
        <v>51</v>
      </c>
      <c r="M94" s="141">
        <f>S92+1</f>
        <v>46307</v>
      </c>
      <c r="N94" s="141">
        <f t="shared" ref="N94:S94" si="342">M94+1</f>
        <v>46308</v>
      </c>
      <c r="O94" s="141">
        <f t="shared" si="342"/>
        <v>46309</v>
      </c>
      <c r="P94" s="141">
        <f t="shared" si="342"/>
        <v>46310</v>
      </c>
      <c r="Q94" s="141">
        <f t="shared" si="342"/>
        <v>46311</v>
      </c>
      <c r="R94" s="142">
        <f t="shared" si="342"/>
        <v>46312</v>
      </c>
      <c r="S94" s="143">
        <f t="shared" si="342"/>
        <v>46313</v>
      </c>
      <c r="T94" s="135">
        <f t="shared" ref="T94" si="343">COUNTIF(M95:S95,"★")</f>
        <v>0</v>
      </c>
      <c r="U94" s="135"/>
      <c r="V94" s="135" t="str">
        <f t="shared" ref="V94" si="344">TEXT(M94,"YYYY-MM")</f>
        <v>2026-10</v>
      </c>
      <c r="W94" s="140" cm="1">
        <f t="array" ref="W94">SUMPRODUCT((M94:S94&gt;=$N$8)*(M94:S94 &lt;= $N$9)*(TEXT(M94:S94,"yyyy-mm")=V94)*(M95:S95 = "●"))</f>
        <v>0</v>
      </c>
      <c r="X94" s="140" cm="1">
        <f t="array" ref="X94">SUMPRODUCT((R94:S94&gt;=$N$8)*(R94:S94 &lt;= $N$9)*(TEXT(R94:S94,"yyyy-mm")=V94)*(R95:S95 = "▲"))</f>
        <v>0</v>
      </c>
      <c r="Y94" s="140" cm="1">
        <f t="array" ref="Y94">SUMPRODUCT((M94:S94&gt;=$N$8)*(M94:S94 &lt;= $N$9)*(TEXT(M94:S94,"yyyy-mm")=V94)*(M95:S95 = "★"))</f>
        <v>0</v>
      </c>
      <c r="Z94" s="135"/>
      <c r="AA94" s="135"/>
      <c r="AB94" s="132">
        <v>72</v>
      </c>
      <c r="AC94" s="141">
        <f>AI92+1</f>
        <v>46454</v>
      </c>
      <c r="AD94" s="141">
        <f t="shared" ref="AD94:AI94" si="345">AC94+1</f>
        <v>46455</v>
      </c>
      <c r="AE94" s="141">
        <f t="shared" si="345"/>
        <v>46456</v>
      </c>
      <c r="AF94" s="141">
        <f t="shared" si="345"/>
        <v>46457</v>
      </c>
      <c r="AG94" s="141">
        <f t="shared" si="345"/>
        <v>46458</v>
      </c>
      <c r="AH94" s="142">
        <f t="shared" si="345"/>
        <v>46459</v>
      </c>
      <c r="AI94" s="143">
        <f t="shared" si="345"/>
        <v>46460</v>
      </c>
      <c r="AJ94" s="68">
        <f t="shared" ref="AJ94" si="346">COUNTIF(AC95:AI95,"★")</f>
        <v>0</v>
      </c>
      <c r="AK94" s="68"/>
      <c r="AL94" s="68" t="str">
        <f t="shared" ref="AL94" si="347">TEXT(AC94,"YYYY-MM")</f>
        <v>2027-03</v>
      </c>
      <c r="AM94" s="69" cm="1">
        <f t="array" ref="AM94">SUMPRODUCT((AC94:AI94&gt;=$N$8)*(AC94:AI94 &lt;= $N$9)*(TEXT(AC94:AI94,"yyyy-mm")=AL94)*(AC95:AI95 = "●"))</f>
        <v>0</v>
      </c>
      <c r="AN94" s="69" cm="1">
        <f t="array" ref="AN94">SUMPRODUCT((AH94:AI94&gt;=$N$8)*(AH94:AI94 &lt;= $N$9)*(TEXT(AH94:AI94,"yyyy-mm")=AL94)*(AH95:AI95 = "▲"))</f>
        <v>0</v>
      </c>
      <c r="AO94" s="69" cm="1">
        <f t="array" ref="AO94">SUMPRODUCT((AC94:AI94&gt;=$N$8)*(AC94:AI94 &lt;= $N$9)*(TEXT(AC94:AI94,"yyyy-mm")=AL94)*(AC95:AI95 = "★"))</f>
        <v>0</v>
      </c>
      <c r="AP94" s="68"/>
      <c r="AQ94" s="19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3"/>
    </row>
    <row r="95" spans="10:55" s="8" customFormat="1" ht="19.5" customHeight="1" thickBot="1" x14ac:dyDescent="0.5">
      <c r="J95" s="86"/>
      <c r="K95" s="135" t="str">
        <f t="shared" ref="K95" si="348">IF(U95&gt;=0.285,"OK","NG")</f>
        <v>NG</v>
      </c>
      <c r="L95" s="136"/>
      <c r="M95" s="144"/>
      <c r="N95" s="144"/>
      <c r="O95" s="144"/>
      <c r="P95" s="144"/>
      <c r="Q95" s="144"/>
      <c r="R95" s="145"/>
      <c r="S95" s="146"/>
      <c r="T95" s="135">
        <f t="shared" ref="T95" si="349">COUNTIF(M95:S95,"●")</f>
        <v>0</v>
      </c>
      <c r="U95" s="147">
        <f t="shared" ref="U95" si="350">IF(COUNTA(M95:S95)=0,-1,IF(OR(COUNTIF(M95:S95,"▲")&gt;6,AND(M94&lt;$N$9,$N$9&lt;S94)),0.285,IF(T94+T95=0,0,T95/(T95+T94))))</f>
        <v>-1</v>
      </c>
      <c r="V95" s="135" t="str">
        <f t="shared" ref="V95" si="351">TEXT(S94,"YYYY-MM")</f>
        <v>2026-10</v>
      </c>
      <c r="W95" s="140" cm="1">
        <f t="array" ref="W95">IF(V95=V94,0,SUMPRODUCT((M94:S94&gt;=$N$8)*(M94:S94 &lt;= $N$9)*(TEXT(M94:S94,"yyyy-mm")=V95)*(M95:S95 = "●")))</f>
        <v>0</v>
      </c>
      <c r="X95" s="140" cm="1">
        <f t="array" ref="X95">IF(V95=V94,0,SUMPRODUCT((M94:S94&gt;=$N$8)*(M94:S94 &lt;= $N$9)*(TEXT(M94:S94,"yyyy-mm")=V95)*(M95:S95 = "▲")))</f>
        <v>0</v>
      </c>
      <c r="Y95" s="140" cm="1">
        <f t="array" ref="Y95">IF(V95=V94,0,SUMPRODUCT((M94:S94&gt;=$N$8)*(M94:S94 &lt;= $N$9)*(TEXT(M94:S94,"yyyy-mm")=V95)*(M95:S95 = "★")))</f>
        <v>0</v>
      </c>
      <c r="Z95" s="135"/>
      <c r="AA95" s="135" t="str">
        <f t="shared" ref="AA95" si="352">IF(AK95&gt;=0.285,"OK","NG")</f>
        <v>NG</v>
      </c>
      <c r="AB95" s="136"/>
      <c r="AC95" s="144"/>
      <c r="AD95" s="144"/>
      <c r="AE95" s="144"/>
      <c r="AF95" s="144"/>
      <c r="AG95" s="144"/>
      <c r="AH95" s="145"/>
      <c r="AI95" s="146"/>
      <c r="AJ95" s="68">
        <f t="shared" ref="AJ95" si="353">COUNTIF(AC95:AI95,"●")</f>
        <v>0</v>
      </c>
      <c r="AK95" s="70">
        <f t="shared" ref="AK95" si="354">IF(COUNTA(AC95:AI95)=0,-1,IF(OR(COUNTIF(AC95:AI95,"▲")&gt;6,AND(AC94&lt;$N$9,$N$9&lt;AI94)),0.285,IF(AJ94+AJ95=0,0,AJ95/(AJ95+AJ94))))</f>
        <v>-1</v>
      </c>
      <c r="AL95" s="68" t="str">
        <f t="shared" ref="AL95" si="355">TEXT(AI94,"YYYY-MM")</f>
        <v>2027-03</v>
      </c>
      <c r="AM95" s="69" cm="1">
        <f t="array" ref="AM95">IF(AL95=AL94,0,SUMPRODUCT((AC94:AI94&gt;=$N$8)*(AC94:AI94 &lt;= $N$9)*(TEXT(AC94:AI94,"yyyy-mm")=AL95)*(AC95:AI95 = "●")))</f>
        <v>0</v>
      </c>
      <c r="AN95" s="69" cm="1">
        <f t="array" ref="AN95">IF(AL95=AL94,0,SUMPRODUCT((AC94:AI94&gt;=$N$8)*(AC94:AI94 &lt;= $N$9)*(TEXT(AC94:AI94,"yyyy-mm")=AL95)*(AC95:AI95 = "▲")))</f>
        <v>0</v>
      </c>
      <c r="AO95" s="69" cm="1">
        <f t="array" ref="AO95">IF(AL95=AL94,0,SUMPRODUCT((AC94:AI94&gt;=$N$8)*(AC94:AI94 &lt;= $N$9)*(TEXT(AC94:AI94,"yyyy-mm")=AL95)*(AC95:AI95 = "★")))</f>
        <v>0</v>
      </c>
      <c r="AP95" s="68"/>
      <c r="AQ95" s="19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3"/>
    </row>
    <row r="96" spans="10:55" s="8" customFormat="1" ht="19.5" customHeight="1" x14ac:dyDescent="0.45">
      <c r="J96" s="86"/>
      <c r="K96" s="135"/>
      <c r="L96" s="132">
        <v>52</v>
      </c>
      <c r="M96" s="141">
        <f>S94+1</f>
        <v>46314</v>
      </c>
      <c r="N96" s="141">
        <f t="shared" ref="N96:S96" si="356">M96+1</f>
        <v>46315</v>
      </c>
      <c r="O96" s="141">
        <f t="shared" si="356"/>
        <v>46316</v>
      </c>
      <c r="P96" s="141">
        <f t="shared" si="356"/>
        <v>46317</v>
      </c>
      <c r="Q96" s="141">
        <f t="shared" si="356"/>
        <v>46318</v>
      </c>
      <c r="R96" s="142">
        <f t="shared" si="356"/>
        <v>46319</v>
      </c>
      <c r="S96" s="143">
        <f t="shared" si="356"/>
        <v>46320</v>
      </c>
      <c r="T96" s="135">
        <f t="shared" ref="T96" si="357">COUNTIF(M97:S97,"★")</f>
        <v>0</v>
      </c>
      <c r="U96" s="135"/>
      <c r="V96" s="135" t="str">
        <f t="shared" ref="V96" si="358">TEXT(M96,"YYYY-MM")</f>
        <v>2026-10</v>
      </c>
      <c r="W96" s="140" cm="1">
        <f t="array" ref="W96">SUMPRODUCT((M96:S96&gt;=$N$8)*(M96:S96 &lt;= $N$9)*(TEXT(M96:S96,"yyyy-mm")=V96)*(M97:S97 = "●"))</f>
        <v>0</v>
      </c>
      <c r="X96" s="140" cm="1">
        <f t="array" ref="X96">SUMPRODUCT((R96:S96&gt;=$N$8)*(R96:S96 &lt;= $N$9)*(TEXT(R96:S96,"yyyy-mm")=V96)*(R97:S97 = "▲"))</f>
        <v>0</v>
      </c>
      <c r="Y96" s="140" cm="1">
        <f t="array" ref="Y96">SUMPRODUCT((M96:S96&gt;=$N$8)*(M96:S96 &lt;= $N$9)*(TEXT(M96:S96,"yyyy-mm")=V96)*(M97:S97 = "★"))</f>
        <v>0</v>
      </c>
      <c r="Z96" s="135"/>
      <c r="AA96" s="135"/>
      <c r="AB96" s="132">
        <v>73</v>
      </c>
      <c r="AC96" s="141">
        <f>AI92+1</f>
        <v>46454</v>
      </c>
      <c r="AD96" s="141">
        <f t="shared" ref="AD96:AI96" si="359">AC96+1</f>
        <v>46455</v>
      </c>
      <c r="AE96" s="141">
        <f t="shared" si="359"/>
        <v>46456</v>
      </c>
      <c r="AF96" s="141">
        <f t="shared" si="359"/>
        <v>46457</v>
      </c>
      <c r="AG96" s="141">
        <f t="shared" si="359"/>
        <v>46458</v>
      </c>
      <c r="AH96" s="142">
        <f t="shared" si="359"/>
        <v>46459</v>
      </c>
      <c r="AI96" s="143">
        <f t="shared" si="359"/>
        <v>46460</v>
      </c>
      <c r="AJ96" s="68">
        <f t="shared" ref="AJ96" si="360">COUNTIF(AC97:AI97,"★")</f>
        <v>0</v>
      </c>
      <c r="AK96" s="68"/>
      <c r="AL96" s="68" t="str">
        <f t="shared" ref="AL96" si="361">TEXT(AC96,"YYYY-MM")</f>
        <v>2027-03</v>
      </c>
      <c r="AM96" s="69" cm="1">
        <f t="array" ref="AM96">SUMPRODUCT((AC96:AI96&gt;=$N$8)*(AC96:AI96 &lt;= $N$9)*(TEXT(AC96:AI96,"yyyy-mm")=AL96)*(AC97:AI97 = "●"))</f>
        <v>0</v>
      </c>
      <c r="AN96" s="69" cm="1">
        <f t="array" ref="AN96">SUMPRODUCT((AH96:AI96&gt;=$N$8)*(AH96:AI96 &lt;= $N$9)*(TEXT(AH96:AI96,"yyyy-mm")=AL96)*(AH97:AI97 = "▲"))</f>
        <v>0</v>
      </c>
      <c r="AO96" s="69" cm="1">
        <f t="array" ref="AO96">SUMPRODUCT((AC96:AI96&gt;=$N$8)*(AC96:AI96 &lt;= $N$9)*(TEXT(AC96:AI96,"yyyy-mm")=AL96)*(AC97:AI97 = "★"))</f>
        <v>0</v>
      </c>
      <c r="AP96" s="65"/>
      <c r="AQ96" s="7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3"/>
    </row>
    <row r="97" spans="10:55" s="8" customFormat="1" ht="19.5" customHeight="1" thickBot="1" x14ac:dyDescent="0.5">
      <c r="J97" s="86"/>
      <c r="K97" s="135" t="str">
        <f t="shared" ref="K97" si="362">IF(U97&gt;=0.285,"OK","NG")</f>
        <v>NG</v>
      </c>
      <c r="L97" s="136"/>
      <c r="M97" s="144"/>
      <c r="N97" s="144"/>
      <c r="O97" s="144"/>
      <c r="P97" s="144"/>
      <c r="Q97" s="144"/>
      <c r="R97" s="145"/>
      <c r="S97" s="146"/>
      <c r="T97" s="135">
        <f t="shared" ref="T97" si="363">COUNTIF(M97:S97,"●")</f>
        <v>0</v>
      </c>
      <c r="U97" s="147">
        <f t="shared" ref="U97" si="364">IF(COUNTA(M97:S97)=0,-1,IF(OR(COUNTIF(M97:S97,"▲")&gt;6,AND(M96&lt;$N$9,$N$9&lt;S96)),0.285,IF(T96+T97=0,0,T97/(T97+T96))))</f>
        <v>-1</v>
      </c>
      <c r="V97" s="135" t="str">
        <f t="shared" ref="V97" si="365">TEXT(S96,"YYYY-MM")</f>
        <v>2026-10</v>
      </c>
      <c r="W97" s="140" cm="1">
        <f t="array" ref="W97">IF(V97=V96,0,SUMPRODUCT((M96:S96&gt;=$N$8)*(M96:S96 &lt;= $N$9)*(TEXT(M96:S96,"yyyy-mm")=V97)*(M97:S97 = "●")))</f>
        <v>0</v>
      </c>
      <c r="X97" s="140" cm="1">
        <f t="array" ref="X97">IF(V97=V96,0,SUMPRODUCT((M96:S96&gt;=$N$8)*(M96:S96 &lt;= $N$9)*(TEXT(M96:S96,"yyyy-mm")=V97)*(M97:S97 = "▲")))</f>
        <v>0</v>
      </c>
      <c r="Y97" s="140" cm="1">
        <f t="array" ref="Y97">IF(V97=V96,0,SUMPRODUCT((M96:S96&gt;=$N$8)*(M96:S96 &lt;= $N$9)*(TEXT(M96:S96,"yyyy-mm")=V97)*(M97:S97 = "★")))</f>
        <v>0</v>
      </c>
      <c r="Z97" s="135"/>
      <c r="AA97" s="135" t="str">
        <f t="shared" ref="AA97" si="366">IF(AK97&gt;=0.285,"OK","NG")</f>
        <v>NG</v>
      </c>
      <c r="AB97" s="136"/>
      <c r="AC97" s="144"/>
      <c r="AD97" s="144"/>
      <c r="AE97" s="144"/>
      <c r="AF97" s="144"/>
      <c r="AG97" s="144"/>
      <c r="AH97" s="145"/>
      <c r="AI97" s="146"/>
      <c r="AJ97" s="68">
        <f t="shared" ref="AJ97" si="367">COUNTIF(AC97:AI97,"●")</f>
        <v>0</v>
      </c>
      <c r="AK97" s="70">
        <f t="shared" ref="AK97" si="368">IF(COUNTA(AC97:AI97)=0,-1,IF(OR(COUNTIF(AC97:AI97,"▲")&gt;6,AND(AC96&lt;$N$9,$N$9&lt;AI96)),0.285,IF(AJ96+AJ97=0,0,AJ97/(AJ97+AJ96))))</f>
        <v>-1</v>
      </c>
      <c r="AL97" s="68" t="str">
        <f t="shared" ref="AL97" si="369">TEXT(AI96,"YYYY-MM")</f>
        <v>2027-03</v>
      </c>
      <c r="AM97" s="69" cm="1">
        <f t="array" ref="AM97">IF(AL97=AL96,0,SUMPRODUCT((AC96:AI96&gt;=$N$8)*(AC96:AI96 &lt;= $N$9)*(TEXT(AC96:AI96,"yyyy-mm")=AL97)*(AC97:AI97 = "●")))</f>
        <v>0</v>
      </c>
      <c r="AN97" s="69" cm="1">
        <f t="array" ref="AN97">IF(AL97=AL96,0,SUMPRODUCT((AC96:AI96&gt;=$N$8)*(AC96:AI96 &lt;= $N$9)*(TEXT(AC96:AI96,"yyyy-mm")=AL97)*(AC97:AI97 = "▲")))</f>
        <v>0</v>
      </c>
      <c r="AO97" s="69" cm="1">
        <f t="array" ref="AO97">IF(AL97=AL96,0,SUMPRODUCT((AC96:AI96&gt;=$N$8)*(AC96:AI96 &lt;= $N$9)*(TEXT(AC96:AI96,"yyyy-mm")=AL97)*(AC97:AI97 = "★")))</f>
        <v>0</v>
      </c>
      <c r="AP97" s="65"/>
      <c r="AQ97" s="7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3"/>
    </row>
    <row r="98" spans="10:55" s="8" customFormat="1" ht="19.5" customHeight="1" x14ac:dyDescent="0.45">
      <c r="J98" s="86"/>
      <c r="K98" s="135"/>
      <c r="L98" s="132">
        <v>53</v>
      </c>
      <c r="M98" s="141">
        <f>S96+1</f>
        <v>46321</v>
      </c>
      <c r="N98" s="141">
        <f t="shared" ref="N98:S98" si="370">M98+1</f>
        <v>46322</v>
      </c>
      <c r="O98" s="141">
        <f t="shared" si="370"/>
        <v>46323</v>
      </c>
      <c r="P98" s="141">
        <f t="shared" si="370"/>
        <v>46324</v>
      </c>
      <c r="Q98" s="141">
        <f t="shared" si="370"/>
        <v>46325</v>
      </c>
      <c r="R98" s="142">
        <f t="shared" si="370"/>
        <v>46326</v>
      </c>
      <c r="S98" s="143">
        <f t="shared" si="370"/>
        <v>46327</v>
      </c>
      <c r="T98" s="135">
        <f t="shared" ref="T98" si="371">COUNTIF(M99:S99,"★")</f>
        <v>0</v>
      </c>
      <c r="U98" s="135"/>
      <c r="V98" s="135" t="str">
        <f t="shared" ref="V98" si="372">TEXT(M98,"YYYY-MM")</f>
        <v>2026-10</v>
      </c>
      <c r="W98" s="140" cm="1">
        <f t="array" ref="W98">SUMPRODUCT((M98:S98&gt;=$N$8)*(M98:S98 &lt;= $N$9)*(TEXT(M98:S98,"yyyy-mm")=V98)*(M99:S99 = "●"))</f>
        <v>0</v>
      </c>
      <c r="X98" s="140" cm="1">
        <f t="array" ref="X98">SUMPRODUCT((R98:S98&gt;=$N$8)*(R98:S98 &lt;= $N$9)*(TEXT(R98:S98,"yyyy-mm")=V98)*(R99:S99 = "▲"))</f>
        <v>0</v>
      </c>
      <c r="Y98" s="140" cm="1">
        <f t="array" ref="Y98">SUMPRODUCT((M98:S98&gt;=$N$8)*(M98:S98 &lt;= $N$9)*(TEXT(M98:S98,"yyyy-mm")=V98)*(M99:S99 = "★"))</f>
        <v>0</v>
      </c>
      <c r="Z98" s="135"/>
      <c r="AA98" s="135"/>
      <c r="AB98" s="132">
        <v>74</v>
      </c>
      <c r="AC98" s="141">
        <f>AI96+1</f>
        <v>46461</v>
      </c>
      <c r="AD98" s="141">
        <f t="shared" ref="AD98:AI98" si="373">AC98+1</f>
        <v>46462</v>
      </c>
      <c r="AE98" s="141">
        <f t="shared" si="373"/>
        <v>46463</v>
      </c>
      <c r="AF98" s="141">
        <f t="shared" si="373"/>
        <v>46464</v>
      </c>
      <c r="AG98" s="141">
        <f t="shared" si="373"/>
        <v>46465</v>
      </c>
      <c r="AH98" s="142">
        <f t="shared" si="373"/>
        <v>46466</v>
      </c>
      <c r="AI98" s="143">
        <f t="shared" si="373"/>
        <v>46467</v>
      </c>
      <c r="AJ98" s="68">
        <f t="shared" ref="AJ98" si="374">COUNTIF(AC99:AI99,"★")</f>
        <v>0</v>
      </c>
      <c r="AK98" s="68"/>
      <c r="AL98" s="68" t="str">
        <f t="shared" ref="AL98" si="375">TEXT(AC98,"YYYY-MM")</f>
        <v>2027-03</v>
      </c>
      <c r="AM98" s="69" cm="1">
        <f t="array" ref="AM98">SUMPRODUCT((AC98:AI98&gt;=$N$8)*(AC98:AI98 &lt;= $N$9)*(TEXT(AC98:AI98,"yyyy-mm")=AL98)*(AC99:AI99 = "●"))</f>
        <v>0</v>
      </c>
      <c r="AN98" s="69" cm="1">
        <f t="array" ref="AN98">SUMPRODUCT((AH98:AI98&gt;=$N$8)*(AH98:AI98 &lt;= $N$9)*(TEXT(AH98:AI98,"yyyy-mm")=AL98)*(AH99:AI99 = "▲"))</f>
        <v>0</v>
      </c>
      <c r="AO98" s="69" cm="1">
        <f t="array" ref="AO98">SUMPRODUCT((AC98:AI98&gt;=$N$8)*(AC98:AI98 &lt;= $N$9)*(TEXT(AC98:AI98,"yyyy-mm")=AL98)*(AC99:AI99 = "★"))</f>
        <v>0</v>
      </c>
      <c r="AP98" s="65"/>
      <c r="AQ98" s="7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3"/>
    </row>
    <row r="99" spans="10:55" s="8" customFormat="1" ht="19.5" customHeight="1" thickBot="1" x14ac:dyDescent="0.5">
      <c r="J99" s="86"/>
      <c r="K99" s="135" t="str">
        <f t="shared" ref="K99" si="376">IF(U99&gt;=0.285,"OK","NG")</f>
        <v>NG</v>
      </c>
      <c r="L99" s="136"/>
      <c r="M99" s="144"/>
      <c r="N99" s="144"/>
      <c r="O99" s="144"/>
      <c r="P99" s="144"/>
      <c r="Q99" s="144"/>
      <c r="R99" s="145"/>
      <c r="S99" s="146"/>
      <c r="T99" s="135">
        <f t="shared" ref="T99" si="377">COUNTIF(M99:S99,"●")</f>
        <v>0</v>
      </c>
      <c r="U99" s="147">
        <f t="shared" ref="U99" si="378">IF(COUNTA(M99:S99)=0,-1,IF(OR(COUNTIF(M99:S99,"▲")&gt;6,AND(M98&lt;$N$9,$N$9&lt;S98)),0.285,IF(T98+T99=0,0,T99/(T99+T98))))</f>
        <v>-1</v>
      </c>
      <c r="V99" s="135" t="str">
        <f t="shared" ref="V99" si="379">TEXT(S98,"YYYY-MM")</f>
        <v>2026-11</v>
      </c>
      <c r="W99" s="140" cm="1">
        <f t="array" ref="W99">IF(V99=V98,0,SUMPRODUCT((M98:S98&gt;=$N$8)*(M98:S98 &lt;= $N$9)*(TEXT(M98:S98,"yyyy-mm")=V99)*(M99:S99 = "●")))</f>
        <v>0</v>
      </c>
      <c r="X99" s="140" cm="1">
        <f t="array" ref="X99">IF(V99=V98,0,SUMPRODUCT((M98:S98&gt;=$N$8)*(M98:S98 &lt;= $N$9)*(TEXT(M98:S98,"yyyy-mm")=V99)*(M99:S99 = "▲")))</f>
        <v>0</v>
      </c>
      <c r="Y99" s="140" cm="1">
        <f t="array" ref="Y99">IF(V99=V98,0,SUMPRODUCT((M98:S98&gt;=$N$8)*(M98:S98 &lt;= $N$9)*(TEXT(M98:S98,"yyyy-mm")=V99)*(M99:S99 = "★")))</f>
        <v>0</v>
      </c>
      <c r="Z99" s="135"/>
      <c r="AA99" s="135" t="str">
        <f t="shared" ref="AA99" si="380">IF(AK99&gt;=0.285,"OK","NG")</f>
        <v>NG</v>
      </c>
      <c r="AB99" s="136"/>
      <c r="AC99" s="144"/>
      <c r="AD99" s="144"/>
      <c r="AE99" s="144"/>
      <c r="AF99" s="144"/>
      <c r="AG99" s="144"/>
      <c r="AH99" s="145"/>
      <c r="AI99" s="146"/>
      <c r="AJ99" s="68">
        <f t="shared" ref="AJ99" si="381">COUNTIF(AC99:AI99,"●")</f>
        <v>0</v>
      </c>
      <c r="AK99" s="70">
        <f t="shared" ref="AK99" si="382">IF(COUNTA(AC99:AI99)=0,-1,IF(OR(COUNTIF(AC99:AI99,"▲")&gt;6,AND(AC98&lt;$N$9,$N$9&lt;AI98)),0.285,IF(AJ98+AJ99=0,0,AJ99/(AJ99+AJ98))))</f>
        <v>-1</v>
      </c>
      <c r="AL99" s="68" t="str">
        <f t="shared" ref="AL99" si="383">TEXT(AI98,"YYYY-MM")</f>
        <v>2027-03</v>
      </c>
      <c r="AM99" s="69" cm="1">
        <f t="array" ref="AM99">IF(AL99=AL98,0,SUMPRODUCT((AC98:AI98&gt;=$N$8)*(AC98:AI98 &lt;= $N$9)*(TEXT(AC98:AI98,"yyyy-mm")=AL99)*(AC99:AI99 = "●")))</f>
        <v>0</v>
      </c>
      <c r="AN99" s="69" cm="1">
        <f t="array" ref="AN99">IF(AL99=AL98,0,SUMPRODUCT((AC98:AI98&gt;=$N$8)*(AC98:AI98 &lt;= $N$9)*(TEXT(AC98:AI98,"yyyy-mm")=AL99)*(AC99:AI99 = "▲")))</f>
        <v>0</v>
      </c>
      <c r="AO99" s="69" cm="1">
        <f t="array" ref="AO99">IF(AL99=AL98,0,SUMPRODUCT((AC98:AI98&gt;=$N$8)*(AC98:AI98 &lt;= $N$9)*(TEXT(AC98:AI98,"yyyy-mm")=AL99)*(AC99:AI99 = "★")))</f>
        <v>0</v>
      </c>
      <c r="AP99" s="65"/>
      <c r="AQ99" s="7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3"/>
    </row>
    <row r="100" spans="10:55" s="8" customFormat="1" ht="19.5" customHeight="1" x14ac:dyDescent="0.45">
      <c r="J100" s="86"/>
      <c r="K100" s="87"/>
      <c r="L100" s="28"/>
      <c r="M100" s="28"/>
      <c r="N100" s="28"/>
      <c r="O100" s="28"/>
      <c r="P100" s="28"/>
      <c r="Q100" s="28"/>
      <c r="R100" s="28"/>
      <c r="S100" s="28"/>
      <c r="T100" s="86"/>
      <c r="U100" s="148">
        <f>IFERROR(AVERAGEIF(U58:U99,"&gt;-1"),0)</f>
        <v>0</v>
      </c>
      <c r="V100" s="86"/>
      <c r="W100" s="81"/>
      <c r="X100" s="81"/>
      <c r="Y100" s="81"/>
      <c r="Z100" s="86"/>
      <c r="AA100" s="88"/>
      <c r="AB100" s="28"/>
      <c r="AC100" s="28"/>
      <c r="AD100" s="28"/>
      <c r="AE100" s="28"/>
      <c r="AF100" s="28"/>
      <c r="AG100" s="28"/>
      <c r="AH100" s="28"/>
      <c r="AI100" s="28"/>
      <c r="AJ100" s="65"/>
      <c r="AK100" s="71">
        <f>IFERROR(AVERAGEIF(AK58:AK99,"&gt;-1"),0)</f>
        <v>0</v>
      </c>
      <c r="AL100" s="65"/>
      <c r="AM100" s="64"/>
      <c r="AN100" s="64"/>
      <c r="AO100" s="64"/>
      <c r="AP100" s="65"/>
      <c r="AQ100" s="7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3"/>
    </row>
    <row r="101" spans="10:55" ht="19.5" customHeight="1" x14ac:dyDescent="0.45">
      <c r="J101" s="86"/>
      <c r="K101" s="87"/>
      <c r="L101" s="28"/>
      <c r="M101" s="28"/>
      <c r="N101" s="28"/>
      <c r="O101" s="28"/>
      <c r="P101" s="28"/>
      <c r="Q101" s="28"/>
      <c r="R101" s="28"/>
      <c r="S101" s="28"/>
      <c r="T101" s="86"/>
      <c r="U101" s="86"/>
      <c r="V101" s="86"/>
      <c r="W101" s="81"/>
      <c r="X101" s="81"/>
      <c r="Y101" s="81"/>
      <c r="Z101" s="86"/>
      <c r="AA101" s="88"/>
      <c r="AB101" s="28"/>
      <c r="AC101" s="28"/>
      <c r="AD101" s="28"/>
      <c r="AE101" s="28"/>
      <c r="AF101" s="28"/>
      <c r="AG101" s="28"/>
      <c r="AH101" s="28"/>
      <c r="AI101" s="28"/>
      <c r="AJ101" s="65"/>
      <c r="AK101" s="65"/>
      <c r="AL101" s="65"/>
      <c r="AM101" s="64"/>
      <c r="AN101" s="64"/>
      <c r="AO101" s="64"/>
      <c r="AP101" s="65"/>
    </row>
    <row r="102" spans="10:55" s="8" customFormat="1" ht="24" customHeight="1" x14ac:dyDescent="0.45">
      <c r="J102" s="75" t="s">
        <v>63</v>
      </c>
      <c r="K102" s="76"/>
      <c r="L102" s="76"/>
      <c r="M102" s="77"/>
      <c r="N102" s="78"/>
      <c r="O102" s="79"/>
      <c r="P102" s="79"/>
      <c r="Q102" s="79"/>
      <c r="R102" s="79"/>
      <c r="S102" s="79"/>
      <c r="T102" s="80"/>
      <c r="U102" s="80"/>
      <c r="V102" s="80"/>
      <c r="W102" s="81"/>
      <c r="X102" s="81"/>
      <c r="Y102" s="81"/>
      <c r="Z102" s="80"/>
      <c r="AA102" s="82"/>
      <c r="AB102" s="79"/>
      <c r="AC102" s="79"/>
      <c r="AD102" s="79"/>
      <c r="AE102" s="79"/>
      <c r="AF102" s="28"/>
      <c r="AG102" s="28"/>
      <c r="AH102" s="28"/>
      <c r="AI102" s="28"/>
      <c r="AJ102" s="65"/>
      <c r="AK102" s="65"/>
      <c r="AL102" s="65"/>
      <c r="AM102" s="64"/>
      <c r="AN102" s="64"/>
      <c r="AO102" s="64"/>
      <c r="AP102" s="68"/>
      <c r="AQ102" s="19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3"/>
    </row>
    <row r="103" spans="10:55" s="8" customFormat="1" ht="27" customHeight="1" x14ac:dyDescent="0.45">
      <c r="J103" s="83"/>
      <c r="K103" s="84"/>
      <c r="L103" s="84"/>
      <c r="M103" s="60" t="s">
        <v>97</v>
      </c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28"/>
      <c r="AI103" s="28"/>
      <c r="AJ103" s="65"/>
      <c r="AK103" s="65"/>
      <c r="AL103" s="65"/>
      <c r="AM103" s="64"/>
      <c r="AN103" s="64"/>
      <c r="AO103" s="64"/>
      <c r="AP103" s="68"/>
      <c r="AQ103" s="19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3"/>
    </row>
    <row r="104" spans="10:55" s="8" customFormat="1" ht="19.5" customHeight="1" x14ac:dyDescent="0.45">
      <c r="J104" s="83"/>
      <c r="K104" s="84"/>
      <c r="L104" s="84"/>
      <c r="M104" s="149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28"/>
      <c r="AI104" s="28"/>
      <c r="AJ104" s="65"/>
      <c r="AK104" s="65"/>
      <c r="AL104" s="65"/>
      <c r="AM104" s="64"/>
      <c r="AN104" s="64"/>
      <c r="AO104" s="64"/>
      <c r="AP104" s="68"/>
      <c r="AQ104" s="19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3"/>
    </row>
    <row r="105" spans="10:55" s="8" customFormat="1" ht="19.5" customHeight="1" x14ac:dyDescent="0.45">
      <c r="J105" s="86"/>
      <c r="K105" s="87"/>
      <c r="L105" s="28"/>
      <c r="M105" s="28"/>
      <c r="N105" s="28"/>
      <c r="O105" s="28"/>
      <c r="P105" s="28"/>
      <c r="Q105" s="28"/>
      <c r="R105" s="28"/>
      <c r="S105" s="28"/>
      <c r="T105" s="86"/>
      <c r="U105" s="86"/>
      <c r="V105" s="86"/>
      <c r="W105" s="81"/>
      <c r="X105" s="81"/>
      <c r="Y105" s="81"/>
      <c r="Z105" s="86"/>
      <c r="AA105" s="88"/>
      <c r="AB105" s="28"/>
      <c r="AC105" s="28"/>
      <c r="AD105" s="28"/>
      <c r="AE105" s="28"/>
      <c r="AF105" s="28"/>
      <c r="AG105" s="28"/>
      <c r="AH105" s="28"/>
      <c r="AI105" s="28"/>
      <c r="AJ105" s="65"/>
      <c r="AK105" s="65"/>
      <c r="AL105" s="65"/>
      <c r="AM105" s="64"/>
      <c r="AN105" s="64"/>
      <c r="AO105" s="64"/>
      <c r="AP105" s="68"/>
      <c r="AQ105" s="19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3"/>
    </row>
    <row r="106" spans="10:55" s="8" customFormat="1" ht="19.5" customHeight="1" thickBot="1" x14ac:dyDescent="0.5">
      <c r="J106" s="86"/>
      <c r="K106" s="87"/>
      <c r="L106" s="28"/>
      <c r="M106" s="28"/>
      <c r="N106" s="28"/>
      <c r="O106" s="28"/>
      <c r="P106" s="28"/>
      <c r="Q106" s="28"/>
      <c r="R106" s="28"/>
      <c r="S106" s="28"/>
      <c r="T106" s="86"/>
      <c r="U106" s="86"/>
      <c r="V106" s="86"/>
      <c r="W106" s="81"/>
      <c r="X106" s="81"/>
      <c r="Y106" s="81"/>
      <c r="Z106" s="86"/>
      <c r="AA106" s="88"/>
      <c r="AB106" s="28"/>
      <c r="AC106" s="28"/>
      <c r="AD106" s="28"/>
      <c r="AE106" s="28"/>
      <c r="AF106" s="28"/>
      <c r="AG106" s="28"/>
      <c r="AH106" s="28"/>
      <c r="AI106" s="28"/>
      <c r="AJ106" s="65"/>
      <c r="AK106" s="65"/>
      <c r="AL106" s="65"/>
      <c r="AM106" s="64"/>
      <c r="AN106" s="64"/>
      <c r="AO106" s="64"/>
      <c r="AP106" s="68"/>
      <c r="AQ106" s="19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3"/>
    </row>
    <row r="107" spans="10:55" s="8" customFormat="1" ht="19.5" customHeight="1" x14ac:dyDescent="0.45">
      <c r="J107" s="86"/>
      <c r="K107" s="86"/>
      <c r="L107" s="132" t="s">
        <v>47</v>
      </c>
      <c r="M107" s="133" t="str">
        <f>"実施状況（"&amp;YEAR(M109)&amp;"年～）"</f>
        <v>実施状況（2027年～）</v>
      </c>
      <c r="N107" s="133"/>
      <c r="O107" s="133"/>
      <c r="P107" s="133"/>
      <c r="Q107" s="133"/>
      <c r="R107" s="133"/>
      <c r="S107" s="134"/>
      <c r="T107" s="86"/>
      <c r="U107" s="86"/>
      <c r="V107" s="86"/>
      <c r="W107" s="81"/>
      <c r="X107" s="81"/>
      <c r="Y107" s="81"/>
      <c r="Z107" s="86"/>
      <c r="AA107" s="28"/>
      <c r="AB107" s="132" t="s">
        <v>47</v>
      </c>
      <c r="AC107" s="133" t="str">
        <f>"実施状況（"&amp;YEAR(AC109)&amp;"年～）"</f>
        <v>実施状況（2027年～）</v>
      </c>
      <c r="AD107" s="133"/>
      <c r="AE107" s="133"/>
      <c r="AF107" s="133"/>
      <c r="AG107" s="133"/>
      <c r="AH107" s="133"/>
      <c r="AI107" s="134"/>
      <c r="AJ107" s="65"/>
      <c r="AK107" s="65"/>
      <c r="AL107" s="65"/>
      <c r="AM107" s="64"/>
      <c r="AN107" s="64"/>
      <c r="AO107" s="64"/>
      <c r="AP107" s="68"/>
      <c r="AQ107" s="19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3"/>
    </row>
    <row r="108" spans="10:55" s="8" customFormat="1" ht="19.5" customHeight="1" thickBot="1" x14ac:dyDescent="0.5">
      <c r="J108" s="86"/>
      <c r="K108" s="135" t="s">
        <v>48</v>
      </c>
      <c r="L108" s="136"/>
      <c r="M108" s="137" t="s">
        <v>49</v>
      </c>
      <c r="N108" s="137" t="s">
        <v>50</v>
      </c>
      <c r="O108" s="137" t="s">
        <v>51</v>
      </c>
      <c r="P108" s="137" t="s">
        <v>52</v>
      </c>
      <c r="Q108" s="137" t="s">
        <v>53</v>
      </c>
      <c r="R108" s="138" t="s">
        <v>54</v>
      </c>
      <c r="S108" s="139" t="s">
        <v>55</v>
      </c>
      <c r="T108" s="135" t="s">
        <v>47</v>
      </c>
      <c r="U108" s="86" t="s">
        <v>56</v>
      </c>
      <c r="V108" s="86" t="s">
        <v>57</v>
      </c>
      <c r="W108" s="140" t="s">
        <v>38</v>
      </c>
      <c r="X108" s="140" t="s">
        <v>39</v>
      </c>
      <c r="Y108" s="140" t="s">
        <v>40</v>
      </c>
      <c r="Z108" s="86"/>
      <c r="AA108" s="135" t="s">
        <v>48</v>
      </c>
      <c r="AB108" s="136"/>
      <c r="AC108" s="137" t="s">
        <v>49</v>
      </c>
      <c r="AD108" s="137" t="s">
        <v>50</v>
      </c>
      <c r="AE108" s="137" t="s">
        <v>51</v>
      </c>
      <c r="AF108" s="137" t="s">
        <v>52</v>
      </c>
      <c r="AG108" s="137" t="s">
        <v>53</v>
      </c>
      <c r="AH108" s="138" t="s">
        <v>54</v>
      </c>
      <c r="AI108" s="139" t="s">
        <v>55</v>
      </c>
      <c r="AJ108" s="68" t="s">
        <v>47</v>
      </c>
      <c r="AK108" s="65" t="s">
        <v>56</v>
      </c>
      <c r="AL108" s="65" t="s">
        <v>57</v>
      </c>
      <c r="AM108" s="69" t="s">
        <v>38</v>
      </c>
      <c r="AN108" s="69" t="s">
        <v>39</v>
      </c>
      <c r="AO108" s="69" t="s">
        <v>40</v>
      </c>
      <c r="AP108" s="68"/>
      <c r="AQ108" s="19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3"/>
    </row>
    <row r="109" spans="10:55" s="8" customFormat="1" ht="19.5" customHeight="1" x14ac:dyDescent="0.45">
      <c r="J109" s="86"/>
      <c r="K109" s="135"/>
      <c r="L109" s="132">
        <v>75</v>
      </c>
      <c r="M109" s="141">
        <f>AI98+1</f>
        <v>46468</v>
      </c>
      <c r="N109" s="141">
        <f t="shared" ref="N109:S109" si="384">M109+1</f>
        <v>46469</v>
      </c>
      <c r="O109" s="141">
        <f t="shared" si="384"/>
        <v>46470</v>
      </c>
      <c r="P109" s="141">
        <f t="shared" si="384"/>
        <v>46471</v>
      </c>
      <c r="Q109" s="141">
        <f t="shared" si="384"/>
        <v>46472</v>
      </c>
      <c r="R109" s="151">
        <f t="shared" si="384"/>
        <v>46473</v>
      </c>
      <c r="S109" s="152">
        <f t="shared" si="384"/>
        <v>46474</v>
      </c>
      <c r="T109" s="135">
        <f t="shared" ref="T109" si="385">COUNTIF(M110:S110,"★")</f>
        <v>0</v>
      </c>
      <c r="U109" s="135"/>
      <c r="V109" s="135" t="str">
        <f>TEXT(M109,"YYYY-MM")</f>
        <v>2027-03</v>
      </c>
      <c r="W109" s="140" cm="1">
        <f t="array" ref="W109">SUMPRODUCT((M109:S109&gt;=$N$8)*(M109:S109 &lt;= $N$9)*(TEXT(M109:S109,"yyyy-mm")=V109)*(M110:S110 = "●"))</f>
        <v>0</v>
      </c>
      <c r="X109" s="140" cm="1">
        <f t="array" ref="X109">SUMPRODUCT((R109:S109&gt;=$N$8)*(R109:S109 &lt;= $N$9)*(TEXT(R109:S109,"yyyy-mm")=V109)*(R110:S110 = "▲"))</f>
        <v>0</v>
      </c>
      <c r="Y109" s="140" cm="1">
        <f t="array" ref="Y109">SUMPRODUCT((M109:S109&gt;=$N$8)*(M109:S109 &lt;= $N$9)*(TEXT(M109:S109,"yyyy-mm")=V109)*(M110:S110 = "★"))</f>
        <v>0</v>
      </c>
      <c r="Z109" s="135"/>
      <c r="AA109" s="135"/>
      <c r="AB109" s="132">
        <v>96</v>
      </c>
      <c r="AC109" s="141">
        <f>S149+1</f>
        <v>46615</v>
      </c>
      <c r="AD109" s="141">
        <f t="shared" ref="AD109:AI109" si="386">AC109+1</f>
        <v>46616</v>
      </c>
      <c r="AE109" s="141">
        <f t="shared" si="386"/>
        <v>46617</v>
      </c>
      <c r="AF109" s="141">
        <f t="shared" si="386"/>
        <v>46618</v>
      </c>
      <c r="AG109" s="141">
        <f t="shared" si="386"/>
        <v>46619</v>
      </c>
      <c r="AH109" s="151">
        <f t="shared" si="386"/>
        <v>46620</v>
      </c>
      <c r="AI109" s="152">
        <f t="shared" si="386"/>
        <v>46621</v>
      </c>
      <c r="AJ109" s="68">
        <f t="shared" ref="AJ109" si="387">COUNTIF(AC110:AI110,"★")</f>
        <v>0</v>
      </c>
      <c r="AK109" s="68"/>
      <c r="AL109" s="68" t="str">
        <f>TEXT(AC109,"YYYY-MM")</f>
        <v>2027-08</v>
      </c>
      <c r="AM109" s="69" cm="1">
        <f t="array" ref="AM109">SUMPRODUCT((AC109:AI109&gt;=$N$8)*(AC109:AI109 &lt;= $N$9)*(TEXT(AC109:AI109,"yyyy-mm")=AL109)*(AC110:AI110 = "●"))</f>
        <v>0</v>
      </c>
      <c r="AN109" s="69" cm="1">
        <f t="array" ref="AN109">SUMPRODUCT((AH109:AI109&gt;=$N$8)*(AH109:AI109 &lt;= $N$9)*(TEXT(AH109:AI109,"yyyy-mm")=AL109)*(AH110:AI110 = "▲"))</f>
        <v>0</v>
      </c>
      <c r="AO109" s="69" cm="1">
        <f t="array" ref="AO109">SUMPRODUCT((AC109:AI109&gt;=$N$8)*(AC109:AI109 &lt;= $N$9)*(TEXT(AC109:AI109,"yyyy-mm")=AL109)*(AC110:AI110 = "★"))</f>
        <v>0</v>
      </c>
      <c r="AP109" s="68"/>
      <c r="AQ109" s="19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3"/>
    </row>
    <row r="110" spans="10:55" s="8" customFormat="1" ht="19.5" customHeight="1" thickBot="1" x14ac:dyDescent="0.5">
      <c r="J110" s="86"/>
      <c r="K110" s="135" t="str">
        <f>IF(U110&gt;=0.285,"OK","NG")</f>
        <v>NG</v>
      </c>
      <c r="L110" s="136"/>
      <c r="M110" s="144"/>
      <c r="N110" s="144"/>
      <c r="O110" s="144"/>
      <c r="P110" s="144"/>
      <c r="Q110" s="144"/>
      <c r="R110" s="145"/>
      <c r="S110" s="146"/>
      <c r="T110" s="135">
        <f t="shared" ref="T110" si="388">COUNTIF(M110:S110,"●")</f>
        <v>0</v>
      </c>
      <c r="U110" s="147">
        <f>IF(COUNTA(M110:S110)=0,-1,IF(OR(COUNTIF(M110:S110,"▲")&gt;6,AND(M109&lt;$N$9,$N$9&lt;S109)),0.285,IF(T109+T110=0,0,T110/(T110+T109))))</f>
        <v>-1</v>
      </c>
      <c r="V110" s="135" t="str">
        <f>TEXT(S109,"YYYY-MM")</f>
        <v>2027-03</v>
      </c>
      <c r="W110" s="140" cm="1">
        <f t="array" ref="W110">IF(V110=V109,0,SUMPRODUCT((M109:S109&gt;=$N$8)*(M109:S109 &lt;= $N$9)*(TEXT(M109:S109,"yyyy-mm")=V110)*(M110:S110 = "●")))</f>
        <v>0</v>
      </c>
      <c r="X110" s="140" cm="1">
        <f t="array" ref="X110">IF(V110=V109,0,SUMPRODUCT((M109:S109&gt;=$N$8)*(M109:S109 &lt;= $N$9)*(TEXT(M109:S109,"yyyy-mm")=V110)*(M110:S110 = "▲")))</f>
        <v>0</v>
      </c>
      <c r="Y110" s="140" cm="1">
        <f t="array" ref="Y110">IF(V110=V109,0,SUMPRODUCT((M109:S109&gt;=$N$8)*(M109:S109 &lt;= $N$9)*(TEXT(M109:S109,"yyyy-mm")=V110)*(M110:S110 = "★")))</f>
        <v>0</v>
      </c>
      <c r="Z110" s="135"/>
      <c r="AA110" s="135" t="str">
        <f>IF(AK110&gt;=0.285,"OK","NG")</f>
        <v>NG</v>
      </c>
      <c r="AB110" s="136"/>
      <c r="AC110" s="144"/>
      <c r="AD110" s="144"/>
      <c r="AE110" s="144"/>
      <c r="AF110" s="144"/>
      <c r="AG110" s="144"/>
      <c r="AH110" s="145"/>
      <c r="AI110" s="146"/>
      <c r="AJ110" s="68">
        <f t="shared" ref="AJ110" si="389">COUNTIF(AC110:AI110,"●")</f>
        <v>0</v>
      </c>
      <c r="AK110" s="70">
        <f>IF(COUNTA(AC110:AI110)=0,-1,IF(OR(COUNTIF(AC110:AI110,"▲")&gt;6,AND(AC109&lt;$N$9,$N$9&lt;AI109)),0.285,IF(AJ109+AJ110=0,0,AJ110/(AJ110+AJ109))))</f>
        <v>-1</v>
      </c>
      <c r="AL110" s="68" t="str">
        <f>TEXT(AI109,"YYYY-MM")</f>
        <v>2027-08</v>
      </c>
      <c r="AM110" s="69" cm="1">
        <f t="array" ref="AM110">IF(AL110=AL109,0,SUMPRODUCT((AC109:AI109&gt;=$N$8)*(AC109:AI109 &lt;= $N$9)*(TEXT(AC109:AI109,"yyyy-mm")=AL110)*(AC110:AI110 = "●")))</f>
        <v>0</v>
      </c>
      <c r="AN110" s="69" cm="1">
        <f t="array" ref="AN110">IF(AL110=AL109,0,SUMPRODUCT((AC109:AI109&gt;=$N$8)*(AC109:AI109 &lt;= $N$9)*(TEXT(AC109:AI109,"yyyy-mm")=AL110)*(AC110:AI110 = "▲")))</f>
        <v>0</v>
      </c>
      <c r="AO110" s="69" cm="1">
        <f t="array" ref="AO110">IF(AL110=AL109,0,SUMPRODUCT((AC109:AI109&gt;=$N$8)*(AC109:AI109 &lt;= $N$9)*(TEXT(AC109:AI109,"yyyy-mm")=AL110)*(AC110:AI110 = "★")))</f>
        <v>0</v>
      </c>
      <c r="AP110" s="68"/>
      <c r="AQ110" s="19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3"/>
    </row>
    <row r="111" spans="10:55" s="8" customFormat="1" ht="19.5" customHeight="1" x14ac:dyDescent="0.45">
      <c r="J111" s="86"/>
      <c r="K111" s="135"/>
      <c r="L111" s="132">
        <v>76</v>
      </c>
      <c r="M111" s="141">
        <f>S109+1</f>
        <v>46475</v>
      </c>
      <c r="N111" s="141">
        <f t="shared" ref="N111:S111" si="390">M111+1</f>
        <v>46476</v>
      </c>
      <c r="O111" s="141">
        <f t="shared" si="390"/>
        <v>46477</v>
      </c>
      <c r="P111" s="141">
        <f t="shared" si="390"/>
        <v>46478</v>
      </c>
      <c r="Q111" s="141">
        <f t="shared" si="390"/>
        <v>46479</v>
      </c>
      <c r="R111" s="142">
        <f t="shared" si="390"/>
        <v>46480</v>
      </c>
      <c r="S111" s="143">
        <f t="shared" si="390"/>
        <v>46481</v>
      </c>
      <c r="T111" s="135">
        <f t="shared" ref="T111" si="391">COUNTIF(M112:S112,"★")</f>
        <v>0</v>
      </c>
      <c r="U111" s="135"/>
      <c r="V111" s="135" t="str">
        <f>TEXT(M111,"YYYY-MM")</f>
        <v>2027-03</v>
      </c>
      <c r="W111" s="140" cm="1">
        <f t="array" ref="W111">SUMPRODUCT((M111:S111&gt;=$N$8)*(M111:S111 &lt;= $N$9)*(TEXT(M111:S111,"yyyy-mm")=V111)*(M112:S112 = "●"))</f>
        <v>0</v>
      </c>
      <c r="X111" s="140" cm="1">
        <f t="array" ref="X111">SUMPRODUCT((R111:S111&gt;=$N$8)*(R111:S111 &lt;= $N$9)*(TEXT(R111:S111,"yyyy-mm")=V111)*(R112:S112 = "▲"))</f>
        <v>0</v>
      </c>
      <c r="Y111" s="140" cm="1">
        <f t="array" ref="Y111">SUMPRODUCT((M111:S111&gt;=$N$8)*(M111:S111 &lt;= $N$9)*(TEXT(M111:S111,"yyyy-mm")=V111)*(M112:S112 = "★"))</f>
        <v>0</v>
      </c>
      <c r="Z111" s="135"/>
      <c r="AA111" s="135"/>
      <c r="AB111" s="132">
        <v>97</v>
      </c>
      <c r="AC111" s="141">
        <f>AI109+1</f>
        <v>46622</v>
      </c>
      <c r="AD111" s="141">
        <f t="shared" ref="AD111:AI111" si="392">AC111+1</f>
        <v>46623</v>
      </c>
      <c r="AE111" s="141">
        <f t="shared" si="392"/>
        <v>46624</v>
      </c>
      <c r="AF111" s="141">
        <f t="shared" si="392"/>
        <v>46625</v>
      </c>
      <c r="AG111" s="141">
        <f t="shared" si="392"/>
        <v>46626</v>
      </c>
      <c r="AH111" s="142">
        <f t="shared" si="392"/>
        <v>46627</v>
      </c>
      <c r="AI111" s="143">
        <f t="shared" si="392"/>
        <v>46628</v>
      </c>
      <c r="AJ111" s="68">
        <f t="shared" ref="AJ111" si="393">COUNTIF(AC112:AI112,"★")</f>
        <v>0</v>
      </c>
      <c r="AK111" s="68"/>
      <c r="AL111" s="68" t="str">
        <f>TEXT(AC111,"YYYY-MM")</f>
        <v>2027-08</v>
      </c>
      <c r="AM111" s="69" cm="1">
        <f t="array" ref="AM111">SUMPRODUCT((AC111:AI111&gt;=$N$8)*(AC111:AI111 &lt;= $N$9)*(TEXT(AC111:AI111,"yyyy-mm")=AL111)*(AC112:AI112 = "●"))</f>
        <v>0</v>
      </c>
      <c r="AN111" s="69" cm="1">
        <f t="array" ref="AN111">SUMPRODUCT((AH111:AI111&gt;=$N$8)*(AH111:AI111 &lt;= $N$9)*(TEXT(AH111:AI111,"yyyy-mm")=AL111)*(AH112:AI112 = "▲"))</f>
        <v>0</v>
      </c>
      <c r="AO111" s="69" cm="1">
        <f t="array" ref="AO111">SUMPRODUCT((AC111:AI111&gt;=$N$8)*(AC111:AI111 &lt;= $N$9)*(TEXT(AC111:AI111,"yyyy-mm")=AL111)*(AC112:AI112 = "★"))</f>
        <v>0</v>
      </c>
      <c r="AP111" s="68"/>
      <c r="AQ111" s="19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3"/>
    </row>
    <row r="112" spans="10:55" s="8" customFormat="1" ht="19.5" customHeight="1" thickBot="1" x14ac:dyDescent="0.5">
      <c r="J112" s="86"/>
      <c r="K112" s="135" t="str">
        <f t="shared" ref="K112" si="394">IF(U112&gt;=0.285,"OK","NG")</f>
        <v>NG</v>
      </c>
      <c r="L112" s="136"/>
      <c r="M112" s="144"/>
      <c r="N112" s="144"/>
      <c r="O112" s="144"/>
      <c r="P112" s="144"/>
      <c r="Q112" s="144"/>
      <c r="R112" s="145"/>
      <c r="S112" s="146"/>
      <c r="T112" s="135">
        <f t="shared" ref="T112" si="395">COUNTIF(M112:S112,"●")</f>
        <v>0</v>
      </c>
      <c r="U112" s="147">
        <f t="shared" ref="U112" si="396">IF(COUNTA(M112:S112)=0,-1,IF(OR(COUNTIF(M112:S112,"▲")&gt;6,AND(M111&lt;$N$9,$N$9&lt;S111)),0.285,IF(T111+T112=0,0,T112/(T112+T111))))</f>
        <v>-1</v>
      </c>
      <c r="V112" s="135" t="str">
        <f>TEXT(S111,"YYYY-MM")</f>
        <v>2027-04</v>
      </c>
      <c r="W112" s="140" cm="1">
        <f t="array" ref="W112">IF(V112=V111,0,SUMPRODUCT((M111:S111&gt;=$N$8)*(M111:S111 &lt;= $N$9)*(TEXT(M111:S111,"yyyy-mm")=V112)*(M112:S112 = "●")))</f>
        <v>0</v>
      </c>
      <c r="X112" s="140" cm="1">
        <f t="array" ref="X112">IF(V112=V111,0,SUMPRODUCT((M111:S111&gt;=$N$8)*(M111:S111 &lt;= $N$9)*(TEXT(M111:S111,"yyyy-mm")=V112)*(M112:S112 = "▲")))</f>
        <v>0</v>
      </c>
      <c r="Y112" s="140" cm="1">
        <f t="array" ref="Y112">IF(V112=V111,0,SUMPRODUCT((M111:S111&gt;=$N$8)*(M111:S111 &lt;= $N$9)*(TEXT(M111:S111,"yyyy-mm")=V112)*(M112:S112 = "★")))</f>
        <v>0</v>
      </c>
      <c r="Z112" s="135"/>
      <c r="AA112" s="135" t="str">
        <f t="shared" ref="AA112" si="397">IF(AK112&gt;=0.285,"OK","NG")</f>
        <v>NG</v>
      </c>
      <c r="AB112" s="136"/>
      <c r="AC112" s="144"/>
      <c r="AD112" s="144"/>
      <c r="AE112" s="144"/>
      <c r="AF112" s="144"/>
      <c r="AG112" s="144"/>
      <c r="AH112" s="145"/>
      <c r="AI112" s="146"/>
      <c r="AJ112" s="68">
        <f t="shared" ref="AJ112" si="398">COUNTIF(AC112:AI112,"●")</f>
        <v>0</v>
      </c>
      <c r="AK112" s="70">
        <f t="shared" ref="AK112" si="399">IF(COUNTA(AC112:AI112)=0,-1,IF(OR(COUNTIF(AC112:AI112,"▲")&gt;6,AND(AC111&lt;$N$9,$N$9&lt;AI111)),0.285,IF(AJ111+AJ112=0,0,AJ112/(AJ112+AJ111))))</f>
        <v>-1</v>
      </c>
      <c r="AL112" s="68" t="str">
        <f>TEXT(AI111,"YYYY-MM")</f>
        <v>2027-08</v>
      </c>
      <c r="AM112" s="69" cm="1">
        <f t="array" ref="AM112">IF(AL112=AL111,0,SUMPRODUCT((AC111:AI111&gt;=$N$8)*(AC111:AI111 &lt;= $N$9)*(TEXT(AC111:AI111,"yyyy-mm")=AL112)*(AC112:AI112 = "●")))</f>
        <v>0</v>
      </c>
      <c r="AN112" s="69" cm="1">
        <f t="array" ref="AN112">IF(AL112=AL111,0,SUMPRODUCT((AC111:AI111&gt;=$N$8)*(AC111:AI111 &lt;= $N$9)*(TEXT(AC111:AI111,"yyyy-mm")=AL112)*(AC112:AI112 = "▲")))</f>
        <v>0</v>
      </c>
      <c r="AO112" s="69" cm="1">
        <f t="array" ref="AO112">IF(AL112=AL111,0,SUMPRODUCT((AC111:AI111&gt;=$N$8)*(AC111:AI111 &lt;= $N$9)*(TEXT(AC111:AI111,"yyyy-mm")=AL112)*(AC112:AI112 = "★")))</f>
        <v>0</v>
      </c>
      <c r="AP112" s="68"/>
      <c r="AQ112" s="19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3"/>
    </row>
    <row r="113" spans="10:55" s="8" customFormat="1" ht="19.5" customHeight="1" x14ac:dyDescent="0.45">
      <c r="J113" s="86"/>
      <c r="K113" s="135"/>
      <c r="L113" s="132">
        <v>77</v>
      </c>
      <c r="M113" s="141">
        <f>S111+1</f>
        <v>46482</v>
      </c>
      <c r="N113" s="141">
        <f t="shared" ref="N113:S113" si="400">M113+1</f>
        <v>46483</v>
      </c>
      <c r="O113" s="141">
        <f t="shared" si="400"/>
        <v>46484</v>
      </c>
      <c r="P113" s="141">
        <f t="shared" si="400"/>
        <v>46485</v>
      </c>
      <c r="Q113" s="141">
        <f t="shared" si="400"/>
        <v>46486</v>
      </c>
      <c r="R113" s="142">
        <f t="shared" si="400"/>
        <v>46487</v>
      </c>
      <c r="S113" s="143">
        <f t="shared" si="400"/>
        <v>46488</v>
      </c>
      <c r="T113" s="135">
        <f t="shared" ref="T113" si="401">COUNTIF(M114:S114,"★")</f>
        <v>0</v>
      </c>
      <c r="U113" s="135"/>
      <c r="V113" s="135" t="str">
        <f>TEXT(M113,"YYYY-MM")</f>
        <v>2027-04</v>
      </c>
      <c r="W113" s="140" cm="1">
        <f t="array" ref="W113">SUMPRODUCT((M113:S113&gt;=$N$8)*(M113:S113 &lt;= $N$9)*(TEXT(M113:S113,"yyyy-mm")=V113)*(M114:S114 = "●"))</f>
        <v>0</v>
      </c>
      <c r="X113" s="140" cm="1">
        <f t="array" ref="X113">SUMPRODUCT((R113:S113&gt;=$N$8)*(R113:S113 &lt;= $N$9)*(TEXT(R113:S113,"yyyy-mm")=V113)*(R114:S114 = "▲"))</f>
        <v>0</v>
      </c>
      <c r="Y113" s="140" cm="1">
        <f t="array" ref="Y113">SUMPRODUCT((M113:S113&gt;=$N$8)*(M113:S113 &lt;= $N$9)*(TEXT(M113:S113,"yyyy-mm")=V113)*(M114:S114 = "★"))</f>
        <v>0</v>
      </c>
      <c r="Z113" s="135"/>
      <c r="AA113" s="135"/>
      <c r="AB113" s="132">
        <v>98</v>
      </c>
      <c r="AC113" s="141">
        <f>AI111+1</f>
        <v>46629</v>
      </c>
      <c r="AD113" s="141">
        <f t="shared" ref="AD113:AI113" si="402">AC113+1</f>
        <v>46630</v>
      </c>
      <c r="AE113" s="141">
        <f t="shared" si="402"/>
        <v>46631</v>
      </c>
      <c r="AF113" s="141">
        <f t="shared" si="402"/>
        <v>46632</v>
      </c>
      <c r="AG113" s="141">
        <f t="shared" si="402"/>
        <v>46633</v>
      </c>
      <c r="AH113" s="142">
        <f t="shared" si="402"/>
        <v>46634</v>
      </c>
      <c r="AI113" s="143">
        <f t="shared" si="402"/>
        <v>46635</v>
      </c>
      <c r="AJ113" s="68">
        <f t="shared" ref="AJ113" si="403">COUNTIF(AC114:AI114,"★")</f>
        <v>0</v>
      </c>
      <c r="AK113" s="68"/>
      <c r="AL113" s="68" t="str">
        <f>TEXT(AC113,"YYYY-MM")</f>
        <v>2027-08</v>
      </c>
      <c r="AM113" s="69" cm="1">
        <f t="array" ref="AM113">SUMPRODUCT((AC113:AI113&gt;=$N$8)*(AC113:AI113 &lt;= $N$9)*(TEXT(AC113:AI113,"yyyy-mm")=AL113)*(AC114:AI114 = "●"))</f>
        <v>0</v>
      </c>
      <c r="AN113" s="69" cm="1">
        <f t="array" ref="AN113">SUMPRODUCT((AH113:AI113&gt;=$N$8)*(AH113:AI113 &lt;= $N$9)*(TEXT(AH113:AI113,"yyyy-mm")=AL113)*(AH114:AI114 = "▲"))</f>
        <v>0</v>
      </c>
      <c r="AO113" s="69" cm="1">
        <f t="array" ref="AO113">SUMPRODUCT((AC113:AI113&gt;=$N$8)*(AC113:AI113 &lt;= $N$9)*(TEXT(AC113:AI113,"yyyy-mm")=AL113)*(AC114:AI114 = "★"))</f>
        <v>0</v>
      </c>
      <c r="AP113" s="68"/>
      <c r="AQ113" s="19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3"/>
    </row>
    <row r="114" spans="10:55" s="8" customFormat="1" ht="19.5" customHeight="1" thickBot="1" x14ac:dyDescent="0.5">
      <c r="J114" s="86"/>
      <c r="K114" s="135" t="str">
        <f t="shared" ref="K114" si="404">IF(U114&gt;=0.285,"OK","NG")</f>
        <v>NG</v>
      </c>
      <c r="L114" s="136"/>
      <c r="M114" s="144"/>
      <c r="N114" s="144"/>
      <c r="O114" s="144"/>
      <c r="P114" s="144"/>
      <c r="Q114" s="144"/>
      <c r="R114" s="145"/>
      <c r="S114" s="146"/>
      <c r="T114" s="135">
        <f t="shared" ref="T114" si="405">COUNTIF(M114:S114,"●")</f>
        <v>0</v>
      </c>
      <c r="U114" s="147">
        <f t="shared" ref="U114" si="406">IF(COUNTA(M114:S114)=0,-1,IF(OR(COUNTIF(M114:S114,"▲")&gt;6,AND(M113&lt;$N$9,$N$9&lt;S113)),0.285,IF(T113+T114=0,0,T114/(T114+T113))))</f>
        <v>-1</v>
      </c>
      <c r="V114" s="135" t="str">
        <f>TEXT(S113,"YYYY-MM")</f>
        <v>2027-04</v>
      </c>
      <c r="W114" s="140" cm="1">
        <f t="array" ref="W114">IF(V114=V113,0,SUMPRODUCT((M113:S113&gt;=$N$8)*(M113:S113 &lt;= $N$9)*(TEXT(M113:S113,"yyyy-mm")=V114)*(M114:S114 = "●")))</f>
        <v>0</v>
      </c>
      <c r="X114" s="140" cm="1">
        <f t="array" ref="X114">IF(V114=V113,0,SUMPRODUCT((M113:S113&gt;=$N$8)*(M113:S113 &lt;= $N$9)*(TEXT(M113:S113,"yyyy-mm")=V114)*(M114:S114 = "▲")))</f>
        <v>0</v>
      </c>
      <c r="Y114" s="140" cm="1">
        <f t="array" ref="Y114">IF(V114=V113,0,SUMPRODUCT((M113:S113&gt;=$N$8)*(M113:S113 &lt;= $N$9)*(TEXT(M113:S113,"yyyy-mm")=V114)*(M114:S114 = "★")))</f>
        <v>0</v>
      </c>
      <c r="Z114" s="135"/>
      <c r="AA114" s="135" t="str">
        <f t="shared" ref="AA114" si="407">IF(AK114&gt;=0.285,"OK","NG")</f>
        <v>NG</v>
      </c>
      <c r="AB114" s="136"/>
      <c r="AC114" s="144"/>
      <c r="AD114" s="144"/>
      <c r="AE114" s="144"/>
      <c r="AF114" s="144"/>
      <c r="AG114" s="144"/>
      <c r="AH114" s="145"/>
      <c r="AI114" s="146"/>
      <c r="AJ114" s="68">
        <f t="shared" ref="AJ114" si="408">COUNTIF(AC114:AI114,"●")</f>
        <v>0</v>
      </c>
      <c r="AK114" s="70">
        <f t="shared" ref="AK114" si="409">IF(COUNTA(AC114:AI114)=0,-1,IF(OR(COUNTIF(AC114:AI114,"▲")&gt;6,AND(AC113&lt;$N$9,$N$9&lt;AI113)),0.285,IF(AJ113+AJ114=0,0,AJ114/(AJ114+AJ113))))</f>
        <v>-1</v>
      </c>
      <c r="AL114" s="68" t="str">
        <f>TEXT(AI113,"YYYY-MM")</f>
        <v>2027-09</v>
      </c>
      <c r="AM114" s="69" cm="1">
        <f t="array" ref="AM114">IF(AL114=AL113,0,SUMPRODUCT((AC113:AI113&gt;=$N$8)*(AC113:AI113 &lt;= $N$9)*(TEXT(AC113:AI113,"yyyy-mm")=AL114)*(AC114:AI114 = "●")))</f>
        <v>0</v>
      </c>
      <c r="AN114" s="69" cm="1">
        <f t="array" ref="AN114">IF(AL114=AL113,0,SUMPRODUCT((AC113:AI113&gt;=$N$8)*(AC113:AI113 &lt;= $N$9)*(TEXT(AC113:AI113,"yyyy-mm")=AL114)*(AC114:AI114 = "▲")))</f>
        <v>0</v>
      </c>
      <c r="AO114" s="69" cm="1">
        <f t="array" ref="AO114">IF(AL114=AL113,0,SUMPRODUCT((AC113:AI113&gt;=$N$8)*(AC113:AI113 &lt;= $N$9)*(TEXT(AC113:AI113,"yyyy-mm")=AL114)*(AC114:AI114 = "★")))</f>
        <v>0</v>
      </c>
      <c r="AP114" s="68"/>
      <c r="AQ114" s="19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3"/>
    </row>
    <row r="115" spans="10:55" s="8" customFormat="1" ht="19.5" customHeight="1" x14ac:dyDescent="0.45">
      <c r="J115" s="86"/>
      <c r="K115" s="135"/>
      <c r="L115" s="132">
        <v>78</v>
      </c>
      <c r="M115" s="141">
        <f>S113+1</f>
        <v>46489</v>
      </c>
      <c r="N115" s="141">
        <f t="shared" ref="N115:S115" si="410">M115+1</f>
        <v>46490</v>
      </c>
      <c r="O115" s="141">
        <f t="shared" si="410"/>
        <v>46491</v>
      </c>
      <c r="P115" s="141">
        <f t="shared" si="410"/>
        <v>46492</v>
      </c>
      <c r="Q115" s="141">
        <f t="shared" si="410"/>
        <v>46493</v>
      </c>
      <c r="R115" s="142">
        <f t="shared" si="410"/>
        <v>46494</v>
      </c>
      <c r="S115" s="143">
        <f t="shared" si="410"/>
        <v>46495</v>
      </c>
      <c r="T115" s="135">
        <f t="shared" ref="T115" si="411">COUNTIF(M116:S116,"★")</f>
        <v>0</v>
      </c>
      <c r="U115" s="135"/>
      <c r="V115" s="135" t="str">
        <f>TEXT(M115,"YYYY-MM")</f>
        <v>2027-04</v>
      </c>
      <c r="W115" s="140" cm="1">
        <f t="array" ref="W115">SUMPRODUCT((M115:S115&gt;=$N$8)*(M115:S115 &lt;= $N$9)*(TEXT(M115:S115,"yyyy-mm")=V115)*(M116:S116 = "●"))</f>
        <v>0</v>
      </c>
      <c r="X115" s="140" cm="1">
        <f t="array" ref="X115">SUMPRODUCT((R115:S115&gt;=$N$8)*(R115:S115 &lt;= $N$9)*(TEXT(R115:S115,"yyyy-mm")=V115)*(R116:S116 = "▲"))</f>
        <v>0</v>
      </c>
      <c r="Y115" s="140" cm="1">
        <f t="array" ref="Y115">SUMPRODUCT((M115:S115&gt;=$N$8)*(M115:S115 &lt;= $N$9)*(TEXT(M115:S115,"yyyy-mm")=V115)*(M116:S116 = "★"))</f>
        <v>0</v>
      </c>
      <c r="Z115" s="135"/>
      <c r="AA115" s="135"/>
      <c r="AB115" s="132">
        <v>99</v>
      </c>
      <c r="AC115" s="141">
        <f>AI113+1</f>
        <v>46636</v>
      </c>
      <c r="AD115" s="141">
        <f t="shared" ref="AD115:AI115" si="412">AC115+1</f>
        <v>46637</v>
      </c>
      <c r="AE115" s="141">
        <f t="shared" si="412"/>
        <v>46638</v>
      </c>
      <c r="AF115" s="141">
        <f t="shared" si="412"/>
        <v>46639</v>
      </c>
      <c r="AG115" s="141">
        <f t="shared" si="412"/>
        <v>46640</v>
      </c>
      <c r="AH115" s="142">
        <f t="shared" si="412"/>
        <v>46641</v>
      </c>
      <c r="AI115" s="143">
        <f t="shared" si="412"/>
        <v>46642</v>
      </c>
      <c r="AJ115" s="68">
        <f t="shared" ref="AJ115" si="413">COUNTIF(AC116:AI116,"★")</f>
        <v>0</v>
      </c>
      <c r="AK115" s="68"/>
      <c r="AL115" s="68" t="str">
        <f>TEXT(AC115,"YYYY-MM")</f>
        <v>2027-09</v>
      </c>
      <c r="AM115" s="69" cm="1">
        <f t="array" ref="AM115">SUMPRODUCT((AC115:AI115&gt;=$N$8)*(AC115:AI115 &lt;= $N$9)*(TEXT(AC115:AI115,"yyyy-mm")=AL115)*(AC116:AI116 = "●"))</f>
        <v>0</v>
      </c>
      <c r="AN115" s="69" cm="1">
        <f t="array" ref="AN115">SUMPRODUCT((AH115:AI115&gt;=$N$8)*(AH115:AI115 &lt;= $N$9)*(TEXT(AH115:AI115,"yyyy-mm")=AL115)*(AH116:AI116 = "▲"))</f>
        <v>0</v>
      </c>
      <c r="AO115" s="69" cm="1">
        <f t="array" ref="AO115">SUMPRODUCT((AC115:AI115&gt;=$N$8)*(AC115:AI115 &lt;= $N$9)*(TEXT(AC115:AI115,"yyyy-mm")=AL115)*(AC116:AI116 = "★"))</f>
        <v>0</v>
      </c>
      <c r="AP115" s="68"/>
      <c r="AQ115" s="19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3"/>
    </row>
    <row r="116" spans="10:55" s="8" customFormat="1" ht="19.5" customHeight="1" thickBot="1" x14ac:dyDescent="0.5">
      <c r="J116" s="86"/>
      <c r="K116" s="135" t="str">
        <f t="shared" ref="K116" si="414">IF(U116&gt;=0.285,"OK","NG")</f>
        <v>NG</v>
      </c>
      <c r="L116" s="136"/>
      <c r="M116" s="144"/>
      <c r="N116" s="144"/>
      <c r="O116" s="144"/>
      <c r="P116" s="144"/>
      <c r="Q116" s="144"/>
      <c r="R116" s="145"/>
      <c r="S116" s="146"/>
      <c r="T116" s="135">
        <f t="shared" ref="T116" si="415">COUNTIF(M116:S116,"●")</f>
        <v>0</v>
      </c>
      <c r="U116" s="147">
        <f t="shared" ref="U116" si="416">IF(COUNTA(M116:S116)=0,-1,IF(OR(COUNTIF(M116:S116,"▲")&gt;6,AND(M115&lt;$N$9,$N$9&lt;S115)),0.285,IF(T115+T116=0,0,T116/(T116+T115))))</f>
        <v>-1</v>
      </c>
      <c r="V116" s="135" t="str">
        <f>TEXT(S115,"YYYY-MM")</f>
        <v>2027-04</v>
      </c>
      <c r="W116" s="140" cm="1">
        <f t="array" ref="W116">IF(V116=V115,0,SUMPRODUCT((M115:S115&gt;=$N$8)*(M115:S115 &lt;= $N$9)*(TEXT(M115:S115,"yyyy-mm")=V116)*(M116:S116 = "●")))</f>
        <v>0</v>
      </c>
      <c r="X116" s="140" cm="1">
        <f t="array" ref="X116">IF(V116=V115,0,SUMPRODUCT((M115:S115&gt;=$N$8)*(M115:S115 &lt;= $N$9)*(TEXT(M115:S115,"yyyy-mm")=V116)*(M116:S116 = "▲")))</f>
        <v>0</v>
      </c>
      <c r="Y116" s="140" cm="1">
        <f t="array" ref="Y116">IF(V116=V115,0,SUMPRODUCT((M115:S115&gt;=$N$8)*(M115:S115 &lt;= $N$9)*(TEXT(M115:S115,"yyyy-mm")=V116)*(M116:S116 = "★")))</f>
        <v>0</v>
      </c>
      <c r="Z116" s="135"/>
      <c r="AA116" s="135" t="str">
        <f t="shared" ref="AA116" si="417">IF(AK116&gt;=0.285,"OK","NG")</f>
        <v>NG</v>
      </c>
      <c r="AB116" s="136"/>
      <c r="AC116" s="144"/>
      <c r="AD116" s="144"/>
      <c r="AE116" s="144"/>
      <c r="AF116" s="144"/>
      <c r="AG116" s="144"/>
      <c r="AH116" s="145"/>
      <c r="AI116" s="146"/>
      <c r="AJ116" s="68">
        <f t="shared" ref="AJ116" si="418">COUNTIF(AC116:AI116,"●")</f>
        <v>0</v>
      </c>
      <c r="AK116" s="70">
        <f t="shared" ref="AK116" si="419">IF(COUNTA(AC116:AI116)=0,-1,IF(OR(COUNTIF(AC116:AI116,"▲")&gt;6,AND(AC115&lt;$N$9,$N$9&lt;AI115)),0.285,IF(AJ115+AJ116=0,0,AJ116/(AJ116+AJ115))))</f>
        <v>-1</v>
      </c>
      <c r="AL116" s="68" t="str">
        <f>TEXT(AI115,"YYYY-MM")</f>
        <v>2027-09</v>
      </c>
      <c r="AM116" s="69" cm="1">
        <f t="array" ref="AM116">IF(AL116=AL115,0,SUMPRODUCT((AC115:AI115&gt;=$N$8)*(AC115:AI115 &lt;= $N$9)*(TEXT(AC115:AI115,"yyyy-mm")=AL116)*(AC116:AI116 = "●")))</f>
        <v>0</v>
      </c>
      <c r="AN116" s="69" cm="1">
        <f t="array" ref="AN116">IF(AL116=AL115,0,SUMPRODUCT((AC115:AI115&gt;=$N$8)*(AC115:AI115 &lt;= $N$9)*(TEXT(AC115:AI115,"yyyy-mm")=AL116)*(AC116:AI116 = "▲")))</f>
        <v>0</v>
      </c>
      <c r="AO116" s="69" cm="1">
        <f t="array" ref="AO116">IF(AL116=AL115,0,SUMPRODUCT((AC115:AI115&gt;=$N$8)*(AC115:AI115 &lt;= $N$9)*(TEXT(AC115:AI115,"yyyy-mm")=AL116)*(AC116:AI116 = "★")))</f>
        <v>0</v>
      </c>
      <c r="AP116" s="68"/>
      <c r="AQ116" s="19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3"/>
    </row>
    <row r="117" spans="10:55" s="8" customFormat="1" ht="19.5" customHeight="1" x14ac:dyDescent="0.45">
      <c r="J117" s="86"/>
      <c r="K117" s="135"/>
      <c r="L117" s="132">
        <v>79</v>
      </c>
      <c r="M117" s="141">
        <f>S115+1</f>
        <v>46496</v>
      </c>
      <c r="N117" s="141">
        <f t="shared" ref="N117:S117" si="420">M117+1</f>
        <v>46497</v>
      </c>
      <c r="O117" s="141">
        <f t="shared" si="420"/>
        <v>46498</v>
      </c>
      <c r="P117" s="141">
        <f t="shared" si="420"/>
        <v>46499</v>
      </c>
      <c r="Q117" s="141">
        <f t="shared" si="420"/>
        <v>46500</v>
      </c>
      <c r="R117" s="142">
        <f t="shared" si="420"/>
        <v>46501</v>
      </c>
      <c r="S117" s="143">
        <f t="shared" si="420"/>
        <v>46502</v>
      </c>
      <c r="T117" s="135">
        <f t="shared" ref="T117" si="421">COUNTIF(M118:S118,"★")</f>
        <v>0</v>
      </c>
      <c r="U117" s="135"/>
      <c r="V117" s="135" t="str">
        <f>TEXT(M117,"YYYY-MM")</f>
        <v>2027-04</v>
      </c>
      <c r="W117" s="140" cm="1">
        <f t="array" ref="W117">SUMPRODUCT((M117:S117&gt;=$N$8)*(M117:S117 &lt;= $N$9)*(TEXT(M117:S117,"yyyy-mm")=V117)*(M118:S118 = "●"))</f>
        <v>0</v>
      </c>
      <c r="X117" s="140" cm="1">
        <f t="array" ref="X117">SUMPRODUCT((R117:S117&gt;=$N$8)*(R117:S117 &lt;= $N$9)*(TEXT(R117:S117,"yyyy-mm")=V117)*(R118:S118 = "▲"))</f>
        <v>0</v>
      </c>
      <c r="Y117" s="140" cm="1">
        <f t="array" ref="Y117">SUMPRODUCT((M117:S117&gt;=$N$8)*(M117:S117 &lt;= $N$9)*(TEXT(M117:S117,"yyyy-mm")=V117)*(M118:S118 = "★"))</f>
        <v>0</v>
      </c>
      <c r="Z117" s="135"/>
      <c r="AA117" s="135"/>
      <c r="AB117" s="132">
        <v>100</v>
      </c>
      <c r="AC117" s="141">
        <f>AI115+1</f>
        <v>46643</v>
      </c>
      <c r="AD117" s="141">
        <f t="shared" ref="AD117:AI117" si="422">AC117+1</f>
        <v>46644</v>
      </c>
      <c r="AE117" s="141">
        <f t="shared" si="422"/>
        <v>46645</v>
      </c>
      <c r="AF117" s="141">
        <f t="shared" si="422"/>
        <v>46646</v>
      </c>
      <c r="AG117" s="141">
        <f t="shared" si="422"/>
        <v>46647</v>
      </c>
      <c r="AH117" s="142">
        <f t="shared" si="422"/>
        <v>46648</v>
      </c>
      <c r="AI117" s="143">
        <f t="shared" si="422"/>
        <v>46649</v>
      </c>
      <c r="AJ117" s="68">
        <f t="shared" ref="AJ117" si="423">COUNTIF(AC118:AI118,"★")</f>
        <v>0</v>
      </c>
      <c r="AK117" s="68"/>
      <c r="AL117" s="68" t="str">
        <f>TEXT(AC117,"YYYY-MM")</f>
        <v>2027-09</v>
      </c>
      <c r="AM117" s="69" cm="1">
        <f t="array" ref="AM117">SUMPRODUCT((AC117:AI117&gt;=$N$8)*(AC117:AI117 &lt;= $N$9)*(TEXT(AC117:AI117,"yyyy-mm")=AL117)*(AC118:AI118 = "●"))</f>
        <v>0</v>
      </c>
      <c r="AN117" s="69" cm="1">
        <f t="array" ref="AN117">SUMPRODUCT((AH117:AI117&gt;=$N$8)*(AH117:AI117 &lt;= $N$9)*(TEXT(AH117:AI117,"yyyy-mm")=AL117)*(AH118:AI118 = "▲"))</f>
        <v>0</v>
      </c>
      <c r="AO117" s="69" cm="1">
        <f t="array" ref="AO117">SUMPRODUCT((AC117:AI117&gt;=$N$8)*(AC117:AI117 &lt;= $N$9)*(TEXT(AC117:AI117,"yyyy-mm")=AL117)*(AC118:AI118 = "★"))</f>
        <v>0</v>
      </c>
      <c r="AP117" s="68"/>
      <c r="AQ117" s="19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3"/>
    </row>
    <row r="118" spans="10:55" s="8" customFormat="1" ht="19.5" customHeight="1" thickBot="1" x14ac:dyDescent="0.5">
      <c r="J118" s="86"/>
      <c r="K118" s="135" t="str">
        <f t="shared" ref="K118" si="424">IF(U118&gt;=0.285,"OK","NG")</f>
        <v>NG</v>
      </c>
      <c r="L118" s="136"/>
      <c r="M118" s="144"/>
      <c r="N118" s="144"/>
      <c r="O118" s="144"/>
      <c r="P118" s="144"/>
      <c r="Q118" s="144"/>
      <c r="R118" s="145"/>
      <c r="S118" s="146"/>
      <c r="T118" s="135">
        <f t="shared" ref="T118" si="425">COUNTIF(M118:S118,"●")</f>
        <v>0</v>
      </c>
      <c r="U118" s="147">
        <f t="shared" ref="U118" si="426">IF(COUNTA(M118:S118)=0,-1,IF(OR(COUNTIF(M118:S118,"▲")&gt;6,AND(M117&lt;$N$9,$N$9&lt;S117)),0.285,IF(T117+T118=0,0,T118/(T118+T117))))</f>
        <v>-1</v>
      </c>
      <c r="V118" s="135" t="str">
        <f>TEXT(S117,"YYYY-MM")</f>
        <v>2027-04</v>
      </c>
      <c r="W118" s="140" cm="1">
        <f t="array" ref="W118">IF(V118=V117,0,SUMPRODUCT((M117:S117&gt;=$N$8)*(M117:S117 &lt;= $N$9)*(TEXT(M117:S117,"yyyy-mm")=V118)*(M118:S118 = "●")))</f>
        <v>0</v>
      </c>
      <c r="X118" s="140" cm="1">
        <f t="array" ref="X118">IF(V118=V117,0,SUMPRODUCT((M117:S117&gt;=$N$8)*(M117:S117 &lt;= $N$9)*(TEXT(M117:S117,"yyyy-mm")=V118)*(M118:S118 = "▲")))</f>
        <v>0</v>
      </c>
      <c r="Y118" s="140" cm="1">
        <f t="array" ref="Y118">IF(V118=V117,0,SUMPRODUCT((M117:S117&gt;=$N$8)*(M117:S117 &lt;= $N$9)*(TEXT(M117:S117,"yyyy-mm")=V118)*(M118:S118 = "★")))</f>
        <v>0</v>
      </c>
      <c r="Z118" s="135"/>
      <c r="AA118" s="135" t="str">
        <f t="shared" ref="AA118" si="427">IF(AK118&gt;=0.285,"OK","NG")</f>
        <v>NG</v>
      </c>
      <c r="AB118" s="136"/>
      <c r="AC118" s="144"/>
      <c r="AD118" s="144"/>
      <c r="AE118" s="144"/>
      <c r="AF118" s="144"/>
      <c r="AG118" s="144"/>
      <c r="AH118" s="145"/>
      <c r="AI118" s="146"/>
      <c r="AJ118" s="68">
        <f t="shared" ref="AJ118" si="428">COUNTIF(AC118:AI118,"●")</f>
        <v>0</v>
      </c>
      <c r="AK118" s="70">
        <f t="shared" ref="AK118" si="429">IF(COUNTA(AC118:AI118)=0,-1,IF(OR(COUNTIF(AC118:AI118,"▲")&gt;6,AND(AC117&lt;$N$9,$N$9&lt;AI117)),0.285,IF(AJ117+AJ118=0,0,AJ118/(AJ118+AJ117))))</f>
        <v>-1</v>
      </c>
      <c r="AL118" s="68" t="str">
        <f>TEXT(AI117,"YYYY-MM")</f>
        <v>2027-09</v>
      </c>
      <c r="AM118" s="69" cm="1">
        <f t="array" ref="AM118">IF(AL118=AL117,0,SUMPRODUCT((AC117:AI117&gt;=$N$8)*(AC117:AI117 &lt;= $N$9)*(TEXT(AC117:AI117,"yyyy-mm")=AL118)*(AC118:AI118 = "●")))</f>
        <v>0</v>
      </c>
      <c r="AN118" s="69" cm="1">
        <f t="array" ref="AN118">IF(AL118=AL117,0,SUMPRODUCT((AC117:AI117&gt;=$N$8)*(AC117:AI117 &lt;= $N$9)*(TEXT(AC117:AI117,"yyyy-mm")=AL118)*(AC118:AI118 = "▲")))</f>
        <v>0</v>
      </c>
      <c r="AO118" s="69" cm="1">
        <f t="array" ref="AO118">IF(AL118=AL117,0,SUMPRODUCT((AC117:AI117&gt;=$N$8)*(AC117:AI117 &lt;= $N$9)*(TEXT(AC117:AI117,"yyyy-mm")=AL118)*(AC118:AI118 = "★")))</f>
        <v>0</v>
      </c>
      <c r="AP118" s="68"/>
      <c r="AQ118" s="19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3"/>
    </row>
    <row r="119" spans="10:55" s="8" customFormat="1" ht="19.5" customHeight="1" x14ac:dyDescent="0.45">
      <c r="J119" s="86"/>
      <c r="K119" s="135"/>
      <c r="L119" s="132">
        <v>80</v>
      </c>
      <c r="M119" s="141">
        <f>S117+1</f>
        <v>46503</v>
      </c>
      <c r="N119" s="141">
        <f t="shared" ref="N119:S119" si="430">M119+1</f>
        <v>46504</v>
      </c>
      <c r="O119" s="141">
        <f t="shared" si="430"/>
        <v>46505</v>
      </c>
      <c r="P119" s="141">
        <f t="shared" si="430"/>
        <v>46506</v>
      </c>
      <c r="Q119" s="141">
        <f t="shared" si="430"/>
        <v>46507</v>
      </c>
      <c r="R119" s="142">
        <f t="shared" si="430"/>
        <v>46508</v>
      </c>
      <c r="S119" s="143">
        <f t="shared" si="430"/>
        <v>46509</v>
      </c>
      <c r="T119" s="135">
        <f t="shared" ref="T119" si="431">COUNTIF(M120:S120,"★")</f>
        <v>0</v>
      </c>
      <c r="U119" s="135"/>
      <c r="V119" s="135" t="str">
        <f>TEXT(M119,"YYYY-MM")</f>
        <v>2027-04</v>
      </c>
      <c r="W119" s="140" cm="1">
        <f t="array" ref="W119">SUMPRODUCT((M119:S119&gt;=$N$8)*(M119:S119 &lt;= $N$9)*(TEXT(M119:S119,"yyyy-mm")=V119)*(M120:S120 = "●"))</f>
        <v>0</v>
      </c>
      <c r="X119" s="140" cm="1">
        <f t="array" ref="X119">SUMPRODUCT((R119:S119&gt;=$N$8)*(R119:S119 &lt;= $N$9)*(TEXT(R119:S119,"yyyy-mm")=V119)*(R120:S120 = "▲"))</f>
        <v>0</v>
      </c>
      <c r="Y119" s="140" cm="1">
        <f t="array" ref="Y119">SUMPRODUCT((M119:S119&gt;=$N$8)*(M119:S119 &lt;= $N$9)*(TEXT(M119:S119,"yyyy-mm")=V119)*(M120:S120 = "★"))</f>
        <v>0</v>
      </c>
      <c r="Z119" s="135"/>
      <c r="AA119" s="135"/>
      <c r="AB119" s="132">
        <v>101</v>
      </c>
      <c r="AC119" s="141">
        <f>AI117+1</f>
        <v>46650</v>
      </c>
      <c r="AD119" s="141">
        <f t="shared" ref="AD119:AI119" si="432">AC119+1</f>
        <v>46651</v>
      </c>
      <c r="AE119" s="141">
        <f t="shared" si="432"/>
        <v>46652</v>
      </c>
      <c r="AF119" s="141">
        <f t="shared" si="432"/>
        <v>46653</v>
      </c>
      <c r="AG119" s="141">
        <f t="shared" si="432"/>
        <v>46654</v>
      </c>
      <c r="AH119" s="142">
        <f t="shared" si="432"/>
        <v>46655</v>
      </c>
      <c r="AI119" s="143">
        <f t="shared" si="432"/>
        <v>46656</v>
      </c>
      <c r="AJ119" s="68">
        <f t="shared" ref="AJ119" si="433">COUNTIF(AC120:AI120,"★")</f>
        <v>0</v>
      </c>
      <c r="AK119" s="68"/>
      <c r="AL119" s="68" t="str">
        <f>TEXT(AC119,"YYYY-MM")</f>
        <v>2027-09</v>
      </c>
      <c r="AM119" s="69" cm="1">
        <f t="array" ref="AM119">SUMPRODUCT((AC119:AI119&gt;=$N$8)*(AC119:AI119 &lt;= $N$9)*(TEXT(AC119:AI119,"yyyy-mm")=AL119)*(AC120:AI120 = "●"))</f>
        <v>0</v>
      </c>
      <c r="AN119" s="69" cm="1">
        <f t="array" ref="AN119">SUMPRODUCT((AH119:AI119&gt;=$N$8)*(AH119:AI119 &lt;= $N$9)*(TEXT(AH119:AI119,"yyyy-mm")=AL119)*(AH120:AI120 = "▲"))</f>
        <v>0</v>
      </c>
      <c r="AO119" s="69" cm="1">
        <f t="array" ref="AO119">SUMPRODUCT((AC119:AI119&gt;=$N$8)*(AC119:AI119 &lt;= $N$9)*(TEXT(AC119:AI119,"yyyy-mm")=AL119)*(AC120:AI120 = "★"))</f>
        <v>0</v>
      </c>
      <c r="AP119" s="68"/>
      <c r="AQ119" s="19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3"/>
    </row>
    <row r="120" spans="10:55" s="8" customFormat="1" ht="19.5" customHeight="1" thickBot="1" x14ac:dyDescent="0.5">
      <c r="J120" s="86"/>
      <c r="K120" s="135" t="str">
        <f t="shared" ref="K120" si="434">IF(U120&gt;=0.285,"OK","NG")</f>
        <v>NG</v>
      </c>
      <c r="L120" s="136"/>
      <c r="M120" s="144"/>
      <c r="N120" s="144"/>
      <c r="O120" s="144"/>
      <c r="P120" s="144"/>
      <c r="Q120" s="144"/>
      <c r="R120" s="145"/>
      <c r="S120" s="146"/>
      <c r="T120" s="135">
        <f t="shared" ref="T120" si="435">COUNTIF(M120:S120,"●")</f>
        <v>0</v>
      </c>
      <c r="U120" s="147">
        <f t="shared" ref="U120" si="436">IF(COUNTA(M120:S120)=0,-1,IF(OR(COUNTIF(M120:S120,"▲")&gt;6,AND(M119&lt;$N$9,$N$9&lt;S119)),0.285,IF(T119+T120=0,0,T120/(T120+T119))))</f>
        <v>-1</v>
      </c>
      <c r="V120" s="135" t="str">
        <f>TEXT(S119,"YYYY-MM")</f>
        <v>2027-05</v>
      </c>
      <c r="W120" s="140" cm="1">
        <f t="array" ref="W120">IF(V120=V119,0,SUMPRODUCT((M119:S119&gt;=$N$8)*(M119:S119 &lt;= $N$9)*(TEXT(M119:S119,"yyyy-mm")=V120)*(M120:S120 = "●")))</f>
        <v>0</v>
      </c>
      <c r="X120" s="140" cm="1">
        <f t="array" ref="X120">IF(V120=V119,0,SUMPRODUCT((M119:S119&gt;=$N$8)*(M119:S119 &lt;= $N$9)*(TEXT(M119:S119,"yyyy-mm")=V120)*(M120:S120 = "▲")))</f>
        <v>0</v>
      </c>
      <c r="Y120" s="140" cm="1">
        <f t="array" ref="Y120">IF(V120=V119,0,SUMPRODUCT((M119:S119&gt;=$N$8)*(M119:S119 &lt;= $N$9)*(TEXT(M119:S119,"yyyy-mm")=V120)*(M120:S120 = "★")))</f>
        <v>0</v>
      </c>
      <c r="Z120" s="135"/>
      <c r="AA120" s="135" t="str">
        <f t="shared" ref="AA120" si="437">IF(AK120&gt;=0.285,"OK","NG")</f>
        <v>NG</v>
      </c>
      <c r="AB120" s="136"/>
      <c r="AC120" s="144"/>
      <c r="AD120" s="144"/>
      <c r="AE120" s="144"/>
      <c r="AF120" s="144"/>
      <c r="AG120" s="144"/>
      <c r="AH120" s="145"/>
      <c r="AI120" s="146"/>
      <c r="AJ120" s="68">
        <f t="shared" ref="AJ120" si="438">COUNTIF(AC120:AI120,"●")</f>
        <v>0</v>
      </c>
      <c r="AK120" s="70">
        <f t="shared" ref="AK120" si="439">IF(COUNTA(AC120:AI120)=0,-1,IF(OR(COUNTIF(AC120:AI120,"▲")&gt;6,AND(AC119&lt;$N$9,$N$9&lt;AI119)),0.285,IF(AJ119+AJ120=0,0,AJ120/(AJ120+AJ119))))</f>
        <v>-1</v>
      </c>
      <c r="AL120" s="68" t="str">
        <f>TEXT(AI119,"YYYY-MM")</f>
        <v>2027-09</v>
      </c>
      <c r="AM120" s="69" cm="1">
        <f t="array" ref="AM120">IF(AL120=AL119,0,SUMPRODUCT((AC119:AI119&gt;=$N$8)*(AC119:AI119 &lt;= $N$9)*(TEXT(AC119:AI119,"yyyy-mm")=AL120)*(AC120:AI120 = "●")))</f>
        <v>0</v>
      </c>
      <c r="AN120" s="69" cm="1">
        <f t="array" ref="AN120">IF(AL120=AL119,0,SUMPRODUCT((AC119:AI119&gt;=$N$8)*(AC119:AI119 &lt;= $N$9)*(TEXT(AC119:AI119,"yyyy-mm")=AL120)*(AC120:AI120 = "▲")))</f>
        <v>0</v>
      </c>
      <c r="AO120" s="69" cm="1">
        <f t="array" ref="AO120">IF(AL120=AL119,0,SUMPRODUCT((AC119:AI119&gt;=$N$8)*(AC119:AI119 &lt;= $N$9)*(TEXT(AC119:AI119,"yyyy-mm")=AL120)*(AC120:AI120 = "★")))</f>
        <v>0</v>
      </c>
      <c r="AP120" s="68"/>
      <c r="AQ120" s="19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3"/>
    </row>
    <row r="121" spans="10:55" s="8" customFormat="1" ht="19.5" customHeight="1" x14ac:dyDescent="0.45">
      <c r="J121" s="86"/>
      <c r="K121" s="135"/>
      <c r="L121" s="132">
        <v>81</v>
      </c>
      <c r="M121" s="141">
        <f>S119+1</f>
        <v>46510</v>
      </c>
      <c r="N121" s="141">
        <f t="shared" ref="N121:S121" si="440">M121+1</f>
        <v>46511</v>
      </c>
      <c r="O121" s="141">
        <f t="shared" si="440"/>
        <v>46512</v>
      </c>
      <c r="P121" s="141">
        <f t="shared" si="440"/>
        <v>46513</v>
      </c>
      <c r="Q121" s="141">
        <f t="shared" si="440"/>
        <v>46514</v>
      </c>
      <c r="R121" s="142">
        <f t="shared" si="440"/>
        <v>46515</v>
      </c>
      <c r="S121" s="143">
        <f t="shared" si="440"/>
        <v>46516</v>
      </c>
      <c r="T121" s="135">
        <f t="shared" ref="T121" si="441">COUNTIF(M122:S122,"★")</f>
        <v>0</v>
      </c>
      <c r="U121" s="135"/>
      <c r="V121" s="135" t="str">
        <f>TEXT(M121,"YYYY-MM")</f>
        <v>2027-05</v>
      </c>
      <c r="W121" s="140" cm="1">
        <f t="array" ref="W121">SUMPRODUCT((M121:S121&gt;=$N$8)*(M121:S121 &lt;= $N$9)*(TEXT(M121:S121,"yyyy-mm")=V121)*(M122:S122 = "●"))</f>
        <v>0</v>
      </c>
      <c r="X121" s="140" cm="1">
        <f t="array" ref="X121">SUMPRODUCT((R121:S121&gt;=$N$8)*(R121:S121 &lt;= $N$9)*(TEXT(R121:S121,"yyyy-mm")=V121)*(R122:S122 = "▲"))</f>
        <v>0</v>
      </c>
      <c r="Y121" s="140" cm="1">
        <f t="array" ref="Y121">SUMPRODUCT((M121:S121&gt;=$N$8)*(M121:S121 &lt;= $N$9)*(TEXT(M121:S121,"yyyy-mm")=V121)*(M122:S122 = "★"))</f>
        <v>0</v>
      </c>
      <c r="Z121" s="135"/>
      <c r="AA121" s="135"/>
      <c r="AB121" s="132">
        <v>102</v>
      </c>
      <c r="AC121" s="141">
        <f>AI119+1</f>
        <v>46657</v>
      </c>
      <c r="AD121" s="141">
        <f t="shared" ref="AD121:AI121" si="442">AC121+1</f>
        <v>46658</v>
      </c>
      <c r="AE121" s="141">
        <f t="shared" si="442"/>
        <v>46659</v>
      </c>
      <c r="AF121" s="141">
        <f t="shared" si="442"/>
        <v>46660</v>
      </c>
      <c r="AG121" s="141">
        <f t="shared" si="442"/>
        <v>46661</v>
      </c>
      <c r="AH121" s="142">
        <f t="shared" si="442"/>
        <v>46662</v>
      </c>
      <c r="AI121" s="143">
        <f t="shared" si="442"/>
        <v>46663</v>
      </c>
      <c r="AJ121" s="68">
        <f t="shared" ref="AJ121" si="443">COUNTIF(AC122:AI122,"★")</f>
        <v>0</v>
      </c>
      <c r="AK121" s="68"/>
      <c r="AL121" s="68" t="str">
        <f>TEXT(AC121,"YYYY-MM")</f>
        <v>2027-09</v>
      </c>
      <c r="AM121" s="69" cm="1">
        <f t="array" ref="AM121">SUMPRODUCT((AC121:AI121&gt;=$N$8)*(AC121:AI121 &lt;= $N$9)*(TEXT(AC121:AI121,"yyyy-mm")=AL121)*(AC122:AI122 = "●"))</f>
        <v>0</v>
      </c>
      <c r="AN121" s="69" cm="1">
        <f t="array" ref="AN121">SUMPRODUCT((AH121:AI121&gt;=$N$8)*(AH121:AI121 &lt;= $N$9)*(TEXT(AH121:AI121,"yyyy-mm")=AL121)*(AH122:AI122 = "▲"))</f>
        <v>0</v>
      </c>
      <c r="AO121" s="69" cm="1">
        <f t="array" ref="AO121">SUMPRODUCT((AC121:AI121&gt;=$N$8)*(AC121:AI121 &lt;= $N$9)*(TEXT(AC121:AI121,"yyyy-mm")=AL121)*(AC122:AI122 = "★"))</f>
        <v>0</v>
      </c>
      <c r="AP121" s="68"/>
      <c r="AQ121" s="19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3"/>
    </row>
    <row r="122" spans="10:55" s="8" customFormat="1" ht="19.5" customHeight="1" thickBot="1" x14ac:dyDescent="0.5">
      <c r="J122" s="86"/>
      <c r="K122" s="135" t="str">
        <f t="shared" ref="K122" si="444">IF(U122&gt;=0.285,"OK","NG")</f>
        <v>NG</v>
      </c>
      <c r="L122" s="136"/>
      <c r="M122" s="144"/>
      <c r="N122" s="144"/>
      <c r="O122" s="144"/>
      <c r="P122" s="144"/>
      <c r="Q122" s="144"/>
      <c r="R122" s="145"/>
      <c r="S122" s="146"/>
      <c r="T122" s="135">
        <f t="shared" ref="T122" si="445">COUNTIF(M122:S122,"●")</f>
        <v>0</v>
      </c>
      <c r="U122" s="147">
        <f t="shared" ref="U122" si="446">IF(COUNTA(M122:S122)=0,-1,IF(OR(COUNTIF(M122:S122,"▲")&gt;6,AND(M121&lt;$N$9,$N$9&lt;S121)),0.285,IF(T121+T122=0,0,T122/(T122+T121))))</f>
        <v>-1</v>
      </c>
      <c r="V122" s="135" t="str">
        <f>TEXT(S121,"YYYY-MM")</f>
        <v>2027-05</v>
      </c>
      <c r="W122" s="140" cm="1">
        <f t="array" ref="W122">IF(V122=V121,0,SUMPRODUCT((M121:S121&gt;=$N$8)*(M121:S121 &lt;= $N$9)*(TEXT(M121:S121,"yyyy-mm")=V122)*(M122:S122 = "●")))</f>
        <v>0</v>
      </c>
      <c r="X122" s="140" cm="1">
        <f t="array" ref="X122">IF(V122=V121,0,SUMPRODUCT((M121:S121&gt;=$N$8)*(M121:S121 &lt;= $N$9)*(TEXT(M121:S121,"yyyy-mm")=V122)*(M122:S122 = "▲")))</f>
        <v>0</v>
      </c>
      <c r="Y122" s="140" cm="1">
        <f t="array" ref="Y122">IF(V122=V121,0,SUMPRODUCT((M121:S121&gt;=$N$8)*(M121:S121 &lt;= $N$9)*(TEXT(M121:S121,"yyyy-mm")=V122)*(M122:S122 = "★")))</f>
        <v>0</v>
      </c>
      <c r="Z122" s="135"/>
      <c r="AA122" s="135" t="str">
        <f t="shared" ref="AA122" si="447">IF(AK122&gt;=0.285,"OK","NG")</f>
        <v>NG</v>
      </c>
      <c r="AB122" s="136"/>
      <c r="AC122" s="144"/>
      <c r="AD122" s="144"/>
      <c r="AE122" s="144"/>
      <c r="AF122" s="144"/>
      <c r="AG122" s="144"/>
      <c r="AH122" s="145"/>
      <c r="AI122" s="146"/>
      <c r="AJ122" s="68">
        <f t="shared" ref="AJ122" si="448">COUNTIF(AC122:AI122,"●")</f>
        <v>0</v>
      </c>
      <c r="AK122" s="70">
        <f t="shared" ref="AK122" si="449">IF(COUNTA(AC122:AI122)=0,-1,IF(OR(COUNTIF(AC122:AI122,"▲")&gt;6,AND(AC121&lt;$N$9,$N$9&lt;AI121)),0.285,IF(AJ121+AJ122=0,0,AJ122/(AJ122+AJ121))))</f>
        <v>-1</v>
      </c>
      <c r="AL122" s="68" t="str">
        <f>TEXT(AI121,"YYYY-MM")</f>
        <v>2027-10</v>
      </c>
      <c r="AM122" s="69" cm="1">
        <f t="array" ref="AM122">IF(AL122=AL121,0,SUMPRODUCT((AC121:AI121&gt;=$N$8)*(AC121:AI121 &lt;= $N$9)*(TEXT(AC121:AI121,"yyyy-mm")=AL122)*(AC122:AI122 = "●")))</f>
        <v>0</v>
      </c>
      <c r="AN122" s="69" cm="1">
        <f t="array" ref="AN122">IF(AL122=AL121,0,SUMPRODUCT((AC121:AI121&gt;=$N$8)*(AC121:AI121 &lt;= $N$9)*(TEXT(AC121:AI121,"yyyy-mm")=AL122)*(AC122:AI122 = "▲")))</f>
        <v>0</v>
      </c>
      <c r="AO122" s="69" cm="1">
        <f t="array" ref="AO122">IF(AL122=AL121,0,SUMPRODUCT((AC121:AI121&gt;=$N$8)*(AC121:AI121 &lt;= $N$9)*(TEXT(AC121:AI121,"yyyy-mm")=AL122)*(AC122:AI122 = "★")))</f>
        <v>0</v>
      </c>
      <c r="AP122" s="68"/>
      <c r="AQ122" s="19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3"/>
    </row>
    <row r="123" spans="10:55" s="8" customFormat="1" ht="19.5" customHeight="1" x14ac:dyDescent="0.45">
      <c r="J123" s="86"/>
      <c r="K123" s="135"/>
      <c r="L123" s="132">
        <v>82</v>
      </c>
      <c r="M123" s="141">
        <f>S121+1</f>
        <v>46517</v>
      </c>
      <c r="N123" s="141">
        <f t="shared" ref="N123:S123" si="450">M123+1</f>
        <v>46518</v>
      </c>
      <c r="O123" s="141">
        <f t="shared" si="450"/>
        <v>46519</v>
      </c>
      <c r="P123" s="141">
        <f t="shared" si="450"/>
        <v>46520</v>
      </c>
      <c r="Q123" s="141">
        <f t="shared" si="450"/>
        <v>46521</v>
      </c>
      <c r="R123" s="142">
        <f t="shared" si="450"/>
        <v>46522</v>
      </c>
      <c r="S123" s="143">
        <f t="shared" si="450"/>
        <v>46523</v>
      </c>
      <c r="T123" s="135">
        <f t="shared" ref="T123" si="451">COUNTIF(M124:S124,"★")</f>
        <v>0</v>
      </c>
      <c r="U123" s="135"/>
      <c r="V123" s="135" t="str">
        <f>TEXT(M123,"YYYY-MM")</f>
        <v>2027-05</v>
      </c>
      <c r="W123" s="140" cm="1">
        <f t="array" ref="W123">SUMPRODUCT((M123:S123&gt;=$N$8)*(M123:S123 &lt;= $N$9)*(TEXT(M123:S123,"yyyy-mm")=V123)*(M124:S124 = "●"))</f>
        <v>0</v>
      </c>
      <c r="X123" s="140" cm="1">
        <f t="array" ref="X123">SUMPRODUCT((R123:S123&gt;=$N$8)*(R123:S123 &lt;= $N$9)*(TEXT(R123:S123,"yyyy-mm")=V123)*(R124:S124 = "▲"))</f>
        <v>0</v>
      </c>
      <c r="Y123" s="140" cm="1">
        <f t="array" ref="Y123">SUMPRODUCT((M123:S123&gt;=$N$8)*(M123:S123 &lt;= $N$9)*(TEXT(M123:S123,"yyyy-mm")=V123)*(M124:S124 = "★"))</f>
        <v>0</v>
      </c>
      <c r="Z123" s="135"/>
      <c r="AA123" s="135"/>
      <c r="AB123" s="132">
        <v>103</v>
      </c>
      <c r="AC123" s="141">
        <f>AI121+1</f>
        <v>46664</v>
      </c>
      <c r="AD123" s="141">
        <f t="shared" ref="AD123:AI123" si="452">AC123+1</f>
        <v>46665</v>
      </c>
      <c r="AE123" s="141">
        <f t="shared" si="452"/>
        <v>46666</v>
      </c>
      <c r="AF123" s="141">
        <f t="shared" si="452"/>
        <v>46667</v>
      </c>
      <c r="AG123" s="141">
        <f t="shared" si="452"/>
        <v>46668</v>
      </c>
      <c r="AH123" s="142">
        <f t="shared" si="452"/>
        <v>46669</v>
      </c>
      <c r="AI123" s="143">
        <f t="shared" si="452"/>
        <v>46670</v>
      </c>
      <c r="AJ123" s="68">
        <f t="shared" ref="AJ123" si="453">COUNTIF(AC124:AI124,"★")</f>
        <v>0</v>
      </c>
      <c r="AK123" s="68"/>
      <c r="AL123" s="68" t="str">
        <f>TEXT(AC123,"YYYY-MM")</f>
        <v>2027-10</v>
      </c>
      <c r="AM123" s="69" cm="1">
        <f t="array" ref="AM123">SUMPRODUCT((AC123:AI123&gt;=$N$8)*(AC123:AI123 &lt;= $N$9)*(TEXT(AC123:AI123,"yyyy-mm")=AL123)*(AC124:AI124 = "●"))</f>
        <v>0</v>
      </c>
      <c r="AN123" s="69" cm="1">
        <f t="array" ref="AN123">SUMPRODUCT((AH123:AI123&gt;=$N$8)*(AH123:AI123 &lt;= $N$9)*(TEXT(AH123:AI123,"yyyy-mm")=AL123)*(AH124:AI124 = "▲"))</f>
        <v>0</v>
      </c>
      <c r="AO123" s="69" cm="1">
        <f t="array" ref="AO123">SUMPRODUCT((AC123:AI123&gt;=$N$8)*(AC123:AI123 &lt;= $N$9)*(TEXT(AC123:AI123,"yyyy-mm")=AL123)*(AC124:AI124 = "★"))</f>
        <v>0</v>
      </c>
      <c r="AP123" s="68"/>
      <c r="AQ123" s="19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3"/>
    </row>
    <row r="124" spans="10:55" s="8" customFormat="1" ht="19.5" customHeight="1" thickBot="1" x14ac:dyDescent="0.5">
      <c r="J124" s="86"/>
      <c r="K124" s="135" t="str">
        <f t="shared" ref="K124" si="454">IF(U124&gt;=0.285,"OK","NG")</f>
        <v>NG</v>
      </c>
      <c r="L124" s="136"/>
      <c r="M124" s="144"/>
      <c r="N124" s="144"/>
      <c r="O124" s="144"/>
      <c r="P124" s="144"/>
      <c r="Q124" s="144"/>
      <c r="R124" s="145"/>
      <c r="S124" s="146"/>
      <c r="T124" s="135">
        <f t="shared" ref="T124" si="455">COUNTIF(M124:S124,"●")</f>
        <v>0</v>
      </c>
      <c r="U124" s="147">
        <f t="shared" ref="U124" si="456">IF(COUNTA(M124:S124)=0,-1,IF(OR(COUNTIF(M124:S124,"▲")&gt;6,AND(M123&lt;$N$9,$N$9&lt;S123)),0.285,IF(T123+T124=0,0,T124/(T124+T123))))</f>
        <v>-1</v>
      </c>
      <c r="V124" s="135" t="str">
        <f>TEXT(S123,"YYYY-MM")</f>
        <v>2027-05</v>
      </c>
      <c r="W124" s="140" cm="1">
        <f t="array" ref="W124">IF(V124=V123,0,SUMPRODUCT((M123:S123&gt;=$N$8)*(M123:S123 &lt;= $N$9)*(TEXT(M123:S123,"yyyy-mm")=V124)*(M124:S124 = "●")))</f>
        <v>0</v>
      </c>
      <c r="X124" s="140" cm="1">
        <f t="array" ref="X124">IF(V124=V123,0,SUMPRODUCT((M123:S123&gt;=$N$8)*(M123:S123 &lt;= $N$9)*(TEXT(M123:S123,"yyyy-mm")=V124)*(M124:S124 = "▲")))</f>
        <v>0</v>
      </c>
      <c r="Y124" s="140" cm="1">
        <f t="array" ref="Y124">IF(V124=V123,0,SUMPRODUCT((M123:S123&gt;=$N$8)*(M123:S123 &lt;= $N$9)*(TEXT(M123:S123,"yyyy-mm")=V124)*(M124:S124 = "★")))</f>
        <v>0</v>
      </c>
      <c r="Z124" s="135"/>
      <c r="AA124" s="135" t="str">
        <f t="shared" ref="AA124" si="457">IF(AK124&gt;=0.285,"OK","NG")</f>
        <v>NG</v>
      </c>
      <c r="AB124" s="136"/>
      <c r="AC124" s="144"/>
      <c r="AD124" s="144"/>
      <c r="AE124" s="144"/>
      <c r="AF124" s="144"/>
      <c r="AG124" s="144"/>
      <c r="AH124" s="145"/>
      <c r="AI124" s="146"/>
      <c r="AJ124" s="68">
        <f t="shared" ref="AJ124" si="458">COUNTIF(AC124:AI124,"●")</f>
        <v>0</v>
      </c>
      <c r="AK124" s="70">
        <f t="shared" ref="AK124" si="459">IF(COUNTA(AC124:AI124)=0,-1,IF(OR(COUNTIF(AC124:AI124,"▲")&gt;6,AND(AC123&lt;$N$9,$N$9&lt;AI123)),0.285,IF(AJ123+AJ124=0,0,AJ124/(AJ124+AJ123))))</f>
        <v>-1</v>
      </c>
      <c r="AL124" s="68" t="str">
        <f>TEXT(AI123,"YYYY-MM")</f>
        <v>2027-10</v>
      </c>
      <c r="AM124" s="69" cm="1">
        <f t="array" ref="AM124">IF(AL124=AL123,0,SUMPRODUCT((AC123:AI123&gt;=$N$8)*(AC123:AI123 &lt;= $N$9)*(TEXT(AC123:AI123,"yyyy-mm")=AL124)*(AC124:AI124 = "●")))</f>
        <v>0</v>
      </c>
      <c r="AN124" s="69" cm="1">
        <f t="array" ref="AN124">IF(AL124=AL123,0,SUMPRODUCT((AC123:AI123&gt;=$N$8)*(AC123:AI123 &lt;= $N$9)*(TEXT(AC123:AI123,"yyyy-mm")=AL124)*(AC124:AI124 = "▲")))</f>
        <v>0</v>
      </c>
      <c r="AO124" s="69" cm="1">
        <f t="array" ref="AO124">IF(AL124=AL123,0,SUMPRODUCT((AC123:AI123&gt;=$N$8)*(AC123:AI123 &lt;= $N$9)*(TEXT(AC123:AI123,"yyyy-mm")=AL124)*(AC124:AI124 = "★")))</f>
        <v>0</v>
      </c>
      <c r="AP124" s="68"/>
      <c r="AQ124" s="19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3"/>
    </row>
    <row r="125" spans="10:55" s="8" customFormat="1" ht="19.5" customHeight="1" x14ac:dyDescent="0.45">
      <c r="J125" s="86"/>
      <c r="K125" s="135"/>
      <c r="L125" s="132">
        <v>83</v>
      </c>
      <c r="M125" s="141">
        <f>S123+1</f>
        <v>46524</v>
      </c>
      <c r="N125" s="141">
        <f t="shared" ref="N125:S125" si="460">M125+1</f>
        <v>46525</v>
      </c>
      <c r="O125" s="141">
        <f t="shared" si="460"/>
        <v>46526</v>
      </c>
      <c r="P125" s="141">
        <f t="shared" si="460"/>
        <v>46527</v>
      </c>
      <c r="Q125" s="141">
        <f t="shared" si="460"/>
        <v>46528</v>
      </c>
      <c r="R125" s="142">
        <f t="shared" si="460"/>
        <v>46529</v>
      </c>
      <c r="S125" s="143">
        <f t="shared" si="460"/>
        <v>46530</v>
      </c>
      <c r="T125" s="135">
        <f t="shared" ref="T125" si="461">COUNTIF(M126:S126,"★")</f>
        <v>0</v>
      </c>
      <c r="U125" s="135"/>
      <c r="V125" s="135" t="str">
        <f>TEXT(M125,"YYYY-MM")</f>
        <v>2027-05</v>
      </c>
      <c r="W125" s="140" cm="1">
        <f t="array" ref="W125">SUMPRODUCT((M125:S125&gt;=$N$8)*(M125:S125 &lt;= $N$9)*(TEXT(M125:S125,"yyyy-mm")=V125)*(M126:S126 = "●"))</f>
        <v>0</v>
      </c>
      <c r="X125" s="140" cm="1">
        <f t="array" ref="X125">SUMPRODUCT((R125:S125&gt;=$N$8)*(R125:S125 &lt;= $N$9)*(TEXT(R125:S125,"yyyy-mm")=V125)*(R126:S126 = "▲"))</f>
        <v>0</v>
      </c>
      <c r="Y125" s="140" cm="1">
        <f t="array" ref="Y125">SUMPRODUCT((M125:S125&gt;=$N$8)*(M125:S125 &lt;= $N$9)*(TEXT(M125:S125,"yyyy-mm")=V125)*(M126:S126 = "★"))</f>
        <v>0</v>
      </c>
      <c r="Z125" s="135"/>
      <c r="AA125" s="135"/>
      <c r="AB125" s="132">
        <v>104</v>
      </c>
      <c r="AC125" s="141">
        <f>AI123+1</f>
        <v>46671</v>
      </c>
      <c r="AD125" s="141">
        <f t="shared" ref="AD125:AI125" si="462">AC125+1</f>
        <v>46672</v>
      </c>
      <c r="AE125" s="141">
        <f t="shared" si="462"/>
        <v>46673</v>
      </c>
      <c r="AF125" s="141">
        <f t="shared" si="462"/>
        <v>46674</v>
      </c>
      <c r="AG125" s="141">
        <f t="shared" si="462"/>
        <v>46675</v>
      </c>
      <c r="AH125" s="142">
        <f t="shared" si="462"/>
        <v>46676</v>
      </c>
      <c r="AI125" s="143">
        <f t="shared" si="462"/>
        <v>46677</v>
      </c>
      <c r="AJ125" s="68">
        <f t="shared" ref="AJ125" si="463">COUNTIF(AC126:AI126,"★")</f>
        <v>0</v>
      </c>
      <c r="AK125" s="68"/>
      <c r="AL125" s="68" t="str">
        <f>TEXT(AC125,"YYYY-MM")</f>
        <v>2027-10</v>
      </c>
      <c r="AM125" s="69" cm="1">
        <f t="array" ref="AM125">SUMPRODUCT((AC125:AI125&gt;=$N$8)*(AC125:AI125 &lt;= $N$9)*(TEXT(AC125:AI125,"yyyy-mm")=AL125)*(AC126:AI126 = "●"))</f>
        <v>0</v>
      </c>
      <c r="AN125" s="69" cm="1">
        <f t="array" ref="AN125">SUMPRODUCT((AH125:AI125&gt;=$N$8)*(AH125:AI125 &lt;= $N$9)*(TEXT(AH125:AI125,"yyyy-mm")=AL125)*(AH126:AI126 = "▲"))</f>
        <v>0</v>
      </c>
      <c r="AO125" s="69" cm="1">
        <f t="array" ref="AO125">SUMPRODUCT((AC125:AI125&gt;=$N$8)*(AC125:AI125 &lt;= $N$9)*(TEXT(AC125:AI125,"yyyy-mm")=AL125)*(AC126:AI126 = "★"))</f>
        <v>0</v>
      </c>
      <c r="AP125" s="68"/>
      <c r="AQ125" s="19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3"/>
    </row>
    <row r="126" spans="10:55" s="8" customFormat="1" ht="19.5" customHeight="1" thickBot="1" x14ac:dyDescent="0.5">
      <c r="J126" s="86"/>
      <c r="K126" s="135" t="str">
        <f t="shared" ref="K126" si="464">IF(U126&gt;=0.285,"OK","NG")</f>
        <v>NG</v>
      </c>
      <c r="L126" s="136"/>
      <c r="M126" s="144"/>
      <c r="N126" s="144"/>
      <c r="O126" s="144"/>
      <c r="P126" s="144"/>
      <c r="Q126" s="144"/>
      <c r="R126" s="145"/>
      <c r="S126" s="146"/>
      <c r="T126" s="135">
        <f t="shared" ref="T126" si="465">COUNTIF(M126:S126,"●")</f>
        <v>0</v>
      </c>
      <c r="U126" s="147">
        <f t="shared" ref="U126" si="466">IF(COUNTA(M126:S126)=0,-1,IF(OR(COUNTIF(M126:S126,"▲")&gt;6,AND(M125&lt;$N$9,$N$9&lt;S125)),0.285,IF(T125+T126=0,0,T126/(T126+T125))))</f>
        <v>-1</v>
      </c>
      <c r="V126" s="135" t="str">
        <f>TEXT(S125,"YYYY-MM")</f>
        <v>2027-05</v>
      </c>
      <c r="W126" s="140" cm="1">
        <f t="array" ref="W126">IF(V126=V125,0,SUMPRODUCT((M125:S125&gt;=$N$8)*(M125:S125 &lt;= $N$9)*(TEXT(M125:S125,"yyyy-mm")=V126)*(M126:S126 = "●")))</f>
        <v>0</v>
      </c>
      <c r="X126" s="140" cm="1">
        <f t="array" ref="X126">IF(V126=V125,0,SUMPRODUCT((M125:S125&gt;=$N$8)*(M125:S125 &lt;= $N$9)*(TEXT(M125:S125,"yyyy-mm")=V126)*(M126:S126 = "▲")))</f>
        <v>0</v>
      </c>
      <c r="Y126" s="140" cm="1">
        <f t="array" ref="Y126">IF(V126=V125,0,SUMPRODUCT((M125:S125&gt;=$N$8)*(M125:S125 &lt;= $N$9)*(TEXT(M125:S125,"yyyy-mm")=V126)*(M126:S126 = "★")))</f>
        <v>0</v>
      </c>
      <c r="Z126" s="135"/>
      <c r="AA126" s="135" t="str">
        <f t="shared" ref="AA126" si="467">IF(AK126&gt;=0.285,"OK","NG")</f>
        <v>NG</v>
      </c>
      <c r="AB126" s="136"/>
      <c r="AC126" s="144"/>
      <c r="AD126" s="144"/>
      <c r="AE126" s="144"/>
      <c r="AF126" s="144"/>
      <c r="AG126" s="144"/>
      <c r="AH126" s="145"/>
      <c r="AI126" s="146"/>
      <c r="AJ126" s="68">
        <f t="shared" ref="AJ126" si="468">COUNTIF(AC126:AI126,"●")</f>
        <v>0</v>
      </c>
      <c r="AK126" s="70">
        <f t="shared" ref="AK126" si="469">IF(COUNTA(AC126:AI126)=0,-1,IF(OR(COUNTIF(AC126:AI126,"▲")&gt;6,AND(AC125&lt;$N$9,$N$9&lt;AI125)),0.285,IF(AJ125+AJ126=0,0,AJ126/(AJ126+AJ125))))</f>
        <v>-1</v>
      </c>
      <c r="AL126" s="68" t="str">
        <f>TEXT(AI125,"YYYY-MM")</f>
        <v>2027-10</v>
      </c>
      <c r="AM126" s="69" cm="1">
        <f t="array" ref="AM126">IF(AL126=AL125,0,SUMPRODUCT((AC125:AI125&gt;=$N$8)*(AC125:AI125 &lt;= $N$9)*(TEXT(AC125:AI125,"yyyy-mm")=AL126)*(AC126:AI126 = "●")))</f>
        <v>0</v>
      </c>
      <c r="AN126" s="69" cm="1">
        <f t="array" ref="AN126">IF(AL126=AL125,0,SUMPRODUCT((AC125:AI125&gt;=$N$8)*(AC125:AI125 &lt;= $N$9)*(TEXT(AC125:AI125,"yyyy-mm")=AL126)*(AC126:AI126 = "▲")))</f>
        <v>0</v>
      </c>
      <c r="AO126" s="69" cm="1">
        <f t="array" ref="AO126">IF(AL126=AL125,0,SUMPRODUCT((AC125:AI125&gt;=$N$8)*(AC125:AI125 &lt;= $N$9)*(TEXT(AC125:AI125,"yyyy-mm")=AL126)*(AC126:AI126 = "★")))</f>
        <v>0</v>
      </c>
      <c r="AP126" s="68"/>
      <c r="AQ126" s="19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3"/>
    </row>
    <row r="127" spans="10:55" s="8" customFormat="1" ht="19.5" customHeight="1" x14ac:dyDescent="0.45">
      <c r="J127" s="86"/>
      <c r="K127" s="135"/>
      <c r="L127" s="132">
        <v>84</v>
      </c>
      <c r="M127" s="141">
        <f>S125+1</f>
        <v>46531</v>
      </c>
      <c r="N127" s="141">
        <f t="shared" ref="N127:S127" si="470">M127+1</f>
        <v>46532</v>
      </c>
      <c r="O127" s="141">
        <f t="shared" si="470"/>
        <v>46533</v>
      </c>
      <c r="P127" s="141">
        <f t="shared" si="470"/>
        <v>46534</v>
      </c>
      <c r="Q127" s="141">
        <f t="shared" si="470"/>
        <v>46535</v>
      </c>
      <c r="R127" s="142">
        <f t="shared" si="470"/>
        <v>46536</v>
      </c>
      <c r="S127" s="143">
        <f t="shared" si="470"/>
        <v>46537</v>
      </c>
      <c r="T127" s="135">
        <f t="shared" ref="T127" si="471">COUNTIF(M128:S128,"★")</f>
        <v>0</v>
      </c>
      <c r="U127" s="135"/>
      <c r="V127" s="135" t="str">
        <f>TEXT(M127,"YYYY-MM")</f>
        <v>2027-05</v>
      </c>
      <c r="W127" s="140" cm="1">
        <f t="array" ref="W127">SUMPRODUCT((M127:S127&gt;=$N$8)*(M127:S127 &lt;= $N$9)*(TEXT(M127:S127,"yyyy-mm")=V127)*(M128:S128 = "●"))</f>
        <v>0</v>
      </c>
      <c r="X127" s="140" cm="1">
        <f t="array" ref="X127">SUMPRODUCT((R127:S127&gt;=$N$8)*(R127:S127 &lt;= $N$9)*(TEXT(R127:S127,"yyyy-mm")=V127)*(R128:S128 = "▲"))</f>
        <v>0</v>
      </c>
      <c r="Y127" s="140" cm="1">
        <f t="array" ref="Y127">SUMPRODUCT((M127:S127&gt;=$N$8)*(M127:S127 &lt;= $N$9)*(TEXT(M127:S127,"yyyy-mm")=V127)*(M128:S128 = "★"))</f>
        <v>0</v>
      </c>
      <c r="Z127" s="135"/>
      <c r="AA127" s="135"/>
      <c r="AB127" s="132">
        <v>105</v>
      </c>
      <c r="AC127" s="141">
        <f>AI125+1</f>
        <v>46678</v>
      </c>
      <c r="AD127" s="141">
        <f t="shared" ref="AD127:AI127" si="472">AC127+1</f>
        <v>46679</v>
      </c>
      <c r="AE127" s="141">
        <f t="shared" si="472"/>
        <v>46680</v>
      </c>
      <c r="AF127" s="141">
        <f t="shared" si="472"/>
        <v>46681</v>
      </c>
      <c r="AG127" s="141">
        <f t="shared" si="472"/>
        <v>46682</v>
      </c>
      <c r="AH127" s="142">
        <f t="shared" si="472"/>
        <v>46683</v>
      </c>
      <c r="AI127" s="143">
        <f t="shared" si="472"/>
        <v>46684</v>
      </c>
      <c r="AJ127" s="68">
        <f t="shared" ref="AJ127" si="473">COUNTIF(AC128:AI128,"★")</f>
        <v>0</v>
      </c>
      <c r="AK127" s="68"/>
      <c r="AL127" s="68" t="str">
        <f>TEXT(AC127,"YYYY-MM")</f>
        <v>2027-10</v>
      </c>
      <c r="AM127" s="69" cm="1">
        <f t="array" ref="AM127">SUMPRODUCT((AC127:AI127&gt;=$N$8)*(AC127:AI127 &lt;= $N$9)*(TEXT(AC127:AI127,"yyyy-mm")=AL127)*(AC128:AI128 = "●"))</f>
        <v>0</v>
      </c>
      <c r="AN127" s="69" cm="1">
        <f t="array" ref="AN127">SUMPRODUCT((AH127:AI127&gt;=$N$8)*(AH127:AI127 &lt;= $N$9)*(TEXT(AH127:AI127,"yyyy-mm")=AL127)*(AH128:AI128 = "▲"))</f>
        <v>0</v>
      </c>
      <c r="AO127" s="69" cm="1">
        <f t="array" ref="AO127">SUMPRODUCT((AC127:AI127&gt;=$N$8)*(AC127:AI127 &lt;= $N$9)*(TEXT(AC127:AI127,"yyyy-mm")=AL127)*(AC128:AI128 = "★"))</f>
        <v>0</v>
      </c>
      <c r="AP127" s="68"/>
      <c r="AQ127" s="19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3"/>
    </row>
    <row r="128" spans="10:55" s="8" customFormat="1" ht="19.5" customHeight="1" thickBot="1" x14ac:dyDescent="0.5">
      <c r="J128" s="86"/>
      <c r="K128" s="135" t="str">
        <f t="shared" ref="K128" si="474">IF(U128&gt;=0.285,"OK","NG")</f>
        <v>NG</v>
      </c>
      <c r="L128" s="136"/>
      <c r="M128" s="144"/>
      <c r="N128" s="144"/>
      <c r="O128" s="144"/>
      <c r="P128" s="144"/>
      <c r="Q128" s="144"/>
      <c r="R128" s="145"/>
      <c r="S128" s="146"/>
      <c r="T128" s="135">
        <f t="shared" ref="T128" si="475">COUNTIF(M128:S128,"●")</f>
        <v>0</v>
      </c>
      <c r="U128" s="147">
        <f t="shared" ref="U128" si="476">IF(COUNTA(M128:S128)=0,-1,IF(OR(COUNTIF(M128:S128,"▲")&gt;6,AND(M127&lt;$N$9,$N$9&lt;S127)),0.285,IF(T127+T128=0,0,T128/(T128+T127))))</f>
        <v>-1</v>
      </c>
      <c r="V128" s="135" t="str">
        <f>TEXT(S127,"YYYY-MM")</f>
        <v>2027-05</v>
      </c>
      <c r="W128" s="140" cm="1">
        <f t="array" ref="W128">IF(V128=V127,0,SUMPRODUCT((M127:S127&gt;=$N$8)*(M127:S127 &lt;= $N$9)*(TEXT(M127:S127,"yyyy-mm")=V128)*(M128:S128 = "●")))</f>
        <v>0</v>
      </c>
      <c r="X128" s="140" cm="1">
        <f t="array" ref="X128">IF(V128=V127,0,SUMPRODUCT((M127:S127&gt;=$N$8)*(M127:S127 &lt;= $N$9)*(TEXT(M127:S127,"yyyy-mm")=V128)*(M128:S128 = "▲")))</f>
        <v>0</v>
      </c>
      <c r="Y128" s="140" cm="1">
        <f t="array" ref="Y128">IF(V128=V127,0,SUMPRODUCT((M127:S127&gt;=$N$8)*(M127:S127 &lt;= $N$9)*(TEXT(M127:S127,"yyyy-mm")=V128)*(M128:S128 = "★")))</f>
        <v>0</v>
      </c>
      <c r="Z128" s="135"/>
      <c r="AA128" s="135" t="str">
        <f t="shared" ref="AA128" si="477">IF(AK128&gt;=0.285,"OK","NG")</f>
        <v>NG</v>
      </c>
      <c r="AB128" s="136"/>
      <c r="AC128" s="144"/>
      <c r="AD128" s="144"/>
      <c r="AE128" s="144"/>
      <c r="AF128" s="144"/>
      <c r="AG128" s="144"/>
      <c r="AH128" s="145"/>
      <c r="AI128" s="146"/>
      <c r="AJ128" s="68">
        <f t="shared" ref="AJ128" si="478">COUNTIF(AC128:AI128,"●")</f>
        <v>0</v>
      </c>
      <c r="AK128" s="70">
        <f t="shared" ref="AK128" si="479">IF(COUNTA(AC128:AI128)=0,-1,IF(OR(COUNTIF(AC128:AI128,"▲")&gt;6,AND(AC127&lt;$N$9,$N$9&lt;AI127)),0.285,IF(AJ127+AJ128=0,0,AJ128/(AJ128+AJ127))))</f>
        <v>-1</v>
      </c>
      <c r="AL128" s="68" t="str">
        <f>TEXT(AI127,"YYYY-MM")</f>
        <v>2027-10</v>
      </c>
      <c r="AM128" s="69" cm="1">
        <f t="array" ref="AM128">IF(AL128=AL127,0,SUMPRODUCT((AC127:AI127&gt;=$N$8)*(AC127:AI127 &lt;= $N$9)*(TEXT(AC127:AI127,"yyyy-mm")=AL128)*(AC128:AI128 = "●")))</f>
        <v>0</v>
      </c>
      <c r="AN128" s="69" cm="1">
        <f t="array" ref="AN128">IF(AL128=AL127,0,SUMPRODUCT((AC127:AI127&gt;=$N$8)*(AC127:AI127 &lt;= $N$9)*(TEXT(AC127:AI127,"yyyy-mm")=AL128)*(AC128:AI128 = "▲")))</f>
        <v>0</v>
      </c>
      <c r="AO128" s="69" cm="1">
        <f t="array" ref="AO128">IF(AL128=AL127,0,SUMPRODUCT((AC127:AI127&gt;=$N$8)*(AC127:AI127 &lt;= $N$9)*(TEXT(AC127:AI127,"yyyy-mm")=AL128)*(AC128:AI128 = "★")))</f>
        <v>0</v>
      </c>
      <c r="AP128" s="68"/>
      <c r="AQ128" s="19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3"/>
    </row>
    <row r="129" spans="10:55" s="8" customFormat="1" ht="19.5" customHeight="1" x14ac:dyDescent="0.45">
      <c r="J129" s="86"/>
      <c r="K129" s="135"/>
      <c r="L129" s="132">
        <v>85</v>
      </c>
      <c r="M129" s="141">
        <f>S127+1</f>
        <v>46538</v>
      </c>
      <c r="N129" s="141">
        <f t="shared" ref="N129:S129" si="480">M129+1</f>
        <v>46539</v>
      </c>
      <c r="O129" s="141">
        <f t="shared" si="480"/>
        <v>46540</v>
      </c>
      <c r="P129" s="141">
        <f t="shared" si="480"/>
        <v>46541</v>
      </c>
      <c r="Q129" s="141">
        <f t="shared" si="480"/>
        <v>46542</v>
      </c>
      <c r="R129" s="142">
        <f t="shared" si="480"/>
        <v>46543</v>
      </c>
      <c r="S129" s="143">
        <f t="shared" si="480"/>
        <v>46544</v>
      </c>
      <c r="T129" s="135">
        <f t="shared" ref="T129" si="481">COUNTIF(M130:S130,"★")</f>
        <v>0</v>
      </c>
      <c r="U129" s="135"/>
      <c r="V129" s="135" t="str">
        <f>TEXT(M129,"YYYY-MM")</f>
        <v>2027-05</v>
      </c>
      <c r="W129" s="140" cm="1">
        <f t="array" ref="W129">SUMPRODUCT((M129:S129&gt;=$N$8)*(M129:S129 &lt;= $N$9)*(TEXT(M129:S129,"yyyy-mm")=V129)*(M130:S130 = "●"))</f>
        <v>0</v>
      </c>
      <c r="X129" s="140" cm="1">
        <f t="array" ref="X129">SUMPRODUCT((R129:S129&gt;=$N$8)*(R129:S129 &lt;= $N$9)*(TEXT(R129:S129,"yyyy-mm")=V129)*(R130:S130 = "▲"))</f>
        <v>0</v>
      </c>
      <c r="Y129" s="140" cm="1">
        <f t="array" ref="Y129">SUMPRODUCT((M129:S129&gt;=$N$8)*(M129:S129 &lt;= $N$9)*(TEXT(M129:S129,"yyyy-mm")=V129)*(M130:S130 = "★"))</f>
        <v>0</v>
      </c>
      <c r="Z129" s="135"/>
      <c r="AA129" s="135"/>
      <c r="AB129" s="132">
        <v>106</v>
      </c>
      <c r="AC129" s="141">
        <f>AI127+1</f>
        <v>46685</v>
      </c>
      <c r="AD129" s="141">
        <f t="shared" ref="AD129:AI129" si="482">AC129+1</f>
        <v>46686</v>
      </c>
      <c r="AE129" s="141">
        <f t="shared" si="482"/>
        <v>46687</v>
      </c>
      <c r="AF129" s="141">
        <f t="shared" si="482"/>
        <v>46688</v>
      </c>
      <c r="AG129" s="141">
        <f t="shared" si="482"/>
        <v>46689</v>
      </c>
      <c r="AH129" s="142">
        <f t="shared" si="482"/>
        <v>46690</v>
      </c>
      <c r="AI129" s="143">
        <f t="shared" si="482"/>
        <v>46691</v>
      </c>
      <c r="AJ129" s="68">
        <f t="shared" ref="AJ129" si="483">COUNTIF(AC130:AI130,"★")</f>
        <v>0</v>
      </c>
      <c r="AK129" s="68"/>
      <c r="AL129" s="68" t="str">
        <f>TEXT(AC129,"YYYY-MM")</f>
        <v>2027-10</v>
      </c>
      <c r="AM129" s="69" cm="1">
        <f t="array" ref="AM129">SUMPRODUCT((AC129:AI129&gt;=$N$8)*(AC129:AI129 &lt;= $N$9)*(TEXT(AC129:AI129,"yyyy-mm")=AL129)*(AC130:AI130 = "●"))</f>
        <v>0</v>
      </c>
      <c r="AN129" s="69" cm="1">
        <f t="array" ref="AN129">SUMPRODUCT((AH129:AI129&gt;=$N$8)*(AH129:AI129 &lt;= $N$9)*(TEXT(AH129:AI129,"yyyy-mm")=AL129)*(AH130:AI130 = "▲"))</f>
        <v>0</v>
      </c>
      <c r="AO129" s="69" cm="1">
        <f t="array" ref="AO129">SUMPRODUCT((AC129:AI129&gt;=$N$8)*(AC129:AI129 &lt;= $N$9)*(TEXT(AC129:AI129,"yyyy-mm")=AL129)*(AC130:AI130 = "★"))</f>
        <v>0</v>
      </c>
      <c r="AP129" s="68"/>
      <c r="AQ129" s="19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3"/>
    </row>
    <row r="130" spans="10:55" s="8" customFormat="1" ht="19.5" customHeight="1" thickBot="1" x14ac:dyDescent="0.5">
      <c r="J130" s="86"/>
      <c r="K130" s="135" t="str">
        <f t="shared" ref="K130" si="484">IF(U130&gt;=0.285,"OK","NG")</f>
        <v>NG</v>
      </c>
      <c r="L130" s="136"/>
      <c r="M130" s="144"/>
      <c r="N130" s="144"/>
      <c r="O130" s="144"/>
      <c r="P130" s="144"/>
      <c r="Q130" s="144"/>
      <c r="R130" s="145"/>
      <c r="S130" s="146"/>
      <c r="T130" s="135">
        <f t="shared" ref="T130" si="485">COUNTIF(M130:S130,"●")</f>
        <v>0</v>
      </c>
      <c r="U130" s="147">
        <f t="shared" ref="U130" si="486">IF(COUNTA(M130:S130)=0,-1,IF(OR(COUNTIF(M130:S130,"▲")&gt;6,AND(M129&lt;$N$9,$N$9&lt;S129)),0.285,IF(T129+T130=0,0,T130/(T130+T129))))</f>
        <v>-1</v>
      </c>
      <c r="V130" s="135" t="str">
        <f>TEXT(S129,"YYYY-MM")</f>
        <v>2027-06</v>
      </c>
      <c r="W130" s="140" cm="1">
        <f t="array" ref="W130">IF(V130=V129,0,SUMPRODUCT((M129:S129&gt;=$N$8)*(M129:S129 &lt;= $N$9)*(TEXT(M129:S129,"yyyy-mm")=V130)*(M130:S130 = "●")))</f>
        <v>0</v>
      </c>
      <c r="X130" s="140" cm="1">
        <f t="array" ref="X130">IF(V130=V129,0,SUMPRODUCT((M129:S129&gt;=$N$8)*(M129:S129 &lt;= $N$9)*(TEXT(M129:S129,"yyyy-mm")=V130)*(M130:S130 = "▲")))</f>
        <v>0</v>
      </c>
      <c r="Y130" s="140" cm="1">
        <f t="array" ref="Y130">IF(V130=V129,0,SUMPRODUCT((M129:S129&gt;=$N$8)*(M129:S129 &lt;= $N$9)*(TEXT(M129:S129,"yyyy-mm")=V130)*(M130:S130 = "★")))</f>
        <v>0</v>
      </c>
      <c r="Z130" s="135"/>
      <c r="AA130" s="135" t="str">
        <f t="shared" ref="AA130" si="487">IF(AK130&gt;=0.285,"OK","NG")</f>
        <v>NG</v>
      </c>
      <c r="AB130" s="136"/>
      <c r="AC130" s="144"/>
      <c r="AD130" s="144"/>
      <c r="AE130" s="144"/>
      <c r="AF130" s="144"/>
      <c r="AG130" s="144"/>
      <c r="AH130" s="145"/>
      <c r="AI130" s="146"/>
      <c r="AJ130" s="68">
        <f t="shared" ref="AJ130" si="488">COUNTIF(AC130:AI130,"●")</f>
        <v>0</v>
      </c>
      <c r="AK130" s="70">
        <f t="shared" ref="AK130" si="489">IF(COUNTA(AC130:AI130)=0,-1,IF(OR(COUNTIF(AC130:AI130,"▲")&gt;6,AND(AC129&lt;$N$9,$N$9&lt;AI129)),0.285,IF(AJ129+AJ130=0,0,AJ130/(AJ130+AJ129))))</f>
        <v>-1</v>
      </c>
      <c r="AL130" s="68" t="str">
        <f>TEXT(AI129,"YYYY-MM")</f>
        <v>2027-10</v>
      </c>
      <c r="AM130" s="69" cm="1">
        <f t="array" ref="AM130">IF(AL130=AL129,0,SUMPRODUCT((AC129:AI129&gt;=$N$8)*(AC129:AI129 &lt;= $N$9)*(TEXT(AC129:AI129,"yyyy-mm")=AL130)*(AC130:AI130 = "●")))</f>
        <v>0</v>
      </c>
      <c r="AN130" s="69" cm="1">
        <f t="array" ref="AN130">IF(AL130=AL129,0,SUMPRODUCT((AC129:AI129&gt;=$N$8)*(AC129:AI129 &lt;= $N$9)*(TEXT(AC129:AI129,"yyyy-mm")=AL130)*(AC130:AI130 = "▲")))</f>
        <v>0</v>
      </c>
      <c r="AO130" s="69" cm="1">
        <f t="array" ref="AO130">IF(AL130=AL129,0,SUMPRODUCT((AC129:AI129&gt;=$N$8)*(AC129:AI129 &lt;= $N$9)*(TEXT(AC129:AI129,"yyyy-mm")=AL130)*(AC130:AI130 = "★")))</f>
        <v>0</v>
      </c>
      <c r="AP130" s="68"/>
      <c r="AQ130" s="19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3"/>
    </row>
    <row r="131" spans="10:55" s="8" customFormat="1" ht="19.5" customHeight="1" x14ac:dyDescent="0.45">
      <c r="J131" s="86"/>
      <c r="K131" s="135"/>
      <c r="L131" s="132">
        <v>86</v>
      </c>
      <c r="M131" s="141">
        <f>S129+1</f>
        <v>46545</v>
      </c>
      <c r="N131" s="141">
        <f t="shared" ref="N131:S131" si="490">M131+1</f>
        <v>46546</v>
      </c>
      <c r="O131" s="141">
        <f t="shared" si="490"/>
        <v>46547</v>
      </c>
      <c r="P131" s="141">
        <f t="shared" si="490"/>
        <v>46548</v>
      </c>
      <c r="Q131" s="141">
        <f t="shared" si="490"/>
        <v>46549</v>
      </c>
      <c r="R131" s="142">
        <f t="shared" si="490"/>
        <v>46550</v>
      </c>
      <c r="S131" s="143">
        <f t="shared" si="490"/>
        <v>46551</v>
      </c>
      <c r="T131" s="135">
        <f t="shared" ref="T131" si="491">COUNTIF(M132:S132,"★")</f>
        <v>0</v>
      </c>
      <c r="U131" s="135"/>
      <c r="V131" s="135" t="str">
        <f>TEXT(M131,"YYYY-MM")</f>
        <v>2027-06</v>
      </c>
      <c r="W131" s="140" cm="1">
        <f t="array" ref="W131">SUMPRODUCT((M131:S131&gt;=$N$8)*(M131:S131 &lt;= $N$9)*(TEXT(M131:S131,"yyyy-mm")=V131)*(M132:S132 = "●"))</f>
        <v>0</v>
      </c>
      <c r="X131" s="140" cm="1">
        <f t="array" ref="X131">SUMPRODUCT((R131:S131&gt;=$N$8)*(R131:S131 &lt;= $N$9)*(TEXT(R131:S131,"yyyy-mm")=V131)*(R132:S132 = "▲"))</f>
        <v>0</v>
      </c>
      <c r="Y131" s="140" cm="1">
        <f t="array" ref="Y131">SUMPRODUCT((M131:S131&gt;=$N$8)*(M131:S131 &lt;= $N$9)*(TEXT(M131:S131,"yyyy-mm")=V131)*(M132:S132 = "★"))</f>
        <v>0</v>
      </c>
      <c r="Z131" s="135"/>
      <c r="AA131" s="135"/>
      <c r="AB131" s="132">
        <v>107</v>
      </c>
      <c r="AC131" s="141">
        <f>AI129+1</f>
        <v>46692</v>
      </c>
      <c r="AD131" s="141">
        <f t="shared" ref="AD131:AI131" si="492">AC131+1</f>
        <v>46693</v>
      </c>
      <c r="AE131" s="141">
        <f t="shared" si="492"/>
        <v>46694</v>
      </c>
      <c r="AF131" s="141">
        <f t="shared" si="492"/>
        <v>46695</v>
      </c>
      <c r="AG131" s="141">
        <f t="shared" si="492"/>
        <v>46696</v>
      </c>
      <c r="AH131" s="142">
        <f t="shared" si="492"/>
        <v>46697</v>
      </c>
      <c r="AI131" s="143">
        <f t="shared" si="492"/>
        <v>46698</v>
      </c>
      <c r="AJ131" s="68">
        <f t="shared" ref="AJ131" si="493">COUNTIF(AC132:AI132,"★")</f>
        <v>0</v>
      </c>
      <c r="AK131" s="68"/>
      <c r="AL131" s="68" t="str">
        <f>TEXT(AC131,"YYYY-MM")</f>
        <v>2027-11</v>
      </c>
      <c r="AM131" s="69" cm="1">
        <f t="array" ref="AM131">SUMPRODUCT((AC131:AI131&gt;=$N$8)*(AC131:AI131 &lt;= $N$9)*(TEXT(AC131:AI131,"yyyy-mm")=AL131)*(AC132:AI132 = "●"))</f>
        <v>0</v>
      </c>
      <c r="AN131" s="69" cm="1">
        <f t="array" ref="AN131">SUMPRODUCT((AH131:AI131&gt;=$N$8)*(AH131:AI131 &lt;= $N$9)*(TEXT(AH131:AI131,"yyyy-mm")=AL131)*(AH132:AI132 = "▲"))</f>
        <v>0</v>
      </c>
      <c r="AO131" s="69" cm="1">
        <f t="array" ref="AO131">SUMPRODUCT((AC131:AI131&gt;=$N$8)*(AC131:AI131 &lt;= $N$9)*(TEXT(AC131:AI131,"yyyy-mm")=AL131)*(AC132:AI132 = "★"))</f>
        <v>0</v>
      </c>
      <c r="AP131" s="68"/>
      <c r="AQ131" s="19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3"/>
    </row>
    <row r="132" spans="10:55" s="8" customFormat="1" ht="19.5" customHeight="1" thickBot="1" x14ac:dyDescent="0.5">
      <c r="J132" s="86"/>
      <c r="K132" s="135" t="str">
        <f t="shared" ref="K132" si="494">IF(U132&gt;=0.285,"OK","NG")</f>
        <v>NG</v>
      </c>
      <c r="L132" s="136"/>
      <c r="M132" s="144"/>
      <c r="N132" s="144"/>
      <c r="O132" s="144"/>
      <c r="P132" s="144"/>
      <c r="Q132" s="144"/>
      <c r="R132" s="145"/>
      <c r="S132" s="146"/>
      <c r="T132" s="135">
        <f t="shared" ref="T132" si="495">COUNTIF(M132:S132,"●")</f>
        <v>0</v>
      </c>
      <c r="U132" s="147">
        <f t="shared" ref="U132" si="496">IF(COUNTA(M132:S132)=0,-1,IF(OR(COUNTIF(M132:S132,"▲")&gt;6,AND(M131&lt;$N$9,$N$9&lt;S131)),0.285,IF(T131+T132=0,0,T132/(T132+T131))))</f>
        <v>-1</v>
      </c>
      <c r="V132" s="135" t="str">
        <f>TEXT(S131,"YYYY-MM")</f>
        <v>2027-06</v>
      </c>
      <c r="W132" s="140" cm="1">
        <f t="array" ref="W132">IF(V132=V131,0,SUMPRODUCT((M131:S131&gt;=$N$8)*(M131:S131 &lt;= $N$9)*(TEXT(M131:S131,"yyyy-mm")=V132)*(M132:S132 = "●")))</f>
        <v>0</v>
      </c>
      <c r="X132" s="140" cm="1">
        <f t="array" ref="X132">IF(V132=V131,0,SUMPRODUCT((M131:S131&gt;=$N$8)*(M131:S131 &lt;= $N$9)*(TEXT(M131:S131,"yyyy-mm")=V132)*(M132:S132 = "▲")))</f>
        <v>0</v>
      </c>
      <c r="Y132" s="140" cm="1">
        <f t="array" ref="Y132">IF(V132=V131,0,SUMPRODUCT((M131:S131&gt;=$N$8)*(M131:S131 &lt;= $N$9)*(TEXT(M131:S131,"yyyy-mm")=V132)*(M132:S132 = "★")))</f>
        <v>0</v>
      </c>
      <c r="Z132" s="135"/>
      <c r="AA132" s="135" t="str">
        <f t="shared" ref="AA132" si="497">IF(AK132&gt;=0.285,"OK","NG")</f>
        <v>NG</v>
      </c>
      <c r="AB132" s="136"/>
      <c r="AC132" s="144"/>
      <c r="AD132" s="144"/>
      <c r="AE132" s="144"/>
      <c r="AF132" s="144"/>
      <c r="AG132" s="144"/>
      <c r="AH132" s="145"/>
      <c r="AI132" s="146"/>
      <c r="AJ132" s="68">
        <f t="shared" ref="AJ132" si="498">COUNTIF(AC132:AI132,"●")</f>
        <v>0</v>
      </c>
      <c r="AK132" s="70">
        <f t="shared" ref="AK132" si="499">IF(COUNTA(AC132:AI132)=0,-1,IF(OR(COUNTIF(AC132:AI132,"▲")&gt;6,AND(AC131&lt;$N$9,$N$9&lt;AI131)),0.285,IF(AJ131+AJ132=0,0,AJ132/(AJ132+AJ131))))</f>
        <v>-1</v>
      </c>
      <c r="AL132" s="68" t="str">
        <f>TEXT(AI131,"YYYY-MM")</f>
        <v>2027-11</v>
      </c>
      <c r="AM132" s="69" cm="1">
        <f t="array" ref="AM132">IF(AL132=AL131,0,SUMPRODUCT((AC131:AI131&gt;=$N$8)*(AC131:AI131 &lt;= $N$9)*(TEXT(AC131:AI131,"yyyy-mm")=AL132)*(AC132:AI132 = "●")))</f>
        <v>0</v>
      </c>
      <c r="AN132" s="69" cm="1">
        <f t="array" ref="AN132">IF(AL132=AL131,0,SUMPRODUCT((AC131:AI131&gt;=$N$8)*(AC131:AI131 &lt;= $N$9)*(TEXT(AC131:AI131,"yyyy-mm")=AL132)*(AC132:AI132 = "▲")))</f>
        <v>0</v>
      </c>
      <c r="AO132" s="69" cm="1">
        <f t="array" ref="AO132">IF(AL132=AL131,0,SUMPRODUCT((AC131:AI131&gt;=$N$8)*(AC131:AI131 &lt;= $N$9)*(TEXT(AC131:AI131,"yyyy-mm")=AL132)*(AC132:AI132 = "★")))</f>
        <v>0</v>
      </c>
      <c r="AP132" s="68"/>
      <c r="AQ132" s="19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3"/>
    </row>
    <row r="133" spans="10:55" s="8" customFormat="1" ht="19.5" customHeight="1" x14ac:dyDescent="0.45">
      <c r="J133" s="86"/>
      <c r="K133" s="135"/>
      <c r="L133" s="132">
        <v>87</v>
      </c>
      <c r="M133" s="141">
        <f>S131+1</f>
        <v>46552</v>
      </c>
      <c r="N133" s="141">
        <f t="shared" ref="N133:S133" si="500">M133+1</f>
        <v>46553</v>
      </c>
      <c r="O133" s="141">
        <f t="shared" si="500"/>
        <v>46554</v>
      </c>
      <c r="P133" s="141">
        <f t="shared" si="500"/>
        <v>46555</v>
      </c>
      <c r="Q133" s="141">
        <f t="shared" si="500"/>
        <v>46556</v>
      </c>
      <c r="R133" s="142">
        <f t="shared" si="500"/>
        <v>46557</v>
      </c>
      <c r="S133" s="143">
        <f t="shared" si="500"/>
        <v>46558</v>
      </c>
      <c r="T133" s="135">
        <f t="shared" ref="T133" si="501">COUNTIF(M134:S134,"★")</f>
        <v>0</v>
      </c>
      <c r="U133" s="135"/>
      <c r="V133" s="135" t="str">
        <f>TEXT(M133,"YYYY-MM")</f>
        <v>2027-06</v>
      </c>
      <c r="W133" s="140" cm="1">
        <f t="array" ref="W133">SUMPRODUCT((M133:S133&gt;=$N$8)*(M133:S133 &lt;= $N$9)*(TEXT(M133:S133,"yyyy-mm")=V133)*(M134:S134 = "●"))</f>
        <v>0</v>
      </c>
      <c r="X133" s="140" cm="1">
        <f t="array" ref="X133">SUMPRODUCT((R133:S133&gt;=$N$8)*(R133:S133 &lt;= $N$9)*(TEXT(R133:S133,"yyyy-mm")=V133)*(R134:S134 = "▲"))</f>
        <v>0</v>
      </c>
      <c r="Y133" s="140" cm="1">
        <f t="array" ref="Y133">SUMPRODUCT((M133:S133&gt;=$N$8)*(M133:S133 &lt;= $N$9)*(TEXT(M133:S133,"yyyy-mm")=V133)*(M134:S134 = "★"))</f>
        <v>0</v>
      </c>
      <c r="Z133" s="135"/>
      <c r="AA133" s="135"/>
      <c r="AB133" s="132">
        <v>108</v>
      </c>
      <c r="AC133" s="141">
        <f>AI131+1</f>
        <v>46699</v>
      </c>
      <c r="AD133" s="141">
        <f t="shared" ref="AD133:AI133" si="502">AC133+1</f>
        <v>46700</v>
      </c>
      <c r="AE133" s="141">
        <f t="shared" si="502"/>
        <v>46701</v>
      </c>
      <c r="AF133" s="141">
        <f t="shared" si="502"/>
        <v>46702</v>
      </c>
      <c r="AG133" s="141">
        <f t="shared" si="502"/>
        <v>46703</v>
      </c>
      <c r="AH133" s="142">
        <f t="shared" si="502"/>
        <v>46704</v>
      </c>
      <c r="AI133" s="143">
        <f t="shared" si="502"/>
        <v>46705</v>
      </c>
      <c r="AJ133" s="68">
        <f t="shared" ref="AJ133" si="503">COUNTIF(AC134:AI134,"★")</f>
        <v>0</v>
      </c>
      <c r="AK133" s="68"/>
      <c r="AL133" s="68" t="str">
        <f>TEXT(AC133,"YYYY-MM")</f>
        <v>2027-11</v>
      </c>
      <c r="AM133" s="69" cm="1">
        <f t="array" ref="AM133">SUMPRODUCT((AC133:AI133&gt;=$N$8)*(AC133:AI133 &lt;= $N$9)*(TEXT(AC133:AI133,"yyyy-mm")=AL133)*(AC134:AI134 = "●"))</f>
        <v>0</v>
      </c>
      <c r="AN133" s="69" cm="1">
        <f t="array" ref="AN133">SUMPRODUCT((AH133:AI133&gt;=$N$8)*(AH133:AI133 &lt;= $N$9)*(TEXT(AH133:AI133,"yyyy-mm")=AL133)*(AH134:AI134 = "▲"))</f>
        <v>0</v>
      </c>
      <c r="AO133" s="69" cm="1">
        <f t="array" ref="AO133">SUMPRODUCT((AC133:AI133&gt;=$N$8)*(AC133:AI133 &lt;= $N$9)*(TEXT(AC133:AI133,"yyyy-mm")=AL133)*(AC134:AI134 = "★"))</f>
        <v>0</v>
      </c>
      <c r="AP133" s="68"/>
      <c r="AQ133" s="19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3"/>
    </row>
    <row r="134" spans="10:55" s="8" customFormat="1" ht="19.5" customHeight="1" thickBot="1" x14ac:dyDescent="0.5">
      <c r="J134" s="86"/>
      <c r="K134" s="135" t="str">
        <f t="shared" ref="K134" si="504">IF(U134&gt;=0.285,"OK","NG")</f>
        <v>NG</v>
      </c>
      <c r="L134" s="136"/>
      <c r="M134" s="144"/>
      <c r="N134" s="144"/>
      <c r="O134" s="144"/>
      <c r="P134" s="144"/>
      <c r="Q134" s="144"/>
      <c r="R134" s="145"/>
      <c r="S134" s="146"/>
      <c r="T134" s="135">
        <f t="shared" ref="T134" si="505">COUNTIF(M134:S134,"●")</f>
        <v>0</v>
      </c>
      <c r="U134" s="147">
        <f t="shared" ref="U134" si="506">IF(COUNTA(M134:S134)=0,-1,IF(OR(COUNTIF(M134:S134,"▲")&gt;6,AND(M133&lt;$N$9,$N$9&lt;S133)),0.285,IF(T133+T134=0,0,T134/(T134+T133))))</f>
        <v>-1</v>
      </c>
      <c r="V134" s="135" t="str">
        <f>TEXT(S133,"YYYY-MM")</f>
        <v>2027-06</v>
      </c>
      <c r="W134" s="140" cm="1">
        <f t="array" ref="W134">IF(V134=V133,0,SUMPRODUCT((M133:S133&gt;=$N$8)*(M133:S133 &lt;= $N$9)*(TEXT(M133:S133,"yyyy-mm")=V134)*(M134:S134 = "●")))</f>
        <v>0</v>
      </c>
      <c r="X134" s="140" cm="1">
        <f t="array" ref="X134">IF(V134=V133,0,SUMPRODUCT((M133:S133&gt;=$N$8)*(M133:S133 &lt;= $N$9)*(TEXT(M133:S133,"yyyy-mm")=V134)*(M134:S134 = "▲")))</f>
        <v>0</v>
      </c>
      <c r="Y134" s="140" cm="1">
        <f t="array" ref="Y134">IF(V134=V133,0,SUMPRODUCT((M133:S133&gt;=$N$8)*(M133:S133 &lt;= $N$9)*(TEXT(M133:S133,"yyyy-mm")=V134)*(M134:S134 = "★")))</f>
        <v>0</v>
      </c>
      <c r="Z134" s="135"/>
      <c r="AA134" s="135" t="str">
        <f t="shared" ref="AA134" si="507">IF(AK134&gt;=0.285,"OK","NG")</f>
        <v>NG</v>
      </c>
      <c r="AB134" s="136"/>
      <c r="AC134" s="144"/>
      <c r="AD134" s="144"/>
      <c r="AE134" s="144"/>
      <c r="AF134" s="144"/>
      <c r="AG134" s="144"/>
      <c r="AH134" s="145"/>
      <c r="AI134" s="146"/>
      <c r="AJ134" s="68">
        <f t="shared" ref="AJ134" si="508">COUNTIF(AC134:AI134,"●")</f>
        <v>0</v>
      </c>
      <c r="AK134" s="70">
        <f t="shared" ref="AK134" si="509">IF(COUNTA(AC134:AI134)=0,-1,IF(OR(COUNTIF(AC134:AI134,"▲")&gt;6,AND(AC133&lt;$N$9,$N$9&lt;AI133)),0.285,IF(AJ133+AJ134=0,0,AJ134/(AJ134+AJ133))))</f>
        <v>-1</v>
      </c>
      <c r="AL134" s="68" t="str">
        <f>TEXT(AI133,"YYYY-MM")</f>
        <v>2027-11</v>
      </c>
      <c r="AM134" s="69" cm="1">
        <f t="array" ref="AM134">IF(AL134=AL133,0,SUMPRODUCT((AC133:AI133&gt;=$N$8)*(AC133:AI133 &lt;= $N$9)*(TEXT(AC133:AI133,"yyyy-mm")=AL134)*(AC134:AI134 = "●")))</f>
        <v>0</v>
      </c>
      <c r="AN134" s="69" cm="1">
        <f t="array" ref="AN134">IF(AL134=AL133,0,SUMPRODUCT((AC133:AI133&gt;=$N$8)*(AC133:AI133 &lt;= $N$9)*(TEXT(AC133:AI133,"yyyy-mm")=AL134)*(AC134:AI134 = "▲")))</f>
        <v>0</v>
      </c>
      <c r="AO134" s="69" cm="1">
        <f t="array" ref="AO134">IF(AL134=AL133,0,SUMPRODUCT((AC133:AI133&gt;=$N$8)*(AC133:AI133 &lt;= $N$9)*(TEXT(AC133:AI133,"yyyy-mm")=AL134)*(AC134:AI134 = "★")))</f>
        <v>0</v>
      </c>
      <c r="AP134" s="68"/>
      <c r="AQ134" s="19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3"/>
    </row>
    <row r="135" spans="10:55" s="8" customFormat="1" ht="19.5" customHeight="1" x14ac:dyDescent="0.45">
      <c r="J135" s="86"/>
      <c r="K135" s="135"/>
      <c r="L135" s="132">
        <v>88</v>
      </c>
      <c r="M135" s="141">
        <f>S133+1</f>
        <v>46559</v>
      </c>
      <c r="N135" s="141">
        <f t="shared" ref="N135:S135" si="510">M135+1</f>
        <v>46560</v>
      </c>
      <c r="O135" s="141">
        <f t="shared" si="510"/>
        <v>46561</v>
      </c>
      <c r="P135" s="141">
        <f t="shared" si="510"/>
        <v>46562</v>
      </c>
      <c r="Q135" s="141">
        <f t="shared" si="510"/>
        <v>46563</v>
      </c>
      <c r="R135" s="142">
        <f t="shared" si="510"/>
        <v>46564</v>
      </c>
      <c r="S135" s="143">
        <f t="shared" si="510"/>
        <v>46565</v>
      </c>
      <c r="T135" s="135">
        <f t="shared" ref="T135" si="511">COUNTIF(M136:S136,"★")</f>
        <v>0</v>
      </c>
      <c r="U135" s="135"/>
      <c r="V135" s="135" t="str">
        <f>TEXT(M135,"YYYY-MM")</f>
        <v>2027-06</v>
      </c>
      <c r="W135" s="140" cm="1">
        <f t="array" ref="W135">SUMPRODUCT((M135:S135&gt;=$N$8)*(M135:S135 &lt;= $N$9)*(TEXT(M135:S135,"yyyy-mm")=V135)*(M136:S136 = "●"))</f>
        <v>0</v>
      </c>
      <c r="X135" s="140" cm="1">
        <f t="array" ref="X135">SUMPRODUCT((R135:S135&gt;=$N$8)*(R135:S135 &lt;= $N$9)*(TEXT(R135:S135,"yyyy-mm")=V135)*(R136:S136 = "▲"))</f>
        <v>0</v>
      </c>
      <c r="Y135" s="140" cm="1">
        <f t="array" ref="Y135">SUMPRODUCT((M135:S135&gt;=$N$8)*(M135:S135 &lt;= $N$9)*(TEXT(M135:S135,"yyyy-mm")=V135)*(M136:S136 = "★"))</f>
        <v>0</v>
      </c>
      <c r="Z135" s="135"/>
      <c r="AA135" s="135"/>
      <c r="AB135" s="132">
        <v>109</v>
      </c>
      <c r="AC135" s="141">
        <f>AI133+1</f>
        <v>46706</v>
      </c>
      <c r="AD135" s="141">
        <f t="shared" ref="AD135:AI135" si="512">AC135+1</f>
        <v>46707</v>
      </c>
      <c r="AE135" s="141">
        <f t="shared" si="512"/>
        <v>46708</v>
      </c>
      <c r="AF135" s="141">
        <f t="shared" si="512"/>
        <v>46709</v>
      </c>
      <c r="AG135" s="141">
        <f t="shared" si="512"/>
        <v>46710</v>
      </c>
      <c r="AH135" s="142">
        <f t="shared" si="512"/>
        <v>46711</v>
      </c>
      <c r="AI135" s="143">
        <f t="shared" si="512"/>
        <v>46712</v>
      </c>
      <c r="AJ135" s="68">
        <f t="shared" ref="AJ135" si="513">COUNTIF(AC136:AI136,"★")</f>
        <v>0</v>
      </c>
      <c r="AK135" s="68"/>
      <c r="AL135" s="68" t="str">
        <f>TEXT(AC135,"YYYY-MM")</f>
        <v>2027-11</v>
      </c>
      <c r="AM135" s="69" cm="1">
        <f t="array" ref="AM135">SUMPRODUCT((AC135:AI135&gt;=$N$8)*(AC135:AI135 &lt;= $N$9)*(TEXT(AC135:AI135,"yyyy-mm")=AL135)*(AC136:AI136 = "●"))</f>
        <v>0</v>
      </c>
      <c r="AN135" s="69" cm="1">
        <f t="array" ref="AN135">SUMPRODUCT((AH135:AI135&gt;=$N$8)*(AH135:AI135 &lt;= $N$9)*(TEXT(AH135:AI135,"yyyy-mm")=AL135)*(AH136:AI136 = "▲"))</f>
        <v>0</v>
      </c>
      <c r="AO135" s="69" cm="1">
        <f t="array" ref="AO135">SUMPRODUCT((AC135:AI135&gt;=$N$8)*(AC135:AI135 &lt;= $N$9)*(TEXT(AC135:AI135,"yyyy-mm")=AL135)*(AC136:AI136 = "★"))</f>
        <v>0</v>
      </c>
      <c r="AP135" s="68"/>
      <c r="AQ135" s="19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3"/>
    </row>
    <row r="136" spans="10:55" s="8" customFormat="1" ht="19.5" customHeight="1" thickBot="1" x14ac:dyDescent="0.5">
      <c r="J136" s="86"/>
      <c r="K136" s="135" t="str">
        <f t="shared" ref="K136" si="514">IF(U136&gt;=0.285,"OK","NG")</f>
        <v>NG</v>
      </c>
      <c r="L136" s="136"/>
      <c r="M136" s="144"/>
      <c r="N136" s="144"/>
      <c r="O136" s="144"/>
      <c r="P136" s="144"/>
      <c r="Q136" s="144"/>
      <c r="R136" s="145"/>
      <c r="S136" s="146"/>
      <c r="T136" s="135">
        <f t="shared" ref="T136" si="515">COUNTIF(M136:S136,"●")</f>
        <v>0</v>
      </c>
      <c r="U136" s="147">
        <f t="shared" ref="U136" si="516">IF(COUNTA(M136:S136)=0,-1,IF(OR(COUNTIF(M136:S136,"▲")&gt;6,AND(M135&lt;$N$9,$N$9&lt;S135)),0.285,IF(T135+T136=0,0,T136/(T136+T135))))</f>
        <v>-1</v>
      </c>
      <c r="V136" s="135" t="str">
        <f>TEXT(S135,"YYYY-MM")</f>
        <v>2027-06</v>
      </c>
      <c r="W136" s="140" cm="1">
        <f t="array" ref="W136">IF(V136=V135,0,SUMPRODUCT((M135:S135&gt;=$N$8)*(M135:S135 &lt;= $N$9)*(TEXT(M135:S135,"yyyy-mm")=V136)*(M136:S136 = "●")))</f>
        <v>0</v>
      </c>
      <c r="X136" s="140" cm="1">
        <f t="array" ref="X136">IF(V136=V135,0,SUMPRODUCT((M135:S135&gt;=$N$8)*(M135:S135 &lt;= $N$9)*(TEXT(M135:S135,"yyyy-mm")=V136)*(M136:S136 = "▲")))</f>
        <v>0</v>
      </c>
      <c r="Y136" s="140" cm="1">
        <f t="array" ref="Y136">IF(V136=V135,0,SUMPRODUCT((M135:S135&gt;=$N$8)*(M135:S135 &lt;= $N$9)*(TEXT(M135:S135,"yyyy-mm")=V136)*(M136:S136 = "★")))</f>
        <v>0</v>
      </c>
      <c r="Z136" s="135"/>
      <c r="AA136" s="135" t="str">
        <f t="shared" ref="AA136" si="517">IF(AK136&gt;=0.285,"OK","NG")</f>
        <v>NG</v>
      </c>
      <c r="AB136" s="136"/>
      <c r="AC136" s="144"/>
      <c r="AD136" s="144"/>
      <c r="AE136" s="144"/>
      <c r="AF136" s="144"/>
      <c r="AG136" s="144"/>
      <c r="AH136" s="145"/>
      <c r="AI136" s="146"/>
      <c r="AJ136" s="68">
        <f t="shared" ref="AJ136" si="518">COUNTIF(AC136:AI136,"●")</f>
        <v>0</v>
      </c>
      <c r="AK136" s="70">
        <f t="shared" ref="AK136" si="519">IF(COUNTA(AC136:AI136)=0,-1,IF(OR(COUNTIF(AC136:AI136,"▲")&gt;6,AND(AC135&lt;$N$9,$N$9&lt;AI135)),0.285,IF(AJ135+AJ136=0,0,AJ136/(AJ136+AJ135))))</f>
        <v>-1</v>
      </c>
      <c r="AL136" s="68" t="str">
        <f>TEXT(AI135,"YYYY-MM")</f>
        <v>2027-11</v>
      </c>
      <c r="AM136" s="69" cm="1">
        <f t="array" ref="AM136">IF(AL136=AL135,0,SUMPRODUCT((AC135:AI135&gt;=$N$8)*(AC135:AI135 &lt;= $N$9)*(TEXT(AC135:AI135,"yyyy-mm")=AL136)*(AC136:AI136 = "●")))</f>
        <v>0</v>
      </c>
      <c r="AN136" s="69" cm="1">
        <f t="array" ref="AN136">IF(AL136=AL135,0,SUMPRODUCT((AC135:AI135&gt;=$N$8)*(AC135:AI135 &lt;= $N$9)*(TEXT(AC135:AI135,"yyyy-mm")=AL136)*(AC136:AI136 = "▲")))</f>
        <v>0</v>
      </c>
      <c r="AO136" s="69" cm="1">
        <f t="array" ref="AO136">IF(AL136=AL135,0,SUMPRODUCT((AC135:AI135&gt;=$N$8)*(AC135:AI135 &lt;= $N$9)*(TEXT(AC135:AI135,"yyyy-mm")=AL136)*(AC136:AI136 = "★")))</f>
        <v>0</v>
      </c>
      <c r="AP136" s="68"/>
      <c r="AQ136" s="19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3"/>
    </row>
    <row r="137" spans="10:55" s="8" customFormat="1" ht="19.5" customHeight="1" x14ac:dyDescent="0.45">
      <c r="J137" s="86"/>
      <c r="K137" s="135"/>
      <c r="L137" s="132">
        <v>89</v>
      </c>
      <c r="M137" s="141">
        <f>S135+1</f>
        <v>46566</v>
      </c>
      <c r="N137" s="141">
        <f t="shared" ref="N137:S137" si="520">M137+1</f>
        <v>46567</v>
      </c>
      <c r="O137" s="141">
        <f t="shared" si="520"/>
        <v>46568</v>
      </c>
      <c r="P137" s="141">
        <f t="shared" si="520"/>
        <v>46569</v>
      </c>
      <c r="Q137" s="141">
        <f t="shared" si="520"/>
        <v>46570</v>
      </c>
      <c r="R137" s="142">
        <f t="shared" si="520"/>
        <v>46571</v>
      </c>
      <c r="S137" s="143">
        <f t="shared" si="520"/>
        <v>46572</v>
      </c>
      <c r="T137" s="135">
        <f t="shared" ref="T137" si="521">COUNTIF(M138:S138,"★")</f>
        <v>0</v>
      </c>
      <c r="U137" s="135"/>
      <c r="V137" s="135" t="str">
        <f>TEXT(M137,"YYYY-MM")</f>
        <v>2027-06</v>
      </c>
      <c r="W137" s="140" cm="1">
        <f t="array" ref="W137">SUMPRODUCT((M137:S137&gt;=$N$8)*(M137:S137 &lt;= $N$9)*(TEXT(M137:S137,"yyyy-mm")=V137)*(M138:S138 = "●"))</f>
        <v>0</v>
      </c>
      <c r="X137" s="140" cm="1">
        <f t="array" ref="X137">SUMPRODUCT((R137:S137&gt;=$N$8)*(R137:S137 &lt;= $N$9)*(TEXT(R137:S137,"yyyy-mm")=V137)*(R138:S138 = "▲"))</f>
        <v>0</v>
      </c>
      <c r="Y137" s="140" cm="1">
        <f t="array" ref="Y137">SUMPRODUCT((M137:S137&gt;=$N$8)*(M137:S137 &lt;= $N$9)*(TEXT(M137:S137,"yyyy-mm")=V137)*(M138:S138 = "★"))</f>
        <v>0</v>
      </c>
      <c r="Z137" s="135"/>
      <c r="AA137" s="135"/>
      <c r="AB137" s="132">
        <v>110</v>
      </c>
      <c r="AC137" s="141">
        <f>AI135+1</f>
        <v>46713</v>
      </c>
      <c r="AD137" s="141">
        <f t="shared" ref="AD137:AI137" si="522">AC137+1</f>
        <v>46714</v>
      </c>
      <c r="AE137" s="141">
        <f t="shared" si="522"/>
        <v>46715</v>
      </c>
      <c r="AF137" s="141">
        <f t="shared" si="522"/>
        <v>46716</v>
      </c>
      <c r="AG137" s="141">
        <f t="shared" si="522"/>
        <v>46717</v>
      </c>
      <c r="AH137" s="142">
        <f t="shared" si="522"/>
        <v>46718</v>
      </c>
      <c r="AI137" s="143">
        <f t="shared" si="522"/>
        <v>46719</v>
      </c>
      <c r="AJ137" s="68">
        <f t="shared" ref="AJ137" si="523">COUNTIF(AC138:AI138,"★")</f>
        <v>0</v>
      </c>
      <c r="AK137" s="68"/>
      <c r="AL137" s="68" t="str">
        <f>TEXT(AC137,"YYYY-MM")</f>
        <v>2027-11</v>
      </c>
      <c r="AM137" s="69" cm="1">
        <f t="array" ref="AM137">SUMPRODUCT((AC137:AI137&gt;=$N$8)*(AC137:AI137 &lt;= $N$9)*(TEXT(AC137:AI137,"yyyy-mm")=AL137)*(AC138:AI138 = "●"))</f>
        <v>0</v>
      </c>
      <c r="AN137" s="69" cm="1">
        <f t="array" ref="AN137">SUMPRODUCT((AH137:AI137&gt;=$N$8)*(AH137:AI137 &lt;= $N$9)*(TEXT(AH137:AI137,"yyyy-mm")=AL137)*(AH138:AI138 = "▲"))</f>
        <v>0</v>
      </c>
      <c r="AO137" s="69" cm="1">
        <f t="array" ref="AO137">SUMPRODUCT((AC137:AI137&gt;=$N$8)*(AC137:AI137 &lt;= $N$9)*(TEXT(AC137:AI137,"yyyy-mm")=AL137)*(AC138:AI138 = "★"))</f>
        <v>0</v>
      </c>
      <c r="AP137" s="68"/>
      <c r="AQ137" s="19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3"/>
    </row>
    <row r="138" spans="10:55" s="8" customFormat="1" ht="19.5" customHeight="1" thickBot="1" x14ac:dyDescent="0.5">
      <c r="J138" s="86"/>
      <c r="K138" s="135" t="str">
        <f t="shared" ref="K138" si="524">IF(U138&gt;=0.285,"OK","NG")</f>
        <v>NG</v>
      </c>
      <c r="L138" s="136"/>
      <c r="M138" s="144"/>
      <c r="N138" s="144"/>
      <c r="O138" s="144"/>
      <c r="P138" s="144"/>
      <c r="Q138" s="144"/>
      <c r="R138" s="145"/>
      <c r="S138" s="146"/>
      <c r="T138" s="135">
        <f t="shared" ref="T138" si="525">COUNTIF(M138:S138,"●")</f>
        <v>0</v>
      </c>
      <c r="U138" s="147">
        <f t="shared" ref="U138" si="526">IF(COUNTA(M138:S138)=0,-1,IF(OR(COUNTIF(M138:S138,"▲")&gt;6,AND(M137&lt;$N$9,$N$9&lt;S137)),0.285,IF(T137+T138=0,0,T138/(T138+T137))))</f>
        <v>-1</v>
      </c>
      <c r="V138" s="135" t="str">
        <f>TEXT(S137,"YYYY-MM")</f>
        <v>2027-07</v>
      </c>
      <c r="W138" s="140" cm="1">
        <f t="array" ref="W138">IF(V138=V137,0,SUMPRODUCT((M137:S137&gt;=$N$8)*(M137:S137 &lt;= $N$9)*(TEXT(M137:S137,"yyyy-mm")=V138)*(M138:S138 = "●")))</f>
        <v>0</v>
      </c>
      <c r="X138" s="140" cm="1">
        <f t="array" ref="X138">IF(V138=V137,0,SUMPRODUCT((M137:S137&gt;=$N$8)*(M137:S137 &lt;= $N$9)*(TEXT(M137:S137,"yyyy-mm")=V138)*(M138:S138 = "▲")))</f>
        <v>0</v>
      </c>
      <c r="Y138" s="140" cm="1">
        <f t="array" ref="Y138">IF(V138=V137,0,SUMPRODUCT((M137:S137&gt;=$N$8)*(M137:S137 &lt;= $N$9)*(TEXT(M137:S137,"yyyy-mm")=V138)*(M138:S138 = "★")))</f>
        <v>0</v>
      </c>
      <c r="Z138" s="135"/>
      <c r="AA138" s="135" t="str">
        <f t="shared" ref="AA138" si="527">IF(AK138&gt;=0.285,"OK","NG")</f>
        <v>NG</v>
      </c>
      <c r="AB138" s="136"/>
      <c r="AC138" s="144"/>
      <c r="AD138" s="144"/>
      <c r="AE138" s="144"/>
      <c r="AF138" s="144"/>
      <c r="AG138" s="144"/>
      <c r="AH138" s="145"/>
      <c r="AI138" s="146"/>
      <c r="AJ138" s="68">
        <f t="shared" ref="AJ138" si="528">COUNTIF(AC138:AI138,"●")</f>
        <v>0</v>
      </c>
      <c r="AK138" s="70">
        <f t="shared" ref="AK138" si="529">IF(COUNTA(AC138:AI138)=0,-1,IF(OR(COUNTIF(AC138:AI138,"▲")&gt;6,AND(AC137&lt;$N$9,$N$9&lt;AI137)),0.285,IF(AJ137+AJ138=0,0,AJ138/(AJ138+AJ137))))</f>
        <v>-1</v>
      </c>
      <c r="AL138" s="68" t="str">
        <f>TEXT(AI137,"YYYY-MM")</f>
        <v>2027-11</v>
      </c>
      <c r="AM138" s="69" cm="1">
        <f t="array" ref="AM138">IF(AL138=AL137,0,SUMPRODUCT((AC137:AI137&gt;=$N$8)*(AC137:AI137 &lt;= $N$9)*(TEXT(AC137:AI137,"yyyy-mm")=AL138)*(AC138:AI138 = "●")))</f>
        <v>0</v>
      </c>
      <c r="AN138" s="69" cm="1">
        <f t="array" ref="AN138">IF(AL138=AL137,0,SUMPRODUCT((AC137:AI137&gt;=$N$8)*(AC137:AI137 &lt;= $N$9)*(TEXT(AC137:AI137,"yyyy-mm")=AL138)*(AC138:AI138 = "▲")))</f>
        <v>0</v>
      </c>
      <c r="AO138" s="69" cm="1">
        <f t="array" ref="AO138">IF(AL138=AL137,0,SUMPRODUCT((AC137:AI137&gt;=$N$8)*(AC137:AI137 &lt;= $N$9)*(TEXT(AC137:AI137,"yyyy-mm")=AL138)*(AC138:AI138 = "★")))</f>
        <v>0</v>
      </c>
      <c r="AP138" s="68"/>
      <c r="AQ138" s="19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3"/>
    </row>
    <row r="139" spans="10:55" s="8" customFormat="1" ht="19.5" customHeight="1" x14ac:dyDescent="0.45">
      <c r="J139" s="86"/>
      <c r="K139" s="135"/>
      <c r="L139" s="132">
        <v>90</v>
      </c>
      <c r="M139" s="141">
        <f>S137+1</f>
        <v>46573</v>
      </c>
      <c r="N139" s="141">
        <f t="shared" ref="N139:S139" si="530">M139+1</f>
        <v>46574</v>
      </c>
      <c r="O139" s="141">
        <f t="shared" si="530"/>
        <v>46575</v>
      </c>
      <c r="P139" s="141">
        <f t="shared" si="530"/>
        <v>46576</v>
      </c>
      <c r="Q139" s="141">
        <f t="shared" si="530"/>
        <v>46577</v>
      </c>
      <c r="R139" s="142">
        <f t="shared" si="530"/>
        <v>46578</v>
      </c>
      <c r="S139" s="143">
        <f t="shared" si="530"/>
        <v>46579</v>
      </c>
      <c r="T139" s="135">
        <f t="shared" ref="T139" si="531">COUNTIF(M140:S140,"★")</f>
        <v>0</v>
      </c>
      <c r="U139" s="135"/>
      <c r="V139" s="135" t="str">
        <f>TEXT(M139,"YYYY-MM")</f>
        <v>2027-07</v>
      </c>
      <c r="W139" s="140" cm="1">
        <f t="array" ref="W139">SUMPRODUCT((M139:S139&gt;=$N$8)*(M139:S139 &lt;= $N$9)*(TEXT(M139:S139,"yyyy-mm")=V139)*(M140:S140 = "●"))</f>
        <v>0</v>
      </c>
      <c r="X139" s="140" cm="1">
        <f t="array" ref="X139">SUMPRODUCT((R139:S139&gt;=$N$8)*(R139:S139 &lt;= $N$9)*(TEXT(R139:S139,"yyyy-mm")=V139)*(R140:S140 = "▲"))</f>
        <v>0</v>
      </c>
      <c r="Y139" s="140" cm="1">
        <f t="array" ref="Y139">SUMPRODUCT((M139:S139&gt;=$N$8)*(M139:S139 &lt;= $N$9)*(TEXT(M139:S139,"yyyy-mm")=V139)*(M140:S140 = "★"))</f>
        <v>0</v>
      </c>
      <c r="Z139" s="135"/>
      <c r="AA139" s="135"/>
      <c r="AB139" s="132">
        <v>111</v>
      </c>
      <c r="AC139" s="141">
        <f>AI137+1</f>
        <v>46720</v>
      </c>
      <c r="AD139" s="141">
        <f t="shared" ref="AD139:AI139" si="532">AC139+1</f>
        <v>46721</v>
      </c>
      <c r="AE139" s="141">
        <f t="shared" si="532"/>
        <v>46722</v>
      </c>
      <c r="AF139" s="141">
        <f t="shared" si="532"/>
        <v>46723</v>
      </c>
      <c r="AG139" s="141">
        <f t="shared" si="532"/>
        <v>46724</v>
      </c>
      <c r="AH139" s="142">
        <f t="shared" si="532"/>
        <v>46725</v>
      </c>
      <c r="AI139" s="143">
        <f t="shared" si="532"/>
        <v>46726</v>
      </c>
      <c r="AJ139" s="68">
        <f t="shared" ref="AJ139" si="533">COUNTIF(AC140:AI140,"★")</f>
        <v>0</v>
      </c>
      <c r="AK139" s="68"/>
      <c r="AL139" s="68" t="str">
        <f>TEXT(AC139,"YYYY-MM")</f>
        <v>2027-11</v>
      </c>
      <c r="AM139" s="69" cm="1">
        <f t="array" ref="AM139">SUMPRODUCT((AC139:AI139&gt;=$N$8)*(AC139:AI139 &lt;= $N$9)*(TEXT(AC139:AI139,"yyyy-mm")=AL139)*(AC140:AI140 = "●"))</f>
        <v>0</v>
      </c>
      <c r="AN139" s="69" cm="1">
        <f t="array" ref="AN139">SUMPRODUCT((AH139:AI139&gt;=$N$8)*(AH139:AI139 &lt;= $N$9)*(TEXT(AH139:AI139,"yyyy-mm")=AL139)*(AH140:AI140 = "▲"))</f>
        <v>0</v>
      </c>
      <c r="AO139" s="69" cm="1">
        <f t="array" ref="AO139">SUMPRODUCT((AC139:AI139&gt;=$N$8)*(AC139:AI139 &lt;= $N$9)*(TEXT(AC139:AI139,"yyyy-mm")=AL139)*(AC140:AI140 = "★"))</f>
        <v>0</v>
      </c>
      <c r="AP139" s="68"/>
      <c r="AQ139" s="19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3"/>
    </row>
    <row r="140" spans="10:55" s="8" customFormat="1" ht="19.5" customHeight="1" thickBot="1" x14ac:dyDescent="0.5">
      <c r="J140" s="86"/>
      <c r="K140" s="135" t="str">
        <f t="shared" ref="K140" si="534">IF(U140&gt;=0.285,"OK","NG")</f>
        <v>NG</v>
      </c>
      <c r="L140" s="136"/>
      <c r="M140" s="144"/>
      <c r="N140" s="144"/>
      <c r="O140" s="144"/>
      <c r="P140" s="144"/>
      <c r="Q140" s="144"/>
      <c r="R140" s="145"/>
      <c r="S140" s="146"/>
      <c r="T140" s="135">
        <f t="shared" ref="T140" si="535">COUNTIF(M140:S140,"●")</f>
        <v>0</v>
      </c>
      <c r="U140" s="147">
        <f t="shared" ref="U140" si="536">IF(COUNTA(M140:S140)=0,-1,IF(OR(COUNTIF(M140:S140,"▲")&gt;6,AND(M139&lt;$N$9,$N$9&lt;S139)),0.285,IF(T139+T140=0,0,T140/(T140+T139))))</f>
        <v>-1</v>
      </c>
      <c r="V140" s="135" t="str">
        <f>TEXT(S139,"YYYY-MM")</f>
        <v>2027-07</v>
      </c>
      <c r="W140" s="140" cm="1">
        <f t="array" ref="W140">IF(V140=V139,0,SUMPRODUCT((M139:S139&gt;=$N$8)*(M139:S139 &lt;= $N$9)*(TEXT(M139:S139,"yyyy-mm")=V140)*(M140:S140 = "●")))</f>
        <v>0</v>
      </c>
      <c r="X140" s="140" cm="1">
        <f t="array" ref="X140">IF(V140=V139,0,SUMPRODUCT((M139:S139&gt;=$N$8)*(M139:S139 &lt;= $N$9)*(TEXT(M139:S139,"yyyy-mm")=V140)*(M140:S140 = "▲")))</f>
        <v>0</v>
      </c>
      <c r="Y140" s="140" cm="1">
        <f t="array" ref="Y140">IF(V140=V139,0,SUMPRODUCT((M139:S139&gt;=$N$8)*(M139:S139 &lt;= $N$9)*(TEXT(M139:S139,"yyyy-mm")=V140)*(M140:S140 = "★")))</f>
        <v>0</v>
      </c>
      <c r="Z140" s="135"/>
      <c r="AA140" s="135" t="str">
        <f t="shared" ref="AA140" si="537">IF(AK140&gt;=0.285,"OK","NG")</f>
        <v>NG</v>
      </c>
      <c r="AB140" s="136"/>
      <c r="AC140" s="144"/>
      <c r="AD140" s="144"/>
      <c r="AE140" s="144"/>
      <c r="AF140" s="144"/>
      <c r="AG140" s="144"/>
      <c r="AH140" s="145"/>
      <c r="AI140" s="146"/>
      <c r="AJ140" s="68">
        <f t="shared" ref="AJ140" si="538">COUNTIF(AC140:AI140,"●")</f>
        <v>0</v>
      </c>
      <c r="AK140" s="70">
        <f t="shared" ref="AK140" si="539">IF(COUNTA(AC140:AI140)=0,-1,IF(OR(COUNTIF(AC140:AI140,"▲")&gt;6,AND(AC139&lt;$N$9,$N$9&lt;AI139)),0.285,IF(AJ139+AJ140=0,0,AJ140/(AJ140+AJ139))))</f>
        <v>-1</v>
      </c>
      <c r="AL140" s="68" t="str">
        <f>TEXT(AI139,"YYYY-MM")</f>
        <v>2027-12</v>
      </c>
      <c r="AM140" s="69" cm="1">
        <f t="array" ref="AM140">IF(AL140=AL139,0,SUMPRODUCT((AC139:AI139&gt;=$N$8)*(AC139:AI139 &lt;= $N$9)*(TEXT(AC139:AI139,"yyyy-mm")=AL140)*(AC140:AI140 = "●")))</f>
        <v>0</v>
      </c>
      <c r="AN140" s="69" cm="1">
        <f t="array" ref="AN140">IF(AL140=AL139,0,SUMPRODUCT((AC139:AI139&gt;=$N$8)*(AC139:AI139 &lt;= $N$9)*(TEXT(AC139:AI139,"yyyy-mm")=AL140)*(AC140:AI140 = "▲")))</f>
        <v>0</v>
      </c>
      <c r="AO140" s="69" cm="1">
        <f t="array" ref="AO140">IF(AL140=AL139,0,SUMPRODUCT((AC139:AI139&gt;=$N$8)*(AC139:AI139 &lt;= $N$9)*(TEXT(AC139:AI139,"yyyy-mm")=AL140)*(AC140:AI140 = "★")))</f>
        <v>0</v>
      </c>
      <c r="AP140" s="68"/>
      <c r="AQ140" s="19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3"/>
    </row>
    <row r="141" spans="10:55" s="8" customFormat="1" ht="19.5" customHeight="1" x14ac:dyDescent="0.45">
      <c r="J141" s="86"/>
      <c r="K141" s="135"/>
      <c r="L141" s="132">
        <v>91</v>
      </c>
      <c r="M141" s="141">
        <f>S139+1</f>
        <v>46580</v>
      </c>
      <c r="N141" s="141">
        <f t="shared" ref="N141:S141" si="540">M141+1</f>
        <v>46581</v>
      </c>
      <c r="O141" s="141">
        <f t="shared" si="540"/>
        <v>46582</v>
      </c>
      <c r="P141" s="141">
        <f t="shared" si="540"/>
        <v>46583</v>
      </c>
      <c r="Q141" s="141">
        <f t="shared" si="540"/>
        <v>46584</v>
      </c>
      <c r="R141" s="142">
        <f t="shared" si="540"/>
        <v>46585</v>
      </c>
      <c r="S141" s="143">
        <f t="shared" si="540"/>
        <v>46586</v>
      </c>
      <c r="T141" s="135">
        <f t="shared" ref="T141" si="541">COUNTIF(M142:S142,"★")</f>
        <v>0</v>
      </c>
      <c r="U141" s="135"/>
      <c r="V141" s="135" t="str">
        <f t="shared" ref="V141" si="542">TEXT(M141,"YYYY-MM")</f>
        <v>2027-07</v>
      </c>
      <c r="W141" s="140" cm="1">
        <f t="array" ref="W141">SUMPRODUCT((M141:S141&gt;=$N$8)*(M141:S141 &lt;= $N$9)*(TEXT(M141:S141,"yyyy-mm")=V141)*(M142:S142 = "●"))</f>
        <v>0</v>
      </c>
      <c r="X141" s="140" cm="1">
        <f t="array" ref="X141">SUMPRODUCT((R141:S141&gt;=$N$8)*(R141:S141 &lt;= $N$9)*(TEXT(R141:S141,"yyyy-mm")=V141)*(R142:S142 = "▲"))</f>
        <v>0</v>
      </c>
      <c r="Y141" s="140" cm="1">
        <f t="array" ref="Y141">SUMPRODUCT((M141:S141&gt;=$N$8)*(M141:S141 &lt;= $N$9)*(TEXT(M141:S141,"yyyy-mm")=V141)*(M142:S142 = "★"))</f>
        <v>0</v>
      </c>
      <c r="Z141" s="135"/>
      <c r="AA141" s="135"/>
      <c r="AB141" s="132">
        <v>112</v>
      </c>
      <c r="AC141" s="141">
        <f>AI139+1</f>
        <v>46727</v>
      </c>
      <c r="AD141" s="141">
        <f t="shared" ref="AD141:AI141" si="543">AC141+1</f>
        <v>46728</v>
      </c>
      <c r="AE141" s="141">
        <f t="shared" si="543"/>
        <v>46729</v>
      </c>
      <c r="AF141" s="141">
        <f t="shared" si="543"/>
        <v>46730</v>
      </c>
      <c r="AG141" s="141">
        <f t="shared" si="543"/>
        <v>46731</v>
      </c>
      <c r="AH141" s="142">
        <f t="shared" si="543"/>
        <v>46732</v>
      </c>
      <c r="AI141" s="143">
        <f t="shared" si="543"/>
        <v>46733</v>
      </c>
      <c r="AJ141" s="68">
        <f t="shared" ref="AJ141" si="544">COUNTIF(AC142:AI142,"★")</f>
        <v>0</v>
      </c>
      <c r="AK141" s="68"/>
      <c r="AL141" s="68" t="str">
        <f t="shared" ref="AL141" si="545">TEXT(AC141,"YYYY-MM")</f>
        <v>2027-12</v>
      </c>
      <c r="AM141" s="69" cm="1">
        <f t="array" ref="AM141">SUMPRODUCT((AC141:AI141&gt;=$N$8)*(AC141:AI141 &lt;= $N$9)*(TEXT(AC141:AI141,"yyyy-mm")=AL141)*(AC142:AI142 = "●"))</f>
        <v>0</v>
      </c>
      <c r="AN141" s="69" cm="1">
        <f t="array" ref="AN141">SUMPRODUCT((AH141:AI141&gt;=$N$8)*(AH141:AI141 &lt;= $N$9)*(TEXT(AH141:AI141,"yyyy-mm")=AL141)*(AH142:AI142 = "▲"))</f>
        <v>0</v>
      </c>
      <c r="AO141" s="69" cm="1">
        <f t="array" ref="AO141">SUMPRODUCT((AC141:AI141&gt;=$N$8)*(AC141:AI141 &lt;= $N$9)*(TEXT(AC141:AI141,"yyyy-mm")=AL141)*(AC142:AI142 = "★"))</f>
        <v>0</v>
      </c>
      <c r="AP141" s="68"/>
      <c r="AQ141" s="19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3"/>
    </row>
    <row r="142" spans="10:55" s="8" customFormat="1" ht="19.5" customHeight="1" thickBot="1" x14ac:dyDescent="0.5">
      <c r="J142" s="86"/>
      <c r="K142" s="135" t="str">
        <f t="shared" ref="K142" si="546">IF(U142&gt;=0.285,"OK","NG")</f>
        <v>NG</v>
      </c>
      <c r="L142" s="136"/>
      <c r="M142" s="144"/>
      <c r="N142" s="144"/>
      <c r="O142" s="144"/>
      <c r="P142" s="144"/>
      <c r="Q142" s="144"/>
      <c r="R142" s="145"/>
      <c r="S142" s="146"/>
      <c r="T142" s="135">
        <f t="shared" ref="T142" si="547">COUNTIF(M142:S142,"●")</f>
        <v>0</v>
      </c>
      <c r="U142" s="147">
        <f t="shared" ref="U142" si="548">IF(COUNTA(M142:S142)=0,-1,IF(OR(COUNTIF(M142:S142,"▲")&gt;6,AND(M141&lt;$N$9,$N$9&lt;S141)),0.285,IF(T141+T142=0,0,T142/(T142+T141))))</f>
        <v>-1</v>
      </c>
      <c r="V142" s="135" t="str">
        <f t="shared" ref="V142" si="549">TEXT(S141,"YYYY-MM")</f>
        <v>2027-07</v>
      </c>
      <c r="W142" s="140" cm="1">
        <f t="array" ref="W142">IF(V142=V141,0,SUMPRODUCT((M141:S141&gt;=$N$8)*(M141:S141 &lt;= $N$9)*(TEXT(M141:S141,"yyyy-mm")=V142)*(M142:S142 = "●")))</f>
        <v>0</v>
      </c>
      <c r="X142" s="140" cm="1">
        <f t="array" ref="X142">IF(V142=V141,0,SUMPRODUCT((M141:S141&gt;=$N$8)*(M141:S141 &lt;= $N$9)*(TEXT(M141:S141,"yyyy-mm")=V142)*(M142:S142 = "▲")))</f>
        <v>0</v>
      </c>
      <c r="Y142" s="140" cm="1">
        <f t="array" ref="Y142">IF(V142=V141,0,SUMPRODUCT((M141:S141&gt;=$N$8)*(M141:S141 &lt;= $N$9)*(TEXT(M141:S141,"yyyy-mm")=V142)*(M142:S142 = "★")))</f>
        <v>0</v>
      </c>
      <c r="Z142" s="135"/>
      <c r="AA142" s="135" t="str">
        <f t="shared" ref="AA142" si="550">IF(AK142&gt;=0.285,"OK","NG")</f>
        <v>NG</v>
      </c>
      <c r="AB142" s="136"/>
      <c r="AC142" s="144"/>
      <c r="AD142" s="144"/>
      <c r="AE142" s="144"/>
      <c r="AF142" s="144"/>
      <c r="AG142" s="144"/>
      <c r="AH142" s="145"/>
      <c r="AI142" s="146"/>
      <c r="AJ142" s="68">
        <f t="shared" ref="AJ142" si="551">COUNTIF(AC142:AI142,"●")</f>
        <v>0</v>
      </c>
      <c r="AK142" s="70">
        <f t="shared" ref="AK142" si="552">IF(COUNTA(AC142:AI142)=0,-1,IF(OR(COUNTIF(AC142:AI142,"▲")&gt;6,AND(AC141&lt;$N$9,$N$9&lt;AI141)),0.285,IF(AJ141+AJ142=0,0,AJ142/(AJ142+AJ141))))</f>
        <v>-1</v>
      </c>
      <c r="AL142" s="68" t="str">
        <f t="shared" ref="AL142" si="553">TEXT(AI141,"YYYY-MM")</f>
        <v>2027-12</v>
      </c>
      <c r="AM142" s="69" cm="1">
        <f t="array" ref="AM142">IF(AL142=AL141,0,SUMPRODUCT((AC141:AI141&gt;=$N$8)*(AC141:AI141 &lt;= $N$9)*(TEXT(AC141:AI141,"yyyy-mm")=AL142)*(AC142:AI142 = "●")))</f>
        <v>0</v>
      </c>
      <c r="AN142" s="69" cm="1">
        <f t="array" ref="AN142">IF(AL142=AL141,0,SUMPRODUCT((AC141:AI141&gt;=$N$8)*(AC141:AI141 &lt;= $N$9)*(TEXT(AC141:AI141,"yyyy-mm")=AL142)*(AC142:AI142 = "▲")))</f>
        <v>0</v>
      </c>
      <c r="AO142" s="69" cm="1">
        <f t="array" ref="AO142">IF(AL142=AL141,0,SUMPRODUCT((AC141:AI141&gt;=$N$8)*(AC141:AI141 &lt;= $N$9)*(TEXT(AC141:AI141,"yyyy-mm")=AL142)*(AC142:AI142 = "★")))</f>
        <v>0</v>
      </c>
      <c r="AP142" s="68"/>
      <c r="AQ142" s="19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3"/>
    </row>
    <row r="143" spans="10:55" s="8" customFormat="1" ht="19.5" customHeight="1" x14ac:dyDescent="0.45">
      <c r="J143" s="86"/>
      <c r="K143" s="135"/>
      <c r="L143" s="132">
        <v>92</v>
      </c>
      <c r="M143" s="141">
        <f>S141+1</f>
        <v>46587</v>
      </c>
      <c r="N143" s="141">
        <f t="shared" ref="N143:S143" si="554">M143+1</f>
        <v>46588</v>
      </c>
      <c r="O143" s="141">
        <f t="shared" si="554"/>
        <v>46589</v>
      </c>
      <c r="P143" s="141">
        <f t="shared" si="554"/>
        <v>46590</v>
      </c>
      <c r="Q143" s="141">
        <f t="shared" si="554"/>
        <v>46591</v>
      </c>
      <c r="R143" s="142">
        <f t="shared" si="554"/>
        <v>46592</v>
      </c>
      <c r="S143" s="143">
        <f t="shared" si="554"/>
        <v>46593</v>
      </c>
      <c r="T143" s="135">
        <f t="shared" ref="T143" si="555">COUNTIF(M144:S144,"★")</f>
        <v>0</v>
      </c>
      <c r="U143" s="135"/>
      <c r="V143" s="135" t="str">
        <f t="shared" ref="V143" si="556">TEXT(M143,"YYYY-MM")</f>
        <v>2027-07</v>
      </c>
      <c r="W143" s="140" cm="1">
        <f t="array" ref="W143">SUMPRODUCT((M143:S143&gt;=$N$8)*(M143:S143 &lt;= $N$9)*(TEXT(M143:S143,"yyyy-mm")=V143)*(M144:S144 = "●"))</f>
        <v>0</v>
      </c>
      <c r="X143" s="140" cm="1">
        <f t="array" ref="X143">SUMPRODUCT((R143:S143&gt;=$N$8)*(R143:S143 &lt;= $N$9)*(TEXT(R143:S143,"yyyy-mm")=V143)*(R144:S144 = "▲"))</f>
        <v>0</v>
      </c>
      <c r="Y143" s="140" cm="1">
        <f t="array" ref="Y143">SUMPRODUCT((M143:S143&gt;=$N$8)*(M143:S143 &lt;= $N$9)*(TEXT(M143:S143,"yyyy-mm")=V143)*(M144:S144 = "★"))</f>
        <v>0</v>
      </c>
      <c r="Z143" s="135"/>
      <c r="AA143" s="135"/>
      <c r="AB143" s="132">
        <v>113</v>
      </c>
      <c r="AC143" s="141">
        <f>AI141+1</f>
        <v>46734</v>
      </c>
      <c r="AD143" s="141">
        <f t="shared" ref="AD143:AI143" si="557">AC143+1</f>
        <v>46735</v>
      </c>
      <c r="AE143" s="141">
        <f t="shared" si="557"/>
        <v>46736</v>
      </c>
      <c r="AF143" s="141">
        <f t="shared" si="557"/>
        <v>46737</v>
      </c>
      <c r="AG143" s="141">
        <f t="shared" si="557"/>
        <v>46738</v>
      </c>
      <c r="AH143" s="142">
        <f t="shared" si="557"/>
        <v>46739</v>
      </c>
      <c r="AI143" s="143">
        <f t="shared" si="557"/>
        <v>46740</v>
      </c>
      <c r="AJ143" s="68">
        <f t="shared" ref="AJ143" si="558">COUNTIF(AC144:AI144,"★")</f>
        <v>0</v>
      </c>
      <c r="AK143" s="68"/>
      <c r="AL143" s="68" t="str">
        <f t="shared" ref="AL143" si="559">TEXT(AC143,"YYYY-MM")</f>
        <v>2027-12</v>
      </c>
      <c r="AM143" s="69" cm="1">
        <f t="array" ref="AM143">SUMPRODUCT((AC143:AI143&gt;=$N$8)*(AC143:AI143 &lt;= $N$9)*(TEXT(AC143:AI143,"yyyy-mm")=AL143)*(AC144:AI144 = "●"))</f>
        <v>0</v>
      </c>
      <c r="AN143" s="69" cm="1">
        <f t="array" ref="AN143">SUMPRODUCT((AH143:AI143&gt;=$N$8)*(AH143:AI143 &lt;= $N$9)*(TEXT(AH143:AI143,"yyyy-mm")=AL143)*(AH144:AI144 = "▲"))</f>
        <v>0</v>
      </c>
      <c r="AO143" s="69" cm="1">
        <f t="array" ref="AO143">SUMPRODUCT((AC143:AI143&gt;=$N$8)*(AC143:AI143 &lt;= $N$9)*(TEXT(AC143:AI143,"yyyy-mm")=AL143)*(AC144:AI144 = "★"))</f>
        <v>0</v>
      </c>
      <c r="AP143" s="68"/>
      <c r="AQ143" s="19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3"/>
    </row>
    <row r="144" spans="10:55" s="8" customFormat="1" ht="19.5" customHeight="1" thickBot="1" x14ac:dyDescent="0.5">
      <c r="J144" s="86"/>
      <c r="K144" s="135" t="str">
        <f t="shared" ref="K144" si="560">IF(U144&gt;=0.285,"OK","NG")</f>
        <v>NG</v>
      </c>
      <c r="L144" s="136"/>
      <c r="M144" s="144"/>
      <c r="N144" s="144"/>
      <c r="O144" s="144"/>
      <c r="P144" s="144"/>
      <c r="Q144" s="144"/>
      <c r="R144" s="145"/>
      <c r="S144" s="146"/>
      <c r="T144" s="135">
        <f t="shared" ref="T144" si="561">COUNTIF(M144:S144,"●")</f>
        <v>0</v>
      </c>
      <c r="U144" s="147">
        <f t="shared" ref="U144" si="562">IF(COUNTA(M144:S144)=0,-1,IF(OR(COUNTIF(M144:S144,"▲")&gt;6,AND(M143&lt;$N$9,$N$9&lt;S143)),0.285,IF(T143+T144=0,0,T144/(T144+T143))))</f>
        <v>-1</v>
      </c>
      <c r="V144" s="135" t="str">
        <f t="shared" ref="V144" si="563">TEXT(S143,"YYYY-MM")</f>
        <v>2027-07</v>
      </c>
      <c r="W144" s="140" cm="1">
        <f t="array" ref="W144">IF(V144=V143,0,SUMPRODUCT((M143:S143&gt;=$N$8)*(M143:S143 &lt;= $N$9)*(TEXT(M143:S143,"yyyy-mm")=V144)*(M144:S144 = "●")))</f>
        <v>0</v>
      </c>
      <c r="X144" s="140" cm="1">
        <f t="array" ref="X144">IF(V144=V143,0,SUMPRODUCT((M143:S143&gt;=$N$8)*(M143:S143 &lt;= $N$9)*(TEXT(M143:S143,"yyyy-mm")=V144)*(M144:S144 = "▲")))</f>
        <v>0</v>
      </c>
      <c r="Y144" s="140" cm="1">
        <f t="array" ref="Y144">IF(V144=V143,0,SUMPRODUCT((M143:S143&gt;=$N$8)*(M143:S143 &lt;= $N$9)*(TEXT(M143:S143,"yyyy-mm")=V144)*(M144:S144 = "★")))</f>
        <v>0</v>
      </c>
      <c r="Z144" s="135"/>
      <c r="AA144" s="135" t="str">
        <f t="shared" ref="AA144" si="564">IF(AK144&gt;=0.285,"OK","NG")</f>
        <v>NG</v>
      </c>
      <c r="AB144" s="136"/>
      <c r="AC144" s="144"/>
      <c r="AD144" s="144"/>
      <c r="AE144" s="144"/>
      <c r="AF144" s="144"/>
      <c r="AG144" s="144"/>
      <c r="AH144" s="145"/>
      <c r="AI144" s="146"/>
      <c r="AJ144" s="68">
        <f t="shared" ref="AJ144" si="565">COUNTIF(AC144:AI144,"●")</f>
        <v>0</v>
      </c>
      <c r="AK144" s="70">
        <f t="shared" ref="AK144" si="566">IF(COUNTA(AC144:AI144)=0,-1,IF(OR(COUNTIF(AC144:AI144,"▲")&gt;6,AND(AC143&lt;$N$9,$N$9&lt;AI143)),0.285,IF(AJ143+AJ144=0,0,AJ144/(AJ144+AJ143))))</f>
        <v>-1</v>
      </c>
      <c r="AL144" s="68" t="str">
        <f t="shared" ref="AL144" si="567">TEXT(AI143,"YYYY-MM")</f>
        <v>2027-12</v>
      </c>
      <c r="AM144" s="69" cm="1">
        <f t="array" ref="AM144">IF(AL144=AL143,0,SUMPRODUCT((AC143:AI143&gt;=$N$8)*(AC143:AI143 &lt;= $N$9)*(TEXT(AC143:AI143,"yyyy-mm")=AL144)*(AC144:AI144 = "●")))</f>
        <v>0</v>
      </c>
      <c r="AN144" s="69" cm="1">
        <f t="array" ref="AN144">IF(AL144=AL143,0,SUMPRODUCT((AC143:AI143&gt;=$N$8)*(AC143:AI143 &lt;= $N$9)*(TEXT(AC143:AI143,"yyyy-mm")=AL144)*(AC144:AI144 = "▲")))</f>
        <v>0</v>
      </c>
      <c r="AO144" s="69" cm="1">
        <f t="array" ref="AO144">IF(AL144=AL143,0,SUMPRODUCT((AC143:AI143&gt;=$N$8)*(AC143:AI143 &lt;= $N$9)*(TEXT(AC143:AI143,"yyyy-mm")=AL144)*(AC144:AI144 = "★")))</f>
        <v>0</v>
      </c>
      <c r="AP144" s="68"/>
      <c r="AQ144" s="19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3"/>
    </row>
    <row r="145" spans="10:55" s="8" customFormat="1" ht="19.5" customHeight="1" x14ac:dyDescent="0.45">
      <c r="J145" s="86"/>
      <c r="K145" s="135"/>
      <c r="L145" s="132">
        <v>93</v>
      </c>
      <c r="M145" s="141">
        <f>S143+1</f>
        <v>46594</v>
      </c>
      <c r="N145" s="141">
        <f t="shared" ref="N145:S145" si="568">M145+1</f>
        <v>46595</v>
      </c>
      <c r="O145" s="141">
        <f t="shared" si="568"/>
        <v>46596</v>
      </c>
      <c r="P145" s="141">
        <f t="shared" si="568"/>
        <v>46597</v>
      </c>
      <c r="Q145" s="141">
        <f t="shared" si="568"/>
        <v>46598</v>
      </c>
      <c r="R145" s="142">
        <f t="shared" si="568"/>
        <v>46599</v>
      </c>
      <c r="S145" s="143">
        <f t="shared" si="568"/>
        <v>46600</v>
      </c>
      <c r="T145" s="135">
        <f t="shared" ref="T145" si="569">COUNTIF(M146:S146,"★")</f>
        <v>0</v>
      </c>
      <c r="U145" s="135"/>
      <c r="V145" s="135" t="str">
        <f t="shared" ref="V145" si="570">TEXT(M145,"YYYY-MM")</f>
        <v>2027-07</v>
      </c>
      <c r="W145" s="140" cm="1">
        <f t="array" ref="W145">SUMPRODUCT((M145:S145&gt;=$N$8)*(M145:S145 &lt;= $N$9)*(TEXT(M145:S145,"yyyy-mm")=V145)*(M146:S146 = "●"))</f>
        <v>0</v>
      </c>
      <c r="X145" s="140" cm="1">
        <f t="array" ref="X145">SUMPRODUCT((R145:S145&gt;=$N$8)*(R145:S145 &lt;= $N$9)*(TEXT(R145:S145,"yyyy-mm")=V145)*(R146:S146 = "▲"))</f>
        <v>0</v>
      </c>
      <c r="Y145" s="140" cm="1">
        <f t="array" ref="Y145">SUMPRODUCT((M145:S145&gt;=$N$8)*(M145:S145 &lt;= $N$9)*(TEXT(M145:S145,"yyyy-mm")=V145)*(M146:S146 = "★"))</f>
        <v>0</v>
      </c>
      <c r="Z145" s="135"/>
      <c r="AA145" s="135"/>
      <c r="AB145" s="132">
        <v>114</v>
      </c>
      <c r="AC145" s="141">
        <f>AI143+1</f>
        <v>46741</v>
      </c>
      <c r="AD145" s="141">
        <f t="shared" ref="AD145:AI145" si="571">AC145+1</f>
        <v>46742</v>
      </c>
      <c r="AE145" s="141">
        <f t="shared" si="571"/>
        <v>46743</v>
      </c>
      <c r="AF145" s="141">
        <f t="shared" si="571"/>
        <v>46744</v>
      </c>
      <c r="AG145" s="141">
        <f t="shared" si="571"/>
        <v>46745</v>
      </c>
      <c r="AH145" s="142">
        <f t="shared" si="571"/>
        <v>46746</v>
      </c>
      <c r="AI145" s="143">
        <f t="shared" si="571"/>
        <v>46747</v>
      </c>
      <c r="AJ145" s="68">
        <f t="shared" ref="AJ145" si="572">COUNTIF(AC146:AI146,"★")</f>
        <v>0</v>
      </c>
      <c r="AK145" s="68"/>
      <c r="AL145" s="68" t="str">
        <f t="shared" ref="AL145" si="573">TEXT(AC145,"YYYY-MM")</f>
        <v>2027-12</v>
      </c>
      <c r="AM145" s="69" cm="1">
        <f t="array" ref="AM145">SUMPRODUCT((AC145:AI145&gt;=$N$8)*(AC145:AI145 &lt;= $N$9)*(TEXT(AC145:AI145,"yyyy-mm")=AL145)*(AC146:AI146 = "●"))</f>
        <v>0</v>
      </c>
      <c r="AN145" s="69" cm="1">
        <f t="array" ref="AN145">SUMPRODUCT((AH145:AI145&gt;=$N$8)*(AH145:AI145 &lt;= $N$9)*(TEXT(AH145:AI145,"yyyy-mm")=AL145)*(AH146:AI146 = "▲"))</f>
        <v>0</v>
      </c>
      <c r="AO145" s="69" cm="1">
        <f t="array" ref="AO145">SUMPRODUCT((AC145:AI145&gt;=$N$8)*(AC145:AI145 &lt;= $N$9)*(TEXT(AC145:AI145,"yyyy-mm")=AL145)*(AC146:AI146 = "★"))</f>
        <v>0</v>
      </c>
      <c r="AP145" s="65"/>
      <c r="AQ145" s="7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3"/>
    </row>
    <row r="146" spans="10:55" s="8" customFormat="1" ht="19.5" customHeight="1" thickBot="1" x14ac:dyDescent="0.5">
      <c r="J146" s="86"/>
      <c r="K146" s="135" t="str">
        <f t="shared" ref="K146" si="574">IF(U146&gt;=0.285,"OK","NG")</f>
        <v>NG</v>
      </c>
      <c r="L146" s="136"/>
      <c r="M146" s="144"/>
      <c r="N146" s="144"/>
      <c r="O146" s="144"/>
      <c r="P146" s="144"/>
      <c r="Q146" s="144"/>
      <c r="R146" s="145"/>
      <c r="S146" s="146"/>
      <c r="T146" s="135">
        <f t="shared" ref="T146" si="575">COUNTIF(M146:S146,"●")</f>
        <v>0</v>
      </c>
      <c r="U146" s="147">
        <f t="shared" ref="U146" si="576">IF(COUNTA(M146:S146)=0,-1,IF(OR(COUNTIF(M146:S146,"▲")&gt;6,AND(M145&lt;$N$9,$N$9&lt;S145)),0.285,IF(T145+T146=0,0,T146/(T146+T145))))</f>
        <v>-1</v>
      </c>
      <c r="V146" s="135" t="str">
        <f t="shared" ref="V146" si="577">TEXT(S145,"YYYY-MM")</f>
        <v>2027-08</v>
      </c>
      <c r="W146" s="140" cm="1">
        <f t="array" ref="W146">IF(V146=V145,0,SUMPRODUCT((M145:S145&gt;=$N$8)*(M145:S145 &lt;= $N$9)*(TEXT(M145:S145,"yyyy-mm")=V146)*(M146:S146 = "●")))</f>
        <v>0</v>
      </c>
      <c r="X146" s="140" cm="1">
        <f t="array" ref="X146">IF(V146=V145,0,SUMPRODUCT((M145:S145&gt;=$N$8)*(M145:S145 &lt;= $N$9)*(TEXT(M145:S145,"yyyy-mm")=V146)*(M146:S146 = "▲")))</f>
        <v>0</v>
      </c>
      <c r="Y146" s="140" cm="1">
        <f t="array" ref="Y146">IF(V146=V145,0,SUMPRODUCT((M145:S145&gt;=$N$8)*(M145:S145 &lt;= $N$9)*(TEXT(M145:S145,"yyyy-mm")=V146)*(M146:S146 = "★")))</f>
        <v>0</v>
      </c>
      <c r="Z146" s="135"/>
      <c r="AA146" s="135" t="str">
        <f t="shared" ref="AA146" si="578">IF(AK146&gt;=0.285,"OK","NG")</f>
        <v>NG</v>
      </c>
      <c r="AB146" s="136"/>
      <c r="AC146" s="144"/>
      <c r="AD146" s="144"/>
      <c r="AE146" s="144"/>
      <c r="AF146" s="144"/>
      <c r="AG146" s="144"/>
      <c r="AH146" s="145"/>
      <c r="AI146" s="146"/>
      <c r="AJ146" s="68">
        <f t="shared" ref="AJ146" si="579">COUNTIF(AC146:AI146,"●")</f>
        <v>0</v>
      </c>
      <c r="AK146" s="70">
        <f t="shared" ref="AK146" si="580">IF(COUNTA(AC146:AI146)=0,-1,IF(OR(COUNTIF(AC146:AI146,"▲")&gt;6,AND(AC145&lt;$N$9,$N$9&lt;AI145)),0.285,IF(AJ145+AJ146=0,0,AJ146/(AJ146+AJ145))))</f>
        <v>-1</v>
      </c>
      <c r="AL146" s="68" t="str">
        <f t="shared" ref="AL146" si="581">TEXT(AI145,"YYYY-MM")</f>
        <v>2027-12</v>
      </c>
      <c r="AM146" s="69" cm="1">
        <f t="array" ref="AM146">IF(AL146=AL145,0,SUMPRODUCT((AC145:AI145&gt;=$N$8)*(AC145:AI145 &lt;= $N$9)*(TEXT(AC145:AI145,"yyyy-mm")=AL146)*(AC146:AI146 = "●")))</f>
        <v>0</v>
      </c>
      <c r="AN146" s="69" cm="1">
        <f t="array" ref="AN146">IF(AL146=AL145,0,SUMPRODUCT((AC145:AI145&gt;=$N$8)*(AC145:AI145 &lt;= $N$9)*(TEXT(AC145:AI145,"yyyy-mm")=AL146)*(AC146:AI146 = "▲")))</f>
        <v>0</v>
      </c>
      <c r="AO146" s="69" cm="1">
        <f t="array" ref="AO146">IF(AL146=AL145,0,SUMPRODUCT((AC145:AI145&gt;=$N$8)*(AC145:AI145 &lt;= $N$9)*(TEXT(AC145:AI145,"yyyy-mm")=AL146)*(AC146:AI146 = "★")))</f>
        <v>0</v>
      </c>
      <c r="AP146" s="65"/>
      <c r="AQ146" s="7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3"/>
    </row>
    <row r="147" spans="10:55" s="8" customFormat="1" ht="19.5" customHeight="1" x14ac:dyDescent="0.45">
      <c r="J147" s="86"/>
      <c r="K147" s="135"/>
      <c r="L147" s="132">
        <v>94</v>
      </c>
      <c r="M147" s="141">
        <f>S145+1</f>
        <v>46601</v>
      </c>
      <c r="N147" s="141">
        <f t="shared" ref="N147:S147" si="582">M147+1</f>
        <v>46602</v>
      </c>
      <c r="O147" s="141">
        <f t="shared" si="582"/>
        <v>46603</v>
      </c>
      <c r="P147" s="141">
        <f t="shared" si="582"/>
        <v>46604</v>
      </c>
      <c r="Q147" s="141">
        <f t="shared" si="582"/>
        <v>46605</v>
      </c>
      <c r="R147" s="142">
        <f t="shared" si="582"/>
        <v>46606</v>
      </c>
      <c r="S147" s="143">
        <f t="shared" si="582"/>
        <v>46607</v>
      </c>
      <c r="T147" s="135">
        <f t="shared" ref="T147" si="583">COUNTIF(M148:S148,"★")</f>
        <v>0</v>
      </c>
      <c r="U147" s="135"/>
      <c r="V147" s="135" t="str">
        <f t="shared" ref="V147" si="584">TEXT(M147,"YYYY-MM")</f>
        <v>2027-08</v>
      </c>
      <c r="W147" s="140" cm="1">
        <f t="array" ref="W147">SUMPRODUCT((M147:S147&gt;=$N$8)*(M147:S147 &lt;= $N$9)*(TEXT(M147:S147,"yyyy-mm")=V147)*(M148:S148 = "●"))</f>
        <v>0</v>
      </c>
      <c r="X147" s="140" cm="1">
        <f t="array" ref="X147">SUMPRODUCT((R147:S147&gt;=$N$8)*(R147:S147 &lt;= $N$9)*(TEXT(R147:S147,"yyyy-mm")=V147)*(R148:S148 = "▲"))</f>
        <v>0</v>
      </c>
      <c r="Y147" s="140" cm="1">
        <f t="array" ref="Y147">SUMPRODUCT((M147:S147&gt;=$N$8)*(M147:S147 &lt;= $N$9)*(TEXT(M147:S147,"yyyy-mm")=V147)*(M148:S148 = "★"))</f>
        <v>0</v>
      </c>
      <c r="Z147" s="135"/>
      <c r="AA147" s="135"/>
      <c r="AB147" s="132">
        <v>115</v>
      </c>
      <c r="AC147" s="141">
        <f>AI145+1</f>
        <v>46748</v>
      </c>
      <c r="AD147" s="141">
        <f t="shared" ref="AD147:AI147" si="585">AC147+1</f>
        <v>46749</v>
      </c>
      <c r="AE147" s="141">
        <f t="shared" si="585"/>
        <v>46750</v>
      </c>
      <c r="AF147" s="141">
        <f t="shared" si="585"/>
        <v>46751</v>
      </c>
      <c r="AG147" s="141">
        <f t="shared" si="585"/>
        <v>46752</v>
      </c>
      <c r="AH147" s="142">
        <f t="shared" si="585"/>
        <v>46753</v>
      </c>
      <c r="AI147" s="143">
        <f t="shared" si="585"/>
        <v>46754</v>
      </c>
      <c r="AJ147" s="68">
        <f t="shared" ref="AJ147" si="586">COUNTIF(AC148:AI148,"★")</f>
        <v>0</v>
      </c>
      <c r="AK147" s="68"/>
      <c r="AL147" s="68" t="str">
        <f t="shared" ref="AL147" si="587">TEXT(AC147,"YYYY-MM")</f>
        <v>2027-12</v>
      </c>
      <c r="AM147" s="69" cm="1">
        <f t="array" ref="AM147">SUMPRODUCT((AC147:AI147&gt;=$N$8)*(AC147:AI147 &lt;= $N$9)*(TEXT(AC147:AI147,"yyyy-mm")=AL147)*(AC148:AI148 = "●"))</f>
        <v>0</v>
      </c>
      <c r="AN147" s="69" cm="1">
        <f t="array" ref="AN147">SUMPRODUCT((AH147:AI147&gt;=$N$8)*(AH147:AI147 &lt;= $N$9)*(TEXT(AH147:AI147,"yyyy-mm")=AL147)*(AH148:AI148 = "▲"))</f>
        <v>0</v>
      </c>
      <c r="AO147" s="69" cm="1">
        <f t="array" ref="AO147">SUMPRODUCT((AC147:AI147&gt;=$N$8)*(AC147:AI147 &lt;= $N$9)*(TEXT(AC147:AI147,"yyyy-mm")=AL147)*(AC148:AI148 = "★"))</f>
        <v>0</v>
      </c>
      <c r="AP147" s="65"/>
      <c r="AQ147" s="7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3"/>
    </row>
    <row r="148" spans="10:55" s="8" customFormat="1" ht="19.5" customHeight="1" thickBot="1" x14ac:dyDescent="0.5">
      <c r="J148" s="86"/>
      <c r="K148" s="135" t="str">
        <f t="shared" ref="K148" si="588">IF(U148&gt;=0.285,"OK","NG")</f>
        <v>NG</v>
      </c>
      <c r="L148" s="136"/>
      <c r="M148" s="144"/>
      <c r="N148" s="144"/>
      <c r="O148" s="144"/>
      <c r="P148" s="144"/>
      <c r="Q148" s="144"/>
      <c r="R148" s="145"/>
      <c r="S148" s="146"/>
      <c r="T148" s="135">
        <f t="shared" ref="T148" si="589">COUNTIF(M148:S148,"●")</f>
        <v>0</v>
      </c>
      <c r="U148" s="147">
        <f t="shared" ref="U148" si="590">IF(COUNTA(M148:S148)=0,-1,IF(OR(COUNTIF(M148:S148,"▲")&gt;6,AND(M147&lt;$N$9,$N$9&lt;S147)),0.285,IF(T147+T148=0,0,T148/(T148+T147))))</f>
        <v>-1</v>
      </c>
      <c r="V148" s="135" t="str">
        <f t="shared" ref="V148" si="591">TEXT(S147,"YYYY-MM")</f>
        <v>2027-08</v>
      </c>
      <c r="W148" s="140" cm="1">
        <f t="array" ref="W148">IF(V148=V147,0,SUMPRODUCT((M147:S147&gt;=$N$8)*(M147:S147 &lt;= $N$9)*(TEXT(M147:S147,"yyyy-mm")=V148)*(M148:S148 = "●")))</f>
        <v>0</v>
      </c>
      <c r="X148" s="140" cm="1">
        <f t="array" ref="X148">IF(V148=V147,0,SUMPRODUCT((M147:S147&gt;=$N$8)*(M147:S147 &lt;= $N$9)*(TEXT(M147:S147,"yyyy-mm")=V148)*(M148:S148 = "▲")))</f>
        <v>0</v>
      </c>
      <c r="Y148" s="140" cm="1">
        <f t="array" ref="Y148">IF(V148=V147,0,SUMPRODUCT((M147:S147&gt;=$N$8)*(M147:S147 &lt;= $N$9)*(TEXT(M147:S147,"yyyy-mm")=V148)*(M148:S148 = "★")))</f>
        <v>0</v>
      </c>
      <c r="Z148" s="135"/>
      <c r="AA148" s="135" t="str">
        <f t="shared" ref="AA148" si="592">IF(AK148&gt;=0.285,"OK","NG")</f>
        <v>NG</v>
      </c>
      <c r="AB148" s="136"/>
      <c r="AC148" s="144"/>
      <c r="AD148" s="144"/>
      <c r="AE148" s="144"/>
      <c r="AF148" s="144"/>
      <c r="AG148" s="144"/>
      <c r="AH148" s="145"/>
      <c r="AI148" s="146"/>
      <c r="AJ148" s="68">
        <f t="shared" ref="AJ148" si="593">COUNTIF(AC148:AI148,"●")</f>
        <v>0</v>
      </c>
      <c r="AK148" s="70">
        <f t="shared" ref="AK148" si="594">IF(COUNTA(AC148:AI148)=0,-1,IF(OR(COUNTIF(AC148:AI148,"▲")&gt;6,AND(AC147&lt;$N$9,$N$9&lt;AI147)),0.285,IF(AJ147+AJ148=0,0,AJ148/(AJ148+AJ147))))</f>
        <v>-1</v>
      </c>
      <c r="AL148" s="68" t="str">
        <f t="shared" ref="AL148" si="595">TEXT(AI147,"YYYY-MM")</f>
        <v>2028-01</v>
      </c>
      <c r="AM148" s="69" cm="1">
        <f t="array" ref="AM148">IF(AL148=AL147,0,SUMPRODUCT((AC147:AI147&gt;=$N$8)*(AC147:AI147 &lt;= $N$9)*(TEXT(AC147:AI147,"yyyy-mm")=AL148)*(AC148:AI148 = "●")))</f>
        <v>0</v>
      </c>
      <c r="AN148" s="69" cm="1">
        <f t="array" ref="AN148">IF(AL148=AL147,0,SUMPRODUCT((AC147:AI147&gt;=$N$8)*(AC147:AI147 &lt;= $N$9)*(TEXT(AC147:AI147,"yyyy-mm")=AL148)*(AC148:AI148 = "▲")))</f>
        <v>0</v>
      </c>
      <c r="AO148" s="69" cm="1">
        <f t="array" ref="AO148">IF(AL148=AL147,0,SUMPRODUCT((AC147:AI147&gt;=$N$8)*(AC147:AI147 &lt;= $N$9)*(TEXT(AC147:AI147,"yyyy-mm")=AL148)*(AC148:AI148 = "★")))</f>
        <v>0</v>
      </c>
      <c r="AP148" s="65"/>
      <c r="AQ148" s="7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3"/>
    </row>
    <row r="149" spans="10:55" s="8" customFormat="1" ht="19.5" customHeight="1" x14ac:dyDescent="0.45">
      <c r="J149" s="86"/>
      <c r="K149" s="135"/>
      <c r="L149" s="132">
        <v>95</v>
      </c>
      <c r="M149" s="141">
        <f>S147+1</f>
        <v>46608</v>
      </c>
      <c r="N149" s="141">
        <f t="shared" ref="N149:S149" si="596">M149+1</f>
        <v>46609</v>
      </c>
      <c r="O149" s="141">
        <f t="shared" si="596"/>
        <v>46610</v>
      </c>
      <c r="P149" s="141">
        <f t="shared" si="596"/>
        <v>46611</v>
      </c>
      <c r="Q149" s="141">
        <f t="shared" si="596"/>
        <v>46612</v>
      </c>
      <c r="R149" s="142">
        <f t="shared" si="596"/>
        <v>46613</v>
      </c>
      <c r="S149" s="143">
        <f t="shared" si="596"/>
        <v>46614</v>
      </c>
      <c r="T149" s="135">
        <f t="shared" ref="T149" si="597">COUNTIF(M150:S150,"★")</f>
        <v>0</v>
      </c>
      <c r="U149" s="135"/>
      <c r="V149" s="135" t="str">
        <f t="shared" ref="V149" si="598">TEXT(M149,"YYYY-MM")</f>
        <v>2027-08</v>
      </c>
      <c r="W149" s="140" cm="1">
        <f t="array" ref="W149">SUMPRODUCT((M149:S149&gt;=$N$8)*(M149:S149 &lt;= $N$9)*(TEXT(M149:S149,"yyyy-mm")=V149)*(M150:S150 = "●"))</f>
        <v>0</v>
      </c>
      <c r="X149" s="140" cm="1">
        <f t="array" ref="X149">SUMPRODUCT((R149:S149&gt;=$N$8)*(R149:S149 &lt;= $N$9)*(TEXT(R149:S149,"yyyy-mm")=V149)*(R150:S150 = "▲"))</f>
        <v>0</v>
      </c>
      <c r="Y149" s="140" cm="1">
        <f t="array" ref="Y149">SUMPRODUCT((M149:S149&gt;=$N$8)*(M149:S149 &lt;= $N$9)*(TEXT(M149:S149,"yyyy-mm")=V149)*(M150:S150 = "★"))</f>
        <v>0</v>
      </c>
      <c r="Z149" s="135"/>
      <c r="AA149" s="135"/>
      <c r="AB149" s="132">
        <v>116</v>
      </c>
      <c r="AC149" s="141">
        <f>AI147+1</f>
        <v>46755</v>
      </c>
      <c r="AD149" s="141">
        <f t="shared" ref="AD149:AI149" si="599">AC149+1</f>
        <v>46756</v>
      </c>
      <c r="AE149" s="141">
        <f t="shared" si="599"/>
        <v>46757</v>
      </c>
      <c r="AF149" s="141">
        <f t="shared" si="599"/>
        <v>46758</v>
      </c>
      <c r="AG149" s="141">
        <f t="shared" si="599"/>
        <v>46759</v>
      </c>
      <c r="AH149" s="142">
        <f t="shared" si="599"/>
        <v>46760</v>
      </c>
      <c r="AI149" s="143">
        <f t="shared" si="599"/>
        <v>46761</v>
      </c>
      <c r="AJ149" s="68">
        <f t="shared" ref="AJ149" si="600">COUNTIF(AC150:AI150,"★")</f>
        <v>0</v>
      </c>
      <c r="AK149" s="68"/>
      <c r="AL149" s="68" t="str">
        <f t="shared" ref="AL149" si="601">TEXT(AC149,"YYYY-MM")</f>
        <v>2028-01</v>
      </c>
      <c r="AM149" s="69" cm="1">
        <f t="array" ref="AM149">SUMPRODUCT((AC149:AI149&gt;=$N$8)*(AC149:AI149 &lt;= $N$9)*(TEXT(AC149:AI149,"yyyy-mm")=AL149)*(AC150:AI150 = "●"))</f>
        <v>0</v>
      </c>
      <c r="AN149" s="69" cm="1">
        <f t="array" ref="AN149">SUMPRODUCT((AH149:AI149&gt;=$N$8)*(AH149:AI149 &lt;= $N$9)*(TEXT(AH149:AI149,"yyyy-mm")=AL149)*(AH150:AI150 = "▲"))</f>
        <v>0</v>
      </c>
      <c r="AO149" s="69" cm="1">
        <f t="array" ref="AO149">SUMPRODUCT((AC149:AI149&gt;=$N$8)*(AC149:AI149 &lt;= $N$9)*(TEXT(AC149:AI149,"yyyy-mm")=AL149)*(AC150:AI150 = "★"))</f>
        <v>0</v>
      </c>
      <c r="AP149" s="65"/>
      <c r="AQ149" s="7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3"/>
    </row>
    <row r="150" spans="10:55" s="8" customFormat="1" ht="19.5" customHeight="1" thickBot="1" x14ac:dyDescent="0.5">
      <c r="J150" s="86"/>
      <c r="K150" s="135" t="str">
        <f t="shared" ref="K150" si="602">IF(U150&gt;=0.285,"OK","NG")</f>
        <v>NG</v>
      </c>
      <c r="L150" s="136"/>
      <c r="M150" s="144"/>
      <c r="N150" s="144"/>
      <c r="O150" s="144"/>
      <c r="P150" s="144"/>
      <c r="Q150" s="144"/>
      <c r="R150" s="145"/>
      <c r="S150" s="146"/>
      <c r="T150" s="135">
        <f t="shared" ref="T150" si="603">COUNTIF(M150:S150,"●")</f>
        <v>0</v>
      </c>
      <c r="U150" s="147">
        <f t="shared" ref="U150" si="604">IF(COUNTA(M150:S150)=0,-1,IF(OR(COUNTIF(M150:S150,"▲")&gt;6,AND(M149&lt;$N$9,$N$9&lt;S149)),0.285,IF(T149+T150=0,0,T150/(T150+T149))))</f>
        <v>-1</v>
      </c>
      <c r="V150" s="135" t="str">
        <f t="shared" ref="V150" si="605">TEXT(S149,"YYYY-MM")</f>
        <v>2027-08</v>
      </c>
      <c r="W150" s="140" cm="1">
        <f t="array" ref="W150">IF(V150=V149,0,SUMPRODUCT((M149:S149&gt;=$N$8)*(M149:S149 &lt;= $N$9)*(TEXT(M149:S149,"yyyy-mm")=V150)*(M150:S150 = "●")))</f>
        <v>0</v>
      </c>
      <c r="X150" s="140" cm="1">
        <f t="array" ref="X150">IF(V150=V149,0,SUMPRODUCT((M149:S149&gt;=$N$8)*(M149:S149 &lt;= $N$9)*(TEXT(M149:S149,"yyyy-mm")=V150)*(M150:S150 = "▲")))</f>
        <v>0</v>
      </c>
      <c r="Y150" s="140" cm="1">
        <f t="array" ref="Y150">IF(V150=V149,0,SUMPRODUCT((M149:S149&gt;=$N$8)*(M149:S149 &lt;= $N$9)*(TEXT(M149:S149,"yyyy-mm")=V150)*(M150:S150 = "★")))</f>
        <v>0</v>
      </c>
      <c r="Z150" s="135"/>
      <c r="AA150" s="135" t="str">
        <f t="shared" ref="AA150" si="606">IF(AK150&gt;=0.285,"OK","NG")</f>
        <v>NG</v>
      </c>
      <c r="AB150" s="136"/>
      <c r="AC150" s="144"/>
      <c r="AD150" s="144"/>
      <c r="AE150" s="144"/>
      <c r="AF150" s="144"/>
      <c r="AG150" s="144"/>
      <c r="AH150" s="145"/>
      <c r="AI150" s="146"/>
      <c r="AJ150" s="68">
        <f t="shared" ref="AJ150" si="607">COUNTIF(AC150:AI150,"●")</f>
        <v>0</v>
      </c>
      <c r="AK150" s="70">
        <f t="shared" ref="AK150" si="608">IF(COUNTA(AC150:AI150)=0,-1,IF(OR(COUNTIF(AC150:AI150,"▲")&gt;6,AND(AC149&lt;$N$9,$N$9&lt;AI149)),0.285,IF(AJ149+AJ150=0,0,AJ150/(AJ150+AJ149))))</f>
        <v>-1</v>
      </c>
      <c r="AL150" s="68" t="str">
        <f t="shared" ref="AL150" si="609">TEXT(AI149,"YYYY-MM")</f>
        <v>2028-01</v>
      </c>
      <c r="AM150" s="69" cm="1">
        <f t="array" ref="AM150">IF(AL150=AL149,0,SUMPRODUCT((AC149:AI149&gt;=$N$8)*(AC149:AI149 &lt;= $N$9)*(TEXT(AC149:AI149,"yyyy-mm")=AL150)*(AC150:AI150 = "●")))</f>
        <v>0</v>
      </c>
      <c r="AN150" s="69" cm="1">
        <f t="array" ref="AN150">IF(AL150=AL149,0,SUMPRODUCT((AC149:AI149&gt;=$N$8)*(AC149:AI149 &lt;= $N$9)*(TEXT(AC149:AI149,"yyyy-mm")=AL150)*(AC150:AI150 = "▲")))</f>
        <v>0</v>
      </c>
      <c r="AO150" s="69" cm="1">
        <f t="array" ref="AO150">IF(AL150=AL149,0,SUMPRODUCT((AC149:AI149&gt;=$N$8)*(AC149:AI149 &lt;= $N$9)*(TEXT(AC149:AI149,"yyyy-mm")=AL150)*(AC150:AI150 = "★")))</f>
        <v>0</v>
      </c>
      <c r="AP150" s="65"/>
      <c r="AQ150" s="7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3"/>
    </row>
    <row r="151" spans="10:55" s="8" customFormat="1" ht="19.5" customHeight="1" x14ac:dyDescent="0.45">
      <c r="J151" s="86"/>
      <c r="K151" s="87"/>
      <c r="L151" s="28"/>
      <c r="M151" s="28"/>
      <c r="N151" s="28"/>
      <c r="O151" s="28"/>
      <c r="P151" s="28"/>
      <c r="Q151" s="28"/>
      <c r="R151" s="28"/>
      <c r="S151" s="28"/>
      <c r="T151" s="86"/>
      <c r="U151" s="148">
        <f>IFERROR(AVERAGEIF(U109:U150,"&gt;-1"),0)</f>
        <v>0</v>
      </c>
      <c r="V151" s="86"/>
      <c r="W151" s="81"/>
      <c r="X151" s="81"/>
      <c r="Y151" s="81"/>
      <c r="Z151" s="86"/>
      <c r="AA151" s="88"/>
      <c r="AB151" s="28"/>
      <c r="AC151" s="28"/>
      <c r="AD151" s="28"/>
      <c r="AE151" s="28"/>
      <c r="AF151" s="28"/>
      <c r="AG151" s="28"/>
      <c r="AH151" s="28"/>
      <c r="AI151" s="28"/>
      <c r="AJ151" s="65"/>
      <c r="AK151" s="71">
        <f>IFERROR(AVERAGEIF(AK109:AK150,"&gt;-1"),0)</f>
        <v>0</v>
      </c>
      <c r="AL151" s="65"/>
      <c r="AM151" s="64"/>
      <c r="AN151" s="64"/>
      <c r="AO151" s="64"/>
      <c r="AP151" s="68"/>
      <c r="AQ151" s="19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3"/>
    </row>
    <row r="152" spans="10:55" s="8" customFormat="1" ht="19.5" customHeight="1" x14ac:dyDescent="0.45">
      <c r="J152" s="86"/>
      <c r="K152" s="87"/>
      <c r="L152" s="28"/>
      <c r="M152" s="28"/>
      <c r="N152" s="28"/>
      <c r="O152" s="28"/>
      <c r="P152" s="28"/>
      <c r="Q152" s="28"/>
      <c r="R152" s="28"/>
      <c r="S152" s="28"/>
      <c r="T152" s="86"/>
      <c r="U152" s="86"/>
      <c r="V152" s="86"/>
      <c r="W152" s="81"/>
      <c r="X152" s="81"/>
      <c r="Y152" s="81"/>
      <c r="Z152" s="86"/>
      <c r="AA152" s="88"/>
      <c r="AB152" s="28"/>
      <c r="AC152" s="28"/>
      <c r="AD152" s="28"/>
      <c r="AE152" s="28"/>
      <c r="AF152" s="28"/>
      <c r="AG152" s="28"/>
      <c r="AH152" s="28"/>
      <c r="AI152" s="28"/>
      <c r="AJ152" s="65"/>
      <c r="AK152" s="65"/>
      <c r="AL152" s="65"/>
      <c r="AM152" s="64"/>
      <c r="AN152" s="64"/>
      <c r="AO152" s="64"/>
      <c r="AP152" s="68"/>
      <c r="AQ152" s="19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3"/>
    </row>
    <row r="153" spans="10:55" s="8" customFormat="1" ht="24" customHeight="1" x14ac:dyDescent="0.45">
      <c r="J153" s="75" t="s">
        <v>63</v>
      </c>
      <c r="K153" s="76"/>
      <c r="L153" s="76"/>
      <c r="M153" s="77"/>
      <c r="N153" s="78"/>
      <c r="O153" s="79"/>
      <c r="P153" s="79"/>
      <c r="Q153" s="79"/>
      <c r="R153" s="79"/>
      <c r="S153" s="79"/>
      <c r="T153" s="80"/>
      <c r="U153" s="80"/>
      <c r="V153" s="80"/>
      <c r="W153" s="81"/>
      <c r="X153" s="81"/>
      <c r="Y153" s="81"/>
      <c r="Z153" s="80"/>
      <c r="AA153" s="82"/>
      <c r="AB153" s="79"/>
      <c r="AC153" s="79"/>
      <c r="AD153" s="79"/>
      <c r="AE153" s="79"/>
      <c r="AF153" s="28"/>
      <c r="AG153" s="28"/>
      <c r="AH153" s="28"/>
      <c r="AI153" s="28"/>
      <c r="AJ153" s="65"/>
      <c r="AK153" s="65"/>
      <c r="AL153" s="65"/>
      <c r="AM153" s="64"/>
      <c r="AN153" s="64"/>
      <c r="AO153" s="64"/>
      <c r="AP153" s="68"/>
      <c r="AQ153" s="19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3"/>
    </row>
    <row r="154" spans="10:55" s="8" customFormat="1" ht="27" customHeight="1" x14ac:dyDescent="0.45">
      <c r="J154" s="83"/>
      <c r="K154" s="84"/>
      <c r="L154" s="84"/>
      <c r="M154" s="60" t="s">
        <v>96</v>
      </c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28"/>
      <c r="AI154" s="28"/>
      <c r="AJ154" s="65"/>
      <c r="AK154" s="65"/>
      <c r="AL154" s="65"/>
      <c r="AM154" s="64"/>
      <c r="AN154" s="64"/>
      <c r="AO154" s="64"/>
      <c r="AP154" s="68"/>
      <c r="AQ154" s="19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3"/>
    </row>
    <row r="155" spans="10:55" s="8" customFormat="1" ht="20.25" customHeight="1" x14ac:dyDescent="0.45">
      <c r="J155" s="83"/>
      <c r="K155" s="84"/>
      <c r="L155" s="84"/>
      <c r="M155" s="149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28"/>
      <c r="AI155" s="28"/>
      <c r="AJ155" s="65"/>
      <c r="AK155" s="65"/>
      <c r="AL155" s="65"/>
      <c r="AM155" s="64"/>
      <c r="AN155" s="64"/>
      <c r="AO155" s="64"/>
      <c r="AP155" s="68"/>
      <c r="AQ155" s="19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3"/>
    </row>
    <row r="156" spans="10:55" s="8" customFormat="1" ht="20.25" customHeight="1" x14ac:dyDescent="0.45">
      <c r="J156" s="86"/>
      <c r="K156" s="87"/>
      <c r="L156" s="28"/>
      <c r="M156" s="28"/>
      <c r="N156" s="28"/>
      <c r="O156" s="28"/>
      <c r="P156" s="28"/>
      <c r="Q156" s="28"/>
      <c r="R156" s="28"/>
      <c r="S156" s="28"/>
      <c r="T156" s="86"/>
      <c r="U156" s="86"/>
      <c r="V156" s="86"/>
      <c r="W156" s="81"/>
      <c r="X156" s="81"/>
      <c r="Y156" s="81"/>
      <c r="Z156" s="86"/>
      <c r="AA156" s="88"/>
      <c r="AB156" s="28"/>
      <c r="AC156" s="28"/>
      <c r="AD156" s="28"/>
      <c r="AE156" s="28"/>
      <c r="AF156" s="28"/>
      <c r="AG156" s="28"/>
      <c r="AH156" s="28"/>
      <c r="AI156" s="28"/>
      <c r="AJ156" s="65"/>
      <c r="AK156" s="65"/>
      <c r="AL156" s="65"/>
      <c r="AM156" s="64"/>
      <c r="AN156" s="64"/>
      <c r="AO156" s="64"/>
      <c r="AP156" s="68"/>
      <c r="AQ156" s="19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3"/>
    </row>
    <row r="157" spans="10:55" s="8" customFormat="1" ht="20.25" customHeight="1" thickBot="1" x14ac:dyDescent="0.5">
      <c r="J157" s="86"/>
      <c r="K157" s="87"/>
      <c r="L157" s="28"/>
      <c r="M157" s="28"/>
      <c r="N157" s="28"/>
      <c r="O157" s="28"/>
      <c r="P157" s="28"/>
      <c r="Q157" s="28"/>
      <c r="R157" s="28"/>
      <c r="S157" s="28"/>
      <c r="T157" s="86"/>
      <c r="U157" s="86"/>
      <c r="V157" s="86"/>
      <c r="W157" s="81"/>
      <c r="X157" s="81"/>
      <c r="Y157" s="81"/>
      <c r="Z157" s="86"/>
      <c r="AA157" s="88"/>
      <c r="AB157" s="28"/>
      <c r="AC157" s="28"/>
      <c r="AD157" s="28"/>
      <c r="AE157" s="28"/>
      <c r="AF157" s="28"/>
      <c r="AG157" s="28"/>
      <c r="AH157" s="28"/>
      <c r="AI157" s="28"/>
      <c r="AJ157" s="65"/>
      <c r="AK157" s="65"/>
      <c r="AL157" s="65"/>
      <c r="AM157" s="64"/>
      <c r="AN157" s="64"/>
      <c r="AO157" s="64"/>
      <c r="AP157" s="68"/>
      <c r="AQ157" s="19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3"/>
    </row>
    <row r="158" spans="10:55" s="8" customFormat="1" ht="20.25" customHeight="1" x14ac:dyDescent="0.45">
      <c r="J158" s="86"/>
      <c r="K158" s="86"/>
      <c r="L158" s="132" t="s">
        <v>47</v>
      </c>
      <c r="M158" s="133" t="str">
        <f>"実施状況（"&amp;YEAR(M160)&amp;"年～）"</f>
        <v>実施状況（2028年～）</v>
      </c>
      <c r="N158" s="133"/>
      <c r="O158" s="133"/>
      <c r="P158" s="133"/>
      <c r="Q158" s="133"/>
      <c r="R158" s="133"/>
      <c r="S158" s="134"/>
      <c r="T158" s="86"/>
      <c r="U158" s="86"/>
      <c r="V158" s="86"/>
      <c r="W158" s="81"/>
      <c r="X158" s="81"/>
      <c r="Y158" s="81"/>
      <c r="Z158" s="86"/>
      <c r="AA158" s="28"/>
      <c r="AB158" s="132" t="s">
        <v>47</v>
      </c>
      <c r="AC158" s="133" t="str">
        <f>"実施状況（"&amp;YEAR(AC160)&amp;"年～）"</f>
        <v>実施状況（2028年～）</v>
      </c>
      <c r="AD158" s="133"/>
      <c r="AE158" s="133"/>
      <c r="AF158" s="133"/>
      <c r="AG158" s="133"/>
      <c r="AH158" s="133"/>
      <c r="AI158" s="134"/>
      <c r="AJ158" s="65"/>
      <c r="AK158" s="65"/>
      <c r="AL158" s="65"/>
      <c r="AM158" s="64"/>
      <c r="AN158" s="64"/>
      <c r="AO158" s="64"/>
      <c r="AP158" s="68"/>
      <c r="AQ158" s="19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3"/>
    </row>
    <row r="159" spans="10:55" s="8" customFormat="1" ht="20.25" customHeight="1" thickBot="1" x14ac:dyDescent="0.5">
      <c r="J159" s="86"/>
      <c r="K159" s="135" t="s">
        <v>48</v>
      </c>
      <c r="L159" s="136"/>
      <c r="M159" s="137" t="s">
        <v>49</v>
      </c>
      <c r="N159" s="137" t="s">
        <v>50</v>
      </c>
      <c r="O159" s="137" t="s">
        <v>51</v>
      </c>
      <c r="P159" s="137" t="s">
        <v>52</v>
      </c>
      <c r="Q159" s="137" t="s">
        <v>53</v>
      </c>
      <c r="R159" s="138" t="s">
        <v>54</v>
      </c>
      <c r="S159" s="139" t="s">
        <v>55</v>
      </c>
      <c r="T159" s="135" t="s">
        <v>47</v>
      </c>
      <c r="U159" s="86" t="s">
        <v>56</v>
      </c>
      <c r="V159" s="86" t="s">
        <v>57</v>
      </c>
      <c r="W159" s="140" t="s">
        <v>38</v>
      </c>
      <c r="X159" s="140" t="s">
        <v>39</v>
      </c>
      <c r="Y159" s="140" t="s">
        <v>40</v>
      </c>
      <c r="Z159" s="86"/>
      <c r="AA159" s="135" t="s">
        <v>48</v>
      </c>
      <c r="AB159" s="136"/>
      <c r="AC159" s="137" t="s">
        <v>49</v>
      </c>
      <c r="AD159" s="137" t="s">
        <v>50</v>
      </c>
      <c r="AE159" s="137" t="s">
        <v>51</v>
      </c>
      <c r="AF159" s="137" t="s">
        <v>52</v>
      </c>
      <c r="AG159" s="137" t="s">
        <v>53</v>
      </c>
      <c r="AH159" s="138" t="s">
        <v>54</v>
      </c>
      <c r="AI159" s="139" t="s">
        <v>55</v>
      </c>
      <c r="AJ159" s="68" t="s">
        <v>47</v>
      </c>
      <c r="AK159" s="65" t="s">
        <v>56</v>
      </c>
      <c r="AL159" s="65" t="s">
        <v>57</v>
      </c>
      <c r="AM159" s="69" t="s">
        <v>38</v>
      </c>
      <c r="AN159" s="69" t="s">
        <v>39</v>
      </c>
      <c r="AO159" s="69" t="s">
        <v>40</v>
      </c>
      <c r="AP159" s="68"/>
      <c r="AQ159" s="19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3"/>
    </row>
    <row r="160" spans="10:55" s="8" customFormat="1" ht="20.25" customHeight="1" x14ac:dyDescent="0.45">
      <c r="J160" s="86"/>
      <c r="K160" s="135"/>
      <c r="L160" s="132">
        <v>117</v>
      </c>
      <c r="M160" s="141">
        <f>AI149+1</f>
        <v>46762</v>
      </c>
      <c r="N160" s="141">
        <f t="shared" ref="N160:S160" si="610">M160+1</f>
        <v>46763</v>
      </c>
      <c r="O160" s="141">
        <f t="shared" si="610"/>
        <v>46764</v>
      </c>
      <c r="P160" s="141">
        <f t="shared" si="610"/>
        <v>46765</v>
      </c>
      <c r="Q160" s="141">
        <f t="shared" si="610"/>
        <v>46766</v>
      </c>
      <c r="R160" s="151">
        <f t="shared" si="610"/>
        <v>46767</v>
      </c>
      <c r="S160" s="152">
        <f t="shared" si="610"/>
        <v>46768</v>
      </c>
      <c r="T160" s="135">
        <f t="shared" ref="T160" si="611">COUNTIF(M161:S161,"★")</f>
        <v>0</v>
      </c>
      <c r="U160" s="135"/>
      <c r="V160" s="135" t="str">
        <f>TEXT(M160,"YYYY-MM")</f>
        <v>2028-01</v>
      </c>
      <c r="W160" s="140" cm="1">
        <f t="array" ref="W160">SUMPRODUCT((M160:S160&gt;=$N$8)*(M160:S160 &lt;= $N$9)*(TEXT(M160:S160,"yyyy-mm")=V160)*(M161:S161 = "●"))</f>
        <v>0</v>
      </c>
      <c r="X160" s="140" cm="1">
        <f t="array" ref="X160">SUMPRODUCT((R160:S160&gt;=$N$8)*(R160:S160 &lt;= $N$9)*(TEXT(R160:S160,"yyyy-mm")=V160)*(R161:S161 = "▲"))</f>
        <v>0</v>
      </c>
      <c r="Y160" s="140" cm="1">
        <f t="array" ref="Y160">SUMPRODUCT((M160:S160&gt;=$N$8)*(M160:S160 &lt;= $N$9)*(TEXT(M160:S160,"yyyy-mm")=V160)*(M161:S161 = "★"))</f>
        <v>0</v>
      </c>
      <c r="Z160" s="135"/>
      <c r="AA160" s="135"/>
      <c r="AB160" s="132">
        <v>138</v>
      </c>
      <c r="AC160" s="141">
        <f>S200+1</f>
        <v>46909</v>
      </c>
      <c r="AD160" s="141">
        <f t="shared" ref="AD160:AI160" si="612">AC160+1</f>
        <v>46910</v>
      </c>
      <c r="AE160" s="141">
        <f t="shared" si="612"/>
        <v>46911</v>
      </c>
      <c r="AF160" s="141">
        <f t="shared" si="612"/>
        <v>46912</v>
      </c>
      <c r="AG160" s="141">
        <f t="shared" si="612"/>
        <v>46913</v>
      </c>
      <c r="AH160" s="151">
        <f t="shared" si="612"/>
        <v>46914</v>
      </c>
      <c r="AI160" s="152">
        <f t="shared" si="612"/>
        <v>46915</v>
      </c>
      <c r="AJ160" s="68">
        <f t="shared" ref="AJ160" si="613">COUNTIF(AC161:AI161,"★")</f>
        <v>0</v>
      </c>
      <c r="AK160" s="68"/>
      <c r="AL160" s="68" t="str">
        <f>TEXT(AC160,"YYYY-MM")</f>
        <v>2028-06</v>
      </c>
      <c r="AM160" s="69" cm="1">
        <f t="array" ref="AM160">SUMPRODUCT((AC160:AI160&gt;=$N$8)*(AC160:AI160 &lt;= $N$9)*(TEXT(AC160:AI160,"yyyy-mm")=AL160)*(AC161:AI161 = "●"))</f>
        <v>0</v>
      </c>
      <c r="AN160" s="69" cm="1">
        <f t="array" ref="AN160">SUMPRODUCT((AH160:AI160&gt;=$N$8)*(AH160:AI160 &lt;= $N$9)*(TEXT(AH160:AI160,"yyyy-mm")=AL160)*(AH161:AI161 = "▲"))</f>
        <v>0</v>
      </c>
      <c r="AO160" s="69" cm="1">
        <f t="array" ref="AO160">SUMPRODUCT((AC160:AI160&gt;=$N$8)*(AC160:AI160 &lt;= $N$9)*(TEXT(AC160:AI160,"yyyy-mm")=AL160)*(AC161:AI161 = "★"))</f>
        <v>0</v>
      </c>
      <c r="AP160" s="68"/>
      <c r="AQ160" s="19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3"/>
    </row>
    <row r="161" spans="10:55" s="8" customFormat="1" ht="20.25" customHeight="1" thickBot="1" x14ac:dyDescent="0.5">
      <c r="J161" s="86"/>
      <c r="K161" s="135" t="str">
        <f>IF(U161&gt;=0.285,"OK","NG")</f>
        <v>NG</v>
      </c>
      <c r="L161" s="136"/>
      <c r="M161" s="144"/>
      <c r="N161" s="144"/>
      <c r="O161" s="144"/>
      <c r="P161" s="144"/>
      <c r="Q161" s="144"/>
      <c r="R161" s="145"/>
      <c r="S161" s="146"/>
      <c r="T161" s="135">
        <f t="shared" ref="T161" si="614">COUNTIF(M161:S161,"●")</f>
        <v>0</v>
      </c>
      <c r="U161" s="147">
        <f>IF(COUNTA(M161:S161)=0,-1,IF(OR(COUNTIF(M161:S161,"▲")&gt;6,AND(M160&lt;$N$9,$N$9&lt;S160)),0.285,IF(T160+T161=0,0,T161/(T161+T160))))</f>
        <v>-1</v>
      </c>
      <c r="V161" s="135" t="str">
        <f>TEXT(S160,"YYYY-MM")</f>
        <v>2028-01</v>
      </c>
      <c r="W161" s="140" cm="1">
        <f t="array" ref="W161">IF(V161=V160,0,SUMPRODUCT((M160:S160&gt;=$N$8)*(M160:S160 &lt;= $N$9)*(TEXT(M160:S160,"yyyy-mm")=V161)*(M161:S161 = "●")))</f>
        <v>0</v>
      </c>
      <c r="X161" s="140" cm="1">
        <f t="array" ref="X161">IF(V161=V160,0,SUMPRODUCT((M160:S160&gt;=$N$8)*(M160:S160 &lt;= $N$9)*(TEXT(M160:S160,"yyyy-mm")=V161)*(M161:S161 = "▲")))</f>
        <v>0</v>
      </c>
      <c r="Y161" s="140" cm="1">
        <f t="array" ref="Y161">IF(V161=V160,0,SUMPRODUCT((M160:S160&gt;=$N$8)*(M160:S160 &lt;= $N$9)*(TEXT(M160:S160,"yyyy-mm")=V161)*(M161:S161 = "★")))</f>
        <v>0</v>
      </c>
      <c r="Z161" s="135"/>
      <c r="AA161" s="135" t="str">
        <f>IF(AK161&gt;=0.285,"OK","NG")</f>
        <v>NG</v>
      </c>
      <c r="AB161" s="136"/>
      <c r="AC161" s="144"/>
      <c r="AD161" s="144"/>
      <c r="AE161" s="144"/>
      <c r="AF161" s="144"/>
      <c r="AG161" s="144"/>
      <c r="AH161" s="145"/>
      <c r="AI161" s="146"/>
      <c r="AJ161" s="68">
        <f t="shared" ref="AJ161" si="615">COUNTIF(AC161:AI161,"●")</f>
        <v>0</v>
      </c>
      <c r="AK161" s="70">
        <f>IF(COUNTA(AC161:AI161)=0,-1,IF(OR(COUNTIF(AC161:AI161,"▲")&gt;6,AND(AC160&lt;$N$9,$N$9&lt;AI160)),0.285,IF(AJ160+AJ161=0,0,AJ161/(AJ161+AJ160))))</f>
        <v>-1</v>
      </c>
      <c r="AL161" s="68" t="str">
        <f>TEXT(AI160,"YYYY-MM")</f>
        <v>2028-06</v>
      </c>
      <c r="AM161" s="69" cm="1">
        <f t="array" ref="AM161">IF(AL161=AL160,0,SUMPRODUCT((AC160:AI160&gt;=$N$8)*(AC160:AI160 &lt;= $N$9)*(TEXT(AC160:AI160,"yyyy-mm")=AL161)*(AC161:AI161 = "●")))</f>
        <v>0</v>
      </c>
      <c r="AN161" s="69" cm="1">
        <f t="array" ref="AN161">IF(AL161=AL160,0,SUMPRODUCT((AC160:AI160&gt;=$N$8)*(AC160:AI160 &lt;= $N$9)*(TEXT(AC160:AI160,"yyyy-mm")=AL161)*(AC161:AI161 = "▲")))</f>
        <v>0</v>
      </c>
      <c r="AO161" s="69" cm="1">
        <f t="array" ref="AO161">IF(AL161=AL160,0,SUMPRODUCT((AC160:AI160&gt;=$N$8)*(AC160:AI160 &lt;= $N$9)*(TEXT(AC160:AI160,"yyyy-mm")=AL161)*(AC161:AI161 = "★")))</f>
        <v>0</v>
      </c>
      <c r="AP161" s="68"/>
      <c r="AQ161" s="19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3"/>
    </row>
    <row r="162" spans="10:55" s="8" customFormat="1" ht="20.25" customHeight="1" x14ac:dyDescent="0.45">
      <c r="J162" s="86"/>
      <c r="K162" s="135"/>
      <c r="L162" s="132">
        <v>118</v>
      </c>
      <c r="M162" s="141">
        <f>S160+1</f>
        <v>46769</v>
      </c>
      <c r="N162" s="141">
        <f t="shared" ref="N162:S162" si="616">M162+1</f>
        <v>46770</v>
      </c>
      <c r="O162" s="141">
        <f t="shared" si="616"/>
        <v>46771</v>
      </c>
      <c r="P162" s="141">
        <f t="shared" si="616"/>
        <v>46772</v>
      </c>
      <c r="Q162" s="141">
        <f t="shared" si="616"/>
        <v>46773</v>
      </c>
      <c r="R162" s="142">
        <f t="shared" si="616"/>
        <v>46774</v>
      </c>
      <c r="S162" s="143">
        <f t="shared" si="616"/>
        <v>46775</v>
      </c>
      <c r="T162" s="135">
        <f t="shared" ref="T162" si="617">COUNTIF(M163:S163,"★")</f>
        <v>0</v>
      </c>
      <c r="U162" s="135"/>
      <c r="V162" s="135" t="str">
        <f>TEXT(M162,"YYYY-MM")</f>
        <v>2028-01</v>
      </c>
      <c r="W162" s="140" cm="1">
        <f t="array" ref="W162">SUMPRODUCT((M162:S162&gt;=$N$8)*(M162:S162 &lt;= $N$9)*(TEXT(M162:S162,"yyyy-mm")=V162)*(M163:S163 = "●"))</f>
        <v>0</v>
      </c>
      <c r="X162" s="140" cm="1">
        <f t="array" ref="X162">SUMPRODUCT((R162:S162&gt;=$N$8)*(R162:S162 &lt;= $N$9)*(TEXT(R162:S162,"yyyy-mm")=V162)*(R163:S163 = "▲"))</f>
        <v>0</v>
      </c>
      <c r="Y162" s="140" cm="1">
        <f t="array" ref="Y162">SUMPRODUCT((M162:S162&gt;=$N$8)*(M162:S162 &lt;= $N$9)*(TEXT(M162:S162,"yyyy-mm")=V162)*(M163:S163 = "★"))</f>
        <v>0</v>
      </c>
      <c r="Z162" s="135"/>
      <c r="AA162" s="135"/>
      <c r="AB162" s="132">
        <v>139</v>
      </c>
      <c r="AC162" s="141">
        <f>AI160+1</f>
        <v>46916</v>
      </c>
      <c r="AD162" s="141">
        <f t="shared" ref="AD162:AI162" si="618">AC162+1</f>
        <v>46917</v>
      </c>
      <c r="AE162" s="141">
        <f t="shared" si="618"/>
        <v>46918</v>
      </c>
      <c r="AF162" s="141">
        <f t="shared" si="618"/>
        <v>46919</v>
      </c>
      <c r="AG162" s="141">
        <f t="shared" si="618"/>
        <v>46920</v>
      </c>
      <c r="AH162" s="142">
        <f t="shared" si="618"/>
        <v>46921</v>
      </c>
      <c r="AI162" s="143">
        <f t="shared" si="618"/>
        <v>46922</v>
      </c>
      <c r="AJ162" s="68">
        <f t="shared" ref="AJ162" si="619">COUNTIF(AC163:AI163,"★")</f>
        <v>0</v>
      </c>
      <c r="AK162" s="68"/>
      <c r="AL162" s="68" t="str">
        <f>TEXT(AC162,"YYYY-MM")</f>
        <v>2028-06</v>
      </c>
      <c r="AM162" s="69" cm="1">
        <f t="array" ref="AM162">SUMPRODUCT((AC162:AI162&gt;=$N$8)*(AC162:AI162 &lt;= $N$9)*(TEXT(AC162:AI162,"yyyy-mm")=AL162)*(AC163:AI163 = "●"))</f>
        <v>0</v>
      </c>
      <c r="AN162" s="69" cm="1">
        <f t="array" ref="AN162">SUMPRODUCT((AH162:AI162&gt;=$N$8)*(AH162:AI162 &lt;= $N$9)*(TEXT(AH162:AI162,"yyyy-mm")=AL162)*(AH163:AI163 = "▲"))</f>
        <v>0</v>
      </c>
      <c r="AO162" s="69" cm="1">
        <f t="array" ref="AO162">SUMPRODUCT((AC162:AI162&gt;=$N$8)*(AC162:AI162 &lt;= $N$9)*(TEXT(AC162:AI162,"yyyy-mm")=AL162)*(AC163:AI163 = "★"))</f>
        <v>0</v>
      </c>
      <c r="AP162" s="68"/>
      <c r="AQ162" s="19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3"/>
    </row>
    <row r="163" spans="10:55" s="8" customFormat="1" ht="20.25" customHeight="1" thickBot="1" x14ac:dyDescent="0.5">
      <c r="J163" s="86"/>
      <c r="K163" s="135" t="str">
        <f t="shared" ref="K163" si="620">IF(U163&gt;=0.285,"OK","NG")</f>
        <v>NG</v>
      </c>
      <c r="L163" s="136"/>
      <c r="M163" s="144"/>
      <c r="N163" s="144"/>
      <c r="O163" s="144"/>
      <c r="P163" s="144"/>
      <c r="Q163" s="144"/>
      <c r="R163" s="145"/>
      <c r="S163" s="146"/>
      <c r="T163" s="135">
        <f t="shared" ref="T163" si="621">COUNTIF(M163:S163,"●")</f>
        <v>0</v>
      </c>
      <c r="U163" s="147">
        <f t="shared" ref="U163" si="622">IF(COUNTA(M163:S163)=0,-1,IF(OR(COUNTIF(M163:S163,"▲")&gt;6,AND(M162&lt;$N$9,$N$9&lt;S162)),0.285,IF(T162+T163=0,0,T163/(T163+T162))))</f>
        <v>-1</v>
      </c>
      <c r="V163" s="135" t="str">
        <f>TEXT(S162,"YYYY-MM")</f>
        <v>2028-01</v>
      </c>
      <c r="W163" s="140" cm="1">
        <f t="array" ref="W163">IF(V163=V162,0,SUMPRODUCT((M162:S162&gt;=$N$8)*(M162:S162 &lt;= $N$9)*(TEXT(M162:S162,"yyyy-mm")=V163)*(M163:S163 = "●")))</f>
        <v>0</v>
      </c>
      <c r="X163" s="140" cm="1">
        <f t="array" ref="X163">IF(V163=V162,0,SUMPRODUCT((M162:S162&gt;=$N$8)*(M162:S162 &lt;= $N$9)*(TEXT(M162:S162,"yyyy-mm")=V163)*(M163:S163 = "▲")))</f>
        <v>0</v>
      </c>
      <c r="Y163" s="140" cm="1">
        <f t="array" ref="Y163">IF(V163=V162,0,SUMPRODUCT((M162:S162&gt;=$N$8)*(M162:S162 &lt;= $N$9)*(TEXT(M162:S162,"yyyy-mm")=V163)*(M163:S163 = "★")))</f>
        <v>0</v>
      </c>
      <c r="Z163" s="135"/>
      <c r="AA163" s="135" t="str">
        <f t="shared" ref="AA163" si="623">IF(AK163&gt;=0.285,"OK","NG")</f>
        <v>NG</v>
      </c>
      <c r="AB163" s="136"/>
      <c r="AC163" s="144"/>
      <c r="AD163" s="144"/>
      <c r="AE163" s="144"/>
      <c r="AF163" s="144"/>
      <c r="AG163" s="144"/>
      <c r="AH163" s="145"/>
      <c r="AI163" s="146"/>
      <c r="AJ163" s="68">
        <f t="shared" ref="AJ163" si="624">COUNTIF(AC163:AI163,"●")</f>
        <v>0</v>
      </c>
      <c r="AK163" s="70">
        <f t="shared" ref="AK163" si="625">IF(COUNTA(AC163:AI163)=0,-1,IF(OR(COUNTIF(AC163:AI163,"▲")&gt;6,AND(AC162&lt;$N$9,$N$9&lt;AI162)),0.285,IF(AJ162+AJ163=0,0,AJ163/(AJ163+AJ162))))</f>
        <v>-1</v>
      </c>
      <c r="AL163" s="68" t="str">
        <f>TEXT(AI162,"YYYY-MM")</f>
        <v>2028-06</v>
      </c>
      <c r="AM163" s="69" cm="1">
        <f t="array" ref="AM163">IF(AL163=AL162,0,SUMPRODUCT((AC162:AI162&gt;=$N$8)*(AC162:AI162 &lt;= $N$9)*(TEXT(AC162:AI162,"yyyy-mm")=AL163)*(AC163:AI163 = "●")))</f>
        <v>0</v>
      </c>
      <c r="AN163" s="69" cm="1">
        <f t="array" ref="AN163">IF(AL163=AL162,0,SUMPRODUCT((AC162:AI162&gt;=$N$8)*(AC162:AI162 &lt;= $N$9)*(TEXT(AC162:AI162,"yyyy-mm")=AL163)*(AC163:AI163 = "▲")))</f>
        <v>0</v>
      </c>
      <c r="AO163" s="69" cm="1">
        <f t="array" ref="AO163">IF(AL163=AL162,0,SUMPRODUCT((AC162:AI162&gt;=$N$8)*(AC162:AI162 &lt;= $N$9)*(TEXT(AC162:AI162,"yyyy-mm")=AL163)*(AC163:AI163 = "★")))</f>
        <v>0</v>
      </c>
      <c r="AP163" s="68"/>
      <c r="AQ163" s="19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3"/>
    </row>
    <row r="164" spans="10:55" s="8" customFormat="1" ht="20.25" customHeight="1" x14ac:dyDescent="0.45">
      <c r="J164" s="86"/>
      <c r="K164" s="135"/>
      <c r="L164" s="132">
        <v>119</v>
      </c>
      <c r="M164" s="141">
        <f>S162+1</f>
        <v>46776</v>
      </c>
      <c r="N164" s="141">
        <f t="shared" ref="N164:S164" si="626">M164+1</f>
        <v>46777</v>
      </c>
      <c r="O164" s="141">
        <f t="shared" si="626"/>
        <v>46778</v>
      </c>
      <c r="P164" s="141">
        <f t="shared" si="626"/>
        <v>46779</v>
      </c>
      <c r="Q164" s="141">
        <f t="shared" si="626"/>
        <v>46780</v>
      </c>
      <c r="R164" s="142">
        <f t="shared" si="626"/>
        <v>46781</v>
      </c>
      <c r="S164" s="143">
        <f t="shared" si="626"/>
        <v>46782</v>
      </c>
      <c r="T164" s="135">
        <f t="shared" ref="T164" si="627">COUNTIF(M165:S165,"★")</f>
        <v>0</v>
      </c>
      <c r="U164" s="135"/>
      <c r="V164" s="135" t="str">
        <f>TEXT(M164,"YYYY-MM")</f>
        <v>2028-01</v>
      </c>
      <c r="W164" s="140" cm="1">
        <f t="array" ref="W164">SUMPRODUCT((M164:S164&gt;=$N$8)*(M164:S164 &lt;= $N$9)*(TEXT(M164:S164,"yyyy-mm")=V164)*(M165:S165 = "●"))</f>
        <v>0</v>
      </c>
      <c r="X164" s="140" cm="1">
        <f t="array" ref="X164">SUMPRODUCT((R164:S164&gt;=$N$8)*(R164:S164 &lt;= $N$9)*(TEXT(R164:S164,"yyyy-mm")=V164)*(R165:S165 = "▲"))</f>
        <v>0</v>
      </c>
      <c r="Y164" s="140" cm="1">
        <f t="array" ref="Y164">SUMPRODUCT((M164:S164&gt;=$N$8)*(M164:S164 &lt;= $N$9)*(TEXT(M164:S164,"yyyy-mm")=V164)*(M165:S165 = "★"))</f>
        <v>0</v>
      </c>
      <c r="Z164" s="135"/>
      <c r="AA164" s="135"/>
      <c r="AB164" s="132">
        <v>140</v>
      </c>
      <c r="AC164" s="141">
        <f>AI162+1</f>
        <v>46923</v>
      </c>
      <c r="AD164" s="141">
        <f t="shared" ref="AD164:AI164" si="628">AC164+1</f>
        <v>46924</v>
      </c>
      <c r="AE164" s="141">
        <f t="shared" si="628"/>
        <v>46925</v>
      </c>
      <c r="AF164" s="141">
        <f t="shared" si="628"/>
        <v>46926</v>
      </c>
      <c r="AG164" s="141">
        <f t="shared" si="628"/>
        <v>46927</v>
      </c>
      <c r="AH164" s="142">
        <f t="shared" si="628"/>
        <v>46928</v>
      </c>
      <c r="AI164" s="143">
        <f t="shared" si="628"/>
        <v>46929</v>
      </c>
      <c r="AJ164" s="68">
        <f t="shared" ref="AJ164" si="629">COUNTIF(AC165:AI165,"★")</f>
        <v>0</v>
      </c>
      <c r="AK164" s="68"/>
      <c r="AL164" s="68" t="str">
        <f>TEXT(AC164,"YYYY-MM")</f>
        <v>2028-06</v>
      </c>
      <c r="AM164" s="69" cm="1">
        <f t="array" ref="AM164">SUMPRODUCT((AC164:AI164&gt;=$N$8)*(AC164:AI164 &lt;= $N$9)*(TEXT(AC164:AI164,"yyyy-mm")=AL164)*(AC165:AI165 = "●"))</f>
        <v>0</v>
      </c>
      <c r="AN164" s="69" cm="1">
        <f t="array" ref="AN164">SUMPRODUCT((AH164:AI164&gt;=$N$8)*(AH164:AI164 &lt;= $N$9)*(TEXT(AH164:AI164,"yyyy-mm")=AL164)*(AH165:AI165 = "▲"))</f>
        <v>0</v>
      </c>
      <c r="AO164" s="69" cm="1">
        <f t="array" ref="AO164">SUMPRODUCT((AC164:AI164&gt;=$N$8)*(AC164:AI164 &lt;= $N$9)*(TEXT(AC164:AI164,"yyyy-mm")=AL164)*(AC165:AI165 = "★"))</f>
        <v>0</v>
      </c>
      <c r="AP164" s="68"/>
      <c r="AQ164" s="19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3"/>
    </row>
    <row r="165" spans="10:55" s="8" customFormat="1" ht="20.25" customHeight="1" thickBot="1" x14ac:dyDescent="0.5">
      <c r="J165" s="86"/>
      <c r="K165" s="135" t="str">
        <f t="shared" ref="K165" si="630">IF(U165&gt;=0.285,"OK","NG")</f>
        <v>NG</v>
      </c>
      <c r="L165" s="136"/>
      <c r="M165" s="144"/>
      <c r="N165" s="144"/>
      <c r="O165" s="144"/>
      <c r="P165" s="144"/>
      <c r="Q165" s="144"/>
      <c r="R165" s="145"/>
      <c r="S165" s="146"/>
      <c r="T165" s="135">
        <f t="shared" ref="T165" si="631">COUNTIF(M165:S165,"●")</f>
        <v>0</v>
      </c>
      <c r="U165" s="147">
        <f t="shared" ref="U165" si="632">IF(COUNTA(M165:S165)=0,-1,IF(OR(COUNTIF(M165:S165,"▲")&gt;6,AND(M164&lt;$N$9,$N$9&lt;S164)),0.285,IF(T164+T165=0,0,T165/(T165+T164))))</f>
        <v>-1</v>
      </c>
      <c r="V165" s="135" t="str">
        <f>TEXT(S164,"YYYY-MM")</f>
        <v>2028-01</v>
      </c>
      <c r="W165" s="140" cm="1">
        <f t="array" ref="W165">IF(V165=V164,0,SUMPRODUCT((M164:S164&gt;=$N$8)*(M164:S164 &lt;= $N$9)*(TEXT(M164:S164,"yyyy-mm")=V165)*(M165:S165 = "●")))</f>
        <v>0</v>
      </c>
      <c r="X165" s="140" cm="1">
        <f t="array" ref="X165">IF(V165=V164,0,SUMPRODUCT((M164:S164&gt;=$N$8)*(M164:S164 &lt;= $N$9)*(TEXT(M164:S164,"yyyy-mm")=V165)*(M165:S165 = "▲")))</f>
        <v>0</v>
      </c>
      <c r="Y165" s="140" cm="1">
        <f t="array" ref="Y165">IF(V165=V164,0,SUMPRODUCT((M164:S164&gt;=$N$8)*(M164:S164 &lt;= $N$9)*(TEXT(M164:S164,"yyyy-mm")=V165)*(M165:S165 = "★")))</f>
        <v>0</v>
      </c>
      <c r="Z165" s="135"/>
      <c r="AA165" s="135" t="str">
        <f t="shared" ref="AA165" si="633">IF(AK165&gt;=0.285,"OK","NG")</f>
        <v>NG</v>
      </c>
      <c r="AB165" s="136"/>
      <c r="AC165" s="144"/>
      <c r="AD165" s="144"/>
      <c r="AE165" s="144"/>
      <c r="AF165" s="144"/>
      <c r="AG165" s="144"/>
      <c r="AH165" s="145"/>
      <c r="AI165" s="146"/>
      <c r="AJ165" s="68">
        <f t="shared" ref="AJ165" si="634">COUNTIF(AC165:AI165,"●")</f>
        <v>0</v>
      </c>
      <c r="AK165" s="70">
        <f t="shared" ref="AK165" si="635">IF(COUNTA(AC165:AI165)=0,-1,IF(OR(COUNTIF(AC165:AI165,"▲")&gt;6,AND(AC164&lt;$N$9,$N$9&lt;AI164)),0.285,IF(AJ164+AJ165=0,0,AJ165/(AJ165+AJ164))))</f>
        <v>-1</v>
      </c>
      <c r="AL165" s="68" t="str">
        <f>TEXT(AI164,"YYYY-MM")</f>
        <v>2028-06</v>
      </c>
      <c r="AM165" s="69" cm="1">
        <f t="array" ref="AM165">IF(AL165=AL164,0,SUMPRODUCT((AC164:AI164&gt;=$N$8)*(AC164:AI164 &lt;= $N$9)*(TEXT(AC164:AI164,"yyyy-mm")=AL165)*(AC165:AI165 = "●")))</f>
        <v>0</v>
      </c>
      <c r="AN165" s="69" cm="1">
        <f t="array" ref="AN165">IF(AL165=AL164,0,SUMPRODUCT((AC164:AI164&gt;=$N$8)*(AC164:AI164 &lt;= $N$9)*(TEXT(AC164:AI164,"yyyy-mm")=AL165)*(AC165:AI165 = "▲")))</f>
        <v>0</v>
      </c>
      <c r="AO165" s="69" cm="1">
        <f t="array" ref="AO165">IF(AL165=AL164,0,SUMPRODUCT((AC164:AI164&gt;=$N$8)*(AC164:AI164 &lt;= $N$9)*(TEXT(AC164:AI164,"yyyy-mm")=AL165)*(AC165:AI165 = "★")))</f>
        <v>0</v>
      </c>
      <c r="AP165" s="68"/>
      <c r="AQ165" s="19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3"/>
    </row>
    <row r="166" spans="10:55" s="8" customFormat="1" ht="20.25" customHeight="1" x14ac:dyDescent="0.45">
      <c r="J166" s="86"/>
      <c r="K166" s="135"/>
      <c r="L166" s="132">
        <v>120</v>
      </c>
      <c r="M166" s="141">
        <f>S164+1</f>
        <v>46783</v>
      </c>
      <c r="N166" s="141">
        <f t="shared" ref="N166:S166" si="636">M166+1</f>
        <v>46784</v>
      </c>
      <c r="O166" s="141">
        <f t="shared" si="636"/>
        <v>46785</v>
      </c>
      <c r="P166" s="141">
        <f t="shared" si="636"/>
        <v>46786</v>
      </c>
      <c r="Q166" s="141">
        <f t="shared" si="636"/>
        <v>46787</v>
      </c>
      <c r="R166" s="142">
        <f t="shared" si="636"/>
        <v>46788</v>
      </c>
      <c r="S166" s="143">
        <f t="shared" si="636"/>
        <v>46789</v>
      </c>
      <c r="T166" s="135">
        <f t="shared" ref="T166" si="637">COUNTIF(M167:S167,"★")</f>
        <v>0</v>
      </c>
      <c r="U166" s="135"/>
      <c r="V166" s="135" t="str">
        <f>TEXT(M166,"YYYY-MM")</f>
        <v>2028-01</v>
      </c>
      <c r="W166" s="140" cm="1">
        <f t="array" ref="W166">SUMPRODUCT((M166:S166&gt;=$N$8)*(M166:S166 &lt;= $N$9)*(TEXT(M166:S166,"yyyy-mm")=V166)*(M167:S167 = "●"))</f>
        <v>0</v>
      </c>
      <c r="X166" s="140" cm="1">
        <f t="array" ref="X166">SUMPRODUCT((R166:S166&gt;=$N$8)*(R166:S166 &lt;= $N$9)*(TEXT(R166:S166,"yyyy-mm")=V166)*(R167:S167 = "▲"))</f>
        <v>0</v>
      </c>
      <c r="Y166" s="140" cm="1">
        <f t="array" ref="Y166">SUMPRODUCT((M166:S166&gt;=$N$8)*(M166:S166 &lt;= $N$9)*(TEXT(M166:S166,"yyyy-mm")=V166)*(M167:S167 = "★"))</f>
        <v>0</v>
      </c>
      <c r="Z166" s="135"/>
      <c r="AA166" s="135"/>
      <c r="AB166" s="132">
        <v>141</v>
      </c>
      <c r="AC166" s="141">
        <f>AI164+1</f>
        <v>46930</v>
      </c>
      <c r="AD166" s="141">
        <f t="shared" ref="AD166:AI166" si="638">AC166+1</f>
        <v>46931</v>
      </c>
      <c r="AE166" s="141">
        <f t="shared" si="638"/>
        <v>46932</v>
      </c>
      <c r="AF166" s="141">
        <f t="shared" si="638"/>
        <v>46933</v>
      </c>
      <c r="AG166" s="141">
        <f t="shared" si="638"/>
        <v>46934</v>
      </c>
      <c r="AH166" s="142">
        <f t="shared" si="638"/>
        <v>46935</v>
      </c>
      <c r="AI166" s="143">
        <f t="shared" si="638"/>
        <v>46936</v>
      </c>
      <c r="AJ166" s="68">
        <f t="shared" ref="AJ166" si="639">COUNTIF(AC167:AI167,"★")</f>
        <v>0</v>
      </c>
      <c r="AK166" s="68"/>
      <c r="AL166" s="68" t="str">
        <f>TEXT(AC166,"YYYY-MM")</f>
        <v>2028-06</v>
      </c>
      <c r="AM166" s="69" cm="1">
        <f t="array" ref="AM166">SUMPRODUCT((AC166:AI166&gt;=$N$8)*(AC166:AI166 &lt;= $N$9)*(TEXT(AC166:AI166,"yyyy-mm")=AL166)*(AC167:AI167 = "●"))</f>
        <v>0</v>
      </c>
      <c r="AN166" s="69" cm="1">
        <f t="array" ref="AN166">SUMPRODUCT((AH166:AI166&gt;=$N$8)*(AH166:AI166 &lt;= $N$9)*(TEXT(AH166:AI166,"yyyy-mm")=AL166)*(AH167:AI167 = "▲"))</f>
        <v>0</v>
      </c>
      <c r="AO166" s="69" cm="1">
        <f t="array" ref="AO166">SUMPRODUCT((AC166:AI166&gt;=$N$8)*(AC166:AI166 &lt;= $N$9)*(TEXT(AC166:AI166,"yyyy-mm")=AL166)*(AC167:AI167 = "★"))</f>
        <v>0</v>
      </c>
      <c r="AP166" s="68"/>
      <c r="AQ166" s="19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3"/>
    </row>
    <row r="167" spans="10:55" s="8" customFormat="1" ht="20.25" customHeight="1" thickBot="1" x14ac:dyDescent="0.5">
      <c r="J167" s="86"/>
      <c r="K167" s="135" t="str">
        <f t="shared" ref="K167" si="640">IF(U167&gt;=0.285,"OK","NG")</f>
        <v>NG</v>
      </c>
      <c r="L167" s="136"/>
      <c r="M167" s="144"/>
      <c r="N167" s="144"/>
      <c r="O167" s="144"/>
      <c r="P167" s="144"/>
      <c r="Q167" s="144"/>
      <c r="R167" s="145"/>
      <c r="S167" s="146"/>
      <c r="T167" s="135">
        <f t="shared" ref="T167" si="641">COUNTIF(M167:S167,"●")</f>
        <v>0</v>
      </c>
      <c r="U167" s="147">
        <f t="shared" ref="U167" si="642">IF(COUNTA(M167:S167)=0,-1,IF(OR(COUNTIF(M167:S167,"▲")&gt;6,AND(M166&lt;$N$9,$N$9&lt;S166)),0.285,IF(T166+T167=0,0,T167/(T167+T166))))</f>
        <v>-1</v>
      </c>
      <c r="V167" s="135" t="str">
        <f>TEXT(S166,"YYYY-MM")</f>
        <v>2028-02</v>
      </c>
      <c r="W167" s="140" cm="1">
        <f t="array" ref="W167">IF(V167=V166,0,SUMPRODUCT((M166:S166&gt;=$N$8)*(M166:S166 &lt;= $N$9)*(TEXT(M166:S166,"yyyy-mm")=V167)*(M167:S167 = "●")))</f>
        <v>0</v>
      </c>
      <c r="X167" s="140" cm="1">
        <f t="array" ref="X167">IF(V167=V166,0,SUMPRODUCT((M166:S166&gt;=$N$8)*(M166:S166 &lt;= $N$9)*(TEXT(M166:S166,"yyyy-mm")=V167)*(M167:S167 = "▲")))</f>
        <v>0</v>
      </c>
      <c r="Y167" s="140" cm="1">
        <f t="array" ref="Y167">IF(V167=V166,0,SUMPRODUCT((M166:S166&gt;=$N$8)*(M166:S166 &lt;= $N$9)*(TEXT(M166:S166,"yyyy-mm")=V167)*(M167:S167 = "★")))</f>
        <v>0</v>
      </c>
      <c r="Z167" s="135"/>
      <c r="AA167" s="135" t="str">
        <f t="shared" ref="AA167" si="643">IF(AK167&gt;=0.285,"OK","NG")</f>
        <v>NG</v>
      </c>
      <c r="AB167" s="136"/>
      <c r="AC167" s="144"/>
      <c r="AD167" s="144"/>
      <c r="AE167" s="144"/>
      <c r="AF167" s="144"/>
      <c r="AG167" s="144"/>
      <c r="AH167" s="145"/>
      <c r="AI167" s="146"/>
      <c r="AJ167" s="68">
        <f t="shared" ref="AJ167" si="644">COUNTIF(AC167:AI167,"●")</f>
        <v>0</v>
      </c>
      <c r="AK167" s="70">
        <f t="shared" ref="AK167" si="645">IF(COUNTA(AC167:AI167)=0,-1,IF(OR(COUNTIF(AC167:AI167,"▲")&gt;6,AND(AC166&lt;$N$9,$N$9&lt;AI166)),0.285,IF(AJ166+AJ167=0,0,AJ167/(AJ167+AJ166))))</f>
        <v>-1</v>
      </c>
      <c r="AL167" s="68" t="str">
        <f>TEXT(AI166,"YYYY-MM")</f>
        <v>2028-07</v>
      </c>
      <c r="AM167" s="69" cm="1">
        <f t="array" ref="AM167">IF(AL167=AL166,0,SUMPRODUCT((AC166:AI166&gt;=$N$8)*(AC166:AI166 &lt;= $N$9)*(TEXT(AC166:AI166,"yyyy-mm")=AL167)*(AC167:AI167 = "●")))</f>
        <v>0</v>
      </c>
      <c r="AN167" s="69" cm="1">
        <f t="array" ref="AN167">IF(AL167=AL166,0,SUMPRODUCT((AC166:AI166&gt;=$N$8)*(AC166:AI166 &lt;= $N$9)*(TEXT(AC166:AI166,"yyyy-mm")=AL167)*(AC167:AI167 = "▲")))</f>
        <v>0</v>
      </c>
      <c r="AO167" s="69" cm="1">
        <f t="array" ref="AO167">IF(AL167=AL166,0,SUMPRODUCT((AC166:AI166&gt;=$N$8)*(AC166:AI166 &lt;= $N$9)*(TEXT(AC166:AI166,"yyyy-mm")=AL167)*(AC167:AI167 = "★")))</f>
        <v>0</v>
      </c>
      <c r="AP167" s="68"/>
      <c r="AQ167" s="19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3"/>
    </row>
    <row r="168" spans="10:55" s="8" customFormat="1" ht="20.25" customHeight="1" x14ac:dyDescent="0.45">
      <c r="J168" s="86"/>
      <c r="K168" s="135"/>
      <c r="L168" s="132">
        <v>121</v>
      </c>
      <c r="M168" s="141">
        <f>S166+1</f>
        <v>46790</v>
      </c>
      <c r="N168" s="141">
        <f t="shared" ref="N168:S168" si="646">M168+1</f>
        <v>46791</v>
      </c>
      <c r="O168" s="141">
        <f t="shared" si="646"/>
        <v>46792</v>
      </c>
      <c r="P168" s="141">
        <f t="shared" si="646"/>
        <v>46793</v>
      </c>
      <c r="Q168" s="141">
        <f t="shared" si="646"/>
        <v>46794</v>
      </c>
      <c r="R168" s="142">
        <f t="shared" si="646"/>
        <v>46795</v>
      </c>
      <c r="S168" s="143">
        <f t="shared" si="646"/>
        <v>46796</v>
      </c>
      <c r="T168" s="135">
        <f t="shared" ref="T168" si="647">COUNTIF(M169:S169,"★")</f>
        <v>0</v>
      </c>
      <c r="U168" s="135"/>
      <c r="V168" s="135" t="str">
        <f>TEXT(M168,"YYYY-MM")</f>
        <v>2028-02</v>
      </c>
      <c r="W168" s="140" cm="1">
        <f t="array" ref="W168">SUMPRODUCT((M168:S168&gt;=$N$8)*(M168:S168 &lt;= $N$9)*(TEXT(M168:S168,"yyyy-mm")=V168)*(M169:S169 = "●"))</f>
        <v>0</v>
      </c>
      <c r="X168" s="140" cm="1">
        <f t="array" ref="X168">SUMPRODUCT((R168:S168&gt;=$N$8)*(R168:S168 &lt;= $N$9)*(TEXT(R168:S168,"yyyy-mm")=V168)*(R169:S169 = "▲"))</f>
        <v>0</v>
      </c>
      <c r="Y168" s="140" cm="1">
        <f t="array" ref="Y168">SUMPRODUCT((M168:S168&gt;=$N$8)*(M168:S168 &lt;= $N$9)*(TEXT(M168:S168,"yyyy-mm")=V168)*(M169:S169 = "★"))</f>
        <v>0</v>
      </c>
      <c r="Z168" s="135"/>
      <c r="AA168" s="135"/>
      <c r="AB168" s="132">
        <v>142</v>
      </c>
      <c r="AC168" s="141">
        <f>AI166+1</f>
        <v>46937</v>
      </c>
      <c r="AD168" s="141">
        <f t="shared" ref="AD168:AI168" si="648">AC168+1</f>
        <v>46938</v>
      </c>
      <c r="AE168" s="141">
        <f t="shared" si="648"/>
        <v>46939</v>
      </c>
      <c r="AF168" s="141">
        <f t="shared" si="648"/>
        <v>46940</v>
      </c>
      <c r="AG168" s="141">
        <f t="shared" si="648"/>
        <v>46941</v>
      </c>
      <c r="AH168" s="142">
        <f t="shared" si="648"/>
        <v>46942</v>
      </c>
      <c r="AI168" s="143">
        <f t="shared" si="648"/>
        <v>46943</v>
      </c>
      <c r="AJ168" s="68">
        <f t="shared" ref="AJ168" si="649">COUNTIF(AC169:AI169,"★")</f>
        <v>0</v>
      </c>
      <c r="AK168" s="68"/>
      <c r="AL168" s="68" t="str">
        <f>TEXT(AC168,"YYYY-MM")</f>
        <v>2028-07</v>
      </c>
      <c r="AM168" s="69" cm="1">
        <f t="array" ref="AM168">SUMPRODUCT((AC168:AI168&gt;=$N$8)*(AC168:AI168 &lt;= $N$9)*(TEXT(AC168:AI168,"yyyy-mm")=AL168)*(AC169:AI169 = "●"))</f>
        <v>0</v>
      </c>
      <c r="AN168" s="69" cm="1">
        <f t="array" ref="AN168">SUMPRODUCT((AH168:AI168&gt;=$N$8)*(AH168:AI168 &lt;= $N$9)*(TEXT(AH168:AI168,"yyyy-mm")=AL168)*(AH169:AI169 = "▲"))</f>
        <v>0</v>
      </c>
      <c r="AO168" s="69" cm="1">
        <f t="array" ref="AO168">SUMPRODUCT((AC168:AI168&gt;=$N$8)*(AC168:AI168 &lt;= $N$9)*(TEXT(AC168:AI168,"yyyy-mm")=AL168)*(AC169:AI169 = "★"))</f>
        <v>0</v>
      </c>
      <c r="AP168" s="68"/>
      <c r="AQ168" s="19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3"/>
    </row>
    <row r="169" spans="10:55" s="8" customFormat="1" ht="20.25" customHeight="1" thickBot="1" x14ac:dyDescent="0.5">
      <c r="J169" s="86"/>
      <c r="K169" s="135" t="str">
        <f t="shared" ref="K169" si="650">IF(U169&gt;=0.285,"OK","NG")</f>
        <v>NG</v>
      </c>
      <c r="L169" s="136"/>
      <c r="M169" s="144"/>
      <c r="N169" s="144"/>
      <c r="O169" s="144"/>
      <c r="P169" s="144"/>
      <c r="Q169" s="144"/>
      <c r="R169" s="145"/>
      <c r="S169" s="146"/>
      <c r="T169" s="135">
        <f t="shared" ref="T169" si="651">COUNTIF(M169:S169,"●")</f>
        <v>0</v>
      </c>
      <c r="U169" s="147">
        <f t="shared" ref="U169" si="652">IF(COUNTA(M169:S169)=0,-1,IF(OR(COUNTIF(M169:S169,"▲")&gt;6,AND(M168&lt;$N$9,$N$9&lt;S168)),0.285,IF(T168+T169=0,0,T169/(T169+T168))))</f>
        <v>-1</v>
      </c>
      <c r="V169" s="135" t="str">
        <f>TEXT(S168,"YYYY-MM")</f>
        <v>2028-02</v>
      </c>
      <c r="W169" s="140" cm="1">
        <f t="array" ref="W169">IF(V169=V168,0,SUMPRODUCT((M168:S168&gt;=$N$8)*(M168:S168 &lt;= $N$9)*(TEXT(M168:S168,"yyyy-mm")=V169)*(M169:S169 = "●")))</f>
        <v>0</v>
      </c>
      <c r="X169" s="140" cm="1">
        <f t="array" ref="X169">IF(V169=V168,0,SUMPRODUCT((M168:S168&gt;=$N$8)*(M168:S168 &lt;= $N$9)*(TEXT(M168:S168,"yyyy-mm")=V169)*(M169:S169 = "▲")))</f>
        <v>0</v>
      </c>
      <c r="Y169" s="140" cm="1">
        <f t="array" ref="Y169">IF(V169=V168,0,SUMPRODUCT((M168:S168&gt;=$N$8)*(M168:S168 &lt;= $N$9)*(TEXT(M168:S168,"yyyy-mm")=V169)*(M169:S169 = "★")))</f>
        <v>0</v>
      </c>
      <c r="Z169" s="135"/>
      <c r="AA169" s="135" t="str">
        <f t="shared" ref="AA169" si="653">IF(AK169&gt;=0.285,"OK","NG")</f>
        <v>NG</v>
      </c>
      <c r="AB169" s="136"/>
      <c r="AC169" s="144"/>
      <c r="AD169" s="144"/>
      <c r="AE169" s="144"/>
      <c r="AF169" s="144"/>
      <c r="AG169" s="144"/>
      <c r="AH169" s="145"/>
      <c r="AI169" s="146"/>
      <c r="AJ169" s="68">
        <f t="shared" ref="AJ169" si="654">COUNTIF(AC169:AI169,"●")</f>
        <v>0</v>
      </c>
      <c r="AK169" s="70">
        <f t="shared" ref="AK169" si="655">IF(COUNTA(AC169:AI169)=0,-1,IF(OR(COUNTIF(AC169:AI169,"▲")&gt;6,AND(AC168&lt;$N$9,$N$9&lt;AI168)),0.285,IF(AJ168+AJ169=0,0,AJ169/(AJ169+AJ168))))</f>
        <v>-1</v>
      </c>
      <c r="AL169" s="68" t="str">
        <f>TEXT(AI168,"YYYY-MM")</f>
        <v>2028-07</v>
      </c>
      <c r="AM169" s="69" cm="1">
        <f t="array" ref="AM169">IF(AL169=AL168,0,SUMPRODUCT((AC168:AI168&gt;=$N$8)*(AC168:AI168 &lt;= $N$9)*(TEXT(AC168:AI168,"yyyy-mm")=AL169)*(AC169:AI169 = "●")))</f>
        <v>0</v>
      </c>
      <c r="AN169" s="69" cm="1">
        <f t="array" ref="AN169">IF(AL169=AL168,0,SUMPRODUCT((AC168:AI168&gt;=$N$8)*(AC168:AI168 &lt;= $N$9)*(TEXT(AC168:AI168,"yyyy-mm")=AL169)*(AC169:AI169 = "▲")))</f>
        <v>0</v>
      </c>
      <c r="AO169" s="69" cm="1">
        <f t="array" ref="AO169">IF(AL169=AL168,0,SUMPRODUCT((AC168:AI168&gt;=$N$8)*(AC168:AI168 &lt;= $N$9)*(TEXT(AC168:AI168,"yyyy-mm")=AL169)*(AC169:AI169 = "★")))</f>
        <v>0</v>
      </c>
      <c r="AP169" s="68"/>
      <c r="AQ169" s="19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3"/>
    </row>
    <row r="170" spans="10:55" s="8" customFormat="1" ht="20.25" customHeight="1" x14ac:dyDescent="0.45">
      <c r="J170" s="86"/>
      <c r="K170" s="135"/>
      <c r="L170" s="132">
        <v>122</v>
      </c>
      <c r="M170" s="141">
        <f>S168+1</f>
        <v>46797</v>
      </c>
      <c r="N170" s="141">
        <f t="shared" ref="N170:S170" si="656">M170+1</f>
        <v>46798</v>
      </c>
      <c r="O170" s="141">
        <f t="shared" si="656"/>
        <v>46799</v>
      </c>
      <c r="P170" s="141">
        <f t="shared" si="656"/>
        <v>46800</v>
      </c>
      <c r="Q170" s="141">
        <f t="shared" si="656"/>
        <v>46801</v>
      </c>
      <c r="R170" s="142">
        <f t="shared" si="656"/>
        <v>46802</v>
      </c>
      <c r="S170" s="143">
        <f t="shared" si="656"/>
        <v>46803</v>
      </c>
      <c r="T170" s="135">
        <f t="shared" ref="T170" si="657">COUNTIF(M171:S171,"★")</f>
        <v>0</v>
      </c>
      <c r="U170" s="135"/>
      <c r="V170" s="135" t="str">
        <f>TEXT(M170,"YYYY-MM")</f>
        <v>2028-02</v>
      </c>
      <c r="W170" s="140" cm="1">
        <f t="array" ref="W170">SUMPRODUCT((M170:S170&gt;=$N$8)*(M170:S170 &lt;= $N$9)*(TEXT(M170:S170,"yyyy-mm")=V170)*(M171:S171 = "●"))</f>
        <v>0</v>
      </c>
      <c r="X170" s="140" cm="1">
        <f t="array" ref="X170">SUMPRODUCT((R170:S170&gt;=$N$8)*(R170:S170 &lt;= $N$9)*(TEXT(R170:S170,"yyyy-mm")=V170)*(R171:S171 = "▲"))</f>
        <v>0</v>
      </c>
      <c r="Y170" s="140" cm="1">
        <f t="array" ref="Y170">SUMPRODUCT((M170:S170&gt;=$N$8)*(M170:S170 &lt;= $N$9)*(TEXT(M170:S170,"yyyy-mm")=V170)*(M171:S171 = "★"))</f>
        <v>0</v>
      </c>
      <c r="Z170" s="135"/>
      <c r="AA170" s="135"/>
      <c r="AB170" s="132">
        <v>143</v>
      </c>
      <c r="AC170" s="141">
        <f>AI168+1</f>
        <v>46944</v>
      </c>
      <c r="AD170" s="141">
        <f t="shared" ref="AD170:AI170" si="658">AC170+1</f>
        <v>46945</v>
      </c>
      <c r="AE170" s="141">
        <f t="shared" si="658"/>
        <v>46946</v>
      </c>
      <c r="AF170" s="141">
        <f t="shared" si="658"/>
        <v>46947</v>
      </c>
      <c r="AG170" s="141">
        <f t="shared" si="658"/>
        <v>46948</v>
      </c>
      <c r="AH170" s="142">
        <f t="shared" si="658"/>
        <v>46949</v>
      </c>
      <c r="AI170" s="143">
        <f t="shared" si="658"/>
        <v>46950</v>
      </c>
      <c r="AJ170" s="68">
        <f t="shared" ref="AJ170" si="659">COUNTIF(AC171:AI171,"★")</f>
        <v>0</v>
      </c>
      <c r="AK170" s="68"/>
      <c r="AL170" s="68" t="str">
        <f>TEXT(AC170,"YYYY-MM")</f>
        <v>2028-07</v>
      </c>
      <c r="AM170" s="69" cm="1">
        <f t="array" ref="AM170">SUMPRODUCT((AC170:AI170&gt;=$N$8)*(AC170:AI170 &lt;= $N$9)*(TEXT(AC170:AI170,"yyyy-mm")=AL170)*(AC171:AI171 = "●"))</f>
        <v>0</v>
      </c>
      <c r="AN170" s="69" cm="1">
        <f t="array" ref="AN170">SUMPRODUCT((AH170:AI170&gt;=$N$8)*(AH170:AI170 &lt;= $N$9)*(TEXT(AH170:AI170,"yyyy-mm")=AL170)*(AH171:AI171 = "▲"))</f>
        <v>0</v>
      </c>
      <c r="AO170" s="69" cm="1">
        <f t="array" ref="AO170">SUMPRODUCT((AC170:AI170&gt;=$N$8)*(AC170:AI170 &lt;= $N$9)*(TEXT(AC170:AI170,"yyyy-mm")=AL170)*(AC171:AI171 = "★"))</f>
        <v>0</v>
      </c>
      <c r="AP170" s="68"/>
      <c r="AQ170" s="19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3"/>
    </row>
    <row r="171" spans="10:55" s="8" customFormat="1" ht="20.25" customHeight="1" thickBot="1" x14ac:dyDescent="0.5">
      <c r="J171" s="86"/>
      <c r="K171" s="135" t="str">
        <f t="shared" ref="K171" si="660">IF(U171&gt;=0.285,"OK","NG")</f>
        <v>NG</v>
      </c>
      <c r="L171" s="136"/>
      <c r="M171" s="144"/>
      <c r="N171" s="144"/>
      <c r="O171" s="144"/>
      <c r="P171" s="144"/>
      <c r="Q171" s="144"/>
      <c r="R171" s="145"/>
      <c r="S171" s="146"/>
      <c r="T171" s="135">
        <f t="shared" ref="T171" si="661">COUNTIF(M171:S171,"●")</f>
        <v>0</v>
      </c>
      <c r="U171" s="147">
        <f t="shared" ref="U171" si="662">IF(COUNTA(M171:S171)=0,-1,IF(OR(COUNTIF(M171:S171,"▲")&gt;6,AND(M170&lt;$N$9,$N$9&lt;S170)),0.285,IF(T170+T171=0,0,T171/(T171+T170))))</f>
        <v>-1</v>
      </c>
      <c r="V171" s="135" t="str">
        <f>TEXT(S170,"YYYY-MM")</f>
        <v>2028-02</v>
      </c>
      <c r="W171" s="140" cm="1">
        <f t="array" ref="W171">IF(V171=V170,0,SUMPRODUCT((M170:S170&gt;=$N$8)*(M170:S170 &lt;= $N$9)*(TEXT(M170:S170,"yyyy-mm")=V171)*(M171:S171 = "●")))</f>
        <v>0</v>
      </c>
      <c r="X171" s="140" cm="1">
        <f t="array" ref="X171">IF(V171=V170,0,SUMPRODUCT((M170:S170&gt;=$N$8)*(M170:S170 &lt;= $N$9)*(TEXT(M170:S170,"yyyy-mm")=V171)*(M171:S171 = "▲")))</f>
        <v>0</v>
      </c>
      <c r="Y171" s="140" cm="1">
        <f t="array" ref="Y171">IF(V171=V170,0,SUMPRODUCT((M170:S170&gt;=$N$8)*(M170:S170 &lt;= $N$9)*(TEXT(M170:S170,"yyyy-mm")=V171)*(M171:S171 = "★")))</f>
        <v>0</v>
      </c>
      <c r="Z171" s="135"/>
      <c r="AA171" s="135" t="str">
        <f t="shared" ref="AA171" si="663">IF(AK171&gt;=0.285,"OK","NG")</f>
        <v>NG</v>
      </c>
      <c r="AB171" s="136"/>
      <c r="AC171" s="144"/>
      <c r="AD171" s="144"/>
      <c r="AE171" s="144"/>
      <c r="AF171" s="144"/>
      <c r="AG171" s="144"/>
      <c r="AH171" s="145"/>
      <c r="AI171" s="146"/>
      <c r="AJ171" s="68">
        <f t="shared" ref="AJ171" si="664">COUNTIF(AC171:AI171,"●")</f>
        <v>0</v>
      </c>
      <c r="AK171" s="70">
        <f t="shared" ref="AK171" si="665">IF(COUNTA(AC171:AI171)=0,-1,IF(OR(COUNTIF(AC171:AI171,"▲")&gt;6,AND(AC170&lt;$N$9,$N$9&lt;AI170)),0.285,IF(AJ170+AJ171=0,0,AJ171/(AJ171+AJ170))))</f>
        <v>-1</v>
      </c>
      <c r="AL171" s="68" t="str">
        <f>TEXT(AI170,"YYYY-MM")</f>
        <v>2028-07</v>
      </c>
      <c r="AM171" s="69" cm="1">
        <f t="array" ref="AM171">IF(AL171=AL170,0,SUMPRODUCT((AC170:AI170&gt;=$N$8)*(AC170:AI170 &lt;= $N$9)*(TEXT(AC170:AI170,"yyyy-mm")=AL171)*(AC171:AI171 = "●")))</f>
        <v>0</v>
      </c>
      <c r="AN171" s="69" cm="1">
        <f t="array" ref="AN171">IF(AL171=AL170,0,SUMPRODUCT((AC170:AI170&gt;=$N$8)*(AC170:AI170 &lt;= $N$9)*(TEXT(AC170:AI170,"yyyy-mm")=AL171)*(AC171:AI171 = "▲")))</f>
        <v>0</v>
      </c>
      <c r="AO171" s="69" cm="1">
        <f t="array" ref="AO171">IF(AL171=AL170,0,SUMPRODUCT((AC170:AI170&gt;=$N$8)*(AC170:AI170 &lt;= $N$9)*(TEXT(AC170:AI170,"yyyy-mm")=AL171)*(AC171:AI171 = "★")))</f>
        <v>0</v>
      </c>
      <c r="AP171" s="68"/>
      <c r="AQ171" s="19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3"/>
    </row>
    <row r="172" spans="10:55" s="8" customFormat="1" ht="20.25" customHeight="1" x14ac:dyDescent="0.45">
      <c r="J172" s="86"/>
      <c r="K172" s="135"/>
      <c r="L172" s="132">
        <v>123</v>
      </c>
      <c r="M172" s="141">
        <f>S170+1</f>
        <v>46804</v>
      </c>
      <c r="N172" s="141">
        <f t="shared" ref="N172:S172" si="666">M172+1</f>
        <v>46805</v>
      </c>
      <c r="O172" s="141">
        <f t="shared" si="666"/>
        <v>46806</v>
      </c>
      <c r="P172" s="141">
        <f t="shared" si="666"/>
        <v>46807</v>
      </c>
      <c r="Q172" s="141">
        <f t="shared" si="666"/>
        <v>46808</v>
      </c>
      <c r="R172" s="142">
        <f t="shared" si="666"/>
        <v>46809</v>
      </c>
      <c r="S172" s="143">
        <f t="shared" si="666"/>
        <v>46810</v>
      </c>
      <c r="T172" s="135">
        <f t="shared" ref="T172" si="667">COUNTIF(M173:S173,"★")</f>
        <v>0</v>
      </c>
      <c r="U172" s="135"/>
      <c r="V172" s="135" t="str">
        <f>TEXT(M172,"YYYY-MM")</f>
        <v>2028-02</v>
      </c>
      <c r="W172" s="140" cm="1">
        <f t="array" ref="W172">SUMPRODUCT((M172:S172&gt;=$N$8)*(M172:S172 &lt;= $N$9)*(TEXT(M172:S172,"yyyy-mm")=V172)*(M173:S173 = "●"))</f>
        <v>0</v>
      </c>
      <c r="X172" s="140" cm="1">
        <f t="array" ref="X172">SUMPRODUCT((R172:S172&gt;=$N$8)*(R172:S172 &lt;= $N$9)*(TEXT(R172:S172,"yyyy-mm")=V172)*(R173:S173 = "▲"))</f>
        <v>0</v>
      </c>
      <c r="Y172" s="140" cm="1">
        <f t="array" ref="Y172">SUMPRODUCT((M172:S172&gt;=$N$8)*(M172:S172 &lt;= $N$9)*(TEXT(M172:S172,"yyyy-mm")=V172)*(M173:S173 = "★"))</f>
        <v>0</v>
      </c>
      <c r="Z172" s="135"/>
      <c r="AA172" s="135"/>
      <c r="AB172" s="132">
        <v>144</v>
      </c>
      <c r="AC172" s="141">
        <f>AI170+1</f>
        <v>46951</v>
      </c>
      <c r="AD172" s="141">
        <f t="shared" ref="AD172:AI172" si="668">AC172+1</f>
        <v>46952</v>
      </c>
      <c r="AE172" s="141">
        <f t="shared" si="668"/>
        <v>46953</v>
      </c>
      <c r="AF172" s="141">
        <f t="shared" si="668"/>
        <v>46954</v>
      </c>
      <c r="AG172" s="141">
        <f t="shared" si="668"/>
        <v>46955</v>
      </c>
      <c r="AH172" s="142">
        <f t="shared" si="668"/>
        <v>46956</v>
      </c>
      <c r="AI172" s="143">
        <f t="shared" si="668"/>
        <v>46957</v>
      </c>
      <c r="AJ172" s="68">
        <f t="shared" ref="AJ172" si="669">COUNTIF(AC173:AI173,"★")</f>
        <v>0</v>
      </c>
      <c r="AK172" s="68"/>
      <c r="AL172" s="68" t="str">
        <f>TEXT(AC172,"YYYY-MM")</f>
        <v>2028-07</v>
      </c>
      <c r="AM172" s="69" cm="1">
        <f t="array" ref="AM172">SUMPRODUCT((AC172:AI172&gt;=$N$8)*(AC172:AI172 &lt;= $N$9)*(TEXT(AC172:AI172,"yyyy-mm")=AL172)*(AC173:AI173 = "●"))</f>
        <v>0</v>
      </c>
      <c r="AN172" s="69" cm="1">
        <f t="array" ref="AN172">SUMPRODUCT((AH172:AI172&gt;=$N$8)*(AH172:AI172 &lt;= $N$9)*(TEXT(AH172:AI172,"yyyy-mm")=AL172)*(AH173:AI173 = "▲"))</f>
        <v>0</v>
      </c>
      <c r="AO172" s="69" cm="1">
        <f t="array" ref="AO172">SUMPRODUCT((AC172:AI172&gt;=$N$8)*(AC172:AI172 &lt;= $N$9)*(TEXT(AC172:AI172,"yyyy-mm")=AL172)*(AC173:AI173 = "★"))</f>
        <v>0</v>
      </c>
      <c r="AP172" s="68"/>
      <c r="AQ172" s="19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3"/>
    </row>
    <row r="173" spans="10:55" s="8" customFormat="1" ht="20.25" customHeight="1" thickBot="1" x14ac:dyDescent="0.5">
      <c r="J173" s="86"/>
      <c r="K173" s="135" t="str">
        <f t="shared" ref="K173" si="670">IF(U173&gt;=0.285,"OK","NG")</f>
        <v>NG</v>
      </c>
      <c r="L173" s="136"/>
      <c r="M173" s="144"/>
      <c r="N173" s="144"/>
      <c r="O173" s="144"/>
      <c r="P173" s="144"/>
      <c r="Q173" s="144"/>
      <c r="R173" s="145"/>
      <c r="S173" s="146"/>
      <c r="T173" s="135">
        <f t="shared" ref="T173" si="671">COUNTIF(M173:S173,"●")</f>
        <v>0</v>
      </c>
      <c r="U173" s="147">
        <f t="shared" ref="U173" si="672">IF(COUNTA(M173:S173)=0,-1,IF(OR(COUNTIF(M173:S173,"▲")&gt;6,AND(M172&lt;$N$9,$N$9&lt;S172)),0.285,IF(T172+T173=0,0,T173/(T173+T172))))</f>
        <v>-1</v>
      </c>
      <c r="V173" s="135" t="str">
        <f>TEXT(S172,"YYYY-MM")</f>
        <v>2028-02</v>
      </c>
      <c r="W173" s="140" cm="1">
        <f t="array" ref="W173">IF(V173=V172,0,SUMPRODUCT((M172:S172&gt;=$N$8)*(M172:S172 &lt;= $N$9)*(TEXT(M172:S172,"yyyy-mm")=V173)*(M173:S173 = "●")))</f>
        <v>0</v>
      </c>
      <c r="X173" s="140" cm="1">
        <f t="array" ref="X173">IF(V173=V172,0,SUMPRODUCT((M172:S172&gt;=$N$8)*(M172:S172 &lt;= $N$9)*(TEXT(M172:S172,"yyyy-mm")=V173)*(M173:S173 = "▲")))</f>
        <v>0</v>
      </c>
      <c r="Y173" s="140" cm="1">
        <f t="array" ref="Y173">IF(V173=V172,0,SUMPRODUCT((M172:S172&gt;=$N$8)*(M172:S172 &lt;= $N$9)*(TEXT(M172:S172,"yyyy-mm")=V173)*(M173:S173 = "★")))</f>
        <v>0</v>
      </c>
      <c r="Z173" s="135"/>
      <c r="AA173" s="135" t="str">
        <f t="shared" ref="AA173" si="673">IF(AK173&gt;=0.285,"OK","NG")</f>
        <v>NG</v>
      </c>
      <c r="AB173" s="136"/>
      <c r="AC173" s="144"/>
      <c r="AD173" s="144"/>
      <c r="AE173" s="144"/>
      <c r="AF173" s="144"/>
      <c r="AG173" s="144"/>
      <c r="AH173" s="145"/>
      <c r="AI173" s="146"/>
      <c r="AJ173" s="68">
        <f t="shared" ref="AJ173" si="674">COUNTIF(AC173:AI173,"●")</f>
        <v>0</v>
      </c>
      <c r="AK173" s="70">
        <f t="shared" ref="AK173" si="675">IF(COUNTA(AC173:AI173)=0,-1,IF(OR(COUNTIF(AC173:AI173,"▲")&gt;6,AND(AC172&lt;$N$9,$N$9&lt;AI172)),0.285,IF(AJ172+AJ173=0,0,AJ173/(AJ173+AJ172))))</f>
        <v>-1</v>
      </c>
      <c r="AL173" s="68" t="str">
        <f>TEXT(AI172,"YYYY-MM")</f>
        <v>2028-07</v>
      </c>
      <c r="AM173" s="69" cm="1">
        <f t="array" ref="AM173">IF(AL173=AL172,0,SUMPRODUCT((AC172:AI172&gt;=$N$8)*(AC172:AI172 &lt;= $N$9)*(TEXT(AC172:AI172,"yyyy-mm")=AL173)*(AC173:AI173 = "●")))</f>
        <v>0</v>
      </c>
      <c r="AN173" s="69" cm="1">
        <f t="array" ref="AN173">IF(AL173=AL172,0,SUMPRODUCT((AC172:AI172&gt;=$N$8)*(AC172:AI172 &lt;= $N$9)*(TEXT(AC172:AI172,"yyyy-mm")=AL173)*(AC173:AI173 = "▲")))</f>
        <v>0</v>
      </c>
      <c r="AO173" s="69" cm="1">
        <f t="array" ref="AO173">IF(AL173=AL172,0,SUMPRODUCT((AC172:AI172&gt;=$N$8)*(AC172:AI172 &lt;= $N$9)*(TEXT(AC172:AI172,"yyyy-mm")=AL173)*(AC173:AI173 = "★")))</f>
        <v>0</v>
      </c>
      <c r="AP173" s="68"/>
      <c r="AQ173" s="19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3"/>
    </row>
    <row r="174" spans="10:55" s="8" customFormat="1" ht="20.25" customHeight="1" x14ac:dyDescent="0.45">
      <c r="J174" s="86"/>
      <c r="K174" s="135"/>
      <c r="L174" s="132">
        <v>124</v>
      </c>
      <c r="M174" s="141">
        <f>S172+1</f>
        <v>46811</v>
      </c>
      <c r="N174" s="141">
        <f t="shared" ref="N174:S174" si="676">M174+1</f>
        <v>46812</v>
      </c>
      <c r="O174" s="141">
        <f t="shared" si="676"/>
        <v>46813</v>
      </c>
      <c r="P174" s="141">
        <f t="shared" si="676"/>
        <v>46814</v>
      </c>
      <c r="Q174" s="141">
        <f t="shared" si="676"/>
        <v>46815</v>
      </c>
      <c r="R174" s="142">
        <f t="shared" si="676"/>
        <v>46816</v>
      </c>
      <c r="S174" s="143">
        <f t="shared" si="676"/>
        <v>46817</v>
      </c>
      <c r="T174" s="135">
        <f t="shared" ref="T174" si="677">COUNTIF(M175:S175,"★")</f>
        <v>0</v>
      </c>
      <c r="U174" s="135"/>
      <c r="V174" s="135" t="str">
        <f>TEXT(M174,"YYYY-MM")</f>
        <v>2028-02</v>
      </c>
      <c r="W174" s="140" cm="1">
        <f t="array" ref="W174">SUMPRODUCT((M174:S174&gt;=$N$8)*(M174:S174 &lt;= $N$9)*(TEXT(M174:S174,"yyyy-mm")=V174)*(M175:S175 = "●"))</f>
        <v>0</v>
      </c>
      <c r="X174" s="140" cm="1">
        <f t="array" ref="X174">SUMPRODUCT((R174:S174&gt;=$N$8)*(R174:S174 &lt;= $N$9)*(TEXT(R174:S174,"yyyy-mm")=V174)*(R175:S175 = "▲"))</f>
        <v>0</v>
      </c>
      <c r="Y174" s="140" cm="1">
        <f t="array" ref="Y174">SUMPRODUCT((M174:S174&gt;=$N$8)*(M174:S174 &lt;= $N$9)*(TEXT(M174:S174,"yyyy-mm")=V174)*(M175:S175 = "★"))</f>
        <v>0</v>
      </c>
      <c r="Z174" s="135"/>
      <c r="AA174" s="135"/>
      <c r="AB174" s="132">
        <v>145</v>
      </c>
      <c r="AC174" s="141">
        <f>AI172+1</f>
        <v>46958</v>
      </c>
      <c r="AD174" s="141">
        <f t="shared" ref="AD174:AI174" si="678">AC174+1</f>
        <v>46959</v>
      </c>
      <c r="AE174" s="141">
        <f t="shared" si="678"/>
        <v>46960</v>
      </c>
      <c r="AF174" s="141">
        <f t="shared" si="678"/>
        <v>46961</v>
      </c>
      <c r="AG174" s="141">
        <f t="shared" si="678"/>
        <v>46962</v>
      </c>
      <c r="AH174" s="142">
        <f t="shared" si="678"/>
        <v>46963</v>
      </c>
      <c r="AI174" s="143">
        <f t="shared" si="678"/>
        <v>46964</v>
      </c>
      <c r="AJ174" s="68">
        <f t="shared" ref="AJ174" si="679">COUNTIF(AC175:AI175,"★")</f>
        <v>0</v>
      </c>
      <c r="AK174" s="68"/>
      <c r="AL174" s="68" t="str">
        <f>TEXT(AC174,"YYYY-MM")</f>
        <v>2028-07</v>
      </c>
      <c r="AM174" s="69" cm="1">
        <f t="array" ref="AM174">SUMPRODUCT((AC174:AI174&gt;=$N$8)*(AC174:AI174 &lt;= $N$9)*(TEXT(AC174:AI174,"yyyy-mm")=AL174)*(AC175:AI175 = "●"))</f>
        <v>0</v>
      </c>
      <c r="AN174" s="69" cm="1">
        <f t="array" ref="AN174">SUMPRODUCT((AH174:AI174&gt;=$N$8)*(AH174:AI174 &lt;= $N$9)*(TEXT(AH174:AI174,"yyyy-mm")=AL174)*(AH175:AI175 = "▲"))</f>
        <v>0</v>
      </c>
      <c r="AO174" s="69" cm="1">
        <f t="array" ref="AO174">SUMPRODUCT((AC174:AI174&gt;=$N$8)*(AC174:AI174 &lt;= $N$9)*(TEXT(AC174:AI174,"yyyy-mm")=AL174)*(AC175:AI175 = "★"))</f>
        <v>0</v>
      </c>
      <c r="AP174" s="68"/>
      <c r="AQ174" s="19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3"/>
    </row>
    <row r="175" spans="10:55" s="8" customFormat="1" ht="20.25" customHeight="1" thickBot="1" x14ac:dyDescent="0.5">
      <c r="J175" s="86"/>
      <c r="K175" s="135" t="str">
        <f t="shared" ref="K175" si="680">IF(U175&gt;=0.285,"OK","NG")</f>
        <v>NG</v>
      </c>
      <c r="L175" s="136"/>
      <c r="M175" s="144"/>
      <c r="N175" s="144"/>
      <c r="O175" s="144"/>
      <c r="P175" s="144"/>
      <c r="Q175" s="144"/>
      <c r="R175" s="145"/>
      <c r="S175" s="146"/>
      <c r="T175" s="135">
        <f t="shared" ref="T175" si="681">COUNTIF(M175:S175,"●")</f>
        <v>0</v>
      </c>
      <c r="U175" s="147">
        <f t="shared" ref="U175" si="682">IF(COUNTA(M175:S175)=0,-1,IF(OR(COUNTIF(M175:S175,"▲")&gt;6,AND(M174&lt;$N$9,$N$9&lt;S174)),0.285,IF(T174+T175=0,0,T175/(T175+T174))))</f>
        <v>-1</v>
      </c>
      <c r="V175" s="135" t="str">
        <f>TEXT(S174,"YYYY-MM")</f>
        <v>2028-03</v>
      </c>
      <c r="W175" s="140" cm="1">
        <f t="array" ref="W175">IF(V175=V174,0,SUMPRODUCT((M174:S174&gt;=$N$8)*(M174:S174 &lt;= $N$9)*(TEXT(M174:S174,"yyyy-mm")=V175)*(M175:S175 = "●")))</f>
        <v>0</v>
      </c>
      <c r="X175" s="140" cm="1">
        <f t="array" ref="X175">IF(V175=V174,0,SUMPRODUCT((M174:S174&gt;=$N$8)*(M174:S174 &lt;= $N$9)*(TEXT(M174:S174,"yyyy-mm")=V175)*(M175:S175 = "▲")))</f>
        <v>0</v>
      </c>
      <c r="Y175" s="140" cm="1">
        <f t="array" ref="Y175">IF(V175=V174,0,SUMPRODUCT((M174:S174&gt;=$N$8)*(M174:S174 &lt;= $N$9)*(TEXT(M174:S174,"yyyy-mm")=V175)*(M175:S175 = "★")))</f>
        <v>0</v>
      </c>
      <c r="Z175" s="135"/>
      <c r="AA175" s="135" t="str">
        <f t="shared" ref="AA175" si="683">IF(AK175&gt;=0.285,"OK","NG")</f>
        <v>NG</v>
      </c>
      <c r="AB175" s="136"/>
      <c r="AC175" s="144"/>
      <c r="AD175" s="144"/>
      <c r="AE175" s="144"/>
      <c r="AF175" s="144"/>
      <c r="AG175" s="144"/>
      <c r="AH175" s="145"/>
      <c r="AI175" s="146"/>
      <c r="AJ175" s="68">
        <f t="shared" ref="AJ175" si="684">COUNTIF(AC175:AI175,"●")</f>
        <v>0</v>
      </c>
      <c r="AK175" s="70">
        <f t="shared" ref="AK175" si="685">IF(COUNTA(AC175:AI175)=0,-1,IF(OR(COUNTIF(AC175:AI175,"▲")&gt;6,AND(AC174&lt;$N$9,$N$9&lt;AI174)),0.285,IF(AJ174+AJ175=0,0,AJ175/(AJ175+AJ174))))</f>
        <v>-1</v>
      </c>
      <c r="AL175" s="68" t="str">
        <f>TEXT(AI174,"YYYY-MM")</f>
        <v>2028-07</v>
      </c>
      <c r="AM175" s="69" cm="1">
        <f t="array" ref="AM175">IF(AL175=AL174,0,SUMPRODUCT((AC174:AI174&gt;=$N$8)*(AC174:AI174 &lt;= $N$9)*(TEXT(AC174:AI174,"yyyy-mm")=AL175)*(AC175:AI175 = "●")))</f>
        <v>0</v>
      </c>
      <c r="AN175" s="69" cm="1">
        <f t="array" ref="AN175">IF(AL175=AL174,0,SUMPRODUCT((AC174:AI174&gt;=$N$8)*(AC174:AI174 &lt;= $N$9)*(TEXT(AC174:AI174,"yyyy-mm")=AL175)*(AC175:AI175 = "▲")))</f>
        <v>0</v>
      </c>
      <c r="AO175" s="69" cm="1">
        <f t="array" ref="AO175">IF(AL175=AL174,0,SUMPRODUCT((AC174:AI174&gt;=$N$8)*(AC174:AI174 &lt;= $N$9)*(TEXT(AC174:AI174,"yyyy-mm")=AL175)*(AC175:AI175 = "★")))</f>
        <v>0</v>
      </c>
      <c r="AP175" s="68"/>
      <c r="AQ175" s="19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3"/>
    </row>
    <row r="176" spans="10:55" s="8" customFormat="1" ht="20.25" customHeight="1" x14ac:dyDescent="0.45">
      <c r="J176" s="86"/>
      <c r="K176" s="135"/>
      <c r="L176" s="132">
        <v>125</v>
      </c>
      <c r="M176" s="141">
        <f>S174+1</f>
        <v>46818</v>
      </c>
      <c r="N176" s="141">
        <f t="shared" ref="N176:S176" si="686">M176+1</f>
        <v>46819</v>
      </c>
      <c r="O176" s="141">
        <f t="shared" si="686"/>
        <v>46820</v>
      </c>
      <c r="P176" s="141">
        <f t="shared" si="686"/>
        <v>46821</v>
      </c>
      <c r="Q176" s="141">
        <f t="shared" si="686"/>
        <v>46822</v>
      </c>
      <c r="R176" s="142">
        <f t="shared" si="686"/>
        <v>46823</v>
      </c>
      <c r="S176" s="143">
        <f t="shared" si="686"/>
        <v>46824</v>
      </c>
      <c r="T176" s="135">
        <f t="shared" ref="T176" si="687">COUNTIF(M177:S177,"★")</f>
        <v>0</v>
      </c>
      <c r="U176" s="135"/>
      <c r="V176" s="135" t="str">
        <f>TEXT(M176,"YYYY-MM")</f>
        <v>2028-03</v>
      </c>
      <c r="W176" s="140" cm="1">
        <f t="array" ref="W176">SUMPRODUCT((M176:S176&gt;=$N$8)*(M176:S176 &lt;= $N$9)*(TEXT(M176:S176,"yyyy-mm")=V176)*(M177:S177 = "●"))</f>
        <v>0</v>
      </c>
      <c r="X176" s="140" cm="1">
        <f t="array" ref="X176">SUMPRODUCT((R176:S176&gt;=$N$8)*(R176:S176 &lt;= $N$9)*(TEXT(R176:S176,"yyyy-mm")=V176)*(R177:S177 = "▲"))</f>
        <v>0</v>
      </c>
      <c r="Y176" s="140" cm="1">
        <f t="array" ref="Y176">SUMPRODUCT((M176:S176&gt;=$N$8)*(M176:S176 &lt;= $N$9)*(TEXT(M176:S176,"yyyy-mm")=V176)*(M177:S177 = "★"))</f>
        <v>0</v>
      </c>
      <c r="Z176" s="135"/>
      <c r="AA176" s="135"/>
      <c r="AB176" s="132">
        <v>146</v>
      </c>
      <c r="AC176" s="141">
        <f>AI174+1</f>
        <v>46965</v>
      </c>
      <c r="AD176" s="141">
        <f t="shared" ref="AD176:AI176" si="688">AC176+1</f>
        <v>46966</v>
      </c>
      <c r="AE176" s="141">
        <f t="shared" si="688"/>
        <v>46967</v>
      </c>
      <c r="AF176" s="141">
        <f t="shared" si="688"/>
        <v>46968</v>
      </c>
      <c r="AG176" s="141">
        <f t="shared" si="688"/>
        <v>46969</v>
      </c>
      <c r="AH176" s="142">
        <f t="shared" si="688"/>
        <v>46970</v>
      </c>
      <c r="AI176" s="143">
        <f t="shared" si="688"/>
        <v>46971</v>
      </c>
      <c r="AJ176" s="68">
        <f t="shared" ref="AJ176" si="689">COUNTIF(AC177:AI177,"★")</f>
        <v>0</v>
      </c>
      <c r="AK176" s="68"/>
      <c r="AL176" s="68" t="str">
        <f>TEXT(AC176,"YYYY-MM")</f>
        <v>2028-07</v>
      </c>
      <c r="AM176" s="69" cm="1">
        <f t="array" ref="AM176">SUMPRODUCT((AC176:AI176&gt;=$N$8)*(AC176:AI176 &lt;= $N$9)*(TEXT(AC176:AI176,"yyyy-mm")=AL176)*(AC177:AI177 = "●"))</f>
        <v>0</v>
      </c>
      <c r="AN176" s="69" cm="1">
        <f t="array" ref="AN176">SUMPRODUCT((AH176:AI176&gt;=$N$8)*(AH176:AI176 &lt;= $N$9)*(TEXT(AH176:AI176,"yyyy-mm")=AL176)*(AH177:AI177 = "▲"))</f>
        <v>0</v>
      </c>
      <c r="AO176" s="69" cm="1">
        <f t="array" ref="AO176">SUMPRODUCT((AC176:AI176&gt;=$N$8)*(AC176:AI176 &lt;= $N$9)*(TEXT(AC176:AI176,"yyyy-mm")=AL176)*(AC177:AI177 = "★"))</f>
        <v>0</v>
      </c>
      <c r="AP176" s="68"/>
      <c r="AQ176" s="19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3"/>
    </row>
    <row r="177" spans="9:55" s="8" customFormat="1" ht="20.25" customHeight="1" thickBot="1" x14ac:dyDescent="0.5">
      <c r="J177" s="86"/>
      <c r="K177" s="135" t="str">
        <f t="shared" ref="K177" si="690">IF(U177&gt;=0.285,"OK","NG")</f>
        <v>NG</v>
      </c>
      <c r="L177" s="136"/>
      <c r="M177" s="144"/>
      <c r="N177" s="144"/>
      <c r="O177" s="144"/>
      <c r="P177" s="144"/>
      <c r="Q177" s="144"/>
      <c r="R177" s="145"/>
      <c r="S177" s="146"/>
      <c r="T177" s="135">
        <f t="shared" ref="T177" si="691">COUNTIF(M177:S177,"●")</f>
        <v>0</v>
      </c>
      <c r="U177" s="147">
        <f t="shared" ref="U177" si="692">IF(COUNTA(M177:S177)=0,-1,IF(OR(COUNTIF(M177:S177,"▲")&gt;6,AND(M176&lt;$N$9,$N$9&lt;S176)),0.285,IF(T176+T177=0,0,T177/(T177+T176))))</f>
        <v>-1</v>
      </c>
      <c r="V177" s="135" t="str">
        <f>TEXT(S176,"YYYY-MM")</f>
        <v>2028-03</v>
      </c>
      <c r="W177" s="140" cm="1">
        <f t="array" ref="W177">IF(V177=V176,0,SUMPRODUCT((M176:S176&gt;=$N$8)*(M176:S176 &lt;= $N$9)*(TEXT(M176:S176,"yyyy-mm")=V177)*(M177:S177 = "●")))</f>
        <v>0</v>
      </c>
      <c r="X177" s="140" cm="1">
        <f t="array" ref="X177">IF(V177=V176,0,SUMPRODUCT((M176:S176&gt;=$N$8)*(M176:S176 &lt;= $N$9)*(TEXT(M176:S176,"yyyy-mm")=V177)*(M177:S177 = "▲")))</f>
        <v>0</v>
      </c>
      <c r="Y177" s="140" cm="1">
        <f t="array" ref="Y177">IF(V177=V176,0,SUMPRODUCT((M176:S176&gt;=$N$8)*(M176:S176 &lt;= $N$9)*(TEXT(M176:S176,"yyyy-mm")=V177)*(M177:S177 = "★")))</f>
        <v>0</v>
      </c>
      <c r="Z177" s="135"/>
      <c r="AA177" s="135" t="str">
        <f t="shared" ref="AA177" si="693">IF(AK177&gt;=0.285,"OK","NG")</f>
        <v>NG</v>
      </c>
      <c r="AB177" s="136"/>
      <c r="AC177" s="144"/>
      <c r="AD177" s="144"/>
      <c r="AE177" s="144"/>
      <c r="AF177" s="144"/>
      <c r="AG177" s="144"/>
      <c r="AH177" s="145"/>
      <c r="AI177" s="146"/>
      <c r="AJ177" s="68">
        <f t="shared" ref="AJ177" si="694">COUNTIF(AC177:AI177,"●")</f>
        <v>0</v>
      </c>
      <c r="AK177" s="70">
        <f t="shared" ref="AK177" si="695">IF(COUNTA(AC177:AI177)=0,-1,IF(OR(COUNTIF(AC177:AI177,"▲")&gt;6,AND(AC176&lt;$N$9,$N$9&lt;AI176)),0.285,IF(AJ176+AJ177=0,0,AJ177/(AJ177+AJ176))))</f>
        <v>-1</v>
      </c>
      <c r="AL177" s="68" t="str">
        <f>TEXT(AI176,"YYYY-MM")</f>
        <v>2028-08</v>
      </c>
      <c r="AM177" s="69" cm="1">
        <f t="array" ref="AM177">IF(AL177=AL176,0,SUMPRODUCT((AC176:AI176&gt;=$N$8)*(AC176:AI176 &lt;= $N$9)*(TEXT(AC176:AI176,"yyyy-mm")=AL177)*(AC177:AI177 = "●")))</f>
        <v>0</v>
      </c>
      <c r="AN177" s="69" cm="1">
        <f t="array" ref="AN177">IF(AL177=AL176,0,SUMPRODUCT((AC176:AI176&gt;=$N$8)*(AC176:AI176 &lt;= $N$9)*(TEXT(AC176:AI176,"yyyy-mm")=AL177)*(AC177:AI177 = "▲")))</f>
        <v>0</v>
      </c>
      <c r="AO177" s="69" cm="1">
        <f t="array" ref="AO177">IF(AL177=AL176,0,SUMPRODUCT((AC176:AI176&gt;=$N$8)*(AC176:AI176 &lt;= $N$9)*(TEXT(AC176:AI176,"yyyy-mm")=AL177)*(AC177:AI177 = "★")))</f>
        <v>0</v>
      </c>
      <c r="AP177" s="68"/>
      <c r="AQ177" s="19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3"/>
    </row>
    <row r="178" spans="9:55" s="8" customFormat="1" ht="20.25" customHeight="1" x14ac:dyDescent="0.45">
      <c r="J178" s="86"/>
      <c r="K178" s="135"/>
      <c r="L178" s="132">
        <v>126</v>
      </c>
      <c r="M178" s="141">
        <f>S176+1</f>
        <v>46825</v>
      </c>
      <c r="N178" s="141">
        <f t="shared" ref="N178:S178" si="696">M178+1</f>
        <v>46826</v>
      </c>
      <c r="O178" s="141">
        <f t="shared" si="696"/>
        <v>46827</v>
      </c>
      <c r="P178" s="141">
        <f t="shared" si="696"/>
        <v>46828</v>
      </c>
      <c r="Q178" s="141">
        <f t="shared" si="696"/>
        <v>46829</v>
      </c>
      <c r="R178" s="142">
        <f t="shared" si="696"/>
        <v>46830</v>
      </c>
      <c r="S178" s="143">
        <f t="shared" si="696"/>
        <v>46831</v>
      </c>
      <c r="T178" s="135">
        <f t="shared" ref="T178" si="697">COUNTIF(M179:S179,"★")</f>
        <v>0</v>
      </c>
      <c r="U178" s="135"/>
      <c r="V178" s="135" t="str">
        <f>TEXT(M178,"YYYY-MM")</f>
        <v>2028-03</v>
      </c>
      <c r="W178" s="140" cm="1">
        <f t="array" ref="W178">SUMPRODUCT((M178:S178&gt;=$N$8)*(M178:S178 &lt;= $N$9)*(TEXT(M178:S178,"yyyy-mm")=V178)*(M179:S179 = "●"))</f>
        <v>0</v>
      </c>
      <c r="X178" s="140" cm="1">
        <f t="array" ref="X178">SUMPRODUCT((R178:S178&gt;=$N$8)*(R178:S178 &lt;= $N$9)*(TEXT(R178:S178,"yyyy-mm")=V178)*(R179:S179 = "▲"))</f>
        <v>0</v>
      </c>
      <c r="Y178" s="140" cm="1">
        <f t="array" ref="Y178">SUMPRODUCT((M178:S178&gt;=$N$8)*(M178:S178 &lt;= $N$9)*(TEXT(M178:S178,"yyyy-mm")=V178)*(M179:S179 = "★"))</f>
        <v>0</v>
      </c>
      <c r="Z178" s="135"/>
      <c r="AA178" s="135"/>
      <c r="AB178" s="132">
        <v>147</v>
      </c>
      <c r="AC178" s="141">
        <f>AI176+1</f>
        <v>46972</v>
      </c>
      <c r="AD178" s="141">
        <f t="shared" ref="AD178:AI178" si="698">AC178+1</f>
        <v>46973</v>
      </c>
      <c r="AE178" s="141">
        <f t="shared" si="698"/>
        <v>46974</v>
      </c>
      <c r="AF178" s="141">
        <f t="shared" si="698"/>
        <v>46975</v>
      </c>
      <c r="AG178" s="141">
        <f t="shared" si="698"/>
        <v>46976</v>
      </c>
      <c r="AH178" s="142">
        <f t="shared" si="698"/>
        <v>46977</v>
      </c>
      <c r="AI178" s="143">
        <f t="shared" si="698"/>
        <v>46978</v>
      </c>
      <c r="AJ178" s="68">
        <f t="shared" ref="AJ178" si="699">COUNTIF(AC179:AI179,"★")</f>
        <v>0</v>
      </c>
      <c r="AK178" s="68"/>
      <c r="AL178" s="68" t="str">
        <f>TEXT(AC178,"YYYY-MM")</f>
        <v>2028-08</v>
      </c>
      <c r="AM178" s="69" cm="1">
        <f t="array" ref="AM178">SUMPRODUCT((AC178:AI178&gt;=$N$8)*(AC178:AI178 &lt;= $N$9)*(TEXT(AC178:AI178,"yyyy-mm")=AL178)*(AC179:AI179 = "●"))</f>
        <v>0</v>
      </c>
      <c r="AN178" s="69" cm="1">
        <f t="array" ref="AN178">SUMPRODUCT((AH178:AI178&gt;=$N$8)*(AH178:AI178 &lt;= $N$9)*(TEXT(AH178:AI178,"yyyy-mm")=AL178)*(AH179:AI179 = "▲"))</f>
        <v>0</v>
      </c>
      <c r="AO178" s="69" cm="1">
        <f t="array" ref="AO178">SUMPRODUCT((AC178:AI178&gt;=$N$8)*(AC178:AI178 &lt;= $N$9)*(TEXT(AC178:AI178,"yyyy-mm")=AL178)*(AC179:AI179 = "★"))</f>
        <v>0</v>
      </c>
      <c r="AP178" s="68"/>
      <c r="AQ178" s="19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3"/>
    </row>
    <row r="179" spans="9:55" s="8" customFormat="1" ht="20.25" customHeight="1" thickBot="1" x14ac:dyDescent="0.5">
      <c r="J179" s="86"/>
      <c r="K179" s="135" t="str">
        <f t="shared" ref="K179" si="700">IF(U179&gt;=0.285,"OK","NG")</f>
        <v>NG</v>
      </c>
      <c r="L179" s="136"/>
      <c r="M179" s="144"/>
      <c r="N179" s="144"/>
      <c r="O179" s="144"/>
      <c r="P179" s="144"/>
      <c r="Q179" s="144"/>
      <c r="R179" s="145"/>
      <c r="S179" s="146"/>
      <c r="T179" s="135">
        <f t="shared" ref="T179" si="701">COUNTIF(M179:S179,"●")</f>
        <v>0</v>
      </c>
      <c r="U179" s="147">
        <f t="shared" ref="U179" si="702">IF(COUNTA(M179:S179)=0,-1,IF(OR(COUNTIF(M179:S179,"▲")&gt;6,AND(M178&lt;$N$9,$N$9&lt;S178)),0.285,IF(T178+T179=0,0,T179/(T179+T178))))</f>
        <v>-1</v>
      </c>
      <c r="V179" s="135" t="str">
        <f>TEXT(S178,"YYYY-MM")</f>
        <v>2028-03</v>
      </c>
      <c r="W179" s="140" cm="1">
        <f t="array" ref="W179">IF(V179=V178,0,SUMPRODUCT((M178:S178&gt;=$N$8)*(M178:S178 &lt;= $N$9)*(TEXT(M178:S178,"yyyy-mm")=V179)*(M179:S179 = "●")))</f>
        <v>0</v>
      </c>
      <c r="X179" s="140" cm="1">
        <f t="array" ref="X179">IF(V179=V178,0,SUMPRODUCT((M178:S178&gt;=$N$8)*(M178:S178 &lt;= $N$9)*(TEXT(M178:S178,"yyyy-mm")=V179)*(M179:S179 = "▲")))</f>
        <v>0</v>
      </c>
      <c r="Y179" s="140" cm="1">
        <f t="array" ref="Y179">IF(V179=V178,0,SUMPRODUCT((M178:S178&gt;=$N$8)*(M178:S178 &lt;= $N$9)*(TEXT(M178:S178,"yyyy-mm")=V179)*(M179:S179 = "★")))</f>
        <v>0</v>
      </c>
      <c r="Z179" s="135"/>
      <c r="AA179" s="135" t="str">
        <f t="shared" ref="AA179" si="703">IF(AK179&gt;=0.285,"OK","NG")</f>
        <v>NG</v>
      </c>
      <c r="AB179" s="136"/>
      <c r="AC179" s="144"/>
      <c r="AD179" s="144"/>
      <c r="AE179" s="144"/>
      <c r="AF179" s="144"/>
      <c r="AG179" s="144"/>
      <c r="AH179" s="145"/>
      <c r="AI179" s="146"/>
      <c r="AJ179" s="68">
        <f t="shared" ref="AJ179" si="704">COUNTIF(AC179:AI179,"●")</f>
        <v>0</v>
      </c>
      <c r="AK179" s="70">
        <f t="shared" ref="AK179" si="705">IF(COUNTA(AC179:AI179)=0,-1,IF(OR(COUNTIF(AC179:AI179,"▲")&gt;6,AND(AC178&lt;$N$9,$N$9&lt;AI178)),0.285,IF(AJ178+AJ179=0,0,AJ179/(AJ179+AJ178))))</f>
        <v>-1</v>
      </c>
      <c r="AL179" s="68" t="str">
        <f>TEXT(AI178,"YYYY-MM")</f>
        <v>2028-08</v>
      </c>
      <c r="AM179" s="69" cm="1">
        <f t="array" ref="AM179">IF(AL179=AL178,0,SUMPRODUCT((AC178:AI178&gt;=$N$8)*(AC178:AI178 &lt;= $N$9)*(TEXT(AC178:AI178,"yyyy-mm")=AL179)*(AC179:AI179 = "●")))</f>
        <v>0</v>
      </c>
      <c r="AN179" s="69" cm="1">
        <f t="array" ref="AN179">IF(AL179=AL178,0,SUMPRODUCT((AC178:AI178&gt;=$N$8)*(AC178:AI178 &lt;= $N$9)*(TEXT(AC178:AI178,"yyyy-mm")=AL179)*(AC179:AI179 = "▲")))</f>
        <v>0</v>
      </c>
      <c r="AO179" s="69" cm="1">
        <f t="array" ref="AO179">IF(AL179=AL178,0,SUMPRODUCT((AC178:AI178&gt;=$N$8)*(AC178:AI178 &lt;= $N$9)*(TEXT(AC178:AI178,"yyyy-mm")=AL179)*(AC179:AI179 = "★")))</f>
        <v>0</v>
      </c>
      <c r="AP179" s="68"/>
      <c r="AQ179" s="19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3"/>
    </row>
    <row r="180" spans="9:55" s="8" customFormat="1" ht="20.25" customHeight="1" x14ac:dyDescent="0.45">
      <c r="J180" s="86"/>
      <c r="K180" s="135"/>
      <c r="L180" s="132">
        <v>127</v>
      </c>
      <c r="M180" s="141">
        <f>S178+1</f>
        <v>46832</v>
      </c>
      <c r="N180" s="141">
        <f t="shared" ref="N180:S180" si="706">M180+1</f>
        <v>46833</v>
      </c>
      <c r="O180" s="141">
        <f t="shared" si="706"/>
        <v>46834</v>
      </c>
      <c r="P180" s="141">
        <f t="shared" si="706"/>
        <v>46835</v>
      </c>
      <c r="Q180" s="141">
        <f t="shared" si="706"/>
        <v>46836</v>
      </c>
      <c r="R180" s="142">
        <f t="shared" si="706"/>
        <v>46837</v>
      </c>
      <c r="S180" s="143">
        <f t="shared" si="706"/>
        <v>46838</v>
      </c>
      <c r="T180" s="135">
        <f t="shared" ref="T180" si="707">COUNTIF(M181:S181,"★")</f>
        <v>0</v>
      </c>
      <c r="U180" s="135"/>
      <c r="V180" s="135" t="str">
        <f>TEXT(M180,"YYYY-MM")</f>
        <v>2028-03</v>
      </c>
      <c r="W180" s="140" cm="1">
        <f t="array" ref="W180">SUMPRODUCT((M180:S180&gt;=$N$8)*(M180:S180 &lt;= $N$9)*(TEXT(M180:S180,"yyyy-mm")=V180)*(M181:S181 = "●"))</f>
        <v>0</v>
      </c>
      <c r="X180" s="140" cm="1">
        <f t="array" ref="X180">SUMPRODUCT((R180:S180&gt;=$N$8)*(R180:S180 &lt;= $N$9)*(TEXT(R180:S180,"yyyy-mm")=V180)*(R181:S181 = "▲"))</f>
        <v>0</v>
      </c>
      <c r="Y180" s="140" cm="1">
        <f t="array" ref="Y180">SUMPRODUCT((M180:S180&gt;=$N$8)*(M180:S180 &lt;= $N$9)*(TEXT(M180:S180,"yyyy-mm")=V180)*(M181:S181 = "★"))</f>
        <v>0</v>
      </c>
      <c r="Z180" s="135"/>
      <c r="AA180" s="135"/>
      <c r="AB180" s="132">
        <v>148</v>
      </c>
      <c r="AC180" s="141">
        <f>AI178+1</f>
        <v>46979</v>
      </c>
      <c r="AD180" s="141">
        <f t="shared" ref="AD180:AI180" si="708">AC180+1</f>
        <v>46980</v>
      </c>
      <c r="AE180" s="141">
        <f t="shared" si="708"/>
        <v>46981</v>
      </c>
      <c r="AF180" s="141">
        <f t="shared" si="708"/>
        <v>46982</v>
      </c>
      <c r="AG180" s="141">
        <f t="shared" si="708"/>
        <v>46983</v>
      </c>
      <c r="AH180" s="142">
        <f t="shared" si="708"/>
        <v>46984</v>
      </c>
      <c r="AI180" s="143">
        <f t="shared" si="708"/>
        <v>46985</v>
      </c>
      <c r="AJ180" s="68">
        <f t="shared" ref="AJ180" si="709">COUNTIF(AC181:AI181,"★")</f>
        <v>0</v>
      </c>
      <c r="AK180" s="68"/>
      <c r="AL180" s="68" t="str">
        <f>TEXT(AC180,"YYYY-MM")</f>
        <v>2028-08</v>
      </c>
      <c r="AM180" s="69" cm="1">
        <f t="array" ref="AM180">SUMPRODUCT((AC180:AI180&gt;=$N$8)*(AC180:AI180 &lt;= $N$9)*(TEXT(AC180:AI180,"yyyy-mm")=AL180)*(AC181:AI181 = "●"))</f>
        <v>0</v>
      </c>
      <c r="AN180" s="69" cm="1">
        <f t="array" ref="AN180">SUMPRODUCT((AH180:AI180&gt;=$N$8)*(AH180:AI180 &lt;= $N$9)*(TEXT(AH180:AI180,"yyyy-mm")=AL180)*(AH181:AI181 = "▲"))</f>
        <v>0</v>
      </c>
      <c r="AO180" s="69" cm="1">
        <f t="array" ref="AO180">SUMPRODUCT((AC180:AI180&gt;=$N$8)*(AC180:AI180 &lt;= $N$9)*(TEXT(AC180:AI180,"yyyy-mm")=AL180)*(AC181:AI181 = "★"))</f>
        <v>0</v>
      </c>
      <c r="AP180" s="68"/>
      <c r="AQ180" s="19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3"/>
    </row>
    <row r="181" spans="9:55" s="8" customFormat="1" ht="20.25" customHeight="1" thickBot="1" x14ac:dyDescent="0.5">
      <c r="J181" s="86"/>
      <c r="K181" s="135" t="str">
        <f t="shared" ref="K181" si="710">IF(U181&gt;=0.285,"OK","NG")</f>
        <v>NG</v>
      </c>
      <c r="L181" s="136"/>
      <c r="M181" s="144"/>
      <c r="N181" s="144"/>
      <c r="O181" s="144"/>
      <c r="P181" s="144"/>
      <c r="Q181" s="144"/>
      <c r="R181" s="145"/>
      <c r="S181" s="146"/>
      <c r="T181" s="135">
        <f t="shared" ref="T181" si="711">COUNTIF(M181:S181,"●")</f>
        <v>0</v>
      </c>
      <c r="U181" s="147">
        <f t="shared" ref="U181" si="712">IF(COUNTA(M181:S181)=0,-1,IF(OR(COUNTIF(M181:S181,"▲")&gt;6,AND(M180&lt;$N$9,$N$9&lt;S180)),0.285,IF(T180+T181=0,0,T181/(T181+T180))))</f>
        <v>-1</v>
      </c>
      <c r="V181" s="135" t="str">
        <f>TEXT(S180,"YYYY-MM")</f>
        <v>2028-03</v>
      </c>
      <c r="W181" s="140" cm="1">
        <f t="array" ref="W181">IF(V181=V180,0,SUMPRODUCT((M180:S180&gt;=$N$8)*(M180:S180 &lt;= $N$9)*(TEXT(M180:S180,"yyyy-mm")=V181)*(M181:S181 = "●")))</f>
        <v>0</v>
      </c>
      <c r="X181" s="140" cm="1">
        <f t="array" ref="X181">IF(V181=V180,0,SUMPRODUCT((M180:S180&gt;=$N$8)*(M180:S180 &lt;= $N$9)*(TEXT(M180:S180,"yyyy-mm")=V181)*(M181:S181 = "▲")))</f>
        <v>0</v>
      </c>
      <c r="Y181" s="140" cm="1">
        <f t="array" ref="Y181">IF(V181=V180,0,SUMPRODUCT((M180:S180&gt;=$N$8)*(M180:S180 &lt;= $N$9)*(TEXT(M180:S180,"yyyy-mm")=V181)*(M181:S181 = "★")))</f>
        <v>0</v>
      </c>
      <c r="Z181" s="135"/>
      <c r="AA181" s="135" t="str">
        <f t="shared" ref="AA181" si="713">IF(AK181&gt;=0.285,"OK","NG")</f>
        <v>NG</v>
      </c>
      <c r="AB181" s="136"/>
      <c r="AC181" s="144"/>
      <c r="AD181" s="144"/>
      <c r="AE181" s="144"/>
      <c r="AF181" s="144"/>
      <c r="AG181" s="144"/>
      <c r="AH181" s="145"/>
      <c r="AI181" s="146"/>
      <c r="AJ181" s="68">
        <f t="shared" ref="AJ181" si="714">COUNTIF(AC181:AI181,"●")</f>
        <v>0</v>
      </c>
      <c r="AK181" s="70">
        <f t="shared" ref="AK181" si="715">IF(COUNTA(AC181:AI181)=0,-1,IF(OR(COUNTIF(AC181:AI181,"▲")&gt;6,AND(AC180&lt;$N$9,$N$9&lt;AI180)),0.285,IF(AJ180+AJ181=0,0,AJ181/(AJ181+AJ180))))</f>
        <v>-1</v>
      </c>
      <c r="AL181" s="68" t="str">
        <f>TEXT(AI180,"YYYY-MM")</f>
        <v>2028-08</v>
      </c>
      <c r="AM181" s="69" cm="1">
        <f t="array" ref="AM181">IF(AL181=AL180,0,SUMPRODUCT((AC180:AI180&gt;=$N$8)*(AC180:AI180 &lt;= $N$9)*(TEXT(AC180:AI180,"yyyy-mm")=AL181)*(AC181:AI181 = "●")))</f>
        <v>0</v>
      </c>
      <c r="AN181" s="69" cm="1">
        <f t="array" ref="AN181">IF(AL181=AL180,0,SUMPRODUCT((AC180:AI180&gt;=$N$8)*(AC180:AI180 &lt;= $N$9)*(TEXT(AC180:AI180,"yyyy-mm")=AL181)*(AC181:AI181 = "▲")))</f>
        <v>0</v>
      </c>
      <c r="AO181" s="69" cm="1">
        <f t="array" ref="AO181">IF(AL181=AL180,0,SUMPRODUCT((AC180:AI180&gt;=$N$8)*(AC180:AI180 &lt;= $N$9)*(TEXT(AC180:AI180,"yyyy-mm")=AL181)*(AC181:AI181 = "★")))</f>
        <v>0</v>
      </c>
      <c r="AP181" s="68"/>
      <c r="AQ181" s="19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3"/>
    </row>
    <row r="182" spans="9:55" s="8" customFormat="1" ht="20.25" customHeight="1" x14ac:dyDescent="0.45">
      <c r="I182" s="4"/>
      <c r="J182" s="86"/>
      <c r="K182" s="135"/>
      <c r="L182" s="132">
        <v>128</v>
      </c>
      <c r="M182" s="141">
        <f>S180+1</f>
        <v>46839</v>
      </c>
      <c r="N182" s="141">
        <f t="shared" ref="N182:S182" si="716">M182+1</f>
        <v>46840</v>
      </c>
      <c r="O182" s="141">
        <f t="shared" si="716"/>
        <v>46841</v>
      </c>
      <c r="P182" s="141">
        <f t="shared" si="716"/>
        <v>46842</v>
      </c>
      <c r="Q182" s="141">
        <f t="shared" si="716"/>
        <v>46843</v>
      </c>
      <c r="R182" s="142">
        <f t="shared" si="716"/>
        <v>46844</v>
      </c>
      <c r="S182" s="143">
        <f t="shared" si="716"/>
        <v>46845</v>
      </c>
      <c r="T182" s="135">
        <f t="shared" ref="T182" si="717">COUNTIF(M183:S183,"★")</f>
        <v>0</v>
      </c>
      <c r="U182" s="135"/>
      <c r="V182" s="135" t="str">
        <f>TEXT(M182,"YYYY-MM")</f>
        <v>2028-03</v>
      </c>
      <c r="W182" s="140" cm="1">
        <f t="array" ref="W182">SUMPRODUCT((M182:S182&gt;=$N$8)*(M182:S182 &lt;= $N$9)*(TEXT(M182:S182,"yyyy-mm")=V182)*(M183:S183 = "●"))</f>
        <v>0</v>
      </c>
      <c r="X182" s="140" cm="1">
        <f t="array" ref="X182">SUMPRODUCT((R182:S182&gt;=$N$8)*(R182:S182 &lt;= $N$9)*(TEXT(R182:S182,"yyyy-mm")=V182)*(R183:S183 = "▲"))</f>
        <v>0</v>
      </c>
      <c r="Y182" s="140" cm="1">
        <f t="array" ref="Y182">SUMPRODUCT((M182:S182&gt;=$N$8)*(M182:S182 &lt;= $N$9)*(TEXT(M182:S182,"yyyy-mm")=V182)*(M183:S183 = "★"))</f>
        <v>0</v>
      </c>
      <c r="Z182" s="135"/>
      <c r="AA182" s="135"/>
      <c r="AB182" s="132">
        <v>149</v>
      </c>
      <c r="AC182" s="141">
        <f>AI180+1</f>
        <v>46986</v>
      </c>
      <c r="AD182" s="141">
        <f t="shared" ref="AD182:AI182" si="718">AC182+1</f>
        <v>46987</v>
      </c>
      <c r="AE182" s="141">
        <f t="shared" si="718"/>
        <v>46988</v>
      </c>
      <c r="AF182" s="141">
        <f t="shared" si="718"/>
        <v>46989</v>
      </c>
      <c r="AG182" s="141">
        <f t="shared" si="718"/>
        <v>46990</v>
      </c>
      <c r="AH182" s="142">
        <f t="shared" si="718"/>
        <v>46991</v>
      </c>
      <c r="AI182" s="143">
        <f t="shared" si="718"/>
        <v>46992</v>
      </c>
      <c r="AJ182" s="68">
        <f t="shared" ref="AJ182" si="719">COUNTIF(AC183:AI183,"★")</f>
        <v>0</v>
      </c>
      <c r="AK182" s="68"/>
      <c r="AL182" s="68" t="str">
        <f>TEXT(AC182,"YYYY-MM")</f>
        <v>2028-08</v>
      </c>
      <c r="AM182" s="69" cm="1">
        <f t="array" ref="AM182">SUMPRODUCT((AC182:AI182&gt;=$N$8)*(AC182:AI182 &lt;= $N$9)*(TEXT(AC182:AI182,"yyyy-mm")=AL182)*(AC183:AI183 = "●"))</f>
        <v>0</v>
      </c>
      <c r="AN182" s="69" cm="1">
        <f t="array" ref="AN182">SUMPRODUCT((AH182:AI182&gt;=$N$8)*(AH182:AI182 &lt;= $N$9)*(TEXT(AH182:AI182,"yyyy-mm")=AL182)*(AH183:AI183 = "▲"))</f>
        <v>0</v>
      </c>
      <c r="AO182" s="69" cm="1">
        <f t="array" ref="AO182">SUMPRODUCT((AC182:AI182&gt;=$N$8)*(AC182:AI182 &lt;= $N$9)*(TEXT(AC182:AI182,"yyyy-mm")=AL182)*(AC183:AI183 = "★"))</f>
        <v>0</v>
      </c>
      <c r="AP182" s="68"/>
      <c r="AQ182" s="19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3"/>
    </row>
    <row r="183" spans="9:55" s="8" customFormat="1" ht="20.25" customHeight="1" thickBot="1" x14ac:dyDescent="0.5">
      <c r="I183" s="4"/>
      <c r="J183" s="86"/>
      <c r="K183" s="135" t="str">
        <f t="shared" ref="K183" si="720">IF(U183&gt;=0.285,"OK","NG")</f>
        <v>NG</v>
      </c>
      <c r="L183" s="136"/>
      <c r="M183" s="144"/>
      <c r="N183" s="144"/>
      <c r="O183" s="144"/>
      <c r="P183" s="144"/>
      <c r="Q183" s="144"/>
      <c r="R183" s="145"/>
      <c r="S183" s="146"/>
      <c r="T183" s="135">
        <f t="shared" ref="T183" si="721">COUNTIF(M183:S183,"●")</f>
        <v>0</v>
      </c>
      <c r="U183" s="147">
        <f t="shared" ref="U183" si="722">IF(COUNTA(M183:S183)=0,-1,IF(OR(COUNTIF(M183:S183,"▲")&gt;6,AND(M182&lt;$N$9,$N$9&lt;S182)),0.285,IF(T182+T183=0,0,T183/(T183+T182))))</f>
        <v>-1</v>
      </c>
      <c r="V183" s="135" t="str">
        <f>TEXT(S182,"YYYY-MM")</f>
        <v>2028-04</v>
      </c>
      <c r="W183" s="140" cm="1">
        <f t="array" ref="W183">IF(V183=V182,0,SUMPRODUCT((M182:S182&gt;=$N$8)*(M182:S182 &lt;= $N$9)*(TEXT(M182:S182,"yyyy-mm")=V183)*(M183:S183 = "●")))</f>
        <v>0</v>
      </c>
      <c r="X183" s="140" cm="1">
        <f t="array" ref="X183">IF(V183=V182,0,SUMPRODUCT((M182:S182&gt;=$N$8)*(M182:S182 &lt;= $N$9)*(TEXT(M182:S182,"yyyy-mm")=V183)*(M183:S183 = "▲")))</f>
        <v>0</v>
      </c>
      <c r="Y183" s="140" cm="1">
        <f t="array" ref="Y183">IF(V183=V182,0,SUMPRODUCT((M182:S182&gt;=$N$8)*(M182:S182 &lt;= $N$9)*(TEXT(M182:S182,"yyyy-mm")=V183)*(M183:S183 = "★")))</f>
        <v>0</v>
      </c>
      <c r="Z183" s="135"/>
      <c r="AA183" s="135" t="str">
        <f t="shared" ref="AA183" si="723">IF(AK183&gt;=0.285,"OK","NG")</f>
        <v>NG</v>
      </c>
      <c r="AB183" s="136"/>
      <c r="AC183" s="144"/>
      <c r="AD183" s="144"/>
      <c r="AE183" s="144"/>
      <c r="AF183" s="144"/>
      <c r="AG183" s="144"/>
      <c r="AH183" s="145"/>
      <c r="AI183" s="146"/>
      <c r="AJ183" s="68">
        <f t="shared" ref="AJ183" si="724">COUNTIF(AC183:AI183,"●")</f>
        <v>0</v>
      </c>
      <c r="AK183" s="70">
        <f t="shared" ref="AK183" si="725">IF(COUNTA(AC183:AI183)=0,-1,IF(OR(COUNTIF(AC183:AI183,"▲")&gt;6,AND(AC182&lt;$N$9,$N$9&lt;AI182)),0.285,IF(AJ182+AJ183=0,0,AJ183/(AJ183+AJ182))))</f>
        <v>-1</v>
      </c>
      <c r="AL183" s="68" t="str">
        <f>TEXT(AI182,"YYYY-MM")</f>
        <v>2028-08</v>
      </c>
      <c r="AM183" s="69" cm="1">
        <f t="array" ref="AM183">IF(AL183=AL182,0,SUMPRODUCT((AC182:AI182&gt;=$N$8)*(AC182:AI182 &lt;= $N$9)*(TEXT(AC182:AI182,"yyyy-mm")=AL183)*(AC183:AI183 = "●")))</f>
        <v>0</v>
      </c>
      <c r="AN183" s="69" cm="1">
        <f t="array" ref="AN183">IF(AL183=AL182,0,SUMPRODUCT((AC182:AI182&gt;=$N$8)*(AC182:AI182 &lt;= $N$9)*(TEXT(AC182:AI182,"yyyy-mm")=AL183)*(AC183:AI183 = "▲")))</f>
        <v>0</v>
      </c>
      <c r="AO183" s="69" cm="1">
        <f t="array" ref="AO183">IF(AL183=AL182,0,SUMPRODUCT((AC182:AI182&gt;=$N$8)*(AC182:AI182 &lt;= $N$9)*(TEXT(AC182:AI182,"yyyy-mm")=AL183)*(AC183:AI183 = "★")))</f>
        <v>0</v>
      </c>
      <c r="AP183" s="68"/>
      <c r="AQ183" s="19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3"/>
    </row>
    <row r="184" spans="9:55" s="8" customFormat="1" ht="20.25" customHeight="1" x14ac:dyDescent="0.45">
      <c r="I184" s="4"/>
      <c r="J184" s="86"/>
      <c r="K184" s="135"/>
      <c r="L184" s="132">
        <v>129</v>
      </c>
      <c r="M184" s="141">
        <f>S182+1</f>
        <v>46846</v>
      </c>
      <c r="N184" s="141">
        <f t="shared" ref="N184:S184" si="726">M184+1</f>
        <v>46847</v>
      </c>
      <c r="O184" s="141">
        <f t="shared" si="726"/>
        <v>46848</v>
      </c>
      <c r="P184" s="141">
        <f t="shared" si="726"/>
        <v>46849</v>
      </c>
      <c r="Q184" s="141">
        <f t="shared" si="726"/>
        <v>46850</v>
      </c>
      <c r="R184" s="142">
        <f t="shared" si="726"/>
        <v>46851</v>
      </c>
      <c r="S184" s="143">
        <f t="shared" si="726"/>
        <v>46852</v>
      </c>
      <c r="T184" s="135">
        <f t="shared" ref="T184" si="727">COUNTIF(M185:S185,"★")</f>
        <v>0</v>
      </c>
      <c r="U184" s="135"/>
      <c r="V184" s="135" t="str">
        <f>TEXT(M184,"YYYY-MM")</f>
        <v>2028-04</v>
      </c>
      <c r="W184" s="140" cm="1">
        <f t="array" ref="W184">SUMPRODUCT((M184:S184&gt;=$N$8)*(M184:S184 &lt;= $N$9)*(TEXT(M184:S184,"yyyy-mm")=V184)*(M185:S185 = "●"))</f>
        <v>0</v>
      </c>
      <c r="X184" s="140" cm="1">
        <f t="array" ref="X184">SUMPRODUCT((R184:S184&gt;=$N$8)*(R184:S184 &lt;= $N$9)*(TEXT(R184:S184,"yyyy-mm")=V184)*(R185:S185 = "▲"))</f>
        <v>0</v>
      </c>
      <c r="Y184" s="140" cm="1">
        <f t="array" ref="Y184">SUMPRODUCT((M184:S184&gt;=$N$8)*(M184:S184 &lt;= $N$9)*(TEXT(M184:S184,"yyyy-mm")=V184)*(M185:S185 = "★"))</f>
        <v>0</v>
      </c>
      <c r="Z184" s="135"/>
      <c r="AA184" s="135"/>
      <c r="AB184" s="132">
        <v>150</v>
      </c>
      <c r="AC184" s="141">
        <f>AI182+1</f>
        <v>46993</v>
      </c>
      <c r="AD184" s="141">
        <f t="shared" ref="AD184:AI184" si="728">AC184+1</f>
        <v>46994</v>
      </c>
      <c r="AE184" s="141">
        <f t="shared" si="728"/>
        <v>46995</v>
      </c>
      <c r="AF184" s="141">
        <f t="shared" si="728"/>
        <v>46996</v>
      </c>
      <c r="AG184" s="141">
        <f t="shared" si="728"/>
        <v>46997</v>
      </c>
      <c r="AH184" s="142">
        <f t="shared" si="728"/>
        <v>46998</v>
      </c>
      <c r="AI184" s="143">
        <f t="shared" si="728"/>
        <v>46999</v>
      </c>
      <c r="AJ184" s="68">
        <f t="shared" ref="AJ184" si="729">COUNTIF(AC185:AI185,"★")</f>
        <v>0</v>
      </c>
      <c r="AK184" s="68"/>
      <c r="AL184" s="68" t="str">
        <f>TEXT(AC184,"YYYY-MM")</f>
        <v>2028-08</v>
      </c>
      <c r="AM184" s="69" cm="1">
        <f t="array" ref="AM184">SUMPRODUCT((AC184:AI184&gt;=$N$8)*(AC184:AI184 &lt;= $N$9)*(TEXT(AC184:AI184,"yyyy-mm")=AL184)*(AC185:AI185 = "●"))</f>
        <v>0</v>
      </c>
      <c r="AN184" s="69" cm="1">
        <f t="array" ref="AN184">SUMPRODUCT((AH184:AI184&gt;=$N$8)*(AH184:AI184 &lt;= $N$9)*(TEXT(AH184:AI184,"yyyy-mm")=AL184)*(AH185:AI185 = "▲"))</f>
        <v>0</v>
      </c>
      <c r="AO184" s="69" cm="1">
        <f t="array" ref="AO184">SUMPRODUCT((AC184:AI184&gt;=$N$8)*(AC184:AI184 &lt;= $N$9)*(TEXT(AC184:AI184,"yyyy-mm")=AL184)*(AC185:AI185 = "★"))</f>
        <v>0</v>
      </c>
      <c r="AP184" s="68"/>
      <c r="AQ184" s="19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3"/>
    </row>
    <row r="185" spans="9:55" s="8" customFormat="1" ht="20.25" customHeight="1" thickBot="1" x14ac:dyDescent="0.5">
      <c r="I185" s="4"/>
      <c r="J185" s="86"/>
      <c r="K185" s="135" t="str">
        <f t="shared" ref="K185" si="730">IF(U185&gt;=0.285,"OK","NG")</f>
        <v>NG</v>
      </c>
      <c r="L185" s="136"/>
      <c r="M185" s="144"/>
      <c r="N185" s="144"/>
      <c r="O185" s="144"/>
      <c r="P185" s="144"/>
      <c r="Q185" s="144"/>
      <c r="R185" s="145"/>
      <c r="S185" s="146"/>
      <c r="T185" s="135">
        <f t="shared" ref="T185" si="731">COUNTIF(M185:S185,"●")</f>
        <v>0</v>
      </c>
      <c r="U185" s="147">
        <f t="shared" ref="U185" si="732">IF(COUNTA(M185:S185)=0,-1,IF(OR(COUNTIF(M185:S185,"▲")&gt;6,AND(M184&lt;$N$9,$N$9&lt;S184)),0.285,IF(T184+T185=0,0,T185/(T185+T184))))</f>
        <v>-1</v>
      </c>
      <c r="V185" s="135" t="str">
        <f>TEXT(S184,"YYYY-MM")</f>
        <v>2028-04</v>
      </c>
      <c r="W185" s="140" cm="1">
        <f t="array" ref="W185">IF(V185=V184,0,SUMPRODUCT((M184:S184&gt;=$N$8)*(M184:S184 &lt;= $N$9)*(TEXT(M184:S184,"yyyy-mm")=V185)*(M185:S185 = "●")))</f>
        <v>0</v>
      </c>
      <c r="X185" s="140" cm="1">
        <f t="array" ref="X185">IF(V185=V184,0,SUMPRODUCT((M184:S184&gt;=$N$8)*(M184:S184 &lt;= $N$9)*(TEXT(M184:S184,"yyyy-mm")=V185)*(M185:S185 = "▲")))</f>
        <v>0</v>
      </c>
      <c r="Y185" s="140" cm="1">
        <f t="array" ref="Y185">IF(V185=V184,0,SUMPRODUCT((M184:S184&gt;=$N$8)*(M184:S184 &lt;= $N$9)*(TEXT(M184:S184,"yyyy-mm")=V185)*(M185:S185 = "★")))</f>
        <v>0</v>
      </c>
      <c r="Z185" s="135"/>
      <c r="AA185" s="135" t="str">
        <f t="shared" ref="AA185" si="733">IF(AK185&gt;=0.285,"OK","NG")</f>
        <v>NG</v>
      </c>
      <c r="AB185" s="136"/>
      <c r="AC185" s="144"/>
      <c r="AD185" s="144"/>
      <c r="AE185" s="144"/>
      <c r="AF185" s="144"/>
      <c r="AG185" s="144"/>
      <c r="AH185" s="145"/>
      <c r="AI185" s="146"/>
      <c r="AJ185" s="68">
        <f t="shared" ref="AJ185" si="734">COUNTIF(AC185:AI185,"●")</f>
        <v>0</v>
      </c>
      <c r="AK185" s="70">
        <f t="shared" ref="AK185" si="735">IF(COUNTA(AC185:AI185)=0,-1,IF(OR(COUNTIF(AC185:AI185,"▲")&gt;6,AND(AC184&lt;$N$9,$N$9&lt;AI184)),0.285,IF(AJ184+AJ185=0,0,AJ185/(AJ185+AJ184))))</f>
        <v>-1</v>
      </c>
      <c r="AL185" s="68" t="str">
        <f>TEXT(AI184,"YYYY-MM")</f>
        <v>2028-09</v>
      </c>
      <c r="AM185" s="69" cm="1">
        <f t="array" ref="AM185">IF(AL185=AL184,0,SUMPRODUCT((AC184:AI184&gt;=$N$8)*(AC184:AI184 &lt;= $N$9)*(TEXT(AC184:AI184,"yyyy-mm")=AL185)*(AC185:AI185 = "●")))</f>
        <v>0</v>
      </c>
      <c r="AN185" s="69" cm="1">
        <f t="array" ref="AN185">IF(AL185=AL184,0,SUMPRODUCT((AC184:AI184&gt;=$N$8)*(AC184:AI184 &lt;= $N$9)*(TEXT(AC184:AI184,"yyyy-mm")=AL185)*(AC185:AI185 = "▲")))</f>
        <v>0</v>
      </c>
      <c r="AO185" s="69" cm="1">
        <f t="array" ref="AO185">IF(AL185=AL184,0,SUMPRODUCT((AC184:AI184&gt;=$N$8)*(AC184:AI184 &lt;= $N$9)*(TEXT(AC184:AI184,"yyyy-mm")=AL185)*(AC185:AI185 = "★")))</f>
        <v>0</v>
      </c>
      <c r="AP185" s="68"/>
      <c r="AQ185" s="19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3"/>
    </row>
    <row r="186" spans="9:55" s="8" customFormat="1" ht="20.25" customHeight="1" x14ac:dyDescent="0.45">
      <c r="I186" s="4"/>
      <c r="J186" s="86"/>
      <c r="K186" s="135"/>
      <c r="L186" s="132">
        <v>130</v>
      </c>
      <c r="M186" s="141">
        <f>S184+1</f>
        <v>46853</v>
      </c>
      <c r="N186" s="141">
        <f t="shared" ref="N186:S186" si="736">M186+1</f>
        <v>46854</v>
      </c>
      <c r="O186" s="141">
        <f t="shared" si="736"/>
        <v>46855</v>
      </c>
      <c r="P186" s="141">
        <f t="shared" si="736"/>
        <v>46856</v>
      </c>
      <c r="Q186" s="141">
        <f t="shared" si="736"/>
        <v>46857</v>
      </c>
      <c r="R186" s="142">
        <f t="shared" si="736"/>
        <v>46858</v>
      </c>
      <c r="S186" s="143">
        <f t="shared" si="736"/>
        <v>46859</v>
      </c>
      <c r="T186" s="135">
        <f t="shared" ref="T186" si="737">COUNTIF(M187:S187,"★")</f>
        <v>0</v>
      </c>
      <c r="U186" s="135"/>
      <c r="V186" s="135" t="str">
        <f>TEXT(M186,"YYYY-MM")</f>
        <v>2028-04</v>
      </c>
      <c r="W186" s="140" cm="1">
        <f t="array" ref="W186">SUMPRODUCT((M186:S186&gt;=$N$8)*(M186:S186 &lt;= $N$9)*(TEXT(M186:S186,"yyyy-mm")=V186)*(M187:S187 = "●"))</f>
        <v>0</v>
      </c>
      <c r="X186" s="140" cm="1">
        <f t="array" ref="X186">SUMPRODUCT((R186:S186&gt;=$N$8)*(R186:S186 &lt;= $N$9)*(TEXT(R186:S186,"yyyy-mm")=V186)*(R187:S187 = "▲"))</f>
        <v>0</v>
      </c>
      <c r="Y186" s="140" cm="1">
        <f t="array" ref="Y186">SUMPRODUCT((M186:S186&gt;=$N$8)*(M186:S186 &lt;= $N$9)*(TEXT(M186:S186,"yyyy-mm")=V186)*(M187:S187 = "★"))</f>
        <v>0</v>
      </c>
      <c r="Z186" s="135"/>
      <c r="AA186" s="135"/>
      <c r="AB186" s="132">
        <v>151</v>
      </c>
      <c r="AC186" s="141">
        <f>AI184+1</f>
        <v>47000</v>
      </c>
      <c r="AD186" s="141">
        <f t="shared" ref="AD186:AI186" si="738">AC186+1</f>
        <v>47001</v>
      </c>
      <c r="AE186" s="141">
        <f t="shared" si="738"/>
        <v>47002</v>
      </c>
      <c r="AF186" s="141">
        <f t="shared" si="738"/>
        <v>47003</v>
      </c>
      <c r="AG186" s="141">
        <f t="shared" si="738"/>
        <v>47004</v>
      </c>
      <c r="AH186" s="142">
        <f t="shared" si="738"/>
        <v>47005</v>
      </c>
      <c r="AI186" s="143">
        <f t="shared" si="738"/>
        <v>47006</v>
      </c>
      <c r="AJ186" s="68">
        <f t="shared" ref="AJ186" si="739">COUNTIF(AC187:AI187,"★")</f>
        <v>0</v>
      </c>
      <c r="AK186" s="68"/>
      <c r="AL186" s="68" t="str">
        <f>TEXT(AC186,"YYYY-MM")</f>
        <v>2028-09</v>
      </c>
      <c r="AM186" s="69" cm="1">
        <f t="array" ref="AM186">SUMPRODUCT((AC186:AI186&gt;=$N$8)*(AC186:AI186 &lt;= $N$9)*(TEXT(AC186:AI186,"yyyy-mm")=AL186)*(AC187:AI187 = "●"))</f>
        <v>0</v>
      </c>
      <c r="AN186" s="69" cm="1">
        <f t="array" ref="AN186">SUMPRODUCT((AH186:AI186&gt;=$N$8)*(AH186:AI186 &lt;= $N$9)*(TEXT(AH186:AI186,"yyyy-mm")=AL186)*(AH187:AI187 = "▲"))</f>
        <v>0</v>
      </c>
      <c r="AO186" s="69" cm="1">
        <f t="array" ref="AO186">SUMPRODUCT((AC186:AI186&gt;=$N$8)*(AC186:AI186 &lt;= $N$9)*(TEXT(AC186:AI186,"yyyy-mm")=AL186)*(AC187:AI187 = "★"))</f>
        <v>0</v>
      </c>
      <c r="AP186" s="68"/>
      <c r="AQ186" s="19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3"/>
    </row>
    <row r="187" spans="9:55" s="8" customFormat="1" ht="20.25" customHeight="1" thickBot="1" x14ac:dyDescent="0.5">
      <c r="I187" s="4"/>
      <c r="J187" s="86"/>
      <c r="K187" s="135" t="str">
        <f t="shared" ref="K187" si="740">IF(U187&gt;=0.285,"OK","NG")</f>
        <v>NG</v>
      </c>
      <c r="L187" s="136"/>
      <c r="M187" s="144"/>
      <c r="N187" s="144"/>
      <c r="O187" s="144"/>
      <c r="P187" s="144"/>
      <c r="Q187" s="144"/>
      <c r="R187" s="145"/>
      <c r="S187" s="146"/>
      <c r="T187" s="135">
        <f t="shared" ref="T187" si="741">COUNTIF(M187:S187,"●")</f>
        <v>0</v>
      </c>
      <c r="U187" s="147">
        <f t="shared" ref="U187" si="742">IF(COUNTA(M187:S187)=0,-1,IF(OR(COUNTIF(M187:S187,"▲")&gt;6,AND(M186&lt;$N$9,$N$9&lt;S186)),0.285,IF(T186+T187=0,0,T187/(T187+T186))))</f>
        <v>-1</v>
      </c>
      <c r="V187" s="135" t="str">
        <f>TEXT(S186,"YYYY-MM")</f>
        <v>2028-04</v>
      </c>
      <c r="W187" s="140" cm="1">
        <f t="array" ref="W187">IF(V187=V186,0,SUMPRODUCT((M186:S186&gt;=$N$8)*(M186:S186 &lt;= $N$9)*(TEXT(M186:S186,"yyyy-mm")=V187)*(M187:S187 = "●")))</f>
        <v>0</v>
      </c>
      <c r="X187" s="140" cm="1">
        <f t="array" ref="X187">IF(V187=V186,0,SUMPRODUCT((M186:S186&gt;=$N$8)*(M186:S186 &lt;= $N$9)*(TEXT(M186:S186,"yyyy-mm")=V187)*(M187:S187 = "▲")))</f>
        <v>0</v>
      </c>
      <c r="Y187" s="140" cm="1">
        <f t="array" ref="Y187">IF(V187=V186,0,SUMPRODUCT((M186:S186&gt;=$N$8)*(M186:S186 &lt;= $N$9)*(TEXT(M186:S186,"yyyy-mm")=V187)*(M187:S187 = "★")))</f>
        <v>0</v>
      </c>
      <c r="Z187" s="135"/>
      <c r="AA187" s="135" t="str">
        <f t="shared" ref="AA187" si="743">IF(AK187&gt;=0.285,"OK","NG")</f>
        <v>NG</v>
      </c>
      <c r="AB187" s="136"/>
      <c r="AC187" s="144"/>
      <c r="AD187" s="144"/>
      <c r="AE187" s="144"/>
      <c r="AF187" s="144"/>
      <c r="AG187" s="144"/>
      <c r="AH187" s="145"/>
      <c r="AI187" s="146"/>
      <c r="AJ187" s="68">
        <f t="shared" ref="AJ187" si="744">COUNTIF(AC187:AI187,"●")</f>
        <v>0</v>
      </c>
      <c r="AK187" s="70">
        <f t="shared" ref="AK187" si="745">IF(COUNTA(AC187:AI187)=0,-1,IF(OR(COUNTIF(AC187:AI187,"▲")&gt;6,AND(AC186&lt;$N$9,$N$9&lt;AI186)),0.285,IF(AJ186+AJ187=0,0,AJ187/(AJ187+AJ186))))</f>
        <v>-1</v>
      </c>
      <c r="AL187" s="68" t="str">
        <f>TEXT(AI186,"YYYY-MM")</f>
        <v>2028-09</v>
      </c>
      <c r="AM187" s="69" cm="1">
        <f t="array" ref="AM187">IF(AL187=AL186,0,SUMPRODUCT((AC186:AI186&gt;=$N$8)*(AC186:AI186 &lt;= $N$9)*(TEXT(AC186:AI186,"yyyy-mm")=AL187)*(AC187:AI187 = "●")))</f>
        <v>0</v>
      </c>
      <c r="AN187" s="69" cm="1">
        <f t="array" ref="AN187">IF(AL187=AL186,0,SUMPRODUCT((AC186:AI186&gt;=$N$8)*(AC186:AI186 &lt;= $N$9)*(TEXT(AC186:AI186,"yyyy-mm")=AL187)*(AC187:AI187 = "▲")))</f>
        <v>0</v>
      </c>
      <c r="AO187" s="69" cm="1">
        <f t="array" ref="AO187">IF(AL187=AL186,0,SUMPRODUCT((AC186:AI186&gt;=$N$8)*(AC186:AI186 &lt;= $N$9)*(TEXT(AC186:AI186,"yyyy-mm")=AL187)*(AC187:AI187 = "★")))</f>
        <v>0</v>
      </c>
      <c r="AP187" s="68"/>
      <c r="AQ187" s="19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3"/>
    </row>
    <row r="188" spans="9:55" s="8" customFormat="1" ht="20.25" customHeight="1" x14ac:dyDescent="0.45">
      <c r="I188" s="4"/>
      <c r="J188" s="86"/>
      <c r="K188" s="135"/>
      <c r="L188" s="132">
        <v>131</v>
      </c>
      <c r="M188" s="141">
        <f>S186+1</f>
        <v>46860</v>
      </c>
      <c r="N188" s="141">
        <f t="shared" ref="N188:S188" si="746">M188+1</f>
        <v>46861</v>
      </c>
      <c r="O188" s="141">
        <f t="shared" si="746"/>
        <v>46862</v>
      </c>
      <c r="P188" s="141">
        <f t="shared" si="746"/>
        <v>46863</v>
      </c>
      <c r="Q188" s="141">
        <f t="shared" si="746"/>
        <v>46864</v>
      </c>
      <c r="R188" s="142">
        <f t="shared" si="746"/>
        <v>46865</v>
      </c>
      <c r="S188" s="143">
        <f t="shared" si="746"/>
        <v>46866</v>
      </c>
      <c r="T188" s="135">
        <f t="shared" ref="T188" si="747">COUNTIF(M189:S189,"★")</f>
        <v>0</v>
      </c>
      <c r="U188" s="135"/>
      <c r="V188" s="135" t="str">
        <f>TEXT(M188,"YYYY-MM")</f>
        <v>2028-04</v>
      </c>
      <c r="W188" s="140" cm="1">
        <f t="array" ref="W188">SUMPRODUCT((M188:S188&gt;=$N$8)*(M188:S188 &lt;= $N$9)*(TEXT(M188:S188,"yyyy-mm")=V188)*(M189:S189 = "●"))</f>
        <v>0</v>
      </c>
      <c r="X188" s="140" cm="1">
        <f t="array" ref="X188">SUMPRODUCT((R188:S188&gt;=$N$8)*(R188:S188 &lt;= $N$9)*(TEXT(R188:S188,"yyyy-mm")=V188)*(R189:S189 = "▲"))</f>
        <v>0</v>
      </c>
      <c r="Y188" s="140" cm="1">
        <f t="array" ref="Y188">SUMPRODUCT((M188:S188&gt;=$N$8)*(M188:S188 &lt;= $N$9)*(TEXT(M188:S188,"yyyy-mm")=V188)*(M189:S189 = "★"))</f>
        <v>0</v>
      </c>
      <c r="Z188" s="135"/>
      <c r="AA188" s="135"/>
      <c r="AB188" s="132">
        <v>152</v>
      </c>
      <c r="AC188" s="141">
        <f>AI186+1</f>
        <v>47007</v>
      </c>
      <c r="AD188" s="141">
        <f t="shared" ref="AD188:AI188" si="748">AC188+1</f>
        <v>47008</v>
      </c>
      <c r="AE188" s="141">
        <f t="shared" si="748"/>
        <v>47009</v>
      </c>
      <c r="AF188" s="141">
        <f t="shared" si="748"/>
        <v>47010</v>
      </c>
      <c r="AG188" s="141">
        <f t="shared" si="748"/>
        <v>47011</v>
      </c>
      <c r="AH188" s="142">
        <f t="shared" si="748"/>
        <v>47012</v>
      </c>
      <c r="AI188" s="143">
        <f t="shared" si="748"/>
        <v>47013</v>
      </c>
      <c r="AJ188" s="68">
        <f t="shared" ref="AJ188" si="749">COUNTIF(AC189:AI189,"★")</f>
        <v>0</v>
      </c>
      <c r="AK188" s="68"/>
      <c r="AL188" s="68" t="str">
        <f>TEXT(AC188,"YYYY-MM")</f>
        <v>2028-09</v>
      </c>
      <c r="AM188" s="69" cm="1">
        <f t="array" ref="AM188">SUMPRODUCT((AC188:AI188&gt;=$N$8)*(AC188:AI188 &lt;= $N$9)*(TEXT(AC188:AI188,"yyyy-mm")=AL188)*(AC189:AI189 = "●"))</f>
        <v>0</v>
      </c>
      <c r="AN188" s="69" cm="1">
        <f t="array" ref="AN188">SUMPRODUCT((AH188:AI188&gt;=$N$8)*(AH188:AI188 &lt;= $N$9)*(TEXT(AH188:AI188,"yyyy-mm")=AL188)*(AH189:AI189 = "▲"))</f>
        <v>0</v>
      </c>
      <c r="AO188" s="69" cm="1">
        <f t="array" ref="AO188">SUMPRODUCT((AC188:AI188&gt;=$N$8)*(AC188:AI188 &lt;= $N$9)*(TEXT(AC188:AI188,"yyyy-mm")=AL188)*(AC189:AI189 = "★"))</f>
        <v>0</v>
      </c>
      <c r="AP188" s="68"/>
      <c r="AQ188" s="19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3"/>
    </row>
    <row r="189" spans="9:55" s="8" customFormat="1" ht="20.25" customHeight="1" thickBot="1" x14ac:dyDescent="0.5">
      <c r="I189" s="4"/>
      <c r="J189" s="86"/>
      <c r="K189" s="135" t="str">
        <f t="shared" ref="K189" si="750">IF(U189&gt;=0.285,"OK","NG")</f>
        <v>NG</v>
      </c>
      <c r="L189" s="136"/>
      <c r="M189" s="144"/>
      <c r="N189" s="144"/>
      <c r="O189" s="144"/>
      <c r="P189" s="144"/>
      <c r="Q189" s="144"/>
      <c r="R189" s="145"/>
      <c r="S189" s="146"/>
      <c r="T189" s="135">
        <f t="shared" ref="T189" si="751">COUNTIF(M189:S189,"●")</f>
        <v>0</v>
      </c>
      <c r="U189" s="147">
        <f t="shared" ref="U189" si="752">IF(COUNTA(M189:S189)=0,-1,IF(OR(COUNTIF(M189:S189,"▲")&gt;6,AND(M188&lt;$N$9,$N$9&lt;S188)),0.285,IF(T188+T189=0,0,T189/(T189+T188))))</f>
        <v>-1</v>
      </c>
      <c r="V189" s="135" t="str">
        <f>TEXT(S188,"YYYY-MM")</f>
        <v>2028-04</v>
      </c>
      <c r="W189" s="140" cm="1">
        <f t="array" ref="W189">IF(V189=V188,0,SUMPRODUCT((M188:S188&gt;=$N$8)*(M188:S188 &lt;= $N$9)*(TEXT(M188:S188,"yyyy-mm")=V189)*(M189:S189 = "●")))</f>
        <v>0</v>
      </c>
      <c r="X189" s="140" cm="1">
        <f t="array" ref="X189">IF(V189=V188,0,SUMPRODUCT((M188:S188&gt;=$N$8)*(M188:S188 &lt;= $N$9)*(TEXT(M188:S188,"yyyy-mm")=V189)*(M189:S189 = "▲")))</f>
        <v>0</v>
      </c>
      <c r="Y189" s="140" cm="1">
        <f t="array" ref="Y189">IF(V189=V188,0,SUMPRODUCT((M188:S188&gt;=$N$8)*(M188:S188 &lt;= $N$9)*(TEXT(M188:S188,"yyyy-mm")=V189)*(M189:S189 = "★")))</f>
        <v>0</v>
      </c>
      <c r="Z189" s="135"/>
      <c r="AA189" s="135" t="str">
        <f t="shared" ref="AA189" si="753">IF(AK189&gt;=0.285,"OK","NG")</f>
        <v>NG</v>
      </c>
      <c r="AB189" s="136"/>
      <c r="AC189" s="144"/>
      <c r="AD189" s="144"/>
      <c r="AE189" s="144"/>
      <c r="AF189" s="144"/>
      <c r="AG189" s="144"/>
      <c r="AH189" s="145"/>
      <c r="AI189" s="146"/>
      <c r="AJ189" s="68">
        <f t="shared" ref="AJ189" si="754">COUNTIF(AC189:AI189,"●")</f>
        <v>0</v>
      </c>
      <c r="AK189" s="70">
        <f t="shared" ref="AK189" si="755">IF(COUNTA(AC189:AI189)=0,-1,IF(OR(COUNTIF(AC189:AI189,"▲")&gt;6,AND(AC188&lt;$N$9,$N$9&lt;AI188)),0.285,IF(AJ188+AJ189=0,0,AJ189/(AJ189+AJ188))))</f>
        <v>-1</v>
      </c>
      <c r="AL189" s="68" t="str">
        <f>TEXT(AI188,"YYYY-MM")</f>
        <v>2028-09</v>
      </c>
      <c r="AM189" s="69" cm="1">
        <f t="array" ref="AM189">IF(AL189=AL188,0,SUMPRODUCT((AC188:AI188&gt;=$N$8)*(AC188:AI188 &lt;= $N$9)*(TEXT(AC188:AI188,"yyyy-mm")=AL189)*(AC189:AI189 = "●")))</f>
        <v>0</v>
      </c>
      <c r="AN189" s="69" cm="1">
        <f t="array" ref="AN189">IF(AL189=AL188,0,SUMPRODUCT((AC188:AI188&gt;=$N$8)*(AC188:AI188 &lt;= $N$9)*(TEXT(AC188:AI188,"yyyy-mm")=AL189)*(AC189:AI189 = "▲")))</f>
        <v>0</v>
      </c>
      <c r="AO189" s="69" cm="1">
        <f t="array" ref="AO189">IF(AL189=AL188,0,SUMPRODUCT((AC188:AI188&gt;=$N$8)*(AC188:AI188 &lt;= $N$9)*(TEXT(AC188:AI188,"yyyy-mm")=AL189)*(AC189:AI189 = "★")))</f>
        <v>0</v>
      </c>
      <c r="AP189" s="68"/>
      <c r="AQ189" s="19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3"/>
    </row>
    <row r="190" spans="9:55" s="8" customFormat="1" ht="20.25" customHeight="1" x14ac:dyDescent="0.45">
      <c r="I190" s="4"/>
      <c r="J190" s="86"/>
      <c r="K190" s="135"/>
      <c r="L190" s="132">
        <v>132</v>
      </c>
      <c r="M190" s="141">
        <f>S188+1</f>
        <v>46867</v>
      </c>
      <c r="N190" s="141">
        <f t="shared" ref="N190:S190" si="756">M190+1</f>
        <v>46868</v>
      </c>
      <c r="O190" s="141">
        <f t="shared" si="756"/>
        <v>46869</v>
      </c>
      <c r="P190" s="141">
        <f t="shared" si="756"/>
        <v>46870</v>
      </c>
      <c r="Q190" s="141">
        <f t="shared" si="756"/>
        <v>46871</v>
      </c>
      <c r="R190" s="142">
        <f t="shared" si="756"/>
        <v>46872</v>
      </c>
      <c r="S190" s="143">
        <f t="shared" si="756"/>
        <v>46873</v>
      </c>
      <c r="T190" s="135">
        <f t="shared" ref="T190" si="757">COUNTIF(M191:S191,"★")</f>
        <v>0</v>
      </c>
      <c r="U190" s="135"/>
      <c r="V190" s="135" t="str">
        <f>TEXT(M190,"YYYY-MM")</f>
        <v>2028-04</v>
      </c>
      <c r="W190" s="140" cm="1">
        <f t="array" ref="W190">SUMPRODUCT((M190:S190&gt;=$N$8)*(M190:S190 &lt;= $N$9)*(TEXT(M190:S190,"yyyy-mm")=V190)*(M191:S191 = "●"))</f>
        <v>0</v>
      </c>
      <c r="X190" s="140" cm="1">
        <f t="array" ref="X190">SUMPRODUCT((R190:S190&gt;=$N$8)*(R190:S190 &lt;= $N$9)*(TEXT(R190:S190,"yyyy-mm")=V190)*(R191:S191 = "▲"))</f>
        <v>0</v>
      </c>
      <c r="Y190" s="140" cm="1">
        <f t="array" ref="Y190">SUMPRODUCT((M190:S190&gt;=$N$8)*(M190:S190 &lt;= $N$9)*(TEXT(M190:S190,"yyyy-mm")=V190)*(M191:S191 = "★"))</f>
        <v>0</v>
      </c>
      <c r="Z190" s="135"/>
      <c r="AA190" s="135"/>
      <c r="AB190" s="132">
        <v>153</v>
      </c>
      <c r="AC190" s="141">
        <f>AI188+1</f>
        <v>47014</v>
      </c>
      <c r="AD190" s="141">
        <f t="shared" ref="AD190:AI190" si="758">AC190+1</f>
        <v>47015</v>
      </c>
      <c r="AE190" s="141">
        <f t="shared" si="758"/>
        <v>47016</v>
      </c>
      <c r="AF190" s="141">
        <f t="shared" si="758"/>
        <v>47017</v>
      </c>
      <c r="AG190" s="141">
        <f t="shared" si="758"/>
        <v>47018</v>
      </c>
      <c r="AH190" s="142">
        <f t="shared" si="758"/>
        <v>47019</v>
      </c>
      <c r="AI190" s="143">
        <f t="shared" si="758"/>
        <v>47020</v>
      </c>
      <c r="AJ190" s="68">
        <f t="shared" ref="AJ190" si="759">COUNTIF(AC191:AI191,"★")</f>
        <v>0</v>
      </c>
      <c r="AK190" s="68"/>
      <c r="AL190" s="68" t="str">
        <f>TEXT(AC190,"YYYY-MM")</f>
        <v>2028-09</v>
      </c>
      <c r="AM190" s="69" cm="1">
        <f t="array" ref="AM190">SUMPRODUCT((AC190:AI190&gt;=$N$8)*(AC190:AI190 &lt;= $N$9)*(TEXT(AC190:AI190,"yyyy-mm")=AL190)*(AC191:AI191 = "●"))</f>
        <v>0</v>
      </c>
      <c r="AN190" s="69" cm="1">
        <f t="array" ref="AN190">SUMPRODUCT((AH190:AI190&gt;=$N$8)*(AH190:AI190 &lt;= $N$9)*(TEXT(AH190:AI190,"yyyy-mm")=AL190)*(AH191:AI191 = "▲"))</f>
        <v>0</v>
      </c>
      <c r="AO190" s="69" cm="1">
        <f t="array" ref="AO190">SUMPRODUCT((AC190:AI190&gt;=$N$8)*(AC190:AI190 &lt;= $N$9)*(TEXT(AC190:AI190,"yyyy-mm")=AL190)*(AC191:AI191 = "★"))</f>
        <v>0</v>
      </c>
      <c r="AP190" s="68"/>
      <c r="AQ190" s="19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3"/>
    </row>
    <row r="191" spans="9:55" s="8" customFormat="1" ht="20.25" customHeight="1" thickBot="1" x14ac:dyDescent="0.5">
      <c r="I191" s="4"/>
      <c r="J191" s="86"/>
      <c r="K191" s="135" t="str">
        <f t="shared" ref="K191:K201" si="760">IF(U191&gt;=0.285,"OK","NG")</f>
        <v>NG</v>
      </c>
      <c r="L191" s="136"/>
      <c r="M191" s="144"/>
      <c r="N191" s="144"/>
      <c r="O191" s="144"/>
      <c r="P191" s="144"/>
      <c r="Q191" s="144"/>
      <c r="R191" s="145"/>
      <c r="S191" s="146"/>
      <c r="T191" s="135">
        <f t="shared" ref="T191" si="761">COUNTIF(M191:S191,"●")</f>
        <v>0</v>
      </c>
      <c r="U191" s="147">
        <f t="shared" ref="U191:U201" si="762">IF(COUNTA(M191:S191)=0,-1,IF(OR(COUNTIF(M191:S191,"▲")&gt;6,AND(M190&lt;$N$9,$N$9&lt;S190)),0.285,IF(T190+T191=0,0,T191/(T191+T190))))</f>
        <v>-1</v>
      </c>
      <c r="V191" s="135" t="str">
        <f>TEXT(S190,"YYYY-MM")</f>
        <v>2028-04</v>
      </c>
      <c r="W191" s="140" cm="1">
        <f t="array" ref="W191">IF(V191=V190,0,SUMPRODUCT((M190:S190&gt;=$N$8)*(M190:S190 &lt;= $N$9)*(TEXT(M190:S190,"yyyy-mm")=V191)*(M191:S191 = "●")))</f>
        <v>0</v>
      </c>
      <c r="X191" s="140" cm="1">
        <f t="array" ref="X191">IF(V191=V190,0,SUMPRODUCT((M190:S190&gt;=$N$8)*(M190:S190 &lt;= $N$9)*(TEXT(M190:S190,"yyyy-mm")=V191)*(M191:S191 = "▲")))</f>
        <v>0</v>
      </c>
      <c r="Y191" s="140" cm="1">
        <f t="array" ref="Y191">IF(V191=V190,0,SUMPRODUCT((M190:S190&gt;=$N$8)*(M190:S190 &lt;= $N$9)*(TEXT(M190:S190,"yyyy-mm")=V191)*(M191:S191 = "★")))</f>
        <v>0</v>
      </c>
      <c r="Z191" s="135"/>
      <c r="AA191" s="135" t="str">
        <f t="shared" ref="AA191:AA201" si="763">IF(AK191&gt;=0.285,"OK","NG")</f>
        <v>NG</v>
      </c>
      <c r="AB191" s="136"/>
      <c r="AC191" s="144"/>
      <c r="AD191" s="144"/>
      <c r="AE191" s="144"/>
      <c r="AF191" s="144"/>
      <c r="AG191" s="144"/>
      <c r="AH191" s="145"/>
      <c r="AI191" s="146"/>
      <c r="AJ191" s="68">
        <f t="shared" ref="AJ191" si="764">COUNTIF(AC191:AI191,"●")</f>
        <v>0</v>
      </c>
      <c r="AK191" s="70">
        <f t="shared" ref="AK191:AK201" si="765">IF(COUNTA(AC191:AI191)=0,-1,IF(OR(COUNTIF(AC191:AI191,"▲")&gt;6,AND(AC190&lt;$N$9,$N$9&lt;AI190)),0.285,IF(AJ190+AJ191=0,0,AJ191/(AJ191+AJ190))))</f>
        <v>-1</v>
      </c>
      <c r="AL191" s="68" t="str">
        <f>TEXT(AI190,"YYYY-MM")</f>
        <v>2028-09</v>
      </c>
      <c r="AM191" s="69" cm="1">
        <f t="array" ref="AM191">IF(AL191=AL190,0,SUMPRODUCT((AC190:AI190&gt;=$N$8)*(AC190:AI190 &lt;= $N$9)*(TEXT(AC190:AI190,"yyyy-mm")=AL191)*(AC191:AI191 = "●")))</f>
        <v>0</v>
      </c>
      <c r="AN191" s="69" cm="1">
        <f t="array" ref="AN191">IF(AL191=AL190,0,SUMPRODUCT((AC190:AI190&gt;=$N$8)*(AC190:AI190 &lt;= $N$9)*(TEXT(AC190:AI190,"yyyy-mm")=AL191)*(AC191:AI191 = "▲")))</f>
        <v>0</v>
      </c>
      <c r="AO191" s="69" cm="1">
        <f t="array" ref="AO191">IF(AL191=AL190,0,SUMPRODUCT((AC190:AI190&gt;=$N$8)*(AC190:AI190 &lt;= $N$9)*(TEXT(AC190:AI190,"yyyy-mm")=AL191)*(AC191:AI191 = "★")))</f>
        <v>0</v>
      </c>
      <c r="AP191" s="68"/>
      <c r="AQ191" s="19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3"/>
    </row>
    <row r="192" spans="9:55" s="8" customFormat="1" ht="20.25" customHeight="1" x14ac:dyDescent="0.45">
      <c r="I192" s="4"/>
      <c r="J192" s="86"/>
      <c r="K192" s="135"/>
      <c r="L192" s="132">
        <v>133</v>
      </c>
      <c r="M192" s="141">
        <f>S190+1</f>
        <v>46874</v>
      </c>
      <c r="N192" s="141">
        <f t="shared" ref="N192:S192" si="766">M192+1</f>
        <v>46875</v>
      </c>
      <c r="O192" s="141">
        <f t="shared" si="766"/>
        <v>46876</v>
      </c>
      <c r="P192" s="141">
        <f t="shared" si="766"/>
        <v>46877</v>
      </c>
      <c r="Q192" s="141">
        <f t="shared" si="766"/>
        <v>46878</v>
      </c>
      <c r="R192" s="142">
        <f t="shared" si="766"/>
        <v>46879</v>
      </c>
      <c r="S192" s="143">
        <f t="shared" si="766"/>
        <v>46880</v>
      </c>
      <c r="T192" s="135">
        <f t="shared" ref="T192" si="767">COUNTIF(M193:S193,"★")</f>
        <v>0</v>
      </c>
      <c r="U192" s="135"/>
      <c r="V192" s="135" t="str">
        <f t="shared" ref="V192" si="768">TEXT(M192,"YYYY-MM")</f>
        <v>2028-05</v>
      </c>
      <c r="W192" s="140" cm="1">
        <f t="array" ref="W192">SUMPRODUCT((M192:S192&gt;=$N$8)*(M192:S192 &lt;= $N$9)*(TEXT(M192:S192,"yyyy-mm")=V192)*(M193:S193 = "●"))</f>
        <v>0</v>
      </c>
      <c r="X192" s="140" cm="1">
        <f t="array" ref="X192">SUMPRODUCT((R192:S192&gt;=$N$8)*(R192:S192 &lt;= $N$9)*(TEXT(R192:S192,"yyyy-mm")=V192)*(R193:S193 = "▲"))</f>
        <v>0</v>
      </c>
      <c r="Y192" s="140" cm="1">
        <f t="array" ref="Y192">SUMPRODUCT((M192:S192&gt;=$N$8)*(M192:S192 &lt;= $N$9)*(TEXT(M192:S192,"yyyy-mm")=V192)*(M193:S193 = "★"))</f>
        <v>0</v>
      </c>
      <c r="Z192" s="135"/>
      <c r="AA192" s="135"/>
      <c r="AB192" s="132">
        <v>154</v>
      </c>
      <c r="AC192" s="141">
        <f>AI190+1</f>
        <v>47021</v>
      </c>
      <c r="AD192" s="141">
        <f t="shared" ref="AD192:AI192" si="769">AC192+1</f>
        <v>47022</v>
      </c>
      <c r="AE192" s="141">
        <f t="shared" si="769"/>
        <v>47023</v>
      </c>
      <c r="AF192" s="141">
        <f t="shared" si="769"/>
        <v>47024</v>
      </c>
      <c r="AG192" s="141">
        <f t="shared" si="769"/>
        <v>47025</v>
      </c>
      <c r="AH192" s="142">
        <f t="shared" si="769"/>
        <v>47026</v>
      </c>
      <c r="AI192" s="143">
        <f t="shared" si="769"/>
        <v>47027</v>
      </c>
      <c r="AJ192" s="68">
        <f t="shared" ref="AJ192" si="770">COUNTIF(AC193:AI193,"★")</f>
        <v>0</v>
      </c>
      <c r="AK192" s="68"/>
      <c r="AL192" s="68" t="str">
        <f t="shared" ref="AL192" si="771">TEXT(AC192,"YYYY-MM")</f>
        <v>2028-09</v>
      </c>
      <c r="AM192" s="69" cm="1">
        <f t="array" ref="AM192">SUMPRODUCT((AC192:AI192&gt;=$N$8)*(AC192:AI192 &lt;= $N$9)*(TEXT(AC192:AI192,"yyyy-mm")=AL192)*(AC193:AI193 = "●"))</f>
        <v>0</v>
      </c>
      <c r="AN192" s="69" cm="1">
        <f t="array" ref="AN192">SUMPRODUCT((AH192:AI192&gt;=$N$8)*(AH192:AI192 &lt;= $N$9)*(TEXT(AH192:AI192,"yyyy-mm")=AL192)*(AH193:AI193 = "▲"))</f>
        <v>0</v>
      </c>
      <c r="AO192" s="69" cm="1">
        <f t="array" ref="AO192">SUMPRODUCT((AC192:AI192&gt;=$N$8)*(AC192:AI192 &lt;= $N$9)*(TEXT(AC192:AI192,"yyyy-mm")=AL192)*(AC193:AI193 = "★"))</f>
        <v>0</v>
      </c>
      <c r="AP192" s="68"/>
      <c r="AQ192" s="19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3"/>
    </row>
    <row r="193" spans="9:55" s="8" customFormat="1" ht="20.25" customHeight="1" thickBot="1" x14ac:dyDescent="0.5">
      <c r="I193" s="4"/>
      <c r="J193" s="86"/>
      <c r="K193" s="135" t="str">
        <f t="shared" ref="K193:K203" si="772">IF(U193&gt;=0.285,"OK","NG")</f>
        <v>NG</v>
      </c>
      <c r="L193" s="136"/>
      <c r="M193" s="144"/>
      <c r="N193" s="144"/>
      <c r="O193" s="144"/>
      <c r="P193" s="144"/>
      <c r="Q193" s="144"/>
      <c r="R193" s="145"/>
      <c r="S193" s="146"/>
      <c r="T193" s="135">
        <f t="shared" ref="T193" si="773">COUNTIF(M193:S193,"●")</f>
        <v>0</v>
      </c>
      <c r="U193" s="147">
        <f t="shared" ref="U193:U203" si="774">IF(COUNTA(M193:S193)=0,-1,IF(OR(COUNTIF(M193:S193,"▲")&gt;6,AND(M192&lt;$N$9,$N$9&lt;S192)),0.285,IF(T192+T193=0,0,T193/(T193+T192))))</f>
        <v>-1</v>
      </c>
      <c r="V193" s="135" t="str">
        <f t="shared" ref="V193" si="775">TEXT(S192,"YYYY-MM")</f>
        <v>2028-05</v>
      </c>
      <c r="W193" s="140" cm="1">
        <f t="array" ref="W193">IF(V193=V192,0,SUMPRODUCT((M192:S192&gt;=$N$8)*(M192:S192 &lt;= $N$9)*(TEXT(M192:S192,"yyyy-mm")=V193)*(M193:S193 = "●")))</f>
        <v>0</v>
      </c>
      <c r="X193" s="140" cm="1">
        <f t="array" ref="X193">IF(V193=V192,0,SUMPRODUCT((M192:S192&gt;=$N$8)*(M192:S192 &lt;= $N$9)*(TEXT(M192:S192,"yyyy-mm")=V193)*(M193:S193 = "▲")))</f>
        <v>0</v>
      </c>
      <c r="Y193" s="140" cm="1">
        <f t="array" ref="Y193">IF(V193=V192,0,SUMPRODUCT((M192:S192&gt;=$N$8)*(M192:S192 &lt;= $N$9)*(TEXT(M192:S192,"yyyy-mm")=V193)*(M193:S193 = "★")))</f>
        <v>0</v>
      </c>
      <c r="Z193" s="135"/>
      <c r="AA193" s="135" t="str">
        <f t="shared" ref="AA193:AA203" si="776">IF(AK193&gt;=0.285,"OK","NG")</f>
        <v>NG</v>
      </c>
      <c r="AB193" s="136"/>
      <c r="AC193" s="144"/>
      <c r="AD193" s="144"/>
      <c r="AE193" s="144"/>
      <c r="AF193" s="144"/>
      <c r="AG193" s="144"/>
      <c r="AH193" s="145"/>
      <c r="AI193" s="146"/>
      <c r="AJ193" s="68">
        <f t="shared" ref="AJ193" si="777">COUNTIF(AC193:AI193,"●")</f>
        <v>0</v>
      </c>
      <c r="AK193" s="70">
        <f t="shared" ref="AK193:AK203" si="778">IF(COUNTA(AC193:AI193)=0,-1,IF(OR(COUNTIF(AC193:AI193,"▲")&gt;6,AND(AC192&lt;$N$9,$N$9&lt;AI192)),0.285,IF(AJ192+AJ193=0,0,AJ193/(AJ193+AJ192))))</f>
        <v>-1</v>
      </c>
      <c r="AL193" s="68" t="str">
        <f t="shared" ref="AL193" si="779">TEXT(AI192,"YYYY-MM")</f>
        <v>2028-10</v>
      </c>
      <c r="AM193" s="69" cm="1">
        <f t="array" ref="AM193">IF(AL193=AL192,0,SUMPRODUCT((AC192:AI192&gt;=$N$8)*(AC192:AI192 &lt;= $N$9)*(TEXT(AC192:AI192,"yyyy-mm")=AL193)*(AC193:AI193 = "●")))</f>
        <v>0</v>
      </c>
      <c r="AN193" s="69" cm="1">
        <f t="array" ref="AN193">IF(AL193=AL192,0,SUMPRODUCT((AC192:AI192&gt;=$N$8)*(AC192:AI192 &lt;= $N$9)*(TEXT(AC192:AI192,"yyyy-mm")=AL193)*(AC193:AI193 = "▲")))</f>
        <v>0</v>
      </c>
      <c r="AO193" s="69" cm="1">
        <f t="array" ref="AO193">IF(AL193=AL192,0,SUMPRODUCT((AC192:AI192&gt;=$N$8)*(AC192:AI192 &lt;= $N$9)*(TEXT(AC192:AI192,"yyyy-mm")=AL193)*(AC193:AI193 = "★")))</f>
        <v>0</v>
      </c>
      <c r="AP193" s="68"/>
      <c r="AQ193" s="19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3"/>
    </row>
    <row r="194" spans="9:55" s="8" customFormat="1" ht="20.25" customHeight="1" x14ac:dyDescent="0.45">
      <c r="I194" s="4"/>
      <c r="J194" s="86"/>
      <c r="K194" s="135"/>
      <c r="L194" s="132">
        <v>134</v>
      </c>
      <c r="M194" s="141">
        <f>S192+1</f>
        <v>46881</v>
      </c>
      <c r="N194" s="141">
        <f t="shared" ref="N194:S194" si="780">M194+1</f>
        <v>46882</v>
      </c>
      <c r="O194" s="141">
        <f t="shared" si="780"/>
        <v>46883</v>
      </c>
      <c r="P194" s="141">
        <f t="shared" si="780"/>
        <v>46884</v>
      </c>
      <c r="Q194" s="141">
        <f t="shared" si="780"/>
        <v>46885</v>
      </c>
      <c r="R194" s="142">
        <f t="shared" si="780"/>
        <v>46886</v>
      </c>
      <c r="S194" s="143">
        <f t="shared" si="780"/>
        <v>46887</v>
      </c>
      <c r="T194" s="135">
        <f t="shared" ref="T194" si="781">COUNTIF(M195:S195,"★")</f>
        <v>0</v>
      </c>
      <c r="U194" s="135"/>
      <c r="V194" s="135" t="str">
        <f t="shared" ref="V194" si="782">TEXT(M194,"YYYY-MM")</f>
        <v>2028-05</v>
      </c>
      <c r="W194" s="140" cm="1">
        <f t="array" ref="W194">SUMPRODUCT((M194:S194&gt;=$N$8)*(M194:S194 &lt;= $N$9)*(TEXT(M194:S194,"yyyy-mm")=V194)*(M195:S195 = "●"))</f>
        <v>0</v>
      </c>
      <c r="X194" s="140" cm="1">
        <f t="array" ref="X194">SUMPRODUCT((R194:S194&gt;=$N$8)*(R194:S194 &lt;= $N$9)*(TEXT(R194:S194,"yyyy-mm")=V194)*(R195:S195 = "▲"))</f>
        <v>0</v>
      </c>
      <c r="Y194" s="140" cm="1">
        <f t="array" ref="Y194">SUMPRODUCT((M194:S194&gt;=$N$8)*(M194:S194 &lt;= $N$9)*(TEXT(M194:S194,"yyyy-mm")=V194)*(M195:S195 = "★"))</f>
        <v>0</v>
      </c>
      <c r="Z194" s="135"/>
      <c r="AA194" s="135"/>
      <c r="AB194" s="132">
        <v>155</v>
      </c>
      <c r="AC194" s="141">
        <f>AI192+1</f>
        <v>47028</v>
      </c>
      <c r="AD194" s="141">
        <f t="shared" ref="AD194:AI194" si="783">AC194+1</f>
        <v>47029</v>
      </c>
      <c r="AE194" s="141">
        <f t="shared" si="783"/>
        <v>47030</v>
      </c>
      <c r="AF194" s="141">
        <f t="shared" si="783"/>
        <v>47031</v>
      </c>
      <c r="AG194" s="141">
        <f t="shared" si="783"/>
        <v>47032</v>
      </c>
      <c r="AH194" s="142">
        <f t="shared" si="783"/>
        <v>47033</v>
      </c>
      <c r="AI194" s="143">
        <f t="shared" si="783"/>
        <v>47034</v>
      </c>
      <c r="AJ194" s="68">
        <f t="shared" ref="AJ194" si="784">COUNTIF(AC195:AI195,"★")</f>
        <v>0</v>
      </c>
      <c r="AK194" s="68"/>
      <c r="AL194" s="68" t="str">
        <f t="shared" ref="AL194" si="785">TEXT(AC194,"YYYY-MM")</f>
        <v>2028-10</v>
      </c>
      <c r="AM194" s="69" cm="1">
        <f t="array" ref="AM194">SUMPRODUCT((AC194:AI194&gt;=$N$8)*(AC194:AI194 &lt;= $N$9)*(TEXT(AC194:AI194,"yyyy-mm")=AL194)*(AC195:AI195 = "●"))</f>
        <v>0</v>
      </c>
      <c r="AN194" s="69" cm="1">
        <f t="array" ref="AN194">SUMPRODUCT((AH194:AI194&gt;=$N$8)*(AH194:AI194 &lt;= $N$9)*(TEXT(AH194:AI194,"yyyy-mm")=AL194)*(AH195:AI195 = "▲"))</f>
        <v>0</v>
      </c>
      <c r="AO194" s="69" cm="1">
        <f t="array" ref="AO194">SUMPRODUCT((AC194:AI194&gt;=$N$8)*(AC194:AI194 &lt;= $N$9)*(TEXT(AC194:AI194,"yyyy-mm")=AL194)*(AC195:AI195 = "★"))</f>
        <v>0</v>
      </c>
      <c r="AP194" s="65"/>
      <c r="AQ194" s="7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3"/>
    </row>
    <row r="195" spans="9:55" s="8" customFormat="1" ht="20.25" customHeight="1" thickBot="1" x14ac:dyDescent="0.5">
      <c r="I195" s="4"/>
      <c r="J195" s="86"/>
      <c r="K195" s="135" t="str">
        <f t="shared" ref="K195:K205" si="786">IF(U195&gt;=0.285,"OK","NG")</f>
        <v>NG</v>
      </c>
      <c r="L195" s="136"/>
      <c r="M195" s="144"/>
      <c r="N195" s="144"/>
      <c r="O195" s="144"/>
      <c r="P195" s="144"/>
      <c r="Q195" s="144"/>
      <c r="R195" s="145"/>
      <c r="S195" s="146"/>
      <c r="T195" s="135">
        <f t="shared" ref="T195" si="787">COUNTIF(M195:S195,"●")</f>
        <v>0</v>
      </c>
      <c r="U195" s="147">
        <f t="shared" ref="U195:U205" si="788">IF(COUNTA(M195:S195)=0,-1,IF(OR(COUNTIF(M195:S195,"▲")&gt;6,AND(M194&lt;$N$9,$N$9&lt;S194)),0.285,IF(T194+T195=0,0,T195/(T195+T194))))</f>
        <v>-1</v>
      </c>
      <c r="V195" s="135" t="str">
        <f t="shared" ref="V195" si="789">TEXT(S194,"YYYY-MM")</f>
        <v>2028-05</v>
      </c>
      <c r="W195" s="140" cm="1">
        <f t="array" ref="W195">IF(V195=V194,0,SUMPRODUCT((M194:S194&gt;=$N$8)*(M194:S194 &lt;= $N$9)*(TEXT(M194:S194,"yyyy-mm")=V195)*(M195:S195 = "●")))</f>
        <v>0</v>
      </c>
      <c r="X195" s="140" cm="1">
        <f t="array" ref="X195">IF(V195=V194,0,SUMPRODUCT((M194:S194&gt;=$N$8)*(M194:S194 &lt;= $N$9)*(TEXT(M194:S194,"yyyy-mm")=V195)*(M195:S195 = "▲")))</f>
        <v>0</v>
      </c>
      <c r="Y195" s="140" cm="1">
        <f t="array" ref="Y195">IF(V195=V194,0,SUMPRODUCT((M194:S194&gt;=$N$8)*(M194:S194 &lt;= $N$9)*(TEXT(M194:S194,"yyyy-mm")=V195)*(M195:S195 = "★")))</f>
        <v>0</v>
      </c>
      <c r="Z195" s="135"/>
      <c r="AA195" s="135" t="str">
        <f t="shared" ref="AA195:AA205" si="790">IF(AK195&gt;=0.285,"OK","NG")</f>
        <v>NG</v>
      </c>
      <c r="AB195" s="136"/>
      <c r="AC195" s="144"/>
      <c r="AD195" s="144"/>
      <c r="AE195" s="144"/>
      <c r="AF195" s="144"/>
      <c r="AG195" s="144"/>
      <c r="AH195" s="145"/>
      <c r="AI195" s="146"/>
      <c r="AJ195" s="68">
        <f t="shared" ref="AJ195" si="791">COUNTIF(AC195:AI195,"●")</f>
        <v>0</v>
      </c>
      <c r="AK195" s="70">
        <f t="shared" ref="AK195:AK205" si="792">IF(COUNTA(AC195:AI195)=0,-1,IF(OR(COUNTIF(AC195:AI195,"▲")&gt;6,AND(AC194&lt;$N$9,$N$9&lt;AI194)),0.285,IF(AJ194+AJ195=0,0,AJ195/(AJ195+AJ194))))</f>
        <v>-1</v>
      </c>
      <c r="AL195" s="68" t="str">
        <f t="shared" ref="AL195" si="793">TEXT(AI194,"YYYY-MM")</f>
        <v>2028-10</v>
      </c>
      <c r="AM195" s="69" cm="1">
        <f t="array" ref="AM195">IF(AL195=AL194,0,SUMPRODUCT((AC194:AI194&gt;=$N$8)*(AC194:AI194 &lt;= $N$9)*(TEXT(AC194:AI194,"yyyy-mm")=AL195)*(AC195:AI195 = "●")))</f>
        <v>0</v>
      </c>
      <c r="AN195" s="69" cm="1">
        <f t="array" ref="AN195">IF(AL195=AL194,0,SUMPRODUCT((AC194:AI194&gt;=$N$8)*(AC194:AI194 &lt;= $N$9)*(TEXT(AC194:AI194,"yyyy-mm")=AL195)*(AC195:AI195 = "▲")))</f>
        <v>0</v>
      </c>
      <c r="AO195" s="69" cm="1">
        <f t="array" ref="AO195">IF(AL195=AL194,0,SUMPRODUCT((AC194:AI194&gt;=$N$8)*(AC194:AI194 &lt;= $N$9)*(TEXT(AC194:AI194,"yyyy-mm")=AL195)*(AC195:AI195 = "★")))</f>
        <v>0</v>
      </c>
      <c r="AP195" s="65"/>
      <c r="AQ195" s="7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3"/>
    </row>
    <row r="196" spans="9:55" s="8" customFormat="1" ht="20.25" customHeight="1" x14ac:dyDescent="0.45">
      <c r="I196" s="3"/>
      <c r="J196" s="86"/>
      <c r="K196" s="135"/>
      <c r="L196" s="132">
        <v>135</v>
      </c>
      <c r="M196" s="141">
        <f>S194+1</f>
        <v>46888</v>
      </c>
      <c r="N196" s="141">
        <f t="shared" ref="N196:S196" si="794">M196+1</f>
        <v>46889</v>
      </c>
      <c r="O196" s="141">
        <f t="shared" si="794"/>
        <v>46890</v>
      </c>
      <c r="P196" s="141">
        <f t="shared" si="794"/>
        <v>46891</v>
      </c>
      <c r="Q196" s="141">
        <f t="shared" si="794"/>
        <v>46892</v>
      </c>
      <c r="R196" s="142">
        <f t="shared" si="794"/>
        <v>46893</v>
      </c>
      <c r="S196" s="143">
        <f t="shared" si="794"/>
        <v>46894</v>
      </c>
      <c r="T196" s="135">
        <f t="shared" ref="T196" si="795">COUNTIF(M197:S197,"★")</f>
        <v>0</v>
      </c>
      <c r="U196" s="135"/>
      <c r="V196" s="135" t="str">
        <f t="shared" ref="V196" si="796">TEXT(M196,"YYYY-MM")</f>
        <v>2028-05</v>
      </c>
      <c r="W196" s="140" cm="1">
        <f t="array" ref="W196">SUMPRODUCT((M196:S196&gt;=$N$8)*(M196:S196 &lt;= $N$9)*(TEXT(M196:S196,"yyyy-mm")=V196)*(M197:S197 = "●"))</f>
        <v>0</v>
      </c>
      <c r="X196" s="140" cm="1">
        <f t="array" ref="X196">SUMPRODUCT((R196:S196&gt;=$N$8)*(R196:S196 &lt;= $N$9)*(TEXT(R196:S196,"yyyy-mm")=V196)*(R197:S197 = "▲"))</f>
        <v>0</v>
      </c>
      <c r="Y196" s="140" cm="1">
        <f t="array" ref="Y196">SUMPRODUCT((M196:S196&gt;=$N$8)*(M196:S196 &lt;= $N$9)*(TEXT(M196:S196,"yyyy-mm")=V196)*(M197:S197 = "★"))</f>
        <v>0</v>
      </c>
      <c r="Z196" s="135"/>
      <c r="AA196" s="135"/>
      <c r="AB196" s="132">
        <v>156</v>
      </c>
      <c r="AC196" s="141">
        <f>AI194+1</f>
        <v>47035</v>
      </c>
      <c r="AD196" s="141">
        <f t="shared" ref="AD196:AI196" si="797">AC196+1</f>
        <v>47036</v>
      </c>
      <c r="AE196" s="141">
        <f t="shared" si="797"/>
        <v>47037</v>
      </c>
      <c r="AF196" s="141">
        <f t="shared" si="797"/>
        <v>47038</v>
      </c>
      <c r="AG196" s="141">
        <f t="shared" si="797"/>
        <v>47039</v>
      </c>
      <c r="AH196" s="142">
        <f t="shared" si="797"/>
        <v>47040</v>
      </c>
      <c r="AI196" s="143">
        <f t="shared" si="797"/>
        <v>47041</v>
      </c>
      <c r="AJ196" s="68">
        <f t="shared" ref="AJ196" si="798">COUNTIF(AC197:AI197,"★")</f>
        <v>0</v>
      </c>
      <c r="AK196" s="68"/>
      <c r="AL196" s="68" t="str">
        <f t="shared" ref="AL196" si="799">TEXT(AC196,"YYYY-MM")</f>
        <v>2028-10</v>
      </c>
      <c r="AM196" s="69" cm="1">
        <f t="array" ref="AM196">SUMPRODUCT((AC196:AI196&gt;=$N$8)*(AC196:AI196 &lt;= $N$9)*(TEXT(AC196:AI196,"yyyy-mm")=AL196)*(AC197:AI197 = "●"))</f>
        <v>0</v>
      </c>
      <c r="AN196" s="69" cm="1">
        <f t="array" ref="AN196">SUMPRODUCT((AH196:AI196&gt;=$N$8)*(AH196:AI196 &lt;= $N$9)*(TEXT(AH196:AI196,"yyyy-mm")=AL196)*(AH197:AI197 = "▲"))</f>
        <v>0</v>
      </c>
      <c r="AO196" s="69" cm="1">
        <f t="array" ref="AO196">SUMPRODUCT((AC196:AI196&gt;=$N$8)*(AC196:AI196 &lt;= $N$9)*(TEXT(AC196:AI196,"yyyy-mm")=AL196)*(AC197:AI197 = "★"))</f>
        <v>0</v>
      </c>
      <c r="AP196" s="65"/>
      <c r="AQ196" s="7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3"/>
    </row>
    <row r="197" spans="9:55" s="8" customFormat="1" ht="20.25" customHeight="1" thickBot="1" x14ac:dyDescent="0.5">
      <c r="I197" s="3"/>
      <c r="J197" s="86"/>
      <c r="K197" s="135" t="str">
        <f t="shared" ref="K197:K207" si="800">IF(U197&gt;=0.285,"OK","NG")</f>
        <v>NG</v>
      </c>
      <c r="L197" s="136"/>
      <c r="M197" s="144"/>
      <c r="N197" s="144"/>
      <c r="O197" s="144"/>
      <c r="P197" s="144"/>
      <c r="Q197" s="144"/>
      <c r="R197" s="145"/>
      <c r="S197" s="146"/>
      <c r="T197" s="135">
        <f t="shared" ref="T197" si="801">COUNTIF(M197:S197,"●")</f>
        <v>0</v>
      </c>
      <c r="U197" s="147">
        <f t="shared" ref="U197:U207" si="802">IF(COUNTA(M197:S197)=0,-1,IF(OR(COUNTIF(M197:S197,"▲")&gt;6,AND(M196&lt;$N$9,$N$9&lt;S196)),0.285,IF(T196+T197=0,0,T197/(T197+T196))))</f>
        <v>-1</v>
      </c>
      <c r="V197" s="135" t="str">
        <f t="shared" ref="V197" si="803">TEXT(S196,"YYYY-MM")</f>
        <v>2028-05</v>
      </c>
      <c r="W197" s="140" cm="1">
        <f t="array" ref="W197">IF(V197=V196,0,SUMPRODUCT((M196:S196&gt;=$N$8)*(M196:S196 &lt;= $N$9)*(TEXT(M196:S196,"yyyy-mm")=V197)*(M197:S197 = "●")))</f>
        <v>0</v>
      </c>
      <c r="X197" s="140" cm="1">
        <f t="array" ref="X197">IF(V197=V196,0,SUMPRODUCT((M196:S196&gt;=$N$8)*(M196:S196 &lt;= $N$9)*(TEXT(M196:S196,"yyyy-mm")=V197)*(M197:S197 = "▲")))</f>
        <v>0</v>
      </c>
      <c r="Y197" s="140" cm="1">
        <f t="array" ref="Y197">IF(V197=V196,0,SUMPRODUCT((M196:S196&gt;=$N$8)*(M196:S196 &lt;= $N$9)*(TEXT(M196:S196,"yyyy-mm")=V197)*(M197:S197 = "★")))</f>
        <v>0</v>
      </c>
      <c r="Z197" s="135"/>
      <c r="AA197" s="135" t="str">
        <f t="shared" ref="AA197:AA207" si="804">IF(AK197&gt;=0.285,"OK","NG")</f>
        <v>NG</v>
      </c>
      <c r="AB197" s="136"/>
      <c r="AC197" s="144"/>
      <c r="AD197" s="144"/>
      <c r="AE197" s="144"/>
      <c r="AF197" s="144"/>
      <c r="AG197" s="144"/>
      <c r="AH197" s="145"/>
      <c r="AI197" s="146"/>
      <c r="AJ197" s="68">
        <f t="shared" ref="AJ197" si="805">COUNTIF(AC197:AI197,"●")</f>
        <v>0</v>
      </c>
      <c r="AK197" s="70">
        <f t="shared" ref="AK197:AK207" si="806">IF(COUNTA(AC197:AI197)=0,-1,IF(OR(COUNTIF(AC197:AI197,"▲")&gt;6,AND(AC196&lt;$N$9,$N$9&lt;AI196)),0.285,IF(AJ196+AJ197=0,0,AJ197/(AJ197+AJ196))))</f>
        <v>-1</v>
      </c>
      <c r="AL197" s="68" t="str">
        <f t="shared" ref="AL197" si="807">TEXT(AI196,"YYYY-MM")</f>
        <v>2028-10</v>
      </c>
      <c r="AM197" s="69" cm="1">
        <f t="array" ref="AM197">IF(AL197=AL196,0,SUMPRODUCT((AC196:AI196&gt;=$N$8)*(AC196:AI196 &lt;= $N$9)*(TEXT(AC196:AI196,"yyyy-mm")=AL197)*(AC197:AI197 = "●")))</f>
        <v>0</v>
      </c>
      <c r="AN197" s="69" cm="1">
        <f t="array" ref="AN197">IF(AL197=AL196,0,SUMPRODUCT((AC196:AI196&gt;=$N$8)*(AC196:AI196 &lt;= $N$9)*(TEXT(AC196:AI196,"yyyy-mm")=AL197)*(AC197:AI197 = "▲")))</f>
        <v>0</v>
      </c>
      <c r="AO197" s="69" cm="1">
        <f t="array" ref="AO197">IF(AL197=AL196,0,SUMPRODUCT((AC196:AI196&gt;=$N$8)*(AC196:AI196 &lt;= $N$9)*(TEXT(AC196:AI196,"yyyy-mm")=AL197)*(AC197:AI197 = "★")))</f>
        <v>0</v>
      </c>
      <c r="AP197" s="65"/>
      <c r="AQ197" s="7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3"/>
    </row>
    <row r="198" spans="9:55" s="8" customFormat="1" ht="20.25" customHeight="1" x14ac:dyDescent="0.45">
      <c r="I198" s="3"/>
      <c r="J198" s="86"/>
      <c r="K198" s="135"/>
      <c r="L198" s="132">
        <v>136</v>
      </c>
      <c r="M198" s="141">
        <f>S196+1</f>
        <v>46895</v>
      </c>
      <c r="N198" s="141">
        <f t="shared" ref="N198:S198" si="808">M198+1</f>
        <v>46896</v>
      </c>
      <c r="O198" s="141">
        <f t="shared" si="808"/>
        <v>46897</v>
      </c>
      <c r="P198" s="141">
        <f t="shared" si="808"/>
        <v>46898</v>
      </c>
      <c r="Q198" s="141">
        <f t="shared" si="808"/>
        <v>46899</v>
      </c>
      <c r="R198" s="142">
        <f t="shared" si="808"/>
        <v>46900</v>
      </c>
      <c r="S198" s="143">
        <f t="shared" si="808"/>
        <v>46901</v>
      </c>
      <c r="T198" s="135">
        <f t="shared" ref="T198" si="809">COUNTIF(M199:S199,"★")</f>
        <v>0</v>
      </c>
      <c r="U198" s="135"/>
      <c r="V198" s="135" t="str">
        <f t="shared" ref="V198" si="810">TEXT(M198,"YYYY-MM")</f>
        <v>2028-05</v>
      </c>
      <c r="W198" s="140" cm="1">
        <f t="array" ref="W198">SUMPRODUCT((M198:S198&gt;=$N$8)*(M198:S198 &lt;= $N$9)*(TEXT(M198:S198,"yyyy-mm")=V198)*(M199:S199 = "●"))</f>
        <v>0</v>
      </c>
      <c r="X198" s="140" cm="1">
        <f t="array" ref="X198">SUMPRODUCT((R198:S198&gt;=$N$8)*(R198:S198 &lt;= $N$9)*(TEXT(R198:S198,"yyyy-mm")=V198)*(R199:S199 = "▲"))</f>
        <v>0</v>
      </c>
      <c r="Y198" s="140" cm="1">
        <f t="array" ref="Y198">SUMPRODUCT((M198:S198&gt;=$N$8)*(M198:S198 &lt;= $N$9)*(TEXT(M198:S198,"yyyy-mm")=V198)*(M199:S199 = "★"))</f>
        <v>0</v>
      </c>
      <c r="Z198" s="135"/>
      <c r="AA198" s="135"/>
      <c r="AB198" s="132">
        <v>157</v>
      </c>
      <c r="AC198" s="141">
        <f>AI196+1</f>
        <v>47042</v>
      </c>
      <c r="AD198" s="141">
        <f t="shared" ref="AD198:AI198" si="811">AC198+1</f>
        <v>47043</v>
      </c>
      <c r="AE198" s="141">
        <f t="shared" si="811"/>
        <v>47044</v>
      </c>
      <c r="AF198" s="141">
        <f t="shared" si="811"/>
        <v>47045</v>
      </c>
      <c r="AG198" s="141">
        <f t="shared" si="811"/>
        <v>47046</v>
      </c>
      <c r="AH198" s="142">
        <f t="shared" si="811"/>
        <v>47047</v>
      </c>
      <c r="AI198" s="143">
        <f t="shared" si="811"/>
        <v>47048</v>
      </c>
      <c r="AJ198" s="68">
        <f t="shared" ref="AJ198" si="812">COUNTIF(AC199:AI199,"★")</f>
        <v>0</v>
      </c>
      <c r="AK198" s="68"/>
      <c r="AL198" s="68" t="str">
        <f t="shared" ref="AL198" si="813">TEXT(AC198,"YYYY-MM")</f>
        <v>2028-10</v>
      </c>
      <c r="AM198" s="69" cm="1">
        <f t="array" ref="AM198">SUMPRODUCT((AC198:AI198&gt;=$N$8)*(AC198:AI198 &lt;= $N$9)*(TEXT(AC198:AI198,"yyyy-mm")=AL198)*(AC199:AI199 = "●"))</f>
        <v>0</v>
      </c>
      <c r="AN198" s="69" cm="1">
        <f t="array" ref="AN198">SUMPRODUCT((AH198:AI198&gt;=$N$8)*(AH198:AI198 &lt;= $N$9)*(TEXT(AH198:AI198,"yyyy-mm")=AL198)*(AH199:AI199 = "▲"))</f>
        <v>0</v>
      </c>
      <c r="AO198" s="69" cm="1">
        <f t="array" ref="AO198">SUMPRODUCT((AC198:AI198&gt;=$N$8)*(AC198:AI198 &lt;= $N$9)*(TEXT(AC198:AI198,"yyyy-mm")=AL198)*(AC199:AI199 = "★"))</f>
        <v>0</v>
      </c>
      <c r="AP198" s="65"/>
      <c r="AQ198" s="7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3"/>
    </row>
    <row r="199" spans="9:55" s="8" customFormat="1" ht="20.25" customHeight="1" thickBot="1" x14ac:dyDescent="0.5">
      <c r="I199" s="3"/>
      <c r="J199" s="86"/>
      <c r="K199" s="135" t="str">
        <f t="shared" ref="K199:K209" si="814">IF(U199&gt;=0.285,"OK","NG")</f>
        <v>NG</v>
      </c>
      <c r="L199" s="136"/>
      <c r="M199" s="144"/>
      <c r="N199" s="144"/>
      <c r="O199" s="144"/>
      <c r="P199" s="144"/>
      <c r="Q199" s="144"/>
      <c r="R199" s="145"/>
      <c r="S199" s="146"/>
      <c r="T199" s="135">
        <f t="shared" ref="T199" si="815">COUNTIF(M199:S199,"●")</f>
        <v>0</v>
      </c>
      <c r="U199" s="147">
        <f t="shared" ref="U199:U209" si="816">IF(COUNTA(M199:S199)=0,-1,IF(OR(COUNTIF(M199:S199,"▲")&gt;6,AND(M198&lt;$N$9,$N$9&lt;S198)),0.285,IF(T198+T199=0,0,T199/(T199+T198))))</f>
        <v>-1</v>
      </c>
      <c r="V199" s="135" t="str">
        <f t="shared" ref="V199" si="817">TEXT(S198,"YYYY-MM")</f>
        <v>2028-05</v>
      </c>
      <c r="W199" s="140" cm="1">
        <f t="array" ref="W199">IF(V199=V198,0,SUMPRODUCT((M198:S198&gt;=$N$8)*(M198:S198 &lt;= $N$9)*(TEXT(M198:S198,"yyyy-mm")=V199)*(M199:S199 = "●")))</f>
        <v>0</v>
      </c>
      <c r="X199" s="140" cm="1">
        <f t="array" ref="X199">IF(V199=V198,0,SUMPRODUCT((M198:S198&gt;=$N$8)*(M198:S198 &lt;= $N$9)*(TEXT(M198:S198,"yyyy-mm")=V199)*(M199:S199 = "▲")))</f>
        <v>0</v>
      </c>
      <c r="Y199" s="140" cm="1">
        <f t="array" ref="Y199">IF(V199=V198,0,SUMPRODUCT((M198:S198&gt;=$N$8)*(M198:S198 &lt;= $N$9)*(TEXT(M198:S198,"yyyy-mm")=V199)*(M199:S199 = "★")))</f>
        <v>0</v>
      </c>
      <c r="Z199" s="135"/>
      <c r="AA199" s="135" t="str">
        <f t="shared" ref="AA199:AA209" si="818">IF(AK199&gt;=0.285,"OK","NG")</f>
        <v>NG</v>
      </c>
      <c r="AB199" s="136"/>
      <c r="AC199" s="144"/>
      <c r="AD199" s="144"/>
      <c r="AE199" s="144"/>
      <c r="AF199" s="144"/>
      <c r="AG199" s="144"/>
      <c r="AH199" s="145"/>
      <c r="AI199" s="146"/>
      <c r="AJ199" s="68">
        <f t="shared" ref="AJ199" si="819">COUNTIF(AC199:AI199,"●")</f>
        <v>0</v>
      </c>
      <c r="AK199" s="70">
        <f t="shared" ref="AK199:AK209" si="820">IF(COUNTA(AC199:AI199)=0,-1,IF(OR(COUNTIF(AC199:AI199,"▲")&gt;6,AND(AC198&lt;$N$9,$N$9&lt;AI198)),0.285,IF(AJ198+AJ199=0,0,AJ199/(AJ199+AJ198))))</f>
        <v>-1</v>
      </c>
      <c r="AL199" s="68" t="str">
        <f t="shared" ref="AL199" si="821">TEXT(AI198,"YYYY-MM")</f>
        <v>2028-10</v>
      </c>
      <c r="AM199" s="69" cm="1">
        <f t="array" ref="AM199">IF(AL199=AL198,0,SUMPRODUCT((AC198:AI198&gt;=$N$8)*(AC198:AI198 &lt;= $N$9)*(TEXT(AC198:AI198,"yyyy-mm")=AL199)*(AC199:AI199 = "●")))</f>
        <v>0</v>
      </c>
      <c r="AN199" s="69" cm="1">
        <f t="array" ref="AN199">IF(AL199=AL198,0,SUMPRODUCT((AC198:AI198&gt;=$N$8)*(AC198:AI198 &lt;= $N$9)*(TEXT(AC198:AI198,"yyyy-mm")=AL199)*(AC199:AI199 = "▲")))</f>
        <v>0</v>
      </c>
      <c r="AO199" s="69" cm="1">
        <f t="array" ref="AO199">IF(AL199=AL198,0,SUMPRODUCT((AC198:AI198&gt;=$N$8)*(AC198:AI198 &lt;= $N$9)*(TEXT(AC198:AI198,"yyyy-mm")=AL199)*(AC199:AI199 = "★")))</f>
        <v>0</v>
      </c>
      <c r="AP199" s="65"/>
      <c r="AQ199" s="7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3"/>
    </row>
    <row r="200" spans="9:55" s="8" customFormat="1" ht="20.25" customHeight="1" x14ac:dyDescent="0.45">
      <c r="I200" s="3"/>
      <c r="J200" s="86"/>
      <c r="K200" s="135"/>
      <c r="L200" s="132">
        <v>137</v>
      </c>
      <c r="M200" s="141">
        <f>S198+1</f>
        <v>46902</v>
      </c>
      <c r="N200" s="141">
        <f t="shared" ref="N200:S200" si="822">M200+1</f>
        <v>46903</v>
      </c>
      <c r="O200" s="141">
        <f t="shared" si="822"/>
        <v>46904</v>
      </c>
      <c r="P200" s="141">
        <f t="shared" si="822"/>
        <v>46905</v>
      </c>
      <c r="Q200" s="141">
        <f t="shared" si="822"/>
        <v>46906</v>
      </c>
      <c r="R200" s="142">
        <f t="shared" si="822"/>
        <v>46907</v>
      </c>
      <c r="S200" s="143">
        <f t="shared" si="822"/>
        <v>46908</v>
      </c>
      <c r="T200" s="135">
        <f t="shared" ref="T200" si="823">COUNTIF(M201:S201,"★")</f>
        <v>0</v>
      </c>
      <c r="U200" s="135"/>
      <c r="V200" s="135" t="str">
        <f t="shared" ref="V200" si="824">TEXT(M200,"YYYY-MM")</f>
        <v>2028-05</v>
      </c>
      <c r="W200" s="140" cm="1">
        <f t="array" ref="W200">SUMPRODUCT((M200:S200&gt;=$N$8)*(M200:S200 &lt;= $N$9)*(TEXT(M200:S200,"yyyy-mm")=V200)*(M201:S201 = "●"))</f>
        <v>0</v>
      </c>
      <c r="X200" s="140" cm="1">
        <f t="array" ref="X200">SUMPRODUCT((R200:S200&gt;=$N$8)*(R200:S200 &lt;= $N$9)*(TEXT(R200:S200,"yyyy-mm")=V200)*(R201:S201 = "▲"))</f>
        <v>0</v>
      </c>
      <c r="Y200" s="140" cm="1">
        <f t="array" ref="Y200">SUMPRODUCT((M200:S200&gt;=$N$8)*(M200:S200 &lt;= $N$9)*(TEXT(M200:S200,"yyyy-mm")=V200)*(M201:S201 = "★"))</f>
        <v>0</v>
      </c>
      <c r="Z200" s="135"/>
      <c r="AA200" s="135"/>
      <c r="AB200" s="132">
        <v>158</v>
      </c>
      <c r="AC200" s="141">
        <f>AI198+1</f>
        <v>47049</v>
      </c>
      <c r="AD200" s="141">
        <f t="shared" ref="AD200:AI200" si="825">AC200+1</f>
        <v>47050</v>
      </c>
      <c r="AE200" s="141">
        <f t="shared" si="825"/>
        <v>47051</v>
      </c>
      <c r="AF200" s="141">
        <f t="shared" si="825"/>
        <v>47052</v>
      </c>
      <c r="AG200" s="141">
        <f t="shared" si="825"/>
        <v>47053</v>
      </c>
      <c r="AH200" s="142">
        <f t="shared" si="825"/>
        <v>47054</v>
      </c>
      <c r="AI200" s="143">
        <f t="shared" si="825"/>
        <v>47055</v>
      </c>
      <c r="AJ200" s="68">
        <f t="shared" ref="AJ200" si="826">COUNTIF(AC201:AI201,"★")</f>
        <v>0</v>
      </c>
      <c r="AK200" s="68"/>
      <c r="AL200" s="68" t="str">
        <f t="shared" ref="AL200" si="827">TEXT(AC200,"YYYY-MM")</f>
        <v>2028-10</v>
      </c>
      <c r="AM200" s="69" cm="1">
        <f t="array" ref="AM200">SUMPRODUCT((AC200:AI200&gt;=$N$8)*(AC200:AI200 &lt;= $N$9)*(TEXT(AC200:AI200,"yyyy-mm")=AL200)*(AC201:AI201 = "●"))</f>
        <v>0</v>
      </c>
      <c r="AN200" s="69" cm="1">
        <f t="array" ref="AN200">SUMPRODUCT((AH200:AI200&gt;=$N$8)*(AH200:AI200 &lt;= $N$9)*(TEXT(AH200:AI200,"yyyy-mm")=AL200)*(AH201:AI201 = "▲"))</f>
        <v>0</v>
      </c>
      <c r="AO200" s="69" cm="1">
        <f t="array" ref="AO200">SUMPRODUCT((AC200:AI200&gt;=$N$8)*(AC200:AI200 &lt;= $N$9)*(TEXT(AC200:AI200,"yyyy-mm")=AL200)*(AC201:AI201 = "★"))</f>
        <v>0</v>
      </c>
      <c r="AP200" s="68"/>
      <c r="AQ200" s="19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3"/>
    </row>
    <row r="201" spans="9:55" s="8" customFormat="1" ht="20.25" customHeight="1" thickBot="1" x14ac:dyDescent="0.5">
      <c r="I201" s="3"/>
      <c r="J201" s="86"/>
      <c r="K201" s="135" t="str">
        <f t="shared" ref="K201:K211" si="828">IF(U201&gt;=0.285,"OK","NG")</f>
        <v>NG</v>
      </c>
      <c r="L201" s="136"/>
      <c r="M201" s="144"/>
      <c r="N201" s="144"/>
      <c r="O201" s="144"/>
      <c r="P201" s="144"/>
      <c r="Q201" s="144"/>
      <c r="R201" s="145"/>
      <c r="S201" s="146"/>
      <c r="T201" s="135">
        <f t="shared" ref="T201" si="829">COUNTIF(M201:S201,"●")</f>
        <v>0</v>
      </c>
      <c r="U201" s="147">
        <f t="shared" ref="U201:U211" si="830">IF(COUNTA(M201:S201)=0,-1,IF(OR(COUNTIF(M201:S201,"▲")&gt;6,AND(M200&lt;$N$9,$N$9&lt;S200)),0.285,IF(T200+T201=0,0,T201/(T201+T200))))</f>
        <v>-1</v>
      </c>
      <c r="V201" s="135" t="str">
        <f t="shared" ref="V201" si="831">TEXT(S200,"YYYY-MM")</f>
        <v>2028-06</v>
      </c>
      <c r="W201" s="140" cm="1">
        <f t="array" ref="W201">IF(V201=V200,0,SUMPRODUCT((M200:S200&gt;=$N$8)*(M200:S200 &lt;= $N$9)*(TEXT(M200:S200,"yyyy-mm")=V201)*(M201:S201 = "●")))</f>
        <v>0</v>
      </c>
      <c r="X201" s="140" cm="1">
        <f t="array" ref="X201">IF(V201=V200,0,SUMPRODUCT((M200:S200&gt;=$N$8)*(M200:S200 &lt;= $N$9)*(TEXT(M200:S200,"yyyy-mm")=V201)*(M201:S201 = "▲")))</f>
        <v>0</v>
      </c>
      <c r="Y201" s="140" cm="1">
        <f t="array" ref="Y201">IF(V201=V200,0,SUMPRODUCT((M200:S200&gt;=$N$8)*(M200:S200 &lt;= $N$9)*(TEXT(M200:S200,"yyyy-mm")=V201)*(M201:S201 = "★")))</f>
        <v>0</v>
      </c>
      <c r="Z201" s="135"/>
      <c r="AA201" s="135" t="str">
        <f t="shared" ref="AA201:AA211" si="832">IF(AK201&gt;=0.285,"OK","NG")</f>
        <v>NG</v>
      </c>
      <c r="AB201" s="136"/>
      <c r="AC201" s="144"/>
      <c r="AD201" s="144"/>
      <c r="AE201" s="144"/>
      <c r="AF201" s="144"/>
      <c r="AG201" s="144"/>
      <c r="AH201" s="145"/>
      <c r="AI201" s="146"/>
      <c r="AJ201" s="68">
        <f t="shared" ref="AJ201" si="833">COUNTIF(AC201:AI201,"●")</f>
        <v>0</v>
      </c>
      <c r="AK201" s="70">
        <f t="shared" ref="AK201:AK211" si="834">IF(COUNTA(AC201:AI201)=0,-1,IF(OR(COUNTIF(AC201:AI201,"▲")&gt;6,AND(AC200&lt;$N$9,$N$9&lt;AI200)),0.285,IF(AJ200+AJ201=0,0,AJ201/(AJ201+AJ200))))</f>
        <v>-1</v>
      </c>
      <c r="AL201" s="68" t="str">
        <f t="shared" ref="AL201" si="835">TEXT(AI200,"YYYY-MM")</f>
        <v>2028-10</v>
      </c>
      <c r="AM201" s="69" cm="1">
        <f t="array" ref="AM201">IF(AL201=AL200,0,SUMPRODUCT((AC200:AI200&gt;=$N$8)*(AC200:AI200 &lt;= $N$9)*(TEXT(AC200:AI200,"yyyy-mm")=AL201)*(AC201:AI201 = "●")))</f>
        <v>0</v>
      </c>
      <c r="AN201" s="69" cm="1">
        <f t="array" ref="AN201">IF(AL201=AL200,0,SUMPRODUCT((AC200:AI200&gt;=$N$8)*(AC200:AI200 &lt;= $N$9)*(TEXT(AC200:AI200,"yyyy-mm")=AL201)*(AC201:AI201 = "▲")))</f>
        <v>0</v>
      </c>
      <c r="AO201" s="69" cm="1">
        <f t="array" ref="AO201">IF(AL201=AL200,0,SUMPRODUCT((AC200:AI200&gt;=$N$8)*(AC200:AI200 &lt;= $N$9)*(TEXT(AC200:AI200,"yyyy-mm")=AL201)*(AC201:AI201 = "★")))</f>
        <v>0</v>
      </c>
      <c r="AP201" s="68"/>
      <c r="AQ201" s="19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3"/>
    </row>
    <row r="202" spans="9:55" s="8" customFormat="1" x14ac:dyDescent="0.45">
      <c r="I202" s="3"/>
      <c r="J202" s="7"/>
      <c r="K202" s="9"/>
      <c r="L202" s="4"/>
      <c r="M202" s="4"/>
      <c r="N202" s="4"/>
      <c r="O202" s="4"/>
      <c r="P202" s="4"/>
      <c r="Q202" s="4"/>
      <c r="R202" s="4"/>
      <c r="S202" s="4"/>
      <c r="T202" s="7"/>
      <c r="U202" s="16">
        <f>IFERROR(AVERAGEIF(U160:U201,"&gt;-1"),0)</f>
        <v>0</v>
      </c>
      <c r="V202" s="7"/>
      <c r="W202" s="6"/>
      <c r="X202" s="6"/>
      <c r="Y202" s="6"/>
      <c r="Z202" s="7"/>
      <c r="AA202" s="10"/>
      <c r="AB202" s="4"/>
      <c r="AC202" s="4"/>
      <c r="AD202" s="4"/>
      <c r="AE202" s="4"/>
      <c r="AF202" s="4"/>
      <c r="AG202" s="4"/>
      <c r="AH202" s="4"/>
      <c r="AI202" s="4"/>
      <c r="AJ202" s="7"/>
      <c r="AK202" s="16">
        <f>IFERROR(AVERAGEIF(AK160:AK201,"&gt;-1"),0)</f>
        <v>0</v>
      </c>
      <c r="AL202" s="7"/>
      <c r="AM202" s="6"/>
      <c r="AN202" s="6"/>
      <c r="AO202" s="6"/>
      <c r="AP202" s="19"/>
      <c r="AQ202" s="19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3"/>
    </row>
    <row r="203" spans="9:55" s="8" customFormat="1" x14ac:dyDescent="0.45">
      <c r="I203" s="3"/>
      <c r="J203" s="7"/>
      <c r="K203" s="9"/>
      <c r="L203" s="4"/>
      <c r="M203" s="4"/>
      <c r="N203" s="4"/>
      <c r="O203" s="4"/>
      <c r="P203" s="4"/>
      <c r="Q203" s="4"/>
      <c r="R203" s="4"/>
      <c r="S203" s="4"/>
      <c r="T203" s="7"/>
      <c r="U203" s="7"/>
      <c r="V203" s="7"/>
      <c r="W203" s="6"/>
      <c r="X203" s="6"/>
      <c r="Y203" s="6"/>
      <c r="Z203" s="7"/>
      <c r="AA203" s="10"/>
      <c r="AB203" s="4"/>
      <c r="AC203" s="4"/>
      <c r="AD203" s="4"/>
      <c r="AE203" s="4"/>
      <c r="AF203" s="4"/>
      <c r="AG203" s="4"/>
      <c r="AH203" s="4"/>
      <c r="AI203" s="4"/>
      <c r="AJ203" s="7"/>
      <c r="AK203" s="7"/>
      <c r="AL203" s="7"/>
      <c r="AM203" s="6"/>
      <c r="AN203" s="6"/>
      <c r="AO203" s="6"/>
      <c r="AP203" s="19"/>
      <c r="AQ203" s="19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3"/>
    </row>
    <row r="204" spans="9:55" s="8" customFormat="1" x14ac:dyDescent="0.45">
      <c r="I204" s="3"/>
      <c r="J204" s="3"/>
      <c r="K204" s="2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22"/>
      <c r="X204" s="22"/>
      <c r="Y204" s="22"/>
      <c r="Z204" s="3"/>
      <c r="AA204" s="21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6"/>
      <c r="AN204" s="6"/>
      <c r="AO204" s="6"/>
      <c r="AP204" s="19"/>
      <c r="AQ204" s="19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3"/>
    </row>
    <row r="205" spans="9:55" s="8" customFormat="1" x14ac:dyDescent="0.45">
      <c r="I205" s="3"/>
      <c r="J205" s="3"/>
      <c r="K205" s="2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22"/>
      <c r="X205" s="22"/>
      <c r="Y205" s="22"/>
      <c r="Z205" s="3"/>
      <c r="AA205" s="21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6"/>
      <c r="AN205" s="6"/>
      <c r="AO205" s="6"/>
      <c r="AP205" s="19"/>
      <c r="AQ205" s="19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3"/>
    </row>
    <row r="206" spans="9:55" s="8" customFormat="1" x14ac:dyDescent="0.45">
      <c r="I206" s="3"/>
      <c r="J206" s="3"/>
      <c r="K206" s="2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22"/>
      <c r="X206" s="22"/>
      <c r="Y206" s="22"/>
      <c r="Z206" s="3"/>
      <c r="AA206" s="21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6"/>
      <c r="AN206" s="6"/>
      <c r="AO206" s="6"/>
      <c r="AP206" s="19"/>
      <c r="AQ206" s="19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3"/>
    </row>
    <row r="207" spans="9:55" s="8" customFormat="1" x14ac:dyDescent="0.45">
      <c r="I207" s="3"/>
      <c r="J207" s="3"/>
      <c r="K207" s="2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22"/>
      <c r="X207" s="22"/>
      <c r="Y207" s="22"/>
      <c r="Z207" s="3"/>
      <c r="AA207" s="21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20"/>
      <c r="AN207" s="6"/>
      <c r="AO207" s="6"/>
      <c r="AP207" s="19"/>
      <c r="AQ207" s="19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3"/>
    </row>
    <row r="208" spans="9:55" s="8" customFormat="1" x14ac:dyDescent="0.45">
      <c r="I208" s="3"/>
      <c r="J208" s="3"/>
      <c r="K208" s="2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22"/>
      <c r="X208" s="22"/>
      <c r="Y208" s="22"/>
      <c r="Z208" s="3"/>
      <c r="AA208" s="21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20"/>
      <c r="AN208" s="20"/>
      <c r="AO208" s="20"/>
      <c r="AP208" s="19"/>
      <c r="AQ208" s="19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3"/>
    </row>
    <row r="209" spans="9:55" s="8" customFormat="1" x14ac:dyDescent="0.45">
      <c r="I209" s="3"/>
      <c r="J209" s="3"/>
      <c r="K209" s="2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22"/>
      <c r="X209" s="22"/>
      <c r="Y209" s="22"/>
      <c r="Z209" s="3"/>
      <c r="AA209" s="21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20"/>
      <c r="AN209" s="20"/>
      <c r="AO209" s="20"/>
      <c r="AP209" s="19"/>
      <c r="AQ209" s="19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3"/>
    </row>
    <row r="210" spans="9:55" s="8" customFormat="1" x14ac:dyDescent="0.45">
      <c r="I210" s="3"/>
      <c r="J210" s="3"/>
      <c r="K210" s="2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22"/>
      <c r="X210" s="22"/>
      <c r="Y210" s="22"/>
      <c r="Z210" s="3"/>
      <c r="AA210" s="21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20"/>
      <c r="AN210" s="20"/>
      <c r="AO210" s="20"/>
      <c r="AP210" s="19"/>
      <c r="AQ210" s="19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3"/>
    </row>
    <row r="211" spans="9:55" s="8" customFormat="1" x14ac:dyDescent="0.45">
      <c r="I211" s="3"/>
      <c r="J211" s="3"/>
      <c r="K211" s="2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22"/>
      <c r="X211" s="22"/>
      <c r="Y211" s="22"/>
      <c r="Z211" s="3"/>
      <c r="AA211" s="21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20"/>
      <c r="AN211" s="20"/>
      <c r="AO211" s="20"/>
      <c r="AP211" s="19"/>
      <c r="AQ211" s="19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3"/>
    </row>
    <row r="212" spans="9:55" s="8" customFormat="1" x14ac:dyDescent="0.45">
      <c r="I212" s="3"/>
      <c r="J212" s="3"/>
      <c r="K212" s="2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22"/>
      <c r="X212" s="22"/>
      <c r="Y212" s="22"/>
      <c r="Z212" s="3"/>
      <c r="AA212" s="21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20"/>
      <c r="AN212" s="20"/>
      <c r="AO212" s="20"/>
      <c r="AP212" s="19"/>
      <c r="AQ212" s="19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3"/>
    </row>
    <row r="213" spans="9:55" s="8" customFormat="1" x14ac:dyDescent="0.45">
      <c r="I213" s="3"/>
      <c r="J213" s="3"/>
      <c r="K213" s="2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22"/>
      <c r="X213" s="22"/>
      <c r="Y213" s="22"/>
      <c r="Z213" s="3"/>
      <c r="AA213" s="21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20"/>
      <c r="AN213" s="20"/>
      <c r="AO213" s="20"/>
      <c r="AP213" s="19"/>
      <c r="AQ213" s="19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3"/>
    </row>
    <row r="214" spans="9:55" s="8" customFormat="1" x14ac:dyDescent="0.45">
      <c r="I214" s="3"/>
      <c r="J214" s="3"/>
      <c r="K214" s="2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22"/>
      <c r="X214" s="22"/>
      <c r="Y214" s="22"/>
      <c r="Z214" s="3"/>
      <c r="AA214" s="21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20"/>
      <c r="AN214" s="20"/>
      <c r="AO214" s="20"/>
      <c r="AP214" s="19"/>
      <c r="AQ214" s="19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3"/>
    </row>
    <row r="215" spans="9:55" s="8" customFormat="1" x14ac:dyDescent="0.45">
      <c r="I215" s="3"/>
      <c r="J215" s="3"/>
      <c r="K215" s="2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22"/>
      <c r="X215" s="22"/>
      <c r="Y215" s="22"/>
      <c r="Z215" s="3"/>
      <c r="AA215" s="21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20"/>
      <c r="AN215" s="20"/>
      <c r="AO215" s="20"/>
      <c r="AP215" s="19"/>
      <c r="AQ215" s="19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3"/>
    </row>
    <row r="216" spans="9:55" s="8" customFormat="1" x14ac:dyDescent="0.45">
      <c r="I216" s="3"/>
      <c r="J216" s="3"/>
      <c r="K216" s="2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22"/>
      <c r="X216" s="22"/>
      <c r="Y216" s="22"/>
      <c r="Z216" s="3"/>
      <c r="AA216" s="21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20"/>
      <c r="AN216" s="20"/>
      <c r="AO216" s="20"/>
      <c r="AP216" s="19"/>
      <c r="AQ216" s="19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3"/>
    </row>
    <row r="217" spans="9:55" s="8" customFormat="1" x14ac:dyDescent="0.45">
      <c r="I217" s="3"/>
      <c r="J217" s="3"/>
      <c r="K217" s="2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22"/>
      <c r="X217" s="22"/>
      <c r="Y217" s="22"/>
      <c r="Z217" s="3"/>
      <c r="AA217" s="21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20"/>
      <c r="AN217" s="20"/>
      <c r="AO217" s="20"/>
      <c r="AP217" s="19"/>
      <c r="AQ217" s="19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3"/>
    </row>
    <row r="218" spans="9:55" s="8" customFormat="1" x14ac:dyDescent="0.45">
      <c r="I218" s="3"/>
      <c r="J218" s="3"/>
      <c r="K218" s="2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22"/>
      <c r="X218" s="22"/>
      <c r="Y218" s="22"/>
      <c r="Z218" s="3"/>
      <c r="AA218" s="21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20"/>
      <c r="AN218" s="20"/>
      <c r="AO218" s="20"/>
      <c r="AP218" s="19"/>
      <c r="AQ218" s="19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3"/>
    </row>
    <row r="219" spans="9:55" s="8" customFormat="1" x14ac:dyDescent="0.45">
      <c r="I219" s="3"/>
      <c r="J219" s="3"/>
      <c r="K219" s="2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22"/>
      <c r="X219" s="22"/>
      <c r="Y219" s="22"/>
      <c r="Z219" s="3"/>
      <c r="AA219" s="21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20"/>
      <c r="AN219" s="20"/>
      <c r="AO219" s="20"/>
      <c r="AP219" s="19"/>
      <c r="AQ219" s="19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3"/>
    </row>
    <row r="220" spans="9:55" s="8" customFormat="1" x14ac:dyDescent="0.45">
      <c r="I220" s="3"/>
      <c r="J220" s="3"/>
      <c r="K220" s="2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22"/>
      <c r="X220" s="22"/>
      <c r="Y220" s="22"/>
      <c r="Z220" s="3"/>
      <c r="AA220" s="21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20"/>
      <c r="AN220" s="20"/>
      <c r="AO220" s="20"/>
      <c r="AP220" s="19"/>
      <c r="AQ220" s="19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3"/>
    </row>
    <row r="221" spans="9:55" s="8" customFormat="1" x14ac:dyDescent="0.45">
      <c r="I221" s="3"/>
      <c r="J221" s="3"/>
      <c r="K221" s="2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22"/>
      <c r="X221" s="22"/>
      <c r="Y221" s="22"/>
      <c r="Z221" s="3"/>
      <c r="AA221" s="21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20"/>
      <c r="AN221" s="20"/>
      <c r="AO221" s="20"/>
      <c r="AP221" s="19"/>
      <c r="AQ221" s="19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3"/>
    </row>
    <row r="222" spans="9:55" s="8" customFormat="1" x14ac:dyDescent="0.45">
      <c r="I222" s="3"/>
      <c r="J222" s="3"/>
      <c r="K222" s="2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22"/>
      <c r="X222" s="22"/>
      <c r="Y222" s="22"/>
      <c r="Z222" s="3"/>
      <c r="AA222" s="21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20"/>
      <c r="AN222" s="20"/>
      <c r="AO222" s="20"/>
      <c r="AP222" s="19"/>
      <c r="AQ222" s="19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3"/>
    </row>
    <row r="223" spans="9:55" s="8" customFormat="1" x14ac:dyDescent="0.45">
      <c r="I223" s="3"/>
      <c r="J223" s="3"/>
      <c r="K223" s="2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22"/>
      <c r="X223" s="22"/>
      <c r="Y223" s="22"/>
      <c r="Z223" s="3"/>
      <c r="AA223" s="21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20"/>
      <c r="AN223" s="20"/>
      <c r="AO223" s="20"/>
      <c r="AP223" s="19"/>
      <c r="AQ223" s="19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3"/>
    </row>
    <row r="224" spans="9:55" s="8" customFormat="1" x14ac:dyDescent="0.45">
      <c r="I224" s="3"/>
      <c r="J224" s="3"/>
      <c r="K224" s="2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22"/>
      <c r="X224" s="22"/>
      <c r="Y224" s="22"/>
      <c r="Z224" s="3"/>
      <c r="AA224" s="21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20"/>
      <c r="AN224" s="20"/>
      <c r="AO224" s="20"/>
      <c r="AP224" s="19"/>
      <c r="AQ224" s="19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3"/>
    </row>
    <row r="225" spans="9:55" s="8" customFormat="1" x14ac:dyDescent="0.45">
      <c r="I225" s="3"/>
      <c r="J225" s="3"/>
      <c r="K225" s="2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22"/>
      <c r="X225" s="22"/>
      <c r="Y225" s="22"/>
      <c r="Z225" s="3"/>
      <c r="AA225" s="21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20"/>
      <c r="AN225" s="20"/>
      <c r="AO225" s="20"/>
      <c r="AP225" s="19"/>
      <c r="AQ225" s="19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3"/>
    </row>
    <row r="226" spans="9:55" s="8" customFormat="1" x14ac:dyDescent="0.45">
      <c r="I226" s="3"/>
      <c r="J226" s="3"/>
      <c r="K226" s="2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22"/>
      <c r="X226" s="22"/>
      <c r="Y226" s="22"/>
      <c r="Z226" s="3"/>
      <c r="AA226" s="21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20"/>
      <c r="AN226" s="20"/>
      <c r="AO226" s="20"/>
      <c r="AP226" s="19"/>
      <c r="AQ226" s="19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3"/>
    </row>
    <row r="227" spans="9:55" s="8" customFormat="1" x14ac:dyDescent="0.45">
      <c r="I227" s="3"/>
      <c r="J227" s="3"/>
      <c r="K227" s="2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22"/>
      <c r="X227" s="22"/>
      <c r="Y227" s="22"/>
      <c r="Z227" s="3"/>
      <c r="AA227" s="21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20"/>
      <c r="AN227" s="20"/>
      <c r="AO227" s="20"/>
      <c r="AP227" s="19"/>
      <c r="AQ227" s="19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3"/>
    </row>
    <row r="228" spans="9:55" s="8" customFormat="1" x14ac:dyDescent="0.45">
      <c r="I228" s="3"/>
      <c r="J228" s="3"/>
      <c r="K228" s="2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22"/>
      <c r="X228" s="22"/>
      <c r="Y228" s="22"/>
      <c r="Z228" s="3"/>
      <c r="AA228" s="21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20"/>
      <c r="AN228" s="20"/>
      <c r="AO228" s="20"/>
      <c r="AP228" s="19"/>
      <c r="AQ228" s="19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3"/>
    </row>
    <row r="229" spans="9:55" s="8" customFormat="1" x14ac:dyDescent="0.45">
      <c r="I229" s="3"/>
      <c r="J229" s="3"/>
      <c r="K229" s="2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22"/>
      <c r="X229" s="22"/>
      <c r="Y229" s="22"/>
      <c r="Z229" s="3"/>
      <c r="AA229" s="21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20"/>
      <c r="AN229" s="20"/>
      <c r="AO229" s="20"/>
      <c r="AP229" s="19"/>
      <c r="AQ229" s="19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3"/>
    </row>
    <row r="230" spans="9:55" s="8" customFormat="1" x14ac:dyDescent="0.45">
      <c r="I230" s="3"/>
      <c r="J230" s="3"/>
      <c r="K230" s="2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22"/>
      <c r="X230" s="22"/>
      <c r="Y230" s="22"/>
      <c r="Z230" s="3"/>
      <c r="AA230" s="21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20"/>
      <c r="AN230" s="20"/>
      <c r="AO230" s="20"/>
      <c r="AP230" s="19"/>
      <c r="AQ230" s="19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3"/>
    </row>
    <row r="231" spans="9:55" s="8" customFormat="1" x14ac:dyDescent="0.45">
      <c r="I231" s="3"/>
      <c r="J231" s="3"/>
      <c r="K231" s="2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22"/>
      <c r="X231" s="22"/>
      <c r="Y231" s="22"/>
      <c r="Z231" s="3"/>
      <c r="AA231" s="21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20"/>
      <c r="AN231" s="20"/>
      <c r="AO231" s="20"/>
      <c r="AP231" s="19"/>
      <c r="AQ231" s="19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3"/>
    </row>
    <row r="232" spans="9:55" s="8" customFormat="1" x14ac:dyDescent="0.45">
      <c r="I232" s="3"/>
      <c r="J232" s="3"/>
      <c r="K232" s="2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22"/>
      <c r="X232" s="22"/>
      <c r="Y232" s="22"/>
      <c r="Z232" s="3"/>
      <c r="AA232" s="21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20"/>
      <c r="AN232" s="20"/>
      <c r="AO232" s="20"/>
      <c r="AP232" s="19"/>
      <c r="AQ232" s="19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3"/>
    </row>
    <row r="233" spans="9:55" s="8" customFormat="1" x14ac:dyDescent="0.45">
      <c r="I233" s="3"/>
      <c r="J233" s="3"/>
      <c r="K233" s="2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22"/>
      <c r="X233" s="22"/>
      <c r="Y233" s="22"/>
      <c r="Z233" s="3"/>
      <c r="AA233" s="21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20"/>
      <c r="AN233" s="20"/>
      <c r="AO233" s="20"/>
      <c r="AP233" s="19"/>
      <c r="AQ233" s="19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3"/>
    </row>
    <row r="234" spans="9:55" s="8" customFormat="1" x14ac:dyDescent="0.45">
      <c r="I234" s="3"/>
      <c r="J234" s="3"/>
      <c r="K234" s="2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22"/>
      <c r="X234" s="22"/>
      <c r="Y234" s="22"/>
      <c r="Z234" s="3"/>
      <c r="AA234" s="21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20"/>
      <c r="AN234" s="20"/>
      <c r="AO234" s="20"/>
      <c r="AP234" s="19"/>
      <c r="AQ234" s="19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3"/>
    </row>
    <row r="235" spans="9:55" s="8" customFormat="1" x14ac:dyDescent="0.45">
      <c r="I235" s="3"/>
      <c r="J235" s="3"/>
      <c r="K235" s="2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22"/>
      <c r="X235" s="22"/>
      <c r="Y235" s="22"/>
      <c r="Z235" s="3"/>
      <c r="AA235" s="21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20"/>
      <c r="AN235" s="20"/>
      <c r="AO235" s="20"/>
      <c r="AP235" s="19"/>
      <c r="AQ235" s="19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3"/>
    </row>
    <row r="236" spans="9:55" s="8" customFormat="1" x14ac:dyDescent="0.45">
      <c r="I236" s="3"/>
      <c r="J236" s="3"/>
      <c r="K236" s="2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22"/>
      <c r="X236" s="22"/>
      <c r="Y236" s="22"/>
      <c r="Z236" s="3"/>
      <c r="AA236" s="21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20"/>
      <c r="AN236" s="20"/>
      <c r="AO236" s="20"/>
      <c r="AP236" s="19"/>
      <c r="AQ236" s="19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3"/>
    </row>
    <row r="237" spans="9:55" s="8" customFormat="1" x14ac:dyDescent="0.45">
      <c r="I237" s="3"/>
      <c r="J237" s="3"/>
      <c r="K237" s="2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22"/>
      <c r="X237" s="22"/>
      <c r="Y237" s="22"/>
      <c r="Z237" s="3"/>
      <c r="AA237" s="21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20"/>
      <c r="AN237" s="20"/>
      <c r="AO237" s="20"/>
      <c r="AP237" s="19"/>
      <c r="AQ237" s="19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3"/>
    </row>
    <row r="238" spans="9:55" s="8" customFormat="1" x14ac:dyDescent="0.45">
      <c r="I238" s="3"/>
      <c r="J238" s="3"/>
      <c r="K238" s="2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22"/>
      <c r="X238" s="22"/>
      <c r="Y238" s="22"/>
      <c r="Z238" s="3"/>
      <c r="AA238" s="21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20"/>
      <c r="AN238" s="20"/>
      <c r="AO238" s="20"/>
      <c r="AP238" s="19"/>
      <c r="AQ238" s="19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3"/>
    </row>
    <row r="239" spans="9:55" s="8" customFormat="1" x14ac:dyDescent="0.45">
      <c r="I239" s="3"/>
      <c r="J239" s="3"/>
      <c r="K239" s="2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22"/>
      <c r="X239" s="22"/>
      <c r="Y239" s="22"/>
      <c r="Z239" s="3"/>
      <c r="AA239" s="21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20"/>
      <c r="AN239" s="20"/>
      <c r="AO239" s="20"/>
      <c r="AP239" s="19"/>
      <c r="AQ239" s="19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3"/>
    </row>
    <row r="240" spans="9:55" s="8" customFormat="1" x14ac:dyDescent="0.45">
      <c r="I240" s="3"/>
      <c r="J240" s="3"/>
      <c r="K240" s="2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22"/>
      <c r="X240" s="22"/>
      <c r="Y240" s="22"/>
      <c r="Z240" s="3"/>
      <c r="AA240" s="21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20"/>
      <c r="AN240" s="20"/>
      <c r="AO240" s="20"/>
      <c r="AP240" s="7"/>
      <c r="AQ240" s="7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3"/>
    </row>
    <row r="241" spans="9:55" s="8" customFormat="1" x14ac:dyDescent="0.45">
      <c r="I241" s="4"/>
      <c r="J241" s="3"/>
      <c r="K241" s="2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22"/>
      <c r="X241" s="22"/>
      <c r="Y241" s="22"/>
      <c r="Z241" s="3"/>
      <c r="AA241" s="21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20"/>
      <c r="AN241" s="20"/>
      <c r="AO241" s="20"/>
      <c r="AP241" s="7"/>
      <c r="AQ241" s="7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3"/>
    </row>
    <row r="242" spans="9:55" s="8" customFormat="1" x14ac:dyDescent="0.45">
      <c r="I242" s="4"/>
      <c r="J242" s="3"/>
      <c r="K242" s="2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22"/>
      <c r="X242" s="22"/>
      <c r="Y242" s="22"/>
      <c r="Z242" s="3"/>
      <c r="AA242" s="21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20"/>
      <c r="AN242" s="20"/>
      <c r="AO242" s="20"/>
      <c r="AP242" s="7"/>
      <c r="AQ242" s="7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3"/>
    </row>
    <row r="243" spans="9:55" s="8" customFormat="1" x14ac:dyDescent="0.45">
      <c r="I243" s="4"/>
      <c r="J243" s="3"/>
      <c r="K243" s="2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22"/>
      <c r="X243" s="22"/>
      <c r="Y243" s="22"/>
      <c r="Z243" s="3"/>
      <c r="AA243" s="21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20"/>
      <c r="AN243" s="20"/>
      <c r="AO243" s="20"/>
      <c r="AP243" s="7"/>
      <c r="AQ243" s="7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3"/>
    </row>
    <row r="244" spans="9:55" s="8" customFormat="1" x14ac:dyDescent="0.45">
      <c r="I244" s="4"/>
      <c r="J244" s="3"/>
      <c r="K244" s="2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22"/>
      <c r="X244" s="22"/>
      <c r="Y244" s="22"/>
      <c r="Z244" s="3"/>
      <c r="AA244" s="21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20"/>
      <c r="AN244" s="20"/>
      <c r="AO244" s="20"/>
      <c r="AP244" s="7"/>
      <c r="AQ244" s="7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3"/>
    </row>
    <row r="245" spans="9:55" s="8" customFormat="1" x14ac:dyDescent="0.45">
      <c r="I245" s="4"/>
      <c r="J245" s="3"/>
      <c r="K245" s="2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22"/>
      <c r="X245" s="22"/>
      <c r="Y245" s="22"/>
      <c r="Z245" s="3"/>
      <c r="AA245" s="21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20"/>
      <c r="AN245" s="20"/>
      <c r="AO245" s="20"/>
      <c r="AP245" s="7"/>
      <c r="AQ245" s="7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3"/>
    </row>
    <row r="246" spans="9:55" s="7" customFormat="1" x14ac:dyDescent="0.45">
      <c r="J246" s="3"/>
      <c r="K246" s="2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22"/>
      <c r="X246" s="22"/>
      <c r="Y246" s="22"/>
      <c r="Z246" s="3"/>
      <c r="AA246" s="21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20"/>
      <c r="AN246" s="20"/>
      <c r="AO246" s="20"/>
      <c r="AR246" s="8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3"/>
    </row>
    <row r="247" spans="9:55" s="7" customFormat="1" x14ac:dyDescent="0.45">
      <c r="J247" s="3"/>
      <c r="K247" s="2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22"/>
      <c r="X247" s="22"/>
      <c r="Y247" s="22"/>
      <c r="Z247" s="3"/>
      <c r="AA247" s="21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20"/>
      <c r="AN247" s="20"/>
      <c r="AO247" s="20"/>
      <c r="AR247" s="8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3"/>
    </row>
    <row r="248" spans="9:55" s="7" customFormat="1" x14ac:dyDescent="0.45">
      <c r="J248" s="3"/>
      <c r="K248" s="2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22"/>
      <c r="X248" s="22"/>
      <c r="Y248" s="22"/>
      <c r="Z248" s="3"/>
      <c r="AA248" s="21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6"/>
      <c r="AN248" s="6"/>
      <c r="AO248" s="6"/>
      <c r="AR248" s="8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3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137" priority="17" operator="greaterThan">
      <formula>$N$9</formula>
    </cfRule>
  </conditionalFormatting>
  <conditionalFormatting sqref="M18:S18">
    <cfRule type="cellIs" dxfId="136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135" priority="20">
      <formula>M18&gt;$N$9</formula>
    </cfRule>
  </conditionalFormatting>
  <conditionalFormatting sqref="M58:S58">
    <cfRule type="cellIs" dxfId="134" priority="15" operator="lessThan">
      <formula>$N$8</formula>
    </cfRule>
  </conditionalFormatting>
  <conditionalFormatting sqref="M63:S63">
    <cfRule type="expression" dxfId="133" priority="16">
      <formula>M62&gt;$N$9</formula>
    </cfRule>
  </conditionalFormatting>
  <conditionalFormatting sqref="M109:S109">
    <cfRule type="cellIs" dxfId="132" priority="11" operator="lessThan">
      <formula>$N$8</formula>
    </cfRule>
  </conditionalFormatting>
  <conditionalFormatting sqref="M114:S114">
    <cfRule type="expression" dxfId="131" priority="12">
      <formula>M113&gt;$N$9</formula>
    </cfRule>
  </conditionalFormatting>
  <conditionalFormatting sqref="M160:S160">
    <cfRule type="cellIs" dxfId="130" priority="7" operator="lessThan">
      <formula>$N$8</formula>
    </cfRule>
  </conditionalFormatting>
  <conditionalFormatting sqref="M162:S162">
    <cfRule type="cellIs" dxfId="129" priority="6" operator="greaterThan">
      <formula>$N$9</formula>
    </cfRule>
  </conditionalFormatting>
  <conditionalFormatting sqref="M165:S165">
    <cfRule type="expression" dxfId="128" priority="8">
      <formula>M164&gt;$N$9</formula>
    </cfRule>
  </conditionalFormatting>
  <conditionalFormatting sqref="AA1 K3:K50 AA3:AA9 K53:K101 AA16:AA51 K105:K152 AA53:AA102 K156:K1048576 AA156:AA1048576 AA105:AA153">
    <cfRule type="containsText" dxfId="127" priority="1" operator="containsText" text="NG">
      <formula>NOT(ISERROR(SEARCH("NG",K1)))</formula>
    </cfRule>
    <cfRule type="containsText" dxfId="126" priority="2" operator="containsText" text="OK">
      <formula>NOT(ISERROR(SEARCH("OK",K1)))</formula>
    </cfRule>
  </conditionalFormatting>
  <conditionalFormatting sqref="AC18:AI18">
    <cfRule type="cellIs" dxfId="125" priority="18" operator="lessThan">
      <formula>$N$8</formula>
    </cfRule>
  </conditionalFormatting>
  <conditionalFormatting sqref="AC23:AI23">
    <cfRule type="expression" dxfId="124" priority="19">
      <formula>AC22&gt;$N$9</formula>
    </cfRule>
  </conditionalFormatting>
  <conditionalFormatting sqref="AC58:AI58">
    <cfRule type="cellIs" dxfId="123" priority="13" operator="lessThan">
      <formula>$N$8</formula>
    </cfRule>
  </conditionalFormatting>
  <conditionalFormatting sqref="AC63:AI63">
    <cfRule type="expression" dxfId="122" priority="14">
      <formula>AC62&gt;$N$9</formula>
    </cfRule>
  </conditionalFormatting>
  <conditionalFormatting sqref="AC109:AI109">
    <cfRule type="cellIs" dxfId="121" priority="9" operator="lessThan">
      <formula>$N$8</formula>
    </cfRule>
  </conditionalFormatting>
  <conditionalFormatting sqref="AC114:AI114">
    <cfRule type="expression" dxfId="120" priority="10">
      <formula>AC113&gt;$N$9</formula>
    </cfRule>
  </conditionalFormatting>
  <conditionalFormatting sqref="AC160:AI160">
    <cfRule type="cellIs" dxfId="119" priority="4" operator="lessThan">
      <formula>$N$8</formula>
    </cfRule>
  </conditionalFormatting>
  <conditionalFormatting sqref="AC162:AI162">
    <cfRule type="cellIs" dxfId="118" priority="3" operator="greaterThan">
      <formula>$N$9</formula>
    </cfRule>
  </conditionalFormatting>
  <conditionalFormatting sqref="AC165:AI165">
    <cfRule type="expression" dxfId="117" priority="5">
      <formula>AC164&gt;$N$9</formula>
    </cfRule>
  </conditionalFormatting>
  <conditionalFormatting sqref="M19:S19">
    <cfRule type="expression" dxfId="116" priority="22">
      <formula>M$18&lt;$N$8</formula>
    </cfRule>
  </conditionalFormatting>
  <conditionalFormatting sqref="AC19:AI19 M59:S59 AC59:AI59 M110:S110 AC110:AI110 M161:S161 AC161:AI161">
    <cfRule type="expression" dxfId="115" priority="23">
      <formula>M$18&gt;$N$9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F33507C-4261-49AA-8222-BDF41E5E42D7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9DA47-91F3-43A5-98D0-2A87F99BB224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4" hidden="1" customWidth="1"/>
    <col min="2" max="2" width="5.875" style="4" hidden="1" customWidth="1"/>
    <col min="3" max="4" width="12.75" style="4" hidden="1" customWidth="1"/>
    <col min="5" max="5" width="10.125" style="4" hidden="1" customWidth="1"/>
    <col min="6" max="7" width="9" style="4" hidden="1" customWidth="1"/>
    <col min="8" max="8" width="9.125" style="4" hidden="1" customWidth="1"/>
    <col min="9" max="9" width="9.5" style="4" hidden="1" customWidth="1"/>
    <col min="10" max="10" width="1.25" style="7" customWidth="1"/>
    <col min="11" max="11" width="5.625" style="9" customWidth="1"/>
    <col min="12" max="19" width="6" style="4" customWidth="1"/>
    <col min="20" max="20" width="3.625" style="7" hidden="1" customWidth="1"/>
    <col min="21" max="21" width="9.625" style="7" hidden="1" customWidth="1"/>
    <col min="22" max="22" width="9.375" style="7" hidden="1" customWidth="1"/>
    <col min="23" max="23" width="3.625" style="6" hidden="1" customWidth="1"/>
    <col min="24" max="25" width="3.875" style="6" hidden="1" customWidth="1"/>
    <col min="26" max="26" width="4.5" style="7" customWidth="1"/>
    <col min="27" max="27" width="5.75" style="10" customWidth="1"/>
    <col min="28" max="35" width="6" style="4" customWidth="1"/>
    <col min="36" max="36" width="3.625" style="7" hidden="1" customWidth="1"/>
    <col min="37" max="38" width="9.375" style="7" hidden="1" customWidth="1"/>
    <col min="39" max="41" width="3.625" style="6" hidden="1" customWidth="1"/>
    <col min="42" max="42" width="3.625" style="7" customWidth="1"/>
    <col min="43" max="43" width="3.625" style="7" hidden="1" customWidth="1"/>
    <col min="44" max="44" width="23" style="8" hidden="1" customWidth="1"/>
    <col min="45" max="45" width="12.75" style="4" hidden="1" customWidth="1"/>
    <col min="46" max="46" width="11.25" style="4" hidden="1" customWidth="1"/>
    <col min="47" max="54" width="5.125" style="4" customWidth="1"/>
    <col min="55" max="55" width="5.125" style="3" customWidth="1"/>
    <col min="56" max="68" width="5.125" style="4" customWidth="1"/>
    <col min="69" max="16384" width="9" style="4"/>
  </cols>
  <sheetData>
    <row r="1" spans="1:66" ht="24" customHeight="1" x14ac:dyDescent="0.45">
      <c r="J1" s="75" t="s">
        <v>63</v>
      </c>
      <c r="K1" s="76"/>
      <c r="L1" s="76"/>
      <c r="M1" s="77"/>
      <c r="N1" s="78"/>
      <c r="O1" s="79"/>
      <c r="P1" s="79"/>
      <c r="Q1" s="79"/>
      <c r="R1" s="79"/>
      <c r="S1" s="79"/>
      <c r="T1" s="80"/>
      <c r="U1" s="80"/>
      <c r="V1" s="80"/>
      <c r="W1" s="81"/>
      <c r="X1" s="81"/>
      <c r="Y1" s="81"/>
      <c r="Z1" s="80"/>
      <c r="AA1" s="82"/>
      <c r="AB1" s="79"/>
      <c r="AC1" s="79"/>
      <c r="AD1" s="79"/>
      <c r="AE1" s="79"/>
      <c r="AF1" s="28"/>
      <c r="AG1" s="28"/>
      <c r="AH1" s="28"/>
      <c r="AI1" s="28"/>
      <c r="AJ1" s="65"/>
      <c r="AK1" s="65"/>
      <c r="AL1" s="65"/>
      <c r="AM1" s="64"/>
      <c r="AN1" s="64"/>
      <c r="AO1" s="64"/>
      <c r="AP1" s="65"/>
    </row>
    <row r="2" spans="1:66" ht="24" customHeight="1" x14ac:dyDescent="0.45">
      <c r="J2" s="83"/>
      <c r="K2" s="84"/>
      <c r="L2" s="84"/>
      <c r="M2" s="60" t="s">
        <v>94</v>
      </c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28"/>
      <c r="AI2" s="28"/>
      <c r="AJ2" s="65"/>
      <c r="AK2" s="65"/>
      <c r="AL2" s="65"/>
      <c r="AM2" s="64"/>
      <c r="AN2" s="64"/>
      <c r="AO2" s="64"/>
      <c r="AP2" s="65"/>
    </row>
    <row r="3" spans="1:66" ht="15" customHeight="1" x14ac:dyDescent="0.45">
      <c r="J3" s="86"/>
      <c r="K3" s="87"/>
      <c r="L3" s="28"/>
      <c r="M3" s="28"/>
      <c r="N3" s="28"/>
      <c r="O3" s="28"/>
      <c r="P3" s="28"/>
      <c r="Q3" s="28"/>
      <c r="R3" s="28"/>
      <c r="S3" s="28"/>
      <c r="T3" s="86"/>
      <c r="U3" s="80"/>
      <c r="V3" s="80"/>
      <c r="W3" s="81"/>
      <c r="X3" s="81"/>
      <c r="Y3" s="81"/>
      <c r="Z3" s="80"/>
      <c r="AA3" s="88"/>
      <c r="AB3" s="28"/>
      <c r="AC3" s="28"/>
      <c r="AD3" s="28"/>
      <c r="AE3" s="28"/>
      <c r="AF3" s="28"/>
      <c r="AG3" s="28"/>
      <c r="AH3" s="28"/>
      <c r="AI3" s="28"/>
      <c r="AJ3" s="65"/>
      <c r="AK3" s="65"/>
      <c r="AL3" s="65"/>
      <c r="AM3" s="64"/>
      <c r="AN3" s="64"/>
      <c r="AO3" s="64"/>
      <c r="AP3" s="65"/>
      <c r="AR3" s="11" t="s">
        <v>30</v>
      </c>
    </row>
    <row r="4" spans="1:66" ht="21" customHeight="1" x14ac:dyDescent="0.45">
      <c r="J4" s="86"/>
      <c r="K4" s="87"/>
      <c r="L4" s="89" t="s">
        <v>31</v>
      </c>
      <c r="M4" s="90"/>
      <c r="N4" s="91" t="str">
        <f>入力シート!C5</f>
        <v>○○工事</v>
      </c>
      <c r="O4" s="92"/>
      <c r="P4" s="92"/>
      <c r="Q4" s="92"/>
      <c r="R4" s="92"/>
      <c r="S4" s="92"/>
      <c r="T4" s="93"/>
      <c r="U4" s="93"/>
      <c r="V4" s="93"/>
      <c r="W4" s="93"/>
      <c r="X4" s="93"/>
      <c r="Y4" s="93"/>
      <c r="Z4" s="94"/>
      <c r="AA4" s="88"/>
      <c r="AB4" s="95" t="s">
        <v>32</v>
      </c>
      <c r="AC4" s="95"/>
      <c r="AD4" s="95"/>
      <c r="AE4" s="95"/>
      <c r="AF4" s="95"/>
      <c r="AG4" s="95">
        <f>COUNTIF(M18:S49,"▲")+COUNTIF(AC18:AI49,"▲")+COUNTIF(M58:S99,"▲")+COUNTIF(AC58:AI99,"▲")+COUNTIF(M109:S150,"▲")+COUNTIF(AC109:AI150,"▲")</f>
        <v>0</v>
      </c>
      <c r="AH4" s="95"/>
      <c r="AI4" s="28"/>
      <c r="AJ4" s="65"/>
      <c r="AK4" s="65"/>
      <c r="AL4" s="65"/>
      <c r="AM4" s="64"/>
      <c r="AN4" s="64"/>
      <c r="AO4" s="64"/>
      <c r="AP4" s="65"/>
      <c r="AR4" s="11">
        <f>N9+1-N8</f>
        <v>28</v>
      </c>
      <c r="BN4" s="12"/>
    </row>
    <row r="5" spans="1:66" ht="21" customHeight="1" x14ac:dyDescent="0.45">
      <c r="J5" s="86"/>
      <c r="K5" s="87"/>
      <c r="L5" s="96"/>
      <c r="M5" s="97"/>
      <c r="N5" s="98"/>
      <c r="O5" s="99"/>
      <c r="P5" s="99"/>
      <c r="Q5" s="99"/>
      <c r="R5" s="99"/>
      <c r="S5" s="99"/>
      <c r="T5" s="100"/>
      <c r="U5" s="100"/>
      <c r="V5" s="100"/>
      <c r="W5" s="100"/>
      <c r="X5" s="100"/>
      <c r="Y5" s="100"/>
      <c r="Z5" s="101"/>
      <c r="AA5" s="88"/>
      <c r="AB5" s="95" t="s">
        <v>7</v>
      </c>
      <c r="AC5" s="95"/>
      <c r="AD5" s="95"/>
      <c r="AE5" s="95"/>
      <c r="AF5" s="95"/>
      <c r="AG5" s="102" t="e">
        <f>AT18</f>
        <v>#DIV/0!</v>
      </c>
      <c r="AH5" s="103"/>
      <c r="AI5" s="28"/>
      <c r="AJ5" s="65"/>
      <c r="AK5" s="65"/>
      <c r="AL5" s="65"/>
      <c r="AM5" s="64"/>
      <c r="AN5" s="64"/>
      <c r="AO5" s="64"/>
      <c r="AP5" s="65"/>
      <c r="AR5" s="13" t="s">
        <v>33</v>
      </c>
      <c r="AS5" s="8"/>
      <c r="BN5" s="12"/>
    </row>
    <row r="6" spans="1:66" ht="21" customHeight="1" x14ac:dyDescent="0.45">
      <c r="J6" s="86"/>
      <c r="K6" s="87"/>
      <c r="L6" s="104"/>
      <c r="M6" s="105"/>
      <c r="N6" s="106"/>
      <c r="O6" s="107"/>
      <c r="P6" s="107"/>
      <c r="Q6" s="107"/>
      <c r="R6" s="107"/>
      <c r="S6" s="107"/>
      <c r="T6" s="108"/>
      <c r="U6" s="108"/>
      <c r="V6" s="108"/>
      <c r="W6" s="108"/>
      <c r="X6" s="108"/>
      <c r="Y6" s="108"/>
      <c r="Z6" s="109"/>
      <c r="AA6" s="88"/>
      <c r="AB6" s="95" t="s">
        <v>8</v>
      </c>
      <c r="AC6" s="95"/>
      <c r="AD6" s="95"/>
      <c r="AE6" s="95"/>
      <c r="AF6" s="95"/>
      <c r="AG6" s="102" t="e">
        <f ca="1">I47</f>
        <v>#DIV/0!</v>
      </c>
      <c r="AH6" s="102"/>
      <c r="AI6" s="28"/>
      <c r="AJ6" s="65"/>
      <c r="AK6" s="65"/>
      <c r="AL6" s="65"/>
      <c r="AM6" s="64"/>
      <c r="AN6" s="64"/>
      <c r="AO6" s="64"/>
      <c r="AP6" s="65"/>
      <c r="AR6" s="14">
        <f>ROUNDUP(AR4*0.285,0)</f>
        <v>8</v>
      </c>
      <c r="AS6" s="15"/>
    </row>
    <row r="7" spans="1:66" ht="21" customHeight="1" x14ac:dyDescent="0.45">
      <c r="I7" s="4" t="s">
        <v>34</v>
      </c>
      <c r="J7" s="86"/>
      <c r="K7" s="87"/>
      <c r="L7" s="110" t="s">
        <v>3</v>
      </c>
      <c r="M7" s="111"/>
      <c r="N7" s="112" t="str">
        <f>入力シート!C8</f>
        <v>○○建設</v>
      </c>
      <c r="O7" s="113"/>
      <c r="P7" s="113"/>
      <c r="Q7" s="113"/>
      <c r="R7" s="113"/>
      <c r="S7" s="113"/>
      <c r="T7" s="114"/>
      <c r="U7" s="114"/>
      <c r="V7" s="114"/>
      <c r="W7" s="114"/>
      <c r="X7" s="114"/>
      <c r="Y7" s="114"/>
      <c r="Z7" s="115"/>
      <c r="AA7" s="88"/>
      <c r="AB7" s="95" t="s">
        <v>9</v>
      </c>
      <c r="AC7" s="95"/>
      <c r="AD7" s="95"/>
      <c r="AE7" s="95"/>
      <c r="AF7" s="95"/>
      <c r="AG7" s="102" t="e">
        <f ca="1">F47/(F47+H47)</f>
        <v>#DIV/0!</v>
      </c>
      <c r="AH7" s="102"/>
      <c r="AI7" s="28"/>
      <c r="AJ7" s="65"/>
      <c r="AK7" s="65"/>
      <c r="AL7" s="65"/>
      <c r="AM7" s="64"/>
      <c r="AN7" s="64"/>
      <c r="AO7" s="64"/>
      <c r="AP7" s="65"/>
    </row>
    <row r="8" spans="1:66" ht="21" customHeight="1" x14ac:dyDescent="0.45">
      <c r="I8" s="4" t="s">
        <v>35</v>
      </c>
      <c r="J8" s="86"/>
      <c r="K8" s="87"/>
      <c r="L8" s="110" t="s">
        <v>4</v>
      </c>
      <c r="M8" s="116"/>
      <c r="N8" s="117">
        <f>入力シート!C9</f>
        <v>45962</v>
      </c>
      <c r="O8" s="118"/>
      <c r="P8" s="118"/>
      <c r="Q8" s="119"/>
      <c r="R8" s="28"/>
      <c r="S8" s="28"/>
      <c r="T8" s="86"/>
      <c r="U8" s="86"/>
      <c r="V8" s="86"/>
      <c r="W8" s="81"/>
      <c r="X8" s="81"/>
      <c r="Y8" s="81"/>
      <c r="Z8" s="86"/>
      <c r="AA8" s="88"/>
      <c r="AB8" s="28"/>
      <c r="AC8" s="28"/>
      <c r="AD8" s="28"/>
      <c r="AE8" s="28"/>
      <c r="AF8" s="28"/>
      <c r="AG8" s="28"/>
      <c r="AH8" s="28"/>
      <c r="AI8" s="28"/>
      <c r="AJ8" s="65"/>
      <c r="AK8" s="65"/>
      <c r="AL8" s="65"/>
      <c r="AM8" s="64"/>
      <c r="AN8" s="64"/>
      <c r="AO8" s="64"/>
      <c r="AP8" s="65"/>
      <c r="AS8" s="4" t="s">
        <v>36</v>
      </c>
      <c r="AT8" s="4" t="s">
        <v>37</v>
      </c>
    </row>
    <row r="9" spans="1:66" ht="21" customHeight="1" x14ac:dyDescent="0.45">
      <c r="F9" s="4" t="s">
        <v>38</v>
      </c>
      <c r="G9" s="4" t="s">
        <v>39</v>
      </c>
      <c r="H9" s="4" t="s">
        <v>40</v>
      </c>
      <c r="I9" s="4" t="s">
        <v>41</v>
      </c>
      <c r="J9" s="86"/>
      <c r="K9" s="87"/>
      <c r="L9" s="110" t="s">
        <v>0</v>
      </c>
      <c r="M9" s="116"/>
      <c r="N9" s="117">
        <f>入力シート!C10</f>
        <v>45989</v>
      </c>
      <c r="O9" s="118"/>
      <c r="P9" s="118"/>
      <c r="Q9" s="115"/>
      <c r="R9" s="28"/>
      <c r="S9" s="28"/>
      <c r="T9" s="86"/>
      <c r="U9" s="86"/>
      <c r="V9" s="86"/>
      <c r="W9" s="81"/>
      <c r="X9" s="81"/>
      <c r="Y9" s="81"/>
      <c r="Z9" s="86"/>
      <c r="AA9" s="88"/>
      <c r="AB9" s="28"/>
      <c r="AC9" s="28"/>
      <c r="AD9" s="28"/>
      <c r="AE9" s="28"/>
      <c r="AF9" s="28"/>
      <c r="AG9" s="28"/>
      <c r="AH9" s="28"/>
      <c r="AI9" s="28"/>
      <c r="AJ9" s="65"/>
      <c r="AK9" s="65"/>
      <c r="AL9" s="65"/>
      <c r="AM9" s="64"/>
      <c r="AN9" s="64"/>
      <c r="AO9" s="64"/>
      <c r="AP9" s="65"/>
      <c r="AR9" s="16">
        <f>SUM(U50,AK50,U100,AK100,U151,AK151,U202,AK202,)</f>
        <v>0</v>
      </c>
      <c r="AS9" s="4">
        <v>1</v>
      </c>
      <c r="AT9" s="17">
        <f>U50</f>
        <v>0</v>
      </c>
    </row>
    <row r="10" spans="1:66" ht="21" customHeight="1" x14ac:dyDescent="0.45">
      <c r="A10" s="4">
        <v>1</v>
      </c>
      <c r="B10" s="4">
        <v>1</v>
      </c>
      <c r="C10" s="18">
        <f>N8</f>
        <v>45962</v>
      </c>
      <c r="D10" s="18">
        <f>EOMONTH(C10,0)</f>
        <v>45991</v>
      </c>
      <c r="E10" s="4" t="str">
        <f>TEXT(C10,"YYYY-MM")</f>
        <v>2025-11</v>
      </c>
      <c r="F10" s="2">
        <f ca="1">SUMIF($V$18:$W$49,E10,$W$18:$W$49)</f>
        <v>0</v>
      </c>
      <c r="G10" s="2">
        <f ca="1">SUMIF($V$18:$X$49,E10,$X$18:$X$49)</f>
        <v>0</v>
      </c>
      <c r="H10" s="2">
        <f ca="1">SUMIF($V$18:$Y$49,E10,$Y$18:$Y$49)</f>
        <v>0</v>
      </c>
      <c r="I10" s="17" t="e">
        <f ca="1">F10/(F10+H10)</f>
        <v>#DIV/0!</v>
      </c>
      <c r="J10" s="86"/>
      <c r="K10" s="87"/>
      <c r="L10" s="110" t="s">
        <v>5</v>
      </c>
      <c r="M10" s="116"/>
      <c r="N10" s="120" t="str">
        <f>入力シート!B15</f>
        <v>●●建設</v>
      </c>
      <c r="O10" s="121"/>
      <c r="P10" s="121"/>
      <c r="Q10" s="115"/>
      <c r="R10" s="28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3"/>
      <c r="AJ10" s="65"/>
      <c r="AK10" s="65"/>
      <c r="AL10" s="65"/>
      <c r="AM10" s="64"/>
      <c r="AN10" s="64"/>
      <c r="AO10" s="64"/>
      <c r="AP10" s="65"/>
      <c r="AS10" s="4">
        <v>2</v>
      </c>
      <c r="AT10" s="4">
        <f>AK50</f>
        <v>0</v>
      </c>
    </row>
    <row r="11" spans="1:66" ht="21" customHeight="1" x14ac:dyDescent="0.45">
      <c r="A11" s="4">
        <v>2</v>
      </c>
      <c r="B11" s="4">
        <v>2</v>
      </c>
      <c r="C11" s="18">
        <f>EOMONTH(C10,0)+1</f>
        <v>45992</v>
      </c>
      <c r="D11" s="18">
        <f>IF(EOMONTH(C11,0)&gt;=$N$9,$N$9,EOMONTH(C11,0))</f>
        <v>45989</v>
      </c>
      <c r="E11" s="4" t="str">
        <f>TEXT(C11,"YYYY-MM")</f>
        <v>2025-12</v>
      </c>
      <c r="F11" s="2">
        <f ca="1">SUMIF($V$18:$W$49,E11,$W$18:$W$49)</f>
        <v>0</v>
      </c>
      <c r="G11" s="2">
        <f ca="1">SUMIF($V$18:$X$49,E11,$X$18:$X$49)</f>
        <v>0</v>
      </c>
      <c r="H11" s="2">
        <f ca="1">SUMIF($V$18:$Y$49,E11,$Y$18:$Y$49)</f>
        <v>0</v>
      </c>
      <c r="I11" s="17" t="e">
        <f ca="1">IF(D11=D10,0,F11/(F11+H11))</f>
        <v>#DIV/0!</v>
      </c>
      <c r="J11" s="86"/>
      <c r="K11" s="87"/>
      <c r="L11" s="110" t="s">
        <v>6</v>
      </c>
      <c r="M11" s="116"/>
      <c r="N11" s="120" t="str">
        <f>入力シート!C28</f>
        <v>加賀　二郎</v>
      </c>
      <c r="O11" s="121"/>
      <c r="P11" s="121"/>
      <c r="Q11" s="119"/>
      <c r="R11" s="28"/>
      <c r="S11" s="124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66"/>
      <c r="AK11" s="66"/>
      <c r="AL11" s="66"/>
      <c r="AM11" s="67"/>
      <c r="AN11" s="67"/>
      <c r="AO11" s="67"/>
      <c r="AP11" s="65"/>
      <c r="AS11" s="4">
        <v>3</v>
      </c>
      <c r="AT11" s="17">
        <f>U100</f>
        <v>0</v>
      </c>
    </row>
    <row r="12" spans="1:66" ht="30" customHeight="1" x14ac:dyDescent="0.45">
      <c r="A12" s="4">
        <v>3</v>
      </c>
      <c r="B12" s="4">
        <v>3</v>
      </c>
      <c r="C12" s="18">
        <f>EDATE(C11,1)</f>
        <v>46023</v>
      </c>
      <c r="D12" s="18">
        <f>IF(EOMONTH(C12,0)&gt;=$N$9,$N$9,EOMONTH(C12,0))</f>
        <v>45989</v>
      </c>
      <c r="E12" s="4" t="str">
        <f t="shared" ref="E12:E46" si="0">TEXT(C12,"YYYY-MM")</f>
        <v>2026-01</v>
      </c>
      <c r="F12" s="2">
        <f ca="1">SUMIF($V$18:$W$49,E12,$W$18:$W$49)+SUMIF($AL$18:$AM$49,E12,$AM$18:$AM$49)</f>
        <v>0</v>
      </c>
      <c r="G12" s="2">
        <f ca="1">SUMIF($V$18:$X$49,E12,$X$18:$X$49)+SUMIF($AL$18:$AN$49,E12,$AN$18:$AN$49)</f>
        <v>0</v>
      </c>
      <c r="H12" s="2">
        <f ca="1">SUMIF($V$18:$Y$49,E12,$Y$18:$Y$49)+SUMIF($AL$18:$AO$49,E12,$AO$18:$AO$49)</f>
        <v>0</v>
      </c>
      <c r="I12" s="17">
        <f>IF(D12=D11,0,F12/(F12+H12))</f>
        <v>0</v>
      </c>
      <c r="J12" s="86"/>
      <c r="K12" s="87"/>
      <c r="L12" s="28"/>
      <c r="M12" s="28" t="s">
        <v>42</v>
      </c>
      <c r="N12" s="126" t="s">
        <v>43</v>
      </c>
      <c r="O12" s="28"/>
      <c r="P12" s="28"/>
      <c r="Q12" s="28"/>
      <c r="R12" s="28"/>
      <c r="S12" s="72"/>
      <c r="T12" s="72"/>
      <c r="U12" s="72"/>
      <c r="V12" s="72"/>
      <c r="W12" s="72"/>
      <c r="X12" s="72"/>
      <c r="Y12" s="72"/>
      <c r="Z12" s="73" t="s">
        <v>91</v>
      </c>
      <c r="AA12" s="73"/>
      <c r="AB12" s="73"/>
      <c r="AC12" s="73"/>
      <c r="AD12" s="73"/>
      <c r="AE12" s="73"/>
      <c r="AF12" s="73"/>
      <c r="AG12" s="73"/>
      <c r="AH12" s="73"/>
      <c r="AI12" s="73"/>
      <c r="AJ12" s="66"/>
      <c r="AK12" s="66"/>
      <c r="AL12" s="66"/>
      <c r="AM12" s="67"/>
      <c r="AN12" s="67"/>
      <c r="AO12" s="67"/>
      <c r="AP12" s="65"/>
      <c r="AS12" s="4">
        <v>4</v>
      </c>
      <c r="AT12" s="4">
        <f>AK100</f>
        <v>0</v>
      </c>
    </row>
    <row r="13" spans="1:66" ht="20.25" customHeight="1" x14ac:dyDescent="0.45">
      <c r="A13" s="4">
        <v>4</v>
      </c>
      <c r="B13" s="4">
        <v>4</v>
      </c>
      <c r="C13" s="18">
        <f t="shared" ref="C13:C46" si="1">EDATE(C12,1)</f>
        <v>46054</v>
      </c>
      <c r="D13" s="18">
        <f t="shared" ref="D13:D46" si="2">IF(EOMONTH(C13,0)&gt;=$N$9,$N$9,EOMONTH(C13,0))</f>
        <v>45989</v>
      </c>
      <c r="E13" s="4" t="str">
        <f t="shared" si="0"/>
        <v>2026-02</v>
      </c>
      <c r="F13" s="2">
        <f ca="1">SUMIF($V$18:$W$49,E13,$W$18:$W$49)+SUMIF($AL$18:$AM$49,E13,$AM$18:$AM$49)</f>
        <v>0</v>
      </c>
      <c r="G13" s="2">
        <f ca="1">SUMIF($V$18:$X$49,E13,$X$18:$X$49)+SUMIF($AL$18:$AN$49,E13,$AN$18:$AN$49)</f>
        <v>0</v>
      </c>
      <c r="H13" s="2">
        <f ca="1">SUMIF($V$18:$Y$49,E13,$Y$18:$Y$49)+SUMIF($AL$18:$AO$49,E13,$AO$18:$AO$49)</f>
        <v>0</v>
      </c>
      <c r="I13" s="17">
        <f t="shared" ref="I13:I46" si="3">IF(D13=D12,0,F13/(F13+H13))</f>
        <v>0</v>
      </c>
      <c r="J13" s="86"/>
      <c r="K13" s="87"/>
      <c r="L13" s="28"/>
      <c r="M13" s="28" t="s">
        <v>44</v>
      </c>
      <c r="N13" s="126" t="s">
        <v>45</v>
      </c>
      <c r="O13" s="127"/>
      <c r="P13" s="127"/>
      <c r="Q13" s="127"/>
      <c r="R13" s="127"/>
      <c r="S13" s="72"/>
      <c r="T13" s="72"/>
      <c r="U13" s="72"/>
      <c r="V13" s="72"/>
      <c r="W13" s="72"/>
      <c r="X13" s="72"/>
      <c r="Y13" s="72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66"/>
      <c r="AK13" s="66"/>
      <c r="AL13" s="66"/>
      <c r="AM13" s="67"/>
      <c r="AN13" s="67"/>
      <c r="AO13" s="67"/>
      <c r="AP13" s="65"/>
      <c r="AS13" s="4">
        <v>5</v>
      </c>
      <c r="AT13" s="4">
        <f>U151</f>
        <v>0</v>
      </c>
    </row>
    <row r="14" spans="1:66" ht="30" customHeight="1" x14ac:dyDescent="0.45">
      <c r="A14" s="4">
        <v>1</v>
      </c>
      <c r="B14" s="4">
        <v>5</v>
      </c>
      <c r="C14" s="18">
        <f t="shared" si="1"/>
        <v>46082</v>
      </c>
      <c r="D14" s="18">
        <f t="shared" si="2"/>
        <v>45989</v>
      </c>
      <c r="E14" s="4" t="str">
        <f t="shared" si="0"/>
        <v>2026-03</v>
      </c>
      <c r="F14" s="2">
        <f ca="1">SUMIF($V$18:$W$49,E14,$W$18:$W$49)+SUMIF($AL$18:$AM$49,E14,$AM$18:$AM$49)</f>
        <v>0</v>
      </c>
      <c r="G14" s="2">
        <f ca="1">SUMIF($V$18:$X$49,E14,$X$18:$X$49)+SUMIF($AL$18:$AN$49,E14,$AN$18:$AN$49)</f>
        <v>0</v>
      </c>
      <c r="H14" s="2">
        <f ca="1">SUMIF($V$18:$Y$49,E14,$Y$18:$Y$49)+SUMIF($AL$18:$AO$49,E14,$AO$18:$AO$49)</f>
        <v>0</v>
      </c>
      <c r="I14" s="17">
        <f t="shared" si="3"/>
        <v>0</v>
      </c>
      <c r="J14" s="86"/>
      <c r="K14" s="87"/>
      <c r="L14" s="28"/>
      <c r="M14" s="128" t="s">
        <v>40</v>
      </c>
      <c r="N14" s="129" t="s">
        <v>46</v>
      </c>
      <c r="O14" s="127"/>
      <c r="P14" s="127"/>
      <c r="Q14" s="127"/>
      <c r="R14" s="127"/>
      <c r="S14" s="72"/>
      <c r="T14" s="72"/>
      <c r="U14" s="72"/>
      <c r="V14" s="72"/>
      <c r="W14" s="72"/>
      <c r="X14" s="72"/>
      <c r="Y14" s="72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66"/>
      <c r="AK14" s="66"/>
      <c r="AL14" s="66"/>
      <c r="AM14" s="67"/>
      <c r="AN14" s="67"/>
      <c r="AO14" s="67"/>
      <c r="AP14" s="65"/>
      <c r="AS14" s="4">
        <v>6</v>
      </c>
      <c r="AT14" s="4">
        <f>AK151</f>
        <v>0</v>
      </c>
    </row>
    <row r="15" spans="1:66" ht="11.25" customHeight="1" thickBot="1" x14ac:dyDescent="0.5">
      <c r="C15" s="18"/>
      <c r="D15" s="18"/>
      <c r="F15" s="2"/>
      <c r="G15" s="2"/>
      <c r="H15" s="2"/>
      <c r="I15" s="17"/>
      <c r="J15" s="86"/>
      <c r="K15" s="87"/>
      <c r="L15" s="28"/>
      <c r="M15" s="28"/>
      <c r="N15" s="126"/>
      <c r="O15" s="127"/>
      <c r="P15" s="127"/>
      <c r="Q15" s="127"/>
      <c r="R15" s="127"/>
      <c r="S15" s="130"/>
      <c r="T15" s="130"/>
      <c r="U15" s="130"/>
      <c r="V15" s="130"/>
      <c r="W15" s="131"/>
      <c r="X15" s="131"/>
      <c r="Y15" s="131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66"/>
      <c r="AK15" s="66"/>
      <c r="AL15" s="66"/>
      <c r="AM15" s="67"/>
      <c r="AN15" s="67"/>
      <c r="AO15" s="67"/>
      <c r="AP15" s="65"/>
    </row>
    <row r="16" spans="1:66" ht="19.5" customHeight="1" x14ac:dyDescent="0.45">
      <c r="A16" s="4">
        <v>2</v>
      </c>
      <c r="B16" s="4">
        <v>6</v>
      </c>
      <c r="C16" s="18">
        <f>EDATE(C14,1)</f>
        <v>46113</v>
      </c>
      <c r="D16" s="18">
        <f t="shared" si="2"/>
        <v>45989</v>
      </c>
      <c r="E16" s="4" t="str">
        <f t="shared" si="0"/>
        <v>2026-04</v>
      </c>
      <c r="F16" s="2">
        <f ca="1">SUMIF($AL$18:$AM$49,E16,$AM$18:$AM$49)</f>
        <v>0</v>
      </c>
      <c r="G16" s="2">
        <f ca="1">SUMIF($AL$18:$AN$49,E16,$AN$18:$AN$49)</f>
        <v>0</v>
      </c>
      <c r="H16" s="2">
        <f ca="1">SUMIF($AL$18:$AO$49,E16,$AO$18:$AO$49)</f>
        <v>0</v>
      </c>
      <c r="I16" s="17">
        <f>IF(D16=D14,0,F16/(F16+H16))</f>
        <v>0</v>
      </c>
      <c r="J16" s="87"/>
      <c r="K16" s="86"/>
      <c r="L16" s="132" t="s">
        <v>47</v>
      </c>
      <c r="M16" s="133" t="str">
        <f>"実施状況（"&amp;YEAR(M18)&amp;"年～）"</f>
        <v>実施状況（2025年～）</v>
      </c>
      <c r="N16" s="133"/>
      <c r="O16" s="133"/>
      <c r="P16" s="133"/>
      <c r="Q16" s="133"/>
      <c r="R16" s="133"/>
      <c r="S16" s="134"/>
      <c r="T16" s="86"/>
      <c r="U16" s="86"/>
      <c r="V16" s="86"/>
      <c r="W16" s="81"/>
      <c r="X16" s="81"/>
      <c r="Y16" s="81"/>
      <c r="Z16" s="86"/>
      <c r="AA16" s="28"/>
      <c r="AB16" s="132" t="s">
        <v>47</v>
      </c>
      <c r="AC16" s="133" t="str">
        <f>"実施状況（"&amp;YEAR(AC18)&amp;"年～）"</f>
        <v>実施状況（2026年～）</v>
      </c>
      <c r="AD16" s="133"/>
      <c r="AE16" s="133"/>
      <c r="AF16" s="133"/>
      <c r="AG16" s="133"/>
      <c r="AH16" s="133"/>
      <c r="AI16" s="134"/>
      <c r="AJ16" s="65"/>
      <c r="AK16" s="65"/>
      <c r="AL16" s="65"/>
      <c r="AM16" s="64"/>
      <c r="AN16" s="64"/>
      <c r="AO16" s="64"/>
      <c r="AP16" s="68"/>
      <c r="AQ16" s="19"/>
      <c r="AS16" s="4">
        <v>7</v>
      </c>
      <c r="AT16" s="4">
        <f>U202</f>
        <v>0</v>
      </c>
    </row>
    <row r="17" spans="1:55" ht="19.5" customHeight="1" thickBot="1" x14ac:dyDescent="0.5">
      <c r="A17" s="4">
        <v>3</v>
      </c>
      <c r="B17" s="4">
        <v>7</v>
      </c>
      <c r="C17" s="18">
        <f t="shared" si="1"/>
        <v>46143</v>
      </c>
      <c r="D17" s="18">
        <f t="shared" si="2"/>
        <v>45989</v>
      </c>
      <c r="E17" s="4" t="str">
        <f t="shared" si="0"/>
        <v>2026-05</v>
      </c>
      <c r="F17" s="2">
        <f ca="1">SUMIF($V$58:$W$99,E17,$W$58:$W$99)+SUMIF($AL$18:$AM$49,E17,$AM$18:$AM$49)</f>
        <v>0</v>
      </c>
      <c r="G17" s="2">
        <f ca="1">SUMIF($V$58:$X$99,E17,$X$58:$X$99)+SUMIF($AL$18:$AN$49,E17,$AN$18:$AN$49)</f>
        <v>0</v>
      </c>
      <c r="H17" s="2">
        <f ca="1">SUMIF($V$58:$Y$99,E17,$Y$58:$Y$99)+SUMIF($AL$18:$AO$49,E17,$AO$18:$AO$49)</f>
        <v>0</v>
      </c>
      <c r="I17" s="17">
        <f t="shared" si="3"/>
        <v>0</v>
      </c>
      <c r="J17" s="87"/>
      <c r="K17" s="135" t="s">
        <v>48</v>
      </c>
      <c r="L17" s="136"/>
      <c r="M17" s="137" t="s">
        <v>49</v>
      </c>
      <c r="N17" s="137" t="s">
        <v>50</v>
      </c>
      <c r="O17" s="137" t="s">
        <v>51</v>
      </c>
      <c r="P17" s="137" t="s">
        <v>52</v>
      </c>
      <c r="Q17" s="137" t="s">
        <v>53</v>
      </c>
      <c r="R17" s="138" t="s">
        <v>54</v>
      </c>
      <c r="S17" s="139" t="s">
        <v>55</v>
      </c>
      <c r="T17" s="135" t="s">
        <v>47</v>
      </c>
      <c r="U17" s="86" t="s">
        <v>56</v>
      </c>
      <c r="V17" s="86" t="s">
        <v>57</v>
      </c>
      <c r="W17" s="140" t="s">
        <v>38</v>
      </c>
      <c r="X17" s="140" t="s">
        <v>39</v>
      </c>
      <c r="Y17" s="140" t="s">
        <v>40</v>
      </c>
      <c r="Z17" s="135"/>
      <c r="AA17" s="62" t="s">
        <v>48</v>
      </c>
      <c r="AB17" s="136"/>
      <c r="AC17" s="137" t="s">
        <v>49</v>
      </c>
      <c r="AD17" s="137" t="s">
        <v>50</v>
      </c>
      <c r="AE17" s="137" t="s">
        <v>51</v>
      </c>
      <c r="AF17" s="137" t="s">
        <v>52</v>
      </c>
      <c r="AG17" s="137" t="s">
        <v>53</v>
      </c>
      <c r="AH17" s="138" t="s">
        <v>54</v>
      </c>
      <c r="AI17" s="139" t="s">
        <v>55</v>
      </c>
      <c r="AJ17" s="68" t="s">
        <v>47</v>
      </c>
      <c r="AK17" s="65" t="s">
        <v>56</v>
      </c>
      <c r="AL17" s="65" t="s">
        <v>57</v>
      </c>
      <c r="AM17" s="69" t="s">
        <v>38</v>
      </c>
      <c r="AN17" s="69" t="s">
        <v>39</v>
      </c>
      <c r="AO17" s="69" t="s">
        <v>40</v>
      </c>
      <c r="AP17" s="68"/>
      <c r="AQ17" s="19"/>
      <c r="AS17" s="4">
        <v>8</v>
      </c>
      <c r="AT17" s="4">
        <f>AK202</f>
        <v>0</v>
      </c>
    </row>
    <row r="18" spans="1:55" ht="19.5" customHeight="1" x14ac:dyDescent="0.45">
      <c r="A18" s="4">
        <v>4</v>
      </c>
      <c r="B18" s="4">
        <v>8</v>
      </c>
      <c r="C18" s="18">
        <f t="shared" si="1"/>
        <v>46174</v>
      </c>
      <c r="D18" s="18">
        <f t="shared" si="2"/>
        <v>45989</v>
      </c>
      <c r="E18" s="4" t="str">
        <f t="shared" si="0"/>
        <v>2026-06</v>
      </c>
      <c r="F18" s="2">
        <f ca="1">SUMIF($V$58:$W$99,E18,$W$58:$W$99)+SUMIF($AL$18:$AM$49,E18,$AM$18:$AM$49)</f>
        <v>0</v>
      </c>
      <c r="G18" s="2">
        <f ca="1">SUMIF($V$58:$X$99,E18,$X$58:$X$99)+SUMIF($AL$18:$AN$49,E18,$AN$18:$AN$49)</f>
        <v>0</v>
      </c>
      <c r="H18" s="2">
        <f ca="1">SUMIF($V$58:$Y$99,E18,$Y$58:$Y$99)+SUMIF($AL$18:$AO$49,E18,$AO$18:$AO$49)</f>
        <v>0</v>
      </c>
      <c r="I18" s="17">
        <f t="shared" si="3"/>
        <v>0</v>
      </c>
      <c r="J18" s="135"/>
      <c r="K18" s="135"/>
      <c r="L18" s="132">
        <v>1</v>
      </c>
      <c r="M18" s="141">
        <f>N8-WEEKDAY(N8,2)+1</f>
        <v>45957</v>
      </c>
      <c r="N18" s="141">
        <f t="shared" ref="N18:S18" si="4">M18+1</f>
        <v>45958</v>
      </c>
      <c r="O18" s="141">
        <f t="shared" si="4"/>
        <v>45959</v>
      </c>
      <c r="P18" s="141">
        <f t="shared" si="4"/>
        <v>45960</v>
      </c>
      <c r="Q18" s="141">
        <f t="shared" si="4"/>
        <v>45961</v>
      </c>
      <c r="R18" s="142">
        <f t="shared" si="4"/>
        <v>45962</v>
      </c>
      <c r="S18" s="143">
        <f t="shared" si="4"/>
        <v>45963</v>
      </c>
      <c r="T18" s="135">
        <f>COUNTIF(M19:S19,"★")</f>
        <v>0</v>
      </c>
      <c r="U18" s="135"/>
      <c r="V18" s="135" t="str">
        <f>TEXT(N8,"YYYY-MM")</f>
        <v>2025-11</v>
      </c>
      <c r="W18" s="140" cm="1">
        <f t="array" ref="W18">SUMPRODUCT((M18:S18&gt;=$N$8)*(M18:S18 &lt;= $N$9)*(TEXT(M18:S18,"yyyy-mm")=V18)*(M19:S19 = "●"))</f>
        <v>0</v>
      </c>
      <c r="X18" s="140" cm="1">
        <f t="array" ref="X18">SUMPRODUCT((R18:S18&gt;=$N$8)*(R18:S18 &lt;= $N$9)*(TEXT(R18:S18,"yyyy-mm")=V18)*(R19:S19 = "▲"))</f>
        <v>0</v>
      </c>
      <c r="Y18" s="140" cm="1">
        <f t="array" ref="Y18">SUMPRODUCT((M18:S18&gt;=$N$8)*(M18:S18 &lt;= $N$9)*(TEXT(M18:S18,"yyyy-mm")=V18)*(M19:S19 = "★"))</f>
        <v>0</v>
      </c>
      <c r="Z18" s="135"/>
      <c r="AA18" s="135"/>
      <c r="AB18" s="132">
        <v>17</v>
      </c>
      <c r="AC18" s="141">
        <f>S48+1</f>
        <v>46069</v>
      </c>
      <c r="AD18" s="141">
        <f t="shared" ref="AD18:AI18" si="5">AC18+1</f>
        <v>46070</v>
      </c>
      <c r="AE18" s="141">
        <f t="shared" si="5"/>
        <v>46071</v>
      </c>
      <c r="AF18" s="141">
        <f t="shared" si="5"/>
        <v>46072</v>
      </c>
      <c r="AG18" s="141">
        <f t="shared" si="5"/>
        <v>46073</v>
      </c>
      <c r="AH18" s="142">
        <f t="shared" si="5"/>
        <v>46074</v>
      </c>
      <c r="AI18" s="143">
        <f t="shared" si="5"/>
        <v>46075</v>
      </c>
      <c r="AJ18" s="68">
        <f t="shared" ref="AJ18" si="6">COUNTIF(AC19:AI19,"★")</f>
        <v>0</v>
      </c>
      <c r="AK18" s="68"/>
      <c r="AL18" s="68" t="str">
        <f>TEXT(AC18,"YYYY-MM")</f>
        <v>2026-02</v>
      </c>
      <c r="AM18" s="69" cm="1">
        <f t="array" ref="AM18">SUMPRODUCT((AC18:AI18&gt;=$N$8)*(AC18:AI18 &lt;= $N$9)*(TEXT(AC18:AI18,"yyyy-mm")=AL18)*(AC19:AI19 = "●"))</f>
        <v>0</v>
      </c>
      <c r="AN18" s="69" cm="1">
        <f t="array" ref="AN18">SUMPRODUCT((AH18:AI18&gt;=$N$8)*(AH18:AI18 &lt;= $N$9)*(TEXT(AH18:AI18,"yyyy-mm")=AL18)*(AH19:AI19 = "▲"))</f>
        <v>0</v>
      </c>
      <c r="AO18" s="69" cm="1">
        <f t="array" ref="AO18">SUMPRODUCT((AC18:AI18&gt;=$N$8)*(AC18:AI18 &lt;= $N$9)*(TEXT(AC18:AI18,"yyyy-mm")=AL18)*(AC19:AI19 = "★"))</f>
        <v>0</v>
      </c>
      <c r="AP18" s="68"/>
      <c r="AQ18" s="19"/>
      <c r="AT18" s="17" t="e">
        <f>AVERAGEIF(AT9:AT17,"&gt;0")</f>
        <v>#DIV/0!</v>
      </c>
    </row>
    <row r="19" spans="1:55" s="8" customFormat="1" ht="19.5" customHeight="1" thickBot="1" x14ac:dyDescent="0.5">
      <c r="A19" s="4">
        <v>1</v>
      </c>
      <c r="B19" s="4">
        <v>9</v>
      </c>
      <c r="C19" s="18">
        <f t="shared" si="1"/>
        <v>46204</v>
      </c>
      <c r="D19" s="18">
        <f t="shared" si="2"/>
        <v>45989</v>
      </c>
      <c r="E19" s="4" t="str">
        <f t="shared" si="0"/>
        <v>2026-07</v>
      </c>
      <c r="F19" s="2">
        <f ca="1">SUMIF($AL$18:$AM$49,E19,$AM$18:$AM$49)+SUMIF($V$58:$W$99,E19,$W$58:$W$99)</f>
        <v>0</v>
      </c>
      <c r="G19" s="2">
        <f ca="1">SUMIF($AL$18:$AN$49,E19,$AN$18:$AN$49)+SUMIF($V$58:$X$99,E19,$X$58:$X$99)</f>
        <v>0</v>
      </c>
      <c r="H19" s="2">
        <f ca="1">SUMIF($AL$18:$AO$49,E19,$AO$18:$AO$49)+SUMIF($V$58:$Y$99,E19,$Y$58:$Y$99)</f>
        <v>0</v>
      </c>
      <c r="I19" s="17">
        <f t="shared" si="3"/>
        <v>0</v>
      </c>
      <c r="J19" s="135"/>
      <c r="K19" s="135" t="str">
        <f>IF(U19&gt;=0.285,"OK","NG")</f>
        <v>NG</v>
      </c>
      <c r="L19" s="136"/>
      <c r="M19" s="144"/>
      <c r="N19" s="144"/>
      <c r="O19" s="144"/>
      <c r="P19" s="144"/>
      <c r="Q19" s="144"/>
      <c r="R19" s="145"/>
      <c r="S19" s="146"/>
      <c r="T19" s="135">
        <f>COUNTIF(M19:S19,"●")</f>
        <v>0</v>
      </c>
      <c r="U19" s="147">
        <f>IF(COUNTA(M19:S19)=0,-1,IF(OR(COUNTIF(M19:S19,"▲")&gt;6,AND(M18&lt;$N$9,$N$9&lt;S18)),0.285,IF(T18+T19=0,0,T19/(T19+T18))))</f>
        <v>-1</v>
      </c>
      <c r="V19" s="135" t="str">
        <f>TEXT(S18,"YYYY-MM")</f>
        <v>2025-11</v>
      </c>
      <c r="W19" s="140" cm="1">
        <f t="array" ref="W19">IF(V19=V18,0,SUMPRODUCT((M18:S18&gt;=$N$8)*(M18:S18 &lt;= $N$9)*(TEXT(M18:S18,"yyyy-mm")=V19)*(M19:S19 = "●")))</f>
        <v>0</v>
      </c>
      <c r="X19" s="140" cm="1">
        <f t="array" ref="X19">IF(V19=V18,0,SUMPRODUCT((M18:S18&gt;=$N$8)*(M18:S18 &lt;= $N$9)*(TEXT(M18:S18,"yyyy-mm")=V19)*(M19:S19 = "▲")))</f>
        <v>0</v>
      </c>
      <c r="Y19" s="140" cm="1">
        <f t="array" ref="Y19">IF(V19=V18,0,SUMPRODUCT((M18:S18&gt;=$N$8)*(M18:S18 &lt;= $N$9)*(TEXT(M18:S18,"yyyy-mm")=V19)*(M19:S19 = "★")))</f>
        <v>0</v>
      </c>
      <c r="Z19" s="135"/>
      <c r="AA19" s="135" t="str">
        <f>IF(AK19&gt;=0.285,"OK","NG")</f>
        <v>NG</v>
      </c>
      <c r="AB19" s="136"/>
      <c r="AC19" s="144"/>
      <c r="AD19" s="144"/>
      <c r="AE19" s="144"/>
      <c r="AF19" s="144"/>
      <c r="AG19" s="144"/>
      <c r="AH19" s="145"/>
      <c r="AI19" s="146"/>
      <c r="AJ19" s="68">
        <f t="shared" ref="AJ19" si="7">COUNTIF(AC19:AI19,"●")</f>
        <v>0</v>
      </c>
      <c r="AK19" s="70">
        <f>IF(COUNTA(AC19:AI19)=0,-1,IF(OR(COUNTIF(AC19:AI19,"▲")&gt;6,AND(AC18&lt;$N$9,$N$9&lt;AI18)),0.285,IF(AJ18+AJ19=0,0,AJ19/(AJ19+AJ18))))</f>
        <v>-1</v>
      </c>
      <c r="AL19" s="68" t="str">
        <f>TEXT(AI18,"YYYY-MM")</f>
        <v>2026-02</v>
      </c>
      <c r="AM19" s="69" cm="1">
        <f t="array" ref="AM19">IF(AL19=AL18,0,SUMPRODUCT((AC18:AI18&gt;=$N$8)*(AC18:AI18 &lt;= $N$9)*(TEXT(AC18:AI18,"yyyy-mm")=AL19)*(AC19:AI19 = "●")))</f>
        <v>0</v>
      </c>
      <c r="AN19" s="69" cm="1">
        <f t="array" ref="AN19">IF(AL19=AL18,0,SUMPRODUCT((AC18:AI18&gt;=$N$8)*(AC18:AI18 &lt;= $N$9)*(TEXT(AC18:AI18,"yyyy-mm")=AL19)*(AC19:AI19 = "▲")))</f>
        <v>0</v>
      </c>
      <c r="AO19" s="69" cm="1">
        <f t="array" ref="AO19">IF(AL19=AL18,0,SUMPRODUCT((AC18:AI18&gt;=$N$8)*(AC18:AI18 &lt;= $N$9)*(TEXT(AC18:AI18,"yyyy-mm")=AL19)*(AC19:AI19 = "★")))</f>
        <v>0</v>
      </c>
      <c r="AP19" s="68"/>
      <c r="AQ19" s="19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3"/>
    </row>
    <row r="20" spans="1:55" s="8" customFormat="1" ht="19.5" customHeight="1" x14ac:dyDescent="0.45">
      <c r="A20" s="4">
        <v>2</v>
      </c>
      <c r="B20" s="4">
        <v>10</v>
      </c>
      <c r="C20" s="18">
        <f t="shared" si="1"/>
        <v>46235</v>
      </c>
      <c r="D20" s="18">
        <f t="shared" si="2"/>
        <v>45989</v>
      </c>
      <c r="E20" s="4" t="str">
        <f t="shared" si="0"/>
        <v>2026-08</v>
      </c>
      <c r="F20" s="2">
        <f ca="1">SUMIF($V$58:$W$99,E20,$W$58:$W$99)</f>
        <v>0</v>
      </c>
      <c r="G20" s="2">
        <f ca="1">SUMIF($V$58:$X$99,E20,$X$58:$X$99)</f>
        <v>0</v>
      </c>
      <c r="H20" s="2">
        <f ca="1">SUMIF($V$58:$Y$99,E20,$Y$58:$Y$99)</f>
        <v>0</v>
      </c>
      <c r="I20" s="17">
        <f t="shared" si="3"/>
        <v>0</v>
      </c>
      <c r="J20" s="135"/>
      <c r="K20" s="135"/>
      <c r="L20" s="132">
        <v>2</v>
      </c>
      <c r="M20" s="141">
        <f>S18+1</f>
        <v>45964</v>
      </c>
      <c r="N20" s="141">
        <f>M20+1</f>
        <v>45965</v>
      </c>
      <c r="O20" s="141">
        <f t="shared" ref="O20:Q20" si="8">N20+1</f>
        <v>45966</v>
      </c>
      <c r="P20" s="141">
        <f t="shared" si="8"/>
        <v>45967</v>
      </c>
      <c r="Q20" s="141">
        <f t="shared" si="8"/>
        <v>45968</v>
      </c>
      <c r="R20" s="142">
        <f>Q20+1</f>
        <v>45969</v>
      </c>
      <c r="S20" s="143">
        <f>R20+1</f>
        <v>45970</v>
      </c>
      <c r="T20" s="135">
        <f t="shared" ref="T20" si="9">COUNTIF(M21:S21,"★")</f>
        <v>0</v>
      </c>
      <c r="U20" s="135"/>
      <c r="V20" s="135" t="str">
        <f>TEXT(M20,"YYYY-MM")</f>
        <v>2025-11</v>
      </c>
      <c r="W20" s="140" cm="1">
        <f t="array" ref="W20">SUMPRODUCT((M20:S20&gt;=$N$8)*(M20:S20 &lt;= $N$9)*(TEXT(M20:S20,"yyyy-mm")=V20)*(M21:S21 = "●"))</f>
        <v>0</v>
      </c>
      <c r="X20" s="140" cm="1">
        <f t="array" ref="X20">SUMPRODUCT((R20:S20&gt;=$N$8)*(R20:S20 &lt;= $N$9)*(TEXT(R20:S20,"yyyy-mm")=V20)*(R21:S21 = "▲"))</f>
        <v>0</v>
      </c>
      <c r="Y20" s="140" cm="1">
        <f t="array" ref="Y20">SUMPRODUCT((M20:S20&gt;=$N$8)*(M20:S20 &lt;= $N$9)*(TEXT(M20:S20,"yyyy-mm")=V20)*(M21:S21 = "★"))</f>
        <v>0</v>
      </c>
      <c r="Z20" s="135"/>
      <c r="AA20" s="135"/>
      <c r="AB20" s="132">
        <v>18</v>
      </c>
      <c r="AC20" s="141">
        <f>AI18+1</f>
        <v>46076</v>
      </c>
      <c r="AD20" s="141">
        <f t="shared" ref="AD20:AI20" si="10">AC20+1</f>
        <v>46077</v>
      </c>
      <c r="AE20" s="141">
        <f t="shared" si="10"/>
        <v>46078</v>
      </c>
      <c r="AF20" s="141">
        <f t="shared" si="10"/>
        <v>46079</v>
      </c>
      <c r="AG20" s="141">
        <f t="shared" si="10"/>
        <v>46080</v>
      </c>
      <c r="AH20" s="142">
        <f t="shared" si="10"/>
        <v>46081</v>
      </c>
      <c r="AI20" s="143">
        <f t="shared" si="10"/>
        <v>46082</v>
      </c>
      <c r="AJ20" s="68">
        <f t="shared" ref="AJ20" si="11">COUNTIF(AC21:AI21,"★")</f>
        <v>0</v>
      </c>
      <c r="AK20" s="68"/>
      <c r="AL20" s="68" t="str">
        <f>TEXT(AC20,"YYYY-MM")</f>
        <v>2026-02</v>
      </c>
      <c r="AM20" s="69" cm="1">
        <f t="array" ref="AM20">SUMPRODUCT((AC20:AI20&gt;=$N$8)*(AC20:AI20 &lt;= $N$9)*(TEXT(AC20:AI20,"yyyy-mm")=AL20)*(AC21:AI21 = "●"))</f>
        <v>0</v>
      </c>
      <c r="AN20" s="69" cm="1">
        <f t="array" ref="AN20">SUMPRODUCT((AH20:AI20&gt;=$N$8)*(AH20:AI20 &lt;= $N$9)*(TEXT(AH20:AI20,"yyyy-mm")=AL20)*(AH21:AI21 = "▲"))</f>
        <v>0</v>
      </c>
      <c r="AO20" s="69" cm="1">
        <f t="array" ref="AO20">SUMPRODUCT((AC20:AI20&gt;=$N$8)*(AC20:AI20 &lt;= $N$9)*(TEXT(AC20:AI20,"yyyy-mm")=AL20)*(AC21:AI21 = "★"))</f>
        <v>0</v>
      </c>
      <c r="AP20" s="68"/>
      <c r="AQ20" s="19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3"/>
    </row>
    <row r="21" spans="1:55" s="8" customFormat="1" ht="19.5" customHeight="1" thickBot="1" x14ac:dyDescent="0.5">
      <c r="A21" s="4">
        <v>3</v>
      </c>
      <c r="B21" s="4">
        <v>11</v>
      </c>
      <c r="C21" s="18">
        <f t="shared" si="1"/>
        <v>46266</v>
      </c>
      <c r="D21" s="18">
        <f t="shared" si="2"/>
        <v>45989</v>
      </c>
      <c r="E21" s="4" t="str">
        <f t="shared" si="0"/>
        <v>2026-09</v>
      </c>
      <c r="F21" s="2">
        <f ca="1">SUMIF($V$58:$W$99,E21,$W$58:$W$99)</f>
        <v>0</v>
      </c>
      <c r="G21" s="2">
        <f ca="1">SUMIF($V$58:$X$99,E21,$X$58:$X$99)</f>
        <v>0</v>
      </c>
      <c r="H21" s="2">
        <f ca="1">SUMIF($V$58:$Y$99,E21,$Y$58:$Y$99)</f>
        <v>0</v>
      </c>
      <c r="I21" s="17">
        <f t="shared" si="3"/>
        <v>0</v>
      </c>
      <c r="J21" s="135"/>
      <c r="K21" s="135" t="str">
        <f t="shared" ref="K21" si="12">IF(U21&gt;=0.285,"OK","NG")</f>
        <v>NG</v>
      </c>
      <c r="L21" s="136"/>
      <c r="M21" s="144"/>
      <c r="N21" s="144"/>
      <c r="O21" s="144"/>
      <c r="P21" s="144"/>
      <c r="Q21" s="144"/>
      <c r="R21" s="145"/>
      <c r="S21" s="146"/>
      <c r="T21" s="135">
        <f t="shared" ref="T21" si="13">COUNTIF(M21:S21,"●")</f>
        <v>0</v>
      </c>
      <c r="U21" s="147">
        <f t="shared" ref="U21" si="14">IF(COUNTA(M21:S21)=0,-1,IF(OR(COUNTIF(M21:S21,"▲")&gt;6,AND(M20&lt;$N$9,$N$9&lt;S20)),0.285,IF(T20+T21=0,0,T21/(T21+T20))))</f>
        <v>-1</v>
      </c>
      <c r="V21" s="135" t="str">
        <f>TEXT(S20,"YYYY-MM")</f>
        <v>2025-11</v>
      </c>
      <c r="W21" s="140" cm="1">
        <f t="array" ref="W21">IF(V21=V20,0,SUMPRODUCT((M20:S20&gt;=$N$8)*(M20:S20 &lt;= $N$9)*(TEXT(M20:S20,"yyyy-mm")=V21)*(M21:S21 = "●")))</f>
        <v>0</v>
      </c>
      <c r="X21" s="140" cm="1">
        <f t="array" ref="X21">IF(V21=V20,0,SUMPRODUCT((M20:S20&gt;=$N$8)*(M20:S20 &lt;= $N$9)*(TEXT(M20:S20,"yyyy-mm")=V21)*(M21:S21 = "▲")))</f>
        <v>0</v>
      </c>
      <c r="Y21" s="140" cm="1">
        <f t="array" ref="Y21">IF(V21=V20,0,SUMPRODUCT((M20:S20&gt;=$N$8)*(M20:S20 &lt;= $N$9)*(TEXT(M20:S20,"yyyy-mm")=V21)*(M21:S21 = "★")))</f>
        <v>0</v>
      </c>
      <c r="Z21" s="135"/>
      <c r="AA21" s="135" t="str">
        <f t="shared" ref="AA21" si="15">IF(AK21&gt;=0.285,"OK","NG")</f>
        <v>NG</v>
      </c>
      <c r="AB21" s="136"/>
      <c r="AC21" s="144"/>
      <c r="AD21" s="144"/>
      <c r="AE21" s="144"/>
      <c r="AF21" s="144"/>
      <c r="AG21" s="144"/>
      <c r="AH21" s="145"/>
      <c r="AI21" s="146"/>
      <c r="AJ21" s="68">
        <f t="shared" ref="AJ21" si="16">COUNTIF(AC21:AI21,"●")</f>
        <v>0</v>
      </c>
      <c r="AK21" s="70">
        <f t="shared" ref="AK21" si="17">IF(COUNTA(AC21:AI21)=0,-1,IF(OR(COUNTIF(AC21:AI21,"▲")&gt;6,AND(AC20&lt;$N$9,$N$9&lt;AI20)),0.285,IF(AJ20+AJ21=0,0,AJ21/(AJ21+AJ20))))</f>
        <v>-1</v>
      </c>
      <c r="AL21" s="68" t="str">
        <f>TEXT(AI20,"YYYY-MM")</f>
        <v>2026-03</v>
      </c>
      <c r="AM21" s="69" cm="1">
        <f t="array" ref="AM21">IF(AL21=AL20,0,SUMPRODUCT((AC20:AI20&gt;=$N$8)*(AC20:AI20 &lt;= $N$9)*(TEXT(AC20:AI20,"yyyy-mm")=AL21)*(AC21:AI21 = "●")))</f>
        <v>0</v>
      </c>
      <c r="AN21" s="69" cm="1">
        <f t="array" ref="AN21">IF(AL21=AL20,0,SUMPRODUCT((AC20:AI20&gt;=$N$8)*(AC20:AI20 &lt;= $N$9)*(TEXT(AC20:AI20,"yyyy-mm")=AL21)*(AC21:AI21 = "▲")))</f>
        <v>0</v>
      </c>
      <c r="AO21" s="69" cm="1">
        <f t="array" ref="AO21">IF(AL21=AL20,0,SUMPRODUCT((AC20:AI20&gt;=$N$8)*(AC20:AI20 &lt;= $N$9)*(TEXT(AC20:AI20,"yyyy-mm")=AL21)*(AC21:AI21 = "★")))</f>
        <v>0</v>
      </c>
      <c r="AP21" s="68"/>
      <c r="AQ21" s="19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3"/>
    </row>
    <row r="22" spans="1:55" s="8" customFormat="1" ht="19.5" customHeight="1" x14ac:dyDescent="0.45">
      <c r="A22" s="4">
        <v>4</v>
      </c>
      <c r="B22" s="4">
        <v>12</v>
      </c>
      <c r="C22" s="18">
        <f t="shared" si="1"/>
        <v>46296</v>
      </c>
      <c r="D22" s="18">
        <f t="shared" si="2"/>
        <v>45989</v>
      </c>
      <c r="E22" s="4" t="str">
        <f t="shared" si="0"/>
        <v>2026-10</v>
      </c>
      <c r="F22" s="2">
        <f ca="1">SUMIF($AL$58:$AM$99,E22,$AM$58:$AM$99)+SUMIF($V$58:$W$99,E22,$W$58:$W$99)</f>
        <v>0</v>
      </c>
      <c r="G22" s="2">
        <f ca="1">SUMIF($AL$58:$AN$99,E22,$AN$58:$AN$99)+SUMIF($V$58:$X$99,E22,$X$58:$X$99)</f>
        <v>0</v>
      </c>
      <c r="H22" s="2">
        <f ca="1">SUMIF($AL$58:$AO$99,E22,$AO$58:$AO$99)+SUMIF($V$58:$Y$99,E22,$Y$58:$Y$99)</f>
        <v>0</v>
      </c>
      <c r="I22" s="17">
        <f t="shared" si="3"/>
        <v>0</v>
      </c>
      <c r="J22" s="135"/>
      <c r="K22" s="135"/>
      <c r="L22" s="132">
        <v>3</v>
      </c>
      <c r="M22" s="141">
        <f>S20+1</f>
        <v>45971</v>
      </c>
      <c r="N22" s="141">
        <f>M22+1</f>
        <v>45972</v>
      </c>
      <c r="O22" s="141">
        <f t="shared" ref="O22:Q22" si="18">N22+1</f>
        <v>45973</v>
      </c>
      <c r="P22" s="141">
        <f t="shared" si="18"/>
        <v>45974</v>
      </c>
      <c r="Q22" s="141">
        <f t="shared" si="18"/>
        <v>45975</v>
      </c>
      <c r="R22" s="142">
        <f>Q22+1</f>
        <v>45976</v>
      </c>
      <c r="S22" s="143">
        <f>R22+1</f>
        <v>45977</v>
      </c>
      <c r="T22" s="135">
        <f t="shared" ref="T22" si="19">COUNTIF(M23:S23,"★")</f>
        <v>0</v>
      </c>
      <c r="U22" s="135"/>
      <c r="V22" s="135" t="str">
        <f>TEXT(M22,"YYYY-MM")</f>
        <v>2025-11</v>
      </c>
      <c r="W22" s="140" cm="1">
        <f t="array" ref="W22">SUMPRODUCT((M22:S22&gt;=$N$8)*(M22:S22 &lt;= $N$9)*(TEXT(M22:S22,"yyyy-mm")=V22)*(M23:S23 = "●"))</f>
        <v>0</v>
      </c>
      <c r="X22" s="140" cm="1">
        <f t="array" ref="X22">SUMPRODUCT((R22:S22&gt;=$N$8)*(R22:S22 &lt;= $N$9)*(TEXT(R22:S22,"yyyy-mm")=V22)*(R23:S23 = "▲"))</f>
        <v>0</v>
      </c>
      <c r="Y22" s="140" cm="1">
        <f t="array" ref="Y22">SUMPRODUCT((M22:S22&gt;=$N$8)*(M22:S22 &lt;= $N$9)*(TEXT(M22:S22,"yyyy-mm")=V22)*(M23:S23 = "★"))</f>
        <v>0</v>
      </c>
      <c r="Z22" s="135"/>
      <c r="AA22" s="135"/>
      <c r="AB22" s="132">
        <v>19</v>
      </c>
      <c r="AC22" s="141">
        <f>AI20+1</f>
        <v>46083</v>
      </c>
      <c r="AD22" s="141">
        <f t="shared" ref="AD22:AI22" si="20">AC22+1</f>
        <v>46084</v>
      </c>
      <c r="AE22" s="141">
        <f t="shared" si="20"/>
        <v>46085</v>
      </c>
      <c r="AF22" s="141">
        <f t="shared" si="20"/>
        <v>46086</v>
      </c>
      <c r="AG22" s="141">
        <f t="shared" si="20"/>
        <v>46087</v>
      </c>
      <c r="AH22" s="142">
        <f t="shared" si="20"/>
        <v>46088</v>
      </c>
      <c r="AI22" s="143">
        <f t="shared" si="20"/>
        <v>46089</v>
      </c>
      <c r="AJ22" s="68">
        <f t="shared" ref="AJ22" si="21">COUNTIF(AC23:AI23,"★")</f>
        <v>0</v>
      </c>
      <c r="AK22" s="68"/>
      <c r="AL22" s="68" t="str">
        <f>TEXT(AC22,"YYYY-MM")</f>
        <v>2026-03</v>
      </c>
      <c r="AM22" s="69" cm="1">
        <f t="array" ref="AM22">SUMPRODUCT((AC22:AI22&gt;=$N$8)*(AC22:AI22 &lt;= $N$9)*(TEXT(AC22:AI22,"yyyy-mm")=AL22)*(AC23:AI23 = "●"))</f>
        <v>0</v>
      </c>
      <c r="AN22" s="69" cm="1">
        <f t="array" ref="AN22">SUMPRODUCT((AH22:AI22&gt;=$N$8)*(AH22:AI22 &lt;= $N$9)*(TEXT(AH22:AI22,"yyyy-mm")=AL22)*(AH23:AI23 = "▲"))</f>
        <v>0</v>
      </c>
      <c r="AO22" s="69" cm="1">
        <f t="array" ref="AO22">SUMPRODUCT((AC22:AI22&gt;=$N$8)*(AC22:AI22 &lt;= $N$9)*(TEXT(AC22:AI22,"yyyy-mm")=AL22)*(AC23:AI23 = "★"))</f>
        <v>0</v>
      </c>
      <c r="AP22" s="68"/>
      <c r="AQ22" s="19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3"/>
    </row>
    <row r="23" spans="1:55" s="8" customFormat="1" ht="19.5" customHeight="1" thickBot="1" x14ac:dyDescent="0.5">
      <c r="A23" s="4">
        <v>5</v>
      </c>
      <c r="B23" s="4">
        <v>13</v>
      </c>
      <c r="C23" s="18">
        <f t="shared" si="1"/>
        <v>46327</v>
      </c>
      <c r="D23" s="18">
        <f t="shared" si="2"/>
        <v>45989</v>
      </c>
      <c r="E23" s="4" t="str">
        <f t="shared" si="0"/>
        <v>2026-11</v>
      </c>
      <c r="F23" s="2">
        <f ca="1">SUMIF($AL$58:$AM$99,E23,$AM$58:$AM$99)+SUMIF($V$58:$W$99,E23,$W$58:$W$99)</f>
        <v>0</v>
      </c>
      <c r="G23" s="2">
        <f ca="1">SUMIF($AL$58:$AN$99,E23,$AN$58:$AN$99)+SUMIF($V$58:$X$99,E23,$X$58:$X$99)</f>
        <v>0</v>
      </c>
      <c r="H23" s="2">
        <f ca="1">SUMIF($AL$58:$AO$99,E23,$AO$58:$AO$99)+SUMIF($V$58:$Y$99,E23,$Y$58:$Y$99)</f>
        <v>0</v>
      </c>
      <c r="I23" s="17">
        <f t="shared" si="3"/>
        <v>0</v>
      </c>
      <c r="J23" s="135"/>
      <c r="K23" s="135" t="str">
        <f t="shared" ref="K23" si="22">IF(U23&gt;=0.285,"OK","NG")</f>
        <v>NG</v>
      </c>
      <c r="L23" s="136"/>
      <c r="M23" s="144"/>
      <c r="N23" s="144"/>
      <c r="O23" s="144"/>
      <c r="P23" s="144"/>
      <c r="Q23" s="144"/>
      <c r="R23" s="145"/>
      <c r="S23" s="146"/>
      <c r="T23" s="135">
        <f t="shared" ref="T23" si="23">COUNTIF(M23:S23,"●")</f>
        <v>0</v>
      </c>
      <c r="U23" s="147">
        <f t="shared" ref="U23" si="24">IF(COUNTA(M23:S23)=0,-1,IF(OR(COUNTIF(M23:S23,"▲")&gt;6,AND(M22&lt;$N$9,$N$9&lt;S22)),0.285,IF(T22+T23=0,0,T23/(T23+T22))))</f>
        <v>-1</v>
      </c>
      <c r="V23" s="135" t="str">
        <f>TEXT(S22,"YYYY-MM")</f>
        <v>2025-11</v>
      </c>
      <c r="W23" s="140" cm="1">
        <f t="array" ref="W23">IF(V23=V22,0,SUMPRODUCT((M22:S22&gt;=$N$8)*(M22:S22 &lt;= $N$9)*(TEXT(M22:S22,"yyyy-mm")=V23)*(M23:S23 = "●")))</f>
        <v>0</v>
      </c>
      <c r="X23" s="140" cm="1">
        <f t="array" ref="X23">IF(V23=V22,0,SUMPRODUCT((M22:S22&gt;=$N$8)*(M22:S22 &lt;= $N$9)*(TEXT(M22:S22,"yyyy-mm")=V23)*(M23:S23 = "▲")))</f>
        <v>0</v>
      </c>
      <c r="Y23" s="140" cm="1">
        <f t="array" ref="Y23">IF(V23=V22,0,SUMPRODUCT((M22:S22&gt;=$N$8)*(M22:S22 &lt;= $N$9)*(TEXT(M22:S22,"yyyy-mm")=V23)*(M23:S23 = "★")))</f>
        <v>0</v>
      </c>
      <c r="Z23" s="135"/>
      <c r="AA23" s="135" t="str">
        <f t="shared" ref="AA23" si="25">IF(AK23&gt;=0.285,"OK","NG")</f>
        <v>NG</v>
      </c>
      <c r="AB23" s="136"/>
      <c r="AC23" s="144"/>
      <c r="AD23" s="144"/>
      <c r="AE23" s="144"/>
      <c r="AF23" s="144"/>
      <c r="AG23" s="144"/>
      <c r="AH23" s="145"/>
      <c r="AI23" s="146"/>
      <c r="AJ23" s="68">
        <f t="shared" ref="AJ23" si="26">COUNTIF(AC23:AI23,"●")</f>
        <v>0</v>
      </c>
      <c r="AK23" s="70">
        <f t="shared" ref="AK23" si="27">IF(COUNTA(AC23:AI23)=0,-1,IF(OR(COUNTIF(AC23:AI23,"▲")&gt;6,AND(AC22&lt;$N$9,$N$9&lt;AI22)),0.285,IF(AJ22+AJ23=0,0,AJ23/(AJ23+AJ22))))</f>
        <v>-1</v>
      </c>
      <c r="AL23" s="68" t="str">
        <f>TEXT(AI22,"YYYY-MM")</f>
        <v>2026-03</v>
      </c>
      <c r="AM23" s="69" cm="1">
        <f t="array" ref="AM23">IF(AL23=AL22,0,SUMPRODUCT((AC22:AI22&gt;=$N$8)*(AC22:AI22 &lt;= $N$9)*(TEXT(AC22:AI22,"yyyy-mm")=AL23)*(AC23:AI23 = "●")))</f>
        <v>0</v>
      </c>
      <c r="AN23" s="69" cm="1">
        <f t="array" ref="AN23">IF(AL23=AL22,0,SUMPRODUCT((AC22:AI22&gt;=$N$8)*(AC22:AI22 &lt;= $N$9)*(TEXT(AC22:AI22,"yyyy-mm")=AL23)*(AC23:AI23 = "▲")))</f>
        <v>0</v>
      </c>
      <c r="AO23" s="69" cm="1">
        <f t="array" ref="AO23">IF(AL23=AL22,0,SUMPRODUCT((AC22:AI22&gt;=$N$8)*(AC22:AI22 &lt;= $N$9)*(TEXT(AC22:AI22,"yyyy-mm")=AL23)*(AC23:AI23 = "★")))</f>
        <v>0</v>
      </c>
      <c r="AP23" s="68"/>
      <c r="AQ23" s="19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3"/>
    </row>
    <row r="24" spans="1:55" s="8" customFormat="1" ht="19.5" customHeight="1" x14ac:dyDescent="0.45">
      <c r="A24" s="4">
        <v>1</v>
      </c>
      <c r="B24" s="4">
        <v>14</v>
      </c>
      <c r="C24" s="18">
        <f t="shared" si="1"/>
        <v>46357</v>
      </c>
      <c r="D24" s="18">
        <f t="shared" si="2"/>
        <v>45989</v>
      </c>
      <c r="E24" s="4" t="str">
        <f t="shared" si="0"/>
        <v>2026-12</v>
      </c>
      <c r="F24" s="2">
        <f ca="1">SUMIF($V$58:$W$99,E24,$W$58:$W$99)+SUMIF($AL$58:$AM$99,E24,$AM$58:$AM$99)</f>
        <v>0</v>
      </c>
      <c r="G24" s="2">
        <f ca="1">SUMIF($V$58:$X$99,E24,$X$58:$X$99)+SUMIF($AL$58:$AN$99,E24,$AN$58:$AN$99)</f>
        <v>0</v>
      </c>
      <c r="H24" s="2">
        <f ca="1">SUMIF($V$58:$Y$99,E24,$Y$58:$Y$99)+SUMIF($AL$58:$AO$99,E24,$AO$58:$AO$99)</f>
        <v>0</v>
      </c>
      <c r="I24" s="17">
        <f t="shared" si="3"/>
        <v>0</v>
      </c>
      <c r="J24" s="135"/>
      <c r="K24" s="135"/>
      <c r="L24" s="132">
        <v>4</v>
      </c>
      <c r="M24" s="141">
        <f>S22+1</f>
        <v>45978</v>
      </c>
      <c r="N24" s="141">
        <f>M24+1</f>
        <v>45979</v>
      </c>
      <c r="O24" s="141">
        <f t="shared" ref="O24:Q24" si="28">N24+1</f>
        <v>45980</v>
      </c>
      <c r="P24" s="141">
        <f t="shared" si="28"/>
        <v>45981</v>
      </c>
      <c r="Q24" s="141">
        <f t="shared" si="28"/>
        <v>45982</v>
      </c>
      <c r="R24" s="142">
        <f>Q24+1</f>
        <v>45983</v>
      </c>
      <c r="S24" s="143">
        <f>R24+1</f>
        <v>45984</v>
      </c>
      <c r="T24" s="135">
        <f t="shared" ref="T24" si="29">COUNTIF(M25:S25,"★")</f>
        <v>0</v>
      </c>
      <c r="U24" s="135"/>
      <c r="V24" s="135" t="str">
        <f>TEXT(M24,"YYYY-MM")</f>
        <v>2025-11</v>
      </c>
      <c r="W24" s="140" cm="1">
        <f t="array" ref="W24">SUMPRODUCT((M24:S24&gt;=$N$8)*(M24:S24 &lt;= $N$9)*(TEXT(M24:S24,"yyyy-mm")=V24)*(M25:S25 = "●"))</f>
        <v>0</v>
      </c>
      <c r="X24" s="140" cm="1">
        <f t="array" ref="X24">SUMPRODUCT((R24:S24&gt;=$N$8)*(R24:S24 &lt;= $N$9)*(TEXT(R24:S24,"yyyy-mm")=V24)*(R25:S25 = "▲"))</f>
        <v>0</v>
      </c>
      <c r="Y24" s="140" cm="1">
        <f t="array" ref="Y24">SUMPRODUCT((M24:S24&gt;=$N$8)*(M24:S24 &lt;= $N$9)*(TEXT(M24:S24,"yyyy-mm")=V24)*(M25:S25 = "★"))</f>
        <v>0</v>
      </c>
      <c r="Z24" s="135"/>
      <c r="AA24" s="135"/>
      <c r="AB24" s="132">
        <v>20</v>
      </c>
      <c r="AC24" s="141">
        <f>AI22+1</f>
        <v>46090</v>
      </c>
      <c r="AD24" s="141">
        <f t="shared" ref="AD24:AI24" si="30">AC24+1</f>
        <v>46091</v>
      </c>
      <c r="AE24" s="141">
        <f t="shared" si="30"/>
        <v>46092</v>
      </c>
      <c r="AF24" s="141">
        <f t="shared" si="30"/>
        <v>46093</v>
      </c>
      <c r="AG24" s="141">
        <f t="shared" si="30"/>
        <v>46094</v>
      </c>
      <c r="AH24" s="142">
        <f t="shared" si="30"/>
        <v>46095</v>
      </c>
      <c r="AI24" s="143">
        <f t="shared" si="30"/>
        <v>46096</v>
      </c>
      <c r="AJ24" s="68">
        <f t="shared" ref="AJ24" si="31">COUNTIF(AC25:AI25,"★")</f>
        <v>0</v>
      </c>
      <c r="AK24" s="68"/>
      <c r="AL24" s="68" t="str">
        <f>TEXT(AC24,"YYYY-MM")</f>
        <v>2026-03</v>
      </c>
      <c r="AM24" s="69" cm="1">
        <f t="array" ref="AM24">SUMPRODUCT((AC24:AI24&gt;=$N$8)*(AC24:AI24 &lt;= $N$9)*(TEXT(AC24:AI24,"yyyy-mm")=AL24)*(AC25:AI25 = "●"))</f>
        <v>0</v>
      </c>
      <c r="AN24" s="69" cm="1">
        <f t="array" ref="AN24">SUMPRODUCT((AH24:AI24&gt;=$N$8)*(AH24:AI24 &lt;= $N$9)*(TEXT(AH24:AI24,"yyyy-mm")=AL24)*(AH25:AI25 = "▲"))</f>
        <v>0</v>
      </c>
      <c r="AO24" s="69" cm="1">
        <f t="array" ref="AO24">SUMPRODUCT((AC24:AI24&gt;=$N$8)*(AC24:AI24 &lt;= $N$9)*(TEXT(AC24:AI24,"yyyy-mm")=AL24)*(AC25:AI25 = "★"))</f>
        <v>0</v>
      </c>
      <c r="AP24" s="68"/>
      <c r="AQ24" s="19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3"/>
    </row>
    <row r="25" spans="1:55" s="8" customFormat="1" ht="19.5" customHeight="1" thickBot="1" x14ac:dyDescent="0.5">
      <c r="A25" s="4">
        <v>2</v>
      </c>
      <c r="B25" s="4">
        <v>15</v>
      </c>
      <c r="C25" s="18">
        <f t="shared" si="1"/>
        <v>46388</v>
      </c>
      <c r="D25" s="18">
        <f t="shared" si="2"/>
        <v>45989</v>
      </c>
      <c r="E25" s="4" t="str">
        <f t="shared" si="0"/>
        <v>2027-01</v>
      </c>
      <c r="F25" s="2">
        <f ca="1">SUMIF($AL$58:$AM$99,E25,$AM$58:$AM$99)</f>
        <v>0</v>
      </c>
      <c r="G25" s="2">
        <f ca="1">SUMIF($AL$58:$AN$99,E25,$AN$58:$AN$99)</f>
        <v>0</v>
      </c>
      <c r="H25" s="2">
        <f ca="1">SUMIF($AL$58:$AO$99,E25,$AO$58:$AO$99)</f>
        <v>0</v>
      </c>
      <c r="I25" s="17">
        <f t="shared" si="3"/>
        <v>0</v>
      </c>
      <c r="J25" s="135"/>
      <c r="K25" s="135" t="str">
        <f t="shared" ref="K25" si="32">IF(U25&gt;=0.285,"OK","NG")</f>
        <v>NG</v>
      </c>
      <c r="L25" s="136"/>
      <c r="M25" s="144"/>
      <c r="N25" s="144"/>
      <c r="O25" s="144"/>
      <c r="P25" s="144"/>
      <c r="Q25" s="144"/>
      <c r="R25" s="145"/>
      <c r="S25" s="146"/>
      <c r="T25" s="135">
        <f t="shared" ref="T25" si="33">COUNTIF(M25:S25,"●")</f>
        <v>0</v>
      </c>
      <c r="U25" s="147">
        <f t="shared" ref="U25" si="34">IF(COUNTA(M25:S25)=0,-1,IF(OR(COUNTIF(M25:S25,"▲")&gt;6,AND(M24&lt;$N$9,$N$9&lt;S24)),0.285,IF(T24+T25=0,0,T25/(T25+T24))))</f>
        <v>-1</v>
      </c>
      <c r="V25" s="135" t="str">
        <f>TEXT(S24,"YYYY-MM")</f>
        <v>2025-11</v>
      </c>
      <c r="W25" s="140" cm="1">
        <f t="array" ref="W25">IF(V25=V24,0,SUMPRODUCT((M24:S24&gt;=$N$8)*(M24:S24 &lt;= $N$9)*(TEXT(M24:S24,"yyyy-mm")=V25)*(M25:S25 = "●")))</f>
        <v>0</v>
      </c>
      <c r="X25" s="140" cm="1">
        <f t="array" ref="X25">IF(V25=V24,0,SUMPRODUCT((M24:S24&gt;=$N$8)*(M24:S24 &lt;= $N$9)*(TEXT(M24:S24,"yyyy-mm")=V25)*(M25:S25 = "▲")))</f>
        <v>0</v>
      </c>
      <c r="Y25" s="140" cm="1">
        <f t="array" ref="Y25">IF(V25=V24,0,SUMPRODUCT((M24:S24&gt;=$N$8)*(M24:S24 &lt;= $N$9)*(TEXT(M24:S24,"yyyy-mm")=V25)*(M25:S25 = "★")))</f>
        <v>0</v>
      </c>
      <c r="Z25" s="135"/>
      <c r="AA25" s="135" t="str">
        <f t="shared" ref="AA25" si="35">IF(AK25&gt;=0.285,"OK","NG")</f>
        <v>NG</v>
      </c>
      <c r="AB25" s="136"/>
      <c r="AC25" s="144"/>
      <c r="AD25" s="144"/>
      <c r="AE25" s="144"/>
      <c r="AF25" s="144"/>
      <c r="AG25" s="144"/>
      <c r="AH25" s="145"/>
      <c r="AI25" s="146"/>
      <c r="AJ25" s="68">
        <f t="shared" ref="AJ25" si="36">COUNTIF(AC25:AI25,"●")</f>
        <v>0</v>
      </c>
      <c r="AK25" s="70">
        <f t="shared" ref="AK25" si="37">IF(COUNTA(AC25:AI25)=0,-1,IF(OR(COUNTIF(AC25:AI25,"▲")&gt;6,AND(AC24&lt;$N$9,$N$9&lt;AI24)),0.285,IF(AJ24+AJ25=0,0,AJ25/(AJ25+AJ24))))</f>
        <v>-1</v>
      </c>
      <c r="AL25" s="68" t="str">
        <f>TEXT(AI24,"YYYY-MM")</f>
        <v>2026-03</v>
      </c>
      <c r="AM25" s="69" cm="1">
        <f t="array" ref="AM25">IF(AL25=AL24,0,SUMPRODUCT((AC24:AI24&gt;=$N$8)*(AC24:AI24 &lt;= $N$9)*(TEXT(AC24:AI24,"yyyy-mm")=AL25)*(AC25:AI25 = "●")))</f>
        <v>0</v>
      </c>
      <c r="AN25" s="69" cm="1">
        <f t="array" ref="AN25">IF(AL25=AL24,0,SUMPRODUCT((AC24:AI24&gt;=$N$8)*(AC24:AI24 &lt;= $N$9)*(TEXT(AC24:AI24,"yyyy-mm")=AL25)*(AC25:AI25 = "▲")))</f>
        <v>0</v>
      </c>
      <c r="AO25" s="69" cm="1">
        <f t="array" ref="AO25">IF(AL25=AL24,0,SUMPRODUCT((AC24:AI24&gt;=$N$8)*(AC24:AI24 &lt;= $N$9)*(TEXT(AC24:AI24,"yyyy-mm")=AL25)*(AC25:AI25 = "★")))</f>
        <v>0</v>
      </c>
      <c r="AP25" s="68"/>
      <c r="AQ25" s="19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3"/>
    </row>
    <row r="26" spans="1:55" s="8" customFormat="1" ht="19.5" customHeight="1" x14ac:dyDescent="0.45">
      <c r="A26" s="4">
        <v>3</v>
      </c>
      <c r="B26" s="4">
        <v>16</v>
      </c>
      <c r="C26" s="18">
        <f t="shared" si="1"/>
        <v>46419</v>
      </c>
      <c r="D26" s="18">
        <f t="shared" si="2"/>
        <v>45989</v>
      </c>
      <c r="E26" s="4" t="str">
        <f t="shared" si="0"/>
        <v>2027-02</v>
      </c>
      <c r="F26" s="2">
        <f ca="1">SUMIF($AL$58:$AM$99,E26,$AM$58:$AM$99)</f>
        <v>0</v>
      </c>
      <c r="G26" s="2">
        <f ca="1">SUMIF($AL$58:$AN$99,E26,$AN$58:$AN$99)</f>
        <v>0</v>
      </c>
      <c r="H26" s="2">
        <f ca="1">SUMIF($AL$58:$AO$99,E26,$AO$58:$AO$99)</f>
        <v>0</v>
      </c>
      <c r="I26" s="17">
        <f t="shared" si="3"/>
        <v>0</v>
      </c>
      <c r="J26" s="135"/>
      <c r="K26" s="135"/>
      <c r="L26" s="132">
        <v>5</v>
      </c>
      <c r="M26" s="141">
        <f>S24+1</f>
        <v>45985</v>
      </c>
      <c r="N26" s="141">
        <f>M26+1</f>
        <v>45986</v>
      </c>
      <c r="O26" s="141">
        <f t="shared" ref="O26:Q26" si="38">N26+1</f>
        <v>45987</v>
      </c>
      <c r="P26" s="141">
        <f t="shared" si="38"/>
        <v>45988</v>
      </c>
      <c r="Q26" s="141">
        <f t="shared" si="38"/>
        <v>45989</v>
      </c>
      <c r="R26" s="142">
        <f>Q26+1</f>
        <v>45990</v>
      </c>
      <c r="S26" s="143">
        <f>R26+1</f>
        <v>45991</v>
      </c>
      <c r="T26" s="135">
        <f t="shared" ref="T26" si="39">COUNTIF(M27:S27,"★")</f>
        <v>0</v>
      </c>
      <c r="U26" s="135"/>
      <c r="V26" s="135" t="str">
        <f>TEXT(M26,"YYYY-MM")</f>
        <v>2025-11</v>
      </c>
      <c r="W26" s="140" cm="1">
        <f t="array" ref="W26">SUMPRODUCT((M26:S26&gt;=$N$8)*(M26:S26 &lt;= $N$9)*(TEXT(M26:S26,"yyyy-mm")=V26)*(M27:S27 = "●"))</f>
        <v>0</v>
      </c>
      <c r="X26" s="140" cm="1">
        <f t="array" ref="X26">SUMPRODUCT((R26:S26&gt;=$N$8)*(R26:S26 &lt;= $N$9)*(TEXT(R26:S26,"yyyy-mm")=V26)*(R27:S27 = "▲"))</f>
        <v>0</v>
      </c>
      <c r="Y26" s="140" cm="1">
        <f t="array" ref="Y26">SUMPRODUCT((M26:S26&gt;=$N$8)*(M26:S26 &lt;= $N$9)*(TEXT(M26:S26,"yyyy-mm")=V26)*(M27:S27 = "★"))</f>
        <v>0</v>
      </c>
      <c r="Z26" s="135"/>
      <c r="AA26" s="135"/>
      <c r="AB26" s="132">
        <v>21</v>
      </c>
      <c r="AC26" s="141">
        <f>AI24+1</f>
        <v>46097</v>
      </c>
      <c r="AD26" s="141">
        <f t="shared" ref="AD26:AI26" si="40">AC26+1</f>
        <v>46098</v>
      </c>
      <c r="AE26" s="141">
        <f t="shared" si="40"/>
        <v>46099</v>
      </c>
      <c r="AF26" s="141">
        <f t="shared" si="40"/>
        <v>46100</v>
      </c>
      <c r="AG26" s="141">
        <f t="shared" si="40"/>
        <v>46101</v>
      </c>
      <c r="AH26" s="142">
        <f t="shared" si="40"/>
        <v>46102</v>
      </c>
      <c r="AI26" s="143">
        <f t="shared" si="40"/>
        <v>46103</v>
      </c>
      <c r="AJ26" s="68">
        <f t="shared" ref="AJ26" si="41">COUNTIF(AC27:AI27,"★")</f>
        <v>0</v>
      </c>
      <c r="AK26" s="68"/>
      <c r="AL26" s="68" t="str">
        <f>TEXT(AC26,"YYYY-MM")</f>
        <v>2026-03</v>
      </c>
      <c r="AM26" s="69" cm="1">
        <f t="array" ref="AM26">SUMPRODUCT((AC26:AI26&gt;=$N$8)*(AC26:AI26 &lt;= $N$9)*(TEXT(AC26:AI26,"yyyy-mm")=AL26)*(AC27:AI27 = "●"))</f>
        <v>0</v>
      </c>
      <c r="AN26" s="69" cm="1">
        <f t="array" ref="AN26">SUMPRODUCT((AH26:AI26&gt;=$N$8)*(AH26:AI26 &lt;= $N$9)*(TEXT(AH26:AI26,"yyyy-mm")=AL26)*(AH27:AI27 = "▲"))</f>
        <v>0</v>
      </c>
      <c r="AO26" s="69" cm="1">
        <f t="array" ref="AO26">SUMPRODUCT((AC26:AI26&gt;=$N$8)*(AC26:AI26 &lt;= $N$9)*(TEXT(AC26:AI26,"yyyy-mm")=AL26)*(AC27:AI27 = "★"))</f>
        <v>0</v>
      </c>
      <c r="AP26" s="68"/>
      <c r="AQ26" s="19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3"/>
    </row>
    <row r="27" spans="1:55" s="8" customFormat="1" ht="19.5" customHeight="1" thickBot="1" x14ac:dyDescent="0.5">
      <c r="A27" s="4">
        <v>4</v>
      </c>
      <c r="B27" s="4">
        <v>17</v>
      </c>
      <c r="C27" s="18">
        <f t="shared" si="1"/>
        <v>46447</v>
      </c>
      <c r="D27" s="18">
        <f t="shared" si="2"/>
        <v>45989</v>
      </c>
      <c r="E27" s="4" t="str">
        <f t="shared" si="0"/>
        <v>2027-03</v>
      </c>
      <c r="F27" s="2">
        <f ca="1">SUMIF($V$109:$W$150,E27,$W$109:$W$150)+SUMIF($AL$58:$AM$99,E27,$AM$58:$AM$99)</f>
        <v>0</v>
      </c>
      <c r="G27" s="2">
        <f ca="1">SUMIF($V$109:$X$150,E27,$X$109:$X$150)+SUMIF($AL$58:$AN$99,E27,$AN$58:$AN$99)</f>
        <v>0</v>
      </c>
      <c r="H27" s="2">
        <f ca="1">SUMIF($V$109:$Y$150,E27,$Y$109:$Y$150)+SUMIF($AL$58:$AO$99,E27,$AO$58:$AO$99)</f>
        <v>0</v>
      </c>
      <c r="I27" s="17">
        <f t="shared" si="3"/>
        <v>0</v>
      </c>
      <c r="J27" s="135"/>
      <c r="K27" s="135" t="str">
        <f t="shared" ref="K27" si="42">IF(U27&gt;=0.285,"OK","NG")</f>
        <v>NG</v>
      </c>
      <c r="L27" s="136"/>
      <c r="M27" s="144"/>
      <c r="N27" s="144"/>
      <c r="O27" s="144"/>
      <c r="P27" s="144"/>
      <c r="Q27" s="144"/>
      <c r="R27" s="145"/>
      <c r="S27" s="146"/>
      <c r="T27" s="135">
        <f t="shared" ref="T27" si="43">COUNTIF(M27:S27,"●")</f>
        <v>0</v>
      </c>
      <c r="U27" s="147">
        <f t="shared" ref="U27" si="44">IF(COUNTA(M27:S27)=0,-1,IF(OR(COUNTIF(M27:S27,"▲")&gt;6,AND(M26&lt;$N$9,$N$9&lt;S26)),0.285,IF(T26+T27=0,0,T27/(T27+T26))))</f>
        <v>-1</v>
      </c>
      <c r="V27" s="135" t="str">
        <f>TEXT(S26,"YYYY-MM")</f>
        <v>2025-11</v>
      </c>
      <c r="W27" s="140" cm="1">
        <f t="array" ref="W27">IF(V27=V26,0,SUMPRODUCT((M26:S26&gt;=$N$8)*(M26:S26 &lt;= $N$9)*(TEXT(M26:S26,"yyyy-mm")=V27)*(M27:S27 = "●")))</f>
        <v>0</v>
      </c>
      <c r="X27" s="140" cm="1">
        <f t="array" ref="X27">IF(V27=V26,0,SUMPRODUCT((M26:S26&gt;=$N$8)*(M26:S26 &lt;= $N$9)*(TEXT(M26:S26,"yyyy-mm")=V27)*(M27:S27 = "▲")))</f>
        <v>0</v>
      </c>
      <c r="Y27" s="140" cm="1">
        <f t="array" ref="Y27">IF(V27=V26,0,SUMPRODUCT((M26:S26&gt;=$N$8)*(M26:S26 &lt;= $N$9)*(TEXT(M26:S26,"yyyy-mm")=V27)*(M27:S27 = "★")))</f>
        <v>0</v>
      </c>
      <c r="Z27" s="135"/>
      <c r="AA27" s="135" t="str">
        <f t="shared" ref="AA27" si="45">IF(AK27&gt;=0.285,"OK","NG")</f>
        <v>NG</v>
      </c>
      <c r="AB27" s="136"/>
      <c r="AC27" s="144"/>
      <c r="AD27" s="144"/>
      <c r="AE27" s="144"/>
      <c r="AF27" s="144"/>
      <c r="AG27" s="144"/>
      <c r="AH27" s="145"/>
      <c r="AI27" s="146"/>
      <c r="AJ27" s="68">
        <f t="shared" ref="AJ27" si="46">COUNTIF(AC27:AI27,"●")</f>
        <v>0</v>
      </c>
      <c r="AK27" s="70">
        <f t="shared" ref="AK27" si="47">IF(COUNTA(AC27:AI27)=0,-1,IF(OR(COUNTIF(AC27:AI27,"▲")&gt;6,AND(AC26&lt;$N$9,$N$9&lt;AI26)),0.285,IF(AJ26+AJ27=0,0,AJ27/(AJ27+AJ26))))</f>
        <v>-1</v>
      </c>
      <c r="AL27" s="68" t="str">
        <f>TEXT(AI26,"YYYY-MM")</f>
        <v>2026-03</v>
      </c>
      <c r="AM27" s="69" cm="1">
        <f t="array" ref="AM27">IF(AL27=AL26,0,SUMPRODUCT((AC26:AI26&gt;=$N$8)*(AC26:AI26 &lt;= $N$9)*(TEXT(AC26:AI26,"yyyy-mm")=AL27)*(AC27:AI27 = "●")))</f>
        <v>0</v>
      </c>
      <c r="AN27" s="69" cm="1">
        <f t="array" ref="AN27">IF(AL27=AL26,0,SUMPRODUCT((AC26:AI26&gt;=$N$8)*(AC26:AI26 &lt;= $N$9)*(TEXT(AC26:AI26,"yyyy-mm")=AL27)*(AC27:AI27 = "▲")))</f>
        <v>0</v>
      </c>
      <c r="AO27" s="69" cm="1">
        <f t="array" ref="AO27">IF(AL27=AL26,0,SUMPRODUCT((AC26:AI26&gt;=$N$8)*(AC26:AI26 &lt;= $N$9)*(TEXT(AC26:AI26,"yyyy-mm")=AL27)*(AC27:AI27 = "★")))</f>
        <v>0</v>
      </c>
      <c r="AP27" s="68"/>
      <c r="AQ27" s="19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3"/>
    </row>
    <row r="28" spans="1:55" s="8" customFormat="1" ht="19.5" customHeight="1" x14ac:dyDescent="0.45">
      <c r="A28" s="4">
        <v>5</v>
      </c>
      <c r="B28" s="4">
        <v>18</v>
      </c>
      <c r="C28" s="18">
        <f t="shared" si="1"/>
        <v>46478</v>
      </c>
      <c r="D28" s="18">
        <f t="shared" si="2"/>
        <v>45989</v>
      </c>
      <c r="E28" s="4" t="str">
        <f t="shared" si="0"/>
        <v>2027-04</v>
      </c>
      <c r="F28" s="2">
        <f ca="1">SUMIF($V$109:$W$150,E28,$W$109:$W$150)+SUMIF($AL$58:$AM$99,E28,$AM$58:$AM$99)</f>
        <v>0</v>
      </c>
      <c r="G28" s="2">
        <f ca="1">SUMIF($V$109:$X$150,E28,$X$109:$X$150)+SUMIF($AL$58:$AN$99,E28,$AN$58:$AN$99)</f>
        <v>0</v>
      </c>
      <c r="H28" s="2">
        <f ca="1">SUMIF($V$109:$Y$150,E28,$Y$109:$Y$150)+SUMIF($AL$58:$AO$99,E28,$AO$58:$AO$99)</f>
        <v>0</v>
      </c>
      <c r="I28" s="17">
        <f t="shared" si="3"/>
        <v>0</v>
      </c>
      <c r="J28" s="135"/>
      <c r="K28" s="135"/>
      <c r="L28" s="132">
        <v>6</v>
      </c>
      <c r="M28" s="141">
        <f>S26+1</f>
        <v>45992</v>
      </c>
      <c r="N28" s="141">
        <f>M28+1</f>
        <v>45993</v>
      </c>
      <c r="O28" s="141">
        <f t="shared" ref="O28:Q28" si="48">N28+1</f>
        <v>45994</v>
      </c>
      <c r="P28" s="141">
        <f t="shared" si="48"/>
        <v>45995</v>
      </c>
      <c r="Q28" s="141">
        <f t="shared" si="48"/>
        <v>45996</v>
      </c>
      <c r="R28" s="142">
        <f>Q28+1</f>
        <v>45997</v>
      </c>
      <c r="S28" s="143">
        <f>R28+1</f>
        <v>45998</v>
      </c>
      <c r="T28" s="135">
        <f t="shared" ref="T28" si="49">COUNTIF(M29:S29,"★")</f>
        <v>0</v>
      </c>
      <c r="U28" s="135"/>
      <c r="V28" s="135" t="str">
        <f>TEXT(M28,"YYYY-MM")</f>
        <v>2025-12</v>
      </c>
      <c r="W28" s="140" cm="1">
        <f t="array" ref="W28">SUMPRODUCT((M28:S28&gt;=$N$8)*(M28:S28 &lt;= $N$9)*(TEXT(M28:S28,"yyyy-mm")=V28)*(M29:S29 = "●"))</f>
        <v>0</v>
      </c>
      <c r="X28" s="140" cm="1">
        <f t="array" ref="X28">SUMPRODUCT((R28:S28&gt;=$N$8)*(R28:S28 &lt;= $N$9)*(TEXT(R28:S28,"yyyy-mm")=V28)*(R29:S29 = "▲"))</f>
        <v>0</v>
      </c>
      <c r="Y28" s="140" cm="1">
        <f t="array" ref="Y28">SUMPRODUCT((M28:S28&gt;=$N$8)*(M28:S28 &lt;= $N$9)*(TEXT(M28:S28,"yyyy-mm")=V28)*(M29:S29 = "★"))</f>
        <v>0</v>
      </c>
      <c r="Z28" s="135"/>
      <c r="AA28" s="135"/>
      <c r="AB28" s="132">
        <v>22</v>
      </c>
      <c r="AC28" s="141">
        <f>AI26+1</f>
        <v>46104</v>
      </c>
      <c r="AD28" s="141">
        <f t="shared" ref="AD28:AI28" si="50">AC28+1</f>
        <v>46105</v>
      </c>
      <c r="AE28" s="141">
        <f t="shared" si="50"/>
        <v>46106</v>
      </c>
      <c r="AF28" s="141">
        <f t="shared" si="50"/>
        <v>46107</v>
      </c>
      <c r="AG28" s="141">
        <f t="shared" si="50"/>
        <v>46108</v>
      </c>
      <c r="AH28" s="142">
        <f t="shared" si="50"/>
        <v>46109</v>
      </c>
      <c r="AI28" s="143">
        <f t="shared" si="50"/>
        <v>46110</v>
      </c>
      <c r="AJ28" s="68">
        <f t="shared" ref="AJ28" si="51">COUNTIF(AC29:AI29,"★")</f>
        <v>0</v>
      </c>
      <c r="AK28" s="68"/>
      <c r="AL28" s="68" t="str">
        <f>TEXT(AC28,"YYYY-MM")</f>
        <v>2026-03</v>
      </c>
      <c r="AM28" s="69" cm="1">
        <f t="array" ref="AM28">SUMPRODUCT((AC28:AI28&gt;=$N$8)*(AC28:AI28 &lt;= $N$9)*(TEXT(AC28:AI28,"yyyy-mm")=AL28)*(AC29:AI29 = "●"))</f>
        <v>0</v>
      </c>
      <c r="AN28" s="69" cm="1">
        <f t="array" ref="AN28">SUMPRODUCT((AH28:AI28&gt;=$N$8)*(AH28:AI28 &lt;= $N$9)*(TEXT(AH28:AI28,"yyyy-mm")=AL28)*(AH29:AI29 = "▲"))</f>
        <v>0</v>
      </c>
      <c r="AO28" s="69" cm="1">
        <f t="array" ref="AO28">SUMPRODUCT((AC28:AI28&gt;=$N$8)*(AC28:AI28 &lt;= $N$9)*(TEXT(AC28:AI28,"yyyy-mm")=AL28)*(AC29:AI29 = "★"))</f>
        <v>0</v>
      </c>
      <c r="AP28" s="68"/>
      <c r="AQ28" s="19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3"/>
    </row>
    <row r="29" spans="1:55" s="8" customFormat="1" ht="19.5" customHeight="1" thickBot="1" x14ac:dyDescent="0.5">
      <c r="A29" s="4">
        <v>1</v>
      </c>
      <c r="B29" s="4">
        <v>19</v>
      </c>
      <c r="C29" s="18">
        <f t="shared" si="1"/>
        <v>46508</v>
      </c>
      <c r="D29" s="18">
        <f t="shared" si="2"/>
        <v>45989</v>
      </c>
      <c r="E29" s="4" t="str">
        <f t="shared" si="0"/>
        <v>2027-05</v>
      </c>
      <c r="F29" s="2">
        <f ca="1">SUMIF($AL$58:$AM$99,E29,$AM$58:$AM$99)+SUMIF($V$109:$W$150,E29,$W$109:$W$150)</f>
        <v>0</v>
      </c>
      <c r="G29" s="2">
        <f ca="1">SUMIF($AL$58:$AN$99,E29,$AN$58:$AN$99)+SUMIF($V$109:$X$150,E29,$X$109:$X$150)</f>
        <v>0</v>
      </c>
      <c r="H29" s="2">
        <f ca="1">SUMIF($AL$58:$AO$99,E29,$AO$58:$AO$99)+SUMIF($V$109:$Y$150,E29,$Y$109:$Y$150)</f>
        <v>0</v>
      </c>
      <c r="I29" s="17">
        <f t="shared" si="3"/>
        <v>0</v>
      </c>
      <c r="J29" s="135"/>
      <c r="K29" s="135" t="str">
        <f t="shared" ref="K29" si="52">IF(U29&gt;=0.285,"OK","NG")</f>
        <v>NG</v>
      </c>
      <c r="L29" s="136"/>
      <c r="M29" s="144"/>
      <c r="N29" s="144"/>
      <c r="O29" s="144"/>
      <c r="P29" s="144"/>
      <c r="Q29" s="144"/>
      <c r="R29" s="145"/>
      <c r="S29" s="146"/>
      <c r="T29" s="135">
        <f t="shared" ref="T29" si="53">COUNTIF(M29:S29,"●")</f>
        <v>0</v>
      </c>
      <c r="U29" s="147">
        <f t="shared" ref="U29" si="54">IF(COUNTA(M29:S29)=0,-1,IF(OR(COUNTIF(M29:S29,"▲")&gt;6,AND(M28&lt;$N$9,$N$9&lt;S28)),0.285,IF(T28+T29=0,0,T29/(T29+T28))))</f>
        <v>-1</v>
      </c>
      <c r="V29" s="135" t="str">
        <f>TEXT(S28,"YYYY-MM")</f>
        <v>2025-12</v>
      </c>
      <c r="W29" s="140" cm="1">
        <f t="array" ref="W29">IF(V29=V28,0,SUMPRODUCT((M28:S28&gt;=$N$8)*(M28:S28 &lt;= $N$9)*(TEXT(M28:S28,"yyyy-mm")=V29)*(M29:S29 = "●")))</f>
        <v>0</v>
      </c>
      <c r="X29" s="140" cm="1">
        <f t="array" ref="X29">IF(V29=V28,0,SUMPRODUCT((M28:S28&gt;=$N$8)*(M28:S28 &lt;= $N$9)*(TEXT(M28:S28,"yyyy-mm")=V29)*(M29:S29 = "▲")))</f>
        <v>0</v>
      </c>
      <c r="Y29" s="140" cm="1">
        <f t="array" ref="Y29">IF(V29=V28,0,SUMPRODUCT((M28:S28&gt;=$N$8)*(M28:S28 &lt;= $N$9)*(TEXT(M28:S28,"yyyy-mm")=V29)*(M29:S29 = "★")))</f>
        <v>0</v>
      </c>
      <c r="Z29" s="135"/>
      <c r="AA29" s="135" t="str">
        <f t="shared" ref="AA29" si="55">IF(AK29&gt;=0.285,"OK","NG")</f>
        <v>NG</v>
      </c>
      <c r="AB29" s="136"/>
      <c r="AC29" s="144"/>
      <c r="AD29" s="144"/>
      <c r="AE29" s="144"/>
      <c r="AF29" s="144"/>
      <c r="AG29" s="144"/>
      <c r="AH29" s="145"/>
      <c r="AI29" s="146"/>
      <c r="AJ29" s="68">
        <f t="shared" ref="AJ29" si="56">COUNTIF(AC29:AI29,"●")</f>
        <v>0</v>
      </c>
      <c r="AK29" s="70">
        <f t="shared" ref="AK29" si="57">IF(COUNTA(AC29:AI29)=0,-1,IF(OR(COUNTIF(AC29:AI29,"▲")&gt;6,AND(AC28&lt;$N$9,$N$9&lt;AI28)),0.285,IF(AJ28+AJ29=0,0,AJ29/(AJ29+AJ28))))</f>
        <v>-1</v>
      </c>
      <c r="AL29" s="68" t="str">
        <f>TEXT(AI28,"YYYY-MM")</f>
        <v>2026-03</v>
      </c>
      <c r="AM29" s="69" cm="1">
        <f t="array" ref="AM29">IF(AL29=AL28,0,SUMPRODUCT((AC28:AI28&gt;=$N$8)*(AC28:AI28 &lt;= $N$9)*(TEXT(AC28:AI28,"yyyy-mm")=AL29)*(AC29:AI29 = "●")))</f>
        <v>0</v>
      </c>
      <c r="AN29" s="69" cm="1">
        <f t="array" ref="AN29">IF(AL29=AL28,0,SUMPRODUCT((AC28:AI28&gt;=$N$8)*(AC28:AI28 &lt;= $N$9)*(TEXT(AC28:AI28,"yyyy-mm")=AL29)*(AC29:AI29 = "▲")))</f>
        <v>0</v>
      </c>
      <c r="AO29" s="69" cm="1">
        <f t="array" ref="AO29">IF(AL29=AL28,0,SUMPRODUCT((AC28:AI28&gt;=$N$8)*(AC28:AI28 &lt;= $N$9)*(TEXT(AC28:AI28,"yyyy-mm")=AL29)*(AC29:AI29 = "★")))</f>
        <v>0</v>
      </c>
      <c r="AP29" s="68"/>
      <c r="AQ29" s="19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3"/>
    </row>
    <row r="30" spans="1:55" s="8" customFormat="1" ht="19.5" customHeight="1" x14ac:dyDescent="0.45">
      <c r="A30" s="4">
        <v>2</v>
      </c>
      <c r="B30" s="4">
        <v>20</v>
      </c>
      <c r="C30" s="18">
        <f t="shared" si="1"/>
        <v>46539</v>
      </c>
      <c r="D30" s="18">
        <f t="shared" si="2"/>
        <v>45989</v>
      </c>
      <c r="E30" s="4" t="str">
        <f t="shared" si="0"/>
        <v>2027-06</v>
      </c>
      <c r="F30" s="2">
        <f ca="1">SUMIF($V$109:$W$150,E30,$W$109:$W$150)</f>
        <v>0</v>
      </c>
      <c r="G30" s="2">
        <f ca="1">SUMIF($V$109:$X$150,E30,$X$109:$X$150)</f>
        <v>0</v>
      </c>
      <c r="H30" s="2">
        <f ca="1">SUMIF($V$109:$Y$150,E30,$Y$109:$Y$150)</f>
        <v>0</v>
      </c>
      <c r="I30" s="17">
        <f t="shared" si="3"/>
        <v>0</v>
      </c>
      <c r="J30" s="135"/>
      <c r="K30" s="135"/>
      <c r="L30" s="132">
        <v>7</v>
      </c>
      <c r="M30" s="141">
        <f>S28+1</f>
        <v>45999</v>
      </c>
      <c r="N30" s="141">
        <f>M30+1</f>
        <v>46000</v>
      </c>
      <c r="O30" s="141">
        <f t="shared" ref="O30:Q30" si="58">N30+1</f>
        <v>46001</v>
      </c>
      <c r="P30" s="141">
        <f t="shared" si="58"/>
        <v>46002</v>
      </c>
      <c r="Q30" s="141">
        <f t="shared" si="58"/>
        <v>46003</v>
      </c>
      <c r="R30" s="142">
        <f>Q30+1</f>
        <v>46004</v>
      </c>
      <c r="S30" s="143">
        <f>R30+1</f>
        <v>46005</v>
      </c>
      <c r="T30" s="135">
        <f t="shared" ref="T30" si="59">COUNTIF(M31:S31,"★")</f>
        <v>0</v>
      </c>
      <c r="U30" s="135"/>
      <c r="V30" s="135" t="str">
        <f>TEXT(M30,"YYYY-MM")</f>
        <v>2025-12</v>
      </c>
      <c r="W30" s="140" cm="1">
        <f t="array" ref="W30">SUMPRODUCT((M30:S30&gt;=$N$8)*(M30:S30 &lt;= $N$9)*(TEXT(M30:S30,"yyyy-mm")=V30)*(M31:S31 = "●"))</f>
        <v>0</v>
      </c>
      <c r="X30" s="140" cm="1">
        <f t="array" ref="X30">SUMPRODUCT((R30:S30&gt;=$N$8)*(R30:S30 &lt;= $N$9)*(TEXT(R30:S30,"yyyy-mm")=V30)*(R31:S31 = "▲"))</f>
        <v>0</v>
      </c>
      <c r="Y30" s="140" cm="1">
        <f t="array" ref="Y30">SUMPRODUCT((M30:S30&gt;=$N$8)*(M30:S30 &lt;= $N$9)*(TEXT(M30:S30,"yyyy-mm")=V30)*(M31:S31 = "★"))</f>
        <v>0</v>
      </c>
      <c r="Z30" s="135"/>
      <c r="AA30" s="135"/>
      <c r="AB30" s="132">
        <v>23</v>
      </c>
      <c r="AC30" s="141">
        <f>AI28+1</f>
        <v>46111</v>
      </c>
      <c r="AD30" s="141">
        <f t="shared" ref="AD30:AI30" si="60">AC30+1</f>
        <v>46112</v>
      </c>
      <c r="AE30" s="141">
        <f t="shared" si="60"/>
        <v>46113</v>
      </c>
      <c r="AF30" s="141">
        <f t="shared" si="60"/>
        <v>46114</v>
      </c>
      <c r="AG30" s="141">
        <f t="shared" si="60"/>
        <v>46115</v>
      </c>
      <c r="AH30" s="142">
        <f t="shared" si="60"/>
        <v>46116</v>
      </c>
      <c r="AI30" s="143">
        <f t="shared" si="60"/>
        <v>46117</v>
      </c>
      <c r="AJ30" s="68">
        <f t="shared" ref="AJ30" si="61">COUNTIF(AC31:AI31,"★")</f>
        <v>0</v>
      </c>
      <c r="AK30" s="68"/>
      <c r="AL30" s="68" t="str">
        <f>TEXT(AC30,"YYYY-MM")</f>
        <v>2026-03</v>
      </c>
      <c r="AM30" s="69" cm="1">
        <f t="array" ref="AM30">SUMPRODUCT((AC30:AI30&gt;=$N$8)*(AC30:AI30 &lt;= $N$9)*(TEXT(AC30:AI30,"yyyy-mm")=AL30)*(AC31:AI31 = "●"))</f>
        <v>0</v>
      </c>
      <c r="AN30" s="69" cm="1">
        <f t="array" ref="AN30">SUMPRODUCT((AH30:AI30&gt;=$N$8)*(AH30:AI30 &lt;= $N$9)*(TEXT(AH30:AI30,"yyyy-mm")=AL30)*(AH31:AI31 = "▲"))</f>
        <v>0</v>
      </c>
      <c r="AO30" s="69" cm="1">
        <f t="array" ref="AO30">SUMPRODUCT((AC30:AI30&gt;=$N$8)*(AC30:AI30 &lt;= $N$9)*(TEXT(AC30:AI30,"yyyy-mm")=AL30)*(AC31:AI31 = "★"))</f>
        <v>0</v>
      </c>
      <c r="AP30" s="68"/>
      <c r="AQ30" s="19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3"/>
    </row>
    <row r="31" spans="1:55" s="8" customFormat="1" ht="19.5" customHeight="1" thickBot="1" x14ac:dyDescent="0.5">
      <c r="A31" s="4">
        <v>3</v>
      </c>
      <c r="B31" s="4">
        <v>21</v>
      </c>
      <c r="C31" s="18">
        <f t="shared" si="1"/>
        <v>46569</v>
      </c>
      <c r="D31" s="18">
        <f t="shared" si="2"/>
        <v>45989</v>
      </c>
      <c r="E31" s="4" t="str">
        <f t="shared" si="0"/>
        <v>2027-07</v>
      </c>
      <c r="F31" s="2">
        <f ca="1">SUMIF($V$109:$W$150,E31,$W$109:$W$150)</f>
        <v>0</v>
      </c>
      <c r="G31" s="2">
        <f ca="1">SUMIF($V$109:$X$150,E31,$X$109:$X$150)</f>
        <v>0</v>
      </c>
      <c r="H31" s="2">
        <f ca="1">SUMIF($V$109:$Y$150,E31,$Y$109:$Y$150)</f>
        <v>0</v>
      </c>
      <c r="I31" s="17">
        <f t="shared" si="3"/>
        <v>0</v>
      </c>
      <c r="J31" s="135"/>
      <c r="K31" s="135" t="str">
        <f t="shared" ref="K31" si="62">IF(U31&gt;=0.285,"OK","NG")</f>
        <v>NG</v>
      </c>
      <c r="L31" s="136"/>
      <c r="M31" s="144"/>
      <c r="N31" s="144"/>
      <c r="O31" s="144"/>
      <c r="P31" s="144"/>
      <c r="Q31" s="144"/>
      <c r="R31" s="145"/>
      <c r="S31" s="146"/>
      <c r="T31" s="135">
        <f t="shared" ref="T31" si="63">COUNTIF(M31:S31,"●")</f>
        <v>0</v>
      </c>
      <c r="U31" s="147">
        <f t="shared" ref="U31" si="64">IF(COUNTA(M31:S31)=0,-1,IF(OR(COUNTIF(M31:S31,"▲")&gt;6,AND(M30&lt;$N$9,$N$9&lt;S30)),0.285,IF(T30+T31=0,0,T31/(T31+T30))))</f>
        <v>-1</v>
      </c>
      <c r="V31" s="135" t="str">
        <f>TEXT(S30,"YYYY-MM")</f>
        <v>2025-12</v>
      </c>
      <c r="W31" s="140" cm="1">
        <f t="array" ref="W31">IF(V31=V30,0,SUMPRODUCT((M30:S30&gt;=$N$8)*(M30:S30 &lt;= $N$9)*(TEXT(M30:S30,"yyyy-mm")=V31)*(M31:S31 = "●")))</f>
        <v>0</v>
      </c>
      <c r="X31" s="140" cm="1">
        <f t="array" ref="X31">IF(V31=V30,0,SUMPRODUCT((M30:S30&gt;=$N$8)*(M30:S30 &lt;= $N$9)*(TEXT(M30:S30,"yyyy-mm")=V31)*(M31:S31 = "▲")))</f>
        <v>0</v>
      </c>
      <c r="Y31" s="140" cm="1">
        <f t="array" ref="Y31">IF(V31=V30,0,SUMPRODUCT((M30:S30&gt;=$N$8)*(M30:S30 &lt;= $N$9)*(TEXT(M30:S30,"yyyy-mm")=V31)*(M31:S31 = "★")))</f>
        <v>0</v>
      </c>
      <c r="Z31" s="135"/>
      <c r="AA31" s="135" t="str">
        <f t="shared" ref="AA31" si="65">IF(AK31&gt;=0.285,"OK","NG")</f>
        <v>NG</v>
      </c>
      <c r="AB31" s="136"/>
      <c r="AC31" s="144"/>
      <c r="AD31" s="144"/>
      <c r="AE31" s="144"/>
      <c r="AF31" s="144"/>
      <c r="AG31" s="144"/>
      <c r="AH31" s="145"/>
      <c r="AI31" s="146"/>
      <c r="AJ31" s="68">
        <f t="shared" ref="AJ31" si="66">COUNTIF(AC31:AI31,"●")</f>
        <v>0</v>
      </c>
      <c r="AK31" s="70">
        <f t="shared" ref="AK31" si="67">IF(COUNTA(AC31:AI31)=0,-1,IF(OR(COUNTIF(AC31:AI31,"▲")&gt;6,AND(AC30&lt;$N$9,$N$9&lt;AI30)),0.285,IF(AJ30+AJ31=0,0,AJ31/(AJ31+AJ30))))</f>
        <v>-1</v>
      </c>
      <c r="AL31" s="68" t="str">
        <f>TEXT(AI30,"YYYY-MM")</f>
        <v>2026-04</v>
      </c>
      <c r="AM31" s="69" cm="1">
        <f t="array" ref="AM31">IF(AL31=AL30,0,SUMPRODUCT((AC30:AI30&gt;=$N$8)*(AC30:AI30 &lt;= $N$9)*(TEXT(AC30:AI30,"yyyy-mm")=AL31)*(AC31:AI31 = "●")))</f>
        <v>0</v>
      </c>
      <c r="AN31" s="69" cm="1">
        <f t="array" ref="AN31">IF(AL31=AL30,0,SUMPRODUCT((AC30:AI30&gt;=$N$8)*(AC30:AI30 &lt;= $N$9)*(TEXT(AC30:AI30,"yyyy-mm")=AL31)*(AC31:AI31 = "▲")))</f>
        <v>0</v>
      </c>
      <c r="AO31" s="69" cm="1">
        <f t="array" ref="AO31">IF(AL31=AL30,0,SUMPRODUCT((AC30:AI30&gt;=$N$8)*(AC30:AI30 &lt;= $N$9)*(TEXT(AC30:AI30,"yyyy-mm")=AL31)*(AC31:AI31 = "★")))</f>
        <v>0</v>
      </c>
      <c r="AP31" s="68"/>
      <c r="AQ31" s="19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3"/>
    </row>
    <row r="32" spans="1:55" s="8" customFormat="1" ht="19.5" customHeight="1" x14ac:dyDescent="0.45">
      <c r="A32" s="4">
        <v>4</v>
      </c>
      <c r="B32" s="4">
        <v>22</v>
      </c>
      <c r="C32" s="18">
        <f t="shared" si="1"/>
        <v>46600</v>
      </c>
      <c r="D32" s="18">
        <f t="shared" si="2"/>
        <v>45989</v>
      </c>
      <c r="E32" s="4" t="str">
        <f t="shared" si="0"/>
        <v>2027-08</v>
      </c>
      <c r="F32" s="2">
        <f ca="1">SUMIF($V$109:$W$150,E32,$W$109:$W$150)+SUMIF($AL$109:$AM$150,E32,$AM$109:$AM$150)</f>
        <v>0</v>
      </c>
      <c r="G32" s="2">
        <f ca="1">SUMIF($V$109:$X$150,E32,$X$109:$X$150)+SUMIF($AL$109:$AN$150,E32,$AN$109:$AN$150)</f>
        <v>0</v>
      </c>
      <c r="H32" s="2">
        <f ca="1">SUMIF($V$109:$Y$150,E32,$Y$109:$Y$150)+SUMIF($AL$109:$AO$150,E32,$AO$109:$AO$150)</f>
        <v>0</v>
      </c>
      <c r="I32" s="17">
        <f t="shared" si="3"/>
        <v>0</v>
      </c>
      <c r="J32" s="135"/>
      <c r="K32" s="135"/>
      <c r="L32" s="132">
        <v>8</v>
      </c>
      <c r="M32" s="141">
        <f>S30+1</f>
        <v>46006</v>
      </c>
      <c r="N32" s="141">
        <f>M32+1</f>
        <v>46007</v>
      </c>
      <c r="O32" s="141">
        <f t="shared" ref="O32:Q32" si="68">N32+1</f>
        <v>46008</v>
      </c>
      <c r="P32" s="141">
        <f t="shared" si="68"/>
        <v>46009</v>
      </c>
      <c r="Q32" s="141">
        <f t="shared" si="68"/>
        <v>46010</v>
      </c>
      <c r="R32" s="142">
        <f>Q32+1</f>
        <v>46011</v>
      </c>
      <c r="S32" s="143">
        <f>R32+1</f>
        <v>46012</v>
      </c>
      <c r="T32" s="135">
        <f t="shared" ref="T32" si="69">COUNTIF(M33:S33,"★")</f>
        <v>0</v>
      </c>
      <c r="U32" s="135"/>
      <c r="V32" s="135" t="str">
        <f>TEXT(M32,"YYYY-MM")</f>
        <v>2025-12</v>
      </c>
      <c r="W32" s="140" cm="1">
        <f t="array" ref="W32">SUMPRODUCT((M32:S32&gt;=$N$8)*(M32:S32 &lt;= $N$9)*(TEXT(M32:S32,"yyyy-mm")=V32)*(M33:S33 = "●"))</f>
        <v>0</v>
      </c>
      <c r="X32" s="140" cm="1">
        <f t="array" ref="X32">SUMPRODUCT((R32:S32&gt;=$N$8)*(R32:S32 &lt;= $N$9)*(TEXT(R32:S32,"yyyy-mm")=V32)*(R33:S33 = "▲"))</f>
        <v>0</v>
      </c>
      <c r="Y32" s="140" cm="1">
        <f t="array" ref="Y32">SUMPRODUCT((M32:S32&gt;=$N$8)*(M32:S32 &lt;= $N$9)*(TEXT(M32:S32,"yyyy-mm")=V32)*(M33:S33 = "★"))</f>
        <v>0</v>
      </c>
      <c r="Z32" s="135"/>
      <c r="AA32" s="135"/>
      <c r="AB32" s="132">
        <v>24</v>
      </c>
      <c r="AC32" s="141">
        <f>AI30+1</f>
        <v>46118</v>
      </c>
      <c r="AD32" s="141">
        <f t="shared" ref="AD32:AI32" si="70">AC32+1</f>
        <v>46119</v>
      </c>
      <c r="AE32" s="141">
        <f t="shared" si="70"/>
        <v>46120</v>
      </c>
      <c r="AF32" s="141">
        <f t="shared" si="70"/>
        <v>46121</v>
      </c>
      <c r="AG32" s="141">
        <f t="shared" si="70"/>
        <v>46122</v>
      </c>
      <c r="AH32" s="142">
        <f t="shared" si="70"/>
        <v>46123</v>
      </c>
      <c r="AI32" s="143">
        <f t="shared" si="70"/>
        <v>46124</v>
      </c>
      <c r="AJ32" s="68">
        <f t="shared" ref="AJ32" si="71">COUNTIF(AC33:AI33,"★")</f>
        <v>0</v>
      </c>
      <c r="AK32" s="68"/>
      <c r="AL32" s="68" t="str">
        <f>TEXT(AC32,"YYYY-MM")</f>
        <v>2026-04</v>
      </c>
      <c r="AM32" s="69" cm="1">
        <f t="array" ref="AM32">SUMPRODUCT((AC32:AI32&gt;=$N$8)*(AC32:AI32 &lt;= $N$9)*(TEXT(AC32:AI32,"yyyy-mm")=AL32)*(AC33:AI33 = "●"))</f>
        <v>0</v>
      </c>
      <c r="AN32" s="69" cm="1">
        <f t="array" ref="AN32">SUMPRODUCT((AH32:AI32&gt;=$N$8)*(AH32:AI32 &lt;= $N$9)*(TEXT(AH32:AI32,"yyyy-mm")=AL32)*(AH33:AI33 = "▲"))</f>
        <v>0</v>
      </c>
      <c r="AO32" s="69" cm="1">
        <f t="array" ref="AO32">SUMPRODUCT((AC32:AI32&gt;=$N$8)*(AC32:AI32 &lt;= $N$9)*(TEXT(AC32:AI32,"yyyy-mm")=AL32)*(AC33:AI33 = "★"))</f>
        <v>0</v>
      </c>
      <c r="AP32" s="68"/>
      <c r="AQ32" s="19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3"/>
    </row>
    <row r="33" spans="1:55" s="8" customFormat="1" ht="19.5" customHeight="1" thickBot="1" x14ac:dyDescent="0.5">
      <c r="A33" s="4">
        <v>5</v>
      </c>
      <c r="B33" s="4">
        <v>23</v>
      </c>
      <c r="C33" s="18">
        <f t="shared" si="1"/>
        <v>46631</v>
      </c>
      <c r="D33" s="18">
        <f t="shared" si="2"/>
        <v>45989</v>
      </c>
      <c r="E33" s="4" t="str">
        <f t="shared" si="0"/>
        <v>2027-09</v>
      </c>
      <c r="F33" s="2">
        <f ca="1">SUMIF($V$109:$W$150,E33,$W$109:$W$150)+SUMIF($AL$109:$AM$150,E33,$AM$109:$AM$150)</f>
        <v>0</v>
      </c>
      <c r="G33" s="2">
        <f ca="1">SUMIF($V$109:$X$150,E33,$X$109:$X$150)+SUMIF($AL$109:$AN$150,E33,$AN$109:$AN$150)</f>
        <v>0</v>
      </c>
      <c r="H33" s="2">
        <f ca="1">SUMIF($V$109:$Y$150,E33,$Y$109:$Y$150)+SUMIF($AL$109:$AO$150,E33,$AO$109:$AO$150)</f>
        <v>0</v>
      </c>
      <c r="I33" s="17">
        <f t="shared" si="3"/>
        <v>0</v>
      </c>
      <c r="J33" s="135"/>
      <c r="K33" s="135" t="str">
        <f t="shared" ref="K33" si="72">IF(U33&gt;=0.285,"OK","NG")</f>
        <v>NG</v>
      </c>
      <c r="L33" s="136"/>
      <c r="M33" s="144"/>
      <c r="N33" s="144"/>
      <c r="O33" s="144"/>
      <c r="P33" s="144"/>
      <c r="Q33" s="144"/>
      <c r="R33" s="145"/>
      <c r="S33" s="146"/>
      <c r="T33" s="135">
        <f t="shared" ref="T33" si="73">COUNTIF(M33:S33,"●")</f>
        <v>0</v>
      </c>
      <c r="U33" s="147">
        <f t="shared" ref="U33" si="74">IF(COUNTA(M33:S33)=0,-1,IF(OR(COUNTIF(M33:S33,"▲")&gt;6,AND(M32&lt;$N$9,$N$9&lt;S32)),0.285,IF(T32+T33=0,0,T33/(T33+T32))))</f>
        <v>-1</v>
      </c>
      <c r="V33" s="135" t="str">
        <f>TEXT(S32,"YYYY-MM")</f>
        <v>2025-12</v>
      </c>
      <c r="W33" s="140" cm="1">
        <f t="array" ref="W33">IF(V33=V32,0,SUMPRODUCT((M32:S32&gt;=$N$8)*(M32:S32 &lt;= $N$9)*(TEXT(M32:S32,"yyyy-mm")=V33)*(M33:S33 = "●")))</f>
        <v>0</v>
      </c>
      <c r="X33" s="140" cm="1">
        <f t="array" ref="X33">IF(V33=V32,0,SUMPRODUCT((M32:S32&gt;=$N$8)*(M32:S32 &lt;= $N$9)*(TEXT(M32:S32,"yyyy-mm")=V33)*(M33:S33 = "▲")))</f>
        <v>0</v>
      </c>
      <c r="Y33" s="140" cm="1">
        <f t="array" ref="Y33">IF(V33=V32,0,SUMPRODUCT((M32:S32&gt;=$N$8)*(M32:S32 &lt;= $N$9)*(TEXT(M32:S32,"yyyy-mm")=V33)*(M33:S33 = "★")))</f>
        <v>0</v>
      </c>
      <c r="Z33" s="135"/>
      <c r="AA33" s="135" t="str">
        <f t="shared" ref="AA33" si="75">IF(AK33&gt;=0.285,"OK","NG")</f>
        <v>NG</v>
      </c>
      <c r="AB33" s="136"/>
      <c r="AC33" s="144"/>
      <c r="AD33" s="144"/>
      <c r="AE33" s="144"/>
      <c r="AF33" s="144"/>
      <c r="AG33" s="144"/>
      <c r="AH33" s="145"/>
      <c r="AI33" s="146"/>
      <c r="AJ33" s="68">
        <f t="shared" ref="AJ33" si="76">COUNTIF(AC33:AI33,"●")</f>
        <v>0</v>
      </c>
      <c r="AK33" s="70">
        <f t="shared" ref="AK33" si="77">IF(COUNTA(AC33:AI33)=0,-1,IF(OR(COUNTIF(AC33:AI33,"▲")&gt;6,AND(AC32&lt;$N$9,$N$9&lt;AI32)),0.285,IF(AJ32+AJ33=0,0,AJ33/(AJ33+AJ32))))</f>
        <v>-1</v>
      </c>
      <c r="AL33" s="68" t="str">
        <f>TEXT(AI32,"YYYY-MM")</f>
        <v>2026-04</v>
      </c>
      <c r="AM33" s="69" cm="1">
        <f t="array" ref="AM33">IF(AL33=AL32,0,SUMPRODUCT((AC32:AI32&gt;=$N$8)*(AC32:AI32 &lt;= $N$9)*(TEXT(AC32:AI32,"yyyy-mm")=AL33)*(AC33:AI33 = "●")))</f>
        <v>0</v>
      </c>
      <c r="AN33" s="69" cm="1">
        <f t="array" ref="AN33">IF(AL33=AL32,0,SUMPRODUCT((AC32:AI32&gt;=$N$8)*(AC32:AI32 &lt;= $N$9)*(TEXT(AC32:AI32,"yyyy-mm")=AL33)*(AC33:AI33 = "▲")))</f>
        <v>0</v>
      </c>
      <c r="AO33" s="69" cm="1">
        <f t="array" ref="AO33">IF(AL33=AL32,0,SUMPRODUCT((AC32:AI32&gt;=$N$8)*(AC32:AI32 &lt;= $N$9)*(TEXT(AC32:AI32,"yyyy-mm")=AL33)*(AC33:AI33 = "★")))</f>
        <v>0</v>
      </c>
      <c r="AP33" s="68"/>
      <c r="AQ33" s="19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3"/>
    </row>
    <row r="34" spans="1:55" s="8" customFormat="1" ht="19.5" customHeight="1" x14ac:dyDescent="0.45">
      <c r="A34" s="4">
        <v>1</v>
      </c>
      <c r="B34" s="4">
        <v>24</v>
      </c>
      <c r="C34" s="18">
        <f t="shared" si="1"/>
        <v>46661</v>
      </c>
      <c r="D34" s="18">
        <f t="shared" si="2"/>
        <v>45989</v>
      </c>
      <c r="E34" s="4" t="str">
        <f t="shared" si="0"/>
        <v>2027-10</v>
      </c>
      <c r="F34" s="2">
        <f ca="1">SUMIF($V$109:$W$150,E34,$W$109:$W$150)+SUMIF($AL$109:$AM$150,E34,$AM$109:$AM$150)</f>
        <v>0</v>
      </c>
      <c r="G34" s="2">
        <f ca="1">SUMIF($V$109:$X$150,E34,$X$109:$X$150)+SUMIF($AL$109:$AN$150,E34,$AN$109:$AN$150)</f>
        <v>0</v>
      </c>
      <c r="H34" s="2">
        <f ca="1">SUMIF($V$109:$Y$150,E34,$Y$109:$Y$150)+SUMIF($AL$109:$AO$150,E34,$AO$109:$AO$150)</f>
        <v>0</v>
      </c>
      <c r="I34" s="17">
        <f t="shared" si="3"/>
        <v>0</v>
      </c>
      <c r="J34" s="135"/>
      <c r="K34" s="135"/>
      <c r="L34" s="132">
        <v>9</v>
      </c>
      <c r="M34" s="141">
        <f>S32+1</f>
        <v>46013</v>
      </c>
      <c r="N34" s="141">
        <f>M34+1</f>
        <v>46014</v>
      </c>
      <c r="O34" s="141">
        <f t="shared" ref="O34:Q34" si="78">N34+1</f>
        <v>46015</v>
      </c>
      <c r="P34" s="141">
        <f t="shared" si="78"/>
        <v>46016</v>
      </c>
      <c r="Q34" s="141">
        <f t="shared" si="78"/>
        <v>46017</v>
      </c>
      <c r="R34" s="142">
        <f>Q34+1</f>
        <v>46018</v>
      </c>
      <c r="S34" s="143">
        <f>R34+1</f>
        <v>46019</v>
      </c>
      <c r="T34" s="135">
        <f t="shared" ref="T34" si="79">COUNTIF(M35:S35,"★")</f>
        <v>0</v>
      </c>
      <c r="U34" s="135"/>
      <c r="V34" s="135" t="str">
        <f>TEXT(M34,"YYYY-MM")</f>
        <v>2025-12</v>
      </c>
      <c r="W34" s="140" cm="1">
        <f t="array" ref="W34">SUMPRODUCT((M34:S34&gt;=$N$8)*(M34:S34 &lt;= $N$9)*(TEXT(M34:S34,"yyyy-mm")=V34)*(M35:S35 = "●"))</f>
        <v>0</v>
      </c>
      <c r="X34" s="140" cm="1">
        <f t="array" ref="X34">SUMPRODUCT((R34:S34&gt;=$N$8)*(R34:S34 &lt;= $N$9)*(TEXT(R34:S34,"yyyy-mm")=V34)*(R35:S35 = "▲"))</f>
        <v>0</v>
      </c>
      <c r="Y34" s="140" cm="1">
        <f t="array" ref="Y34">SUMPRODUCT((M34:S34&gt;=$N$8)*(M34:S34 &lt;= $N$9)*(TEXT(M34:S34,"yyyy-mm")=V34)*(M35:S35 = "★"))</f>
        <v>0</v>
      </c>
      <c r="Z34" s="135"/>
      <c r="AA34" s="135"/>
      <c r="AB34" s="132">
        <v>25</v>
      </c>
      <c r="AC34" s="141">
        <f>AI32+1</f>
        <v>46125</v>
      </c>
      <c r="AD34" s="141">
        <f t="shared" ref="AD34:AI34" si="80">AC34+1</f>
        <v>46126</v>
      </c>
      <c r="AE34" s="141">
        <f t="shared" si="80"/>
        <v>46127</v>
      </c>
      <c r="AF34" s="141">
        <f t="shared" si="80"/>
        <v>46128</v>
      </c>
      <c r="AG34" s="141">
        <f t="shared" si="80"/>
        <v>46129</v>
      </c>
      <c r="AH34" s="142">
        <f t="shared" si="80"/>
        <v>46130</v>
      </c>
      <c r="AI34" s="143">
        <f t="shared" si="80"/>
        <v>46131</v>
      </c>
      <c r="AJ34" s="68">
        <f t="shared" ref="AJ34" si="81">COUNTIF(AC35:AI35,"★")</f>
        <v>0</v>
      </c>
      <c r="AK34" s="68"/>
      <c r="AL34" s="68" t="str">
        <f>TEXT(AC34,"YYYY-MM")</f>
        <v>2026-04</v>
      </c>
      <c r="AM34" s="69" cm="1">
        <f t="array" ref="AM34">SUMPRODUCT((AC34:AI34&gt;=$N$8)*(AC34:AI34 &lt;= $N$9)*(TEXT(AC34:AI34,"yyyy-mm")=AL34)*(AC35:AI35 = "●"))</f>
        <v>0</v>
      </c>
      <c r="AN34" s="69" cm="1">
        <f t="array" ref="AN34">SUMPRODUCT((AH34:AI34&gt;=$N$8)*(AH34:AI34 &lt;= $N$9)*(TEXT(AH34:AI34,"yyyy-mm")=AL34)*(AH35:AI35 = "▲"))</f>
        <v>0</v>
      </c>
      <c r="AO34" s="69" cm="1">
        <f t="array" ref="AO34">SUMPRODUCT((AC34:AI34&gt;=$N$8)*(AC34:AI34 &lt;= $N$9)*(TEXT(AC34:AI34,"yyyy-mm")=AL34)*(AC35:AI35 = "★"))</f>
        <v>0</v>
      </c>
      <c r="AP34" s="68"/>
      <c r="AQ34" s="19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3"/>
    </row>
    <row r="35" spans="1:55" s="8" customFormat="1" ht="19.5" customHeight="1" thickBot="1" x14ac:dyDescent="0.5">
      <c r="A35" s="4">
        <v>2</v>
      </c>
      <c r="B35" s="4">
        <v>25</v>
      </c>
      <c r="C35" s="18">
        <f t="shared" si="1"/>
        <v>46692</v>
      </c>
      <c r="D35" s="18">
        <f t="shared" si="2"/>
        <v>45989</v>
      </c>
      <c r="E35" s="4" t="str">
        <f t="shared" si="0"/>
        <v>2027-11</v>
      </c>
      <c r="F35" s="2">
        <f ca="1">SUMIF($AL$109:$AM$150,E35,$AM$109:$AM$150)</f>
        <v>0</v>
      </c>
      <c r="G35" s="2">
        <f ca="1">SUMIF($AL$109:$AN$150,E35,$AN$109:$AN$150)</f>
        <v>0</v>
      </c>
      <c r="H35" s="2">
        <f ca="1">SUMIF($AL$109:$AO$150,E35,$AO$109:$AO$150)</f>
        <v>0</v>
      </c>
      <c r="I35" s="17">
        <f t="shared" si="3"/>
        <v>0</v>
      </c>
      <c r="J35" s="135"/>
      <c r="K35" s="135" t="str">
        <f t="shared" ref="K35" si="82">IF(U35&gt;=0.285,"OK","NG")</f>
        <v>NG</v>
      </c>
      <c r="L35" s="136"/>
      <c r="M35" s="144"/>
      <c r="N35" s="144"/>
      <c r="O35" s="144"/>
      <c r="P35" s="144"/>
      <c r="Q35" s="144"/>
      <c r="R35" s="145"/>
      <c r="S35" s="146"/>
      <c r="T35" s="135">
        <f t="shared" ref="T35" si="83">COUNTIF(M35:S35,"●")</f>
        <v>0</v>
      </c>
      <c r="U35" s="147">
        <f t="shared" ref="U35" si="84">IF(COUNTA(M35:S35)=0,-1,IF(OR(COUNTIF(M35:S35,"▲")&gt;6,AND(M34&lt;$N$9,$N$9&lt;S34)),0.285,IF(T34+T35=0,0,T35/(T35+T34))))</f>
        <v>-1</v>
      </c>
      <c r="V35" s="135" t="str">
        <f>TEXT(S34,"YYYY-MM")</f>
        <v>2025-12</v>
      </c>
      <c r="W35" s="140" cm="1">
        <f t="array" ref="W35">IF(V35=V34,0,SUMPRODUCT((M34:S34&gt;=$N$8)*(M34:S34 &lt;= $N$9)*(TEXT(M34:S34,"yyyy-mm")=V35)*(M35:S35 = "●")))</f>
        <v>0</v>
      </c>
      <c r="X35" s="140" cm="1">
        <f t="array" ref="X35">IF(V35=V34,0,SUMPRODUCT((M34:S34&gt;=$N$8)*(M34:S34 &lt;= $N$9)*(TEXT(M34:S34,"yyyy-mm")=V35)*(M35:S35 = "▲")))</f>
        <v>0</v>
      </c>
      <c r="Y35" s="140" cm="1">
        <f t="array" ref="Y35">IF(V35=V34,0,SUMPRODUCT((M34:S34&gt;=$N$8)*(M34:S34 &lt;= $N$9)*(TEXT(M34:S34,"yyyy-mm")=V35)*(M35:S35 = "★")))</f>
        <v>0</v>
      </c>
      <c r="Z35" s="135"/>
      <c r="AA35" s="135" t="str">
        <f t="shared" ref="AA35" si="85">IF(AK35&gt;=0.285,"OK","NG")</f>
        <v>NG</v>
      </c>
      <c r="AB35" s="136"/>
      <c r="AC35" s="144"/>
      <c r="AD35" s="144"/>
      <c r="AE35" s="144"/>
      <c r="AF35" s="144"/>
      <c r="AG35" s="144"/>
      <c r="AH35" s="145"/>
      <c r="AI35" s="146"/>
      <c r="AJ35" s="68">
        <f t="shared" ref="AJ35" si="86">COUNTIF(AC35:AI35,"●")</f>
        <v>0</v>
      </c>
      <c r="AK35" s="70">
        <f t="shared" ref="AK35" si="87">IF(COUNTA(AC35:AI35)=0,-1,IF(OR(COUNTIF(AC35:AI35,"▲")&gt;6,AND(AC34&lt;$N$9,$N$9&lt;AI34)),0.285,IF(AJ34+AJ35=0,0,AJ35/(AJ35+AJ34))))</f>
        <v>-1</v>
      </c>
      <c r="AL35" s="68" t="str">
        <f>TEXT(AI34,"YYYY-MM")</f>
        <v>2026-04</v>
      </c>
      <c r="AM35" s="69" cm="1">
        <f t="array" ref="AM35">IF(AL35=AL34,0,SUMPRODUCT((AC34:AI34&gt;=$N$8)*(AC34:AI34 &lt;= $N$9)*(TEXT(AC34:AI34,"yyyy-mm")=AL35)*(AC35:AI35 = "●")))</f>
        <v>0</v>
      </c>
      <c r="AN35" s="69" cm="1">
        <f t="array" ref="AN35">IF(AL35=AL34,0,SUMPRODUCT((AC34:AI34&gt;=$N$8)*(AC34:AI34 &lt;= $N$9)*(TEXT(AC34:AI34,"yyyy-mm")=AL35)*(AC35:AI35 = "▲")))</f>
        <v>0</v>
      </c>
      <c r="AO35" s="69" cm="1">
        <f t="array" ref="AO35">IF(AL35=AL34,0,SUMPRODUCT((AC34:AI34&gt;=$N$8)*(AC34:AI34 &lt;= $N$9)*(TEXT(AC34:AI34,"yyyy-mm")=AL35)*(AC35:AI35 = "★")))</f>
        <v>0</v>
      </c>
      <c r="AP35" s="68"/>
      <c r="AQ35" s="19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3"/>
    </row>
    <row r="36" spans="1:55" s="8" customFormat="1" ht="19.5" customHeight="1" x14ac:dyDescent="0.45">
      <c r="A36" s="4">
        <v>3</v>
      </c>
      <c r="B36" s="4">
        <v>26</v>
      </c>
      <c r="C36" s="18">
        <f t="shared" si="1"/>
        <v>46722</v>
      </c>
      <c r="D36" s="18">
        <f t="shared" si="2"/>
        <v>45989</v>
      </c>
      <c r="E36" s="4" t="str">
        <f t="shared" si="0"/>
        <v>2027-12</v>
      </c>
      <c r="F36" s="2">
        <f ca="1">SUMIF($AL$109:$AM$150,E36,$AM$109:$AM$150)</f>
        <v>0</v>
      </c>
      <c r="G36" s="2">
        <f ca="1">SUMIF($AL$109:$AN$150,E36,$AN$109:$AN$150)</f>
        <v>0</v>
      </c>
      <c r="H36" s="2">
        <f ca="1">SUMIF($AL$109:$AO$150,E36,$AO$109:$AO$150)</f>
        <v>0</v>
      </c>
      <c r="I36" s="17">
        <f t="shared" si="3"/>
        <v>0</v>
      </c>
      <c r="J36" s="135"/>
      <c r="K36" s="135"/>
      <c r="L36" s="132">
        <v>10</v>
      </c>
      <c r="M36" s="141">
        <f>S34+1</f>
        <v>46020</v>
      </c>
      <c r="N36" s="141">
        <f>M36+1</f>
        <v>46021</v>
      </c>
      <c r="O36" s="141">
        <f t="shared" ref="O36:Q36" si="88">N36+1</f>
        <v>46022</v>
      </c>
      <c r="P36" s="141">
        <f t="shared" si="88"/>
        <v>46023</v>
      </c>
      <c r="Q36" s="141">
        <f t="shared" si="88"/>
        <v>46024</v>
      </c>
      <c r="R36" s="142">
        <f>Q36+1</f>
        <v>46025</v>
      </c>
      <c r="S36" s="143">
        <f>R36+1</f>
        <v>46026</v>
      </c>
      <c r="T36" s="135">
        <f t="shared" ref="T36" si="89">COUNTIF(M37:S37,"★")</f>
        <v>0</v>
      </c>
      <c r="U36" s="135"/>
      <c r="V36" s="135" t="str">
        <f>TEXT(M36,"YYYY-MM")</f>
        <v>2025-12</v>
      </c>
      <c r="W36" s="140" cm="1">
        <f t="array" ref="W36">SUMPRODUCT((M36:S36&gt;=$N$8)*(M36:S36 &lt;= $N$9)*(TEXT(M36:S36,"yyyy-mm")=V36)*(M37:S37 = "●"))</f>
        <v>0</v>
      </c>
      <c r="X36" s="140" cm="1">
        <f t="array" ref="X36">SUMPRODUCT((R36:S36&gt;=$N$8)*(R36:S36 &lt;= $N$9)*(TEXT(R36:S36,"yyyy-mm")=V36)*(R37:S37 = "▲"))</f>
        <v>0</v>
      </c>
      <c r="Y36" s="140" cm="1">
        <f t="array" ref="Y36">SUMPRODUCT((M36:S36&gt;=$N$8)*(M36:S36 &lt;= $N$9)*(TEXT(M36:S36,"yyyy-mm")=V36)*(M37:S37 = "★"))</f>
        <v>0</v>
      </c>
      <c r="Z36" s="135"/>
      <c r="AA36" s="135"/>
      <c r="AB36" s="132">
        <v>26</v>
      </c>
      <c r="AC36" s="141">
        <f>AI34+1</f>
        <v>46132</v>
      </c>
      <c r="AD36" s="141">
        <f t="shared" ref="AD36:AI36" si="90">AC36+1</f>
        <v>46133</v>
      </c>
      <c r="AE36" s="141">
        <f t="shared" si="90"/>
        <v>46134</v>
      </c>
      <c r="AF36" s="141">
        <f t="shared" si="90"/>
        <v>46135</v>
      </c>
      <c r="AG36" s="141">
        <f t="shared" si="90"/>
        <v>46136</v>
      </c>
      <c r="AH36" s="142">
        <f t="shared" si="90"/>
        <v>46137</v>
      </c>
      <c r="AI36" s="143">
        <f t="shared" si="90"/>
        <v>46138</v>
      </c>
      <c r="AJ36" s="68">
        <f t="shared" ref="AJ36" si="91">COUNTIF(AC37:AI37,"★")</f>
        <v>0</v>
      </c>
      <c r="AK36" s="68"/>
      <c r="AL36" s="68" t="str">
        <f>TEXT(AC36,"YYYY-MM")</f>
        <v>2026-04</v>
      </c>
      <c r="AM36" s="69" cm="1">
        <f t="array" ref="AM36">SUMPRODUCT((AC36:AI36&gt;=$N$8)*(AC36:AI36 &lt;= $N$9)*(TEXT(AC36:AI36,"yyyy-mm")=AL36)*(AC37:AI37 = "●"))</f>
        <v>0</v>
      </c>
      <c r="AN36" s="69" cm="1">
        <f t="array" ref="AN36">SUMPRODUCT((AH36:AI36&gt;=$N$8)*(AH36:AI36 &lt;= $N$9)*(TEXT(AH36:AI36,"yyyy-mm")=AL36)*(AH37:AI37 = "▲"))</f>
        <v>0</v>
      </c>
      <c r="AO36" s="69" cm="1">
        <f t="array" ref="AO36">SUMPRODUCT((AC36:AI36&gt;=$N$8)*(AC36:AI36 &lt;= $N$9)*(TEXT(AC36:AI36,"yyyy-mm")=AL36)*(AC37:AI37 = "★"))</f>
        <v>0</v>
      </c>
      <c r="AP36" s="68"/>
      <c r="AQ36" s="19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3"/>
    </row>
    <row r="37" spans="1:55" s="8" customFormat="1" ht="19.5" customHeight="1" thickBot="1" x14ac:dyDescent="0.5">
      <c r="A37" s="4">
        <v>4</v>
      </c>
      <c r="B37" s="4">
        <v>27</v>
      </c>
      <c r="C37" s="18">
        <f t="shared" si="1"/>
        <v>46753</v>
      </c>
      <c r="D37" s="18">
        <f t="shared" si="2"/>
        <v>45989</v>
      </c>
      <c r="E37" s="4" t="str">
        <f t="shared" si="0"/>
        <v>2028-01</v>
      </c>
      <c r="F37" s="2">
        <f ca="1">SUMIF($V$160:$W$201,E37,$W$160:$W$201)+SUMIF($AL$109:$AM$150,E37,$AM$109:$AM$150)</f>
        <v>0</v>
      </c>
      <c r="G37" s="2">
        <f ca="1">SUMIF($V$160:$X$201,E37,$X$160:$X$201)+SUMIF($AL$109:$AN$150,E37,$AN$109:$AN$150)</f>
        <v>0</v>
      </c>
      <c r="H37" s="2">
        <f ca="1">SUMIF($V$160:$Y$201,E37,$Y$160:$Y$201)+SUMIF($AL$109:$AO$150,E37,$AO$109:$AO$150)</f>
        <v>0</v>
      </c>
      <c r="I37" s="17">
        <f t="shared" si="3"/>
        <v>0</v>
      </c>
      <c r="J37" s="135"/>
      <c r="K37" s="135" t="str">
        <f t="shared" ref="K37" si="92">IF(U37&gt;=0.285,"OK","NG")</f>
        <v>NG</v>
      </c>
      <c r="L37" s="136"/>
      <c r="M37" s="144"/>
      <c r="N37" s="144"/>
      <c r="O37" s="144"/>
      <c r="P37" s="144"/>
      <c r="Q37" s="144"/>
      <c r="R37" s="145"/>
      <c r="S37" s="146"/>
      <c r="T37" s="135">
        <f t="shared" ref="T37" si="93">COUNTIF(M37:S37,"●")</f>
        <v>0</v>
      </c>
      <c r="U37" s="147">
        <f t="shared" ref="U37" si="94">IF(COUNTA(M37:S37)=0,-1,IF(OR(COUNTIF(M37:S37,"▲")&gt;6,AND(M36&lt;$N$9,$N$9&lt;S36)),0.285,IF(T36+T37=0,0,T37/(T37+T36))))</f>
        <v>-1</v>
      </c>
      <c r="V37" s="135" t="str">
        <f>TEXT(S36,"YYYY-MM")</f>
        <v>2026-01</v>
      </c>
      <c r="W37" s="140" cm="1">
        <f t="array" ref="W37">IF(V37=V36,0,SUMPRODUCT((M36:S36&gt;=$N$8)*(M36:S36 &lt;= $N$9)*(TEXT(M36:S36,"yyyy-mm")=V37)*(M37:S37 = "●")))</f>
        <v>0</v>
      </c>
      <c r="X37" s="140" cm="1">
        <f t="array" ref="X37">IF(V37=V36,0,SUMPRODUCT((M36:S36&gt;=$N$8)*(M36:S36 &lt;= $N$9)*(TEXT(M36:S36,"yyyy-mm")=V37)*(M37:S37 = "▲")))</f>
        <v>0</v>
      </c>
      <c r="Y37" s="140" cm="1">
        <f t="array" ref="Y37">IF(V37=V36,0,SUMPRODUCT((M36:S36&gt;=$N$8)*(M36:S36 &lt;= $N$9)*(TEXT(M36:S36,"yyyy-mm")=V37)*(M37:S37 = "★")))</f>
        <v>0</v>
      </c>
      <c r="Z37" s="135"/>
      <c r="AA37" s="135" t="str">
        <f t="shared" ref="AA37" si="95">IF(AK37&gt;=0.285,"OK","NG")</f>
        <v>NG</v>
      </c>
      <c r="AB37" s="136"/>
      <c r="AC37" s="144"/>
      <c r="AD37" s="144"/>
      <c r="AE37" s="144"/>
      <c r="AF37" s="144"/>
      <c r="AG37" s="144"/>
      <c r="AH37" s="145"/>
      <c r="AI37" s="146"/>
      <c r="AJ37" s="68">
        <f t="shared" ref="AJ37" si="96">COUNTIF(AC37:AI37,"●")</f>
        <v>0</v>
      </c>
      <c r="AK37" s="70">
        <f t="shared" ref="AK37" si="97">IF(COUNTA(AC37:AI37)=0,-1,IF(OR(COUNTIF(AC37:AI37,"▲")&gt;6,AND(AC36&lt;$N$9,$N$9&lt;AI36)),0.285,IF(AJ36+AJ37=0,0,AJ37/(AJ37+AJ36))))</f>
        <v>-1</v>
      </c>
      <c r="AL37" s="68" t="str">
        <f>TEXT(AI36,"YYYY-MM")</f>
        <v>2026-04</v>
      </c>
      <c r="AM37" s="69" cm="1">
        <f t="array" ref="AM37">IF(AL37=AL36,0,SUMPRODUCT((AC36:AI36&gt;=$N$8)*(AC36:AI36 &lt;= $N$9)*(TEXT(AC36:AI36,"yyyy-mm")=AL37)*(AC37:AI37 = "●")))</f>
        <v>0</v>
      </c>
      <c r="AN37" s="69" cm="1">
        <f t="array" ref="AN37">IF(AL37=AL36,0,SUMPRODUCT((AC36:AI36&gt;=$N$8)*(AC36:AI36 &lt;= $N$9)*(TEXT(AC36:AI36,"yyyy-mm")=AL37)*(AC37:AI37 = "▲")))</f>
        <v>0</v>
      </c>
      <c r="AO37" s="69" cm="1">
        <f t="array" ref="AO37">IF(AL37=AL36,0,SUMPRODUCT((AC36:AI36&gt;=$N$8)*(AC36:AI36 &lt;= $N$9)*(TEXT(AC36:AI36,"yyyy-mm")=AL37)*(AC37:AI37 = "★")))</f>
        <v>0</v>
      </c>
      <c r="AP37" s="68"/>
      <c r="AQ37" s="19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3"/>
    </row>
    <row r="38" spans="1:55" s="8" customFormat="1" ht="19.5" customHeight="1" x14ac:dyDescent="0.45">
      <c r="A38" s="4">
        <v>5</v>
      </c>
      <c r="B38" s="4">
        <v>28</v>
      </c>
      <c r="C38" s="18">
        <f t="shared" si="1"/>
        <v>46784</v>
      </c>
      <c r="D38" s="18">
        <f t="shared" si="2"/>
        <v>45989</v>
      </c>
      <c r="E38" s="4" t="str">
        <f t="shared" si="0"/>
        <v>2028-02</v>
      </c>
      <c r="F38" s="2">
        <f ca="1">SUMIF($V$160:$W$201,E38,$W$160:$W$201)+SUMIF($AL$109:$AM$150,E38,$AM$109:$AM$150)</f>
        <v>0</v>
      </c>
      <c r="G38" s="2">
        <f ca="1">SUMIF($V$160:$X$201,E38,$X$160:$X$201)+SUMIF($AL$109:$AN$150,E38,$AN$109:$AN$150)</f>
        <v>0</v>
      </c>
      <c r="H38" s="2">
        <f ca="1">SUMIF($V$160:$Y$201,E38,$Y$160:$Y$201)+SUMIF($AL$109:$AO$150,E38,$AO$109:$AO$150)</f>
        <v>0</v>
      </c>
      <c r="I38" s="17">
        <f t="shared" si="3"/>
        <v>0</v>
      </c>
      <c r="J38" s="135"/>
      <c r="K38" s="135"/>
      <c r="L38" s="132">
        <v>11</v>
      </c>
      <c r="M38" s="141">
        <f>S36+1</f>
        <v>46027</v>
      </c>
      <c r="N38" s="141">
        <f>M38+1</f>
        <v>46028</v>
      </c>
      <c r="O38" s="141">
        <f t="shared" ref="O38:Q38" si="98">N38+1</f>
        <v>46029</v>
      </c>
      <c r="P38" s="141">
        <f t="shared" si="98"/>
        <v>46030</v>
      </c>
      <c r="Q38" s="141">
        <f t="shared" si="98"/>
        <v>46031</v>
      </c>
      <c r="R38" s="142">
        <f>Q38+1</f>
        <v>46032</v>
      </c>
      <c r="S38" s="143">
        <f>R38+1</f>
        <v>46033</v>
      </c>
      <c r="T38" s="135">
        <f t="shared" ref="T38" si="99">COUNTIF(M39:S39,"★")</f>
        <v>0</v>
      </c>
      <c r="U38" s="135"/>
      <c r="V38" s="135" t="str">
        <f>TEXT(M38,"YYYY-MM")</f>
        <v>2026-01</v>
      </c>
      <c r="W38" s="140" cm="1">
        <f t="array" ref="W38">SUMPRODUCT((M38:S38&gt;=$N$8)*(M38:S38 &lt;= $N$9)*(TEXT(M38:S38,"yyyy-mm")=V38)*(M39:S39 = "●"))</f>
        <v>0</v>
      </c>
      <c r="X38" s="140" cm="1">
        <f t="array" ref="X38">SUMPRODUCT((R38:S38&gt;=$N$8)*(R38:S38 &lt;= $N$9)*(TEXT(R38:S38,"yyyy-mm")=V38)*(R39:S39 = "▲"))</f>
        <v>0</v>
      </c>
      <c r="Y38" s="140" cm="1">
        <f t="array" ref="Y38">SUMPRODUCT((M38:S38&gt;=$N$8)*(M38:S38 &lt;= $N$9)*(TEXT(M38:S38,"yyyy-mm")=V38)*(M39:S39 = "★"))</f>
        <v>0</v>
      </c>
      <c r="Z38" s="135"/>
      <c r="AA38" s="135"/>
      <c r="AB38" s="132">
        <v>27</v>
      </c>
      <c r="AC38" s="141">
        <f>AI36+1</f>
        <v>46139</v>
      </c>
      <c r="AD38" s="141">
        <f t="shared" ref="AD38:AI38" si="100">AC38+1</f>
        <v>46140</v>
      </c>
      <c r="AE38" s="141">
        <f t="shared" si="100"/>
        <v>46141</v>
      </c>
      <c r="AF38" s="141">
        <f t="shared" si="100"/>
        <v>46142</v>
      </c>
      <c r="AG38" s="141">
        <f t="shared" si="100"/>
        <v>46143</v>
      </c>
      <c r="AH38" s="142">
        <f t="shared" si="100"/>
        <v>46144</v>
      </c>
      <c r="AI38" s="143">
        <f t="shared" si="100"/>
        <v>46145</v>
      </c>
      <c r="AJ38" s="68">
        <f t="shared" ref="AJ38" si="101">COUNTIF(AC39:AI39,"★")</f>
        <v>0</v>
      </c>
      <c r="AK38" s="68"/>
      <c r="AL38" s="68" t="str">
        <f>TEXT(AC38,"YYYY-MM")</f>
        <v>2026-04</v>
      </c>
      <c r="AM38" s="69" cm="1">
        <f t="array" ref="AM38">SUMPRODUCT((AC38:AI38&gt;=$N$8)*(AC38:AI38 &lt;= $N$9)*(TEXT(AC38:AI38,"yyyy-mm")=AL38)*(AC39:AI39 = "●"))</f>
        <v>0</v>
      </c>
      <c r="AN38" s="69" cm="1">
        <f t="array" ref="AN38">SUMPRODUCT((AH38:AI38&gt;=$N$8)*(AH38:AI38 &lt;= $N$9)*(TEXT(AH38:AI38,"yyyy-mm")=AL38)*(AH39:AI39 = "▲"))</f>
        <v>0</v>
      </c>
      <c r="AO38" s="69" cm="1">
        <f t="array" ref="AO38">SUMPRODUCT((AC38:AI38&gt;=$N$8)*(AC38:AI38 &lt;= $N$9)*(TEXT(AC38:AI38,"yyyy-mm")=AL38)*(AC39:AI39 = "★"))</f>
        <v>0</v>
      </c>
      <c r="AP38" s="68"/>
      <c r="AQ38" s="19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3"/>
    </row>
    <row r="39" spans="1:55" s="8" customFormat="1" ht="19.5" customHeight="1" thickBot="1" x14ac:dyDescent="0.5">
      <c r="A39" s="4">
        <v>1</v>
      </c>
      <c r="B39" s="4">
        <v>29</v>
      </c>
      <c r="C39" s="18">
        <f t="shared" si="1"/>
        <v>46813</v>
      </c>
      <c r="D39" s="18">
        <f t="shared" si="2"/>
        <v>45989</v>
      </c>
      <c r="E39" s="4" t="str">
        <f t="shared" si="0"/>
        <v>2028-03</v>
      </c>
      <c r="F39" s="2">
        <f ca="1">SUMIF($AL$109:$AM$150,E39,$AM$109:$AM$150)+SUMIF($V$160:$W$201,E39,$W$160:$W$201)</f>
        <v>0</v>
      </c>
      <c r="G39" s="2">
        <f ca="1">SUMIF($AL$109:$AN$150,E39,$AN$109:$AN$150)+SUMIF($V$160:$X$201,E39,$X$160:$X$201)</f>
        <v>0</v>
      </c>
      <c r="H39" s="2">
        <f ca="1">SUMIF($AL$109:$AO$150,E39,$AO$109:$AO$150)+SUMIF($V$160:$Y$201,E39,$Y$160:$Y$201)</f>
        <v>0</v>
      </c>
      <c r="I39" s="17">
        <f t="shared" si="3"/>
        <v>0</v>
      </c>
      <c r="J39" s="135"/>
      <c r="K39" s="135" t="str">
        <f t="shared" ref="K39" si="102">IF(U39&gt;=0.285,"OK","NG")</f>
        <v>NG</v>
      </c>
      <c r="L39" s="136"/>
      <c r="M39" s="144"/>
      <c r="N39" s="144"/>
      <c r="O39" s="144"/>
      <c r="P39" s="144"/>
      <c r="Q39" s="144"/>
      <c r="R39" s="145"/>
      <c r="S39" s="146"/>
      <c r="T39" s="135">
        <f t="shared" ref="T39" si="103">COUNTIF(M39:S39,"●")</f>
        <v>0</v>
      </c>
      <c r="U39" s="147">
        <f t="shared" ref="U39" si="104">IF(COUNTA(M39:S39)=0,-1,IF(OR(COUNTIF(M39:S39,"▲")&gt;6,AND(M38&lt;$N$9,$N$9&lt;S38)),0.285,IF(T38+T39=0,0,T39/(T39+T38))))</f>
        <v>-1</v>
      </c>
      <c r="V39" s="135" t="str">
        <f>TEXT(S38,"YYYY-MM")</f>
        <v>2026-01</v>
      </c>
      <c r="W39" s="140" cm="1">
        <f t="array" ref="W39">IF(V39=V38,0,SUMPRODUCT((M38:S38&gt;=$N$8)*(M38:S38 &lt;= $N$9)*(TEXT(M38:S38,"yyyy-mm")=V39)*(M39:S39 = "●")))</f>
        <v>0</v>
      </c>
      <c r="X39" s="140" cm="1">
        <f t="array" ref="X39">IF(V39=V38,0,SUMPRODUCT((M38:S38&gt;=$N$8)*(M38:S38 &lt;= $N$9)*(TEXT(M38:S38,"yyyy-mm")=V39)*(M39:S39 = "▲")))</f>
        <v>0</v>
      </c>
      <c r="Y39" s="140" cm="1">
        <f t="array" ref="Y39">IF(V39=V38,0,SUMPRODUCT((M38:S38&gt;=$N$8)*(M38:S38 &lt;= $N$9)*(TEXT(M38:S38,"yyyy-mm")=V39)*(M39:S39 = "★")))</f>
        <v>0</v>
      </c>
      <c r="Z39" s="135"/>
      <c r="AA39" s="135" t="str">
        <f t="shared" ref="AA39" si="105">IF(AK39&gt;=0.285,"OK","NG")</f>
        <v>NG</v>
      </c>
      <c r="AB39" s="136"/>
      <c r="AC39" s="144"/>
      <c r="AD39" s="144"/>
      <c r="AE39" s="144"/>
      <c r="AF39" s="144"/>
      <c r="AG39" s="144"/>
      <c r="AH39" s="145"/>
      <c r="AI39" s="146"/>
      <c r="AJ39" s="68">
        <f t="shared" ref="AJ39" si="106">COUNTIF(AC39:AI39,"●")</f>
        <v>0</v>
      </c>
      <c r="AK39" s="70">
        <f t="shared" ref="AK39" si="107">IF(COUNTA(AC39:AI39)=0,-1,IF(OR(COUNTIF(AC39:AI39,"▲")&gt;6,AND(AC38&lt;$N$9,$N$9&lt;AI38)),0.285,IF(AJ38+AJ39=0,0,AJ39/(AJ39+AJ38))))</f>
        <v>-1</v>
      </c>
      <c r="AL39" s="68" t="str">
        <f>TEXT(AI38,"YYYY-MM")</f>
        <v>2026-05</v>
      </c>
      <c r="AM39" s="69" cm="1">
        <f t="array" ref="AM39">IF(AL39=AL38,0,SUMPRODUCT((AC38:AI38&gt;=$N$8)*(AC38:AI38 &lt;= $N$9)*(TEXT(AC38:AI38,"yyyy-mm")=AL39)*(AC39:AI39 = "●")))</f>
        <v>0</v>
      </c>
      <c r="AN39" s="69" cm="1">
        <f t="array" ref="AN39">IF(AL39=AL38,0,SUMPRODUCT((AC38:AI38&gt;=$N$8)*(AC38:AI38 &lt;= $N$9)*(TEXT(AC38:AI38,"yyyy-mm")=AL39)*(AC39:AI39 = "▲")))</f>
        <v>0</v>
      </c>
      <c r="AO39" s="69" cm="1">
        <f t="array" ref="AO39">IF(AL39=AL38,0,SUMPRODUCT((AC38:AI38&gt;=$N$8)*(AC38:AI38 &lt;= $N$9)*(TEXT(AC38:AI38,"yyyy-mm")=AL39)*(AC39:AI39 = "★")))</f>
        <v>0</v>
      </c>
      <c r="AP39" s="68"/>
      <c r="AQ39" s="19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3"/>
    </row>
    <row r="40" spans="1:55" s="8" customFormat="1" ht="19.5" customHeight="1" x14ac:dyDescent="0.45">
      <c r="A40" s="4">
        <v>2</v>
      </c>
      <c r="B40" s="4">
        <v>30</v>
      </c>
      <c r="C40" s="18">
        <f t="shared" si="1"/>
        <v>46844</v>
      </c>
      <c r="D40" s="18">
        <f t="shared" si="2"/>
        <v>45989</v>
      </c>
      <c r="E40" s="4" t="str">
        <f t="shared" si="0"/>
        <v>2028-04</v>
      </c>
      <c r="F40" s="2">
        <f ca="1">SUMIF($V$160:$W$201,E40,$W$160:$W$201)</f>
        <v>0</v>
      </c>
      <c r="G40" s="2">
        <f ca="1">SUMIF($V$160:$X$201,E40,$X$160:$X$201)</f>
        <v>0</v>
      </c>
      <c r="H40" s="2">
        <f ca="1">SUMIF($V$160:$Y$201,E40,$Y$160:$Y$201)</f>
        <v>0</v>
      </c>
      <c r="I40" s="17">
        <f t="shared" si="3"/>
        <v>0</v>
      </c>
      <c r="J40" s="135"/>
      <c r="K40" s="135"/>
      <c r="L40" s="132">
        <v>12</v>
      </c>
      <c r="M40" s="141">
        <f>S38+1</f>
        <v>46034</v>
      </c>
      <c r="N40" s="141">
        <f>M40+1</f>
        <v>46035</v>
      </c>
      <c r="O40" s="141">
        <f t="shared" ref="O40:Q40" si="108">N40+1</f>
        <v>46036</v>
      </c>
      <c r="P40" s="141">
        <f t="shared" si="108"/>
        <v>46037</v>
      </c>
      <c r="Q40" s="141">
        <f t="shared" si="108"/>
        <v>46038</v>
      </c>
      <c r="R40" s="142">
        <f>Q40+1</f>
        <v>46039</v>
      </c>
      <c r="S40" s="143">
        <f>R40+1</f>
        <v>46040</v>
      </c>
      <c r="T40" s="135">
        <f t="shared" ref="T40" si="109">COUNTIF(M41:S41,"★")</f>
        <v>0</v>
      </c>
      <c r="U40" s="135"/>
      <c r="V40" s="135" t="str">
        <f>TEXT(M40,"YYYY-MM")</f>
        <v>2026-01</v>
      </c>
      <c r="W40" s="140" cm="1">
        <f t="array" ref="W40">SUMPRODUCT((M40:S40&gt;=$N$8)*(M40:S40 &lt;= $N$9)*(TEXT(M40:S40,"yyyy-mm")=V40)*(M41:S41 = "●"))</f>
        <v>0</v>
      </c>
      <c r="X40" s="140" cm="1">
        <f t="array" ref="X40">SUMPRODUCT((R40:S40&gt;=$N$8)*(R40:S40 &lt;= $N$9)*(TEXT(R40:S40,"yyyy-mm")=V40)*(R41:S41 = "▲"))</f>
        <v>0</v>
      </c>
      <c r="Y40" s="140" cm="1">
        <f t="array" ref="Y40">SUMPRODUCT((M40:S40&gt;=$N$8)*(M40:S40 &lt;= $N$9)*(TEXT(M40:S40,"yyyy-mm")=V40)*(M41:S41 = "★"))</f>
        <v>0</v>
      </c>
      <c r="Z40" s="135"/>
      <c r="AA40" s="135"/>
      <c r="AB40" s="132">
        <v>28</v>
      </c>
      <c r="AC40" s="141">
        <f>AI38+1</f>
        <v>46146</v>
      </c>
      <c r="AD40" s="141">
        <f t="shared" ref="AD40:AI40" si="110">AC40+1</f>
        <v>46147</v>
      </c>
      <c r="AE40" s="141">
        <f t="shared" si="110"/>
        <v>46148</v>
      </c>
      <c r="AF40" s="141">
        <f t="shared" si="110"/>
        <v>46149</v>
      </c>
      <c r="AG40" s="141">
        <f t="shared" si="110"/>
        <v>46150</v>
      </c>
      <c r="AH40" s="142">
        <f t="shared" si="110"/>
        <v>46151</v>
      </c>
      <c r="AI40" s="143">
        <f t="shared" si="110"/>
        <v>46152</v>
      </c>
      <c r="AJ40" s="68">
        <f t="shared" ref="AJ40" si="111">COUNTIF(AC41:AI41,"★")</f>
        <v>0</v>
      </c>
      <c r="AK40" s="68"/>
      <c r="AL40" s="68" t="str">
        <f>TEXT(AC40,"YYYY-MM")</f>
        <v>2026-05</v>
      </c>
      <c r="AM40" s="69" cm="1">
        <f t="array" ref="AM40">SUMPRODUCT((AC40:AI40&gt;=$N$8)*(AC40:AI40 &lt;= $N$9)*(TEXT(AC40:AI40,"yyyy-mm")=AL40)*(AC41:AI41 = "●"))</f>
        <v>0</v>
      </c>
      <c r="AN40" s="69" cm="1">
        <f t="array" ref="AN40">SUMPRODUCT((AH40:AI40&gt;=$N$8)*(AH40:AI40 &lt;= $N$9)*(TEXT(AH40:AI40,"yyyy-mm")=AL40)*(AH41:AI41 = "▲"))</f>
        <v>0</v>
      </c>
      <c r="AO40" s="69" cm="1">
        <f t="array" ref="AO40">SUMPRODUCT((AC40:AI40&gt;=$N$8)*(AC40:AI40 &lt;= $N$9)*(TEXT(AC40:AI40,"yyyy-mm")=AL40)*(AC41:AI41 = "★"))</f>
        <v>0</v>
      </c>
      <c r="AP40" s="68"/>
      <c r="AQ40" s="19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3"/>
    </row>
    <row r="41" spans="1:55" s="8" customFormat="1" ht="19.5" customHeight="1" thickBot="1" x14ac:dyDescent="0.5">
      <c r="A41" s="4">
        <v>3</v>
      </c>
      <c r="B41" s="4">
        <v>31</v>
      </c>
      <c r="C41" s="18">
        <f t="shared" si="1"/>
        <v>46874</v>
      </c>
      <c r="D41" s="18">
        <f t="shared" si="2"/>
        <v>45989</v>
      </c>
      <c r="E41" s="4" t="str">
        <f t="shared" si="0"/>
        <v>2028-05</v>
      </c>
      <c r="F41" s="2">
        <f ca="1">SUMIF($V$160:$W$201,E41,$W$160:$W$201)</f>
        <v>0</v>
      </c>
      <c r="G41" s="2">
        <f ca="1">SUMIF($V$160:$X$201,E41,$X$160:$X$201)</f>
        <v>0</v>
      </c>
      <c r="H41" s="2">
        <f ca="1">SUMIF($V$160:$Y$201,E41,$Y$160:$Y$201)</f>
        <v>0</v>
      </c>
      <c r="I41" s="17">
        <f t="shared" si="3"/>
        <v>0</v>
      </c>
      <c r="J41" s="135"/>
      <c r="K41" s="135" t="str">
        <f t="shared" ref="K41" si="112">IF(U41&gt;=0.285,"OK","NG")</f>
        <v>NG</v>
      </c>
      <c r="L41" s="136"/>
      <c r="M41" s="144"/>
      <c r="N41" s="144"/>
      <c r="O41" s="144"/>
      <c r="P41" s="144"/>
      <c r="Q41" s="144"/>
      <c r="R41" s="145"/>
      <c r="S41" s="146"/>
      <c r="T41" s="135">
        <f t="shared" ref="T41" si="113">COUNTIF(M41:S41,"●")</f>
        <v>0</v>
      </c>
      <c r="U41" s="147">
        <f t="shared" ref="U41" si="114">IF(COUNTA(M41:S41)=0,-1,IF(OR(COUNTIF(M41:S41,"▲")&gt;6,AND(M40&lt;$N$9,$N$9&lt;S40)),0.285,IF(T40+T41=0,0,T41/(T41+T40))))</f>
        <v>-1</v>
      </c>
      <c r="V41" s="135" t="str">
        <f>TEXT(S40,"YYYY-MM")</f>
        <v>2026-01</v>
      </c>
      <c r="W41" s="140" cm="1">
        <f t="array" ref="W41">IF(V41=V40,0,SUMPRODUCT((M40:S40&gt;=$N$8)*(M40:S40 &lt;= $N$9)*(TEXT(M40:S40,"yyyy-mm")=V41)*(M41:S41 = "●")))</f>
        <v>0</v>
      </c>
      <c r="X41" s="140" cm="1">
        <f t="array" ref="X41">IF(V41=V40,0,SUMPRODUCT((M40:S40&gt;=$N$8)*(M40:S40 &lt;= $N$9)*(TEXT(M40:S40,"yyyy-mm")=V41)*(M41:S41 = "▲")))</f>
        <v>0</v>
      </c>
      <c r="Y41" s="140" cm="1">
        <f t="array" ref="Y41">IF(V41=V40,0,SUMPRODUCT((M40:S40&gt;=$N$8)*(M40:S40 &lt;= $N$9)*(TEXT(M40:S40,"yyyy-mm")=V41)*(M41:S41 = "★")))</f>
        <v>0</v>
      </c>
      <c r="Z41" s="135"/>
      <c r="AA41" s="135" t="str">
        <f t="shared" ref="AA41" si="115">IF(AK41&gt;=0.285,"OK","NG")</f>
        <v>NG</v>
      </c>
      <c r="AB41" s="136"/>
      <c r="AC41" s="144"/>
      <c r="AD41" s="144"/>
      <c r="AE41" s="144"/>
      <c r="AF41" s="144"/>
      <c r="AG41" s="144"/>
      <c r="AH41" s="145"/>
      <c r="AI41" s="146"/>
      <c r="AJ41" s="68">
        <f t="shared" ref="AJ41" si="116">COUNTIF(AC41:AI41,"●")</f>
        <v>0</v>
      </c>
      <c r="AK41" s="70">
        <f t="shared" ref="AK41" si="117">IF(COUNTA(AC41:AI41)=0,-1,IF(OR(COUNTIF(AC41:AI41,"▲")&gt;6,AND(AC40&lt;$N$9,$N$9&lt;AI40)),0.285,IF(AJ40+AJ41=0,0,AJ41/(AJ41+AJ40))))</f>
        <v>-1</v>
      </c>
      <c r="AL41" s="68" t="str">
        <f>TEXT(AI40,"YYYY-MM")</f>
        <v>2026-05</v>
      </c>
      <c r="AM41" s="69" cm="1">
        <f t="array" ref="AM41">IF(AL41=AL40,0,SUMPRODUCT((AC40:AI40&gt;=$N$8)*(AC40:AI40 &lt;= $N$9)*(TEXT(AC40:AI40,"yyyy-mm")=AL41)*(AC41:AI41 = "●")))</f>
        <v>0</v>
      </c>
      <c r="AN41" s="69" cm="1">
        <f t="array" ref="AN41">IF(AL41=AL40,0,SUMPRODUCT((AC40:AI40&gt;=$N$8)*(AC40:AI40 &lt;= $N$9)*(TEXT(AC40:AI40,"yyyy-mm")=AL41)*(AC41:AI41 = "▲")))</f>
        <v>0</v>
      </c>
      <c r="AO41" s="69" cm="1">
        <f t="array" ref="AO41">IF(AL41=AL40,0,SUMPRODUCT((AC40:AI40&gt;=$N$8)*(AC40:AI40 &lt;= $N$9)*(TEXT(AC40:AI40,"yyyy-mm")=AL41)*(AC41:AI41 = "★")))</f>
        <v>0</v>
      </c>
      <c r="AP41" s="68"/>
      <c r="AQ41" s="19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3"/>
    </row>
    <row r="42" spans="1:55" s="8" customFormat="1" ht="19.5" customHeight="1" x14ac:dyDescent="0.45">
      <c r="A42" s="4">
        <v>4</v>
      </c>
      <c r="B42" s="4">
        <v>32</v>
      </c>
      <c r="C42" s="18">
        <f t="shared" si="1"/>
        <v>46905</v>
      </c>
      <c r="D42" s="18">
        <f t="shared" si="2"/>
        <v>45989</v>
      </c>
      <c r="E42" s="4" t="str">
        <f t="shared" si="0"/>
        <v>2028-06</v>
      </c>
      <c r="F42" s="2">
        <f ca="1">SUMIF($V$160:$W$201,E42,$W$160:$W$201)+SUMIF($AL$160:$AM$201,E42,$AM$160:$AM$201)</f>
        <v>0</v>
      </c>
      <c r="G42" s="2">
        <f ca="1">SUMIF($V$160:$X$201,E42,$X$160:$X$201)+SUMIF($AL$160:$AN$201,E42,$AN$160:$AN$201)</f>
        <v>0</v>
      </c>
      <c r="H42" s="2">
        <f ca="1">SUMIF($V$160:$Y$201,E42,$Y$160:$Y$201)+SUMIF($AL$160:$AO$201,E42,$AO$160:$AO$201)</f>
        <v>0</v>
      </c>
      <c r="I42" s="17">
        <f t="shared" si="3"/>
        <v>0</v>
      </c>
      <c r="J42" s="135"/>
      <c r="K42" s="135"/>
      <c r="L42" s="132">
        <v>13</v>
      </c>
      <c r="M42" s="141">
        <f>S40+1</f>
        <v>46041</v>
      </c>
      <c r="N42" s="141">
        <f>M42+1</f>
        <v>46042</v>
      </c>
      <c r="O42" s="141">
        <f t="shared" ref="O42:Q42" si="118">N42+1</f>
        <v>46043</v>
      </c>
      <c r="P42" s="141">
        <f t="shared" si="118"/>
        <v>46044</v>
      </c>
      <c r="Q42" s="141">
        <f t="shared" si="118"/>
        <v>46045</v>
      </c>
      <c r="R42" s="142">
        <f>Q42+1</f>
        <v>46046</v>
      </c>
      <c r="S42" s="143">
        <f>R42+1</f>
        <v>46047</v>
      </c>
      <c r="T42" s="135">
        <f t="shared" ref="T42" si="119">COUNTIF(M43:S43,"★")</f>
        <v>0</v>
      </c>
      <c r="U42" s="135"/>
      <c r="V42" s="135" t="str">
        <f>TEXT(M42,"YYYY-MM")</f>
        <v>2026-01</v>
      </c>
      <c r="W42" s="140" cm="1">
        <f t="array" ref="W42">SUMPRODUCT((M42:S42&gt;=$N$8)*(M42:S42 &lt;= $N$9)*(TEXT(M42:S42,"yyyy-mm")=V42)*(M43:S43 = "●"))</f>
        <v>0</v>
      </c>
      <c r="X42" s="140" cm="1">
        <f t="array" ref="X42">SUMPRODUCT((R42:S42&gt;=$N$8)*(R42:S42 &lt;= $N$9)*(TEXT(R42:S42,"yyyy-mm")=V42)*(R43:S43 = "▲"))</f>
        <v>0</v>
      </c>
      <c r="Y42" s="140" cm="1">
        <f t="array" ref="Y42">SUMPRODUCT((M42:S42&gt;=$N$8)*(M42:S42 &lt;= $N$9)*(TEXT(M42:S42,"yyyy-mm")=V42)*(M43:S43 = "★"))</f>
        <v>0</v>
      </c>
      <c r="Z42" s="135"/>
      <c r="AA42" s="135"/>
      <c r="AB42" s="132">
        <v>29</v>
      </c>
      <c r="AC42" s="141">
        <f>AI40+1</f>
        <v>46153</v>
      </c>
      <c r="AD42" s="141">
        <f t="shared" ref="AD42:AI42" si="120">AC42+1</f>
        <v>46154</v>
      </c>
      <c r="AE42" s="141">
        <f t="shared" si="120"/>
        <v>46155</v>
      </c>
      <c r="AF42" s="141">
        <f t="shared" si="120"/>
        <v>46156</v>
      </c>
      <c r="AG42" s="141">
        <f t="shared" si="120"/>
        <v>46157</v>
      </c>
      <c r="AH42" s="142">
        <f t="shared" si="120"/>
        <v>46158</v>
      </c>
      <c r="AI42" s="143">
        <f t="shared" si="120"/>
        <v>46159</v>
      </c>
      <c r="AJ42" s="68">
        <f t="shared" ref="AJ42" si="121">COUNTIF(AC43:AI43,"★")</f>
        <v>0</v>
      </c>
      <c r="AK42" s="68"/>
      <c r="AL42" s="68" t="str">
        <f>TEXT(AC42,"YYYY-MM")</f>
        <v>2026-05</v>
      </c>
      <c r="AM42" s="69" cm="1">
        <f t="array" ref="AM42">SUMPRODUCT((AC42:AI42&gt;=$N$8)*(AC42:AI42 &lt;= $N$9)*(TEXT(AC42:AI42,"yyyy-mm")=AL42)*(AC43:AI43 = "●"))</f>
        <v>0</v>
      </c>
      <c r="AN42" s="69" cm="1">
        <f t="array" ref="AN42">SUMPRODUCT((AH42:AI42&gt;=$N$8)*(AH42:AI42 &lt;= $N$9)*(TEXT(AH42:AI42,"yyyy-mm")=AL42)*(AH43:AI43 = "▲"))</f>
        <v>0</v>
      </c>
      <c r="AO42" s="69" cm="1">
        <f t="array" ref="AO42">SUMPRODUCT((AC42:AI42&gt;=$N$8)*(AC42:AI42 &lt;= $N$9)*(TEXT(AC42:AI42,"yyyy-mm")=AL42)*(AC43:AI43 = "★"))</f>
        <v>0</v>
      </c>
      <c r="AP42" s="68"/>
      <c r="AQ42" s="19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3"/>
    </row>
    <row r="43" spans="1:55" s="8" customFormat="1" ht="19.5" customHeight="1" thickBot="1" x14ac:dyDescent="0.5">
      <c r="A43" s="4">
        <v>5</v>
      </c>
      <c r="B43" s="4">
        <v>33</v>
      </c>
      <c r="C43" s="18">
        <f t="shared" si="1"/>
        <v>46935</v>
      </c>
      <c r="D43" s="18">
        <f t="shared" si="2"/>
        <v>45989</v>
      </c>
      <c r="E43" s="4" t="str">
        <f t="shared" si="0"/>
        <v>2028-07</v>
      </c>
      <c r="F43" s="2">
        <f ca="1">SUMIF($V$160:$W$201,E43,$W$160:$W$201)+SUMIF($AL$160:$AM$201,E43,$AM$160:$AM$201)</f>
        <v>0</v>
      </c>
      <c r="G43" s="2">
        <f ca="1">SUMIF($V$160:$X$201,E43,$X$160:$X$201)+SUMIF($AL$160:$AN$201,E43,$AN$160:$AN$201)</f>
        <v>0</v>
      </c>
      <c r="H43" s="2">
        <f ca="1">SUMIF($V$160:$Y$201,E43,$Y$160:$Y$201)+SUMIF($AL$160:$AO$201,E43,$AO$160:$AO$201)</f>
        <v>0</v>
      </c>
      <c r="I43" s="17">
        <f t="shared" si="3"/>
        <v>0</v>
      </c>
      <c r="J43" s="135"/>
      <c r="K43" s="135" t="str">
        <f t="shared" ref="K43" si="122">IF(U43&gt;=0.285,"OK","NG")</f>
        <v>NG</v>
      </c>
      <c r="L43" s="136"/>
      <c r="M43" s="144"/>
      <c r="N43" s="144"/>
      <c r="O43" s="144"/>
      <c r="P43" s="144"/>
      <c r="Q43" s="144"/>
      <c r="R43" s="145"/>
      <c r="S43" s="146"/>
      <c r="T43" s="135">
        <f t="shared" ref="T43" si="123">COUNTIF(M43:S43,"●")</f>
        <v>0</v>
      </c>
      <c r="U43" s="147">
        <f t="shared" ref="U43" si="124">IF(COUNTA(M43:S43)=0,-1,IF(OR(COUNTIF(M43:S43,"▲")&gt;6,AND(M42&lt;$N$9,$N$9&lt;S42)),0.285,IF(T42+T43=0,0,T43/(T43+T42))))</f>
        <v>-1</v>
      </c>
      <c r="V43" s="135" t="str">
        <f>TEXT(S42,"YYYY-MM")</f>
        <v>2026-01</v>
      </c>
      <c r="W43" s="140" cm="1">
        <f t="array" ref="W43">IF(V43=V42,0,SUMPRODUCT((M42:S42&gt;=$N$8)*(M42:S42 &lt;= $N$9)*(TEXT(M42:S42,"yyyy-mm")=V43)*(M43:S43 = "●")))</f>
        <v>0</v>
      </c>
      <c r="X43" s="140" cm="1">
        <f t="array" ref="X43">IF(V43=V42,0,SUMPRODUCT((M42:S42&gt;=$N$8)*(M42:S42 &lt;= $N$9)*(TEXT(M42:S42,"yyyy-mm")=V43)*(M43:S43 = "▲")))</f>
        <v>0</v>
      </c>
      <c r="Y43" s="140" cm="1">
        <f t="array" ref="Y43">IF(V43=V42,0,SUMPRODUCT((M42:S42&gt;=$N$8)*(M42:S42 &lt;= $N$9)*(TEXT(M42:S42,"yyyy-mm")=V43)*(M43:S43 = "★")))</f>
        <v>0</v>
      </c>
      <c r="Z43" s="135"/>
      <c r="AA43" s="135" t="str">
        <f t="shared" ref="AA43" si="125">IF(AK43&gt;=0.285,"OK","NG")</f>
        <v>NG</v>
      </c>
      <c r="AB43" s="136"/>
      <c r="AC43" s="144"/>
      <c r="AD43" s="144"/>
      <c r="AE43" s="144"/>
      <c r="AF43" s="144"/>
      <c r="AG43" s="144"/>
      <c r="AH43" s="145"/>
      <c r="AI43" s="146"/>
      <c r="AJ43" s="68">
        <f t="shared" ref="AJ43" si="126">COUNTIF(AC43:AI43,"●")</f>
        <v>0</v>
      </c>
      <c r="AK43" s="70">
        <f t="shared" ref="AK43" si="127">IF(COUNTA(AC43:AI43)=0,-1,IF(OR(COUNTIF(AC43:AI43,"▲")&gt;6,AND(AC42&lt;$N$9,$N$9&lt;AI42)),0.285,IF(AJ42+AJ43=0,0,AJ43/(AJ43+AJ42))))</f>
        <v>-1</v>
      </c>
      <c r="AL43" s="68" t="str">
        <f>TEXT(AI42,"YYYY-MM")</f>
        <v>2026-05</v>
      </c>
      <c r="AM43" s="69" cm="1">
        <f t="array" ref="AM43">IF(AL43=AL42,0,SUMPRODUCT((AC42:AI42&gt;=$N$8)*(AC42:AI42 &lt;= $N$9)*(TEXT(AC42:AI42,"yyyy-mm")=AL43)*(AC43:AI43 = "●")))</f>
        <v>0</v>
      </c>
      <c r="AN43" s="69" cm="1">
        <f t="array" ref="AN43">IF(AL43=AL42,0,SUMPRODUCT((AC42:AI42&gt;=$N$8)*(AC42:AI42 &lt;= $N$9)*(TEXT(AC42:AI42,"yyyy-mm")=AL43)*(AC43:AI43 = "▲")))</f>
        <v>0</v>
      </c>
      <c r="AO43" s="69" cm="1">
        <f t="array" ref="AO43">IF(AL43=AL42,0,SUMPRODUCT((AC42:AI42&gt;=$N$8)*(AC42:AI42 &lt;= $N$9)*(TEXT(AC42:AI42,"yyyy-mm")=AL43)*(AC43:AI43 = "★")))</f>
        <v>0</v>
      </c>
      <c r="AP43" s="68"/>
      <c r="AQ43" s="19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3"/>
    </row>
    <row r="44" spans="1:55" s="8" customFormat="1" ht="19.5" customHeight="1" x14ac:dyDescent="0.45">
      <c r="A44" s="4">
        <v>1</v>
      </c>
      <c r="B44" s="4">
        <v>34</v>
      </c>
      <c r="C44" s="18">
        <f t="shared" si="1"/>
        <v>46966</v>
      </c>
      <c r="D44" s="18">
        <f t="shared" si="2"/>
        <v>45989</v>
      </c>
      <c r="E44" s="4" t="str">
        <f t="shared" si="0"/>
        <v>2028-08</v>
      </c>
      <c r="F44" s="2">
        <f ca="1">SUMIF($V$160:$W$201,E44,$W$160:$W$201)+SUMIF($AL$160:$AM$201,E44,$AM$160:$AM$201)</f>
        <v>0</v>
      </c>
      <c r="G44" s="2">
        <f ca="1">SUMIF($V$160:$X$201,E44,$X$160:$X$201)+SUMIF($AL$160:$AN$201,E44,$AN$160:$AN$201)</f>
        <v>0</v>
      </c>
      <c r="H44" s="2">
        <f ca="1">SUMIF($V$160:$Y$201,E44,$Y$160:$Y$201)+SUMIF($AL$160:$AO$201,E44,$AO$160:$AO$201)</f>
        <v>0</v>
      </c>
      <c r="I44" s="17">
        <f t="shared" si="3"/>
        <v>0</v>
      </c>
      <c r="J44" s="135"/>
      <c r="K44" s="135"/>
      <c r="L44" s="132">
        <v>14</v>
      </c>
      <c r="M44" s="141">
        <f>S42+1</f>
        <v>46048</v>
      </c>
      <c r="N44" s="141">
        <f>M44+1</f>
        <v>46049</v>
      </c>
      <c r="O44" s="141">
        <f t="shared" ref="O44:Q44" si="128">N44+1</f>
        <v>46050</v>
      </c>
      <c r="P44" s="141">
        <f t="shared" si="128"/>
        <v>46051</v>
      </c>
      <c r="Q44" s="141">
        <f t="shared" si="128"/>
        <v>46052</v>
      </c>
      <c r="R44" s="142">
        <f>Q44+1</f>
        <v>46053</v>
      </c>
      <c r="S44" s="143">
        <f>R44+1</f>
        <v>46054</v>
      </c>
      <c r="T44" s="135">
        <f t="shared" ref="T44" si="129">COUNTIF(M45:S45,"★")</f>
        <v>0</v>
      </c>
      <c r="U44" s="135"/>
      <c r="V44" s="135" t="str">
        <f>TEXT(M44,"YYYY-MM")</f>
        <v>2026-01</v>
      </c>
      <c r="W44" s="140" cm="1">
        <f t="array" ref="W44">SUMPRODUCT((M44:S44&gt;=$N$8)*(M44:S44 &lt;= $N$9)*(TEXT(M44:S44,"yyyy-mm")=V44)*(M45:S45 = "●"))</f>
        <v>0</v>
      </c>
      <c r="X44" s="140" cm="1">
        <f t="array" ref="X44">SUMPRODUCT((R44:S44&gt;=$N$8)*(R44:S44 &lt;= $N$9)*(TEXT(R44:S44,"yyyy-mm")=V44)*(R45:S45 = "▲"))</f>
        <v>0</v>
      </c>
      <c r="Y44" s="140" cm="1">
        <f t="array" ref="Y44">SUMPRODUCT((M44:S44&gt;=$N$8)*(M44:S44 &lt;= $N$9)*(TEXT(M44:S44,"yyyy-mm")=V44)*(M45:S45 = "★"))</f>
        <v>0</v>
      </c>
      <c r="Z44" s="135"/>
      <c r="AA44" s="135"/>
      <c r="AB44" s="132">
        <v>30</v>
      </c>
      <c r="AC44" s="141">
        <f>AI42+1</f>
        <v>46160</v>
      </c>
      <c r="AD44" s="141">
        <f t="shared" ref="AD44:AI44" si="130">AC44+1</f>
        <v>46161</v>
      </c>
      <c r="AE44" s="141">
        <f t="shared" si="130"/>
        <v>46162</v>
      </c>
      <c r="AF44" s="141">
        <f t="shared" si="130"/>
        <v>46163</v>
      </c>
      <c r="AG44" s="141">
        <f t="shared" si="130"/>
        <v>46164</v>
      </c>
      <c r="AH44" s="142">
        <f t="shared" si="130"/>
        <v>46165</v>
      </c>
      <c r="AI44" s="143">
        <f t="shared" si="130"/>
        <v>46166</v>
      </c>
      <c r="AJ44" s="68">
        <f t="shared" ref="AJ44" si="131">COUNTIF(AC45:AI45,"★")</f>
        <v>0</v>
      </c>
      <c r="AK44" s="68"/>
      <c r="AL44" s="68" t="str">
        <f>TEXT(AC44,"YYYY-MM")</f>
        <v>2026-05</v>
      </c>
      <c r="AM44" s="69" cm="1">
        <f t="array" ref="AM44">SUMPRODUCT((AC44:AI44&gt;=$N$8)*(AC44:AI44 &lt;= $N$9)*(TEXT(AC44:AI44,"yyyy-mm")=AL44)*(AC45:AI45 = "●"))</f>
        <v>0</v>
      </c>
      <c r="AN44" s="69" cm="1">
        <f t="array" ref="AN44">SUMPRODUCT((AH44:AI44&gt;=$N$8)*(AH44:AI44 &lt;= $N$9)*(TEXT(AH44:AI44,"yyyy-mm")=AL44)*(AH45:AI45 = "▲"))</f>
        <v>0</v>
      </c>
      <c r="AO44" s="69" cm="1">
        <f t="array" ref="AO44">SUMPRODUCT((AC44:AI44&gt;=$N$8)*(AC44:AI44 &lt;= $N$9)*(TEXT(AC44:AI44,"yyyy-mm")=AL44)*(AC45:AI45 = "★"))</f>
        <v>0</v>
      </c>
      <c r="AP44" s="68"/>
      <c r="AQ44" s="19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3"/>
    </row>
    <row r="45" spans="1:55" s="8" customFormat="1" ht="19.5" customHeight="1" thickBot="1" x14ac:dyDescent="0.5">
      <c r="A45" s="4">
        <v>2</v>
      </c>
      <c r="B45" s="4">
        <v>35</v>
      </c>
      <c r="C45" s="18">
        <f t="shared" si="1"/>
        <v>46997</v>
      </c>
      <c r="D45" s="18">
        <f t="shared" si="2"/>
        <v>45989</v>
      </c>
      <c r="E45" s="4" t="str">
        <f t="shared" si="0"/>
        <v>2028-09</v>
      </c>
      <c r="F45" s="2">
        <f ca="1">SUMIF($AL$160:$AM$201,E45,$AM$160:$AM$201)</f>
        <v>0</v>
      </c>
      <c r="G45" s="2">
        <f ca="1">SUMIF($AL$160:$AN$201,E45,$AN$160:$AN$201)</f>
        <v>0</v>
      </c>
      <c r="H45" s="2">
        <f ca="1">SUMIF($AL$160:$AO$201,E45,$AO$160:$AO$201)</f>
        <v>0</v>
      </c>
      <c r="I45" s="17">
        <f t="shared" si="3"/>
        <v>0</v>
      </c>
      <c r="J45" s="135"/>
      <c r="K45" s="135" t="str">
        <f t="shared" ref="K45" si="132">IF(U45&gt;=0.285,"OK","NG")</f>
        <v>NG</v>
      </c>
      <c r="L45" s="136"/>
      <c r="M45" s="144"/>
      <c r="N45" s="144"/>
      <c r="O45" s="144"/>
      <c r="P45" s="144"/>
      <c r="Q45" s="144"/>
      <c r="R45" s="145"/>
      <c r="S45" s="146"/>
      <c r="T45" s="135">
        <f t="shared" ref="T45" si="133">COUNTIF(M45:S45,"●")</f>
        <v>0</v>
      </c>
      <c r="U45" s="147">
        <f t="shared" ref="U45" si="134">IF(COUNTA(M45:S45)=0,-1,IF(OR(COUNTIF(M45:S45,"▲")&gt;6,AND(M44&lt;$N$9,$N$9&lt;S44)),0.285,IF(T44+T45=0,0,T45/(T45+T44))))</f>
        <v>-1</v>
      </c>
      <c r="V45" s="135" t="str">
        <f>TEXT(S44,"YYYY-MM")</f>
        <v>2026-02</v>
      </c>
      <c r="W45" s="140" cm="1">
        <f t="array" ref="W45">IF(V45=V44,0,SUMPRODUCT((M44:S44&gt;=$N$8)*(M44:S44 &lt;= $N$9)*(TEXT(M44:S44,"yyyy-mm")=V45)*(M45:S45 = "●")))</f>
        <v>0</v>
      </c>
      <c r="X45" s="140" cm="1">
        <f t="array" ref="X45">IF(V45=V44,0,SUMPRODUCT((M44:S44&gt;=$N$8)*(M44:S44 &lt;= $N$9)*(TEXT(M44:S44,"yyyy-mm")=V45)*(M45:S45 = "▲")))</f>
        <v>0</v>
      </c>
      <c r="Y45" s="140" cm="1">
        <f t="array" ref="Y45">IF(V45=V44,0,SUMPRODUCT((M44:S44&gt;=$N$8)*(M44:S44 &lt;= $N$9)*(TEXT(M44:S44,"yyyy-mm")=V45)*(M45:S45 = "★")))</f>
        <v>0</v>
      </c>
      <c r="Z45" s="135"/>
      <c r="AA45" s="135" t="str">
        <f t="shared" ref="AA45" si="135">IF(AK45&gt;=0.285,"OK","NG")</f>
        <v>NG</v>
      </c>
      <c r="AB45" s="136"/>
      <c r="AC45" s="144"/>
      <c r="AD45" s="144"/>
      <c r="AE45" s="144"/>
      <c r="AF45" s="144"/>
      <c r="AG45" s="144"/>
      <c r="AH45" s="145"/>
      <c r="AI45" s="146"/>
      <c r="AJ45" s="68">
        <f t="shared" ref="AJ45" si="136">COUNTIF(AC45:AI45,"●")</f>
        <v>0</v>
      </c>
      <c r="AK45" s="70">
        <f t="shared" ref="AK45" si="137">IF(COUNTA(AC45:AI45)=0,-1,IF(OR(COUNTIF(AC45:AI45,"▲")&gt;6,AND(AC44&lt;$N$9,$N$9&lt;AI44)),0.285,IF(AJ44+AJ45=0,0,AJ45/(AJ45+AJ44))))</f>
        <v>-1</v>
      </c>
      <c r="AL45" s="68" t="str">
        <f>TEXT(AI44,"YYYY-MM")</f>
        <v>2026-05</v>
      </c>
      <c r="AM45" s="69" cm="1">
        <f t="array" ref="AM45">IF(AL45=AL44,0,SUMPRODUCT((AC44:AI44&gt;=$N$8)*(AC44:AI44 &lt;= $N$9)*(TEXT(AC44:AI44,"yyyy-mm")=AL45)*(AC45:AI45 = "●")))</f>
        <v>0</v>
      </c>
      <c r="AN45" s="69" cm="1">
        <f t="array" ref="AN45">IF(AL45=AL44,0,SUMPRODUCT((AC44:AI44&gt;=$N$8)*(AC44:AI44 &lt;= $N$9)*(TEXT(AC44:AI44,"yyyy-mm")=AL45)*(AC45:AI45 = "▲")))</f>
        <v>0</v>
      </c>
      <c r="AO45" s="69" cm="1">
        <f t="array" ref="AO45">IF(AL45=AL44,0,SUMPRODUCT((AC44:AI44&gt;=$N$8)*(AC44:AI44 &lt;= $N$9)*(TEXT(AC44:AI44,"yyyy-mm")=AL45)*(AC45:AI45 = "★")))</f>
        <v>0</v>
      </c>
      <c r="AP45" s="68"/>
      <c r="AQ45" s="19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3"/>
    </row>
    <row r="46" spans="1:55" s="8" customFormat="1" ht="19.5" customHeight="1" x14ac:dyDescent="0.45">
      <c r="A46" s="4">
        <v>3</v>
      </c>
      <c r="B46" s="4">
        <v>36</v>
      </c>
      <c r="C46" s="18">
        <f t="shared" si="1"/>
        <v>47027</v>
      </c>
      <c r="D46" s="18">
        <f t="shared" si="2"/>
        <v>45989</v>
      </c>
      <c r="E46" s="4" t="str">
        <f t="shared" si="0"/>
        <v>2028-10</v>
      </c>
      <c r="F46" s="2">
        <f ca="1">SUMIF($AL$160:$AM$201,E46,$AM$160:$AM$201)</f>
        <v>0</v>
      </c>
      <c r="G46" s="2">
        <f ca="1">SUMIF($AL$160:$AN$201,E46,$AN$160:$AN$201)</f>
        <v>0</v>
      </c>
      <c r="H46" s="2">
        <f ca="1">SUMIF($AL$160:$AO$201,E46,$AO$160:$AO$201)</f>
        <v>0</v>
      </c>
      <c r="I46" s="17">
        <f t="shared" si="3"/>
        <v>0</v>
      </c>
      <c r="J46" s="135"/>
      <c r="K46" s="135"/>
      <c r="L46" s="132">
        <v>15</v>
      </c>
      <c r="M46" s="141">
        <f>S44+1</f>
        <v>46055</v>
      </c>
      <c r="N46" s="141">
        <f>M46+1</f>
        <v>46056</v>
      </c>
      <c r="O46" s="141">
        <f t="shared" ref="O46:Q46" si="138">N46+1</f>
        <v>46057</v>
      </c>
      <c r="P46" s="141">
        <f t="shared" si="138"/>
        <v>46058</v>
      </c>
      <c r="Q46" s="141">
        <f t="shared" si="138"/>
        <v>46059</v>
      </c>
      <c r="R46" s="142">
        <f>Q46+1</f>
        <v>46060</v>
      </c>
      <c r="S46" s="143">
        <f>R46+1</f>
        <v>46061</v>
      </c>
      <c r="T46" s="135">
        <f t="shared" ref="T46" si="139">COUNTIF(M47:S47,"★")</f>
        <v>0</v>
      </c>
      <c r="U46" s="135"/>
      <c r="V46" s="135" t="str">
        <f>TEXT(M46,"YYYY-MM")</f>
        <v>2026-02</v>
      </c>
      <c r="W46" s="140" cm="1">
        <f t="array" ref="W46">SUMPRODUCT((M46:S46&gt;=$N$8)*(M46:S46 &lt;= $N$9)*(TEXT(M46:S46,"yyyy-mm")=V46)*(M47:S47 = "●"))</f>
        <v>0</v>
      </c>
      <c r="X46" s="140" cm="1">
        <f t="array" ref="X46">SUMPRODUCT((R46:S46&gt;=$N$8)*(R46:S46 &lt;= $N$9)*(TEXT(R46:S46,"yyyy-mm")=V46)*(R47:S47 = "▲"))</f>
        <v>0</v>
      </c>
      <c r="Y46" s="140" cm="1">
        <f t="array" ref="Y46">SUMPRODUCT((M46:S46&gt;=$N$8)*(M46:S46 &lt;= $N$9)*(TEXT(M46:S46,"yyyy-mm")=V46)*(M47:S47 = "★"))</f>
        <v>0</v>
      </c>
      <c r="Z46" s="135"/>
      <c r="AA46" s="135"/>
      <c r="AB46" s="132">
        <v>31</v>
      </c>
      <c r="AC46" s="141">
        <f>AI44+1</f>
        <v>46167</v>
      </c>
      <c r="AD46" s="141">
        <f t="shared" ref="AD46:AI46" si="140">AC46+1</f>
        <v>46168</v>
      </c>
      <c r="AE46" s="141">
        <f t="shared" si="140"/>
        <v>46169</v>
      </c>
      <c r="AF46" s="141">
        <f t="shared" si="140"/>
        <v>46170</v>
      </c>
      <c r="AG46" s="141">
        <f t="shared" si="140"/>
        <v>46171</v>
      </c>
      <c r="AH46" s="142">
        <f t="shared" si="140"/>
        <v>46172</v>
      </c>
      <c r="AI46" s="143">
        <f t="shared" si="140"/>
        <v>46173</v>
      </c>
      <c r="AJ46" s="68">
        <f t="shared" ref="AJ46" si="141">COUNTIF(AC47:AI47,"★")</f>
        <v>0</v>
      </c>
      <c r="AK46" s="68"/>
      <c r="AL46" s="68" t="str">
        <f>TEXT(AC46,"YYYY-MM")</f>
        <v>2026-05</v>
      </c>
      <c r="AM46" s="69" cm="1">
        <f t="array" ref="AM46">SUMPRODUCT((AC46:AI46&gt;=$N$8)*(AC46:AI46 &lt;= $N$9)*(TEXT(AC46:AI46,"yyyy-mm")=AL46)*(AC47:AI47 = "●"))</f>
        <v>0</v>
      </c>
      <c r="AN46" s="69" cm="1">
        <f t="array" ref="AN46">SUMPRODUCT((AH46:AI46&gt;=$N$8)*(AH46:AI46 &lt;= $N$9)*(TEXT(AH46:AI46,"yyyy-mm")=AL46)*(AH47:AI47 = "▲"))</f>
        <v>0</v>
      </c>
      <c r="AO46" s="69" cm="1">
        <f t="array" ref="AO46">SUMPRODUCT((AC46:AI46&gt;=$N$8)*(AC46:AI46 &lt;= $N$9)*(TEXT(AC46:AI46,"yyyy-mm")=AL46)*(AC47:AI47 = "★"))</f>
        <v>0</v>
      </c>
      <c r="AP46" s="68"/>
      <c r="AQ46" s="19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3"/>
    </row>
    <row r="47" spans="1:55" s="8" customFormat="1" ht="19.5" customHeight="1" thickBot="1" x14ac:dyDescent="0.5">
      <c r="A47" s="4"/>
      <c r="B47" s="4"/>
      <c r="C47" s="4"/>
      <c r="D47" s="4"/>
      <c r="E47" s="4"/>
      <c r="F47" s="2">
        <f ca="1">SUM(F10:F46)</f>
        <v>0</v>
      </c>
      <c r="G47" s="2">
        <f ca="1">SUM(G10:G46)</f>
        <v>0</v>
      </c>
      <c r="H47" s="2">
        <f ca="1">SUM(H10:H46)</f>
        <v>0</v>
      </c>
      <c r="I47" s="4" t="e">
        <f ca="1">AVERAGEIF(I10:I46,"&gt;0")</f>
        <v>#DIV/0!</v>
      </c>
      <c r="J47" s="135"/>
      <c r="K47" s="135" t="str">
        <f t="shared" ref="K47" si="142">IF(U47&gt;=0.285,"OK","NG")</f>
        <v>NG</v>
      </c>
      <c r="L47" s="136"/>
      <c r="M47" s="144"/>
      <c r="N47" s="144"/>
      <c r="O47" s="144"/>
      <c r="P47" s="144"/>
      <c r="Q47" s="144"/>
      <c r="R47" s="145"/>
      <c r="S47" s="146"/>
      <c r="T47" s="135">
        <f t="shared" ref="T47" si="143">COUNTIF(M47:S47,"●")</f>
        <v>0</v>
      </c>
      <c r="U47" s="147">
        <f t="shared" ref="U47" si="144">IF(COUNTA(M47:S47)=0,-1,IF(OR(COUNTIF(M47:S47,"▲")&gt;6,AND(M46&lt;$N$9,$N$9&lt;S46)),0.285,IF(T46+T47=0,0,T47/(T47+T46))))</f>
        <v>-1</v>
      </c>
      <c r="V47" s="135" t="str">
        <f>TEXT(S46,"YYYY-MM")</f>
        <v>2026-02</v>
      </c>
      <c r="W47" s="140" cm="1">
        <f t="array" ref="W47">IF(V47=V46,0,SUMPRODUCT((M46:S46&gt;=$N$8)*(M46:S46 &lt;= $N$9)*(TEXT(M46:S46,"yyyy-mm")=V47)*(M47:S47 = "●")))</f>
        <v>0</v>
      </c>
      <c r="X47" s="140" cm="1">
        <f t="array" ref="X47">IF(V47=V46,0,SUMPRODUCT((M46:S46&gt;=$N$8)*(M46:S46 &lt;= $N$9)*(TEXT(M46:S46,"yyyy-mm")=V47)*(M47:S47 = "▲")))</f>
        <v>0</v>
      </c>
      <c r="Y47" s="140" cm="1">
        <f t="array" ref="Y47">IF(V47=V46,0,SUMPRODUCT((M46:S46&gt;=$N$8)*(M46:S46 &lt;= $N$9)*(TEXT(M46:S46,"yyyy-mm")=V47)*(M47:S47 = "★")))</f>
        <v>0</v>
      </c>
      <c r="Z47" s="135"/>
      <c r="AA47" s="135" t="str">
        <f t="shared" ref="AA47" si="145">IF(AK47&gt;=0.285,"OK","NG")</f>
        <v>NG</v>
      </c>
      <c r="AB47" s="136"/>
      <c r="AC47" s="144"/>
      <c r="AD47" s="144"/>
      <c r="AE47" s="144"/>
      <c r="AF47" s="144"/>
      <c r="AG47" s="144"/>
      <c r="AH47" s="145"/>
      <c r="AI47" s="146"/>
      <c r="AJ47" s="68">
        <f t="shared" ref="AJ47" si="146">COUNTIF(AC47:AI47,"●")</f>
        <v>0</v>
      </c>
      <c r="AK47" s="70">
        <f t="shared" ref="AK47" si="147">IF(COUNTA(AC47:AI47)=0,-1,IF(OR(COUNTIF(AC47:AI47,"▲")&gt;6,AND(AC46&lt;$N$9,$N$9&lt;AI46)),0.285,IF(AJ46+AJ47=0,0,AJ47/(AJ47+AJ46))))</f>
        <v>-1</v>
      </c>
      <c r="AL47" s="68" t="str">
        <f>TEXT(AI46,"YYYY-MM")</f>
        <v>2026-05</v>
      </c>
      <c r="AM47" s="69" cm="1">
        <f t="array" ref="AM47">IF(AL47=AL46,0,SUMPRODUCT((AC46:AI46&gt;=$N$8)*(AC46:AI46 &lt;= $N$9)*(TEXT(AC46:AI46,"yyyy-mm")=AL47)*(AC47:AI47 = "●")))</f>
        <v>0</v>
      </c>
      <c r="AN47" s="69" cm="1">
        <f t="array" ref="AN47">IF(AL47=AL46,0,SUMPRODUCT((AC46:AI46&gt;=$N$8)*(AC46:AI46 &lt;= $N$9)*(TEXT(AC46:AI46,"yyyy-mm")=AL47)*(AC47:AI47 = "▲")))</f>
        <v>0</v>
      </c>
      <c r="AO47" s="69" cm="1">
        <f t="array" ref="AO47">IF(AL47=AL46,0,SUMPRODUCT((AC46:AI46&gt;=$N$8)*(AC46:AI46 &lt;= $N$9)*(TEXT(AC46:AI46,"yyyy-mm")=AL47)*(AC47:AI47 = "★")))</f>
        <v>0</v>
      </c>
      <c r="AP47" s="68"/>
      <c r="AQ47" s="19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3"/>
    </row>
    <row r="48" spans="1:55" s="8" customFormat="1" ht="19.5" customHeight="1" x14ac:dyDescent="0.45">
      <c r="A48" s="4"/>
      <c r="B48" s="4"/>
      <c r="C48" s="4"/>
      <c r="D48" s="4"/>
      <c r="E48" s="4"/>
      <c r="F48" s="4"/>
      <c r="G48" s="4"/>
      <c r="H48" s="4"/>
      <c r="I48" s="4"/>
      <c r="J48" s="135"/>
      <c r="K48" s="135"/>
      <c r="L48" s="132">
        <v>16</v>
      </c>
      <c r="M48" s="141">
        <f>S46+1</f>
        <v>46062</v>
      </c>
      <c r="N48" s="141">
        <f>M48+1</f>
        <v>46063</v>
      </c>
      <c r="O48" s="141">
        <f t="shared" ref="O48:Q48" si="148">N48+1</f>
        <v>46064</v>
      </c>
      <c r="P48" s="141">
        <f t="shared" si="148"/>
        <v>46065</v>
      </c>
      <c r="Q48" s="141">
        <f t="shared" si="148"/>
        <v>46066</v>
      </c>
      <c r="R48" s="142">
        <f>Q48+1</f>
        <v>46067</v>
      </c>
      <c r="S48" s="143">
        <f>R48+1</f>
        <v>46068</v>
      </c>
      <c r="T48" s="135">
        <f t="shared" ref="T48" si="149">COUNTIF(M49:S49,"★")</f>
        <v>0</v>
      </c>
      <c r="U48" s="135"/>
      <c r="V48" s="135" t="str">
        <f>TEXT(M48,"YYYY-MM")</f>
        <v>2026-02</v>
      </c>
      <c r="W48" s="140" cm="1">
        <f t="array" ref="W48">SUMPRODUCT((M48:S48&gt;=$N$8)*(M48:S48 &lt;= $N$9)*(TEXT(M48:S48,"yyyy-mm")=V48)*(M49:S49 = "●"))</f>
        <v>0</v>
      </c>
      <c r="X48" s="140" cm="1">
        <f t="array" ref="X48">SUMPRODUCT((R48:S48&gt;=$N$8)*(R48:S48 &lt;= $N$9)*(TEXT(R48:S48,"yyyy-mm")=V48)*(R49:S49 = "▲"))</f>
        <v>0</v>
      </c>
      <c r="Y48" s="140" cm="1">
        <f t="array" ref="Y48">SUMPRODUCT((M48:S48&gt;=$N$8)*(M48:S48 &lt;= $N$9)*(TEXT(M48:S48,"yyyy-mm")=V48)*(M49:S49 = "★"))</f>
        <v>0</v>
      </c>
      <c r="Z48" s="135"/>
      <c r="AA48" s="135"/>
      <c r="AB48" s="132">
        <v>32</v>
      </c>
      <c r="AC48" s="141">
        <f>AI46+1</f>
        <v>46174</v>
      </c>
      <c r="AD48" s="141">
        <f t="shared" ref="AD48:AI48" si="150">AC48+1</f>
        <v>46175</v>
      </c>
      <c r="AE48" s="141">
        <f t="shared" si="150"/>
        <v>46176</v>
      </c>
      <c r="AF48" s="141">
        <f t="shared" si="150"/>
        <v>46177</v>
      </c>
      <c r="AG48" s="141">
        <f t="shared" si="150"/>
        <v>46178</v>
      </c>
      <c r="AH48" s="142">
        <f t="shared" si="150"/>
        <v>46179</v>
      </c>
      <c r="AI48" s="143">
        <f t="shared" si="150"/>
        <v>46180</v>
      </c>
      <c r="AJ48" s="68">
        <f t="shared" ref="AJ48" si="151">COUNTIF(AC49:AI49,"★")</f>
        <v>0</v>
      </c>
      <c r="AK48" s="68"/>
      <c r="AL48" s="68" t="str">
        <f>TEXT(AC48,"YYYY-MM")</f>
        <v>2026-06</v>
      </c>
      <c r="AM48" s="69" cm="1">
        <f t="array" ref="AM48">SUMPRODUCT((AC48:AI48&gt;=$N$8)*(AC48:AI48 &lt;= $N$9)*(TEXT(AC48:AI48,"yyyy-mm")=AL48)*(AC49:AI49 = "●"))</f>
        <v>0</v>
      </c>
      <c r="AN48" s="69" cm="1">
        <f t="array" ref="AN48">SUMPRODUCT((AH48:AI48&gt;=$N$8)*(AH48:AI48 &lt;= $N$9)*(TEXT(AH48:AI48,"yyyy-mm")=AL48)*(AH49:AI49 = "▲"))</f>
        <v>0</v>
      </c>
      <c r="AO48" s="69" cm="1">
        <f t="array" ref="AO48">SUMPRODUCT((AC48:AI48&gt;=$N$8)*(AC48:AI48 &lt;= $N$9)*(TEXT(AC48:AI48,"yyyy-mm")=AL48)*(AC49:AI49 = "★"))</f>
        <v>0</v>
      </c>
      <c r="AP48" s="65"/>
      <c r="AQ48" s="7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3"/>
    </row>
    <row r="49" spans="1:55" s="8" customFormat="1" ht="19.5" customHeight="1" thickBot="1" x14ac:dyDescent="0.5">
      <c r="A49" s="4"/>
      <c r="B49" s="4"/>
      <c r="C49" s="4"/>
      <c r="D49" s="4"/>
      <c r="E49" s="4"/>
      <c r="F49" s="4"/>
      <c r="G49" s="4"/>
      <c r="H49" s="4"/>
      <c r="I49" s="4"/>
      <c r="J49" s="135"/>
      <c r="K49" s="135" t="str">
        <f t="shared" ref="K49" si="152">IF(U49&gt;=0.285,"OK","NG")</f>
        <v>NG</v>
      </c>
      <c r="L49" s="136"/>
      <c r="M49" s="144"/>
      <c r="N49" s="144"/>
      <c r="O49" s="144"/>
      <c r="P49" s="144"/>
      <c r="Q49" s="144"/>
      <c r="R49" s="145"/>
      <c r="S49" s="146"/>
      <c r="T49" s="135">
        <f t="shared" ref="T49" si="153">COUNTIF(M49:S49,"●")</f>
        <v>0</v>
      </c>
      <c r="U49" s="147">
        <f t="shared" ref="U49" si="154">IF(COUNTA(M49:S49)=0,-1,IF(OR(COUNTIF(M49:S49,"▲")&gt;6,AND(M48&lt;$N$9,$N$9&lt;S48)),0.285,IF(T48+T49=0,0,T49/(T49+T48))))</f>
        <v>-1</v>
      </c>
      <c r="V49" s="135" t="str">
        <f>TEXT(S48,"YYYY-MM")</f>
        <v>2026-02</v>
      </c>
      <c r="W49" s="140" cm="1">
        <f t="array" ref="W49">IF(V49=V48,0,SUMPRODUCT((M48:S48&gt;=$N$8)*(M48:S48 &lt;= $N$9)*(TEXT(M48:S48,"yyyy-mm")=V49)*(M49:S49 = "●")))</f>
        <v>0</v>
      </c>
      <c r="X49" s="140" cm="1">
        <f t="array" ref="X49">IF(V49=V48,0,SUMPRODUCT((M48:S48&gt;=$N$8)*(M48:S48 &lt;= $N$9)*(TEXT(M48:S48,"yyyy-mm")=V49)*(M49:S49 = "▲")))</f>
        <v>0</v>
      </c>
      <c r="Y49" s="140" cm="1">
        <f t="array" ref="Y49">IF(V49=V48,0,SUMPRODUCT((M48:S48&gt;=$N$8)*(M48:S48 &lt;= $N$9)*(TEXT(M48:S48,"yyyy-mm")=V49)*(M49:S49 = "★")))</f>
        <v>0</v>
      </c>
      <c r="Z49" s="135"/>
      <c r="AA49" s="135" t="str">
        <f t="shared" ref="AA49" si="155">IF(AK49&gt;=0.285,"OK","NG")</f>
        <v>NG</v>
      </c>
      <c r="AB49" s="136"/>
      <c r="AC49" s="144"/>
      <c r="AD49" s="144"/>
      <c r="AE49" s="144"/>
      <c r="AF49" s="144"/>
      <c r="AG49" s="144"/>
      <c r="AH49" s="145"/>
      <c r="AI49" s="146"/>
      <c r="AJ49" s="68">
        <f t="shared" ref="AJ49" si="156">COUNTIF(AC49:AI49,"●")</f>
        <v>0</v>
      </c>
      <c r="AK49" s="70">
        <f t="shared" ref="AK49" si="157">IF(COUNTA(AC49:AI49)=0,-1,IF(OR(COUNTIF(AC49:AI49,"▲")&gt;6,AND(AC48&lt;$N$9,$N$9&lt;AI48)),0.285,IF(AJ48+AJ49=0,0,AJ49/(AJ49+AJ48))))</f>
        <v>-1</v>
      </c>
      <c r="AL49" s="68" t="str">
        <f>TEXT(AI48,"YYYY-MM")</f>
        <v>2026-06</v>
      </c>
      <c r="AM49" s="69" cm="1">
        <f t="array" ref="AM49">IF(AL49=AL48,0,SUMPRODUCT((AC48:AI48&gt;=$N$8)*(AC48:AI48 &lt;= $N$9)*(TEXT(AC48:AI48,"yyyy-mm")=AL49)*(AC49:AI49 = "●")))</f>
        <v>0</v>
      </c>
      <c r="AN49" s="69" cm="1">
        <f t="array" ref="AN49">IF(AL49=AL48,0,SUMPRODUCT((AC48:AI48&gt;=$N$8)*(AC48:AI48 &lt;= $N$9)*(TEXT(AC48:AI48,"yyyy-mm")=AL49)*(AC49:AI49 = "▲")))</f>
        <v>0</v>
      </c>
      <c r="AO49" s="69" cm="1">
        <f t="array" ref="AO49">IF(AL49=AL48,0,SUMPRODUCT((AC48:AI48&gt;=$N$8)*(AC48:AI48 &lt;= $N$9)*(TEXT(AC48:AI48,"yyyy-mm")=AL49)*(AC49:AI49 = "★")))</f>
        <v>0</v>
      </c>
      <c r="AP49" s="65"/>
      <c r="AQ49" s="7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3"/>
    </row>
    <row r="50" spans="1:55" s="8" customFormat="1" ht="19.5" customHeight="1" x14ac:dyDescent="0.45">
      <c r="A50" s="4"/>
      <c r="B50" s="4"/>
      <c r="C50" s="4"/>
      <c r="D50" s="4"/>
      <c r="E50" s="4"/>
      <c r="F50" s="4"/>
      <c r="G50" s="4"/>
      <c r="H50" s="4"/>
      <c r="I50" s="4"/>
      <c r="J50" s="86"/>
      <c r="K50" s="87"/>
      <c r="L50" s="28"/>
      <c r="M50" s="28"/>
      <c r="N50" s="28"/>
      <c r="O50" s="28"/>
      <c r="P50" s="28"/>
      <c r="Q50" s="28"/>
      <c r="R50" s="28"/>
      <c r="S50" s="28"/>
      <c r="T50" s="86"/>
      <c r="U50" s="148">
        <f>IFERROR(AVERAGEIF(U18:U49,"&gt;-1"),0)</f>
        <v>0</v>
      </c>
      <c r="V50" s="86"/>
      <c r="W50" s="81"/>
      <c r="X50" s="81"/>
      <c r="Y50" s="81"/>
      <c r="Z50" s="86"/>
      <c r="AA50" s="88"/>
      <c r="AB50" s="28"/>
      <c r="AC50" s="28"/>
      <c r="AD50" s="28"/>
      <c r="AE50" s="28"/>
      <c r="AF50" s="28"/>
      <c r="AG50" s="28"/>
      <c r="AH50" s="28"/>
      <c r="AI50" s="28"/>
      <c r="AJ50" s="65"/>
      <c r="AK50" s="71">
        <f>IFERROR(AVERAGEIF(AK18:AK49,"&gt;-1"),0)</f>
        <v>0</v>
      </c>
      <c r="AL50" s="65"/>
      <c r="AM50" s="64"/>
      <c r="AN50" s="64"/>
      <c r="AO50" s="64"/>
      <c r="AP50" s="65"/>
      <c r="AQ50" s="7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3"/>
    </row>
    <row r="51" spans="1:55" s="8" customFormat="1" ht="23.25" customHeight="1" x14ac:dyDescent="0.45">
      <c r="A51" s="4"/>
      <c r="B51" s="4"/>
      <c r="C51" s="4"/>
      <c r="D51" s="4"/>
      <c r="E51" s="4"/>
      <c r="F51" s="4"/>
      <c r="G51" s="4"/>
      <c r="H51" s="4"/>
      <c r="I51" s="4"/>
      <c r="J51" s="75" t="s">
        <v>63</v>
      </c>
      <c r="K51" s="76"/>
      <c r="L51" s="76"/>
      <c r="M51" s="77"/>
      <c r="N51" s="78"/>
      <c r="O51" s="79"/>
      <c r="P51" s="79"/>
      <c r="Q51" s="79"/>
      <c r="R51" s="79"/>
      <c r="S51" s="79"/>
      <c r="T51" s="80"/>
      <c r="U51" s="80"/>
      <c r="V51" s="80"/>
      <c r="W51" s="81"/>
      <c r="X51" s="81"/>
      <c r="Y51" s="81"/>
      <c r="Z51" s="80"/>
      <c r="AA51" s="82"/>
      <c r="AB51" s="79"/>
      <c r="AC51" s="79"/>
      <c r="AD51" s="79"/>
      <c r="AE51" s="79"/>
      <c r="AF51" s="28"/>
      <c r="AG51" s="28"/>
      <c r="AH51" s="28"/>
      <c r="AI51" s="28"/>
      <c r="AJ51" s="65"/>
      <c r="AK51" s="71"/>
      <c r="AL51" s="65"/>
      <c r="AM51" s="64"/>
      <c r="AN51" s="64"/>
      <c r="AO51" s="64"/>
      <c r="AP51" s="65"/>
      <c r="AQ51" s="7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3"/>
    </row>
    <row r="52" spans="1:55" s="8" customFormat="1" ht="27" customHeight="1" x14ac:dyDescent="0.45">
      <c r="J52" s="83"/>
      <c r="K52" s="84"/>
      <c r="L52" s="84"/>
      <c r="M52" s="60" t="s">
        <v>95</v>
      </c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28"/>
      <c r="AI52" s="28"/>
      <c r="AJ52" s="65"/>
      <c r="AK52" s="65"/>
      <c r="AL52" s="65"/>
      <c r="AM52" s="64"/>
      <c r="AN52" s="64"/>
      <c r="AO52" s="64"/>
      <c r="AP52" s="65"/>
      <c r="AQ52" s="7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3"/>
    </row>
    <row r="53" spans="1:55" ht="19.5" customHeight="1" x14ac:dyDescent="0.45">
      <c r="J53" s="86"/>
      <c r="K53" s="87"/>
      <c r="L53" s="28"/>
      <c r="M53" s="28"/>
      <c r="N53" s="28"/>
      <c r="O53" s="28"/>
      <c r="P53" s="28"/>
      <c r="Q53" s="28"/>
      <c r="R53" s="28"/>
      <c r="S53" s="28"/>
      <c r="T53" s="86"/>
      <c r="U53" s="86"/>
      <c r="V53" s="86"/>
      <c r="W53" s="81"/>
      <c r="X53" s="81"/>
      <c r="Y53" s="81"/>
      <c r="Z53" s="86"/>
      <c r="AA53" s="88"/>
      <c r="AB53" s="28"/>
      <c r="AC53" s="28"/>
      <c r="AD53" s="28"/>
      <c r="AE53" s="28"/>
      <c r="AF53" s="28"/>
      <c r="AG53" s="28"/>
      <c r="AH53" s="28"/>
      <c r="AI53" s="28"/>
      <c r="AJ53" s="65"/>
      <c r="AK53" s="65"/>
      <c r="AL53" s="65"/>
      <c r="AM53" s="64"/>
      <c r="AN53" s="64"/>
      <c r="AO53" s="64"/>
      <c r="AP53" s="65"/>
    </row>
    <row r="54" spans="1:55" s="8" customFormat="1" ht="19.5" customHeight="1" x14ac:dyDescent="0.45">
      <c r="J54" s="86"/>
      <c r="K54" s="87"/>
      <c r="L54" s="28"/>
      <c r="M54" s="28"/>
      <c r="N54" s="28"/>
      <c r="O54" s="28"/>
      <c r="P54" s="28"/>
      <c r="Q54" s="28"/>
      <c r="R54" s="28"/>
      <c r="S54" s="28"/>
      <c r="T54" s="86"/>
      <c r="U54" s="86"/>
      <c r="V54" s="86"/>
      <c r="W54" s="81"/>
      <c r="X54" s="81"/>
      <c r="Y54" s="81"/>
      <c r="Z54" s="86"/>
      <c r="AA54" s="88"/>
      <c r="AB54" s="28"/>
      <c r="AC54" s="28"/>
      <c r="AD54" s="28"/>
      <c r="AE54" s="28"/>
      <c r="AF54" s="28"/>
      <c r="AG54" s="28"/>
      <c r="AH54" s="28"/>
      <c r="AI54" s="28"/>
      <c r="AJ54" s="65"/>
      <c r="AK54" s="65"/>
      <c r="AL54" s="65"/>
      <c r="AM54" s="64"/>
      <c r="AN54" s="64"/>
      <c r="AO54" s="64"/>
      <c r="AP54" s="68"/>
      <c r="AQ54" s="19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3"/>
    </row>
    <row r="55" spans="1:55" s="8" customFormat="1" ht="19.5" customHeight="1" thickBot="1" x14ac:dyDescent="0.5">
      <c r="J55" s="86"/>
      <c r="K55" s="87"/>
      <c r="L55" s="28"/>
      <c r="M55" s="28"/>
      <c r="N55" s="28"/>
      <c r="O55" s="28"/>
      <c r="P55" s="28"/>
      <c r="Q55" s="28"/>
      <c r="R55" s="28"/>
      <c r="S55" s="28"/>
      <c r="T55" s="86"/>
      <c r="U55" s="86"/>
      <c r="V55" s="86"/>
      <c r="W55" s="81"/>
      <c r="X55" s="81"/>
      <c r="Y55" s="81"/>
      <c r="Z55" s="86"/>
      <c r="AA55" s="88"/>
      <c r="AB55" s="28"/>
      <c r="AC55" s="28"/>
      <c r="AD55" s="28"/>
      <c r="AE55" s="28"/>
      <c r="AF55" s="28"/>
      <c r="AG55" s="28"/>
      <c r="AH55" s="28"/>
      <c r="AI55" s="28"/>
      <c r="AJ55" s="65"/>
      <c r="AK55" s="65"/>
      <c r="AL55" s="65"/>
      <c r="AM55" s="64"/>
      <c r="AN55" s="64"/>
      <c r="AO55" s="64"/>
      <c r="AP55" s="68"/>
      <c r="AQ55" s="19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3"/>
    </row>
    <row r="56" spans="1:55" s="8" customFormat="1" ht="19.5" customHeight="1" x14ac:dyDescent="0.45">
      <c r="J56" s="86"/>
      <c r="K56" s="86"/>
      <c r="L56" s="132" t="s">
        <v>47</v>
      </c>
      <c r="M56" s="133" t="str">
        <f>"実施状況（"&amp;YEAR(M58)&amp;"年～）"</f>
        <v>実施状況（2026年～）</v>
      </c>
      <c r="N56" s="133"/>
      <c r="O56" s="133"/>
      <c r="P56" s="133"/>
      <c r="Q56" s="133"/>
      <c r="R56" s="133"/>
      <c r="S56" s="134"/>
      <c r="T56" s="86"/>
      <c r="U56" s="86"/>
      <c r="V56" s="86"/>
      <c r="W56" s="81"/>
      <c r="X56" s="81"/>
      <c r="Y56" s="81"/>
      <c r="Z56" s="86"/>
      <c r="AA56" s="28"/>
      <c r="AB56" s="132" t="s">
        <v>47</v>
      </c>
      <c r="AC56" s="133" t="str">
        <f>"実施状況（"&amp;YEAR(AC58)&amp;"年～）"</f>
        <v>実施状況（2026年～）</v>
      </c>
      <c r="AD56" s="133"/>
      <c r="AE56" s="133"/>
      <c r="AF56" s="133"/>
      <c r="AG56" s="133"/>
      <c r="AH56" s="133"/>
      <c r="AI56" s="134"/>
      <c r="AJ56" s="65"/>
      <c r="AK56" s="65"/>
      <c r="AL56" s="65"/>
      <c r="AM56" s="64"/>
      <c r="AN56" s="64"/>
      <c r="AO56" s="64"/>
      <c r="AP56" s="68"/>
      <c r="AQ56" s="19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3"/>
    </row>
    <row r="57" spans="1:55" s="8" customFormat="1" ht="19.5" customHeight="1" thickBot="1" x14ac:dyDescent="0.5">
      <c r="J57" s="86"/>
      <c r="K57" s="135" t="s">
        <v>48</v>
      </c>
      <c r="L57" s="136"/>
      <c r="M57" s="137" t="s">
        <v>49</v>
      </c>
      <c r="N57" s="137" t="s">
        <v>50</v>
      </c>
      <c r="O57" s="137" t="s">
        <v>51</v>
      </c>
      <c r="P57" s="137" t="s">
        <v>52</v>
      </c>
      <c r="Q57" s="137" t="s">
        <v>53</v>
      </c>
      <c r="R57" s="138" t="s">
        <v>54</v>
      </c>
      <c r="S57" s="139" t="s">
        <v>55</v>
      </c>
      <c r="T57" s="135" t="s">
        <v>47</v>
      </c>
      <c r="U57" s="86" t="s">
        <v>56</v>
      </c>
      <c r="V57" s="86" t="s">
        <v>57</v>
      </c>
      <c r="W57" s="140" t="s">
        <v>38</v>
      </c>
      <c r="X57" s="140" t="s">
        <v>39</v>
      </c>
      <c r="Y57" s="140" t="s">
        <v>40</v>
      </c>
      <c r="Z57" s="86"/>
      <c r="AA57" s="135" t="s">
        <v>48</v>
      </c>
      <c r="AB57" s="136"/>
      <c r="AC57" s="137" t="s">
        <v>49</v>
      </c>
      <c r="AD57" s="137" t="s">
        <v>50</v>
      </c>
      <c r="AE57" s="137" t="s">
        <v>51</v>
      </c>
      <c r="AF57" s="137" t="s">
        <v>52</v>
      </c>
      <c r="AG57" s="137" t="s">
        <v>53</v>
      </c>
      <c r="AH57" s="138" t="s">
        <v>54</v>
      </c>
      <c r="AI57" s="139" t="s">
        <v>55</v>
      </c>
      <c r="AJ57" s="68" t="s">
        <v>47</v>
      </c>
      <c r="AK57" s="65" t="s">
        <v>56</v>
      </c>
      <c r="AL57" s="65" t="s">
        <v>57</v>
      </c>
      <c r="AM57" s="69" t="s">
        <v>38</v>
      </c>
      <c r="AN57" s="69" t="s">
        <v>39</v>
      </c>
      <c r="AO57" s="69" t="s">
        <v>40</v>
      </c>
      <c r="AP57" s="68"/>
      <c r="AQ57" s="19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3"/>
    </row>
    <row r="58" spans="1:55" s="8" customFormat="1" ht="19.5" customHeight="1" x14ac:dyDescent="0.45">
      <c r="J58" s="86"/>
      <c r="K58" s="135"/>
      <c r="L58" s="132">
        <v>33</v>
      </c>
      <c r="M58" s="141">
        <f>AI48+1</f>
        <v>46181</v>
      </c>
      <c r="N58" s="141">
        <f t="shared" ref="N58:S58" si="158">M58+1</f>
        <v>46182</v>
      </c>
      <c r="O58" s="141">
        <f t="shared" si="158"/>
        <v>46183</v>
      </c>
      <c r="P58" s="141">
        <f t="shared" si="158"/>
        <v>46184</v>
      </c>
      <c r="Q58" s="141">
        <f t="shared" si="158"/>
        <v>46185</v>
      </c>
      <c r="R58" s="142">
        <f t="shared" si="158"/>
        <v>46186</v>
      </c>
      <c r="S58" s="143">
        <f t="shared" si="158"/>
        <v>46187</v>
      </c>
      <c r="T58" s="135">
        <f t="shared" ref="T58" si="159">COUNTIF(M59:S59,"★")</f>
        <v>0</v>
      </c>
      <c r="U58" s="135"/>
      <c r="V58" s="135" t="str">
        <f>TEXT(M58,"YYYY-MM")</f>
        <v>2026-06</v>
      </c>
      <c r="W58" s="140" cm="1">
        <f t="array" ref="W58">SUMPRODUCT((M58:S58&gt;=$N$8)*(M58:S58 &lt;= $N$9)*(TEXT(M58:S58,"yyyy-mm")=V58)*(M59:S59 = "●"))</f>
        <v>0</v>
      </c>
      <c r="X58" s="140" cm="1">
        <f t="array" ref="X58">SUMPRODUCT((R58:S58&gt;=$N$8)*(R58:S58 &lt;= $N$9)*(TEXT(R58:S58,"yyyy-mm")=V58)*(R59:S59 = "▲"))</f>
        <v>0</v>
      </c>
      <c r="Y58" s="140" cm="1">
        <f t="array" ref="Y58">SUMPRODUCT((M58:S58&gt;=$N$8)*(M58:S58 &lt;= $N$9)*(TEXT(M58:S58,"yyyy-mm")=V58)*(M59:S59 = "★"))</f>
        <v>0</v>
      </c>
      <c r="Z58" s="135"/>
      <c r="AA58" s="135"/>
      <c r="AB58" s="132">
        <v>54</v>
      </c>
      <c r="AC58" s="141">
        <f>S98+1</f>
        <v>46328</v>
      </c>
      <c r="AD58" s="141">
        <f t="shared" ref="AD58:AI58" si="160">AC58+1</f>
        <v>46329</v>
      </c>
      <c r="AE58" s="141">
        <f t="shared" si="160"/>
        <v>46330</v>
      </c>
      <c r="AF58" s="141">
        <f t="shared" si="160"/>
        <v>46331</v>
      </c>
      <c r="AG58" s="141">
        <f t="shared" si="160"/>
        <v>46332</v>
      </c>
      <c r="AH58" s="142">
        <f t="shared" si="160"/>
        <v>46333</v>
      </c>
      <c r="AI58" s="143">
        <f t="shared" si="160"/>
        <v>46334</v>
      </c>
      <c r="AJ58" s="68">
        <f t="shared" ref="AJ58" si="161">COUNTIF(AC59:AI59,"★")</f>
        <v>0</v>
      </c>
      <c r="AK58" s="68"/>
      <c r="AL58" s="68" t="str">
        <f>TEXT(AC58,"YYYY-MM")</f>
        <v>2026-11</v>
      </c>
      <c r="AM58" s="69" cm="1">
        <f t="array" ref="AM58">SUMPRODUCT((AC58:AI58&gt;=$N$8)*(AC58:AI58 &lt;= $N$9)*(TEXT(AC58:AI58,"yyyy-mm")=AL58)*(AC59:AI59 = "●"))</f>
        <v>0</v>
      </c>
      <c r="AN58" s="69" cm="1">
        <f t="array" ref="AN58">SUMPRODUCT((AH58:AI58&gt;=$N$8)*(AH58:AI58 &lt;= $N$9)*(TEXT(AH58:AI58,"yyyy-mm")=AL58)*(AH59:AI59 = "▲"))</f>
        <v>0</v>
      </c>
      <c r="AO58" s="69" cm="1">
        <f t="array" ref="AO58">SUMPRODUCT((AC58:AI58&gt;=$N$8)*(AC58:AI58 &lt;= $N$9)*(TEXT(AC58:AI58,"yyyy-mm")=AL58)*(AC59:AI59 = "★"))</f>
        <v>0</v>
      </c>
      <c r="AP58" s="68"/>
      <c r="AQ58" s="19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3"/>
    </row>
    <row r="59" spans="1:55" s="8" customFormat="1" ht="19.5" customHeight="1" thickBot="1" x14ac:dyDescent="0.5">
      <c r="J59" s="86"/>
      <c r="K59" s="135" t="str">
        <f>IF(U59&gt;=0.285,"OK","NG")</f>
        <v>NG</v>
      </c>
      <c r="L59" s="136"/>
      <c r="M59" s="144"/>
      <c r="N59" s="144"/>
      <c r="O59" s="144"/>
      <c r="P59" s="144"/>
      <c r="Q59" s="144"/>
      <c r="R59" s="145"/>
      <c r="S59" s="146"/>
      <c r="T59" s="135">
        <f t="shared" ref="T59" si="162">COUNTIF(M59:S59,"●")</f>
        <v>0</v>
      </c>
      <c r="U59" s="147">
        <f>IF(COUNTA(M59:S59)=0,-1,IF(OR(COUNTIF(M59:S59,"▲")&gt;6,AND(M58&lt;$N$9,$N$9&lt;S58)),0.285,IF(T58+T59=0,0,T59/(T59+T58))))</f>
        <v>-1</v>
      </c>
      <c r="V59" s="135" t="str">
        <f>TEXT(S58,"YYYY-MM")</f>
        <v>2026-06</v>
      </c>
      <c r="W59" s="140" cm="1">
        <f t="array" ref="W59">IF(V59=V58,0,SUMPRODUCT((M58:S58&gt;=$N$8)*(M58:S58 &lt;= $N$9)*(TEXT(M58:S58,"yyyy-mm")=V59)*(M59:S59 = "●")))</f>
        <v>0</v>
      </c>
      <c r="X59" s="140" cm="1">
        <f t="array" ref="X59">IF(V59=V58,0,SUMPRODUCT((M58:S58&gt;=$N$8)*(M58:S58 &lt;= $N$9)*(TEXT(M58:S58,"yyyy-mm")=V59)*(M59:S59 = "▲")))</f>
        <v>0</v>
      </c>
      <c r="Y59" s="140" cm="1">
        <f t="array" ref="Y59">IF(V59=V58,0,SUMPRODUCT((M58:S58&gt;=$N$8)*(M58:S58 &lt;= $N$9)*(TEXT(M58:S58,"yyyy-mm")=V59)*(M59:S59 = "★")))</f>
        <v>0</v>
      </c>
      <c r="Z59" s="135"/>
      <c r="AA59" s="135" t="str">
        <f>IF(AK59&gt;=0.285,"OK","NG")</f>
        <v>NG</v>
      </c>
      <c r="AB59" s="136"/>
      <c r="AC59" s="144"/>
      <c r="AD59" s="144"/>
      <c r="AE59" s="144"/>
      <c r="AF59" s="144"/>
      <c r="AG59" s="144"/>
      <c r="AH59" s="145"/>
      <c r="AI59" s="146"/>
      <c r="AJ59" s="68">
        <f t="shared" ref="AJ59" si="163">COUNTIF(AC59:AI59,"●")</f>
        <v>0</v>
      </c>
      <c r="AK59" s="70">
        <f>IF(COUNTA(AC59:AI59)=0,-1,IF(OR(COUNTIF(AC59:AI59,"▲")&gt;6,AND(AC58&lt;$N$9,$N$9&lt;AI58)),0.285,IF(AJ58+AJ59=0,0,AJ59/(AJ59+AJ58))))</f>
        <v>-1</v>
      </c>
      <c r="AL59" s="68" t="str">
        <f>TEXT(AI58,"YYYY-MM")</f>
        <v>2026-11</v>
      </c>
      <c r="AM59" s="69" cm="1">
        <f t="array" ref="AM59">IF(AL59=AL58,0,SUMPRODUCT((AC58:AI58&gt;=$N$8)*(AC58:AI58 &lt;= $N$9)*(TEXT(AC58:AI58,"yyyy-mm")=AL59)*(AC59:AI59 = "●")))</f>
        <v>0</v>
      </c>
      <c r="AN59" s="69" cm="1">
        <f t="array" ref="AN59">IF(AL59=AL58,0,SUMPRODUCT((AC58:AI58&gt;=$N$8)*(AC58:AI58 &lt;= $N$9)*(TEXT(AC58:AI58,"yyyy-mm")=AL59)*(AC59:AI59 = "▲")))</f>
        <v>0</v>
      </c>
      <c r="AO59" s="69" cm="1">
        <f t="array" ref="AO59">IF(AL59=AL58,0,SUMPRODUCT((AC58:AI58&gt;=$N$8)*(AC58:AI58 &lt;= $N$9)*(TEXT(AC58:AI58,"yyyy-mm")=AL59)*(AC59:AI59 = "★")))</f>
        <v>0</v>
      </c>
      <c r="AP59" s="68"/>
      <c r="AQ59" s="19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3"/>
    </row>
    <row r="60" spans="1:55" s="8" customFormat="1" ht="19.5" customHeight="1" x14ac:dyDescent="0.45">
      <c r="J60" s="86"/>
      <c r="K60" s="135"/>
      <c r="L60" s="132">
        <v>34</v>
      </c>
      <c r="M60" s="141">
        <f>S58+1</f>
        <v>46188</v>
      </c>
      <c r="N60" s="141">
        <f t="shared" ref="N60:S60" si="164">M60+1</f>
        <v>46189</v>
      </c>
      <c r="O60" s="141">
        <f t="shared" si="164"/>
        <v>46190</v>
      </c>
      <c r="P60" s="141">
        <f t="shared" si="164"/>
        <v>46191</v>
      </c>
      <c r="Q60" s="141">
        <f t="shared" si="164"/>
        <v>46192</v>
      </c>
      <c r="R60" s="142">
        <f t="shared" si="164"/>
        <v>46193</v>
      </c>
      <c r="S60" s="143">
        <f t="shared" si="164"/>
        <v>46194</v>
      </c>
      <c r="T60" s="135">
        <f t="shared" ref="T60" si="165">COUNTIF(M61:S61,"★")</f>
        <v>0</v>
      </c>
      <c r="U60" s="135"/>
      <c r="V60" s="135" t="str">
        <f>TEXT(M60,"YYYY-MM")</f>
        <v>2026-06</v>
      </c>
      <c r="W60" s="140" cm="1">
        <f t="array" ref="W60">SUMPRODUCT((M60:S60&gt;=$N$8)*(M60:S60 &lt;= $N$9)*(TEXT(M60:S60,"yyyy-mm")=V60)*(M61:S61 = "●"))</f>
        <v>0</v>
      </c>
      <c r="X60" s="140" cm="1">
        <f t="array" ref="X60">SUMPRODUCT((R60:S60&gt;=$N$8)*(R60:S60 &lt;= $N$9)*(TEXT(R60:S60,"yyyy-mm")=V60)*(R61:S61 = "▲"))</f>
        <v>0</v>
      </c>
      <c r="Y60" s="140" cm="1">
        <f t="array" ref="Y60">SUMPRODUCT((M60:S60&gt;=$N$8)*(M60:S60 &lt;= $N$9)*(TEXT(M60:S60,"yyyy-mm")=V60)*(M61:S61 = "★"))</f>
        <v>0</v>
      </c>
      <c r="Z60" s="135"/>
      <c r="AA60" s="135"/>
      <c r="AB60" s="132">
        <v>55</v>
      </c>
      <c r="AC60" s="141">
        <f>AI58+1</f>
        <v>46335</v>
      </c>
      <c r="AD60" s="141">
        <f t="shared" ref="AD60:AI60" si="166">AC60+1</f>
        <v>46336</v>
      </c>
      <c r="AE60" s="141">
        <f t="shared" si="166"/>
        <v>46337</v>
      </c>
      <c r="AF60" s="141">
        <f t="shared" si="166"/>
        <v>46338</v>
      </c>
      <c r="AG60" s="141">
        <f t="shared" si="166"/>
        <v>46339</v>
      </c>
      <c r="AH60" s="142">
        <f t="shared" si="166"/>
        <v>46340</v>
      </c>
      <c r="AI60" s="143">
        <f t="shared" si="166"/>
        <v>46341</v>
      </c>
      <c r="AJ60" s="68">
        <f t="shared" ref="AJ60" si="167">COUNTIF(AC61:AI61,"★")</f>
        <v>0</v>
      </c>
      <c r="AK60" s="68"/>
      <c r="AL60" s="68" t="str">
        <f>TEXT(AC60,"YYYY-MM")</f>
        <v>2026-11</v>
      </c>
      <c r="AM60" s="69" cm="1">
        <f t="array" ref="AM60">SUMPRODUCT((AC60:AI60&gt;=$N$8)*(AC60:AI60 &lt;= $N$9)*(TEXT(AC60:AI60,"yyyy-mm")=AL60)*(AC61:AI61 = "●"))</f>
        <v>0</v>
      </c>
      <c r="AN60" s="69" cm="1">
        <f t="array" ref="AN60">SUMPRODUCT((AH60:AI60&gt;=$N$8)*(AH60:AI60 &lt;= $N$9)*(TEXT(AH60:AI60,"yyyy-mm")=AL60)*(AH61:AI61 = "▲"))</f>
        <v>0</v>
      </c>
      <c r="AO60" s="69" cm="1">
        <f t="array" ref="AO60">SUMPRODUCT((AC60:AI60&gt;=$N$8)*(AC60:AI60 &lt;= $N$9)*(TEXT(AC60:AI60,"yyyy-mm")=AL60)*(AC61:AI61 = "★"))</f>
        <v>0</v>
      </c>
      <c r="AP60" s="68"/>
      <c r="AQ60" s="19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3"/>
    </row>
    <row r="61" spans="1:55" s="8" customFormat="1" ht="19.5" customHeight="1" thickBot="1" x14ac:dyDescent="0.5">
      <c r="J61" s="86"/>
      <c r="K61" s="135" t="str">
        <f t="shared" ref="K61" si="168">IF(U61&gt;=0.285,"OK","NG")</f>
        <v>NG</v>
      </c>
      <c r="L61" s="136"/>
      <c r="M61" s="144"/>
      <c r="N61" s="144"/>
      <c r="O61" s="144"/>
      <c r="P61" s="144"/>
      <c r="Q61" s="144"/>
      <c r="R61" s="145"/>
      <c r="S61" s="146"/>
      <c r="T61" s="135">
        <f t="shared" ref="T61" si="169">COUNTIF(M61:S61,"●")</f>
        <v>0</v>
      </c>
      <c r="U61" s="147">
        <f t="shared" ref="U61" si="170">IF(COUNTA(M61:S61)=0,-1,IF(OR(COUNTIF(M61:S61,"▲")&gt;6,AND(M60&lt;$N$9,$N$9&lt;S60)),0.285,IF(T60+T61=0,0,T61/(T61+T60))))</f>
        <v>-1</v>
      </c>
      <c r="V61" s="135" t="str">
        <f>TEXT(S60,"YYYY-MM")</f>
        <v>2026-06</v>
      </c>
      <c r="W61" s="140" cm="1">
        <f t="array" ref="W61">IF(V61=V60,0,SUMPRODUCT((M60:S60&gt;=$N$8)*(M60:S60 &lt;= $N$9)*(TEXT(M60:S60,"yyyy-mm")=V61)*(M61:S61 = "●")))</f>
        <v>0</v>
      </c>
      <c r="X61" s="140" cm="1">
        <f t="array" ref="X61">IF(V61=V60,0,SUMPRODUCT((M60:S60&gt;=$N$8)*(M60:S60 &lt;= $N$9)*(TEXT(M60:S60,"yyyy-mm")=V61)*(M61:S61 = "▲")))</f>
        <v>0</v>
      </c>
      <c r="Y61" s="140" cm="1">
        <f t="array" ref="Y61">IF(V61=V60,0,SUMPRODUCT((M60:S60&gt;=$N$8)*(M60:S60 &lt;= $N$9)*(TEXT(M60:S60,"yyyy-mm")=V61)*(M61:S61 = "★")))</f>
        <v>0</v>
      </c>
      <c r="Z61" s="135"/>
      <c r="AA61" s="135" t="str">
        <f t="shared" ref="AA61" si="171">IF(AK61&gt;=0.285,"OK","NG")</f>
        <v>NG</v>
      </c>
      <c r="AB61" s="136"/>
      <c r="AC61" s="144"/>
      <c r="AD61" s="144"/>
      <c r="AE61" s="144"/>
      <c r="AF61" s="144"/>
      <c r="AG61" s="144"/>
      <c r="AH61" s="145"/>
      <c r="AI61" s="146"/>
      <c r="AJ61" s="68">
        <f t="shared" ref="AJ61" si="172">COUNTIF(AC61:AI61,"●")</f>
        <v>0</v>
      </c>
      <c r="AK61" s="70">
        <f t="shared" ref="AK61" si="173">IF(COUNTA(AC61:AI61)=0,-1,IF(OR(COUNTIF(AC61:AI61,"▲")&gt;6,AND(AC60&lt;$N$9,$N$9&lt;AI60)),0.285,IF(AJ60+AJ61=0,0,AJ61/(AJ61+AJ60))))</f>
        <v>-1</v>
      </c>
      <c r="AL61" s="68" t="str">
        <f>TEXT(AI60,"YYYY-MM")</f>
        <v>2026-11</v>
      </c>
      <c r="AM61" s="69" cm="1">
        <f t="array" ref="AM61">IF(AL61=AL60,0,SUMPRODUCT((AC60:AI60&gt;=$N$8)*(AC60:AI60 &lt;= $N$9)*(TEXT(AC60:AI60,"yyyy-mm")=AL61)*(AC61:AI61 = "●")))</f>
        <v>0</v>
      </c>
      <c r="AN61" s="69" cm="1">
        <f t="array" ref="AN61">IF(AL61=AL60,0,SUMPRODUCT((AC60:AI60&gt;=$N$8)*(AC60:AI60 &lt;= $N$9)*(TEXT(AC60:AI60,"yyyy-mm")=AL61)*(AC61:AI61 = "▲")))</f>
        <v>0</v>
      </c>
      <c r="AO61" s="69" cm="1">
        <f t="array" ref="AO61">IF(AL61=AL60,0,SUMPRODUCT((AC60:AI60&gt;=$N$8)*(AC60:AI60 &lt;= $N$9)*(TEXT(AC60:AI60,"yyyy-mm")=AL61)*(AC61:AI61 = "★")))</f>
        <v>0</v>
      </c>
      <c r="AP61" s="68"/>
      <c r="AQ61" s="19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3"/>
    </row>
    <row r="62" spans="1:55" s="8" customFormat="1" ht="19.5" customHeight="1" x14ac:dyDescent="0.45">
      <c r="J62" s="86"/>
      <c r="K62" s="135"/>
      <c r="L62" s="132">
        <v>35</v>
      </c>
      <c r="M62" s="141">
        <f>S60+1</f>
        <v>46195</v>
      </c>
      <c r="N62" s="141">
        <f t="shared" ref="N62:S62" si="174">M62+1</f>
        <v>46196</v>
      </c>
      <c r="O62" s="141">
        <f t="shared" si="174"/>
        <v>46197</v>
      </c>
      <c r="P62" s="141">
        <f t="shared" si="174"/>
        <v>46198</v>
      </c>
      <c r="Q62" s="141">
        <f t="shared" si="174"/>
        <v>46199</v>
      </c>
      <c r="R62" s="142">
        <f t="shared" si="174"/>
        <v>46200</v>
      </c>
      <c r="S62" s="143">
        <f t="shared" si="174"/>
        <v>46201</v>
      </c>
      <c r="T62" s="135">
        <f t="shared" ref="T62" si="175">COUNTIF(M63:S63,"★")</f>
        <v>0</v>
      </c>
      <c r="U62" s="135"/>
      <c r="V62" s="135" t="str">
        <f>TEXT(M62,"YYYY-MM")</f>
        <v>2026-06</v>
      </c>
      <c r="W62" s="140" cm="1">
        <f t="array" ref="W62">SUMPRODUCT((M62:S62&gt;=$N$8)*(M62:S62 &lt;= $N$9)*(TEXT(M62:S62,"yyyy-mm")=V62)*(M63:S63 = "●"))</f>
        <v>0</v>
      </c>
      <c r="X62" s="140" cm="1">
        <f t="array" ref="X62">SUMPRODUCT((R62:S62&gt;=$N$8)*(R62:S62 &lt;= $N$9)*(TEXT(R62:S62,"yyyy-mm")=V62)*(R63:S63 = "▲"))</f>
        <v>0</v>
      </c>
      <c r="Y62" s="140" cm="1">
        <f t="array" ref="Y62">SUMPRODUCT((M62:S62&gt;=$N$8)*(M62:S62 &lt;= $N$9)*(TEXT(M62:S62,"yyyy-mm")=V62)*(M63:S63 = "★"))</f>
        <v>0</v>
      </c>
      <c r="Z62" s="135"/>
      <c r="AA62" s="135"/>
      <c r="AB62" s="132">
        <v>56</v>
      </c>
      <c r="AC62" s="141">
        <f>AI60+1</f>
        <v>46342</v>
      </c>
      <c r="AD62" s="141">
        <f t="shared" ref="AD62:AI62" si="176">AC62+1</f>
        <v>46343</v>
      </c>
      <c r="AE62" s="141">
        <f t="shared" si="176"/>
        <v>46344</v>
      </c>
      <c r="AF62" s="141">
        <f t="shared" si="176"/>
        <v>46345</v>
      </c>
      <c r="AG62" s="141">
        <f t="shared" si="176"/>
        <v>46346</v>
      </c>
      <c r="AH62" s="142">
        <f t="shared" si="176"/>
        <v>46347</v>
      </c>
      <c r="AI62" s="143">
        <f t="shared" si="176"/>
        <v>46348</v>
      </c>
      <c r="AJ62" s="68">
        <f t="shared" ref="AJ62" si="177">COUNTIF(AC63:AI63,"★")</f>
        <v>0</v>
      </c>
      <c r="AK62" s="68"/>
      <c r="AL62" s="68" t="str">
        <f>TEXT(AC62,"YYYY-MM")</f>
        <v>2026-11</v>
      </c>
      <c r="AM62" s="69" cm="1">
        <f t="array" ref="AM62">SUMPRODUCT((AC62:AI62&gt;=$N$8)*(AC62:AI62 &lt;= $N$9)*(TEXT(AC62:AI62,"yyyy-mm")=AL62)*(AC63:AI63 = "●"))</f>
        <v>0</v>
      </c>
      <c r="AN62" s="69" cm="1">
        <f t="array" ref="AN62">SUMPRODUCT((AH62:AI62&gt;=$N$8)*(AH62:AI62 &lt;= $N$9)*(TEXT(AH62:AI62,"yyyy-mm")=AL62)*(AH63:AI63 = "▲"))</f>
        <v>0</v>
      </c>
      <c r="AO62" s="69" cm="1">
        <f t="array" ref="AO62">SUMPRODUCT((AC62:AI62&gt;=$N$8)*(AC62:AI62 &lt;= $N$9)*(TEXT(AC62:AI62,"yyyy-mm")=AL62)*(AC63:AI63 = "★"))</f>
        <v>0</v>
      </c>
      <c r="AP62" s="68"/>
      <c r="AQ62" s="19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3"/>
    </row>
    <row r="63" spans="1:55" s="8" customFormat="1" ht="19.5" customHeight="1" thickBot="1" x14ac:dyDescent="0.5">
      <c r="J63" s="86"/>
      <c r="K63" s="135" t="str">
        <f t="shared" ref="K63" si="178">IF(U63&gt;=0.285,"OK","NG")</f>
        <v>NG</v>
      </c>
      <c r="L63" s="136"/>
      <c r="M63" s="144"/>
      <c r="N63" s="144"/>
      <c r="O63" s="144"/>
      <c r="P63" s="144"/>
      <c r="Q63" s="144"/>
      <c r="R63" s="145"/>
      <c r="S63" s="146"/>
      <c r="T63" s="135">
        <f t="shared" ref="T63" si="179">COUNTIF(M63:S63,"●")</f>
        <v>0</v>
      </c>
      <c r="U63" s="147">
        <f t="shared" ref="U63" si="180">IF(COUNTA(M63:S63)=0,-1,IF(OR(COUNTIF(M63:S63,"▲")&gt;6,AND(M62&lt;$N$9,$N$9&lt;S62)),0.285,IF(T62+T63=0,0,T63/(T63+T62))))</f>
        <v>-1</v>
      </c>
      <c r="V63" s="135" t="str">
        <f>TEXT(S62,"YYYY-MM")</f>
        <v>2026-06</v>
      </c>
      <c r="W63" s="140" cm="1">
        <f t="array" ref="W63">IF(V63=V62,0,SUMPRODUCT((M62:S62&gt;=$N$8)*(M62:S62 &lt;= $N$9)*(TEXT(M62:S62,"yyyy-mm")=V63)*(M63:S63 = "●")))</f>
        <v>0</v>
      </c>
      <c r="X63" s="140" cm="1">
        <f t="array" ref="X63">IF(V63=V62,0,SUMPRODUCT((M62:S62&gt;=$N$8)*(M62:S62 &lt;= $N$9)*(TEXT(M62:S62,"yyyy-mm")=V63)*(M63:S63 = "▲")))</f>
        <v>0</v>
      </c>
      <c r="Y63" s="140" cm="1">
        <f t="array" ref="Y63">IF(V63=V62,0,SUMPRODUCT((M62:S62&gt;=$N$8)*(M62:S62 &lt;= $N$9)*(TEXT(M62:S62,"yyyy-mm")=V63)*(M63:S63 = "★")))</f>
        <v>0</v>
      </c>
      <c r="Z63" s="135"/>
      <c r="AA63" s="135" t="str">
        <f t="shared" ref="AA63" si="181">IF(AK63&gt;=0.285,"OK","NG")</f>
        <v>NG</v>
      </c>
      <c r="AB63" s="136"/>
      <c r="AC63" s="144"/>
      <c r="AD63" s="144"/>
      <c r="AE63" s="144"/>
      <c r="AF63" s="144"/>
      <c r="AG63" s="144"/>
      <c r="AH63" s="145"/>
      <c r="AI63" s="146"/>
      <c r="AJ63" s="68">
        <f t="shared" ref="AJ63" si="182">COUNTIF(AC63:AI63,"●")</f>
        <v>0</v>
      </c>
      <c r="AK63" s="70">
        <f t="shared" ref="AK63" si="183">IF(COUNTA(AC63:AI63)=0,-1,IF(OR(COUNTIF(AC63:AI63,"▲")&gt;6,AND(AC62&lt;$N$9,$N$9&lt;AI62)),0.285,IF(AJ62+AJ63=0,0,AJ63/(AJ63+AJ62))))</f>
        <v>-1</v>
      </c>
      <c r="AL63" s="68" t="str">
        <f>TEXT(AI62,"YYYY-MM")</f>
        <v>2026-11</v>
      </c>
      <c r="AM63" s="69" cm="1">
        <f t="array" ref="AM63">IF(AL63=AL62,0,SUMPRODUCT((AC62:AI62&gt;=$N$8)*(AC62:AI62 &lt;= $N$9)*(TEXT(AC62:AI62,"yyyy-mm")=AL63)*(AC63:AI63 = "●")))</f>
        <v>0</v>
      </c>
      <c r="AN63" s="69" cm="1">
        <f t="array" ref="AN63">IF(AL63=AL62,0,SUMPRODUCT((AC62:AI62&gt;=$N$8)*(AC62:AI62 &lt;= $N$9)*(TEXT(AC62:AI62,"yyyy-mm")=AL63)*(AC63:AI63 = "▲")))</f>
        <v>0</v>
      </c>
      <c r="AO63" s="69" cm="1">
        <f t="array" ref="AO63">IF(AL63=AL62,0,SUMPRODUCT((AC62:AI62&gt;=$N$8)*(AC62:AI62 &lt;= $N$9)*(TEXT(AC62:AI62,"yyyy-mm")=AL63)*(AC63:AI63 = "★")))</f>
        <v>0</v>
      </c>
      <c r="AP63" s="68"/>
      <c r="AQ63" s="19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3"/>
    </row>
    <row r="64" spans="1:55" s="8" customFormat="1" ht="19.5" customHeight="1" x14ac:dyDescent="0.45">
      <c r="J64" s="86"/>
      <c r="K64" s="135"/>
      <c r="L64" s="132">
        <v>36</v>
      </c>
      <c r="M64" s="141">
        <f>S62+1</f>
        <v>46202</v>
      </c>
      <c r="N64" s="141">
        <f t="shared" ref="N64:S64" si="184">M64+1</f>
        <v>46203</v>
      </c>
      <c r="O64" s="141">
        <f t="shared" si="184"/>
        <v>46204</v>
      </c>
      <c r="P64" s="141">
        <f t="shared" si="184"/>
        <v>46205</v>
      </c>
      <c r="Q64" s="141">
        <f t="shared" si="184"/>
        <v>46206</v>
      </c>
      <c r="R64" s="142">
        <f t="shared" si="184"/>
        <v>46207</v>
      </c>
      <c r="S64" s="143">
        <f t="shared" si="184"/>
        <v>46208</v>
      </c>
      <c r="T64" s="135">
        <f t="shared" ref="T64" si="185">COUNTIF(M65:S65,"★")</f>
        <v>0</v>
      </c>
      <c r="U64" s="135"/>
      <c r="V64" s="135" t="str">
        <f>TEXT(M64,"YYYY-MM")</f>
        <v>2026-06</v>
      </c>
      <c r="W64" s="140" cm="1">
        <f t="array" ref="W64">SUMPRODUCT((M64:S64&gt;=$N$8)*(M64:S64 &lt;= $N$9)*(TEXT(M64:S64,"yyyy-mm")=V64)*(M65:S65 = "●"))</f>
        <v>0</v>
      </c>
      <c r="X64" s="140" cm="1">
        <f t="array" ref="X64">SUMPRODUCT((R64:S64&gt;=$N$8)*(R64:S64 &lt;= $N$9)*(TEXT(R64:S64,"yyyy-mm")=V64)*(R65:S65 = "▲"))</f>
        <v>0</v>
      </c>
      <c r="Y64" s="140" cm="1">
        <f t="array" ref="Y64">SUMPRODUCT((M64:S64&gt;=$N$8)*(M64:S64 &lt;= $N$9)*(TEXT(M64:S64,"yyyy-mm")=V64)*(M65:S65 = "★"))</f>
        <v>0</v>
      </c>
      <c r="Z64" s="135"/>
      <c r="AA64" s="135"/>
      <c r="AB64" s="132">
        <v>57</v>
      </c>
      <c r="AC64" s="141">
        <f>AI62+1</f>
        <v>46349</v>
      </c>
      <c r="AD64" s="141">
        <f t="shared" ref="AD64:AI64" si="186">AC64+1</f>
        <v>46350</v>
      </c>
      <c r="AE64" s="141">
        <f t="shared" si="186"/>
        <v>46351</v>
      </c>
      <c r="AF64" s="141">
        <f t="shared" si="186"/>
        <v>46352</v>
      </c>
      <c r="AG64" s="141">
        <f t="shared" si="186"/>
        <v>46353</v>
      </c>
      <c r="AH64" s="142">
        <f t="shared" si="186"/>
        <v>46354</v>
      </c>
      <c r="AI64" s="143">
        <f t="shared" si="186"/>
        <v>46355</v>
      </c>
      <c r="AJ64" s="68">
        <f t="shared" ref="AJ64" si="187">COUNTIF(AC65:AI65,"★")</f>
        <v>0</v>
      </c>
      <c r="AK64" s="68"/>
      <c r="AL64" s="68" t="str">
        <f>TEXT(AC64,"YYYY-MM")</f>
        <v>2026-11</v>
      </c>
      <c r="AM64" s="69" cm="1">
        <f t="array" ref="AM64">SUMPRODUCT((AC64:AI64&gt;=$N$8)*(AC64:AI64 &lt;= $N$9)*(TEXT(AC64:AI64,"yyyy-mm")=AL64)*(AC65:AI65 = "●"))</f>
        <v>0</v>
      </c>
      <c r="AN64" s="69" cm="1">
        <f t="array" ref="AN64">SUMPRODUCT((AH64:AI64&gt;=$N$8)*(AH64:AI64 &lt;= $N$9)*(TEXT(AH64:AI64,"yyyy-mm")=AL64)*(AH65:AI65 = "▲"))</f>
        <v>0</v>
      </c>
      <c r="AO64" s="69" cm="1">
        <f t="array" ref="AO64">SUMPRODUCT((AC64:AI64&gt;=$N$8)*(AC64:AI64 &lt;= $N$9)*(TEXT(AC64:AI64,"yyyy-mm")=AL64)*(AC65:AI65 = "★"))</f>
        <v>0</v>
      </c>
      <c r="AP64" s="68"/>
      <c r="AQ64" s="19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3"/>
    </row>
    <row r="65" spans="10:55" s="8" customFormat="1" ht="19.5" customHeight="1" thickBot="1" x14ac:dyDescent="0.5">
      <c r="J65" s="86"/>
      <c r="K65" s="135" t="str">
        <f t="shared" ref="K65" si="188">IF(U65&gt;=0.285,"OK","NG")</f>
        <v>NG</v>
      </c>
      <c r="L65" s="136"/>
      <c r="M65" s="144"/>
      <c r="N65" s="144"/>
      <c r="O65" s="144"/>
      <c r="P65" s="144"/>
      <c r="Q65" s="144"/>
      <c r="R65" s="145"/>
      <c r="S65" s="146"/>
      <c r="T65" s="135">
        <f t="shared" ref="T65" si="189">COUNTIF(M65:S65,"●")</f>
        <v>0</v>
      </c>
      <c r="U65" s="147">
        <f t="shared" ref="U65" si="190">IF(COUNTA(M65:S65)=0,-1,IF(OR(COUNTIF(M65:S65,"▲")&gt;6,AND(M64&lt;$N$9,$N$9&lt;S64)),0.285,IF(T64+T65=0,0,T65/(T65+T64))))</f>
        <v>-1</v>
      </c>
      <c r="V65" s="135" t="str">
        <f>TEXT(S64,"YYYY-MM")</f>
        <v>2026-07</v>
      </c>
      <c r="W65" s="140" cm="1">
        <f t="array" ref="W65">IF(V65=V64,0,SUMPRODUCT((M64:S64&gt;=$N$8)*(M64:S64 &lt;= $N$9)*(TEXT(M64:S64,"yyyy-mm")=V65)*(M65:S65 = "●")))</f>
        <v>0</v>
      </c>
      <c r="X65" s="140" cm="1">
        <f t="array" ref="X65">IF(V65=V64,0,SUMPRODUCT((M64:S64&gt;=$N$8)*(M64:S64 &lt;= $N$9)*(TEXT(M64:S64,"yyyy-mm")=V65)*(M65:S65 = "▲")))</f>
        <v>0</v>
      </c>
      <c r="Y65" s="140" cm="1">
        <f t="array" ref="Y65">IF(V65=V64,0,SUMPRODUCT((M64:S64&gt;=$N$8)*(M64:S64 &lt;= $N$9)*(TEXT(M64:S64,"yyyy-mm")=V65)*(M65:S65 = "★")))</f>
        <v>0</v>
      </c>
      <c r="Z65" s="135"/>
      <c r="AA65" s="135" t="str">
        <f t="shared" ref="AA65" si="191">IF(AK65&gt;=0.285,"OK","NG")</f>
        <v>NG</v>
      </c>
      <c r="AB65" s="136"/>
      <c r="AC65" s="144"/>
      <c r="AD65" s="144"/>
      <c r="AE65" s="144"/>
      <c r="AF65" s="144"/>
      <c r="AG65" s="144"/>
      <c r="AH65" s="145"/>
      <c r="AI65" s="146"/>
      <c r="AJ65" s="68">
        <f t="shared" ref="AJ65" si="192">COUNTIF(AC65:AI65,"●")</f>
        <v>0</v>
      </c>
      <c r="AK65" s="70">
        <f t="shared" ref="AK65" si="193">IF(COUNTA(AC65:AI65)=0,-1,IF(OR(COUNTIF(AC65:AI65,"▲")&gt;6,AND(AC64&lt;$N$9,$N$9&lt;AI64)),0.285,IF(AJ64+AJ65=0,0,AJ65/(AJ65+AJ64))))</f>
        <v>-1</v>
      </c>
      <c r="AL65" s="68" t="str">
        <f>TEXT(AI64,"YYYY-MM")</f>
        <v>2026-11</v>
      </c>
      <c r="AM65" s="69" cm="1">
        <f t="array" ref="AM65">IF(AL65=AL64,0,SUMPRODUCT((AC64:AI64&gt;=$N$8)*(AC64:AI64 &lt;= $N$9)*(TEXT(AC64:AI64,"yyyy-mm")=AL65)*(AC65:AI65 = "●")))</f>
        <v>0</v>
      </c>
      <c r="AN65" s="69" cm="1">
        <f t="array" ref="AN65">IF(AL65=AL64,0,SUMPRODUCT((AC64:AI64&gt;=$N$8)*(AC64:AI64 &lt;= $N$9)*(TEXT(AC64:AI64,"yyyy-mm")=AL65)*(AC65:AI65 = "▲")))</f>
        <v>0</v>
      </c>
      <c r="AO65" s="69" cm="1">
        <f t="array" ref="AO65">IF(AL65=AL64,0,SUMPRODUCT((AC64:AI64&gt;=$N$8)*(AC64:AI64 &lt;= $N$9)*(TEXT(AC64:AI64,"yyyy-mm")=AL65)*(AC65:AI65 = "★")))</f>
        <v>0</v>
      </c>
      <c r="AP65" s="68"/>
      <c r="AQ65" s="19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3"/>
    </row>
    <row r="66" spans="10:55" s="8" customFormat="1" ht="19.5" customHeight="1" x14ac:dyDescent="0.45">
      <c r="J66" s="86"/>
      <c r="K66" s="135"/>
      <c r="L66" s="132">
        <v>37</v>
      </c>
      <c r="M66" s="141">
        <f>S64+1</f>
        <v>46209</v>
      </c>
      <c r="N66" s="141">
        <f t="shared" ref="N66:S66" si="194">M66+1</f>
        <v>46210</v>
      </c>
      <c r="O66" s="141">
        <f t="shared" si="194"/>
        <v>46211</v>
      </c>
      <c r="P66" s="141">
        <f t="shared" si="194"/>
        <v>46212</v>
      </c>
      <c r="Q66" s="141">
        <f t="shared" si="194"/>
        <v>46213</v>
      </c>
      <c r="R66" s="142">
        <f t="shared" si="194"/>
        <v>46214</v>
      </c>
      <c r="S66" s="143">
        <f t="shared" si="194"/>
        <v>46215</v>
      </c>
      <c r="T66" s="135">
        <f t="shared" ref="T66" si="195">COUNTIF(M67:S67,"★")</f>
        <v>0</v>
      </c>
      <c r="U66" s="135"/>
      <c r="V66" s="135" t="str">
        <f>TEXT(M66,"YYYY-MM")</f>
        <v>2026-07</v>
      </c>
      <c r="W66" s="140" cm="1">
        <f t="array" ref="W66">SUMPRODUCT((M66:S66&gt;=$N$8)*(M66:S66 &lt;= $N$9)*(TEXT(M66:S66,"yyyy-mm")=V66)*(M67:S67 = "●"))</f>
        <v>0</v>
      </c>
      <c r="X66" s="140" cm="1">
        <f t="array" ref="X66">SUMPRODUCT((R66:S66&gt;=$N$8)*(R66:S66 &lt;= $N$9)*(TEXT(R66:S66,"yyyy-mm")=V66)*(R67:S67 = "▲"))</f>
        <v>0</v>
      </c>
      <c r="Y66" s="140" cm="1">
        <f t="array" ref="Y66">SUMPRODUCT((M66:S66&gt;=$N$8)*(M66:S66 &lt;= $N$9)*(TEXT(M66:S66,"yyyy-mm")=V66)*(M67:S67 = "★"))</f>
        <v>0</v>
      </c>
      <c r="Z66" s="135"/>
      <c r="AA66" s="135"/>
      <c r="AB66" s="132">
        <v>58</v>
      </c>
      <c r="AC66" s="141">
        <f>AI64+1</f>
        <v>46356</v>
      </c>
      <c r="AD66" s="141">
        <f t="shared" ref="AD66:AI66" si="196">AC66+1</f>
        <v>46357</v>
      </c>
      <c r="AE66" s="141">
        <f t="shared" si="196"/>
        <v>46358</v>
      </c>
      <c r="AF66" s="141">
        <f t="shared" si="196"/>
        <v>46359</v>
      </c>
      <c r="AG66" s="141">
        <f t="shared" si="196"/>
        <v>46360</v>
      </c>
      <c r="AH66" s="142">
        <f t="shared" si="196"/>
        <v>46361</v>
      </c>
      <c r="AI66" s="143">
        <f t="shared" si="196"/>
        <v>46362</v>
      </c>
      <c r="AJ66" s="68">
        <f t="shared" ref="AJ66" si="197">COUNTIF(AC67:AI67,"★")</f>
        <v>0</v>
      </c>
      <c r="AK66" s="68"/>
      <c r="AL66" s="68" t="str">
        <f>TEXT(AC66,"YYYY-MM")</f>
        <v>2026-11</v>
      </c>
      <c r="AM66" s="69" cm="1">
        <f t="array" ref="AM66">SUMPRODUCT((AC66:AI66&gt;=$N$8)*(AC66:AI66 &lt;= $N$9)*(TEXT(AC66:AI66,"yyyy-mm")=AL66)*(AC67:AI67 = "●"))</f>
        <v>0</v>
      </c>
      <c r="AN66" s="69" cm="1">
        <f t="array" ref="AN66">SUMPRODUCT((AH66:AI66&gt;=$N$8)*(AH66:AI66 &lt;= $N$9)*(TEXT(AH66:AI66,"yyyy-mm")=AL66)*(AH67:AI67 = "▲"))</f>
        <v>0</v>
      </c>
      <c r="AO66" s="69" cm="1">
        <f t="array" ref="AO66">SUMPRODUCT((AC66:AI66&gt;=$N$8)*(AC66:AI66 &lt;= $N$9)*(TEXT(AC66:AI66,"yyyy-mm")=AL66)*(AC67:AI67 = "★"))</f>
        <v>0</v>
      </c>
      <c r="AP66" s="68"/>
      <c r="AQ66" s="19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3"/>
    </row>
    <row r="67" spans="10:55" s="8" customFormat="1" ht="19.5" customHeight="1" thickBot="1" x14ac:dyDescent="0.5">
      <c r="J67" s="86"/>
      <c r="K67" s="135" t="str">
        <f t="shared" ref="K67" si="198">IF(U67&gt;=0.285,"OK","NG")</f>
        <v>NG</v>
      </c>
      <c r="L67" s="136"/>
      <c r="M67" s="144"/>
      <c r="N67" s="144"/>
      <c r="O67" s="144"/>
      <c r="P67" s="144"/>
      <c r="Q67" s="144"/>
      <c r="R67" s="145"/>
      <c r="S67" s="146"/>
      <c r="T67" s="135">
        <f t="shared" ref="T67" si="199">COUNTIF(M67:S67,"●")</f>
        <v>0</v>
      </c>
      <c r="U67" s="147">
        <f t="shared" ref="U67" si="200">IF(COUNTA(M67:S67)=0,-1,IF(OR(COUNTIF(M67:S67,"▲")&gt;6,AND(M66&lt;$N$9,$N$9&lt;S66)),0.285,IF(T66+T67=0,0,T67/(T67+T66))))</f>
        <v>-1</v>
      </c>
      <c r="V67" s="135" t="str">
        <f>TEXT(S66,"YYYY-MM")</f>
        <v>2026-07</v>
      </c>
      <c r="W67" s="140" cm="1">
        <f t="array" ref="W67">IF(V67=V66,0,SUMPRODUCT((M66:S66&gt;=$N$8)*(M66:S66 &lt;= $N$9)*(TEXT(M66:S66,"yyyy-mm")=V67)*(M67:S67 = "●")))</f>
        <v>0</v>
      </c>
      <c r="X67" s="140" cm="1">
        <f t="array" ref="X67">IF(V67=V66,0,SUMPRODUCT((M66:S66&gt;=$N$8)*(M66:S66 &lt;= $N$9)*(TEXT(M66:S66,"yyyy-mm")=V67)*(M67:S67 = "▲")))</f>
        <v>0</v>
      </c>
      <c r="Y67" s="140" cm="1">
        <f t="array" ref="Y67">IF(V67=V66,0,SUMPRODUCT((M66:S66&gt;=$N$8)*(M66:S66 &lt;= $N$9)*(TEXT(M66:S66,"yyyy-mm")=V67)*(M67:S67 = "★")))</f>
        <v>0</v>
      </c>
      <c r="Z67" s="135"/>
      <c r="AA67" s="135" t="str">
        <f t="shared" ref="AA67" si="201">IF(AK67&gt;=0.285,"OK","NG")</f>
        <v>NG</v>
      </c>
      <c r="AB67" s="136"/>
      <c r="AC67" s="144"/>
      <c r="AD67" s="144"/>
      <c r="AE67" s="144"/>
      <c r="AF67" s="144"/>
      <c r="AG67" s="144"/>
      <c r="AH67" s="145"/>
      <c r="AI67" s="146"/>
      <c r="AJ67" s="68">
        <f t="shared" ref="AJ67" si="202">COUNTIF(AC67:AI67,"●")</f>
        <v>0</v>
      </c>
      <c r="AK67" s="70">
        <f t="shared" ref="AK67" si="203">IF(COUNTA(AC67:AI67)=0,-1,IF(OR(COUNTIF(AC67:AI67,"▲")&gt;6,AND(AC66&lt;$N$9,$N$9&lt;AI66)),0.285,IF(AJ66+AJ67=0,0,AJ67/(AJ67+AJ66))))</f>
        <v>-1</v>
      </c>
      <c r="AL67" s="68" t="str">
        <f>TEXT(AI66,"YYYY-MM")</f>
        <v>2026-12</v>
      </c>
      <c r="AM67" s="69" cm="1">
        <f t="array" ref="AM67">IF(AL67=AL66,0,SUMPRODUCT((AC66:AI66&gt;=$N$8)*(AC66:AI66 &lt;= $N$9)*(TEXT(AC66:AI66,"yyyy-mm")=AL67)*(AC67:AI67 = "●")))</f>
        <v>0</v>
      </c>
      <c r="AN67" s="69" cm="1">
        <f t="array" ref="AN67">IF(AL67=AL66,0,SUMPRODUCT((AC66:AI66&gt;=$N$8)*(AC66:AI66 &lt;= $N$9)*(TEXT(AC66:AI66,"yyyy-mm")=AL67)*(AC67:AI67 = "▲")))</f>
        <v>0</v>
      </c>
      <c r="AO67" s="69" cm="1">
        <f t="array" ref="AO67">IF(AL67=AL66,0,SUMPRODUCT((AC66:AI66&gt;=$N$8)*(AC66:AI66 &lt;= $N$9)*(TEXT(AC66:AI66,"yyyy-mm")=AL67)*(AC67:AI67 = "★")))</f>
        <v>0</v>
      </c>
      <c r="AP67" s="68"/>
      <c r="AQ67" s="19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3"/>
    </row>
    <row r="68" spans="10:55" s="8" customFormat="1" ht="19.5" customHeight="1" x14ac:dyDescent="0.45">
      <c r="J68" s="86"/>
      <c r="K68" s="135"/>
      <c r="L68" s="132">
        <v>38</v>
      </c>
      <c r="M68" s="141">
        <f>S66+1</f>
        <v>46216</v>
      </c>
      <c r="N68" s="141">
        <f t="shared" ref="N68:S68" si="204">M68+1</f>
        <v>46217</v>
      </c>
      <c r="O68" s="141">
        <f t="shared" si="204"/>
        <v>46218</v>
      </c>
      <c r="P68" s="141">
        <f t="shared" si="204"/>
        <v>46219</v>
      </c>
      <c r="Q68" s="141">
        <f t="shared" si="204"/>
        <v>46220</v>
      </c>
      <c r="R68" s="142">
        <f t="shared" si="204"/>
        <v>46221</v>
      </c>
      <c r="S68" s="143">
        <f t="shared" si="204"/>
        <v>46222</v>
      </c>
      <c r="T68" s="135">
        <f t="shared" ref="T68" si="205">COUNTIF(M69:S69,"★")</f>
        <v>0</v>
      </c>
      <c r="U68" s="135"/>
      <c r="V68" s="135" t="str">
        <f>TEXT(M68,"YYYY-MM")</f>
        <v>2026-07</v>
      </c>
      <c r="W68" s="140" cm="1">
        <f t="array" ref="W68">SUMPRODUCT((M68:S68&gt;=$N$8)*(M68:S68 &lt;= $N$9)*(TEXT(M68:S68,"yyyy-mm")=V68)*(M69:S69 = "●"))</f>
        <v>0</v>
      </c>
      <c r="X68" s="140" cm="1">
        <f t="array" ref="X68">SUMPRODUCT((R68:S68&gt;=$N$8)*(R68:S68 &lt;= $N$9)*(TEXT(R68:S68,"yyyy-mm")=V68)*(R69:S69 = "▲"))</f>
        <v>0</v>
      </c>
      <c r="Y68" s="140" cm="1">
        <f t="array" ref="Y68">SUMPRODUCT((M68:S68&gt;=$N$8)*(M68:S68 &lt;= $N$9)*(TEXT(M68:S68,"yyyy-mm")=V68)*(M69:S69 = "★"))</f>
        <v>0</v>
      </c>
      <c r="Z68" s="135"/>
      <c r="AA68" s="135"/>
      <c r="AB68" s="132">
        <v>59</v>
      </c>
      <c r="AC68" s="141">
        <f>AI66+1</f>
        <v>46363</v>
      </c>
      <c r="AD68" s="141">
        <f t="shared" ref="AD68:AI68" si="206">AC68+1</f>
        <v>46364</v>
      </c>
      <c r="AE68" s="141">
        <f t="shared" si="206"/>
        <v>46365</v>
      </c>
      <c r="AF68" s="141">
        <f t="shared" si="206"/>
        <v>46366</v>
      </c>
      <c r="AG68" s="141">
        <f t="shared" si="206"/>
        <v>46367</v>
      </c>
      <c r="AH68" s="142">
        <f t="shared" si="206"/>
        <v>46368</v>
      </c>
      <c r="AI68" s="143">
        <f t="shared" si="206"/>
        <v>46369</v>
      </c>
      <c r="AJ68" s="68">
        <f t="shared" ref="AJ68" si="207">COUNTIF(AC69:AI69,"★")</f>
        <v>0</v>
      </c>
      <c r="AK68" s="68"/>
      <c r="AL68" s="68" t="str">
        <f>TEXT(AC68,"YYYY-MM")</f>
        <v>2026-12</v>
      </c>
      <c r="AM68" s="69" cm="1">
        <f t="array" ref="AM68">SUMPRODUCT((AC68:AI68&gt;=$N$8)*(AC68:AI68 &lt;= $N$9)*(TEXT(AC68:AI68,"yyyy-mm")=AL68)*(AC69:AI69 = "●"))</f>
        <v>0</v>
      </c>
      <c r="AN68" s="69" cm="1">
        <f t="array" ref="AN68">SUMPRODUCT((AH68:AI68&gt;=$N$8)*(AH68:AI68 &lt;= $N$9)*(TEXT(AH68:AI68,"yyyy-mm")=AL68)*(AH69:AI69 = "▲"))</f>
        <v>0</v>
      </c>
      <c r="AO68" s="69" cm="1">
        <f t="array" ref="AO68">SUMPRODUCT((AC68:AI68&gt;=$N$8)*(AC68:AI68 &lt;= $N$9)*(TEXT(AC68:AI68,"yyyy-mm")=AL68)*(AC69:AI69 = "★"))</f>
        <v>0</v>
      </c>
      <c r="AP68" s="68"/>
      <c r="AQ68" s="19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3"/>
    </row>
    <row r="69" spans="10:55" s="8" customFormat="1" ht="19.5" customHeight="1" thickBot="1" x14ac:dyDescent="0.5">
      <c r="J69" s="86"/>
      <c r="K69" s="135" t="str">
        <f t="shared" ref="K69" si="208">IF(U69&gt;=0.285,"OK","NG")</f>
        <v>NG</v>
      </c>
      <c r="L69" s="136"/>
      <c r="M69" s="144"/>
      <c r="N69" s="144"/>
      <c r="O69" s="144"/>
      <c r="P69" s="144"/>
      <c r="Q69" s="144"/>
      <c r="R69" s="145"/>
      <c r="S69" s="146"/>
      <c r="T69" s="135">
        <f t="shared" ref="T69" si="209">COUNTIF(M69:S69,"●")</f>
        <v>0</v>
      </c>
      <c r="U69" s="147">
        <f t="shared" ref="U69" si="210">IF(COUNTA(M69:S69)=0,-1,IF(OR(COUNTIF(M69:S69,"▲")&gt;6,AND(M68&lt;$N$9,$N$9&lt;S68)),0.285,IF(T68+T69=0,0,T69/(T69+T68))))</f>
        <v>-1</v>
      </c>
      <c r="V69" s="135" t="str">
        <f>TEXT(S68,"YYYY-MM")</f>
        <v>2026-07</v>
      </c>
      <c r="W69" s="140" cm="1">
        <f t="array" ref="W69">IF(V69=V68,0,SUMPRODUCT((M68:S68&gt;=$N$8)*(M68:S68 &lt;= $N$9)*(TEXT(M68:S68,"yyyy-mm")=V69)*(M69:S69 = "●")))</f>
        <v>0</v>
      </c>
      <c r="X69" s="140" cm="1">
        <f t="array" ref="X69">IF(V69=V68,0,SUMPRODUCT((M68:S68&gt;=$N$8)*(M68:S68 &lt;= $N$9)*(TEXT(M68:S68,"yyyy-mm")=V69)*(M69:S69 = "▲")))</f>
        <v>0</v>
      </c>
      <c r="Y69" s="140" cm="1">
        <f t="array" ref="Y69">IF(V69=V68,0,SUMPRODUCT((M68:S68&gt;=$N$8)*(M68:S68 &lt;= $N$9)*(TEXT(M68:S68,"yyyy-mm")=V69)*(M69:S69 = "★")))</f>
        <v>0</v>
      </c>
      <c r="Z69" s="135"/>
      <c r="AA69" s="135" t="str">
        <f t="shared" ref="AA69" si="211">IF(AK69&gt;=0.285,"OK","NG")</f>
        <v>NG</v>
      </c>
      <c r="AB69" s="136"/>
      <c r="AC69" s="144"/>
      <c r="AD69" s="144"/>
      <c r="AE69" s="144"/>
      <c r="AF69" s="144"/>
      <c r="AG69" s="144"/>
      <c r="AH69" s="145"/>
      <c r="AI69" s="146"/>
      <c r="AJ69" s="68">
        <f t="shared" ref="AJ69" si="212">COUNTIF(AC69:AI69,"●")</f>
        <v>0</v>
      </c>
      <c r="AK69" s="70">
        <f t="shared" ref="AK69" si="213">IF(COUNTA(AC69:AI69)=0,-1,IF(OR(COUNTIF(AC69:AI69,"▲")&gt;6,AND(AC68&lt;$N$9,$N$9&lt;AI68)),0.285,IF(AJ68+AJ69=0,0,AJ69/(AJ69+AJ68))))</f>
        <v>-1</v>
      </c>
      <c r="AL69" s="68" t="str">
        <f>TEXT(AI68,"YYYY-MM")</f>
        <v>2026-12</v>
      </c>
      <c r="AM69" s="69" cm="1">
        <f t="array" ref="AM69">IF(AL69=AL68,0,SUMPRODUCT((AC68:AI68&gt;=$N$8)*(AC68:AI68 &lt;= $N$9)*(TEXT(AC68:AI68,"yyyy-mm")=AL69)*(AC69:AI69 = "●")))</f>
        <v>0</v>
      </c>
      <c r="AN69" s="69" cm="1">
        <f t="array" ref="AN69">IF(AL69=AL68,0,SUMPRODUCT((AC68:AI68&gt;=$N$8)*(AC68:AI68 &lt;= $N$9)*(TEXT(AC68:AI68,"yyyy-mm")=AL69)*(AC69:AI69 = "▲")))</f>
        <v>0</v>
      </c>
      <c r="AO69" s="69" cm="1">
        <f t="array" ref="AO69">IF(AL69=AL68,0,SUMPRODUCT((AC68:AI68&gt;=$N$8)*(AC68:AI68 &lt;= $N$9)*(TEXT(AC68:AI68,"yyyy-mm")=AL69)*(AC69:AI69 = "★")))</f>
        <v>0</v>
      </c>
      <c r="AP69" s="68"/>
      <c r="AQ69" s="19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3"/>
    </row>
    <row r="70" spans="10:55" s="8" customFormat="1" ht="19.5" customHeight="1" x14ac:dyDescent="0.45">
      <c r="J70" s="86"/>
      <c r="K70" s="135"/>
      <c r="L70" s="132">
        <v>39</v>
      </c>
      <c r="M70" s="141">
        <f>S68+1</f>
        <v>46223</v>
      </c>
      <c r="N70" s="141">
        <f t="shared" ref="N70:S70" si="214">M70+1</f>
        <v>46224</v>
      </c>
      <c r="O70" s="141">
        <f t="shared" si="214"/>
        <v>46225</v>
      </c>
      <c r="P70" s="141">
        <f t="shared" si="214"/>
        <v>46226</v>
      </c>
      <c r="Q70" s="141">
        <f t="shared" si="214"/>
        <v>46227</v>
      </c>
      <c r="R70" s="142">
        <f t="shared" si="214"/>
        <v>46228</v>
      </c>
      <c r="S70" s="143">
        <f t="shared" si="214"/>
        <v>46229</v>
      </c>
      <c r="T70" s="135">
        <f t="shared" ref="T70" si="215">COUNTIF(M71:S71,"★")</f>
        <v>0</v>
      </c>
      <c r="U70" s="135"/>
      <c r="V70" s="135" t="str">
        <f>TEXT(M70,"YYYY-MM")</f>
        <v>2026-07</v>
      </c>
      <c r="W70" s="140" cm="1">
        <f t="array" ref="W70">SUMPRODUCT((M70:S70&gt;=$N$8)*(M70:S70 &lt;= $N$9)*(TEXT(M70:S70,"yyyy-mm")=V70)*(M71:S71 = "●"))</f>
        <v>0</v>
      </c>
      <c r="X70" s="140" cm="1">
        <f t="array" ref="X70">SUMPRODUCT((R70:S70&gt;=$N$8)*(R70:S70 &lt;= $N$9)*(TEXT(R70:S70,"yyyy-mm")=V70)*(R71:S71 = "▲"))</f>
        <v>0</v>
      </c>
      <c r="Y70" s="140" cm="1">
        <f t="array" ref="Y70">SUMPRODUCT((M70:S70&gt;=$N$8)*(M70:S70 &lt;= $N$9)*(TEXT(M70:S70,"yyyy-mm")=V70)*(M71:S71 = "★"))</f>
        <v>0</v>
      </c>
      <c r="Z70" s="135"/>
      <c r="AA70" s="135"/>
      <c r="AB70" s="132">
        <v>60</v>
      </c>
      <c r="AC70" s="141">
        <f>AI68+1</f>
        <v>46370</v>
      </c>
      <c r="AD70" s="141">
        <f t="shared" ref="AD70:AI70" si="216">AC70+1</f>
        <v>46371</v>
      </c>
      <c r="AE70" s="141">
        <f t="shared" si="216"/>
        <v>46372</v>
      </c>
      <c r="AF70" s="141">
        <f t="shared" si="216"/>
        <v>46373</v>
      </c>
      <c r="AG70" s="141">
        <f t="shared" si="216"/>
        <v>46374</v>
      </c>
      <c r="AH70" s="142">
        <f t="shared" si="216"/>
        <v>46375</v>
      </c>
      <c r="AI70" s="143">
        <f t="shared" si="216"/>
        <v>46376</v>
      </c>
      <c r="AJ70" s="68">
        <f t="shared" ref="AJ70" si="217">COUNTIF(AC71:AI71,"★")</f>
        <v>0</v>
      </c>
      <c r="AK70" s="68"/>
      <c r="AL70" s="68" t="str">
        <f>TEXT(AC70,"YYYY-MM")</f>
        <v>2026-12</v>
      </c>
      <c r="AM70" s="69" cm="1">
        <f t="array" ref="AM70">SUMPRODUCT((AC70:AI70&gt;=$N$8)*(AC70:AI70 &lt;= $N$9)*(TEXT(AC70:AI70,"yyyy-mm")=AL70)*(AC71:AI71 = "●"))</f>
        <v>0</v>
      </c>
      <c r="AN70" s="69" cm="1">
        <f t="array" ref="AN70">SUMPRODUCT((AH70:AI70&gt;=$N$8)*(AH70:AI70 &lt;= $N$9)*(TEXT(AH70:AI70,"yyyy-mm")=AL70)*(AH71:AI71 = "▲"))</f>
        <v>0</v>
      </c>
      <c r="AO70" s="69" cm="1">
        <f t="array" ref="AO70">SUMPRODUCT((AC70:AI70&gt;=$N$8)*(AC70:AI70 &lt;= $N$9)*(TEXT(AC70:AI70,"yyyy-mm")=AL70)*(AC71:AI71 = "★"))</f>
        <v>0</v>
      </c>
      <c r="AP70" s="68"/>
      <c r="AQ70" s="19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3"/>
    </row>
    <row r="71" spans="10:55" s="8" customFormat="1" ht="19.5" customHeight="1" thickBot="1" x14ac:dyDescent="0.5">
      <c r="J71" s="86"/>
      <c r="K71" s="135" t="str">
        <f t="shared" ref="K71" si="218">IF(U71&gt;=0.285,"OK","NG")</f>
        <v>NG</v>
      </c>
      <c r="L71" s="136"/>
      <c r="M71" s="144"/>
      <c r="N71" s="144"/>
      <c r="O71" s="144"/>
      <c r="P71" s="144"/>
      <c r="Q71" s="144"/>
      <c r="R71" s="145"/>
      <c r="S71" s="146"/>
      <c r="T71" s="135">
        <f t="shared" ref="T71" si="219">COUNTIF(M71:S71,"●")</f>
        <v>0</v>
      </c>
      <c r="U71" s="147">
        <f t="shared" ref="U71" si="220">IF(COUNTA(M71:S71)=0,-1,IF(OR(COUNTIF(M71:S71,"▲")&gt;6,AND(M70&lt;$N$9,$N$9&lt;S70)),0.285,IF(T70+T71=0,0,T71/(T71+T70))))</f>
        <v>-1</v>
      </c>
      <c r="V71" s="135" t="str">
        <f>TEXT(S70,"YYYY-MM")</f>
        <v>2026-07</v>
      </c>
      <c r="W71" s="140" cm="1">
        <f t="array" ref="W71">IF(V71=V70,0,SUMPRODUCT((M70:S70&gt;=$N$8)*(M70:S70 &lt;= $N$9)*(TEXT(M70:S70,"yyyy-mm")=V71)*(M71:S71 = "●")))</f>
        <v>0</v>
      </c>
      <c r="X71" s="140" cm="1">
        <f t="array" ref="X71">IF(V71=V70,0,SUMPRODUCT((M70:S70&gt;=$N$8)*(M70:S70 &lt;= $N$9)*(TEXT(M70:S70,"yyyy-mm")=V71)*(M71:S71 = "▲")))</f>
        <v>0</v>
      </c>
      <c r="Y71" s="140" cm="1">
        <f t="array" ref="Y71">IF(V71=V70,0,SUMPRODUCT((M70:S70&gt;=$N$8)*(M70:S70 &lt;= $N$9)*(TEXT(M70:S70,"yyyy-mm")=V71)*(M71:S71 = "★")))</f>
        <v>0</v>
      </c>
      <c r="Z71" s="135"/>
      <c r="AA71" s="135" t="str">
        <f t="shared" ref="AA71" si="221">IF(AK71&gt;=0.285,"OK","NG")</f>
        <v>NG</v>
      </c>
      <c r="AB71" s="136"/>
      <c r="AC71" s="144"/>
      <c r="AD71" s="144"/>
      <c r="AE71" s="144"/>
      <c r="AF71" s="144"/>
      <c r="AG71" s="144"/>
      <c r="AH71" s="145"/>
      <c r="AI71" s="146"/>
      <c r="AJ71" s="68">
        <f t="shared" ref="AJ71" si="222">COUNTIF(AC71:AI71,"●")</f>
        <v>0</v>
      </c>
      <c r="AK71" s="70">
        <f t="shared" ref="AK71" si="223">IF(COUNTA(AC71:AI71)=0,-1,IF(OR(COUNTIF(AC71:AI71,"▲")&gt;6,AND(AC70&lt;$N$9,$N$9&lt;AI70)),0.285,IF(AJ70+AJ71=0,0,AJ71/(AJ71+AJ70))))</f>
        <v>-1</v>
      </c>
      <c r="AL71" s="68" t="str">
        <f>TEXT(AI70,"YYYY-MM")</f>
        <v>2026-12</v>
      </c>
      <c r="AM71" s="69" cm="1">
        <f t="array" ref="AM71">IF(AL71=AL70,0,SUMPRODUCT((AC70:AI70&gt;=$N$8)*(AC70:AI70 &lt;= $N$9)*(TEXT(AC70:AI70,"yyyy-mm")=AL71)*(AC71:AI71 = "●")))</f>
        <v>0</v>
      </c>
      <c r="AN71" s="69" cm="1">
        <f t="array" ref="AN71">IF(AL71=AL70,0,SUMPRODUCT((AC70:AI70&gt;=$N$8)*(AC70:AI70 &lt;= $N$9)*(TEXT(AC70:AI70,"yyyy-mm")=AL71)*(AC71:AI71 = "▲")))</f>
        <v>0</v>
      </c>
      <c r="AO71" s="69" cm="1">
        <f t="array" ref="AO71">IF(AL71=AL70,0,SUMPRODUCT((AC70:AI70&gt;=$N$8)*(AC70:AI70 &lt;= $N$9)*(TEXT(AC70:AI70,"yyyy-mm")=AL71)*(AC71:AI71 = "★")))</f>
        <v>0</v>
      </c>
      <c r="AP71" s="68"/>
      <c r="AQ71" s="19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3"/>
    </row>
    <row r="72" spans="10:55" s="8" customFormat="1" ht="19.5" customHeight="1" x14ac:dyDescent="0.45">
      <c r="J72" s="86"/>
      <c r="K72" s="135"/>
      <c r="L72" s="132">
        <v>40</v>
      </c>
      <c r="M72" s="141">
        <f>S70+1</f>
        <v>46230</v>
      </c>
      <c r="N72" s="141">
        <f t="shared" ref="N72:S72" si="224">M72+1</f>
        <v>46231</v>
      </c>
      <c r="O72" s="141">
        <f t="shared" si="224"/>
        <v>46232</v>
      </c>
      <c r="P72" s="141">
        <f t="shared" si="224"/>
        <v>46233</v>
      </c>
      <c r="Q72" s="141">
        <f t="shared" si="224"/>
        <v>46234</v>
      </c>
      <c r="R72" s="142">
        <f t="shared" si="224"/>
        <v>46235</v>
      </c>
      <c r="S72" s="143">
        <f t="shared" si="224"/>
        <v>46236</v>
      </c>
      <c r="T72" s="135">
        <f t="shared" ref="T72" si="225">COUNTIF(M73:S73,"★")</f>
        <v>0</v>
      </c>
      <c r="U72" s="135"/>
      <c r="V72" s="135" t="str">
        <f>TEXT(M72,"YYYY-MM")</f>
        <v>2026-07</v>
      </c>
      <c r="W72" s="140" cm="1">
        <f t="array" ref="W72">SUMPRODUCT((M72:S72&gt;=$N$8)*(M72:S72 &lt;= $N$9)*(TEXT(M72:S72,"yyyy-mm")=V72)*(M73:S73 = "●"))</f>
        <v>0</v>
      </c>
      <c r="X72" s="140" cm="1">
        <f t="array" ref="X72">SUMPRODUCT((R72:S72&gt;=$N$8)*(R72:S72 &lt;= $N$9)*(TEXT(R72:S72,"yyyy-mm")=V72)*(R73:S73 = "▲"))</f>
        <v>0</v>
      </c>
      <c r="Y72" s="140" cm="1">
        <f t="array" ref="Y72">SUMPRODUCT((M72:S72&gt;=$N$8)*(M72:S72 &lt;= $N$9)*(TEXT(M72:S72,"yyyy-mm")=V72)*(M73:S73 = "★"))</f>
        <v>0</v>
      </c>
      <c r="Z72" s="135"/>
      <c r="AA72" s="135"/>
      <c r="AB72" s="132">
        <v>61</v>
      </c>
      <c r="AC72" s="141">
        <f>AI70+1</f>
        <v>46377</v>
      </c>
      <c r="AD72" s="141">
        <f t="shared" ref="AD72:AI72" si="226">AC72+1</f>
        <v>46378</v>
      </c>
      <c r="AE72" s="141">
        <f t="shared" si="226"/>
        <v>46379</v>
      </c>
      <c r="AF72" s="141">
        <f t="shared" si="226"/>
        <v>46380</v>
      </c>
      <c r="AG72" s="141">
        <f t="shared" si="226"/>
        <v>46381</v>
      </c>
      <c r="AH72" s="142">
        <f t="shared" si="226"/>
        <v>46382</v>
      </c>
      <c r="AI72" s="143">
        <f t="shared" si="226"/>
        <v>46383</v>
      </c>
      <c r="AJ72" s="68">
        <f t="shared" ref="AJ72" si="227">COUNTIF(AC73:AI73,"★")</f>
        <v>0</v>
      </c>
      <c r="AK72" s="68"/>
      <c r="AL72" s="68" t="str">
        <f>TEXT(AC72,"YYYY-MM")</f>
        <v>2026-12</v>
      </c>
      <c r="AM72" s="69" cm="1">
        <f t="array" ref="AM72">SUMPRODUCT((AC72:AI72&gt;=$N$8)*(AC72:AI72 &lt;= $N$9)*(TEXT(AC72:AI72,"yyyy-mm")=AL72)*(AC73:AI73 = "●"))</f>
        <v>0</v>
      </c>
      <c r="AN72" s="69" cm="1">
        <f t="array" ref="AN72">SUMPRODUCT((AH72:AI72&gt;=$N$8)*(AH72:AI72 &lt;= $N$9)*(TEXT(AH72:AI72,"yyyy-mm")=AL72)*(AH73:AI73 = "▲"))</f>
        <v>0</v>
      </c>
      <c r="AO72" s="69" cm="1">
        <f t="array" ref="AO72">SUMPRODUCT((AC72:AI72&gt;=$N$8)*(AC72:AI72 &lt;= $N$9)*(TEXT(AC72:AI72,"yyyy-mm")=AL72)*(AC73:AI73 = "★"))</f>
        <v>0</v>
      </c>
      <c r="AP72" s="68"/>
      <c r="AQ72" s="19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3"/>
    </row>
    <row r="73" spans="10:55" s="8" customFormat="1" ht="19.5" customHeight="1" thickBot="1" x14ac:dyDescent="0.5">
      <c r="J73" s="86"/>
      <c r="K73" s="135" t="str">
        <f t="shared" ref="K73" si="228">IF(U73&gt;=0.285,"OK","NG")</f>
        <v>NG</v>
      </c>
      <c r="L73" s="136"/>
      <c r="M73" s="144"/>
      <c r="N73" s="144"/>
      <c r="O73" s="144"/>
      <c r="P73" s="144"/>
      <c r="Q73" s="144"/>
      <c r="R73" s="145"/>
      <c r="S73" s="146"/>
      <c r="T73" s="135">
        <f t="shared" ref="T73" si="229">COUNTIF(M73:S73,"●")</f>
        <v>0</v>
      </c>
      <c r="U73" s="147">
        <f t="shared" ref="U73" si="230">IF(COUNTA(M73:S73)=0,-1,IF(OR(COUNTIF(M73:S73,"▲")&gt;6,AND(M72&lt;$N$9,$N$9&lt;S72)),0.285,IF(T72+T73=0,0,T73/(T73+T72))))</f>
        <v>-1</v>
      </c>
      <c r="V73" s="135" t="str">
        <f>TEXT(S72,"YYYY-MM")</f>
        <v>2026-08</v>
      </c>
      <c r="W73" s="140" cm="1">
        <f t="array" ref="W73">IF(V73=V72,0,SUMPRODUCT((M72:S72&gt;=$N$8)*(M72:S72 &lt;= $N$9)*(TEXT(M72:S72,"yyyy-mm")=V73)*(M73:S73 = "●")))</f>
        <v>0</v>
      </c>
      <c r="X73" s="140" cm="1">
        <f t="array" ref="X73">IF(V73=V72,0,SUMPRODUCT((M72:S72&gt;=$N$8)*(M72:S72 &lt;= $N$9)*(TEXT(M72:S72,"yyyy-mm")=V73)*(M73:S73 = "▲")))</f>
        <v>0</v>
      </c>
      <c r="Y73" s="140" cm="1">
        <f t="array" ref="Y73">IF(V73=V72,0,SUMPRODUCT((M72:S72&gt;=$N$8)*(M72:S72 &lt;= $N$9)*(TEXT(M72:S72,"yyyy-mm")=V73)*(M73:S73 = "★")))</f>
        <v>0</v>
      </c>
      <c r="Z73" s="135"/>
      <c r="AA73" s="135" t="str">
        <f t="shared" ref="AA73" si="231">IF(AK73&gt;=0.285,"OK","NG")</f>
        <v>NG</v>
      </c>
      <c r="AB73" s="136"/>
      <c r="AC73" s="144"/>
      <c r="AD73" s="144"/>
      <c r="AE73" s="144"/>
      <c r="AF73" s="144"/>
      <c r="AG73" s="144"/>
      <c r="AH73" s="145"/>
      <c r="AI73" s="146"/>
      <c r="AJ73" s="68">
        <f t="shared" ref="AJ73" si="232">COUNTIF(AC73:AI73,"●")</f>
        <v>0</v>
      </c>
      <c r="AK73" s="70">
        <f t="shared" ref="AK73" si="233">IF(COUNTA(AC73:AI73)=0,-1,IF(OR(COUNTIF(AC73:AI73,"▲")&gt;6,AND(AC72&lt;$N$9,$N$9&lt;AI72)),0.285,IF(AJ72+AJ73=0,0,AJ73/(AJ73+AJ72))))</f>
        <v>-1</v>
      </c>
      <c r="AL73" s="68" t="str">
        <f>TEXT(AI72,"YYYY-MM")</f>
        <v>2026-12</v>
      </c>
      <c r="AM73" s="69" cm="1">
        <f t="array" ref="AM73">IF(AL73=AL72,0,SUMPRODUCT((AC72:AI72&gt;=$N$8)*(AC72:AI72 &lt;= $N$9)*(TEXT(AC72:AI72,"yyyy-mm")=AL73)*(AC73:AI73 = "●")))</f>
        <v>0</v>
      </c>
      <c r="AN73" s="69" cm="1">
        <f t="array" ref="AN73">IF(AL73=AL72,0,SUMPRODUCT((AC72:AI72&gt;=$N$8)*(AC72:AI72 &lt;= $N$9)*(TEXT(AC72:AI72,"yyyy-mm")=AL73)*(AC73:AI73 = "▲")))</f>
        <v>0</v>
      </c>
      <c r="AO73" s="69" cm="1">
        <f t="array" ref="AO73">IF(AL73=AL72,0,SUMPRODUCT((AC72:AI72&gt;=$N$8)*(AC72:AI72 &lt;= $N$9)*(TEXT(AC72:AI72,"yyyy-mm")=AL73)*(AC73:AI73 = "★")))</f>
        <v>0</v>
      </c>
      <c r="AP73" s="68"/>
      <c r="AQ73" s="19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3"/>
    </row>
    <row r="74" spans="10:55" s="8" customFormat="1" ht="19.5" customHeight="1" x14ac:dyDescent="0.45">
      <c r="J74" s="86"/>
      <c r="K74" s="135"/>
      <c r="L74" s="132">
        <v>41</v>
      </c>
      <c r="M74" s="141">
        <f>S72+1</f>
        <v>46237</v>
      </c>
      <c r="N74" s="141">
        <f t="shared" ref="N74:S74" si="234">M74+1</f>
        <v>46238</v>
      </c>
      <c r="O74" s="141">
        <f t="shared" si="234"/>
        <v>46239</v>
      </c>
      <c r="P74" s="141">
        <f t="shared" si="234"/>
        <v>46240</v>
      </c>
      <c r="Q74" s="141">
        <f t="shared" si="234"/>
        <v>46241</v>
      </c>
      <c r="R74" s="142">
        <f t="shared" si="234"/>
        <v>46242</v>
      </c>
      <c r="S74" s="143">
        <f t="shared" si="234"/>
        <v>46243</v>
      </c>
      <c r="T74" s="135">
        <f t="shared" ref="T74" si="235">COUNTIF(M75:S75,"★")</f>
        <v>0</v>
      </c>
      <c r="U74" s="135"/>
      <c r="V74" s="135" t="str">
        <f>TEXT(M74,"YYYY-MM")</f>
        <v>2026-08</v>
      </c>
      <c r="W74" s="140" cm="1">
        <f t="array" ref="W74">SUMPRODUCT((M74:S74&gt;=$N$8)*(M74:S74 &lt;= $N$9)*(TEXT(M74:S74,"yyyy-mm")=V74)*(M75:S75 = "●"))</f>
        <v>0</v>
      </c>
      <c r="X74" s="140" cm="1">
        <f t="array" ref="X74">SUMPRODUCT((R74:S74&gt;=$N$8)*(R74:S74 &lt;= $N$9)*(TEXT(R74:S74,"yyyy-mm")=V74)*(R75:S75 = "▲"))</f>
        <v>0</v>
      </c>
      <c r="Y74" s="140" cm="1">
        <f t="array" ref="Y74">SUMPRODUCT((M74:S74&gt;=$N$8)*(M74:S74 &lt;= $N$9)*(TEXT(M74:S74,"yyyy-mm")=V74)*(M75:S75 = "★"))</f>
        <v>0</v>
      </c>
      <c r="Z74" s="135"/>
      <c r="AA74" s="135"/>
      <c r="AB74" s="132">
        <v>62</v>
      </c>
      <c r="AC74" s="141">
        <f>AI72+1</f>
        <v>46384</v>
      </c>
      <c r="AD74" s="141">
        <f t="shared" ref="AD74:AI74" si="236">AC74+1</f>
        <v>46385</v>
      </c>
      <c r="AE74" s="141">
        <f t="shared" si="236"/>
        <v>46386</v>
      </c>
      <c r="AF74" s="141">
        <f t="shared" si="236"/>
        <v>46387</v>
      </c>
      <c r="AG74" s="141">
        <f t="shared" si="236"/>
        <v>46388</v>
      </c>
      <c r="AH74" s="142">
        <f t="shared" si="236"/>
        <v>46389</v>
      </c>
      <c r="AI74" s="143">
        <f t="shared" si="236"/>
        <v>46390</v>
      </c>
      <c r="AJ74" s="68">
        <f t="shared" ref="AJ74" si="237">COUNTIF(AC75:AI75,"★")</f>
        <v>0</v>
      </c>
      <c r="AK74" s="68"/>
      <c r="AL74" s="68" t="str">
        <f>TEXT(AC74,"YYYY-MM")</f>
        <v>2026-12</v>
      </c>
      <c r="AM74" s="69" cm="1">
        <f t="array" ref="AM74">SUMPRODUCT((AC74:AI74&gt;=$N$8)*(AC74:AI74 &lt;= $N$9)*(TEXT(AC74:AI74,"yyyy-mm")=AL74)*(AC75:AI75 = "●"))</f>
        <v>0</v>
      </c>
      <c r="AN74" s="69" cm="1">
        <f t="array" ref="AN74">SUMPRODUCT((AH74:AI74&gt;=$N$8)*(AH74:AI74 &lt;= $N$9)*(TEXT(AH74:AI74,"yyyy-mm")=AL74)*(AH75:AI75 = "▲"))</f>
        <v>0</v>
      </c>
      <c r="AO74" s="69" cm="1">
        <f t="array" ref="AO74">SUMPRODUCT((AC74:AI74&gt;=$N$8)*(AC74:AI74 &lt;= $N$9)*(TEXT(AC74:AI74,"yyyy-mm")=AL74)*(AC75:AI75 = "★"))</f>
        <v>0</v>
      </c>
      <c r="AP74" s="68"/>
      <c r="AQ74" s="19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3"/>
    </row>
    <row r="75" spans="10:55" s="8" customFormat="1" ht="19.5" customHeight="1" thickBot="1" x14ac:dyDescent="0.5">
      <c r="J75" s="86"/>
      <c r="K75" s="135" t="str">
        <f t="shared" ref="K75" si="238">IF(U75&gt;=0.285,"OK","NG")</f>
        <v>NG</v>
      </c>
      <c r="L75" s="136"/>
      <c r="M75" s="144"/>
      <c r="N75" s="144"/>
      <c r="O75" s="144"/>
      <c r="P75" s="144"/>
      <c r="Q75" s="144"/>
      <c r="R75" s="145"/>
      <c r="S75" s="146"/>
      <c r="T75" s="135">
        <f t="shared" ref="T75" si="239">COUNTIF(M75:S75,"●")</f>
        <v>0</v>
      </c>
      <c r="U75" s="147">
        <f t="shared" ref="U75" si="240">IF(COUNTA(M75:S75)=0,-1,IF(OR(COUNTIF(M75:S75,"▲")&gt;6,AND(M74&lt;$N$9,$N$9&lt;S74)),0.285,IF(T74+T75=0,0,T75/(T75+T74))))</f>
        <v>-1</v>
      </c>
      <c r="V75" s="135" t="str">
        <f>TEXT(S74,"YYYY-MM")</f>
        <v>2026-08</v>
      </c>
      <c r="W75" s="140" cm="1">
        <f t="array" ref="W75">IF(V75=V74,0,SUMPRODUCT((M74:S74&gt;=$N$8)*(M74:S74 &lt;= $N$9)*(TEXT(M74:S74,"yyyy-mm")=V75)*(M75:S75 = "●")))</f>
        <v>0</v>
      </c>
      <c r="X75" s="140" cm="1">
        <f t="array" ref="X75">IF(V75=V74,0,SUMPRODUCT((M74:S74&gt;=$N$8)*(M74:S74 &lt;= $N$9)*(TEXT(M74:S74,"yyyy-mm")=V75)*(M75:S75 = "▲")))</f>
        <v>0</v>
      </c>
      <c r="Y75" s="140" cm="1">
        <f t="array" ref="Y75">IF(V75=V74,0,SUMPRODUCT((M74:S74&gt;=$N$8)*(M74:S74 &lt;= $N$9)*(TEXT(M74:S74,"yyyy-mm")=V75)*(M75:S75 = "★")))</f>
        <v>0</v>
      </c>
      <c r="Z75" s="135"/>
      <c r="AA75" s="135" t="str">
        <f t="shared" ref="AA75" si="241">IF(AK75&gt;=0.285,"OK","NG")</f>
        <v>NG</v>
      </c>
      <c r="AB75" s="136"/>
      <c r="AC75" s="144"/>
      <c r="AD75" s="144"/>
      <c r="AE75" s="144"/>
      <c r="AF75" s="144"/>
      <c r="AG75" s="144"/>
      <c r="AH75" s="145"/>
      <c r="AI75" s="146"/>
      <c r="AJ75" s="68">
        <f t="shared" ref="AJ75" si="242">COUNTIF(AC75:AI75,"●")</f>
        <v>0</v>
      </c>
      <c r="AK75" s="70">
        <f t="shared" ref="AK75" si="243">IF(COUNTA(AC75:AI75)=0,-1,IF(OR(COUNTIF(AC75:AI75,"▲")&gt;6,AND(AC74&lt;$N$9,$N$9&lt;AI74)),0.285,IF(AJ74+AJ75=0,0,AJ75/(AJ75+AJ74))))</f>
        <v>-1</v>
      </c>
      <c r="AL75" s="68" t="str">
        <f>TEXT(AI74,"YYYY-MM")</f>
        <v>2027-01</v>
      </c>
      <c r="AM75" s="69" cm="1">
        <f t="array" ref="AM75">IF(AL75=AL74,0,SUMPRODUCT((AC74:AI74&gt;=$N$8)*(AC74:AI74 &lt;= $N$9)*(TEXT(AC74:AI74,"yyyy-mm")=AL75)*(AC75:AI75 = "●")))</f>
        <v>0</v>
      </c>
      <c r="AN75" s="69" cm="1">
        <f t="array" ref="AN75">IF(AL75=AL74,0,SUMPRODUCT((AC74:AI74&gt;=$N$8)*(AC74:AI74 &lt;= $N$9)*(TEXT(AC74:AI74,"yyyy-mm")=AL75)*(AC75:AI75 = "▲")))</f>
        <v>0</v>
      </c>
      <c r="AO75" s="69" cm="1">
        <f t="array" ref="AO75">IF(AL75=AL74,0,SUMPRODUCT((AC74:AI74&gt;=$N$8)*(AC74:AI74 &lt;= $N$9)*(TEXT(AC74:AI74,"yyyy-mm")=AL75)*(AC75:AI75 = "★")))</f>
        <v>0</v>
      </c>
      <c r="AP75" s="68"/>
      <c r="AQ75" s="19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3"/>
    </row>
    <row r="76" spans="10:55" s="8" customFormat="1" ht="19.5" customHeight="1" x14ac:dyDescent="0.45">
      <c r="J76" s="86"/>
      <c r="K76" s="135"/>
      <c r="L76" s="132">
        <v>42</v>
      </c>
      <c r="M76" s="141">
        <f>S74+1</f>
        <v>46244</v>
      </c>
      <c r="N76" s="141">
        <f t="shared" ref="N76:S76" si="244">M76+1</f>
        <v>46245</v>
      </c>
      <c r="O76" s="141">
        <f t="shared" si="244"/>
        <v>46246</v>
      </c>
      <c r="P76" s="141">
        <f t="shared" si="244"/>
        <v>46247</v>
      </c>
      <c r="Q76" s="141">
        <f t="shared" si="244"/>
        <v>46248</v>
      </c>
      <c r="R76" s="142">
        <f t="shared" si="244"/>
        <v>46249</v>
      </c>
      <c r="S76" s="143">
        <f t="shared" si="244"/>
        <v>46250</v>
      </c>
      <c r="T76" s="135">
        <f t="shared" ref="T76" si="245">COUNTIF(M77:S77,"★")</f>
        <v>0</v>
      </c>
      <c r="U76" s="135"/>
      <c r="V76" s="135" t="str">
        <f>TEXT(M76,"YYYY-MM")</f>
        <v>2026-08</v>
      </c>
      <c r="W76" s="140" cm="1">
        <f t="array" ref="W76">SUMPRODUCT((M76:S76&gt;=$N$8)*(M76:S76 &lt;= $N$9)*(TEXT(M76:S76,"yyyy-mm")=V76)*(M77:S77 = "●"))</f>
        <v>0</v>
      </c>
      <c r="X76" s="140" cm="1">
        <f t="array" ref="X76">SUMPRODUCT((R76:S76&gt;=$N$8)*(R76:S76 &lt;= $N$9)*(TEXT(R76:S76,"yyyy-mm")=V76)*(R77:S77 = "▲"))</f>
        <v>0</v>
      </c>
      <c r="Y76" s="140" cm="1">
        <f t="array" ref="Y76">SUMPRODUCT((M76:S76&gt;=$N$8)*(M76:S76 &lt;= $N$9)*(TEXT(M76:S76,"yyyy-mm")=V76)*(M77:S77 = "★"))</f>
        <v>0</v>
      </c>
      <c r="Z76" s="135"/>
      <c r="AA76" s="135"/>
      <c r="AB76" s="132">
        <v>63</v>
      </c>
      <c r="AC76" s="141">
        <f>AI74+1</f>
        <v>46391</v>
      </c>
      <c r="AD76" s="141">
        <f t="shared" ref="AD76:AI76" si="246">AC76+1</f>
        <v>46392</v>
      </c>
      <c r="AE76" s="141">
        <f t="shared" si="246"/>
        <v>46393</v>
      </c>
      <c r="AF76" s="141">
        <f t="shared" si="246"/>
        <v>46394</v>
      </c>
      <c r="AG76" s="141">
        <f t="shared" si="246"/>
        <v>46395</v>
      </c>
      <c r="AH76" s="142">
        <f t="shared" si="246"/>
        <v>46396</v>
      </c>
      <c r="AI76" s="143">
        <f t="shared" si="246"/>
        <v>46397</v>
      </c>
      <c r="AJ76" s="68">
        <f t="shared" ref="AJ76" si="247">COUNTIF(AC77:AI77,"★")</f>
        <v>0</v>
      </c>
      <c r="AK76" s="68"/>
      <c r="AL76" s="68" t="str">
        <f>TEXT(AC76,"YYYY-MM")</f>
        <v>2027-01</v>
      </c>
      <c r="AM76" s="69" cm="1">
        <f t="array" ref="AM76">SUMPRODUCT((AC76:AI76&gt;=$N$8)*(AC76:AI76 &lt;= $N$9)*(TEXT(AC76:AI76,"yyyy-mm")=AL76)*(AC77:AI77 = "●"))</f>
        <v>0</v>
      </c>
      <c r="AN76" s="69" cm="1">
        <f t="array" ref="AN76">SUMPRODUCT((AH76:AI76&gt;=$N$8)*(AH76:AI76 &lt;= $N$9)*(TEXT(AH76:AI76,"yyyy-mm")=AL76)*(AH77:AI77 = "▲"))</f>
        <v>0</v>
      </c>
      <c r="AO76" s="69" cm="1">
        <f t="array" ref="AO76">SUMPRODUCT((AC76:AI76&gt;=$N$8)*(AC76:AI76 &lt;= $N$9)*(TEXT(AC76:AI76,"yyyy-mm")=AL76)*(AC77:AI77 = "★"))</f>
        <v>0</v>
      </c>
      <c r="AP76" s="68"/>
      <c r="AQ76" s="19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3"/>
    </row>
    <row r="77" spans="10:55" s="8" customFormat="1" ht="19.5" customHeight="1" thickBot="1" x14ac:dyDescent="0.5">
      <c r="J77" s="86"/>
      <c r="K77" s="135" t="str">
        <f t="shared" ref="K77" si="248">IF(U77&gt;=0.285,"OK","NG")</f>
        <v>NG</v>
      </c>
      <c r="L77" s="136"/>
      <c r="M77" s="144"/>
      <c r="N77" s="144"/>
      <c r="O77" s="144"/>
      <c r="P77" s="144"/>
      <c r="Q77" s="144"/>
      <c r="R77" s="145"/>
      <c r="S77" s="146"/>
      <c r="T77" s="135">
        <f t="shared" ref="T77" si="249">COUNTIF(M77:S77,"●")</f>
        <v>0</v>
      </c>
      <c r="U77" s="147">
        <f t="shared" ref="U77" si="250">IF(COUNTA(M77:S77)=0,-1,IF(OR(COUNTIF(M77:S77,"▲")&gt;6,AND(M76&lt;$N$9,$N$9&lt;S76)),0.285,IF(T76+T77=0,0,T77/(T77+T76))))</f>
        <v>-1</v>
      </c>
      <c r="V77" s="135" t="str">
        <f>TEXT(S76,"YYYY-MM")</f>
        <v>2026-08</v>
      </c>
      <c r="W77" s="140" cm="1">
        <f t="array" ref="W77">IF(V77=V76,0,SUMPRODUCT((M76:S76&gt;=$N$8)*(M76:S76 &lt;= $N$9)*(TEXT(M76:S76,"yyyy-mm")=V77)*(M77:S77 = "●")))</f>
        <v>0</v>
      </c>
      <c r="X77" s="140" cm="1">
        <f t="array" ref="X77">IF(V77=V76,0,SUMPRODUCT((M76:S76&gt;=$N$8)*(M76:S76 &lt;= $N$9)*(TEXT(M76:S76,"yyyy-mm")=V77)*(M77:S77 = "▲")))</f>
        <v>0</v>
      </c>
      <c r="Y77" s="140" cm="1">
        <f t="array" ref="Y77">IF(V77=V76,0,SUMPRODUCT((M76:S76&gt;=$N$8)*(M76:S76 &lt;= $N$9)*(TEXT(M76:S76,"yyyy-mm")=V77)*(M77:S77 = "★")))</f>
        <v>0</v>
      </c>
      <c r="Z77" s="135"/>
      <c r="AA77" s="135" t="str">
        <f t="shared" ref="AA77" si="251">IF(AK77&gt;=0.285,"OK","NG")</f>
        <v>NG</v>
      </c>
      <c r="AB77" s="136"/>
      <c r="AC77" s="144"/>
      <c r="AD77" s="144"/>
      <c r="AE77" s="144"/>
      <c r="AF77" s="144"/>
      <c r="AG77" s="144"/>
      <c r="AH77" s="145"/>
      <c r="AI77" s="146"/>
      <c r="AJ77" s="68">
        <f t="shared" ref="AJ77" si="252">COUNTIF(AC77:AI77,"●")</f>
        <v>0</v>
      </c>
      <c r="AK77" s="70">
        <f t="shared" ref="AK77" si="253">IF(COUNTA(AC77:AI77)=0,-1,IF(OR(COUNTIF(AC77:AI77,"▲")&gt;6,AND(AC76&lt;$N$9,$N$9&lt;AI76)),0.285,IF(AJ76+AJ77=0,0,AJ77/(AJ77+AJ76))))</f>
        <v>-1</v>
      </c>
      <c r="AL77" s="68" t="str">
        <f>TEXT(AI76,"YYYY-MM")</f>
        <v>2027-01</v>
      </c>
      <c r="AM77" s="69" cm="1">
        <f t="array" ref="AM77">IF(AL77=AL76,0,SUMPRODUCT((AC76:AI76&gt;=$N$8)*(AC76:AI76 &lt;= $N$9)*(TEXT(AC76:AI76,"yyyy-mm")=AL77)*(AC77:AI77 = "●")))</f>
        <v>0</v>
      </c>
      <c r="AN77" s="69" cm="1">
        <f t="array" ref="AN77">IF(AL77=AL76,0,SUMPRODUCT((AC76:AI76&gt;=$N$8)*(AC76:AI76 &lt;= $N$9)*(TEXT(AC76:AI76,"yyyy-mm")=AL77)*(AC77:AI77 = "▲")))</f>
        <v>0</v>
      </c>
      <c r="AO77" s="69" cm="1">
        <f t="array" ref="AO77">IF(AL77=AL76,0,SUMPRODUCT((AC76:AI76&gt;=$N$8)*(AC76:AI76 &lt;= $N$9)*(TEXT(AC76:AI76,"yyyy-mm")=AL77)*(AC77:AI77 = "★")))</f>
        <v>0</v>
      </c>
      <c r="AP77" s="68"/>
      <c r="AQ77" s="19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3"/>
    </row>
    <row r="78" spans="10:55" s="8" customFormat="1" ht="19.5" customHeight="1" x14ac:dyDescent="0.45">
      <c r="J78" s="86"/>
      <c r="K78" s="135"/>
      <c r="L78" s="132">
        <v>43</v>
      </c>
      <c r="M78" s="141">
        <f>S76+1</f>
        <v>46251</v>
      </c>
      <c r="N78" s="141">
        <f t="shared" ref="N78:S78" si="254">M78+1</f>
        <v>46252</v>
      </c>
      <c r="O78" s="141">
        <f t="shared" si="254"/>
        <v>46253</v>
      </c>
      <c r="P78" s="141">
        <f t="shared" si="254"/>
        <v>46254</v>
      </c>
      <c r="Q78" s="141">
        <f t="shared" si="254"/>
        <v>46255</v>
      </c>
      <c r="R78" s="142">
        <f t="shared" si="254"/>
        <v>46256</v>
      </c>
      <c r="S78" s="143">
        <f t="shared" si="254"/>
        <v>46257</v>
      </c>
      <c r="T78" s="135">
        <f t="shared" ref="T78" si="255">COUNTIF(M79:S79,"★")</f>
        <v>0</v>
      </c>
      <c r="U78" s="135"/>
      <c r="V78" s="135" t="str">
        <f>TEXT(M78,"YYYY-MM")</f>
        <v>2026-08</v>
      </c>
      <c r="W78" s="140" cm="1">
        <f t="array" ref="W78">SUMPRODUCT((M78:S78&gt;=$N$8)*(M78:S78 &lt;= $N$9)*(TEXT(M78:S78,"yyyy-mm")=V78)*(M79:S79 = "●"))</f>
        <v>0</v>
      </c>
      <c r="X78" s="140" cm="1">
        <f t="array" ref="X78">SUMPRODUCT((R78:S78&gt;=$N$8)*(R78:S78 &lt;= $N$9)*(TEXT(R78:S78,"yyyy-mm")=V78)*(R79:S79 = "▲"))</f>
        <v>0</v>
      </c>
      <c r="Y78" s="140" cm="1">
        <f t="array" ref="Y78">SUMPRODUCT((M78:S78&gt;=$N$8)*(M78:S78 &lt;= $N$9)*(TEXT(M78:S78,"yyyy-mm")=V78)*(M79:S79 = "★"))</f>
        <v>0</v>
      </c>
      <c r="Z78" s="135"/>
      <c r="AA78" s="135"/>
      <c r="AB78" s="132">
        <v>64</v>
      </c>
      <c r="AC78" s="141">
        <f>AI76+1</f>
        <v>46398</v>
      </c>
      <c r="AD78" s="141">
        <f t="shared" ref="AD78:AI78" si="256">AC78+1</f>
        <v>46399</v>
      </c>
      <c r="AE78" s="141">
        <f t="shared" si="256"/>
        <v>46400</v>
      </c>
      <c r="AF78" s="141">
        <f t="shared" si="256"/>
        <v>46401</v>
      </c>
      <c r="AG78" s="141">
        <f t="shared" si="256"/>
        <v>46402</v>
      </c>
      <c r="AH78" s="142">
        <f t="shared" si="256"/>
        <v>46403</v>
      </c>
      <c r="AI78" s="143">
        <f t="shared" si="256"/>
        <v>46404</v>
      </c>
      <c r="AJ78" s="68">
        <f t="shared" ref="AJ78" si="257">COUNTIF(AC79:AI79,"★")</f>
        <v>0</v>
      </c>
      <c r="AK78" s="68"/>
      <c r="AL78" s="68" t="str">
        <f>TEXT(AC78,"YYYY-MM")</f>
        <v>2027-01</v>
      </c>
      <c r="AM78" s="69" cm="1">
        <f t="array" ref="AM78">SUMPRODUCT((AC78:AI78&gt;=$N$8)*(AC78:AI78 &lt;= $N$9)*(TEXT(AC78:AI78,"yyyy-mm")=AL78)*(AC79:AI79 = "●"))</f>
        <v>0</v>
      </c>
      <c r="AN78" s="69" cm="1">
        <f t="array" ref="AN78">SUMPRODUCT((AH78:AI78&gt;=$N$8)*(AH78:AI78 &lt;= $N$9)*(TEXT(AH78:AI78,"yyyy-mm")=AL78)*(AH79:AI79 = "▲"))</f>
        <v>0</v>
      </c>
      <c r="AO78" s="69" cm="1">
        <f t="array" ref="AO78">SUMPRODUCT((AC78:AI78&gt;=$N$8)*(AC78:AI78 &lt;= $N$9)*(TEXT(AC78:AI78,"yyyy-mm")=AL78)*(AC79:AI79 = "★"))</f>
        <v>0</v>
      </c>
      <c r="AP78" s="68"/>
      <c r="AQ78" s="19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3"/>
    </row>
    <row r="79" spans="10:55" s="8" customFormat="1" ht="19.5" customHeight="1" thickBot="1" x14ac:dyDescent="0.5">
      <c r="J79" s="86"/>
      <c r="K79" s="135" t="str">
        <f t="shared" ref="K79" si="258">IF(U79&gt;=0.285,"OK","NG")</f>
        <v>NG</v>
      </c>
      <c r="L79" s="136"/>
      <c r="M79" s="144"/>
      <c r="N79" s="144"/>
      <c r="O79" s="144"/>
      <c r="P79" s="144"/>
      <c r="Q79" s="144"/>
      <c r="R79" s="145"/>
      <c r="S79" s="146"/>
      <c r="T79" s="135">
        <f t="shared" ref="T79" si="259">COUNTIF(M79:S79,"●")</f>
        <v>0</v>
      </c>
      <c r="U79" s="147">
        <f t="shared" ref="U79" si="260">IF(COUNTA(M79:S79)=0,-1,IF(OR(COUNTIF(M79:S79,"▲")&gt;6,AND(M78&lt;$N$9,$N$9&lt;S78)),0.285,IF(T78+T79=0,0,T79/(T79+T78))))</f>
        <v>-1</v>
      </c>
      <c r="V79" s="135" t="str">
        <f>TEXT(S78,"YYYY-MM")</f>
        <v>2026-08</v>
      </c>
      <c r="W79" s="140" cm="1">
        <f t="array" ref="W79">IF(V79=V78,0,SUMPRODUCT((M78:S78&gt;=$N$8)*(M78:S78 &lt;= $N$9)*(TEXT(M78:S78,"yyyy-mm")=V79)*(M79:S79 = "●")))</f>
        <v>0</v>
      </c>
      <c r="X79" s="140" cm="1">
        <f t="array" ref="X79">IF(V79=V78,0,SUMPRODUCT((M78:S78&gt;=$N$8)*(M78:S78 &lt;= $N$9)*(TEXT(M78:S78,"yyyy-mm")=V79)*(M79:S79 = "▲")))</f>
        <v>0</v>
      </c>
      <c r="Y79" s="140" cm="1">
        <f t="array" ref="Y79">IF(V79=V78,0,SUMPRODUCT((M78:S78&gt;=$N$8)*(M78:S78 &lt;= $N$9)*(TEXT(M78:S78,"yyyy-mm")=V79)*(M79:S79 = "★")))</f>
        <v>0</v>
      </c>
      <c r="Z79" s="135"/>
      <c r="AA79" s="135" t="str">
        <f t="shared" ref="AA79" si="261">IF(AK79&gt;=0.285,"OK","NG")</f>
        <v>NG</v>
      </c>
      <c r="AB79" s="136"/>
      <c r="AC79" s="144"/>
      <c r="AD79" s="144"/>
      <c r="AE79" s="144"/>
      <c r="AF79" s="144"/>
      <c r="AG79" s="144"/>
      <c r="AH79" s="145"/>
      <c r="AI79" s="146"/>
      <c r="AJ79" s="68">
        <f t="shared" ref="AJ79" si="262">COUNTIF(AC79:AI79,"●")</f>
        <v>0</v>
      </c>
      <c r="AK79" s="70">
        <f t="shared" ref="AK79" si="263">IF(COUNTA(AC79:AI79)=0,-1,IF(OR(COUNTIF(AC79:AI79,"▲")&gt;6,AND(AC78&lt;$N$9,$N$9&lt;AI78)),0.285,IF(AJ78+AJ79=0,0,AJ79/(AJ79+AJ78))))</f>
        <v>-1</v>
      </c>
      <c r="AL79" s="68" t="str">
        <f>TEXT(AI78,"YYYY-MM")</f>
        <v>2027-01</v>
      </c>
      <c r="AM79" s="69" cm="1">
        <f t="array" ref="AM79">IF(AL79=AL78,0,SUMPRODUCT((AC78:AI78&gt;=$N$8)*(AC78:AI78 &lt;= $N$9)*(TEXT(AC78:AI78,"yyyy-mm")=AL79)*(AC79:AI79 = "●")))</f>
        <v>0</v>
      </c>
      <c r="AN79" s="69" cm="1">
        <f t="array" ref="AN79">IF(AL79=AL78,0,SUMPRODUCT((AC78:AI78&gt;=$N$8)*(AC78:AI78 &lt;= $N$9)*(TEXT(AC78:AI78,"yyyy-mm")=AL79)*(AC79:AI79 = "▲")))</f>
        <v>0</v>
      </c>
      <c r="AO79" s="69" cm="1">
        <f t="array" ref="AO79">IF(AL79=AL78,0,SUMPRODUCT((AC78:AI78&gt;=$N$8)*(AC78:AI78 &lt;= $N$9)*(TEXT(AC78:AI78,"yyyy-mm")=AL79)*(AC79:AI79 = "★")))</f>
        <v>0</v>
      </c>
      <c r="AP79" s="68"/>
      <c r="AQ79" s="19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3"/>
    </row>
    <row r="80" spans="10:55" s="8" customFormat="1" ht="19.5" customHeight="1" x14ac:dyDescent="0.45">
      <c r="J80" s="86"/>
      <c r="K80" s="135"/>
      <c r="L80" s="132">
        <v>44</v>
      </c>
      <c r="M80" s="141">
        <f>S78+1</f>
        <v>46258</v>
      </c>
      <c r="N80" s="141">
        <f t="shared" ref="N80:S80" si="264">M80+1</f>
        <v>46259</v>
      </c>
      <c r="O80" s="141">
        <f t="shared" si="264"/>
        <v>46260</v>
      </c>
      <c r="P80" s="141">
        <f t="shared" si="264"/>
        <v>46261</v>
      </c>
      <c r="Q80" s="141">
        <f t="shared" si="264"/>
        <v>46262</v>
      </c>
      <c r="R80" s="142">
        <f t="shared" si="264"/>
        <v>46263</v>
      </c>
      <c r="S80" s="143">
        <f t="shared" si="264"/>
        <v>46264</v>
      </c>
      <c r="T80" s="135">
        <f t="shared" ref="T80" si="265">COUNTIF(M81:S81,"★")</f>
        <v>0</v>
      </c>
      <c r="U80" s="135"/>
      <c r="V80" s="135" t="str">
        <f>TEXT(M80,"YYYY-MM")</f>
        <v>2026-08</v>
      </c>
      <c r="W80" s="140" cm="1">
        <f t="array" ref="W80">SUMPRODUCT((M80:S80&gt;=$N$8)*(M80:S80 &lt;= $N$9)*(TEXT(M80:S80,"yyyy-mm")=V80)*(M81:S81 = "●"))</f>
        <v>0</v>
      </c>
      <c r="X80" s="140" cm="1">
        <f t="array" ref="X80">SUMPRODUCT((R80:S80&gt;=$N$8)*(R80:S80 &lt;= $N$9)*(TEXT(R80:S80,"yyyy-mm")=V80)*(R81:S81 = "▲"))</f>
        <v>0</v>
      </c>
      <c r="Y80" s="140" cm="1">
        <f t="array" ref="Y80">SUMPRODUCT((M80:S80&gt;=$N$8)*(M80:S80 &lt;= $N$9)*(TEXT(M80:S80,"yyyy-mm")=V80)*(M81:S81 = "★"))</f>
        <v>0</v>
      </c>
      <c r="Z80" s="135"/>
      <c r="AA80" s="135"/>
      <c r="AB80" s="132">
        <v>65</v>
      </c>
      <c r="AC80" s="141">
        <f>AI78+1</f>
        <v>46405</v>
      </c>
      <c r="AD80" s="141">
        <f t="shared" ref="AD80:AI80" si="266">AC80+1</f>
        <v>46406</v>
      </c>
      <c r="AE80" s="141">
        <f t="shared" si="266"/>
        <v>46407</v>
      </c>
      <c r="AF80" s="141">
        <f t="shared" si="266"/>
        <v>46408</v>
      </c>
      <c r="AG80" s="141">
        <f t="shared" si="266"/>
        <v>46409</v>
      </c>
      <c r="AH80" s="142">
        <f t="shared" si="266"/>
        <v>46410</v>
      </c>
      <c r="AI80" s="143">
        <f t="shared" si="266"/>
        <v>46411</v>
      </c>
      <c r="AJ80" s="68">
        <f t="shared" ref="AJ80" si="267">COUNTIF(AC81:AI81,"★")</f>
        <v>0</v>
      </c>
      <c r="AK80" s="68"/>
      <c r="AL80" s="68" t="str">
        <f>TEXT(AC80,"YYYY-MM")</f>
        <v>2027-01</v>
      </c>
      <c r="AM80" s="69" cm="1">
        <f t="array" ref="AM80">SUMPRODUCT((AC80:AI80&gt;=$N$8)*(AC80:AI80 &lt;= $N$9)*(TEXT(AC80:AI80,"yyyy-mm")=AL80)*(AC81:AI81 = "●"))</f>
        <v>0</v>
      </c>
      <c r="AN80" s="69" cm="1">
        <f t="array" ref="AN80">SUMPRODUCT((AH80:AI80&gt;=$N$8)*(AH80:AI80 &lt;= $N$9)*(TEXT(AH80:AI80,"yyyy-mm")=AL80)*(AH81:AI81 = "▲"))</f>
        <v>0</v>
      </c>
      <c r="AO80" s="69" cm="1">
        <f t="array" ref="AO80">SUMPRODUCT((AC80:AI80&gt;=$N$8)*(AC80:AI80 &lt;= $N$9)*(TEXT(AC80:AI80,"yyyy-mm")=AL80)*(AC81:AI81 = "★"))</f>
        <v>0</v>
      </c>
      <c r="AP80" s="68"/>
      <c r="AQ80" s="19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3"/>
    </row>
    <row r="81" spans="10:55" s="8" customFormat="1" ht="19.5" customHeight="1" thickBot="1" x14ac:dyDescent="0.5">
      <c r="J81" s="86"/>
      <c r="K81" s="135" t="str">
        <f t="shared" ref="K81" si="268">IF(U81&gt;=0.285,"OK","NG")</f>
        <v>NG</v>
      </c>
      <c r="L81" s="136"/>
      <c r="M81" s="144"/>
      <c r="N81" s="144"/>
      <c r="O81" s="144"/>
      <c r="P81" s="144"/>
      <c r="Q81" s="144"/>
      <c r="R81" s="145"/>
      <c r="S81" s="146"/>
      <c r="T81" s="135">
        <f t="shared" ref="T81" si="269">COUNTIF(M81:S81,"●")</f>
        <v>0</v>
      </c>
      <c r="U81" s="147">
        <f t="shared" ref="U81" si="270">IF(COUNTA(M81:S81)=0,-1,IF(OR(COUNTIF(M81:S81,"▲")&gt;6,AND(M80&lt;$N$9,$N$9&lt;S80)),0.285,IF(T80+T81=0,0,T81/(T81+T80))))</f>
        <v>-1</v>
      </c>
      <c r="V81" s="135" t="str">
        <f>TEXT(S80,"YYYY-MM")</f>
        <v>2026-08</v>
      </c>
      <c r="W81" s="140" cm="1">
        <f t="array" ref="W81">IF(V81=V80,0,SUMPRODUCT((M80:S80&gt;=$N$8)*(M80:S80 &lt;= $N$9)*(TEXT(M80:S80,"yyyy-mm")=V81)*(M81:S81 = "●")))</f>
        <v>0</v>
      </c>
      <c r="X81" s="140" cm="1">
        <f t="array" ref="X81">IF(V81=V80,0,SUMPRODUCT((M80:S80&gt;=$N$8)*(M80:S80 &lt;= $N$9)*(TEXT(M80:S80,"yyyy-mm")=V81)*(M81:S81 = "▲")))</f>
        <v>0</v>
      </c>
      <c r="Y81" s="140" cm="1">
        <f t="array" ref="Y81">IF(V81=V80,0,SUMPRODUCT((M80:S80&gt;=$N$8)*(M80:S80 &lt;= $N$9)*(TEXT(M80:S80,"yyyy-mm")=V81)*(M81:S81 = "★")))</f>
        <v>0</v>
      </c>
      <c r="Z81" s="135"/>
      <c r="AA81" s="135" t="str">
        <f t="shared" ref="AA81" si="271">IF(AK81&gt;=0.285,"OK","NG")</f>
        <v>NG</v>
      </c>
      <c r="AB81" s="136"/>
      <c r="AC81" s="144"/>
      <c r="AD81" s="144"/>
      <c r="AE81" s="144"/>
      <c r="AF81" s="144"/>
      <c r="AG81" s="144"/>
      <c r="AH81" s="145"/>
      <c r="AI81" s="146"/>
      <c r="AJ81" s="68">
        <f t="shared" ref="AJ81" si="272">COUNTIF(AC81:AI81,"●")</f>
        <v>0</v>
      </c>
      <c r="AK81" s="70">
        <f t="shared" ref="AK81" si="273">IF(COUNTA(AC81:AI81)=0,-1,IF(OR(COUNTIF(AC81:AI81,"▲")&gt;6,AND(AC80&lt;$N$9,$N$9&lt;AI80)),0.285,IF(AJ80+AJ81=0,0,AJ81/(AJ81+AJ80))))</f>
        <v>-1</v>
      </c>
      <c r="AL81" s="68" t="str">
        <f>TEXT(AI80,"YYYY-MM")</f>
        <v>2027-01</v>
      </c>
      <c r="AM81" s="69" cm="1">
        <f t="array" ref="AM81">IF(AL81=AL80,0,SUMPRODUCT((AC80:AI80&gt;=$N$8)*(AC80:AI80 &lt;= $N$9)*(TEXT(AC80:AI80,"yyyy-mm")=AL81)*(AC81:AI81 = "●")))</f>
        <v>0</v>
      </c>
      <c r="AN81" s="69" cm="1">
        <f t="array" ref="AN81">IF(AL81=AL80,0,SUMPRODUCT((AC80:AI80&gt;=$N$8)*(AC80:AI80 &lt;= $N$9)*(TEXT(AC80:AI80,"yyyy-mm")=AL81)*(AC81:AI81 = "▲")))</f>
        <v>0</v>
      </c>
      <c r="AO81" s="69" cm="1">
        <f t="array" ref="AO81">IF(AL81=AL80,0,SUMPRODUCT((AC80:AI80&gt;=$N$8)*(AC80:AI80 &lt;= $N$9)*(TEXT(AC80:AI80,"yyyy-mm")=AL81)*(AC81:AI81 = "★")))</f>
        <v>0</v>
      </c>
      <c r="AP81" s="68"/>
      <c r="AQ81" s="19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3"/>
    </row>
    <row r="82" spans="10:55" s="8" customFormat="1" ht="19.5" customHeight="1" x14ac:dyDescent="0.45">
      <c r="J82" s="86"/>
      <c r="K82" s="135"/>
      <c r="L82" s="132">
        <v>45</v>
      </c>
      <c r="M82" s="141">
        <f>S80+1</f>
        <v>46265</v>
      </c>
      <c r="N82" s="141">
        <f t="shared" ref="N82:S82" si="274">M82+1</f>
        <v>46266</v>
      </c>
      <c r="O82" s="141">
        <f t="shared" si="274"/>
        <v>46267</v>
      </c>
      <c r="P82" s="141">
        <f t="shared" si="274"/>
        <v>46268</v>
      </c>
      <c r="Q82" s="141">
        <f t="shared" si="274"/>
        <v>46269</v>
      </c>
      <c r="R82" s="142">
        <f t="shared" si="274"/>
        <v>46270</v>
      </c>
      <c r="S82" s="143">
        <f t="shared" si="274"/>
        <v>46271</v>
      </c>
      <c r="T82" s="135">
        <f t="shared" ref="T82" si="275">COUNTIF(M83:S83,"★")</f>
        <v>0</v>
      </c>
      <c r="U82" s="135"/>
      <c r="V82" s="135" t="str">
        <f>TEXT(M82,"YYYY-MM")</f>
        <v>2026-08</v>
      </c>
      <c r="W82" s="140" cm="1">
        <f t="array" ref="W82">SUMPRODUCT((M82:S82&gt;=$N$8)*(M82:S82 &lt;= $N$9)*(TEXT(M82:S82,"yyyy-mm")=V82)*(M83:S83 = "●"))</f>
        <v>0</v>
      </c>
      <c r="X82" s="140" cm="1">
        <f t="array" ref="X82">SUMPRODUCT((R82:S82&gt;=$N$8)*(R82:S82 &lt;= $N$9)*(TEXT(R82:S82,"yyyy-mm")=V82)*(R83:S83 = "▲"))</f>
        <v>0</v>
      </c>
      <c r="Y82" s="140" cm="1">
        <f t="array" ref="Y82">SUMPRODUCT((M82:S82&gt;=$N$8)*(M82:S82 &lt;= $N$9)*(TEXT(M82:S82,"yyyy-mm")=V82)*(M83:S83 = "★"))</f>
        <v>0</v>
      </c>
      <c r="Z82" s="135"/>
      <c r="AA82" s="135"/>
      <c r="AB82" s="132">
        <v>66</v>
      </c>
      <c r="AC82" s="141">
        <f>AI80+1</f>
        <v>46412</v>
      </c>
      <c r="AD82" s="141">
        <f t="shared" ref="AD82:AI82" si="276">AC82+1</f>
        <v>46413</v>
      </c>
      <c r="AE82" s="141">
        <f t="shared" si="276"/>
        <v>46414</v>
      </c>
      <c r="AF82" s="141">
        <f t="shared" si="276"/>
        <v>46415</v>
      </c>
      <c r="AG82" s="141">
        <f t="shared" si="276"/>
        <v>46416</v>
      </c>
      <c r="AH82" s="142">
        <f t="shared" si="276"/>
        <v>46417</v>
      </c>
      <c r="AI82" s="143">
        <f t="shared" si="276"/>
        <v>46418</v>
      </c>
      <c r="AJ82" s="68">
        <f t="shared" ref="AJ82" si="277">COUNTIF(AC83:AI83,"★")</f>
        <v>0</v>
      </c>
      <c r="AK82" s="68"/>
      <c r="AL82" s="68" t="str">
        <f>TEXT(AC82,"YYYY-MM")</f>
        <v>2027-01</v>
      </c>
      <c r="AM82" s="69" cm="1">
        <f t="array" ref="AM82">SUMPRODUCT((AC82:AI82&gt;=$N$8)*(AC82:AI82 &lt;= $N$9)*(TEXT(AC82:AI82,"yyyy-mm")=AL82)*(AC83:AI83 = "●"))</f>
        <v>0</v>
      </c>
      <c r="AN82" s="69" cm="1">
        <f t="array" ref="AN82">SUMPRODUCT((AH82:AI82&gt;=$N$8)*(AH82:AI82 &lt;= $N$9)*(TEXT(AH82:AI82,"yyyy-mm")=AL82)*(AH83:AI83 = "▲"))</f>
        <v>0</v>
      </c>
      <c r="AO82" s="69" cm="1">
        <f t="array" ref="AO82">SUMPRODUCT((AC82:AI82&gt;=$N$8)*(AC82:AI82 &lt;= $N$9)*(TEXT(AC82:AI82,"yyyy-mm")=AL82)*(AC83:AI83 = "★"))</f>
        <v>0</v>
      </c>
      <c r="AP82" s="68"/>
      <c r="AQ82" s="19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3"/>
    </row>
    <row r="83" spans="10:55" s="8" customFormat="1" ht="19.5" customHeight="1" thickBot="1" x14ac:dyDescent="0.5">
      <c r="J83" s="86"/>
      <c r="K83" s="135" t="str">
        <f t="shared" ref="K83" si="278">IF(U83&gt;=0.285,"OK","NG")</f>
        <v>NG</v>
      </c>
      <c r="L83" s="136"/>
      <c r="M83" s="144"/>
      <c r="N83" s="144"/>
      <c r="O83" s="144"/>
      <c r="P83" s="144"/>
      <c r="Q83" s="144"/>
      <c r="R83" s="145"/>
      <c r="S83" s="146"/>
      <c r="T83" s="135">
        <f t="shared" ref="T83" si="279">COUNTIF(M83:S83,"●")</f>
        <v>0</v>
      </c>
      <c r="U83" s="147">
        <f t="shared" ref="U83" si="280">IF(COUNTA(M83:S83)=0,-1,IF(OR(COUNTIF(M83:S83,"▲")&gt;6,AND(M82&lt;$N$9,$N$9&lt;S82)),0.285,IF(T82+T83=0,0,T83/(T83+T82))))</f>
        <v>-1</v>
      </c>
      <c r="V83" s="135" t="str">
        <f>TEXT(S82,"YYYY-MM")</f>
        <v>2026-09</v>
      </c>
      <c r="W83" s="140" cm="1">
        <f t="array" ref="W83">IF(V83=V82,0,SUMPRODUCT((M82:S82&gt;=$N$8)*(M82:S82 &lt;= $N$9)*(TEXT(M82:S82,"yyyy-mm")=V83)*(M83:S83 = "●")))</f>
        <v>0</v>
      </c>
      <c r="X83" s="140" cm="1">
        <f t="array" ref="X83">IF(V83=V82,0,SUMPRODUCT((M82:S82&gt;=$N$8)*(M82:S82 &lt;= $N$9)*(TEXT(M82:S82,"yyyy-mm")=V83)*(M83:S83 = "▲")))</f>
        <v>0</v>
      </c>
      <c r="Y83" s="140" cm="1">
        <f t="array" ref="Y83">IF(V83=V82,0,SUMPRODUCT((M82:S82&gt;=$N$8)*(M82:S82 &lt;= $N$9)*(TEXT(M82:S82,"yyyy-mm")=V83)*(M83:S83 = "★")))</f>
        <v>0</v>
      </c>
      <c r="Z83" s="135"/>
      <c r="AA83" s="135" t="str">
        <f t="shared" ref="AA83" si="281">IF(AK83&gt;=0.285,"OK","NG")</f>
        <v>NG</v>
      </c>
      <c r="AB83" s="136"/>
      <c r="AC83" s="144"/>
      <c r="AD83" s="144"/>
      <c r="AE83" s="144"/>
      <c r="AF83" s="144"/>
      <c r="AG83" s="144"/>
      <c r="AH83" s="145"/>
      <c r="AI83" s="146"/>
      <c r="AJ83" s="68">
        <f t="shared" ref="AJ83" si="282">COUNTIF(AC83:AI83,"●")</f>
        <v>0</v>
      </c>
      <c r="AK83" s="70">
        <f t="shared" ref="AK83" si="283">IF(COUNTA(AC83:AI83)=0,-1,IF(OR(COUNTIF(AC83:AI83,"▲")&gt;6,AND(AC82&lt;$N$9,$N$9&lt;AI82)),0.285,IF(AJ82+AJ83=0,0,AJ83/(AJ83+AJ82))))</f>
        <v>-1</v>
      </c>
      <c r="AL83" s="68" t="str">
        <f>TEXT(AI82,"YYYY-MM")</f>
        <v>2027-01</v>
      </c>
      <c r="AM83" s="69" cm="1">
        <f t="array" ref="AM83">IF(AL83=AL82,0,SUMPRODUCT((AC82:AI82&gt;=$N$8)*(AC82:AI82 &lt;= $N$9)*(TEXT(AC82:AI82,"yyyy-mm")=AL83)*(AC83:AI83 = "●")))</f>
        <v>0</v>
      </c>
      <c r="AN83" s="69" cm="1">
        <f t="array" ref="AN83">IF(AL83=AL82,0,SUMPRODUCT((AC82:AI82&gt;=$N$8)*(AC82:AI82 &lt;= $N$9)*(TEXT(AC82:AI82,"yyyy-mm")=AL83)*(AC83:AI83 = "▲")))</f>
        <v>0</v>
      </c>
      <c r="AO83" s="69" cm="1">
        <f t="array" ref="AO83">IF(AL83=AL82,0,SUMPRODUCT((AC82:AI82&gt;=$N$8)*(AC82:AI82 &lt;= $N$9)*(TEXT(AC82:AI82,"yyyy-mm")=AL83)*(AC83:AI83 = "★")))</f>
        <v>0</v>
      </c>
      <c r="AP83" s="68"/>
      <c r="AQ83" s="19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3"/>
    </row>
    <row r="84" spans="10:55" s="8" customFormat="1" ht="19.5" customHeight="1" x14ac:dyDescent="0.45">
      <c r="J84" s="86"/>
      <c r="K84" s="135"/>
      <c r="L84" s="132">
        <v>46</v>
      </c>
      <c r="M84" s="141">
        <f>S82+1</f>
        <v>46272</v>
      </c>
      <c r="N84" s="141">
        <f t="shared" ref="N84:S84" si="284">M84+1</f>
        <v>46273</v>
      </c>
      <c r="O84" s="141">
        <f t="shared" si="284"/>
        <v>46274</v>
      </c>
      <c r="P84" s="141">
        <f t="shared" si="284"/>
        <v>46275</v>
      </c>
      <c r="Q84" s="141">
        <f t="shared" si="284"/>
        <v>46276</v>
      </c>
      <c r="R84" s="142">
        <f t="shared" si="284"/>
        <v>46277</v>
      </c>
      <c r="S84" s="143">
        <f t="shared" si="284"/>
        <v>46278</v>
      </c>
      <c r="T84" s="135">
        <f t="shared" ref="T84" si="285">COUNTIF(M85:S85,"★")</f>
        <v>0</v>
      </c>
      <c r="U84" s="135"/>
      <c r="V84" s="135" t="str">
        <f>TEXT(M84,"YYYY-MM")</f>
        <v>2026-09</v>
      </c>
      <c r="W84" s="140" cm="1">
        <f t="array" ref="W84">SUMPRODUCT((M84:S84&gt;=$N$8)*(M84:S84 &lt;= $N$9)*(TEXT(M84:S84,"yyyy-mm")=V84)*(M85:S85 = "●"))</f>
        <v>0</v>
      </c>
      <c r="X84" s="140" cm="1">
        <f t="array" ref="X84">SUMPRODUCT((R84:S84&gt;=$N$8)*(R84:S84 &lt;= $N$9)*(TEXT(R84:S84,"yyyy-mm")=V84)*(R85:S85 = "▲"))</f>
        <v>0</v>
      </c>
      <c r="Y84" s="140" cm="1">
        <f t="array" ref="Y84">SUMPRODUCT((M84:S84&gt;=$N$8)*(M84:S84 &lt;= $N$9)*(TEXT(M84:S84,"yyyy-mm")=V84)*(M85:S85 = "★"))</f>
        <v>0</v>
      </c>
      <c r="Z84" s="135"/>
      <c r="AA84" s="135"/>
      <c r="AB84" s="132">
        <v>67</v>
      </c>
      <c r="AC84" s="141">
        <f>AI82+1</f>
        <v>46419</v>
      </c>
      <c r="AD84" s="141">
        <f t="shared" ref="AD84:AI84" si="286">AC84+1</f>
        <v>46420</v>
      </c>
      <c r="AE84" s="141">
        <f t="shared" si="286"/>
        <v>46421</v>
      </c>
      <c r="AF84" s="141">
        <f t="shared" si="286"/>
        <v>46422</v>
      </c>
      <c r="AG84" s="141">
        <f t="shared" si="286"/>
        <v>46423</v>
      </c>
      <c r="AH84" s="142">
        <f t="shared" si="286"/>
        <v>46424</v>
      </c>
      <c r="AI84" s="143">
        <f t="shared" si="286"/>
        <v>46425</v>
      </c>
      <c r="AJ84" s="68">
        <f t="shared" ref="AJ84" si="287">COUNTIF(AC85:AI85,"★")</f>
        <v>0</v>
      </c>
      <c r="AK84" s="68"/>
      <c r="AL84" s="68" t="str">
        <f>TEXT(AC84,"YYYY-MM")</f>
        <v>2027-02</v>
      </c>
      <c r="AM84" s="69" cm="1">
        <f t="array" ref="AM84">SUMPRODUCT((AC84:AI84&gt;=$N$8)*(AC84:AI84 &lt;= $N$9)*(TEXT(AC84:AI84,"yyyy-mm")=AL84)*(AC85:AI85 = "●"))</f>
        <v>0</v>
      </c>
      <c r="AN84" s="69" cm="1">
        <f t="array" ref="AN84">SUMPRODUCT((AH84:AI84&gt;=$N$8)*(AH84:AI84 &lt;= $N$9)*(TEXT(AH84:AI84,"yyyy-mm")=AL84)*(AH85:AI85 = "▲"))</f>
        <v>0</v>
      </c>
      <c r="AO84" s="69" cm="1">
        <f t="array" ref="AO84">SUMPRODUCT((AC84:AI84&gt;=$N$8)*(AC84:AI84 &lt;= $N$9)*(TEXT(AC84:AI84,"yyyy-mm")=AL84)*(AC85:AI85 = "★"))</f>
        <v>0</v>
      </c>
      <c r="AP84" s="68"/>
      <c r="AQ84" s="19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3"/>
    </row>
    <row r="85" spans="10:55" s="8" customFormat="1" ht="19.5" customHeight="1" thickBot="1" x14ac:dyDescent="0.5">
      <c r="J85" s="86"/>
      <c r="K85" s="135" t="str">
        <f t="shared" ref="K85" si="288">IF(U85&gt;=0.285,"OK","NG")</f>
        <v>NG</v>
      </c>
      <c r="L85" s="136"/>
      <c r="M85" s="144"/>
      <c r="N85" s="144"/>
      <c r="O85" s="144"/>
      <c r="P85" s="144"/>
      <c r="Q85" s="144"/>
      <c r="R85" s="145"/>
      <c r="S85" s="146"/>
      <c r="T85" s="135">
        <f t="shared" ref="T85" si="289">COUNTIF(M85:S85,"●")</f>
        <v>0</v>
      </c>
      <c r="U85" s="147">
        <f t="shared" ref="U85" si="290">IF(COUNTA(M85:S85)=0,-1,IF(OR(COUNTIF(M85:S85,"▲")&gt;6,AND(M84&lt;$N$9,$N$9&lt;S84)),0.285,IF(T84+T85=0,0,T85/(T85+T84))))</f>
        <v>-1</v>
      </c>
      <c r="V85" s="135" t="str">
        <f>TEXT(S84,"YYYY-MM")</f>
        <v>2026-09</v>
      </c>
      <c r="W85" s="140" cm="1">
        <f t="array" ref="W85">IF(V85=V84,0,SUMPRODUCT((M84:S84&gt;=$N$8)*(M84:S84 &lt;= $N$9)*(TEXT(M84:S84,"yyyy-mm")=V85)*(M85:S85 = "●")))</f>
        <v>0</v>
      </c>
      <c r="X85" s="140" cm="1">
        <f t="array" ref="X85">IF(V85=V84,0,SUMPRODUCT((M84:S84&gt;=$N$8)*(M84:S84 &lt;= $N$9)*(TEXT(M84:S84,"yyyy-mm")=V85)*(M85:S85 = "▲")))</f>
        <v>0</v>
      </c>
      <c r="Y85" s="140" cm="1">
        <f t="array" ref="Y85">IF(V85=V84,0,SUMPRODUCT((M84:S84&gt;=$N$8)*(M84:S84 &lt;= $N$9)*(TEXT(M84:S84,"yyyy-mm")=V85)*(M85:S85 = "★")))</f>
        <v>0</v>
      </c>
      <c r="Z85" s="135"/>
      <c r="AA85" s="135" t="str">
        <f t="shared" ref="AA85" si="291">IF(AK85&gt;=0.285,"OK","NG")</f>
        <v>NG</v>
      </c>
      <c r="AB85" s="136"/>
      <c r="AC85" s="144"/>
      <c r="AD85" s="144"/>
      <c r="AE85" s="144"/>
      <c r="AF85" s="144"/>
      <c r="AG85" s="144"/>
      <c r="AH85" s="145"/>
      <c r="AI85" s="146"/>
      <c r="AJ85" s="68">
        <f t="shared" ref="AJ85" si="292">COUNTIF(AC85:AI85,"●")</f>
        <v>0</v>
      </c>
      <c r="AK85" s="70">
        <f t="shared" ref="AK85" si="293">IF(COUNTA(AC85:AI85)=0,-1,IF(OR(COUNTIF(AC85:AI85,"▲")&gt;6,AND(AC84&lt;$N$9,$N$9&lt;AI84)),0.285,IF(AJ84+AJ85=0,0,AJ85/(AJ85+AJ84))))</f>
        <v>-1</v>
      </c>
      <c r="AL85" s="68" t="str">
        <f>TEXT(AI84,"YYYY-MM")</f>
        <v>2027-02</v>
      </c>
      <c r="AM85" s="69" cm="1">
        <f t="array" ref="AM85">IF(AL85=AL84,0,SUMPRODUCT((AC84:AI84&gt;=$N$8)*(AC84:AI84 &lt;= $N$9)*(TEXT(AC84:AI84,"yyyy-mm")=AL85)*(AC85:AI85 = "●")))</f>
        <v>0</v>
      </c>
      <c r="AN85" s="69" cm="1">
        <f t="array" ref="AN85">IF(AL85=AL84,0,SUMPRODUCT((AC84:AI84&gt;=$N$8)*(AC84:AI84 &lt;= $N$9)*(TEXT(AC84:AI84,"yyyy-mm")=AL85)*(AC85:AI85 = "▲")))</f>
        <v>0</v>
      </c>
      <c r="AO85" s="69" cm="1">
        <f t="array" ref="AO85">IF(AL85=AL84,0,SUMPRODUCT((AC84:AI84&gt;=$N$8)*(AC84:AI84 &lt;= $N$9)*(TEXT(AC84:AI84,"yyyy-mm")=AL85)*(AC85:AI85 = "★")))</f>
        <v>0</v>
      </c>
      <c r="AP85" s="68"/>
      <c r="AQ85" s="19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3"/>
    </row>
    <row r="86" spans="10:55" s="8" customFormat="1" ht="19.5" customHeight="1" x14ac:dyDescent="0.45">
      <c r="J86" s="86"/>
      <c r="K86" s="135"/>
      <c r="L86" s="132">
        <v>47</v>
      </c>
      <c r="M86" s="141">
        <f>S84+1</f>
        <v>46279</v>
      </c>
      <c r="N86" s="141">
        <f t="shared" ref="N86:S86" si="294">M86+1</f>
        <v>46280</v>
      </c>
      <c r="O86" s="141">
        <f t="shared" si="294"/>
        <v>46281</v>
      </c>
      <c r="P86" s="141">
        <f t="shared" si="294"/>
        <v>46282</v>
      </c>
      <c r="Q86" s="141">
        <f t="shared" si="294"/>
        <v>46283</v>
      </c>
      <c r="R86" s="142">
        <f t="shared" si="294"/>
        <v>46284</v>
      </c>
      <c r="S86" s="143">
        <f t="shared" si="294"/>
        <v>46285</v>
      </c>
      <c r="T86" s="135">
        <f t="shared" ref="T86" si="295">COUNTIF(M87:S87,"★")</f>
        <v>0</v>
      </c>
      <c r="U86" s="135"/>
      <c r="V86" s="135" t="str">
        <f>TEXT(M86,"YYYY-MM")</f>
        <v>2026-09</v>
      </c>
      <c r="W86" s="140" cm="1">
        <f t="array" ref="W86">SUMPRODUCT((M86:S86&gt;=$N$8)*(M86:S86 &lt;= $N$9)*(TEXT(M86:S86,"yyyy-mm")=V86)*(M87:S87 = "●"))</f>
        <v>0</v>
      </c>
      <c r="X86" s="140" cm="1">
        <f t="array" ref="X86">SUMPRODUCT((R86:S86&gt;=$N$8)*(R86:S86 &lt;= $N$9)*(TEXT(R86:S86,"yyyy-mm")=V86)*(R87:S87 = "▲"))</f>
        <v>0</v>
      </c>
      <c r="Y86" s="140" cm="1">
        <f t="array" ref="Y86">SUMPRODUCT((M86:S86&gt;=$N$8)*(M86:S86 &lt;= $N$9)*(TEXT(M86:S86,"yyyy-mm")=V86)*(M87:S87 = "★"))</f>
        <v>0</v>
      </c>
      <c r="Z86" s="135"/>
      <c r="AA86" s="135"/>
      <c r="AB86" s="132">
        <v>68</v>
      </c>
      <c r="AC86" s="141">
        <f>AI84+1</f>
        <v>46426</v>
      </c>
      <c r="AD86" s="141">
        <f t="shared" ref="AD86:AI86" si="296">AC86+1</f>
        <v>46427</v>
      </c>
      <c r="AE86" s="141">
        <f t="shared" si="296"/>
        <v>46428</v>
      </c>
      <c r="AF86" s="141">
        <f t="shared" si="296"/>
        <v>46429</v>
      </c>
      <c r="AG86" s="141">
        <f t="shared" si="296"/>
        <v>46430</v>
      </c>
      <c r="AH86" s="142">
        <f t="shared" si="296"/>
        <v>46431</v>
      </c>
      <c r="AI86" s="143">
        <f t="shared" si="296"/>
        <v>46432</v>
      </c>
      <c r="AJ86" s="68">
        <f t="shared" ref="AJ86" si="297">COUNTIF(AC87:AI87,"★")</f>
        <v>0</v>
      </c>
      <c r="AK86" s="68"/>
      <c r="AL86" s="68" t="str">
        <f>TEXT(AC86,"YYYY-MM")</f>
        <v>2027-02</v>
      </c>
      <c r="AM86" s="69" cm="1">
        <f t="array" ref="AM86">SUMPRODUCT((AC86:AI86&gt;=$N$8)*(AC86:AI86 &lt;= $N$9)*(TEXT(AC86:AI86,"yyyy-mm")=AL86)*(AC87:AI87 = "●"))</f>
        <v>0</v>
      </c>
      <c r="AN86" s="69" cm="1">
        <f t="array" ref="AN86">SUMPRODUCT((AH86:AI86&gt;=$N$8)*(AH86:AI86 &lt;= $N$9)*(TEXT(AH86:AI86,"yyyy-mm")=AL86)*(AH87:AI87 = "▲"))</f>
        <v>0</v>
      </c>
      <c r="AO86" s="69" cm="1">
        <f t="array" ref="AO86">SUMPRODUCT((AC86:AI86&gt;=$N$8)*(AC86:AI86 &lt;= $N$9)*(TEXT(AC86:AI86,"yyyy-mm")=AL86)*(AC87:AI87 = "★"))</f>
        <v>0</v>
      </c>
      <c r="AP86" s="68"/>
      <c r="AQ86" s="19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3"/>
    </row>
    <row r="87" spans="10:55" s="8" customFormat="1" ht="19.5" customHeight="1" thickBot="1" x14ac:dyDescent="0.5">
      <c r="J87" s="86"/>
      <c r="K87" s="135" t="str">
        <f t="shared" ref="K87" si="298">IF(U87&gt;=0.285,"OK","NG")</f>
        <v>NG</v>
      </c>
      <c r="L87" s="136"/>
      <c r="M87" s="144"/>
      <c r="N87" s="144"/>
      <c r="O87" s="144"/>
      <c r="P87" s="144"/>
      <c r="Q87" s="144"/>
      <c r="R87" s="145"/>
      <c r="S87" s="146"/>
      <c r="T87" s="135">
        <f t="shared" ref="T87" si="299">COUNTIF(M87:S87,"●")</f>
        <v>0</v>
      </c>
      <c r="U87" s="147">
        <f t="shared" ref="U87" si="300">IF(COUNTA(M87:S87)=0,-1,IF(OR(COUNTIF(M87:S87,"▲")&gt;6,AND(M86&lt;$N$9,$N$9&lt;S86)),0.285,IF(T86+T87=0,0,T87/(T87+T86))))</f>
        <v>-1</v>
      </c>
      <c r="V87" s="135" t="str">
        <f>TEXT(S86,"YYYY-MM")</f>
        <v>2026-09</v>
      </c>
      <c r="W87" s="140" cm="1">
        <f t="array" ref="W87">IF(V87=V86,0,SUMPRODUCT((M86:S86&gt;=$N$8)*(M86:S86 &lt;= $N$9)*(TEXT(M86:S86,"yyyy-mm")=V87)*(M87:S87 = "●")))</f>
        <v>0</v>
      </c>
      <c r="X87" s="140" cm="1">
        <f t="array" ref="X87">IF(V87=V86,0,SUMPRODUCT((M86:S86&gt;=$N$8)*(M86:S86 &lt;= $N$9)*(TEXT(M86:S86,"yyyy-mm")=V87)*(M87:S87 = "▲")))</f>
        <v>0</v>
      </c>
      <c r="Y87" s="140" cm="1">
        <f t="array" ref="Y87">IF(V87=V86,0,SUMPRODUCT((M86:S86&gt;=$N$8)*(M86:S86 &lt;= $N$9)*(TEXT(M86:S86,"yyyy-mm")=V87)*(M87:S87 = "★")))</f>
        <v>0</v>
      </c>
      <c r="Z87" s="135"/>
      <c r="AA87" s="135" t="str">
        <f t="shared" ref="AA87" si="301">IF(AK87&gt;=0.285,"OK","NG")</f>
        <v>NG</v>
      </c>
      <c r="AB87" s="136"/>
      <c r="AC87" s="144"/>
      <c r="AD87" s="144"/>
      <c r="AE87" s="144"/>
      <c r="AF87" s="144"/>
      <c r="AG87" s="144"/>
      <c r="AH87" s="145"/>
      <c r="AI87" s="146"/>
      <c r="AJ87" s="68">
        <f t="shared" ref="AJ87" si="302">COUNTIF(AC87:AI87,"●")</f>
        <v>0</v>
      </c>
      <c r="AK87" s="70">
        <f t="shared" ref="AK87" si="303">IF(COUNTA(AC87:AI87)=0,-1,IF(OR(COUNTIF(AC87:AI87,"▲")&gt;6,AND(AC86&lt;$N$9,$N$9&lt;AI86)),0.285,IF(AJ86+AJ87=0,0,AJ87/(AJ87+AJ86))))</f>
        <v>-1</v>
      </c>
      <c r="AL87" s="68" t="str">
        <f>TEXT(AI86,"YYYY-MM")</f>
        <v>2027-02</v>
      </c>
      <c r="AM87" s="69" cm="1">
        <f t="array" ref="AM87">IF(AL87=AL86,0,SUMPRODUCT((AC86:AI86&gt;=$N$8)*(AC86:AI86 &lt;= $N$9)*(TEXT(AC86:AI86,"yyyy-mm")=AL87)*(AC87:AI87 = "●")))</f>
        <v>0</v>
      </c>
      <c r="AN87" s="69" cm="1">
        <f t="array" ref="AN87">IF(AL87=AL86,0,SUMPRODUCT((AC86:AI86&gt;=$N$8)*(AC86:AI86 &lt;= $N$9)*(TEXT(AC86:AI86,"yyyy-mm")=AL87)*(AC87:AI87 = "▲")))</f>
        <v>0</v>
      </c>
      <c r="AO87" s="69" cm="1">
        <f t="array" ref="AO87">IF(AL87=AL86,0,SUMPRODUCT((AC86:AI86&gt;=$N$8)*(AC86:AI86 &lt;= $N$9)*(TEXT(AC86:AI86,"yyyy-mm")=AL87)*(AC87:AI87 = "★")))</f>
        <v>0</v>
      </c>
      <c r="AP87" s="68"/>
      <c r="AQ87" s="19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3"/>
    </row>
    <row r="88" spans="10:55" s="8" customFormat="1" ht="19.5" customHeight="1" x14ac:dyDescent="0.45">
      <c r="J88" s="86"/>
      <c r="K88" s="135"/>
      <c r="L88" s="132">
        <v>48</v>
      </c>
      <c r="M88" s="141">
        <f>S86+1</f>
        <v>46286</v>
      </c>
      <c r="N88" s="141">
        <f t="shared" ref="N88:S88" si="304">M88+1</f>
        <v>46287</v>
      </c>
      <c r="O88" s="141">
        <f t="shared" si="304"/>
        <v>46288</v>
      </c>
      <c r="P88" s="141">
        <f t="shared" si="304"/>
        <v>46289</v>
      </c>
      <c r="Q88" s="141">
        <f t="shared" si="304"/>
        <v>46290</v>
      </c>
      <c r="R88" s="142">
        <f t="shared" si="304"/>
        <v>46291</v>
      </c>
      <c r="S88" s="143">
        <f t="shared" si="304"/>
        <v>46292</v>
      </c>
      <c r="T88" s="135">
        <f t="shared" ref="T88" si="305">COUNTIF(M89:S89,"★")</f>
        <v>0</v>
      </c>
      <c r="U88" s="135"/>
      <c r="V88" s="135" t="str">
        <f>TEXT(M88,"YYYY-MM")</f>
        <v>2026-09</v>
      </c>
      <c r="W88" s="140" cm="1">
        <f t="array" ref="W88">SUMPRODUCT((M88:S88&gt;=$N$8)*(M88:S88 &lt;= $N$9)*(TEXT(M88:S88,"yyyy-mm")=V88)*(M89:S89 = "●"))</f>
        <v>0</v>
      </c>
      <c r="X88" s="140" cm="1">
        <f t="array" ref="X88">SUMPRODUCT((R88:S88&gt;=$N$8)*(R88:S88 &lt;= $N$9)*(TEXT(R88:S88,"yyyy-mm")=V88)*(R89:S89 = "▲"))</f>
        <v>0</v>
      </c>
      <c r="Y88" s="140" cm="1">
        <f t="array" ref="Y88">SUMPRODUCT((M88:S88&gt;=$N$8)*(M88:S88 &lt;= $N$9)*(TEXT(M88:S88,"yyyy-mm")=V88)*(M89:S89 = "★"))</f>
        <v>0</v>
      </c>
      <c r="Z88" s="135"/>
      <c r="AA88" s="135"/>
      <c r="AB88" s="132">
        <v>69</v>
      </c>
      <c r="AC88" s="141">
        <f>AI86+1</f>
        <v>46433</v>
      </c>
      <c r="AD88" s="141">
        <f t="shared" ref="AD88:AI88" si="306">AC88+1</f>
        <v>46434</v>
      </c>
      <c r="AE88" s="141">
        <f t="shared" si="306"/>
        <v>46435</v>
      </c>
      <c r="AF88" s="141">
        <f t="shared" si="306"/>
        <v>46436</v>
      </c>
      <c r="AG88" s="141">
        <f t="shared" si="306"/>
        <v>46437</v>
      </c>
      <c r="AH88" s="142">
        <f t="shared" si="306"/>
        <v>46438</v>
      </c>
      <c r="AI88" s="143">
        <f t="shared" si="306"/>
        <v>46439</v>
      </c>
      <c r="AJ88" s="68">
        <f t="shared" ref="AJ88" si="307">COUNTIF(AC89:AI89,"★")</f>
        <v>0</v>
      </c>
      <c r="AK88" s="68"/>
      <c r="AL88" s="68" t="str">
        <f>TEXT(AC88,"YYYY-MM")</f>
        <v>2027-02</v>
      </c>
      <c r="AM88" s="69" cm="1">
        <f t="array" ref="AM88">SUMPRODUCT((AC88:AI88&gt;=$N$8)*(AC88:AI88 &lt;= $N$9)*(TEXT(AC88:AI88,"yyyy-mm")=AL88)*(AC89:AI89 = "●"))</f>
        <v>0</v>
      </c>
      <c r="AN88" s="69" cm="1">
        <f t="array" ref="AN88">SUMPRODUCT((AH88:AI88&gt;=$N$8)*(AH88:AI88 &lt;= $N$9)*(TEXT(AH88:AI88,"yyyy-mm")=AL88)*(AH89:AI89 = "▲"))</f>
        <v>0</v>
      </c>
      <c r="AO88" s="69" cm="1">
        <f t="array" ref="AO88">SUMPRODUCT((AC88:AI88&gt;=$N$8)*(AC88:AI88 &lt;= $N$9)*(TEXT(AC88:AI88,"yyyy-mm")=AL88)*(AC89:AI89 = "★"))</f>
        <v>0</v>
      </c>
      <c r="AP88" s="68"/>
      <c r="AQ88" s="19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3"/>
    </row>
    <row r="89" spans="10:55" s="8" customFormat="1" ht="19.5" customHeight="1" thickBot="1" x14ac:dyDescent="0.5">
      <c r="J89" s="86"/>
      <c r="K89" s="135" t="str">
        <f t="shared" ref="K89" si="308">IF(U89&gt;=0.285,"OK","NG")</f>
        <v>NG</v>
      </c>
      <c r="L89" s="136"/>
      <c r="M89" s="144"/>
      <c r="N89" s="144"/>
      <c r="O89" s="144"/>
      <c r="P89" s="144"/>
      <c r="Q89" s="144"/>
      <c r="R89" s="145"/>
      <c r="S89" s="146"/>
      <c r="T89" s="135">
        <f t="shared" ref="T89" si="309">COUNTIF(M89:S89,"●")</f>
        <v>0</v>
      </c>
      <c r="U89" s="147">
        <f t="shared" ref="U89" si="310">IF(COUNTA(M89:S89)=0,-1,IF(OR(COUNTIF(M89:S89,"▲")&gt;6,AND(M88&lt;$N$9,$N$9&lt;S88)),0.285,IF(T88+T89=0,0,T89/(T89+T88))))</f>
        <v>-1</v>
      </c>
      <c r="V89" s="135" t="str">
        <f>TEXT(S88,"YYYY-MM")</f>
        <v>2026-09</v>
      </c>
      <c r="W89" s="140" cm="1">
        <f t="array" ref="W89">IF(V89=V88,0,SUMPRODUCT((M88:S88&gt;=$N$8)*(M88:S88 &lt;= $N$9)*(TEXT(M88:S88,"yyyy-mm")=V89)*(M89:S89 = "●")))</f>
        <v>0</v>
      </c>
      <c r="X89" s="140" cm="1">
        <f t="array" ref="X89">IF(V89=V88,0,SUMPRODUCT((M88:S88&gt;=$N$8)*(M88:S88 &lt;= $N$9)*(TEXT(M88:S88,"yyyy-mm")=V89)*(M89:S89 = "▲")))</f>
        <v>0</v>
      </c>
      <c r="Y89" s="140" cm="1">
        <f t="array" ref="Y89">IF(V89=V88,0,SUMPRODUCT((M88:S88&gt;=$N$8)*(M88:S88 &lt;= $N$9)*(TEXT(M88:S88,"yyyy-mm")=V89)*(M89:S89 = "★")))</f>
        <v>0</v>
      </c>
      <c r="Z89" s="135"/>
      <c r="AA89" s="135" t="str">
        <f t="shared" ref="AA89" si="311">IF(AK89&gt;=0.285,"OK","NG")</f>
        <v>NG</v>
      </c>
      <c r="AB89" s="136"/>
      <c r="AC89" s="144"/>
      <c r="AD89" s="144"/>
      <c r="AE89" s="144"/>
      <c r="AF89" s="144"/>
      <c r="AG89" s="144"/>
      <c r="AH89" s="145"/>
      <c r="AI89" s="146"/>
      <c r="AJ89" s="68">
        <f t="shared" ref="AJ89" si="312">COUNTIF(AC89:AI89,"●")</f>
        <v>0</v>
      </c>
      <c r="AK89" s="70">
        <f t="shared" ref="AK89" si="313">IF(COUNTA(AC89:AI89)=0,-1,IF(OR(COUNTIF(AC89:AI89,"▲")&gt;6,AND(AC88&lt;$N$9,$N$9&lt;AI88)),0.285,IF(AJ88+AJ89=0,0,AJ89/(AJ89+AJ88))))</f>
        <v>-1</v>
      </c>
      <c r="AL89" s="68" t="str">
        <f>TEXT(AI88,"YYYY-MM")</f>
        <v>2027-02</v>
      </c>
      <c r="AM89" s="69" cm="1">
        <f t="array" ref="AM89">IF(AL89=AL88,0,SUMPRODUCT((AC88:AI88&gt;=$N$8)*(AC88:AI88 &lt;= $N$9)*(TEXT(AC88:AI88,"yyyy-mm")=AL89)*(AC89:AI89 = "●")))</f>
        <v>0</v>
      </c>
      <c r="AN89" s="69" cm="1">
        <f t="array" ref="AN89">IF(AL89=AL88,0,SUMPRODUCT((AC88:AI88&gt;=$N$8)*(AC88:AI88 &lt;= $N$9)*(TEXT(AC88:AI88,"yyyy-mm")=AL89)*(AC89:AI89 = "▲")))</f>
        <v>0</v>
      </c>
      <c r="AO89" s="69" cm="1">
        <f t="array" ref="AO89">IF(AL89=AL88,0,SUMPRODUCT((AC88:AI88&gt;=$N$8)*(AC88:AI88 &lt;= $N$9)*(TEXT(AC88:AI88,"yyyy-mm")=AL89)*(AC89:AI89 = "★")))</f>
        <v>0</v>
      </c>
      <c r="AP89" s="68"/>
      <c r="AQ89" s="19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3"/>
    </row>
    <row r="90" spans="10:55" s="8" customFormat="1" ht="19.5" customHeight="1" x14ac:dyDescent="0.45">
      <c r="J90" s="86"/>
      <c r="K90" s="135"/>
      <c r="L90" s="132">
        <v>49</v>
      </c>
      <c r="M90" s="141">
        <f>S88+1</f>
        <v>46293</v>
      </c>
      <c r="N90" s="141">
        <f t="shared" ref="N90:S90" si="314">M90+1</f>
        <v>46294</v>
      </c>
      <c r="O90" s="141">
        <f t="shared" si="314"/>
        <v>46295</v>
      </c>
      <c r="P90" s="141">
        <f t="shared" si="314"/>
        <v>46296</v>
      </c>
      <c r="Q90" s="141">
        <f t="shared" si="314"/>
        <v>46297</v>
      </c>
      <c r="R90" s="142">
        <f t="shared" si="314"/>
        <v>46298</v>
      </c>
      <c r="S90" s="143">
        <f t="shared" si="314"/>
        <v>46299</v>
      </c>
      <c r="T90" s="135">
        <f t="shared" ref="T90" si="315">COUNTIF(M91:S91,"★")</f>
        <v>0</v>
      </c>
      <c r="U90" s="135"/>
      <c r="V90" s="135" t="str">
        <f t="shared" ref="V90" si="316">TEXT(M90,"YYYY-MM")</f>
        <v>2026-09</v>
      </c>
      <c r="W90" s="140" cm="1">
        <f t="array" ref="W90">SUMPRODUCT((M90:S90&gt;=$N$8)*(M90:S90 &lt;= $N$9)*(TEXT(M90:S90,"yyyy-mm")=V90)*(M91:S91 = "●"))</f>
        <v>0</v>
      </c>
      <c r="X90" s="140" cm="1">
        <f t="array" ref="X90">SUMPRODUCT((R90:S90&gt;=$N$8)*(R90:S90 &lt;= $N$9)*(TEXT(R90:S90,"yyyy-mm")=V90)*(R91:S91 = "▲"))</f>
        <v>0</v>
      </c>
      <c r="Y90" s="140" cm="1">
        <f t="array" ref="Y90">SUMPRODUCT((M90:S90&gt;=$N$8)*(M90:S90 &lt;= $N$9)*(TEXT(M90:S90,"yyyy-mm")=V90)*(M91:S91 = "★"))</f>
        <v>0</v>
      </c>
      <c r="Z90" s="135"/>
      <c r="AA90" s="135"/>
      <c r="AB90" s="132">
        <v>70</v>
      </c>
      <c r="AC90" s="141">
        <f>AI88+1</f>
        <v>46440</v>
      </c>
      <c r="AD90" s="141">
        <f t="shared" ref="AD90:AI90" si="317">AC90+1</f>
        <v>46441</v>
      </c>
      <c r="AE90" s="141">
        <f t="shared" si="317"/>
        <v>46442</v>
      </c>
      <c r="AF90" s="141">
        <f t="shared" si="317"/>
        <v>46443</v>
      </c>
      <c r="AG90" s="141">
        <f t="shared" si="317"/>
        <v>46444</v>
      </c>
      <c r="AH90" s="142">
        <f t="shared" si="317"/>
        <v>46445</v>
      </c>
      <c r="AI90" s="143">
        <f t="shared" si="317"/>
        <v>46446</v>
      </c>
      <c r="AJ90" s="68">
        <f t="shared" ref="AJ90" si="318">COUNTIF(AC91:AI91,"★")</f>
        <v>0</v>
      </c>
      <c r="AK90" s="68"/>
      <c r="AL90" s="68" t="str">
        <f t="shared" ref="AL90" si="319">TEXT(AC90,"YYYY-MM")</f>
        <v>2027-02</v>
      </c>
      <c r="AM90" s="69" cm="1">
        <f t="array" ref="AM90">SUMPRODUCT((AC90:AI90&gt;=$N$8)*(AC90:AI90 &lt;= $N$9)*(TEXT(AC90:AI90,"yyyy-mm")=AL90)*(AC91:AI91 = "●"))</f>
        <v>0</v>
      </c>
      <c r="AN90" s="69" cm="1">
        <f t="array" ref="AN90">SUMPRODUCT((AH90:AI90&gt;=$N$8)*(AH90:AI90 &lt;= $N$9)*(TEXT(AH90:AI90,"yyyy-mm")=AL90)*(AH91:AI91 = "▲"))</f>
        <v>0</v>
      </c>
      <c r="AO90" s="69" cm="1">
        <f t="array" ref="AO90">SUMPRODUCT((AC90:AI90&gt;=$N$8)*(AC90:AI90 &lt;= $N$9)*(TEXT(AC90:AI90,"yyyy-mm")=AL90)*(AC91:AI91 = "★"))</f>
        <v>0</v>
      </c>
      <c r="AP90" s="68"/>
      <c r="AQ90" s="19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3"/>
    </row>
    <row r="91" spans="10:55" s="8" customFormat="1" ht="19.5" customHeight="1" thickBot="1" x14ac:dyDescent="0.5">
      <c r="J91" s="86"/>
      <c r="K91" s="135" t="str">
        <f t="shared" ref="K91" si="320">IF(U91&gt;=0.285,"OK","NG")</f>
        <v>NG</v>
      </c>
      <c r="L91" s="136"/>
      <c r="M91" s="144"/>
      <c r="N91" s="144"/>
      <c r="O91" s="144"/>
      <c r="P91" s="144"/>
      <c r="Q91" s="144"/>
      <c r="R91" s="145"/>
      <c r="S91" s="146"/>
      <c r="T91" s="135">
        <f t="shared" ref="T91" si="321">COUNTIF(M91:S91,"●")</f>
        <v>0</v>
      </c>
      <c r="U91" s="147">
        <f t="shared" ref="U91" si="322">IF(COUNTA(M91:S91)=0,-1,IF(OR(COUNTIF(M91:S91,"▲")&gt;6,AND(M90&lt;$N$9,$N$9&lt;S90)),0.285,IF(T90+T91=0,0,T91/(T91+T90))))</f>
        <v>-1</v>
      </c>
      <c r="V91" s="135" t="str">
        <f t="shared" ref="V91" si="323">TEXT(S90,"YYYY-MM")</f>
        <v>2026-10</v>
      </c>
      <c r="W91" s="140" cm="1">
        <f t="array" ref="W91">IF(V91=V90,0,SUMPRODUCT((M90:S90&gt;=$N$8)*(M90:S90 &lt;= $N$9)*(TEXT(M90:S90,"yyyy-mm")=V91)*(M91:S91 = "●")))</f>
        <v>0</v>
      </c>
      <c r="X91" s="140" cm="1">
        <f t="array" ref="X91">IF(V91=V90,0,SUMPRODUCT((M90:S90&gt;=$N$8)*(M90:S90 &lt;= $N$9)*(TEXT(M90:S90,"yyyy-mm")=V91)*(M91:S91 = "▲")))</f>
        <v>0</v>
      </c>
      <c r="Y91" s="140" cm="1">
        <f t="array" ref="Y91">IF(V91=V90,0,SUMPRODUCT((M90:S90&gt;=$N$8)*(M90:S90 &lt;= $N$9)*(TEXT(M90:S90,"yyyy-mm")=V91)*(M91:S91 = "★")))</f>
        <v>0</v>
      </c>
      <c r="Z91" s="135"/>
      <c r="AA91" s="135" t="str">
        <f t="shared" ref="AA91" si="324">IF(AK91&gt;=0.285,"OK","NG")</f>
        <v>NG</v>
      </c>
      <c r="AB91" s="136"/>
      <c r="AC91" s="144"/>
      <c r="AD91" s="144"/>
      <c r="AE91" s="144"/>
      <c r="AF91" s="144"/>
      <c r="AG91" s="144"/>
      <c r="AH91" s="145"/>
      <c r="AI91" s="146"/>
      <c r="AJ91" s="68">
        <f t="shared" ref="AJ91" si="325">COUNTIF(AC91:AI91,"●")</f>
        <v>0</v>
      </c>
      <c r="AK91" s="70">
        <f t="shared" ref="AK91" si="326">IF(COUNTA(AC91:AI91)=0,-1,IF(OR(COUNTIF(AC91:AI91,"▲")&gt;6,AND(AC90&lt;$N$9,$N$9&lt;AI90)),0.285,IF(AJ90+AJ91=0,0,AJ91/(AJ91+AJ90))))</f>
        <v>-1</v>
      </c>
      <c r="AL91" s="68" t="str">
        <f t="shared" ref="AL91" si="327">TEXT(AI90,"YYYY-MM")</f>
        <v>2027-02</v>
      </c>
      <c r="AM91" s="69" cm="1">
        <f t="array" ref="AM91">IF(AL91=AL90,0,SUMPRODUCT((AC90:AI90&gt;=$N$8)*(AC90:AI90 &lt;= $N$9)*(TEXT(AC90:AI90,"yyyy-mm")=AL91)*(AC91:AI91 = "●")))</f>
        <v>0</v>
      </c>
      <c r="AN91" s="69" cm="1">
        <f t="array" ref="AN91">IF(AL91=AL90,0,SUMPRODUCT((AC90:AI90&gt;=$N$8)*(AC90:AI90 &lt;= $N$9)*(TEXT(AC90:AI90,"yyyy-mm")=AL91)*(AC91:AI91 = "▲")))</f>
        <v>0</v>
      </c>
      <c r="AO91" s="69" cm="1">
        <f t="array" ref="AO91">IF(AL91=AL90,0,SUMPRODUCT((AC90:AI90&gt;=$N$8)*(AC90:AI90 &lt;= $N$9)*(TEXT(AC90:AI90,"yyyy-mm")=AL91)*(AC91:AI91 = "★")))</f>
        <v>0</v>
      </c>
      <c r="AP91" s="68"/>
      <c r="AQ91" s="19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3"/>
    </row>
    <row r="92" spans="10:55" s="8" customFormat="1" ht="19.5" customHeight="1" x14ac:dyDescent="0.45">
      <c r="J92" s="86"/>
      <c r="K92" s="135"/>
      <c r="L92" s="132">
        <v>50</v>
      </c>
      <c r="M92" s="141">
        <f>S90+1</f>
        <v>46300</v>
      </c>
      <c r="N92" s="141">
        <f t="shared" ref="N92:S92" si="328">M92+1</f>
        <v>46301</v>
      </c>
      <c r="O92" s="141">
        <f t="shared" si="328"/>
        <v>46302</v>
      </c>
      <c r="P92" s="141">
        <f t="shared" si="328"/>
        <v>46303</v>
      </c>
      <c r="Q92" s="141">
        <f t="shared" si="328"/>
        <v>46304</v>
      </c>
      <c r="R92" s="142">
        <f t="shared" si="328"/>
        <v>46305</v>
      </c>
      <c r="S92" s="143">
        <f t="shared" si="328"/>
        <v>46306</v>
      </c>
      <c r="T92" s="135">
        <f t="shared" ref="T92" si="329">COUNTIF(M93:S93,"★")</f>
        <v>0</v>
      </c>
      <c r="U92" s="135"/>
      <c r="V92" s="135" t="str">
        <f t="shared" ref="V92" si="330">TEXT(M92,"YYYY-MM")</f>
        <v>2026-10</v>
      </c>
      <c r="W92" s="140" cm="1">
        <f t="array" ref="W92">SUMPRODUCT((M92:S92&gt;=$N$8)*(M92:S92 &lt;= $N$9)*(TEXT(M92:S92,"yyyy-mm")=V92)*(M93:S93 = "●"))</f>
        <v>0</v>
      </c>
      <c r="X92" s="140" cm="1">
        <f t="array" ref="X92">SUMPRODUCT((R92:S92&gt;=$N$8)*(R92:S92 &lt;= $N$9)*(TEXT(R92:S92,"yyyy-mm")=V92)*(R93:S93 = "▲"))</f>
        <v>0</v>
      </c>
      <c r="Y92" s="140" cm="1">
        <f t="array" ref="Y92">SUMPRODUCT((M92:S92&gt;=$N$8)*(M92:S92 &lt;= $N$9)*(TEXT(M92:S92,"yyyy-mm")=V92)*(M93:S93 = "★"))</f>
        <v>0</v>
      </c>
      <c r="Z92" s="135"/>
      <c r="AA92" s="135"/>
      <c r="AB92" s="132">
        <v>71</v>
      </c>
      <c r="AC92" s="141">
        <f>AI90+1</f>
        <v>46447</v>
      </c>
      <c r="AD92" s="141">
        <f t="shared" ref="AD92:AI92" si="331">AC92+1</f>
        <v>46448</v>
      </c>
      <c r="AE92" s="141">
        <f t="shared" si="331"/>
        <v>46449</v>
      </c>
      <c r="AF92" s="141">
        <f t="shared" si="331"/>
        <v>46450</v>
      </c>
      <c r="AG92" s="141">
        <f t="shared" si="331"/>
        <v>46451</v>
      </c>
      <c r="AH92" s="142">
        <f t="shared" si="331"/>
        <v>46452</v>
      </c>
      <c r="AI92" s="143">
        <f t="shared" si="331"/>
        <v>46453</v>
      </c>
      <c r="AJ92" s="68">
        <f t="shared" ref="AJ92" si="332">COUNTIF(AC93:AI93,"★")</f>
        <v>0</v>
      </c>
      <c r="AK92" s="68"/>
      <c r="AL92" s="68" t="str">
        <f t="shared" ref="AL92" si="333">TEXT(AC92,"YYYY-MM")</f>
        <v>2027-03</v>
      </c>
      <c r="AM92" s="69" cm="1">
        <f t="array" ref="AM92">SUMPRODUCT((AC92:AI92&gt;=$N$8)*(AC92:AI92 &lt;= $N$9)*(TEXT(AC92:AI92,"yyyy-mm")=AL92)*(AC93:AI93 = "●"))</f>
        <v>0</v>
      </c>
      <c r="AN92" s="69" cm="1">
        <f t="array" ref="AN92">SUMPRODUCT((AH92:AI92&gt;=$N$8)*(AH92:AI92 &lt;= $N$9)*(TEXT(AH92:AI92,"yyyy-mm")=AL92)*(AH93:AI93 = "▲"))</f>
        <v>0</v>
      </c>
      <c r="AO92" s="69" cm="1">
        <f t="array" ref="AO92">SUMPRODUCT((AC92:AI92&gt;=$N$8)*(AC92:AI92 &lt;= $N$9)*(TEXT(AC92:AI92,"yyyy-mm")=AL92)*(AC93:AI93 = "★"))</f>
        <v>0</v>
      </c>
      <c r="AP92" s="68"/>
      <c r="AQ92" s="19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3"/>
    </row>
    <row r="93" spans="10:55" s="8" customFormat="1" ht="19.5" customHeight="1" thickBot="1" x14ac:dyDescent="0.5">
      <c r="J93" s="86"/>
      <c r="K93" s="135" t="str">
        <f t="shared" ref="K93" si="334">IF(U93&gt;=0.285,"OK","NG")</f>
        <v>NG</v>
      </c>
      <c r="L93" s="136"/>
      <c r="M93" s="144"/>
      <c r="N93" s="144"/>
      <c r="O93" s="144"/>
      <c r="P93" s="144"/>
      <c r="Q93" s="144"/>
      <c r="R93" s="145"/>
      <c r="S93" s="146"/>
      <c r="T93" s="135">
        <f t="shared" ref="T93" si="335">COUNTIF(M93:S93,"●")</f>
        <v>0</v>
      </c>
      <c r="U93" s="147">
        <f t="shared" ref="U93" si="336">IF(COUNTA(M93:S93)=0,-1,IF(OR(COUNTIF(M93:S93,"▲")&gt;6,AND(M92&lt;$N$9,$N$9&lt;S92)),0.285,IF(T92+T93=0,0,T93/(T93+T92))))</f>
        <v>-1</v>
      </c>
      <c r="V93" s="135" t="str">
        <f t="shared" ref="V93" si="337">TEXT(S92,"YYYY-MM")</f>
        <v>2026-10</v>
      </c>
      <c r="W93" s="140" cm="1">
        <f t="array" ref="W93">IF(V93=V92,0,SUMPRODUCT((M92:S92&gt;=$N$8)*(M92:S92 &lt;= $N$9)*(TEXT(M92:S92,"yyyy-mm")=V93)*(M93:S93 = "●")))</f>
        <v>0</v>
      </c>
      <c r="X93" s="140" cm="1">
        <f t="array" ref="X93">IF(V93=V92,0,SUMPRODUCT((M92:S92&gt;=$N$8)*(M92:S92 &lt;= $N$9)*(TEXT(M92:S92,"yyyy-mm")=V93)*(M93:S93 = "▲")))</f>
        <v>0</v>
      </c>
      <c r="Y93" s="140" cm="1">
        <f t="array" ref="Y93">IF(V93=V92,0,SUMPRODUCT((M92:S92&gt;=$N$8)*(M92:S92 &lt;= $N$9)*(TEXT(M92:S92,"yyyy-mm")=V93)*(M93:S93 = "★")))</f>
        <v>0</v>
      </c>
      <c r="Z93" s="135"/>
      <c r="AA93" s="135" t="str">
        <f t="shared" ref="AA93" si="338">IF(AK93&gt;=0.285,"OK","NG")</f>
        <v>NG</v>
      </c>
      <c r="AB93" s="136"/>
      <c r="AC93" s="144"/>
      <c r="AD93" s="144"/>
      <c r="AE93" s="144"/>
      <c r="AF93" s="144"/>
      <c r="AG93" s="144"/>
      <c r="AH93" s="145"/>
      <c r="AI93" s="146"/>
      <c r="AJ93" s="68">
        <f t="shared" ref="AJ93" si="339">COUNTIF(AC93:AI93,"●")</f>
        <v>0</v>
      </c>
      <c r="AK93" s="70">
        <f t="shared" ref="AK93" si="340">IF(COUNTA(AC93:AI93)=0,-1,IF(OR(COUNTIF(AC93:AI93,"▲")&gt;6,AND(AC92&lt;$N$9,$N$9&lt;AI92)),0.285,IF(AJ92+AJ93=0,0,AJ93/(AJ93+AJ92))))</f>
        <v>-1</v>
      </c>
      <c r="AL93" s="68" t="str">
        <f t="shared" ref="AL93" si="341">TEXT(AI92,"YYYY-MM")</f>
        <v>2027-03</v>
      </c>
      <c r="AM93" s="69" cm="1">
        <f t="array" ref="AM93">IF(AL93=AL92,0,SUMPRODUCT((AC92:AI92&gt;=$N$8)*(AC92:AI92 &lt;= $N$9)*(TEXT(AC92:AI92,"yyyy-mm")=AL93)*(AC93:AI93 = "●")))</f>
        <v>0</v>
      </c>
      <c r="AN93" s="69" cm="1">
        <f t="array" ref="AN93">IF(AL93=AL92,0,SUMPRODUCT((AC92:AI92&gt;=$N$8)*(AC92:AI92 &lt;= $N$9)*(TEXT(AC92:AI92,"yyyy-mm")=AL93)*(AC93:AI93 = "▲")))</f>
        <v>0</v>
      </c>
      <c r="AO93" s="69" cm="1">
        <f t="array" ref="AO93">IF(AL93=AL92,0,SUMPRODUCT((AC92:AI92&gt;=$N$8)*(AC92:AI92 &lt;= $N$9)*(TEXT(AC92:AI92,"yyyy-mm")=AL93)*(AC93:AI93 = "★")))</f>
        <v>0</v>
      </c>
      <c r="AP93" s="68"/>
      <c r="AQ93" s="19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3"/>
    </row>
    <row r="94" spans="10:55" s="8" customFormat="1" ht="19.5" customHeight="1" x14ac:dyDescent="0.45">
      <c r="J94" s="86"/>
      <c r="K94" s="135"/>
      <c r="L94" s="132">
        <v>51</v>
      </c>
      <c r="M94" s="141">
        <f>S92+1</f>
        <v>46307</v>
      </c>
      <c r="N94" s="141">
        <f t="shared" ref="N94:S94" si="342">M94+1</f>
        <v>46308</v>
      </c>
      <c r="O94" s="141">
        <f t="shared" si="342"/>
        <v>46309</v>
      </c>
      <c r="P94" s="141">
        <f t="shared" si="342"/>
        <v>46310</v>
      </c>
      <c r="Q94" s="141">
        <f t="shared" si="342"/>
        <v>46311</v>
      </c>
      <c r="R94" s="142">
        <f t="shared" si="342"/>
        <v>46312</v>
      </c>
      <c r="S94" s="143">
        <f t="shared" si="342"/>
        <v>46313</v>
      </c>
      <c r="T94" s="135">
        <f t="shared" ref="T94" si="343">COUNTIF(M95:S95,"★")</f>
        <v>0</v>
      </c>
      <c r="U94" s="135"/>
      <c r="V94" s="135" t="str">
        <f t="shared" ref="V94" si="344">TEXT(M94,"YYYY-MM")</f>
        <v>2026-10</v>
      </c>
      <c r="W94" s="140" cm="1">
        <f t="array" ref="W94">SUMPRODUCT((M94:S94&gt;=$N$8)*(M94:S94 &lt;= $N$9)*(TEXT(M94:S94,"yyyy-mm")=V94)*(M95:S95 = "●"))</f>
        <v>0</v>
      </c>
      <c r="X94" s="140" cm="1">
        <f t="array" ref="X94">SUMPRODUCT((R94:S94&gt;=$N$8)*(R94:S94 &lt;= $N$9)*(TEXT(R94:S94,"yyyy-mm")=V94)*(R95:S95 = "▲"))</f>
        <v>0</v>
      </c>
      <c r="Y94" s="140" cm="1">
        <f t="array" ref="Y94">SUMPRODUCT((M94:S94&gt;=$N$8)*(M94:S94 &lt;= $N$9)*(TEXT(M94:S94,"yyyy-mm")=V94)*(M95:S95 = "★"))</f>
        <v>0</v>
      </c>
      <c r="Z94" s="135"/>
      <c r="AA94" s="135"/>
      <c r="AB94" s="132">
        <v>72</v>
      </c>
      <c r="AC94" s="141">
        <f>AI92+1</f>
        <v>46454</v>
      </c>
      <c r="AD94" s="141">
        <f t="shared" ref="AD94:AI94" si="345">AC94+1</f>
        <v>46455</v>
      </c>
      <c r="AE94" s="141">
        <f t="shared" si="345"/>
        <v>46456</v>
      </c>
      <c r="AF94" s="141">
        <f t="shared" si="345"/>
        <v>46457</v>
      </c>
      <c r="AG94" s="141">
        <f t="shared" si="345"/>
        <v>46458</v>
      </c>
      <c r="AH94" s="142">
        <f t="shared" si="345"/>
        <v>46459</v>
      </c>
      <c r="AI94" s="143">
        <f t="shared" si="345"/>
        <v>46460</v>
      </c>
      <c r="AJ94" s="68">
        <f t="shared" ref="AJ94" si="346">COUNTIF(AC95:AI95,"★")</f>
        <v>0</v>
      </c>
      <c r="AK94" s="68"/>
      <c r="AL94" s="68" t="str">
        <f t="shared" ref="AL94" si="347">TEXT(AC94,"YYYY-MM")</f>
        <v>2027-03</v>
      </c>
      <c r="AM94" s="69" cm="1">
        <f t="array" ref="AM94">SUMPRODUCT((AC94:AI94&gt;=$N$8)*(AC94:AI94 &lt;= $N$9)*(TEXT(AC94:AI94,"yyyy-mm")=AL94)*(AC95:AI95 = "●"))</f>
        <v>0</v>
      </c>
      <c r="AN94" s="69" cm="1">
        <f t="array" ref="AN94">SUMPRODUCT((AH94:AI94&gt;=$N$8)*(AH94:AI94 &lt;= $N$9)*(TEXT(AH94:AI94,"yyyy-mm")=AL94)*(AH95:AI95 = "▲"))</f>
        <v>0</v>
      </c>
      <c r="AO94" s="69" cm="1">
        <f t="array" ref="AO94">SUMPRODUCT((AC94:AI94&gt;=$N$8)*(AC94:AI94 &lt;= $N$9)*(TEXT(AC94:AI94,"yyyy-mm")=AL94)*(AC95:AI95 = "★"))</f>
        <v>0</v>
      </c>
      <c r="AP94" s="68"/>
      <c r="AQ94" s="19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3"/>
    </row>
    <row r="95" spans="10:55" s="8" customFormat="1" ht="19.5" customHeight="1" thickBot="1" x14ac:dyDescent="0.5">
      <c r="J95" s="86"/>
      <c r="K95" s="135" t="str">
        <f t="shared" ref="K95" si="348">IF(U95&gt;=0.285,"OK","NG")</f>
        <v>NG</v>
      </c>
      <c r="L95" s="136"/>
      <c r="M95" s="144"/>
      <c r="N95" s="144"/>
      <c r="O95" s="144"/>
      <c r="P95" s="144"/>
      <c r="Q95" s="144"/>
      <c r="R95" s="145"/>
      <c r="S95" s="146"/>
      <c r="T95" s="135">
        <f t="shared" ref="T95" si="349">COUNTIF(M95:S95,"●")</f>
        <v>0</v>
      </c>
      <c r="U95" s="147">
        <f t="shared" ref="U95" si="350">IF(COUNTA(M95:S95)=0,-1,IF(OR(COUNTIF(M95:S95,"▲")&gt;6,AND(M94&lt;$N$9,$N$9&lt;S94)),0.285,IF(T94+T95=0,0,T95/(T95+T94))))</f>
        <v>-1</v>
      </c>
      <c r="V95" s="135" t="str">
        <f t="shared" ref="V95" si="351">TEXT(S94,"YYYY-MM")</f>
        <v>2026-10</v>
      </c>
      <c r="W95" s="140" cm="1">
        <f t="array" ref="W95">IF(V95=V94,0,SUMPRODUCT((M94:S94&gt;=$N$8)*(M94:S94 &lt;= $N$9)*(TEXT(M94:S94,"yyyy-mm")=V95)*(M95:S95 = "●")))</f>
        <v>0</v>
      </c>
      <c r="X95" s="140" cm="1">
        <f t="array" ref="X95">IF(V95=V94,0,SUMPRODUCT((M94:S94&gt;=$N$8)*(M94:S94 &lt;= $N$9)*(TEXT(M94:S94,"yyyy-mm")=V95)*(M95:S95 = "▲")))</f>
        <v>0</v>
      </c>
      <c r="Y95" s="140" cm="1">
        <f t="array" ref="Y95">IF(V95=V94,0,SUMPRODUCT((M94:S94&gt;=$N$8)*(M94:S94 &lt;= $N$9)*(TEXT(M94:S94,"yyyy-mm")=V95)*(M95:S95 = "★")))</f>
        <v>0</v>
      </c>
      <c r="Z95" s="135"/>
      <c r="AA95" s="135" t="str">
        <f t="shared" ref="AA95" si="352">IF(AK95&gt;=0.285,"OK","NG")</f>
        <v>NG</v>
      </c>
      <c r="AB95" s="136"/>
      <c r="AC95" s="144"/>
      <c r="AD95" s="144"/>
      <c r="AE95" s="144"/>
      <c r="AF95" s="144"/>
      <c r="AG95" s="144"/>
      <c r="AH95" s="145"/>
      <c r="AI95" s="146"/>
      <c r="AJ95" s="68">
        <f t="shared" ref="AJ95" si="353">COUNTIF(AC95:AI95,"●")</f>
        <v>0</v>
      </c>
      <c r="AK95" s="70">
        <f t="shared" ref="AK95" si="354">IF(COUNTA(AC95:AI95)=0,-1,IF(OR(COUNTIF(AC95:AI95,"▲")&gt;6,AND(AC94&lt;$N$9,$N$9&lt;AI94)),0.285,IF(AJ94+AJ95=0,0,AJ95/(AJ95+AJ94))))</f>
        <v>-1</v>
      </c>
      <c r="AL95" s="68" t="str">
        <f t="shared" ref="AL95" si="355">TEXT(AI94,"YYYY-MM")</f>
        <v>2027-03</v>
      </c>
      <c r="AM95" s="69" cm="1">
        <f t="array" ref="AM95">IF(AL95=AL94,0,SUMPRODUCT((AC94:AI94&gt;=$N$8)*(AC94:AI94 &lt;= $N$9)*(TEXT(AC94:AI94,"yyyy-mm")=AL95)*(AC95:AI95 = "●")))</f>
        <v>0</v>
      </c>
      <c r="AN95" s="69" cm="1">
        <f t="array" ref="AN95">IF(AL95=AL94,0,SUMPRODUCT((AC94:AI94&gt;=$N$8)*(AC94:AI94 &lt;= $N$9)*(TEXT(AC94:AI94,"yyyy-mm")=AL95)*(AC95:AI95 = "▲")))</f>
        <v>0</v>
      </c>
      <c r="AO95" s="69" cm="1">
        <f t="array" ref="AO95">IF(AL95=AL94,0,SUMPRODUCT((AC94:AI94&gt;=$N$8)*(AC94:AI94 &lt;= $N$9)*(TEXT(AC94:AI94,"yyyy-mm")=AL95)*(AC95:AI95 = "★")))</f>
        <v>0</v>
      </c>
      <c r="AP95" s="68"/>
      <c r="AQ95" s="19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3"/>
    </row>
    <row r="96" spans="10:55" s="8" customFormat="1" ht="19.5" customHeight="1" x14ac:dyDescent="0.45">
      <c r="J96" s="86"/>
      <c r="K96" s="135"/>
      <c r="L96" s="132">
        <v>52</v>
      </c>
      <c r="M96" s="141">
        <f>S94+1</f>
        <v>46314</v>
      </c>
      <c r="N96" s="141">
        <f t="shared" ref="N96:S96" si="356">M96+1</f>
        <v>46315</v>
      </c>
      <c r="O96" s="141">
        <f t="shared" si="356"/>
        <v>46316</v>
      </c>
      <c r="P96" s="141">
        <f t="shared" si="356"/>
        <v>46317</v>
      </c>
      <c r="Q96" s="141">
        <f t="shared" si="356"/>
        <v>46318</v>
      </c>
      <c r="R96" s="142">
        <f t="shared" si="356"/>
        <v>46319</v>
      </c>
      <c r="S96" s="143">
        <f t="shared" si="356"/>
        <v>46320</v>
      </c>
      <c r="T96" s="135">
        <f t="shared" ref="T96" si="357">COUNTIF(M97:S97,"★")</f>
        <v>0</v>
      </c>
      <c r="U96" s="135"/>
      <c r="V96" s="135" t="str">
        <f t="shared" ref="V96" si="358">TEXT(M96,"YYYY-MM")</f>
        <v>2026-10</v>
      </c>
      <c r="W96" s="140" cm="1">
        <f t="array" ref="W96">SUMPRODUCT((M96:S96&gt;=$N$8)*(M96:S96 &lt;= $N$9)*(TEXT(M96:S96,"yyyy-mm")=V96)*(M97:S97 = "●"))</f>
        <v>0</v>
      </c>
      <c r="X96" s="140" cm="1">
        <f t="array" ref="X96">SUMPRODUCT((R96:S96&gt;=$N$8)*(R96:S96 &lt;= $N$9)*(TEXT(R96:S96,"yyyy-mm")=V96)*(R97:S97 = "▲"))</f>
        <v>0</v>
      </c>
      <c r="Y96" s="140" cm="1">
        <f t="array" ref="Y96">SUMPRODUCT((M96:S96&gt;=$N$8)*(M96:S96 &lt;= $N$9)*(TEXT(M96:S96,"yyyy-mm")=V96)*(M97:S97 = "★"))</f>
        <v>0</v>
      </c>
      <c r="Z96" s="135"/>
      <c r="AA96" s="135"/>
      <c r="AB96" s="132">
        <v>73</v>
      </c>
      <c r="AC96" s="141">
        <f>AI92+1</f>
        <v>46454</v>
      </c>
      <c r="AD96" s="141">
        <f t="shared" ref="AD96:AI96" si="359">AC96+1</f>
        <v>46455</v>
      </c>
      <c r="AE96" s="141">
        <f t="shared" si="359"/>
        <v>46456</v>
      </c>
      <c r="AF96" s="141">
        <f t="shared" si="359"/>
        <v>46457</v>
      </c>
      <c r="AG96" s="141">
        <f t="shared" si="359"/>
        <v>46458</v>
      </c>
      <c r="AH96" s="142">
        <f t="shared" si="359"/>
        <v>46459</v>
      </c>
      <c r="AI96" s="143">
        <f t="shared" si="359"/>
        <v>46460</v>
      </c>
      <c r="AJ96" s="68">
        <f t="shared" ref="AJ96" si="360">COUNTIF(AC97:AI97,"★")</f>
        <v>0</v>
      </c>
      <c r="AK96" s="68"/>
      <c r="AL96" s="68" t="str">
        <f t="shared" ref="AL96" si="361">TEXT(AC96,"YYYY-MM")</f>
        <v>2027-03</v>
      </c>
      <c r="AM96" s="69" cm="1">
        <f t="array" ref="AM96">SUMPRODUCT((AC96:AI96&gt;=$N$8)*(AC96:AI96 &lt;= $N$9)*(TEXT(AC96:AI96,"yyyy-mm")=AL96)*(AC97:AI97 = "●"))</f>
        <v>0</v>
      </c>
      <c r="AN96" s="69" cm="1">
        <f t="array" ref="AN96">SUMPRODUCT((AH96:AI96&gt;=$N$8)*(AH96:AI96 &lt;= $N$9)*(TEXT(AH96:AI96,"yyyy-mm")=AL96)*(AH97:AI97 = "▲"))</f>
        <v>0</v>
      </c>
      <c r="AO96" s="69" cm="1">
        <f t="array" ref="AO96">SUMPRODUCT((AC96:AI96&gt;=$N$8)*(AC96:AI96 &lt;= $N$9)*(TEXT(AC96:AI96,"yyyy-mm")=AL96)*(AC97:AI97 = "★"))</f>
        <v>0</v>
      </c>
      <c r="AP96" s="65"/>
      <c r="AQ96" s="7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3"/>
    </row>
    <row r="97" spans="10:55" s="8" customFormat="1" ht="19.5" customHeight="1" thickBot="1" x14ac:dyDescent="0.5">
      <c r="J97" s="86"/>
      <c r="K97" s="135" t="str">
        <f t="shared" ref="K97" si="362">IF(U97&gt;=0.285,"OK","NG")</f>
        <v>NG</v>
      </c>
      <c r="L97" s="136"/>
      <c r="M97" s="144"/>
      <c r="N97" s="144"/>
      <c r="O97" s="144"/>
      <c r="P97" s="144"/>
      <c r="Q97" s="144"/>
      <c r="R97" s="145"/>
      <c r="S97" s="146"/>
      <c r="T97" s="135">
        <f t="shared" ref="T97" si="363">COUNTIF(M97:S97,"●")</f>
        <v>0</v>
      </c>
      <c r="U97" s="147">
        <f t="shared" ref="U97" si="364">IF(COUNTA(M97:S97)=0,-1,IF(OR(COUNTIF(M97:S97,"▲")&gt;6,AND(M96&lt;$N$9,$N$9&lt;S96)),0.285,IF(T96+T97=0,0,T97/(T97+T96))))</f>
        <v>-1</v>
      </c>
      <c r="V97" s="135" t="str">
        <f t="shared" ref="V97" si="365">TEXT(S96,"YYYY-MM")</f>
        <v>2026-10</v>
      </c>
      <c r="W97" s="140" cm="1">
        <f t="array" ref="W97">IF(V97=V96,0,SUMPRODUCT((M96:S96&gt;=$N$8)*(M96:S96 &lt;= $N$9)*(TEXT(M96:S96,"yyyy-mm")=V97)*(M97:S97 = "●")))</f>
        <v>0</v>
      </c>
      <c r="X97" s="140" cm="1">
        <f t="array" ref="X97">IF(V97=V96,0,SUMPRODUCT((M96:S96&gt;=$N$8)*(M96:S96 &lt;= $N$9)*(TEXT(M96:S96,"yyyy-mm")=V97)*(M97:S97 = "▲")))</f>
        <v>0</v>
      </c>
      <c r="Y97" s="140" cm="1">
        <f t="array" ref="Y97">IF(V97=V96,0,SUMPRODUCT((M96:S96&gt;=$N$8)*(M96:S96 &lt;= $N$9)*(TEXT(M96:S96,"yyyy-mm")=V97)*(M97:S97 = "★")))</f>
        <v>0</v>
      </c>
      <c r="Z97" s="135"/>
      <c r="AA97" s="135" t="str">
        <f t="shared" ref="AA97" si="366">IF(AK97&gt;=0.285,"OK","NG")</f>
        <v>NG</v>
      </c>
      <c r="AB97" s="136"/>
      <c r="AC97" s="144"/>
      <c r="AD97" s="144"/>
      <c r="AE97" s="144"/>
      <c r="AF97" s="144"/>
      <c r="AG97" s="144"/>
      <c r="AH97" s="145"/>
      <c r="AI97" s="146"/>
      <c r="AJ97" s="68">
        <f t="shared" ref="AJ97" si="367">COUNTIF(AC97:AI97,"●")</f>
        <v>0</v>
      </c>
      <c r="AK97" s="70">
        <f t="shared" ref="AK97" si="368">IF(COUNTA(AC97:AI97)=0,-1,IF(OR(COUNTIF(AC97:AI97,"▲")&gt;6,AND(AC96&lt;$N$9,$N$9&lt;AI96)),0.285,IF(AJ96+AJ97=0,0,AJ97/(AJ97+AJ96))))</f>
        <v>-1</v>
      </c>
      <c r="AL97" s="68" t="str">
        <f t="shared" ref="AL97" si="369">TEXT(AI96,"YYYY-MM")</f>
        <v>2027-03</v>
      </c>
      <c r="AM97" s="69" cm="1">
        <f t="array" ref="AM97">IF(AL97=AL96,0,SUMPRODUCT((AC96:AI96&gt;=$N$8)*(AC96:AI96 &lt;= $N$9)*(TEXT(AC96:AI96,"yyyy-mm")=AL97)*(AC97:AI97 = "●")))</f>
        <v>0</v>
      </c>
      <c r="AN97" s="69" cm="1">
        <f t="array" ref="AN97">IF(AL97=AL96,0,SUMPRODUCT((AC96:AI96&gt;=$N$8)*(AC96:AI96 &lt;= $N$9)*(TEXT(AC96:AI96,"yyyy-mm")=AL97)*(AC97:AI97 = "▲")))</f>
        <v>0</v>
      </c>
      <c r="AO97" s="69" cm="1">
        <f t="array" ref="AO97">IF(AL97=AL96,0,SUMPRODUCT((AC96:AI96&gt;=$N$8)*(AC96:AI96 &lt;= $N$9)*(TEXT(AC96:AI96,"yyyy-mm")=AL97)*(AC97:AI97 = "★")))</f>
        <v>0</v>
      </c>
      <c r="AP97" s="65"/>
      <c r="AQ97" s="7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3"/>
    </row>
    <row r="98" spans="10:55" s="8" customFormat="1" ht="19.5" customHeight="1" x14ac:dyDescent="0.45">
      <c r="J98" s="86"/>
      <c r="K98" s="135"/>
      <c r="L98" s="132">
        <v>53</v>
      </c>
      <c r="M98" s="141">
        <f>S96+1</f>
        <v>46321</v>
      </c>
      <c r="N98" s="141">
        <f t="shared" ref="N98:S98" si="370">M98+1</f>
        <v>46322</v>
      </c>
      <c r="O98" s="141">
        <f t="shared" si="370"/>
        <v>46323</v>
      </c>
      <c r="P98" s="141">
        <f t="shared" si="370"/>
        <v>46324</v>
      </c>
      <c r="Q98" s="141">
        <f t="shared" si="370"/>
        <v>46325</v>
      </c>
      <c r="R98" s="142">
        <f t="shared" si="370"/>
        <v>46326</v>
      </c>
      <c r="S98" s="143">
        <f t="shared" si="370"/>
        <v>46327</v>
      </c>
      <c r="T98" s="135">
        <f t="shared" ref="T98" si="371">COUNTIF(M99:S99,"★")</f>
        <v>0</v>
      </c>
      <c r="U98" s="135"/>
      <c r="V98" s="135" t="str">
        <f t="shared" ref="V98" si="372">TEXT(M98,"YYYY-MM")</f>
        <v>2026-10</v>
      </c>
      <c r="W98" s="140" cm="1">
        <f t="array" ref="W98">SUMPRODUCT((M98:S98&gt;=$N$8)*(M98:S98 &lt;= $N$9)*(TEXT(M98:S98,"yyyy-mm")=V98)*(M99:S99 = "●"))</f>
        <v>0</v>
      </c>
      <c r="X98" s="140" cm="1">
        <f t="array" ref="X98">SUMPRODUCT((R98:S98&gt;=$N$8)*(R98:S98 &lt;= $N$9)*(TEXT(R98:S98,"yyyy-mm")=V98)*(R99:S99 = "▲"))</f>
        <v>0</v>
      </c>
      <c r="Y98" s="140" cm="1">
        <f t="array" ref="Y98">SUMPRODUCT((M98:S98&gt;=$N$8)*(M98:S98 &lt;= $N$9)*(TEXT(M98:S98,"yyyy-mm")=V98)*(M99:S99 = "★"))</f>
        <v>0</v>
      </c>
      <c r="Z98" s="135"/>
      <c r="AA98" s="135"/>
      <c r="AB98" s="132">
        <v>74</v>
      </c>
      <c r="AC98" s="141">
        <f>AI96+1</f>
        <v>46461</v>
      </c>
      <c r="AD98" s="141">
        <f t="shared" ref="AD98:AI98" si="373">AC98+1</f>
        <v>46462</v>
      </c>
      <c r="AE98" s="141">
        <f t="shared" si="373"/>
        <v>46463</v>
      </c>
      <c r="AF98" s="141">
        <f t="shared" si="373"/>
        <v>46464</v>
      </c>
      <c r="AG98" s="141">
        <f t="shared" si="373"/>
        <v>46465</v>
      </c>
      <c r="AH98" s="142">
        <f t="shared" si="373"/>
        <v>46466</v>
      </c>
      <c r="AI98" s="143">
        <f t="shared" si="373"/>
        <v>46467</v>
      </c>
      <c r="AJ98" s="68">
        <f t="shared" ref="AJ98" si="374">COUNTIF(AC99:AI99,"★")</f>
        <v>0</v>
      </c>
      <c r="AK98" s="68"/>
      <c r="AL98" s="68" t="str">
        <f t="shared" ref="AL98" si="375">TEXT(AC98,"YYYY-MM")</f>
        <v>2027-03</v>
      </c>
      <c r="AM98" s="69" cm="1">
        <f t="array" ref="AM98">SUMPRODUCT((AC98:AI98&gt;=$N$8)*(AC98:AI98 &lt;= $N$9)*(TEXT(AC98:AI98,"yyyy-mm")=AL98)*(AC99:AI99 = "●"))</f>
        <v>0</v>
      </c>
      <c r="AN98" s="69" cm="1">
        <f t="array" ref="AN98">SUMPRODUCT((AH98:AI98&gt;=$N$8)*(AH98:AI98 &lt;= $N$9)*(TEXT(AH98:AI98,"yyyy-mm")=AL98)*(AH99:AI99 = "▲"))</f>
        <v>0</v>
      </c>
      <c r="AO98" s="69" cm="1">
        <f t="array" ref="AO98">SUMPRODUCT((AC98:AI98&gt;=$N$8)*(AC98:AI98 &lt;= $N$9)*(TEXT(AC98:AI98,"yyyy-mm")=AL98)*(AC99:AI99 = "★"))</f>
        <v>0</v>
      </c>
      <c r="AP98" s="65"/>
      <c r="AQ98" s="7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3"/>
    </row>
    <row r="99" spans="10:55" s="8" customFormat="1" ht="19.5" customHeight="1" thickBot="1" x14ac:dyDescent="0.5">
      <c r="J99" s="86"/>
      <c r="K99" s="135" t="str">
        <f t="shared" ref="K99" si="376">IF(U99&gt;=0.285,"OK","NG")</f>
        <v>NG</v>
      </c>
      <c r="L99" s="136"/>
      <c r="M99" s="144"/>
      <c r="N99" s="144"/>
      <c r="O99" s="144"/>
      <c r="P99" s="144"/>
      <c r="Q99" s="144"/>
      <c r="R99" s="145"/>
      <c r="S99" s="146"/>
      <c r="T99" s="135">
        <f t="shared" ref="T99" si="377">COUNTIF(M99:S99,"●")</f>
        <v>0</v>
      </c>
      <c r="U99" s="147">
        <f t="shared" ref="U99" si="378">IF(COUNTA(M99:S99)=0,-1,IF(OR(COUNTIF(M99:S99,"▲")&gt;6,AND(M98&lt;$N$9,$N$9&lt;S98)),0.285,IF(T98+T99=0,0,T99/(T99+T98))))</f>
        <v>-1</v>
      </c>
      <c r="V99" s="135" t="str">
        <f t="shared" ref="V99" si="379">TEXT(S98,"YYYY-MM")</f>
        <v>2026-11</v>
      </c>
      <c r="W99" s="140" cm="1">
        <f t="array" ref="W99">IF(V99=V98,0,SUMPRODUCT((M98:S98&gt;=$N$8)*(M98:S98 &lt;= $N$9)*(TEXT(M98:S98,"yyyy-mm")=V99)*(M99:S99 = "●")))</f>
        <v>0</v>
      </c>
      <c r="X99" s="140" cm="1">
        <f t="array" ref="X99">IF(V99=V98,0,SUMPRODUCT((M98:S98&gt;=$N$8)*(M98:S98 &lt;= $N$9)*(TEXT(M98:S98,"yyyy-mm")=V99)*(M99:S99 = "▲")))</f>
        <v>0</v>
      </c>
      <c r="Y99" s="140" cm="1">
        <f t="array" ref="Y99">IF(V99=V98,0,SUMPRODUCT((M98:S98&gt;=$N$8)*(M98:S98 &lt;= $N$9)*(TEXT(M98:S98,"yyyy-mm")=V99)*(M99:S99 = "★")))</f>
        <v>0</v>
      </c>
      <c r="Z99" s="135"/>
      <c r="AA99" s="135" t="str">
        <f t="shared" ref="AA99" si="380">IF(AK99&gt;=0.285,"OK","NG")</f>
        <v>NG</v>
      </c>
      <c r="AB99" s="136"/>
      <c r="AC99" s="144"/>
      <c r="AD99" s="144"/>
      <c r="AE99" s="144"/>
      <c r="AF99" s="144"/>
      <c r="AG99" s="144"/>
      <c r="AH99" s="145"/>
      <c r="AI99" s="146"/>
      <c r="AJ99" s="68">
        <f t="shared" ref="AJ99" si="381">COUNTIF(AC99:AI99,"●")</f>
        <v>0</v>
      </c>
      <c r="AK99" s="70">
        <f t="shared" ref="AK99" si="382">IF(COUNTA(AC99:AI99)=0,-1,IF(OR(COUNTIF(AC99:AI99,"▲")&gt;6,AND(AC98&lt;$N$9,$N$9&lt;AI98)),0.285,IF(AJ98+AJ99=0,0,AJ99/(AJ99+AJ98))))</f>
        <v>-1</v>
      </c>
      <c r="AL99" s="68" t="str">
        <f t="shared" ref="AL99" si="383">TEXT(AI98,"YYYY-MM")</f>
        <v>2027-03</v>
      </c>
      <c r="AM99" s="69" cm="1">
        <f t="array" ref="AM99">IF(AL99=AL98,0,SUMPRODUCT((AC98:AI98&gt;=$N$8)*(AC98:AI98 &lt;= $N$9)*(TEXT(AC98:AI98,"yyyy-mm")=AL99)*(AC99:AI99 = "●")))</f>
        <v>0</v>
      </c>
      <c r="AN99" s="69" cm="1">
        <f t="array" ref="AN99">IF(AL99=AL98,0,SUMPRODUCT((AC98:AI98&gt;=$N$8)*(AC98:AI98 &lt;= $N$9)*(TEXT(AC98:AI98,"yyyy-mm")=AL99)*(AC99:AI99 = "▲")))</f>
        <v>0</v>
      </c>
      <c r="AO99" s="69" cm="1">
        <f t="array" ref="AO99">IF(AL99=AL98,0,SUMPRODUCT((AC98:AI98&gt;=$N$8)*(AC98:AI98 &lt;= $N$9)*(TEXT(AC98:AI98,"yyyy-mm")=AL99)*(AC99:AI99 = "★")))</f>
        <v>0</v>
      </c>
      <c r="AP99" s="65"/>
      <c r="AQ99" s="7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3"/>
    </row>
    <row r="100" spans="10:55" s="8" customFormat="1" ht="19.5" customHeight="1" x14ac:dyDescent="0.45">
      <c r="J100" s="86"/>
      <c r="K100" s="87"/>
      <c r="L100" s="28"/>
      <c r="M100" s="28"/>
      <c r="N100" s="28"/>
      <c r="O100" s="28"/>
      <c r="P100" s="28"/>
      <c r="Q100" s="28"/>
      <c r="R100" s="28"/>
      <c r="S100" s="28"/>
      <c r="T100" s="86"/>
      <c r="U100" s="148">
        <f>IFERROR(AVERAGEIF(U58:U99,"&gt;-1"),0)</f>
        <v>0</v>
      </c>
      <c r="V100" s="86"/>
      <c r="W100" s="81"/>
      <c r="X100" s="81"/>
      <c r="Y100" s="81"/>
      <c r="Z100" s="86"/>
      <c r="AA100" s="88"/>
      <c r="AB100" s="28"/>
      <c r="AC100" s="28"/>
      <c r="AD100" s="28"/>
      <c r="AE100" s="28"/>
      <c r="AF100" s="28"/>
      <c r="AG100" s="28"/>
      <c r="AH100" s="28"/>
      <c r="AI100" s="28"/>
      <c r="AJ100" s="65"/>
      <c r="AK100" s="71">
        <f>IFERROR(AVERAGEIF(AK58:AK99,"&gt;-1"),0)</f>
        <v>0</v>
      </c>
      <c r="AL100" s="65"/>
      <c r="AM100" s="64"/>
      <c r="AN100" s="64"/>
      <c r="AO100" s="64"/>
      <c r="AP100" s="65"/>
      <c r="AQ100" s="7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3"/>
    </row>
    <row r="101" spans="10:55" ht="19.5" customHeight="1" x14ac:dyDescent="0.45">
      <c r="J101" s="86"/>
      <c r="K101" s="87"/>
      <c r="L101" s="28"/>
      <c r="M101" s="28"/>
      <c r="N101" s="28"/>
      <c r="O101" s="28"/>
      <c r="P101" s="28"/>
      <c r="Q101" s="28"/>
      <c r="R101" s="28"/>
      <c r="S101" s="28"/>
      <c r="T101" s="86"/>
      <c r="U101" s="86"/>
      <c r="V101" s="86"/>
      <c r="W101" s="81"/>
      <c r="X101" s="81"/>
      <c r="Y101" s="81"/>
      <c r="Z101" s="86"/>
      <c r="AA101" s="88"/>
      <c r="AB101" s="28"/>
      <c r="AC101" s="28"/>
      <c r="AD101" s="28"/>
      <c r="AE101" s="28"/>
      <c r="AF101" s="28"/>
      <c r="AG101" s="28"/>
      <c r="AH101" s="28"/>
      <c r="AI101" s="28"/>
      <c r="AJ101" s="65"/>
      <c r="AK101" s="65"/>
      <c r="AL101" s="65"/>
      <c r="AM101" s="64"/>
      <c r="AN101" s="64"/>
      <c r="AO101" s="64"/>
      <c r="AP101" s="65"/>
    </row>
    <row r="102" spans="10:55" s="8" customFormat="1" ht="24" customHeight="1" x14ac:dyDescent="0.45">
      <c r="J102" s="75" t="s">
        <v>63</v>
      </c>
      <c r="K102" s="76"/>
      <c r="L102" s="76"/>
      <c r="M102" s="77"/>
      <c r="N102" s="78"/>
      <c r="O102" s="79"/>
      <c r="P102" s="79"/>
      <c r="Q102" s="79"/>
      <c r="R102" s="79"/>
      <c r="S102" s="79"/>
      <c r="T102" s="80"/>
      <c r="U102" s="80"/>
      <c r="V102" s="80"/>
      <c r="W102" s="81"/>
      <c r="X102" s="81"/>
      <c r="Y102" s="81"/>
      <c r="Z102" s="80"/>
      <c r="AA102" s="82"/>
      <c r="AB102" s="79"/>
      <c r="AC102" s="79"/>
      <c r="AD102" s="79"/>
      <c r="AE102" s="79"/>
      <c r="AF102" s="28"/>
      <c r="AG102" s="28"/>
      <c r="AH102" s="28"/>
      <c r="AI102" s="28"/>
      <c r="AJ102" s="65"/>
      <c r="AK102" s="65"/>
      <c r="AL102" s="65"/>
      <c r="AM102" s="64"/>
      <c r="AN102" s="64"/>
      <c r="AO102" s="64"/>
      <c r="AP102" s="68"/>
      <c r="AQ102" s="19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3"/>
    </row>
    <row r="103" spans="10:55" s="8" customFormat="1" ht="27" customHeight="1" x14ac:dyDescent="0.45">
      <c r="J103" s="83"/>
      <c r="K103" s="84"/>
      <c r="L103" s="84"/>
      <c r="M103" s="60" t="s">
        <v>97</v>
      </c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28"/>
      <c r="AI103" s="28"/>
      <c r="AJ103" s="65"/>
      <c r="AK103" s="65"/>
      <c r="AL103" s="65"/>
      <c r="AM103" s="64"/>
      <c r="AN103" s="64"/>
      <c r="AO103" s="64"/>
      <c r="AP103" s="68"/>
      <c r="AQ103" s="19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3"/>
    </row>
    <row r="104" spans="10:55" s="8" customFormat="1" ht="19.5" customHeight="1" x14ac:dyDescent="0.45">
      <c r="J104" s="83"/>
      <c r="K104" s="84"/>
      <c r="L104" s="84"/>
      <c r="M104" s="149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28"/>
      <c r="AI104" s="28"/>
      <c r="AJ104" s="65"/>
      <c r="AK104" s="65"/>
      <c r="AL104" s="65"/>
      <c r="AM104" s="64"/>
      <c r="AN104" s="64"/>
      <c r="AO104" s="64"/>
      <c r="AP104" s="68"/>
      <c r="AQ104" s="19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3"/>
    </row>
    <row r="105" spans="10:55" s="8" customFormat="1" ht="19.5" customHeight="1" x14ac:dyDescent="0.45">
      <c r="J105" s="86"/>
      <c r="K105" s="87"/>
      <c r="L105" s="28"/>
      <c r="M105" s="28"/>
      <c r="N105" s="28"/>
      <c r="O105" s="28"/>
      <c r="P105" s="28"/>
      <c r="Q105" s="28"/>
      <c r="R105" s="28"/>
      <c r="S105" s="28"/>
      <c r="T105" s="86"/>
      <c r="U105" s="86"/>
      <c r="V105" s="86"/>
      <c r="W105" s="81"/>
      <c r="X105" s="81"/>
      <c r="Y105" s="81"/>
      <c r="Z105" s="86"/>
      <c r="AA105" s="88"/>
      <c r="AB105" s="28"/>
      <c r="AC105" s="28"/>
      <c r="AD105" s="28"/>
      <c r="AE105" s="28"/>
      <c r="AF105" s="28"/>
      <c r="AG105" s="28"/>
      <c r="AH105" s="28"/>
      <c r="AI105" s="28"/>
      <c r="AJ105" s="65"/>
      <c r="AK105" s="65"/>
      <c r="AL105" s="65"/>
      <c r="AM105" s="64"/>
      <c r="AN105" s="64"/>
      <c r="AO105" s="64"/>
      <c r="AP105" s="68"/>
      <c r="AQ105" s="19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3"/>
    </row>
    <row r="106" spans="10:55" s="8" customFormat="1" ht="19.5" customHeight="1" thickBot="1" x14ac:dyDescent="0.5">
      <c r="J106" s="86"/>
      <c r="K106" s="87"/>
      <c r="L106" s="28"/>
      <c r="M106" s="28"/>
      <c r="N106" s="28"/>
      <c r="O106" s="28"/>
      <c r="P106" s="28"/>
      <c r="Q106" s="28"/>
      <c r="R106" s="28"/>
      <c r="S106" s="28"/>
      <c r="T106" s="86"/>
      <c r="U106" s="86"/>
      <c r="V106" s="86"/>
      <c r="W106" s="81"/>
      <c r="X106" s="81"/>
      <c r="Y106" s="81"/>
      <c r="Z106" s="86"/>
      <c r="AA106" s="88"/>
      <c r="AB106" s="28"/>
      <c r="AC106" s="28"/>
      <c r="AD106" s="28"/>
      <c r="AE106" s="28"/>
      <c r="AF106" s="28"/>
      <c r="AG106" s="28"/>
      <c r="AH106" s="28"/>
      <c r="AI106" s="28"/>
      <c r="AJ106" s="65"/>
      <c r="AK106" s="65"/>
      <c r="AL106" s="65"/>
      <c r="AM106" s="64"/>
      <c r="AN106" s="64"/>
      <c r="AO106" s="64"/>
      <c r="AP106" s="68"/>
      <c r="AQ106" s="19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3"/>
    </row>
    <row r="107" spans="10:55" s="8" customFormat="1" ht="19.5" customHeight="1" x14ac:dyDescent="0.45">
      <c r="J107" s="86"/>
      <c r="K107" s="86"/>
      <c r="L107" s="132" t="s">
        <v>47</v>
      </c>
      <c r="M107" s="133" t="str">
        <f>"実施状況（"&amp;YEAR(M109)&amp;"年～）"</f>
        <v>実施状況（2027年～）</v>
      </c>
      <c r="N107" s="133"/>
      <c r="O107" s="133"/>
      <c r="P107" s="133"/>
      <c r="Q107" s="133"/>
      <c r="R107" s="133"/>
      <c r="S107" s="134"/>
      <c r="T107" s="86"/>
      <c r="U107" s="86"/>
      <c r="V107" s="86"/>
      <c r="W107" s="81"/>
      <c r="X107" s="81"/>
      <c r="Y107" s="81"/>
      <c r="Z107" s="86"/>
      <c r="AA107" s="28"/>
      <c r="AB107" s="132" t="s">
        <v>47</v>
      </c>
      <c r="AC107" s="133" t="str">
        <f>"実施状況（"&amp;YEAR(AC109)&amp;"年～）"</f>
        <v>実施状況（2027年～）</v>
      </c>
      <c r="AD107" s="133"/>
      <c r="AE107" s="133"/>
      <c r="AF107" s="133"/>
      <c r="AG107" s="133"/>
      <c r="AH107" s="133"/>
      <c r="AI107" s="134"/>
      <c r="AJ107" s="65"/>
      <c r="AK107" s="65"/>
      <c r="AL107" s="65"/>
      <c r="AM107" s="64"/>
      <c r="AN107" s="64"/>
      <c r="AO107" s="64"/>
      <c r="AP107" s="68"/>
      <c r="AQ107" s="19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3"/>
    </row>
    <row r="108" spans="10:55" s="8" customFormat="1" ht="19.5" customHeight="1" thickBot="1" x14ac:dyDescent="0.5">
      <c r="J108" s="86"/>
      <c r="K108" s="135" t="s">
        <v>48</v>
      </c>
      <c r="L108" s="136"/>
      <c r="M108" s="137" t="s">
        <v>49</v>
      </c>
      <c r="N108" s="137" t="s">
        <v>50</v>
      </c>
      <c r="O108" s="137" t="s">
        <v>51</v>
      </c>
      <c r="P108" s="137" t="s">
        <v>52</v>
      </c>
      <c r="Q108" s="137" t="s">
        <v>53</v>
      </c>
      <c r="R108" s="138" t="s">
        <v>54</v>
      </c>
      <c r="S108" s="139" t="s">
        <v>55</v>
      </c>
      <c r="T108" s="135" t="s">
        <v>47</v>
      </c>
      <c r="U108" s="86" t="s">
        <v>56</v>
      </c>
      <c r="V108" s="86" t="s">
        <v>57</v>
      </c>
      <c r="W108" s="140" t="s">
        <v>38</v>
      </c>
      <c r="X108" s="140" t="s">
        <v>39</v>
      </c>
      <c r="Y108" s="140" t="s">
        <v>40</v>
      </c>
      <c r="Z108" s="86"/>
      <c r="AA108" s="135" t="s">
        <v>48</v>
      </c>
      <c r="AB108" s="136"/>
      <c r="AC108" s="137" t="s">
        <v>49</v>
      </c>
      <c r="AD108" s="137" t="s">
        <v>50</v>
      </c>
      <c r="AE108" s="137" t="s">
        <v>51</v>
      </c>
      <c r="AF108" s="137" t="s">
        <v>52</v>
      </c>
      <c r="AG108" s="137" t="s">
        <v>53</v>
      </c>
      <c r="AH108" s="138" t="s">
        <v>54</v>
      </c>
      <c r="AI108" s="139" t="s">
        <v>55</v>
      </c>
      <c r="AJ108" s="68" t="s">
        <v>47</v>
      </c>
      <c r="AK108" s="65" t="s">
        <v>56</v>
      </c>
      <c r="AL108" s="65" t="s">
        <v>57</v>
      </c>
      <c r="AM108" s="69" t="s">
        <v>38</v>
      </c>
      <c r="AN108" s="69" t="s">
        <v>39</v>
      </c>
      <c r="AO108" s="69" t="s">
        <v>40</v>
      </c>
      <c r="AP108" s="68"/>
      <c r="AQ108" s="19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3"/>
    </row>
    <row r="109" spans="10:55" s="8" customFormat="1" ht="19.5" customHeight="1" x14ac:dyDescent="0.45">
      <c r="J109" s="86"/>
      <c r="K109" s="135"/>
      <c r="L109" s="132">
        <v>75</v>
      </c>
      <c r="M109" s="141">
        <f>AI98+1</f>
        <v>46468</v>
      </c>
      <c r="N109" s="141">
        <f t="shared" ref="N109:S109" si="384">M109+1</f>
        <v>46469</v>
      </c>
      <c r="O109" s="141">
        <f t="shared" si="384"/>
        <v>46470</v>
      </c>
      <c r="P109" s="141">
        <f t="shared" si="384"/>
        <v>46471</v>
      </c>
      <c r="Q109" s="141">
        <f t="shared" si="384"/>
        <v>46472</v>
      </c>
      <c r="R109" s="151">
        <f t="shared" si="384"/>
        <v>46473</v>
      </c>
      <c r="S109" s="152">
        <f t="shared" si="384"/>
        <v>46474</v>
      </c>
      <c r="T109" s="135">
        <f t="shared" ref="T109" si="385">COUNTIF(M110:S110,"★")</f>
        <v>0</v>
      </c>
      <c r="U109" s="135"/>
      <c r="V109" s="135" t="str">
        <f>TEXT(M109,"YYYY-MM")</f>
        <v>2027-03</v>
      </c>
      <c r="W109" s="140" cm="1">
        <f t="array" ref="W109">SUMPRODUCT((M109:S109&gt;=$N$8)*(M109:S109 &lt;= $N$9)*(TEXT(M109:S109,"yyyy-mm")=V109)*(M110:S110 = "●"))</f>
        <v>0</v>
      </c>
      <c r="X109" s="140" cm="1">
        <f t="array" ref="X109">SUMPRODUCT((R109:S109&gt;=$N$8)*(R109:S109 &lt;= $N$9)*(TEXT(R109:S109,"yyyy-mm")=V109)*(R110:S110 = "▲"))</f>
        <v>0</v>
      </c>
      <c r="Y109" s="140" cm="1">
        <f t="array" ref="Y109">SUMPRODUCT((M109:S109&gt;=$N$8)*(M109:S109 &lt;= $N$9)*(TEXT(M109:S109,"yyyy-mm")=V109)*(M110:S110 = "★"))</f>
        <v>0</v>
      </c>
      <c r="Z109" s="135"/>
      <c r="AA109" s="135"/>
      <c r="AB109" s="132">
        <v>96</v>
      </c>
      <c r="AC109" s="141">
        <f>S149+1</f>
        <v>46615</v>
      </c>
      <c r="AD109" s="141">
        <f t="shared" ref="AD109:AI109" si="386">AC109+1</f>
        <v>46616</v>
      </c>
      <c r="AE109" s="141">
        <f t="shared" si="386"/>
        <v>46617</v>
      </c>
      <c r="AF109" s="141">
        <f t="shared" si="386"/>
        <v>46618</v>
      </c>
      <c r="AG109" s="141">
        <f t="shared" si="386"/>
        <v>46619</v>
      </c>
      <c r="AH109" s="151">
        <f t="shared" si="386"/>
        <v>46620</v>
      </c>
      <c r="AI109" s="152">
        <f t="shared" si="386"/>
        <v>46621</v>
      </c>
      <c r="AJ109" s="68">
        <f t="shared" ref="AJ109" si="387">COUNTIF(AC110:AI110,"★")</f>
        <v>0</v>
      </c>
      <c r="AK109" s="68"/>
      <c r="AL109" s="68" t="str">
        <f>TEXT(AC109,"YYYY-MM")</f>
        <v>2027-08</v>
      </c>
      <c r="AM109" s="69" cm="1">
        <f t="array" ref="AM109">SUMPRODUCT((AC109:AI109&gt;=$N$8)*(AC109:AI109 &lt;= $N$9)*(TEXT(AC109:AI109,"yyyy-mm")=AL109)*(AC110:AI110 = "●"))</f>
        <v>0</v>
      </c>
      <c r="AN109" s="69" cm="1">
        <f t="array" ref="AN109">SUMPRODUCT((AH109:AI109&gt;=$N$8)*(AH109:AI109 &lt;= $N$9)*(TEXT(AH109:AI109,"yyyy-mm")=AL109)*(AH110:AI110 = "▲"))</f>
        <v>0</v>
      </c>
      <c r="AO109" s="69" cm="1">
        <f t="array" ref="AO109">SUMPRODUCT((AC109:AI109&gt;=$N$8)*(AC109:AI109 &lt;= $N$9)*(TEXT(AC109:AI109,"yyyy-mm")=AL109)*(AC110:AI110 = "★"))</f>
        <v>0</v>
      </c>
      <c r="AP109" s="68"/>
      <c r="AQ109" s="19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3"/>
    </row>
    <row r="110" spans="10:55" s="8" customFormat="1" ht="19.5" customHeight="1" thickBot="1" x14ac:dyDescent="0.5">
      <c r="J110" s="86"/>
      <c r="K110" s="135" t="str">
        <f>IF(U110&gt;=0.285,"OK","NG")</f>
        <v>NG</v>
      </c>
      <c r="L110" s="136"/>
      <c r="M110" s="144"/>
      <c r="N110" s="144"/>
      <c r="O110" s="144"/>
      <c r="P110" s="144"/>
      <c r="Q110" s="144"/>
      <c r="R110" s="145"/>
      <c r="S110" s="146"/>
      <c r="T110" s="135">
        <f t="shared" ref="T110" si="388">COUNTIF(M110:S110,"●")</f>
        <v>0</v>
      </c>
      <c r="U110" s="147">
        <f>IF(COUNTA(M110:S110)=0,-1,IF(OR(COUNTIF(M110:S110,"▲")&gt;6,AND(M109&lt;$N$9,$N$9&lt;S109)),0.285,IF(T109+T110=0,0,T110/(T110+T109))))</f>
        <v>-1</v>
      </c>
      <c r="V110" s="135" t="str">
        <f>TEXT(S109,"YYYY-MM")</f>
        <v>2027-03</v>
      </c>
      <c r="W110" s="140" cm="1">
        <f t="array" ref="W110">IF(V110=V109,0,SUMPRODUCT((M109:S109&gt;=$N$8)*(M109:S109 &lt;= $N$9)*(TEXT(M109:S109,"yyyy-mm")=V110)*(M110:S110 = "●")))</f>
        <v>0</v>
      </c>
      <c r="X110" s="140" cm="1">
        <f t="array" ref="X110">IF(V110=V109,0,SUMPRODUCT((M109:S109&gt;=$N$8)*(M109:S109 &lt;= $N$9)*(TEXT(M109:S109,"yyyy-mm")=V110)*(M110:S110 = "▲")))</f>
        <v>0</v>
      </c>
      <c r="Y110" s="140" cm="1">
        <f t="array" ref="Y110">IF(V110=V109,0,SUMPRODUCT((M109:S109&gt;=$N$8)*(M109:S109 &lt;= $N$9)*(TEXT(M109:S109,"yyyy-mm")=V110)*(M110:S110 = "★")))</f>
        <v>0</v>
      </c>
      <c r="Z110" s="135"/>
      <c r="AA110" s="135" t="str">
        <f>IF(AK110&gt;=0.285,"OK","NG")</f>
        <v>NG</v>
      </c>
      <c r="AB110" s="136"/>
      <c r="AC110" s="144"/>
      <c r="AD110" s="144"/>
      <c r="AE110" s="144"/>
      <c r="AF110" s="144"/>
      <c r="AG110" s="144"/>
      <c r="AH110" s="145"/>
      <c r="AI110" s="146"/>
      <c r="AJ110" s="68">
        <f t="shared" ref="AJ110" si="389">COUNTIF(AC110:AI110,"●")</f>
        <v>0</v>
      </c>
      <c r="AK110" s="70">
        <f>IF(COUNTA(AC110:AI110)=0,-1,IF(OR(COUNTIF(AC110:AI110,"▲")&gt;6,AND(AC109&lt;$N$9,$N$9&lt;AI109)),0.285,IF(AJ109+AJ110=0,0,AJ110/(AJ110+AJ109))))</f>
        <v>-1</v>
      </c>
      <c r="AL110" s="68" t="str">
        <f>TEXT(AI109,"YYYY-MM")</f>
        <v>2027-08</v>
      </c>
      <c r="AM110" s="69" cm="1">
        <f t="array" ref="AM110">IF(AL110=AL109,0,SUMPRODUCT((AC109:AI109&gt;=$N$8)*(AC109:AI109 &lt;= $N$9)*(TEXT(AC109:AI109,"yyyy-mm")=AL110)*(AC110:AI110 = "●")))</f>
        <v>0</v>
      </c>
      <c r="AN110" s="69" cm="1">
        <f t="array" ref="AN110">IF(AL110=AL109,0,SUMPRODUCT((AC109:AI109&gt;=$N$8)*(AC109:AI109 &lt;= $N$9)*(TEXT(AC109:AI109,"yyyy-mm")=AL110)*(AC110:AI110 = "▲")))</f>
        <v>0</v>
      </c>
      <c r="AO110" s="69" cm="1">
        <f t="array" ref="AO110">IF(AL110=AL109,0,SUMPRODUCT((AC109:AI109&gt;=$N$8)*(AC109:AI109 &lt;= $N$9)*(TEXT(AC109:AI109,"yyyy-mm")=AL110)*(AC110:AI110 = "★")))</f>
        <v>0</v>
      </c>
      <c r="AP110" s="68"/>
      <c r="AQ110" s="19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3"/>
    </row>
    <row r="111" spans="10:55" s="8" customFormat="1" ht="19.5" customHeight="1" x14ac:dyDescent="0.45">
      <c r="J111" s="86"/>
      <c r="K111" s="135"/>
      <c r="L111" s="132">
        <v>76</v>
      </c>
      <c r="M111" s="141">
        <f>S109+1</f>
        <v>46475</v>
      </c>
      <c r="N111" s="141">
        <f t="shared" ref="N111:S111" si="390">M111+1</f>
        <v>46476</v>
      </c>
      <c r="O111" s="141">
        <f t="shared" si="390"/>
        <v>46477</v>
      </c>
      <c r="P111" s="141">
        <f t="shared" si="390"/>
        <v>46478</v>
      </c>
      <c r="Q111" s="141">
        <f t="shared" si="390"/>
        <v>46479</v>
      </c>
      <c r="R111" s="142">
        <f t="shared" si="390"/>
        <v>46480</v>
      </c>
      <c r="S111" s="143">
        <f t="shared" si="390"/>
        <v>46481</v>
      </c>
      <c r="T111" s="135">
        <f t="shared" ref="T111" si="391">COUNTIF(M112:S112,"★")</f>
        <v>0</v>
      </c>
      <c r="U111" s="135"/>
      <c r="V111" s="135" t="str">
        <f>TEXT(M111,"YYYY-MM")</f>
        <v>2027-03</v>
      </c>
      <c r="W111" s="140" cm="1">
        <f t="array" ref="W111">SUMPRODUCT((M111:S111&gt;=$N$8)*(M111:S111 &lt;= $N$9)*(TEXT(M111:S111,"yyyy-mm")=V111)*(M112:S112 = "●"))</f>
        <v>0</v>
      </c>
      <c r="X111" s="140" cm="1">
        <f t="array" ref="X111">SUMPRODUCT((R111:S111&gt;=$N$8)*(R111:S111 &lt;= $N$9)*(TEXT(R111:S111,"yyyy-mm")=V111)*(R112:S112 = "▲"))</f>
        <v>0</v>
      </c>
      <c r="Y111" s="140" cm="1">
        <f t="array" ref="Y111">SUMPRODUCT((M111:S111&gt;=$N$8)*(M111:S111 &lt;= $N$9)*(TEXT(M111:S111,"yyyy-mm")=V111)*(M112:S112 = "★"))</f>
        <v>0</v>
      </c>
      <c r="Z111" s="135"/>
      <c r="AA111" s="135"/>
      <c r="AB111" s="132">
        <v>97</v>
      </c>
      <c r="AC111" s="141">
        <f>AI109+1</f>
        <v>46622</v>
      </c>
      <c r="AD111" s="141">
        <f t="shared" ref="AD111:AI111" si="392">AC111+1</f>
        <v>46623</v>
      </c>
      <c r="AE111" s="141">
        <f t="shared" si="392"/>
        <v>46624</v>
      </c>
      <c r="AF111" s="141">
        <f t="shared" si="392"/>
        <v>46625</v>
      </c>
      <c r="AG111" s="141">
        <f t="shared" si="392"/>
        <v>46626</v>
      </c>
      <c r="AH111" s="142">
        <f t="shared" si="392"/>
        <v>46627</v>
      </c>
      <c r="AI111" s="143">
        <f t="shared" si="392"/>
        <v>46628</v>
      </c>
      <c r="AJ111" s="68">
        <f t="shared" ref="AJ111" si="393">COUNTIF(AC112:AI112,"★")</f>
        <v>0</v>
      </c>
      <c r="AK111" s="68"/>
      <c r="AL111" s="68" t="str">
        <f>TEXT(AC111,"YYYY-MM")</f>
        <v>2027-08</v>
      </c>
      <c r="AM111" s="69" cm="1">
        <f t="array" ref="AM111">SUMPRODUCT((AC111:AI111&gt;=$N$8)*(AC111:AI111 &lt;= $N$9)*(TEXT(AC111:AI111,"yyyy-mm")=AL111)*(AC112:AI112 = "●"))</f>
        <v>0</v>
      </c>
      <c r="AN111" s="69" cm="1">
        <f t="array" ref="AN111">SUMPRODUCT((AH111:AI111&gt;=$N$8)*(AH111:AI111 &lt;= $N$9)*(TEXT(AH111:AI111,"yyyy-mm")=AL111)*(AH112:AI112 = "▲"))</f>
        <v>0</v>
      </c>
      <c r="AO111" s="69" cm="1">
        <f t="array" ref="AO111">SUMPRODUCT((AC111:AI111&gt;=$N$8)*(AC111:AI111 &lt;= $N$9)*(TEXT(AC111:AI111,"yyyy-mm")=AL111)*(AC112:AI112 = "★"))</f>
        <v>0</v>
      </c>
      <c r="AP111" s="68"/>
      <c r="AQ111" s="19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3"/>
    </row>
    <row r="112" spans="10:55" s="8" customFormat="1" ht="19.5" customHeight="1" thickBot="1" x14ac:dyDescent="0.5">
      <c r="J112" s="86"/>
      <c r="K112" s="135" t="str">
        <f t="shared" ref="K112" si="394">IF(U112&gt;=0.285,"OK","NG")</f>
        <v>NG</v>
      </c>
      <c r="L112" s="136"/>
      <c r="M112" s="144"/>
      <c r="N112" s="144"/>
      <c r="O112" s="144"/>
      <c r="P112" s="144"/>
      <c r="Q112" s="144"/>
      <c r="R112" s="145"/>
      <c r="S112" s="146"/>
      <c r="T112" s="135">
        <f t="shared" ref="T112" si="395">COUNTIF(M112:S112,"●")</f>
        <v>0</v>
      </c>
      <c r="U112" s="147">
        <f t="shared" ref="U112" si="396">IF(COUNTA(M112:S112)=0,-1,IF(OR(COUNTIF(M112:S112,"▲")&gt;6,AND(M111&lt;$N$9,$N$9&lt;S111)),0.285,IF(T111+T112=0,0,T112/(T112+T111))))</f>
        <v>-1</v>
      </c>
      <c r="V112" s="135" t="str">
        <f>TEXT(S111,"YYYY-MM")</f>
        <v>2027-04</v>
      </c>
      <c r="W112" s="140" cm="1">
        <f t="array" ref="W112">IF(V112=V111,0,SUMPRODUCT((M111:S111&gt;=$N$8)*(M111:S111 &lt;= $N$9)*(TEXT(M111:S111,"yyyy-mm")=V112)*(M112:S112 = "●")))</f>
        <v>0</v>
      </c>
      <c r="X112" s="140" cm="1">
        <f t="array" ref="X112">IF(V112=V111,0,SUMPRODUCT((M111:S111&gt;=$N$8)*(M111:S111 &lt;= $N$9)*(TEXT(M111:S111,"yyyy-mm")=V112)*(M112:S112 = "▲")))</f>
        <v>0</v>
      </c>
      <c r="Y112" s="140" cm="1">
        <f t="array" ref="Y112">IF(V112=V111,0,SUMPRODUCT((M111:S111&gt;=$N$8)*(M111:S111 &lt;= $N$9)*(TEXT(M111:S111,"yyyy-mm")=V112)*(M112:S112 = "★")))</f>
        <v>0</v>
      </c>
      <c r="Z112" s="135"/>
      <c r="AA112" s="135" t="str">
        <f t="shared" ref="AA112" si="397">IF(AK112&gt;=0.285,"OK","NG")</f>
        <v>NG</v>
      </c>
      <c r="AB112" s="136"/>
      <c r="AC112" s="144"/>
      <c r="AD112" s="144"/>
      <c r="AE112" s="144"/>
      <c r="AF112" s="144"/>
      <c r="AG112" s="144"/>
      <c r="AH112" s="145"/>
      <c r="AI112" s="146"/>
      <c r="AJ112" s="68">
        <f t="shared" ref="AJ112" si="398">COUNTIF(AC112:AI112,"●")</f>
        <v>0</v>
      </c>
      <c r="AK112" s="70">
        <f t="shared" ref="AK112" si="399">IF(COUNTA(AC112:AI112)=0,-1,IF(OR(COUNTIF(AC112:AI112,"▲")&gt;6,AND(AC111&lt;$N$9,$N$9&lt;AI111)),0.285,IF(AJ111+AJ112=0,0,AJ112/(AJ112+AJ111))))</f>
        <v>-1</v>
      </c>
      <c r="AL112" s="68" t="str">
        <f>TEXT(AI111,"YYYY-MM")</f>
        <v>2027-08</v>
      </c>
      <c r="AM112" s="69" cm="1">
        <f t="array" ref="AM112">IF(AL112=AL111,0,SUMPRODUCT((AC111:AI111&gt;=$N$8)*(AC111:AI111 &lt;= $N$9)*(TEXT(AC111:AI111,"yyyy-mm")=AL112)*(AC112:AI112 = "●")))</f>
        <v>0</v>
      </c>
      <c r="AN112" s="69" cm="1">
        <f t="array" ref="AN112">IF(AL112=AL111,0,SUMPRODUCT((AC111:AI111&gt;=$N$8)*(AC111:AI111 &lt;= $N$9)*(TEXT(AC111:AI111,"yyyy-mm")=AL112)*(AC112:AI112 = "▲")))</f>
        <v>0</v>
      </c>
      <c r="AO112" s="69" cm="1">
        <f t="array" ref="AO112">IF(AL112=AL111,0,SUMPRODUCT((AC111:AI111&gt;=$N$8)*(AC111:AI111 &lt;= $N$9)*(TEXT(AC111:AI111,"yyyy-mm")=AL112)*(AC112:AI112 = "★")))</f>
        <v>0</v>
      </c>
      <c r="AP112" s="68"/>
      <c r="AQ112" s="19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3"/>
    </row>
    <row r="113" spans="10:55" s="8" customFormat="1" ht="19.5" customHeight="1" x14ac:dyDescent="0.45">
      <c r="J113" s="86"/>
      <c r="K113" s="135"/>
      <c r="L113" s="132">
        <v>77</v>
      </c>
      <c r="M113" s="141">
        <f>S111+1</f>
        <v>46482</v>
      </c>
      <c r="N113" s="141">
        <f t="shared" ref="N113:S113" si="400">M113+1</f>
        <v>46483</v>
      </c>
      <c r="O113" s="141">
        <f t="shared" si="400"/>
        <v>46484</v>
      </c>
      <c r="P113" s="141">
        <f t="shared" si="400"/>
        <v>46485</v>
      </c>
      <c r="Q113" s="141">
        <f t="shared" si="400"/>
        <v>46486</v>
      </c>
      <c r="R113" s="142">
        <f t="shared" si="400"/>
        <v>46487</v>
      </c>
      <c r="S113" s="143">
        <f t="shared" si="400"/>
        <v>46488</v>
      </c>
      <c r="T113" s="135">
        <f t="shared" ref="T113" si="401">COUNTIF(M114:S114,"★")</f>
        <v>0</v>
      </c>
      <c r="U113" s="135"/>
      <c r="V113" s="135" t="str">
        <f>TEXT(M113,"YYYY-MM")</f>
        <v>2027-04</v>
      </c>
      <c r="W113" s="140" cm="1">
        <f t="array" ref="W113">SUMPRODUCT((M113:S113&gt;=$N$8)*(M113:S113 &lt;= $N$9)*(TEXT(M113:S113,"yyyy-mm")=V113)*(M114:S114 = "●"))</f>
        <v>0</v>
      </c>
      <c r="X113" s="140" cm="1">
        <f t="array" ref="X113">SUMPRODUCT((R113:S113&gt;=$N$8)*(R113:S113 &lt;= $N$9)*(TEXT(R113:S113,"yyyy-mm")=V113)*(R114:S114 = "▲"))</f>
        <v>0</v>
      </c>
      <c r="Y113" s="140" cm="1">
        <f t="array" ref="Y113">SUMPRODUCT((M113:S113&gt;=$N$8)*(M113:S113 &lt;= $N$9)*(TEXT(M113:S113,"yyyy-mm")=V113)*(M114:S114 = "★"))</f>
        <v>0</v>
      </c>
      <c r="Z113" s="135"/>
      <c r="AA113" s="135"/>
      <c r="AB113" s="132">
        <v>98</v>
      </c>
      <c r="AC113" s="141">
        <f>AI111+1</f>
        <v>46629</v>
      </c>
      <c r="AD113" s="141">
        <f t="shared" ref="AD113:AI113" si="402">AC113+1</f>
        <v>46630</v>
      </c>
      <c r="AE113" s="141">
        <f t="shared" si="402"/>
        <v>46631</v>
      </c>
      <c r="AF113" s="141">
        <f t="shared" si="402"/>
        <v>46632</v>
      </c>
      <c r="AG113" s="141">
        <f t="shared" si="402"/>
        <v>46633</v>
      </c>
      <c r="AH113" s="142">
        <f t="shared" si="402"/>
        <v>46634</v>
      </c>
      <c r="AI113" s="143">
        <f t="shared" si="402"/>
        <v>46635</v>
      </c>
      <c r="AJ113" s="68">
        <f t="shared" ref="AJ113" si="403">COUNTIF(AC114:AI114,"★")</f>
        <v>0</v>
      </c>
      <c r="AK113" s="68"/>
      <c r="AL113" s="68" t="str">
        <f>TEXT(AC113,"YYYY-MM")</f>
        <v>2027-08</v>
      </c>
      <c r="AM113" s="69" cm="1">
        <f t="array" ref="AM113">SUMPRODUCT((AC113:AI113&gt;=$N$8)*(AC113:AI113 &lt;= $N$9)*(TEXT(AC113:AI113,"yyyy-mm")=AL113)*(AC114:AI114 = "●"))</f>
        <v>0</v>
      </c>
      <c r="AN113" s="69" cm="1">
        <f t="array" ref="AN113">SUMPRODUCT((AH113:AI113&gt;=$N$8)*(AH113:AI113 &lt;= $N$9)*(TEXT(AH113:AI113,"yyyy-mm")=AL113)*(AH114:AI114 = "▲"))</f>
        <v>0</v>
      </c>
      <c r="AO113" s="69" cm="1">
        <f t="array" ref="AO113">SUMPRODUCT((AC113:AI113&gt;=$N$8)*(AC113:AI113 &lt;= $N$9)*(TEXT(AC113:AI113,"yyyy-mm")=AL113)*(AC114:AI114 = "★"))</f>
        <v>0</v>
      </c>
      <c r="AP113" s="68"/>
      <c r="AQ113" s="19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3"/>
    </row>
    <row r="114" spans="10:55" s="8" customFormat="1" ht="19.5" customHeight="1" thickBot="1" x14ac:dyDescent="0.5">
      <c r="J114" s="86"/>
      <c r="K114" s="135" t="str">
        <f t="shared" ref="K114" si="404">IF(U114&gt;=0.285,"OK","NG")</f>
        <v>NG</v>
      </c>
      <c r="L114" s="136"/>
      <c r="M114" s="144"/>
      <c r="N114" s="144"/>
      <c r="O114" s="144"/>
      <c r="P114" s="144"/>
      <c r="Q114" s="144"/>
      <c r="R114" s="145"/>
      <c r="S114" s="146"/>
      <c r="T114" s="135">
        <f t="shared" ref="T114" si="405">COUNTIF(M114:S114,"●")</f>
        <v>0</v>
      </c>
      <c r="U114" s="147">
        <f t="shared" ref="U114" si="406">IF(COUNTA(M114:S114)=0,-1,IF(OR(COUNTIF(M114:S114,"▲")&gt;6,AND(M113&lt;$N$9,$N$9&lt;S113)),0.285,IF(T113+T114=0,0,T114/(T114+T113))))</f>
        <v>-1</v>
      </c>
      <c r="V114" s="135" t="str">
        <f>TEXT(S113,"YYYY-MM")</f>
        <v>2027-04</v>
      </c>
      <c r="W114" s="140" cm="1">
        <f t="array" ref="W114">IF(V114=V113,0,SUMPRODUCT((M113:S113&gt;=$N$8)*(M113:S113 &lt;= $N$9)*(TEXT(M113:S113,"yyyy-mm")=V114)*(M114:S114 = "●")))</f>
        <v>0</v>
      </c>
      <c r="X114" s="140" cm="1">
        <f t="array" ref="X114">IF(V114=V113,0,SUMPRODUCT((M113:S113&gt;=$N$8)*(M113:S113 &lt;= $N$9)*(TEXT(M113:S113,"yyyy-mm")=V114)*(M114:S114 = "▲")))</f>
        <v>0</v>
      </c>
      <c r="Y114" s="140" cm="1">
        <f t="array" ref="Y114">IF(V114=V113,0,SUMPRODUCT((M113:S113&gt;=$N$8)*(M113:S113 &lt;= $N$9)*(TEXT(M113:S113,"yyyy-mm")=V114)*(M114:S114 = "★")))</f>
        <v>0</v>
      </c>
      <c r="Z114" s="135"/>
      <c r="AA114" s="135" t="str">
        <f t="shared" ref="AA114" si="407">IF(AK114&gt;=0.285,"OK","NG")</f>
        <v>NG</v>
      </c>
      <c r="AB114" s="136"/>
      <c r="AC114" s="144"/>
      <c r="AD114" s="144"/>
      <c r="AE114" s="144"/>
      <c r="AF114" s="144"/>
      <c r="AG114" s="144"/>
      <c r="AH114" s="145"/>
      <c r="AI114" s="146"/>
      <c r="AJ114" s="68">
        <f t="shared" ref="AJ114" si="408">COUNTIF(AC114:AI114,"●")</f>
        <v>0</v>
      </c>
      <c r="AK114" s="70">
        <f t="shared" ref="AK114" si="409">IF(COUNTA(AC114:AI114)=0,-1,IF(OR(COUNTIF(AC114:AI114,"▲")&gt;6,AND(AC113&lt;$N$9,$N$9&lt;AI113)),0.285,IF(AJ113+AJ114=0,0,AJ114/(AJ114+AJ113))))</f>
        <v>-1</v>
      </c>
      <c r="AL114" s="68" t="str">
        <f>TEXT(AI113,"YYYY-MM")</f>
        <v>2027-09</v>
      </c>
      <c r="AM114" s="69" cm="1">
        <f t="array" ref="AM114">IF(AL114=AL113,0,SUMPRODUCT((AC113:AI113&gt;=$N$8)*(AC113:AI113 &lt;= $N$9)*(TEXT(AC113:AI113,"yyyy-mm")=AL114)*(AC114:AI114 = "●")))</f>
        <v>0</v>
      </c>
      <c r="AN114" s="69" cm="1">
        <f t="array" ref="AN114">IF(AL114=AL113,0,SUMPRODUCT((AC113:AI113&gt;=$N$8)*(AC113:AI113 &lt;= $N$9)*(TEXT(AC113:AI113,"yyyy-mm")=AL114)*(AC114:AI114 = "▲")))</f>
        <v>0</v>
      </c>
      <c r="AO114" s="69" cm="1">
        <f t="array" ref="AO114">IF(AL114=AL113,0,SUMPRODUCT((AC113:AI113&gt;=$N$8)*(AC113:AI113 &lt;= $N$9)*(TEXT(AC113:AI113,"yyyy-mm")=AL114)*(AC114:AI114 = "★")))</f>
        <v>0</v>
      </c>
      <c r="AP114" s="68"/>
      <c r="AQ114" s="19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3"/>
    </row>
    <row r="115" spans="10:55" s="8" customFormat="1" ht="19.5" customHeight="1" x14ac:dyDescent="0.45">
      <c r="J115" s="86"/>
      <c r="K115" s="135"/>
      <c r="L115" s="132">
        <v>78</v>
      </c>
      <c r="M115" s="141">
        <f>S113+1</f>
        <v>46489</v>
      </c>
      <c r="N115" s="141">
        <f t="shared" ref="N115:S115" si="410">M115+1</f>
        <v>46490</v>
      </c>
      <c r="O115" s="141">
        <f t="shared" si="410"/>
        <v>46491</v>
      </c>
      <c r="P115" s="141">
        <f t="shared" si="410"/>
        <v>46492</v>
      </c>
      <c r="Q115" s="141">
        <f t="shared" si="410"/>
        <v>46493</v>
      </c>
      <c r="R115" s="142">
        <f t="shared" si="410"/>
        <v>46494</v>
      </c>
      <c r="S115" s="143">
        <f t="shared" si="410"/>
        <v>46495</v>
      </c>
      <c r="T115" s="135">
        <f t="shared" ref="T115" si="411">COUNTIF(M116:S116,"★")</f>
        <v>0</v>
      </c>
      <c r="U115" s="135"/>
      <c r="V115" s="135" t="str">
        <f>TEXT(M115,"YYYY-MM")</f>
        <v>2027-04</v>
      </c>
      <c r="W115" s="140" cm="1">
        <f t="array" ref="W115">SUMPRODUCT((M115:S115&gt;=$N$8)*(M115:S115 &lt;= $N$9)*(TEXT(M115:S115,"yyyy-mm")=V115)*(M116:S116 = "●"))</f>
        <v>0</v>
      </c>
      <c r="X115" s="140" cm="1">
        <f t="array" ref="X115">SUMPRODUCT((R115:S115&gt;=$N$8)*(R115:S115 &lt;= $N$9)*(TEXT(R115:S115,"yyyy-mm")=V115)*(R116:S116 = "▲"))</f>
        <v>0</v>
      </c>
      <c r="Y115" s="140" cm="1">
        <f t="array" ref="Y115">SUMPRODUCT((M115:S115&gt;=$N$8)*(M115:S115 &lt;= $N$9)*(TEXT(M115:S115,"yyyy-mm")=V115)*(M116:S116 = "★"))</f>
        <v>0</v>
      </c>
      <c r="Z115" s="135"/>
      <c r="AA115" s="135"/>
      <c r="AB115" s="132">
        <v>99</v>
      </c>
      <c r="AC115" s="141">
        <f>AI113+1</f>
        <v>46636</v>
      </c>
      <c r="AD115" s="141">
        <f t="shared" ref="AD115:AI115" si="412">AC115+1</f>
        <v>46637</v>
      </c>
      <c r="AE115" s="141">
        <f t="shared" si="412"/>
        <v>46638</v>
      </c>
      <c r="AF115" s="141">
        <f t="shared" si="412"/>
        <v>46639</v>
      </c>
      <c r="AG115" s="141">
        <f t="shared" si="412"/>
        <v>46640</v>
      </c>
      <c r="AH115" s="142">
        <f t="shared" si="412"/>
        <v>46641</v>
      </c>
      <c r="AI115" s="143">
        <f t="shared" si="412"/>
        <v>46642</v>
      </c>
      <c r="AJ115" s="68">
        <f t="shared" ref="AJ115" si="413">COUNTIF(AC116:AI116,"★")</f>
        <v>0</v>
      </c>
      <c r="AK115" s="68"/>
      <c r="AL115" s="68" t="str">
        <f>TEXT(AC115,"YYYY-MM")</f>
        <v>2027-09</v>
      </c>
      <c r="AM115" s="69" cm="1">
        <f t="array" ref="AM115">SUMPRODUCT((AC115:AI115&gt;=$N$8)*(AC115:AI115 &lt;= $N$9)*(TEXT(AC115:AI115,"yyyy-mm")=AL115)*(AC116:AI116 = "●"))</f>
        <v>0</v>
      </c>
      <c r="AN115" s="69" cm="1">
        <f t="array" ref="AN115">SUMPRODUCT((AH115:AI115&gt;=$N$8)*(AH115:AI115 &lt;= $N$9)*(TEXT(AH115:AI115,"yyyy-mm")=AL115)*(AH116:AI116 = "▲"))</f>
        <v>0</v>
      </c>
      <c r="AO115" s="69" cm="1">
        <f t="array" ref="AO115">SUMPRODUCT((AC115:AI115&gt;=$N$8)*(AC115:AI115 &lt;= $N$9)*(TEXT(AC115:AI115,"yyyy-mm")=AL115)*(AC116:AI116 = "★"))</f>
        <v>0</v>
      </c>
      <c r="AP115" s="68"/>
      <c r="AQ115" s="19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3"/>
    </row>
    <row r="116" spans="10:55" s="8" customFormat="1" ht="19.5" customHeight="1" thickBot="1" x14ac:dyDescent="0.5">
      <c r="J116" s="86"/>
      <c r="K116" s="135" t="str">
        <f t="shared" ref="K116" si="414">IF(U116&gt;=0.285,"OK","NG")</f>
        <v>NG</v>
      </c>
      <c r="L116" s="136"/>
      <c r="M116" s="144"/>
      <c r="N116" s="144"/>
      <c r="O116" s="144"/>
      <c r="P116" s="144"/>
      <c r="Q116" s="144"/>
      <c r="R116" s="145"/>
      <c r="S116" s="146"/>
      <c r="T116" s="135">
        <f t="shared" ref="T116" si="415">COUNTIF(M116:S116,"●")</f>
        <v>0</v>
      </c>
      <c r="U116" s="147">
        <f t="shared" ref="U116" si="416">IF(COUNTA(M116:S116)=0,-1,IF(OR(COUNTIF(M116:S116,"▲")&gt;6,AND(M115&lt;$N$9,$N$9&lt;S115)),0.285,IF(T115+T116=0,0,T116/(T116+T115))))</f>
        <v>-1</v>
      </c>
      <c r="V116" s="135" t="str">
        <f>TEXT(S115,"YYYY-MM")</f>
        <v>2027-04</v>
      </c>
      <c r="W116" s="140" cm="1">
        <f t="array" ref="W116">IF(V116=V115,0,SUMPRODUCT((M115:S115&gt;=$N$8)*(M115:S115 &lt;= $N$9)*(TEXT(M115:S115,"yyyy-mm")=V116)*(M116:S116 = "●")))</f>
        <v>0</v>
      </c>
      <c r="X116" s="140" cm="1">
        <f t="array" ref="X116">IF(V116=V115,0,SUMPRODUCT((M115:S115&gt;=$N$8)*(M115:S115 &lt;= $N$9)*(TEXT(M115:S115,"yyyy-mm")=V116)*(M116:S116 = "▲")))</f>
        <v>0</v>
      </c>
      <c r="Y116" s="140" cm="1">
        <f t="array" ref="Y116">IF(V116=V115,0,SUMPRODUCT((M115:S115&gt;=$N$8)*(M115:S115 &lt;= $N$9)*(TEXT(M115:S115,"yyyy-mm")=V116)*(M116:S116 = "★")))</f>
        <v>0</v>
      </c>
      <c r="Z116" s="135"/>
      <c r="AA116" s="135" t="str">
        <f t="shared" ref="AA116" si="417">IF(AK116&gt;=0.285,"OK","NG")</f>
        <v>NG</v>
      </c>
      <c r="AB116" s="136"/>
      <c r="AC116" s="144"/>
      <c r="AD116" s="144"/>
      <c r="AE116" s="144"/>
      <c r="AF116" s="144"/>
      <c r="AG116" s="144"/>
      <c r="AH116" s="145"/>
      <c r="AI116" s="146"/>
      <c r="AJ116" s="68">
        <f t="shared" ref="AJ116" si="418">COUNTIF(AC116:AI116,"●")</f>
        <v>0</v>
      </c>
      <c r="AK116" s="70">
        <f t="shared" ref="AK116" si="419">IF(COUNTA(AC116:AI116)=0,-1,IF(OR(COUNTIF(AC116:AI116,"▲")&gt;6,AND(AC115&lt;$N$9,$N$9&lt;AI115)),0.285,IF(AJ115+AJ116=0,0,AJ116/(AJ116+AJ115))))</f>
        <v>-1</v>
      </c>
      <c r="AL116" s="68" t="str">
        <f>TEXT(AI115,"YYYY-MM")</f>
        <v>2027-09</v>
      </c>
      <c r="AM116" s="69" cm="1">
        <f t="array" ref="AM116">IF(AL116=AL115,0,SUMPRODUCT((AC115:AI115&gt;=$N$8)*(AC115:AI115 &lt;= $N$9)*(TEXT(AC115:AI115,"yyyy-mm")=AL116)*(AC116:AI116 = "●")))</f>
        <v>0</v>
      </c>
      <c r="AN116" s="69" cm="1">
        <f t="array" ref="AN116">IF(AL116=AL115,0,SUMPRODUCT((AC115:AI115&gt;=$N$8)*(AC115:AI115 &lt;= $N$9)*(TEXT(AC115:AI115,"yyyy-mm")=AL116)*(AC116:AI116 = "▲")))</f>
        <v>0</v>
      </c>
      <c r="AO116" s="69" cm="1">
        <f t="array" ref="AO116">IF(AL116=AL115,0,SUMPRODUCT((AC115:AI115&gt;=$N$8)*(AC115:AI115 &lt;= $N$9)*(TEXT(AC115:AI115,"yyyy-mm")=AL116)*(AC116:AI116 = "★")))</f>
        <v>0</v>
      </c>
      <c r="AP116" s="68"/>
      <c r="AQ116" s="19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3"/>
    </row>
    <row r="117" spans="10:55" s="8" customFormat="1" ht="19.5" customHeight="1" x14ac:dyDescent="0.45">
      <c r="J117" s="86"/>
      <c r="K117" s="135"/>
      <c r="L117" s="132">
        <v>79</v>
      </c>
      <c r="M117" s="141">
        <f>S115+1</f>
        <v>46496</v>
      </c>
      <c r="N117" s="141">
        <f t="shared" ref="N117:S117" si="420">M117+1</f>
        <v>46497</v>
      </c>
      <c r="O117" s="141">
        <f t="shared" si="420"/>
        <v>46498</v>
      </c>
      <c r="P117" s="141">
        <f t="shared" si="420"/>
        <v>46499</v>
      </c>
      <c r="Q117" s="141">
        <f t="shared" si="420"/>
        <v>46500</v>
      </c>
      <c r="R117" s="142">
        <f t="shared" si="420"/>
        <v>46501</v>
      </c>
      <c r="S117" s="143">
        <f t="shared" si="420"/>
        <v>46502</v>
      </c>
      <c r="T117" s="135">
        <f t="shared" ref="T117" si="421">COUNTIF(M118:S118,"★")</f>
        <v>0</v>
      </c>
      <c r="U117" s="135"/>
      <c r="V117" s="135" t="str">
        <f>TEXT(M117,"YYYY-MM")</f>
        <v>2027-04</v>
      </c>
      <c r="W117" s="140" cm="1">
        <f t="array" ref="W117">SUMPRODUCT((M117:S117&gt;=$N$8)*(M117:S117 &lt;= $N$9)*(TEXT(M117:S117,"yyyy-mm")=V117)*(M118:S118 = "●"))</f>
        <v>0</v>
      </c>
      <c r="X117" s="140" cm="1">
        <f t="array" ref="X117">SUMPRODUCT((R117:S117&gt;=$N$8)*(R117:S117 &lt;= $N$9)*(TEXT(R117:S117,"yyyy-mm")=V117)*(R118:S118 = "▲"))</f>
        <v>0</v>
      </c>
      <c r="Y117" s="140" cm="1">
        <f t="array" ref="Y117">SUMPRODUCT((M117:S117&gt;=$N$8)*(M117:S117 &lt;= $N$9)*(TEXT(M117:S117,"yyyy-mm")=V117)*(M118:S118 = "★"))</f>
        <v>0</v>
      </c>
      <c r="Z117" s="135"/>
      <c r="AA117" s="135"/>
      <c r="AB117" s="132">
        <v>100</v>
      </c>
      <c r="AC117" s="141">
        <f>AI115+1</f>
        <v>46643</v>
      </c>
      <c r="AD117" s="141">
        <f t="shared" ref="AD117:AI117" si="422">AC117+1</f>
        <v>46644</v>
      </c>
      <c r="AE117" s="141">
        <f t="shared" si="422"/>
        <v>46645</v>
      </c>
      <c r="AF117" s="141">
        <f t="shared" si="422"/>
        <v>46646</v>
      </c>
      <c r="AG117" s="141">
        <f t="shared" si="422"/>
        <v>46647</v>
      </c>
      <c r="AH117" s="142">
        <f t="shared" si="422"/>
        <v>46648</v>
      </c>
      <c r="AI117" s="143">
        <f t="shared" si="422"/>
        <v>46649</v>
      </c>
      <c r="AJ117" s="68">
        <f t="shared" ref="AJ117" si="423">COUNTIF(AC118:AI118,"★")</f>
        <v>0</v>
      </c>
      <c r="AK117" s="68"/>
      <c r="AL117" s="68" t="str">
        <f>TEXT(AC117,"YYYY-MM")</f>
        <v>2027-09</v>
      </c>
      <c r="AM117" s="69" cm="1">
        <f t="array" ref="AM117">SUMPRODUCT((AC117:AI117&gt;=$N$8)*(AC117:AI117 &lt;= $N$9)*(TEXT(AC117:AI117,"yyyy-mm")=AL117)*(AC118:AI118 = "●"))</f>
        <v>0</v>
      </c>
      <c r="AN117" s="69" cm="1">
        <f t="array" ref="AN117">SUMPRODUCT((AH117:AI117&gt;=$N$8)*(AH117:AI117 &lt;= $N$9)*(TEXT(AH117:AI117,"yyyy-mm")=AL117)*(AH118:AI118 = "▲"))</f>
        <v>0</v>
      </c>
      <c r="AO117" s="69" cm="1">
        <f t="array" ref="AO117">SUMPRODUCT((AC117:AI117&gt;=$N$8)*(AC117:AI117 &lt;= $N$9)*(TEXT(AC117:AI117,"yyyy-mm")=AL117)*(AC118:AI118 = "★"))</f>
        <v>0</v>
      </c>
      <c r="AP117" s="68"/>
      <c r="AQ117" s="19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3"/>
    </row>
    <row r="118" spans="10:55" s="8" customFormat="1" ht="19.5" customHeight="1" thickBot="1" x14ac:dyDescent="0.5">
      <c r="J118" s="86"/>
      <c r="K118" s="135" t="str">
        <f t="shared" ref="K118" si="424">IF(U118&gt;=0.285,"OK","NG")</f>
        <v>NG</v>
      </c>
      <c r="L118" s="136"/>
      <c r="M118" s="144"/>
      <c r="N118" s="144"/>
      <c r="O118" s="144"/>
      <c r="P118" s="144"/>
      <c r="Q118" s="144"/>
      <c r="R118" s="145"/>
      <c r="S118" s="146"/>
      <c r="T118" s="135">
        <f t="shared" ref="T118" si="425">COUNTIF(M118:S118,"●")</f>
        <v>0</v>
      </c>
      <c r="U118" s="147">
        <f t="shared" ref="U118" si="426">IF(COUNTA(M118:S118)=0,-1,IF(OR(COUNTIF(M118:S118,"▲")&gt;6,AND(M117&lt;$N$9,$N$9&lt;S117)),0.285,IF(T117+T118=0,0,T118/(T118+T117))))</f>
        <v>-1</v>
      </c>
      <c r="V118" s="135" t="str">
        <f>TEXT(S117,"YYYY-MM")</f>
        <v>2027-04</v>
      </c>
      <c r="W118" s="140" cm="1">
        <f t="array" ref="W118">IF(V118=V117,0,SUMPRODUCT((M117:S117&gt;=$N$8)*(M117:S117 &lt;= $N$9)*(TEXT(M117:S117,"yyyy-mm")=V118)*(M118:S118 = "●")))</f>
        <v>0</v>
      </c>
      <c r="X118" s="140" cm="1">
        <f t="array" ref="X118">IF(V118=V117,0,SUMPRODUCT((M117:S117&gt;=$N$8)*(M117:S117 &lt;= $N$9)*(TEXT(M117:S117,"yyyy-mm")=V118)*(M118:S118 = "▲")))</f>
        <v>0</v>
      </c>
      <c r="Y118" s="140" cm="1">
        <f t="array" ref="Y118">IF(V118=V117,0,SUMPRODUCT((M117:S117&gt;=$N$8)*(M117:S117 &lt;= $N$9)*(TEXT(M117:S117,"yyyy-mm")=V118)*(M118:S118 = "★")))</f>
        <v>0</v>
      </c>
      <c r="Z118" s="135"/>
      <c r="AA118" s="135" t="str">
        <f t="shared" ref="AA118" si="427">IF(AK118&gt;=0.285,"OK","NG")</f>
        <v>NG</v>
      </c>
      <c r="AB118" s="136"/>
      <c r="AC118" s="144"/>
      <c r="AD118" s="144"/>
      <c r="AE118" s="144"/>
      <c r="AF118" s="144"/>
      <c r="AG118" s="144"/>
      <c r="AH118" s="145"/>
      <c r="AI118" s="146"/>
      <c r="AJ118" s="68">
        <f t="shared" ref="AJ118" si="428">COUNTIF(AC118:AI118,"●")</f>
        <v>0</v>
      </c>
      <c r="AK118" s="70">
        <f t="shared" ref="AK118" si="429">IF(COUNTA(AC118:AI118)=0,-1,IF(OR(COUNTIF(AC118:AI118,"▲")&gt;6,AND(AC117&lt;$N$9,$N$9&lt;AI117)),0.285,IF(AJ117+AJ118=0,0,AJ118/(AJ118+AJ117))))</f>
        <v>-1</v>
      </c>
      <c r="AL118" s="68" t="str">
        <f>TEXT(AI117,"YYYY-MM")</f>
        <v>2027-09</v>
      </c>
      <c r="AM118" s="69" cm="1">
        <f t="array" ref="AM118">IF(AL118=AL117,0,SUMPRODUCT((AC117:AI117&gt;=$N$8)*(AC117:AI117 &lt;= $N$9)*(TEXT(AC117:AI117,"yyyy-mm")=AL118)*(AC118:AI118 = "●")))</f>
        <v>0</v>
      </c>
      <c r="AN118" s="69" cm="1">
        <f t="array" ref="AN118">IF(AL118=AL117,0,SUMPRODUCT((AC117:AI117&gt;=$N$8)*(AC117:AI117 &lt;= $N$9)*(TEXT(AC117:AI117,"yyyy-mm")=AL118)*(AC118:AI118 = "▲")))</f>
        <v>0</v>
      </c>
      <c r="AO118" s="69" cm="1">
        <f t="array" ref="AO118">IF(AL118=AL117,0,SUMPRODUCT((AC117:AI117&gt;=$N$8)*(AC117:AI117 &lt;= $N$9)*(TEXT(AC117:AI117,"yyyy-mm")=AL118)*(AC118:AI118 = "★")))</f>
        <v>0</v>
      </c>
      <c r="AP118" s="68"/>
      <c r="AQ118" s="19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3"/>
    </row>
    <row r="119" spans="10:55" s="8" customFormat="1" ht="19.5" customHeight="1" x14ac:dyDescent="0.45">
      <c r="J119" s="86"/>
      <c r="K119" s="135"/>
      <c r="L119" s="132">
        <v>80</v>
      </c>
      <c r="M119" s="141">
        <f>S117+1</f>
        <v>46503</v>
      </c>
      <c r="N119" s="141">
        <f t="shared" ref="N119:S119" si="430">M119+1</f>
        <v>46504</v>
      </c>
      <c r="O119" s="141">
        <f t="shared" si="430"/>
        <v>46505</v>
      </c>
      <c r="P119" s="141">
        <f t="shared" si="430"/>
        <v>46506</v>
      </c>
      <c r="Q119" s="141">
        <f t="shared" si="430"/>
        <v>46507</v>
      </c>
      <c r="R119" s="142">
        <f t="shared" si="430"/>
        <v>46508</v>
      </c>
      <c r="S119" s="143">
        <f t="shared" si="430"/>
        <v>46509</v>
      </c>
      <c r="T119" s="135">
        <f t="shared" ref="T119" si="431">COUNTIF(M120:S120,"★")</f>
        <v>0</v>
      </c>
      <c r="U119" s="135"/>
      <c r="V119" s="135" t="str">
        <f>TEXT(M119,"YYYY-MM")</f>
        <v>2027-04</v>
      </c>
      <c r="W119" s="140" cm="1">
        <f t="array" ref="W119">SUMPRODUCT((M119:S119&gt;=$N$8)*(M119:S119 &lt;= $N$9)*(TEXT(M119:S119,"yyyy-mm")=V119)*(M120:S120 = "●"))</f>
        <v>0</v>
      </c>
      <c r="X119" s="140" cm="1">
        <f t="array" ref="X119">SUMPRODUCT((R119:S119&gt;=$N$8)*(R119:S119 &lt;= $N$9)*(TEXT(R119:S119,"yyyy-mm")=V119)*(R120:S120 = "▲"))</f>
        <v>0</v>
      </c>
      <c r="Y119" s="140" cm="1">
        <f t="array" ref="Y119">SUMPRODUCT((M119:S119&gt;=$N$8)*(M119:S119 &lt;= $N$9)*(TEXT(M119:S119,"yyyy-mm")=V119)*(M120:S120 = "★"))</f>
        <v>0</v>
      </c>
      <c r="Z119" s="135"/>
      <c r="AA119" s="135"/>
      <c r="AB119" s="132">
        <v>101</v>
      </c>
      <c r="AC119" s="141">
        <f>AI117+1</f>
        <v>46650</v>
      </c>
      <c r="AD119" s="141">
        <f t="shared" ref="AD119:AI119" si="432">AC119+1</f>
        <v>46651</v>
      </c>
      <c r="AE119" s="141">
        <f t="shared" si="432"/>
        <v>46652</v>
      </c>
      <c r="AF119" s="141">
        <f t="shared" si="432"/>
        <v>46653</v>
      </c>
      <c r="AG119" s="141">
        <f t="shared" si="432"/>
        <v>46654</v>
      </c>
      <c r="AH119" s="142">
        <f t="shared" si="432"/>
        <v>46655</v>
      </c>
      <c r="AI119" s="143">
        <f t="shared" si="432"/>
        <v>46656</v>
      </c>
      <c r="AJ119" s="68">
        <f t="shared" ref="AJ119" si="433">COUNTIF(AC120:AI120,"★")</f>
        <v>0</v>
      </c>
      <c r="AK119" s="68"/>
      <c r="AL119" s="68" t="str">
        <f>TEXT(AC119,"YYYY-MM")</f>
        <v>2027-09</v>
      </c>
      <c r="AM119" s="69" cm="1">
        <f t="array" ref="AM119">SUMPRODUCT((AC119:AI119&gt;=$N$8)*(AC119:AI119 &lt;= $N$9)*(TEXT(AC119:AI119,"yyyy-mm")=AL119)*(AC120:AI120 = "●"))</f>
        <v>0</v>
      </c>
      <c r="AN119" s="69" cm="1">
        <f t="array" ref="AN119">SUMPRODUCT((AH119:AI119&gt;=$N$8)*(AH119:AI119 &lt;= $N$9)*(TEXT(AH119:AI119,"yyyy-mm")=AL119)*(AH120:AI120 = "▲"))</f>
        <v>0</v>
      </c>
      <c r="AO119" s="69" cm="1">
        <f t="array" ref="AO119">SUMPRODUCT((AC119:AI119&gt;=$N$8)*(AC119:AI119 &lt;= $N$9)*(TEXT(AC119:AI119,"yyyy-mm")=AL119)*(AC120:AI120 = "★"))</f>
        <v>0</v>
      </c>
      <c r="AP119" s="68"/>
      <c r="AQ119" s="19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3"/>
    </row>
    <row r="120" spans="10:55" s="8" customFormat="1" ht="19.5" customHeight="1" thickBot="1" x14ac:dyDescent="0.5">
      <c r="J120" s="86"/>
      <c r="K120" s="135" t="str">
        <f t="shared" ref="K120" si="434">IF(U120&gt;=0.285,"OK","NG")</f>
        <v>NG</v>
      </c>
      <c r="L120" s="136"/>
      <c r="M120" s="144"/>
      <c r="N120" s="144"/>
      <c r="O120" s="144"/>
      <c r="P120" s="144"/>
      <c r="Q120" s="144"/>
      <c r="R120" s="145"/>
      <c r="S120" s="146"/>
      <c r="T120" s="135">
        <f t="shared" ref="T120" si="435">COUNTIF(M120:S120,"●")</f>
        <v>0</v>
      </c>
      <c r="U120" s="147">
        <f t="shared" ref="U120" si="436">IF(COUNTA(M120:S120)=0,-1,IF(OR(COUNTIF(M120:S120,"▲")&gt;6,AND(M119&lt;$N$9,$N$9&lt;S119)),0.285,IF(T119+T120=0,0,T120/(T120+T119))))</f>
        <v>-1</v>
      </c>
      <c r="V120" s="135" t="str">
        <f>TEXT(S119,"YYYY-MM")</f>
        <v>2027-05</v>
      </c>
      <c r="W120" s="140" cm="1">
        <f t="array" ref="W120">IF(V120=V119,0,SUMPRODUCT((M119:S119&gt;=$N$8)*(M119:S119 &lt;= $N$9)*(TEXT(M119:S119,"yyyy-mm")=V120)*(M120:S120 = "●")))</f>
        <v>0</v>
      </c>
      <c r="X120" s="140" cm="1">
        <f t="array" ref="X120">IF(V120=V119,0,SUMPRODUCT((M119:S119&gt;=$N$8)*(M119:S119 &lt;= $N$9)*(TEXT(M119:S119,"yyyy-mm")=V120)*(M120:S120 = "▲")))</f>
        <v>0</v>
      </c>
      <c r="Y120" s="140" cm="1">
        <f t="array" ref="Y120">IF(V120=V119,0,SUMPRODUCT((M119:S119&gt;=$N$8)*(M119:S119 &lt;= $N$9)*(TEXT(M119:S119,"yyyy-mm")=V120)*(M120:S120 = "★")))</f>
        <v>0</v>
      </c>
      <c r="Z120" s="135"/>
      <c r="AA120" s="135" t="str">
        <f t="shared" ref="AA120" si="437">IF(AK120&gt;=0.285,"OK","NG")</f>
        <v>NG</v>
      </c>
      <c r="AB120" s="136"/>
      <c r="AC120" s="144"/>
      <c r="AD120" s="144"/>
      <c r="AE120" s="144"/>
      <c r="AF120" s="144"/>
      <c r="AG120" s="144"/>
      <c r="AH120" s="145"/>
      <c r="AI120" s="146"/>
      <c r="AJ120" s="68">
        <f t="shared" ref="AJ120" si="438">COUNTIF(AC120:AI120,"●")</f>
        <v>0</v>
      </c>
      <c r="AK120" s="70">
        <f t="shared" ref="AK120" si="439">IF(COUNTA(AC120:AI120)=0,-1,IF(OR(COUNTIF(AC120:AI120,"▲")&gt;6,AND(AC119&lt;$N$9,$N$9&lt;AI119)),0.285,IF(AJ119+AJ120=0,0,AJ120/(AJ120+AJ119))))</f>
        <v>-1</v>
      </c>
      <c r="AL120" s="68" t="str">
        <f>TEXT(AI119,"YYYY-MM")</f>
        <v>2027-09</v>
      </c>
      <c r="AM120" s="69" cm="1">
        <f t="array" ref="AM120">IF(AL120=AL119,0,SUMPRODUCT((AC119:AI119&gt;=$N$8)*(AC119:AI119 &lt;= $N$9)*(TEXT(AC119:AI119,"yyyy-mm")=AL120)*(AC120:AI120 = "●")))</f>
        <v>0</v>
      </c>
      <c r="AN120" s="69" cm="1">
        <f t="array" ref="AN120">IF(AL120=AL119,0,SUMPRODUCT((AC119:AI119&gt;=$N$8)*(AC119:AI119 &lt;= $N$9)*(TEXT(AC119:AI119,"yyyy-mm")=AL120)*(AC120:AI120 = "▲")))</f>
        <v>0</v>
      </c>
      <c r="AO120" s="69" cm="1">
        <f t="array" ref="AO120">IF(AL120=AL119,0,SUMPRODUCT((AC119:AI119&gt;=$N$8)*(AC119:AI119 &lt;= $N$9)*(TEXT(AC119:AI119,"yyyy-mm")=AL120)*(AC120:AI120 = "★")))</f>
        <v>0</v>
      </c>
      <c r="AP120" s="68"/>
      <c r="AQ120" s="19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3"/>
    </row>
    <row r="121" spans="10:55" s="8" customFormat="1" ht="19.5" customHeight="1" x14ac:dyDescent="0.45">
      <c r="J121" s="86"/>
      <c r="K121" s="135"/>
      <c r="L121" s="132">
        <v>81</v>
      </c>
      <c r="M121" s="141">
        <f>S119+1</f>
        <v>46510</v>
      </c>
      <c r="N121" s="141">
        <f t="shared" ref="N121:S121" si="440">M121+1</f>
        <v>46511</v>
      </c>
      <c r="O121" s="141">
        <f t="shared" si="440"/>
        <v>46512</v>
      </c>
      <c r="P121" s="141">
        <f t="shared" si="440"/>
        <v>46513</v>
      </c>
      <c r="Q121" s="141">
        <f t="shared" si="440"/>
        <v>46514</v>
      </c>
      <c r="R121" s="142">
        <f t="shared" si="440"/>
        <v>46515</v>
      </c>
      <c r="S121" s="143">
        <f t="shared" si="440"/>
        <v>46516</v>
      </c>
      <c r="T121" s="135">
        <f t="shared" ref="T121" si="441">COUNTIF(M122:S122,"★")</f>
        <v>0</v>
      </c>
      <c r="U121" s="135"/>
      <c r="V121" s="135" t="str">
        <f>TEXT(M121,"YYYY-MM")</f>
        <v>2027-05</v>
      </c>
      <c r="W121" s="140" cm="1">
        <f t="array" ref="W121">SUMPRODUCT((M121:S121&gt;=$N$8)*(M121:S121 &lt;= $N$9)*(TEXT(M121:S121,"yyyy-mm")=V121)*(M122:S122 = "●"))</f>
        <v>0</v>
      </c>
      <c r="X121" s="140" cm="1">
        <f t="array" ref="X121">SUMPRODUCT((R121:S121&gt;=$N$8)*(R121:S121 &lt;= $N$9)*(TEXT(R121:S121,"yyyy-mm")=V121)*(R122:S122 = "▲"))</f>
        <v>0</v>
      </c>
      <c r="Y121" s="140" cm="1">
        <f t="array" ref="Y121">SUMPRODUCT((M121:S121&gt;=$N$8)*(M121:S121 &lt;= $N$9)*(TEXT(M121:S121,"yyyy-mm")=V121)*(M122:S122 = "★"))</f>
        <v>0</v>
      </c>
      <c r="Z121" s="135"/>
      <c r="AA121" s="135"/>
      <c r="AB121" s="132">
        <v>102</v>
      </c>
      <c r="AC121" s="141">
        <f>AI119+1</f>
        <v>46657</v>
      </c>
      <c r="AD121" s="141">
        <f t="shared" ref="AD121:AI121" si="442">AC121+1</f>
        <v>46658</v>
      </c>
      <c r="AE121" s="141">
        <f t="shared" si="442"/>
        <v>46659</v>
      </c>
      <c r="AF121" s="141">
        <f t="shared" si="442"/>
        <v>46660</v>
      </c>
      <c r="AG121" s="141">
        <f t="shared" si="442"/>
        <v>46661</v>
      </c>
      <c r="AH121" s="142">
        <f t="shared" si="442"/>
        <v>46662</v>
      </c>
      <c r="AI121" s="143">
        <f t="shared" si="442"/>
        <v>46663</v>
      </c>
      <c r="AJ121" s="68">
        <f t="shared" ref="AJ121" si="443">COUNTIF(AC122:AI122,"★")</f>
        <v>0</v>
      </c>
      <c r="AK121" s="68"/>
      <c r="AL121" s="68" t="str">
        <f>TEXT(AC121,"YYYY-MM")</f>
        <v>2027-09</v>
      </c>
      <c r="AM121" s="69" cm="1">
        <f t="array" ref="AM121">SUMPRODUCT((AC121:AI121&gt;=$N$8)*(AC121:AI121 &lt;= $N$9)*(TEXT(AC121:AI121,"yyyy-mm")=AL121)*(AC122:AI122 = "●"))</f>
        <v>0</v>
      </c>
      <c r="AN121" s="69" cm="1">
        <f t="array" ref="AN121">SUMPRODUCT((AH121:AI121&gt;=$N$8)*(AH121:AI121 &lt;= $N$9)*(TEXT(AH121:AI121,"yyyy-mm")=AL121)*(AH122:AI122 = "▲"))</f>
        <v>0</v>
      </c>
      <c r="AO121" s="69" cm="1">
        <f t="array" ref="AO121">SUMPRODUCT((AC121:AI121&gt;=$N$8)*(AC121:AI121 &lt;= $N$9)*(TEXT(AC121:AI121,"yyyy-mm")=AL121)*(AC122:AI122 = "★"))</f>
        <v>0</v>
      </c>
      <c r="AP121" s="68"/>
      <c r="AQ121" s="19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3"/>
    </row>
    <row r="122" spans="10:55" s="8" customFormat="1" ht="19.5" customHeight="1" thickBot="1" x14ac:dyDescent="0.5">
      <c r="J122" s="86"/>
      <c r="K122" s="135" t="str">
        <f t="shared" ref="K122" si="444">IF(U122&gt;=0.285,"OK","NG")</f>
        <v>NG</v>
      </c>
      <c r="L122" s="136"/>
      <c r="M122" s="144"/>
      <c r="N122" s="144"/>
      <c r="O122" s="144"/>
      <c r="P122" s="144"/>
      <c r="Q122" s="144"/>
      <c r="R122" s="145"/>
      <c r="S122" s="146"/>
      <c r="T122" s="135">
        <f t="shared" ref="T122" si="445">COUNTIF(M122:S122,"●")</f>
        <v>0</v>
      </c>
      <c r="U122" s="147">
        <f t="shared" ref="U122" si="446">IF(COUNTA(M122:S122)=0,-1,IF(OR(COUNTIF(M122:S122,"▲")&gt;6,AND(M121&lt;$N$9,$N$9&lt;S121)),0.285,IF(T121+T122=0,0,T122/(T122+T121))))</f>
        <v>-1</v>
      </c>
      <c r="V122" s="135" t="str">
        <f>TEXT(S121,"YYYY-MM")</f>
        <v>2027-05</v>
      </c>
      <c r="W122" s="140" cm="1">
        <f t="array" ref="W122">IF(V122=V121,0,SUMPRODUCT((M121:S121&gt;=$N$8)*(M121:S121 &lt;= $N$9)*(TEXT(M121:S121,"yyyy-mm")=V122)*(M122:S122 = "●")))</f>
        <v>0</v>
      </c>
      <c r="X122" s="140" cm="1">
        <f t="array" ref="X122">IF(V122=V121,0,SUMPRODUCT((M121:S121&gt;=$N$8)*(M121:S121 &lt;= $N$9)*(TEXT(M121:S121,"yyyy-mm")=V122)*(M122:S122 = "▲")))</f>
        <v>0</v>
      </c>
      <c r="Y122" s="140" cm="1">
        <f t="array" ref="Y122">IF(V122=V121,0,SUMPRODUCT((M121:S121&gt;=$N$8)*(M121:S121 &lt;= $N$9)*(TEXT(M121:S121,"yyyy-mm")=V122)*(M122:S122 = "★")))</f>
        <v>0</v>
      </c>
      <c r="Z122" s="135"/>
      <c r="AA122" s="135" t="str">
        <f t="shared" ref="AA122" si="447">IF(AK122&gt;=0.285,"OK","NG")</f>
        <v>NG</v>
      </c>
      <c r="AB122" s="136"/>
      <c r="AC122" s="144"/>
      <c r="AD122" s="144"/>
      <c r="AE122" s="144"/>
      <c r="AF122" s="144"/>
      <c r="AG122" s="144"/>
      <c r="AH122" s="145"/>
      <c r="AI122" s="146"/>
      <c r="AJ122" s="68">
        <f t="shared" ref="AJ122" si="448">COUNTIF(AC122:AI122,"●")</f>
        <v>0</v>
      </c>
      <c r="AK122" s="70">
        <f t="shared" ref="AK122" si="449">IF(COUNTA(AC122:AI122)=0,-1,IF(OR(COUNTIF(AC122:AI122,"▲")&gt;6,AND(AC121&lt;$N$9,$N$9&lt;AI121)),0.285,IF(AJ121+AJ122=0,0,AJ122/(AJ122+AJ121))))</f>
        <v>-1</v>
      </c>
      <c r="AL122" s="68" t="str">
        <f>TEXT(AI121,"YYYY-MM")</f>
        <v>2027-10</v>
      </c>
      <c r="AM122" s="69" cm="1">
        <f t="array" ref="AM122">IF(AL122=AL121,0,SUMPRODUCT((AC121:AI121&gt;=$N$8)*(AC121:AI121 &lt;= $N$9)*(TEXT(AC121:AI121,"yyyy-mm")=AL122)*(AC122:AI122 = "●")))</f>
        <v>0</v>
      </c>
      <c r="AN122" s="69" cm="1">
        <f t="array" ref="AN122">IF(AL122=AL121,0,SUMPRODUCT((AC121:AI121&gt;=$N$8)*(AC121:AI121 &lt;= $N$9)*(TEXT(AC121:AI121,"yyyy-mm")=AL122)*(AC122:AI122 = "▲")))</f>
        <v>0</v>
      </c>
      <c r="AO122" s="69" cm="1">
        <f t="array" ref="AO122">IF(AL122=AL121,0,SUMPRODUCT((AC121:AI121&gt;=$N$8)*(AC121:AI121 &lt;= $N$9)*(TEXT(AC121:AI121,"yyyy-mm")=AL122)*(AC122:AI122 = "★")))</f>
        <v>0</v>
      </c>
      <c r="AP122" s="68"/>
      <c r="AQ122" s="19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3"/>
    </row>
    <row r="123" spans="10:55" s="8" customFormat="1" ht="19.5" customHeight="1" x14ac:dyDescent="0.45">
      <c r="J123" s="86"/>
      <c r="K123" s="135"/>
      <c r="L123" s="132">
        <v>82</v>
      </c>
      <c r="M123" s="141">
        <f>S121+1</f>
        <v>46517</v>
      </c>
      <c r="N123" s="141">
        <f t="shared" ref="N123:S123" si="450">M123+1</f>
        <v>46518</v>
      </c>
      <c r="O123" s="141">
        <f t="shared" si="450"/>
        <v>46519</v>
      </c>
      <c r="P123" s="141">
        <f t="shared" si="450"/>
        <v>46520</v>
      </c>
      <c r="Q123" s="141">
        <f t="shared" si="450"/>
        <v>46521</v>
      </c>
      <c r="R123" s="142">
        <f t="shared" si="450"/>
        <v>46522</v>
      </c>
      <c r="S123" s="143">
        <f t="shared" si="450"/>
        <v>46523</v>
      </c>
      <c r="T123" s="135">
        <f t="shared" ref="T123" si="451">COUNTIF(M124:S124,"★")</f>
        <v>0</v>
      </c>
      <c r="U123" s="135"/>
      <c r="V123" s="135" t="str">
        <f>TEXT(M123,"YYYY-MM")</f>
        <v>2027-05</v>
      </c>
      <c r="W123" s="140" cm="1">
        <f t="array" ref="W123">SUMPRODUCT((M123:S123&gt;=$N$8)*(M123:S123 &lt;= $N$9)*(TEXT(M123:S123,"yyyy-mm")=V123)*(M124:S124 = "●"))</f>
        <v>0</v>
      </c>
      <c r="X123" s="140" cm="1">
        <f t="array" ref="X123">SUMPRODUCT((R123:S123&gt;=$N$8)*(R123:S123 &lt;= $N$9)*(TEXT(R123:S123,"yyyy-mm")=V123)*(R124:S124 = "▲"))</f>
        <v>0</v>
      </c>
      <c r="Y123" s="140" cm="1">
        <f t="array" ref="Y123">SUMPRODUCT((M123:S123&gt;=$N$8)*(M123:S123 &lt;= $N$9)*(TEXT(M123:S123,"yyyy-mm")=V123)*(M124:S124 = "★"))</f>
        <v>0</v>
      </c>
      <c r="Z123" s="135"/>
      <c r="AA123" s="135"/>
      <c r="AB123" s="132">
        <v>103</v>
      </c>
      <c r="AC123" s="141">
        <f>AI121+1</f>
        <v>46664</v>
      </c>
      <c r="AD123" s="141">
        <f t="shared" ref="AD123:AI123" si="452">AC123+1</f>
        <v>46665</v>
      </c>
      <c r="AE123" s="141">
        <f t="shared" si="452"/>
        <v>46666</v>
      </c>
      <c r="AF123" s="141">
        <f t="shared" si="452"/>
        <v>46667</v>
      </c>
      <c r="AG123" s="141">
        <f t="shared" si="452"/>
        <v>46668</v>
      </c>
      <c r="AH123" s="142">
        <f t="shared" si="452"/>
        <v>46669</v>
      </c>
      <c r="AI123" s="143">
        <f t="shared" si="452"/>
        <v>46670</v>
      </c>
      <c r="AJ123" s="68">
        <f t="shared" ref="AJ123" si="453">COUNTIF(AC124:AI124,"★")</f>
        <v>0</v>
      </c>
      <c r="AK123" s="68"/>
      <c r="AL123" s="68" t="str">
        <f>TEXT(AC123,"YYYY-MM")</f>
        <v>2027-10</v>
      </c>
      <c r="AM123" s="69" cm="1">
        <f t="array" ref="AM123">SUMPRODUCT((AC123:AI123&gt;=$N$8)*(AC123:AI123 &lt;= $N$9)*(TEXT(AC123:AI123,"yyyy-mm")=AL123)*(AC124:AI124 = "●"))</f>
        <v>0</v>
      </c>
      <c r="AN123" s="69" cm="1">
        <f t="array" ref="AN123">SUMPRODUCT((AH123:AI123&gt;=$N$8)*(AH123:AI123 &lt;= $N$9)*(TEXT(AH123:AI123,"yyyy-mm")=AL123)*(AH124:AI124 = "▲"))</f>
        <v>0</v>
      </c>
      <c r="AO123" s="69" cm="1">
        <f t="array" ref="AO123">SUMPRODUCT((AC123:AI123&gt;=$N$8)*(AC123:AI123 &lt;= $N$9)*(TEXT(AC123:AI123,"yyyy-mm")=AL123)*(AC124:AI124 = "★"))</f>
        <v>0</v>
      </c>
      <c r="AP123" s="68"/>
      <c r="AQ123" s="19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3"/>
    </row>
    <row r="124" spans="10:55" s="8" customFormat="1" ht="19.5" customHeight="1" thickBot="1" x14ac:dyDescent="0.5">
      <c r="J124" s="86"/>
      <c r="K124" s="135" t="str">
        <f t="shared" ref="K124" si="454">IF(U124&gt;=0.285,"OK","NG")</f>
        <v>NG</v>
      </c>
      <c r="L124" s="136"/>
      <c r="M124" s="144"/>
      <c r="N124" s="144"/>
      <c r="O124" s="144"/>
      <c r="P124" s="144"/>
      <c r="Q124" s="144"/>
      <c r="R124" s="145"/>
      <c r="S124" s="146"/>
      <c r="T124" s="135">
        <f t="shared" ref="T124" si="455">COUNTIF(M124:S124,"●")</f>
        <v>0</v>
      </c>
      <c r="U124" s="147">
        <f t="shared" ref="U124" si="456">IF(COUNTA(M124:S124)=0,-1,IF(OR(COUNTIF(M124:S124,"▲")&gt;6,AND(M123&lt;$N$9,$N$9&lt;S123)),0.285,IF(T123+T124=0,0,T124/(T124+T123))))</f>
        <v>-1</v>
      </c>
      <c r="V124" s="135" t="str">
        <f>TEXT(S123,"YYYY-MM")</f>
        <v>2027-05</v>
      </c>
      <c r="W124" s="140" cm="1">
        <f t="array" ref="W124">IF(V124=V123,0,SUMPRODUCT((M123:S123&gt;=$N$8)*(M123:S123 &lt;= $N$9)*(TEXT(M123:S123,"yyyy-mm")=V124)*(M124:S124 = "●")))</f>
        <v>0</v>
      </c>
      <c r="X124" s="140" cm="1">
        <f t="array" ref="X124">IF(V124=V123,0,SUMPRODUCT((M123:S123&gt;=$N$8)*(M123:S123 &lt;= $N$9)*(TEXT(M123:S123,"yyyy-mm")=V124)*(M124:S124 = "▲")))</f>
        <v>0</v>
      </c>
      <c r="Y124" s="140" cm="1">
        <f t="array" ref="Y124">IF(V124=V123,0,SUMPRODUCT((M123:S123&gt;=$N$8)*(M123:S123 &lt;= $N$9)*(TEXT(M123:S123,"yyyy-mm")=V124)*(M124:S124 = "★")))</f>
        <v>0</v>
      </c>
      <c r="Z124" s="135"/>
      <c r="AA124" s="135" t="str">
        <f t="shared" ref="AA124" si="457">IF(AK124&gt;=0.285,"OK","NG")</f>
        <v>NG</v>
      </c>
      <c r="AB124" s="136"/>
      <c r="AC124" s="144"/>
      <c r="AD124" s="144"/>
      <c r="AE124" s="144"/>
      <c r="AF124" s="144"/>
      <c r="AG124" s="144"/>
      <c r="AH124" s="145"/>
      <c r="AI124" s="146"/>
      <c r="AJ124" s="68">
        <f t="shared" ref="AJ124" si="458">COUNTIF(AC124:AI124,"●")</f>
        <v>0</v>
      </c>
      <c r="AK124" s="70">
        <f t="shared" ref="AK124" si="459">IF(COUNTA(AC124:AI124)=0,-1,IF(OR(COUNTIF(AC124:AI124,"▲")&gt;6,AND(AC123&lt;$N$9,$N$9&lt;AI123)),0.285,IF(AJ123+AJ124=0,0,AJ124/(AJ124+AJ123))))</f>
        <v>-1</v>
      </c>
      <c r="AL124" s="68" t="str">
        <f>TEXT(AI123,"YYYY-MM")</f>
        <v>2027-10</v>
      </c>
      <c r="AM124" s="69" cm="1">
        <f t="array" ref="AM124">IF(AL124=AL123,0,SUMPRODUCT((AC123:AI123&gt;=$N$8)*(AC123:AI123 &lt;= $N$9)*(TEXT(AC123:AI123,"yyyy-mm")=AL124)*(AC124:AI124 = "●")))</f>
        <v>0</v>
      </c>
      <c r="AN124" s="69" cm="1">
        <f t="array" ref="AN124">IF(AL124=AL123,0,SUMPRODUCT((AC123:AI123&gt;=$N$8)*(AC123:AI123 &lt;= $N$9)*(TEXT(AC123:AI123,"yyyy-mm")=AL124)*(AC124:AI124 = "▲")))</f>
        <v>0</v>
      </c>
      <c r="AO124" s="69" cm="1">
        <f t="array" ref="AO124">IF(AL124=AL123,0,SUMPRODUCT((AC123:AI123&gt;=$N$8)*(AC123:AI123 &lt;= $N$9)*(TEXT(AC123:AI123,"yyyy-mm")=AL124)*(AC124:AI124 = "★")))</f>
        <v>0</v>
      </c>
      <c r="AP124" s="68"/>
      <c r="AQ124" s="19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3"/>
    </row>
    <row r="125" spans="10:55" s="8" customFormat="1" ht="19.5" customHeight="1" x14ac:dyDescent="0.45">
      <c r="J125" s="86"/>
      <c r="K125" s="135"/>
      <c r="L125" s="132">
        <v>83</v>
      </c>
      <c r="M125" s="141">
        <f>S123+1</f>
        <v>46524</v>
      </c>
      <c r="N125" s="141">
        <f t="shared" ref="N125:S125" si="460">M125+1</f>
        <v>46525</v>
      </c>
      <c r="O125" s="141">
        <f t="shared" si="460"/>
        <v>46526</v>
      </c>
      <c r="P125" s="141">
        <f t="shared" si="460"/>
        <v>46527</v>
      </c>
      <c r="Q125" s="141">
        <f t="shared" si="460"/>
        <v>46528</v>
      </c>
      <c r="R125" s="142">
        <f t="shared" si="460"/>
        <v>46529</v>
      </c>
      <c r="S125" s="143">
        <f t="shared" si="460"/>
        <v>46530</v>
      </c>
      <c r="T125" s="135">
        <f t="shared" ref="T125" si="461">COUNTIF(M126:S126,"★")</f>
        <v>0</v>
      </c>
      <c r="U125" s="135"/>
      <c r="V125" s="135" t="str">
        <f>TEXT(M125,"YYYY-MM")</f>
        <v>2027-05</v>
      </c>
      <c r="W125" s="140" cm="1">
        <f t="array" ref="W125">SUMPRODUCT((M125:S125&gt;=$N$8)*(M125:S125 &lt;= $N$9)*(TEXT(M125:S125,"yyyy-mm")=V125)*(M126:S126 = "●"))</f>
        <v>0</v>
      </c>
      <c r="X125" s="140" cm="1">
        <f t="array" ref="X125">SUMPRODUCT((R125:S125&gt;=$N$8)*(R125:S125 &lt;= $N$9)*(TEXT(R125:S125,"yyyy-mm")=V125)*(R126:S126 = "▲"))</f>
        <v>0</v>
      </c>
      <c r="Y125" s="140" cm="1">
        <f t="array" ref="Y125">SUMPRODUCT((M125:S125&gt;=$N$8)*(M125:S125 &lt;= $N$9)*(TEXT(M125:S125,"yyyy-mm")=V125)*(M126:S126 = "★"))</f>
        <v>0</v>
      </c>
      <c r="Z125" s="135"/>
      <c r="AA125" s="135"/>
      <c r="AB125" s="132">
        <v>104</v>
      </c>
      <c r="AC125" s="141">
        <f>AI123+1</f>
        <v>46671</v>
      </c>
      <c r="AD125" s="141">
        <f t="shared" ref="AD125:AI125" si="462">AC125+1</f>
        <v>46672</v>
      </c>
      <c r="AE125" s="141">
        <f t="shared" si="462"/>
        <v>46673</v>
      </c>
      <c r="AF125" s="141">
        <f t="shared" si="462"/>
        <v>46674</v>
      </c>
      <c r="AG125" s="141">
        <f t="shared" si="462"/>
        <v>46675</v>
      </c>
      <c r="AH125" s="142">
        <f t="shared" si="462"/>
        <v>46676</v>
      </c>
      <c r="AI125" s="143">
        <f t="shared" si="462"/>
        <v>46677</v>
      </c>
      <c r="AJ125" s="68">
        <f t="shared" ref="AJ125" si="463">COUNTIF(AC126:AI126,"★")</f>
        <v>0</v>
      </c>
      <c r="AK125" s="68"/>
      <c r="AL125" s="68" t="str">
        <f>TEXT(AC125,"YYYY-MM")</f>
        <v>2027-10</v>
      </c>
      <c r="AM125" s="69" cm="1">
        <f t="array" ref="AM125">SUMPRODUCT((AC125:AI125&gt;=$N$8)*(AC125:AI125 &lt;= $N$9)*(TEXT(AC125:AI125,"yyyy-mm")=AL125)*(AC126:AI126 = "●"))</f>
        <v>0</v>
      </c>
      <c r="AN125" s="69" cm="1">
        <f t="array" ref="AN125">SUMPRODUCT((AH125:AI125&gt;=$N$8)*(AH125:AI125 &lt;= $N$9)*(TEXT(AH125:AI125,"yyyy-mm")=AL125)*(AH126:AI126 = "▲"))</f>
        <v>0</v>
      </c>
      <c r="AO125" s="69" cm="1">
        <f t="array" ref="AO125">SUMPRODUCT((AC125:AI125&gt;=$N$8)*(AC125:AI125 &lt;= $N$9)*(TEXT(AC125:AI125,"yyyy-mm")=AL125)*(AC126:AI126 = "★"))</f>
        <v>0</v>
      </c>
      <c r="AP125" s="68"/>
      <c r="AQ125" s="19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3"/>
    </row>
    <row r="126" spans="10:55" s="8" customFormat="1" ht="19.5" customHeight="1" thickBot="1" x14ac:dyDescent="0.5">
      <c r="J126" s="86"/>
      <c r="K126" s="135" t="str">
        <f t="shared" ref="K126" si="464">IF(U126&gt;=0.285,"OK","NG")</f>
        <v>NG</v>
      </c>
      <c r="L126" s="136"/>
      <c r="M126" s="144"/>
      <c r="N126" s="144"/>
      <c r="O126" s="144"/>
      <c r="P126" s="144"/>
      <c r="Q126" s="144"/>
      <c r="R126" s="145"/>
      <c r="S126" s="146"/>
      <c r="T126" s="135">
        <f t="shared" ref="T126" si="465">COUNTIF(M126:S126,"●")</f>
        <v>0</v>
      </c>
      <c r="U126" s="147">
        <f t="shared" ref="U126" si="466">IF(COUNTA(M126:S126)=0,-1,IF(OR(COUNTIF(M126:S126,"▲")&gt;6,AND(M125&lt;$N$9,$N$9&lt;S125)),0.285,IF(T125+T126=0,0,T126/(T126+T125))))</f>
        <v>-1</v>
      </c>
      <c r="V126" s="135" t="str">
        <f>TEXT(S125,"YYYY-MM")</f>
        <v>2027-05</v>
      </c>
      <c r="W126" s="140" cm="1">
        <f t="array" ref="W126">IF(V126=V125,0,SUMPRODUCT((M125:S125&gt;=$N$8)*(M125:S125 &lt;= $N$9)*(TEXT(M125:S125,"yyyy-mm")=V126)*(M126:S126 = "●")))</f>
        <v>0</v>
      </c>
      <c r="X126" s="140" cm="1">
        <f t="array" ref="X126">IF(V126=V125,0,SUMPRODUCT((M125:S125&gt;=$N$8)*(M125:S125 &lt;= $N$9)*(TEXT(M125:S125,"yyyy-mm")=V126)*(M126:S126 = "▲")))</f>
        <v>0</v>
      </c>
      <c r="Y126" s="140" cm="1">
        <f t="array" ref="Y126">IF(V126=V125,0,SUMPRODUCT((M125:S125&gt;=$N$8)*(M125:S125 &lt;= $N$9)*(TEXT(M125:S125,"yyyy-mm")=V126)*(M126:S126 = "★")))</f>
        <v>0</v>
      </c>
      <c r="Z126" s="135"/>
      <c r="AA126" s="135" t="str">
        <f t="shared" ref="AA126" si="467">IF(AK126&gt;=0.285,"OK","NG")</f>
        <v>NG</v>
      </c>
      <c r="AB126" s="136"/>
      <c r="AC126" s="144"/>
      <c r="AD126" s="144"/>
      <c r="AE126" s="144"/>
      <c r="AF126" s="144"/>
      <c r="AG126" s="144"/>
      <c r="AH126" s="145"/>
      <c r="AI126" s="146"/>
      <c r="AJ126" s="68">
        <f t="shared" ref="AJ126" si="468">COUNTIF(AC126:AI126,"●")</f>
        <v>0</v>
      </c>
      <c r="AK126" s="70">
        <f t="shared" ref="AK126" si="469">IF(COUNTA(AC126:AI126)=0,-1,IF(OR(COUNTIF(AC126:AI126,"▲")&gt;6,AND(AC125&lt;$N$9,$N$9&lt;AI125)),0.285,IF(AJ125+AJ126=0,0,AJ126/(AJ126+AJ125))))</f>
        <v>-1</v>
      </c>
      <c r="AL126" s="68" t="str">
        <f>TEXT(AI125,"YYYY-MM")</f>
        <v>2027-10</v>
      </c>
      <c r="AM126" s="69" cm="1">
        <f t="array" ref="AM126">IF(AL126=AL125,0,SUMPRODUCT((AC125:AI125&gt;=$N$8)*(AC125:AI125 &lt;= $N$9)*(TEXT(AC125:AI125,"yyyy-mm")=AL126)*(AC126:AI126 = "●")))</f>
        <v>0</v>
      </c>
      <c r="AN126" s="69" cm="1">
        <f t="array" ref="AN126">IF(AL126=AL125,0,SUMPRODUCT((AC125:AI125&gt;=$N$8)*(AC125:AI125 &lt;= $N$9)*(TEXT(AC125:AI125,"yyyy-mm")=AL126)*(AC126:AI126 = "▲")))</f>
        <v>0</v>
      </c>
      <c r="AO126" s="69" cm="1">
        <f t="array" ref="AO126">IF(AL126=AL125,0,SUMPRODUCT((AC125:AI125&gt;=$N$8)*(AC125:AI125 &lt;= $N$9)*(TEXT(AC125:AI125,"yyyy-mm")=AL126)*(AC126:AI126 = "★")))</f>
        <v>0</v>
      </c>
      <c r="AP126" s="68"/>
      <c r="AQ126" s="19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3"/>
    </row>
    <row r="127" spans="10:55" s="8" customFormat="1" ht="19.5" customHeight="1" x14ac:dyDescent="0.45">
      <c r="J127" s="86"/>
      <c r="K127" s="135"/>
      <c r="L127" s="132">
        <v>84</v>
      </c>
      <c r="M127" s="141">
        <f>S125+1</f>
        <v>46531</v>
      </c>
      <c r="N127" s="141">
        <f t="shared" ref="N127:S127" si="470">M127+1</f>
        <v>46532</v>
      </c>
      <c r="O127" s="141">
        <f t="shared" si="470"/>
        <v>46533</v>
      </c>
      <c r="P127" s="141">
        <f t="shared" si="470"/>
        <v>46534</v>
      </c>
      <c r="Q127" s="141">
        <f t="shared" si="470"/>
        <v>46535</v>
      </c>
      <c r="R127" s="142">
        <f t="shared" si="470"/>
        <v>46536</v>
      </c>
      <c r="S127" s="143">
        <f t="shared" si="470"/>
        <v>46537</v>
      </c>
      <c r="T127" s="135">
        <f t="shared" ref="T127" si="471">COUNTIF(M128:S128,"★")</f>
        <v>0</v>
      </c>
      <c r="U127" s="135"/>
      <c r="V127" s="135" t="str">
        <f>TEXT(M127,"YYYY-MM")</f>
        <v>2027-05</v>
      </c>
      <c r="W127" s="140" cm="1">
        <f t="array" ref="W127">SUMPRODUCT((M127:S127&gt;=$N$8)*(M127:S127 &lt;= $N$9)*(TEXT(M127:S127,"yyyy-mm")=V127)*(M128:S128 = "●"))</f>
        <v>0</v>
      </c>
      <c r="X127" s="140" cm="1">
        <f t="array" ref="X127">SUMPRODUCT((R127:S127&gt;=$N$8)*(R127:S127 &lt;= $N$9)*(TEXT(R127:S127,"yyyy-mm")=V127)*(R128:S128 = "▲"))</f>
        <v>0</v>
      </c>
      <c r="Y127" s="140" cm="1">
        <f t="array" ref="Y127">SUMPRODUCT((M127:S127&gt;=$N$8)*(M127:S127 &lt;= $N$9)*(TEXT(M127:S127,"yyyy-mm")=V127)*(M128:S128 = "★"))</f>
        <v>0</v>
      </c>
      <c r="Z127" s="135"/>
      <c r="AA127" s="135"/>
      <c r="AB127" s="132">
        <v>105</v>
      </c>
      <c r="AC127" s="141">
        <f>AI125+1</f>
        <v>46678</v>
      </c>
      <c r="AD127" s="141">
        <f t="shared" ref="AD127:AI127" si="472">AC127+1</f>
        <v>46679</v>
      </c>
      <c r="AE127" s="141">
        <f t="shared" si="472"/>
        <v>46680</v>
      </c>
      <c r="AF127" s="141">
        <f t="shared" si="472"/>
        <v>46681</v>
      </c>
      <c r="AG127" s="141">
        <f t="shared" si="472"/>
        <v>46682</v>
      </c>
      <c r="AH127" s="142">
        <f t="shared" si="472"/>
        <v>46683</v>
      </c>
      <c r="AI127" s="143">
        <f t="shared" si="472"/>
        <v>46684</v>
      </c>
      <c r="AJ127" s="68">
        <f t="shared" ref="AJ127" si="473">COUNTIF(AC128:AI128,"★")</f>
        <v>0</v>
      </c>
      <c r="AK127" s="68"/>
      <c r="AL127" s="68" t="str">
        <f>TEXT(AC127,"YYYY-MM")</f>
        <v>2027-10</v>
      </c>
      <c r="AM127" s="69" cm="1">
        <f t="array" ref="AM127">SUMPRODUCT((AC127:AI127&gt;=$N$8)*(AC127:AI127 &lt;= $N$9)*(TEXT(AC127:AI127,"yyyy-mm")=AL127)*(AC128:AI128 = "●"))</f>
        <v>0</v>
      </c>
      <c r="AN127" s="69" cm="1">
        <f t="array" ref="AN127">SUMPRODUCT((AH127:AI127&gt;=$N$8)*(AH127:AI127 &lt;= $N$9)*(TEXT(AH127:AI127,"yyyy-mm")=AL127)*(AH128:AI128 = "▲"))</f>
        <v>0</v>
      </c>
      <c r="AO127" s="69" cm="1">
        <f t="array" ref="AO127">SUMPRODUCT((AC127:AI127&gt;=$N$8)*(AC127:AI127 &lt;= $N$9)*(TEXT(AC127:AI127,"yyyy-mm")=AL127)*(AC128:AI128 = "★"))</f>
        <v>0</v>
      </c>
      <c r="AP127" s="68"/>
      <c r="AQ127" s="19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3"/>
    </row>
    <row r="128" spans="10:55" s="8" customFormat="1" ht="19.5" customHeight="1" thickBot="1" x14ac:dyDescent="0.5">
      <c r="J128" s="86"/>
      <c r="K128" s="135" t="str">
        <f t="shared" ref="K128" si="474">IF(U128&gt;=0.285,"OK","NG")</f>
        <v>NG</v>
      </c>
      <c r="L128" s="136"/>
      <c r="M128" s="144"/>
      <c r="N128" s="144"/>
      <c r="O128" s="144"/>
      <c r="P128" s="144"/>
      <c r="Q128" s="144"/>
      <c r="R128" s="145"/>
      <c r="S128" s="146"/>
      <c r="T128" s="135">
        <f t="shared" ref="T128" si="475">COUNTIF(M128:S128,"●")</f>
        <v>0</v>
      </c>
      <c r="U128" s="147">
        <f t="shared" ref="U128" si="476">IF(COUNTA(M128:S128)=0,-1,IF(OR(COUNTIF(M128:S128,"▲")&gt;6,AND(M127&lt;$N$9,$N$9&lt;S127)),0.285,IF(T127+T128=0,0,T128/(T128+T127))))</f>
        <v>-1</v>
      </c>
      <c r="V128" s="135" t="str">
        <f>TEXT(S127,"YYYY-MM")</f>
        <v>2027-05</v>
      </c>
      <c r="W128" s="140" cm="1">
        <f t="array" ref="W128">IF(V128=V127,0,SUMPRODUCT((M127:S127&gt;=$N$8)*(M127:S127 &lt;= $N$9)*(TEXT(M127:S127,"yyyy-mm")=V128)*(M128:S128 = "●")))</f>
        <v>0</v>
      </c>
      <c r="X128" s="140" cm="1">
        <f t="array" ref="X128">IF(V128=V127,0,SUMPRODUCT((M127:S127&gt;=$N$8)*(M127:S127 &lt;= $N$9)*(TEXT(M127:S127,"yyyy-mm")=V128)*(M128:S128 = "▲")))</f>
        <v>0</v>
      </c>
      <c r="Y128" s="140" cm="1">
        <f t="array" ref="Y128">IF(V128=V127,0,SUMPRODUCT((M127:S127&gt;=$N$8)*(M127:S127 &lt;= $N$9)*(TEXT(M127:S127,"yyyy-mm")=V128)*(M128:S128 = "★")))</f>
        <v>0</v>
      </c>
      <c r="Z128" s="135"/>
      <c r="AA128" s="135" t="str">
        <f t="shared" ref="AA128" si="477">IF(AK128&gt;=0.285,"OK","NG")</f>
        <v>NG</v>
      </c>
      <c r="AB128" s="136"/>
      <c r="AC128" s="144"/>
      <c r="AD128" s="144"/>
      <c r="AE128" s="144"/>
      <c r="AF128" s="144"/>
      <c r="AG128" s="144"/>
      <c r="AH128" s="145"/>
      <c r="AI128" s="146"/>
      <c r="AJ128" s="68">
        <f t="shared" ref="AJ128" si="478">COUNTIF(AC128:AI128,"●")</f>
        <v>0</v>
      </c>
      <c r="AK128" s="70">
        <f t="shared" ref="AK128" si="479">IF(COUNTA(AC128:AI128)=0,-1,IF(OR(COUNTIF(AC128:AI128,"▲")&gt;6,AND(AC127&lt;$N$9,$N$9&lt;AI127)),0.285,IF(AJ127+AJ128=0,0,AJ128/(AJ128+AJ127))))</f>
        <v>-1</v>
      </c>
      <c r="AL128" s="68" t="str">
        <f>TEXT(AI127,"YYYY-MM")</f>
        <v>2027-10</v>
      </c>
      <c r="AM128" s="69" cm="1">
        <f t="array" ref="AM128">IF(AL128=AL127,0,SUMPRODUCT((AC127:AI127&gt;=$N$8)*(AC127:AI127 &lt;= $N$9)*(TEXT(AC127:AI127,"yyyy-mm")=AL128)*(AC128:AI128 = "●")))</f>
        <v>0</v>
      </c>
      <c r="AN128" s="69" cm="1">
        <f t="array" ref="AN128">IF(AL128=AL127,0,SUMPRODUCT((AC127:AI127&gt;=$N$8)*(AC127:AI127 &lt;= $N$9)*(TEXT(AC127:AI127,"yyyy-mm")=AL128)*(AC128:AI128 = "▲")))</f>
        <v>0</v>
      </c>
      <c r="AO128" s="69" cm="1">
        <f t="array" ref="AO128">IF(AL128=AL127,0,SUMPRODUCT((AC127:AI127&gt;=$N$8)*(AC127:AI127 &lt;= $N$9)*(TEXT(AC127:AI127,"yyyy-mm")=AL128)*(AC128:AI128 = "★")))</f>
        <v>0</v>
      </c>
      <c r="AP128" s="68"/>
      <c r="AQ128" s="19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3"/>
    </row>
    <row r="129" spans="10:55" s="8" customFormat="1" ht="19.5" customHeight="1" x14ac:dyDescent="0.45">
      <c r="J129" s="86"/>
      <c r="K129" s="135"/>
      <c r="L129" s="132">
        <v>85</v>
      </c>
      <c r="M129" s="141">
        <f>S127+1</f>
        <v>46538</v>
      </c>
      <c r="N129" s="141">
        <f t="shared" ref="N129:S129" si="480">M129+1</f>
        <v>46539</v>
      </c>
      <c r="O129" s="141">
        <f t="shared" si="480"/>
        <v>46540</v>
      </c>
      <c r="P129" s="141">
        <f t="shared" si="480"/>
        <v>46541</v>
      </c>
      <c r="Q129" s="141">
        <f t="shared" si="480"/>
        <v>46542</v>
      </c>
      <c r="R129" s="142">
        <f t="shared" si="480"/>
        <v>46543</v>
      </c>
      <c r="S129" s="143">
        <f t="shared" si="480"/>
        <v>46544</v>
      </c>
      <c r="T129" s="135">
        <f t="shared" ref="T129" si="481">COUNTIF(M130:S130,"★")</f>
        <v>0</v>
      </c>
      <c r="U129" s="135"/>
      <c r="V129" s="135" t="str">
        <f>TEXT(M129,"YYYY-MM")</f>
        <v>2027-05</v>
      </c>
      <c r="W129" s="140" cm="1">
        <f t="array" ref="W129">SUMPRODUCT((M129:S129&gt;=$N$8)*(M129:S129 &lt;= $N$9)*(TEXT(M129:S129,"yyyy-mm")=V129)*(M130:S130 = "●"))</f>
        <v>0</v>
      </c>
      <c r="X129" s="140" cm="1">
        <f t="array" ref="X129">SUMPRODUCT((R129:S129&gt;=$N$8)*(R129:S129 &lt;= $N$9)*(TEXT(R129:S129,"yyyy-mm")=V129)*(R130:S130 = "▲"))</f>
        <v>0</v>
      </c>
      <c r="Y129" s="140" cm="1">
        <f t="array" ref="Y129">SUMPRODUCT((M129:S129&gt;=$N$8)*(M129:S129 &lt;= $N$9)*(TEXT(M129:S129,"yyyy-mm")=V129)*(M130:S130 = "★"))</f>
        <v>0</v>
      </c>
      <c r="Z129" s="135"/>
      <c r="AA129" s="135"/>
      <c r="AB129" s="132">
        <v>106</v>
      </c>
      <c r="AC129" s="141">
        <f>AI127+1</f>
        <v>46685</v>
      </c>
      <c r="AD129" s="141">
        <f t="shared" ref="AD129:AI129" si="482">AC129+1</f>
        <v>46686</v>
      </c>
      <c r="AE129" s="141">
        <f t="shared" si="482"/>
        <v>46687</v>
      </c>
      <c r="AF129" s="141">
        <f t="shared" si="482"/>
        <v>46688</v>
      </c>
      <c r="AG129" s="141">
        <f t="shared" si="482"/>
        <v>46689</v>
      </c>
      <c r="AH129" s="142">
        <f t="shared" si="482"/>
        <v>46690</v>
      </c>
      <c r="AI129" s="143">
        <f t="shared" si="482"/>
        <v>46691</v>
      </c>
      <c r="AJ129" s="68">
        <f t="shared" ref="AJ129" si="483">COUNTIF(AC130:AI130,"★")</f>
        <v>0</v>
      </c>
      <c r="AK129" s="68"/>
      <c r="AL129" s="68" t="str">
        <f>TEXT(AC129,"YYYY-MM")</f>
        <v>2027-10</v>
      </c>
      <c r="AM129" s="69" cm="1">
        <f t="array" ref="AM129">SUMPRODUCT((AC129:AI129&gt;=$N$8)*(AC129:AI129 &lt;= $N$9)*(TEXT(AC129:AI129,"yyyy-mm")=AL129)*(AC130:AI130 = "●"))</f>
        <v>0</v>
      </c>
      <c r="AN129" s="69" cm="1">
        <f t="array" ref="AN129">SUMPRODUCT((AH129:AI129&gt;=$N$8)*(AH129:AI129 &lt;= $N$9)*(TEXT(AH129:AI129,"yyyy-mm")=AL129)*(AH130:AI130 = "▲"))</f>
        <v>0</v>
      </c>
      <c r="AO129" s="69" cm="1">
        <f t="array" ref="AO129">SUMPRODUCT((AC129:AI129&gt;=$N$8)*(AC129:AI129 &lt;= $N$9)*(TEXT(AC129:AI129,"yyyy-mm")=AL129)*(AC130:AI130 = "★"))</f>
        <v>0</v>
      </c>
      <c r="AP129" s="68"/>
      <c r="AQ129" s="19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3"/>
    </row>
    <row r="130" spans="10:55" s="8" customFormat="1" ht="19.5" customHeight="1" thickBot="1" x14ac:dyDescent="0.5">
      <c r="J130" s="86"/>
      <c r="K130" s="135" t="str">
        <f t="shared" ref="K130" si="484">IF(U130&gt;=0.285,"OK","NG")</f>
        <v>NG</v>
      </c>
      <c r="L130" s="136"/>
      <c r="M130" s="144"/>
      <c r="N130" s="144"/>
      <c r="O130" s="144"/>
      <c r="P130" s="144"/>
      <c r="Q130" s="144"/>
      <c r="R130" s="145"/>
      <c r="S130" s="146"/>
      <c r="T130" s="135">
        <f t="shared" ref="T130" si="485">COUNTIF(M130:S130,"●")</f>
        <v>0</v>
      </c>
      <c r="U130" s="147">
        <f t="shared" ref="U130" si="486">IF(COUNTA(M130:S130)=0,-1,IF(OR(COUNTIF(M130:S130,"▲")&gt;6,AND(M129&lt;$N$9,$N$9&lt;S129)),0.285,IF(T129+T130=0,0,T130/(T130+T129))))</f>
        <v>-1</v>
      </c>
      <c r="V130" s="135" t="str">
        <f>TEXT(S129,"YYYY-MM")</f>
        <v>2027-06</v>
      </c>
      <c r="W130" s="140" cm="1">
        <f t="array" ref="W130">IF(V130=V129,0,SUMPRODUCT((M129:S129&gt;=$N$8)*(M129:S129 &lt;= $N$9)*(TEXT(M129:S129,"yyyy-mm")=V130)*(M130:S130 = "●")))</f>
        <v>0</v>
      </c>
      <c r="X130" s="140" cm="1">
        <f t="array" ref="X130">IF(V130=V129,0,SUMPRODUCT((M129:S129&gt;=$N$8)*(M129:S129 &lt;= $N$9)*(TEXT(M129:S129,"yyyy-mm")=V130)*(M130:S130 = "▲")))</f>
        <v>0</v>
      </c>
      <c r="Y130" s="140" cm="1">
        <f t="array" ref="Y130">IF(V130=V129,0,SUMPRODUCT((M129:S129&gt;=$N$8)*(M129:S129 &lt;= $N$9)*(TEXT(M129:S129,"yyyy-mm")=V130)*(M130:S130 = "★")))</f>
        <v>0</v>
      </c>
      <c r="Z130" s="135"/>
      <c r="AA130" s="135" t="str">
        <f t="shared" ref="AA130" si="487">IF(AK130&gt;=0.285,"OK","NG")</f>
        <v>NG</v>
      </c>
      <c r="AB130" s="136"/>
      <c r="AC130" s="144"/>
      <c r="AD130" s="144"/>
      <c r="AE130" s="144"/>
      <c r="AF130" s="144"/>
      <c r="AG130" s="144"/>
      <c r="AH130" s="145"/>
      <c r="AI130" s="146"/>
      <c r="AJ130" s="68">
        <f t="shared" ref="AJ130" si="488">COUNTIF(AC130:AI130,"●")</f>
        <v>0</v>
      </c>
      <c r="AK130" s="70">
        <f t="shared" ref="AK130" si="489">IF(COUNTA(AC130:AI130)=0,-1,IF(OR(COUNTIF(AC130:AI130,"▲")&gt;6,AND(AC129&lt;$N$9,$N$9&lt;AI129)),0.285,IF(AJ129+AJ130=0,0,AJ130/(AJ130+AJ129))))</f>
        <v>-1</v>
      </c>
      <c r="AL130" s="68" t="str">
        <f>TEXT(AI129,"YYYY-MM")</f>
        <v>2027-10</v>
      </c>
      <c r="AM130" s="69" cm="1">
        <f t="array" ref="AM130">IF(AL130=AL129,0,SUMPRODUCT((AC129:AI129&gt;=$N$8)*(AC129:AI129 &lt;= $N$9)*(TEXT(AC129:AI129,"yyyy-mm")=AL130)*(AC130:AI130 = "●")))</f>
        <v>0</v>
      </c>
      <c r="AN130" s="69" cm="1">
        <f t="array" ref="AN130">IF(AL130=AL129,0,SUMPRODUCT((AC129:AI129&gt;=$N$8)*(AC129:AI129 &lt;= $N$9)*(TEXT(AC129:AI129,"yyyy-mm")=AL130)*(AC130:AI130 = "▲")))</f>
        <v>0</v>
      </c>
      <c r="AO130" s="69" cm="1">
        <f t="array" ref="AO130">IF(AL130=AL129,0,SUMPRODUCT((AC129:AI129&gt;=$N$8)*(AC129:AI129 &lt;= $N$9)*(TEXT(AC129:AI129,"yyyy-mm")=AL130)*(AC130:AI130 = "★")))</f>
        <v>0</v>
      </c>
      <c r="AP130" s="68"/>
      <c r="AQ130" s="19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3"/>
    </row>
    <row r="131" spans="10:55" s="8" customFormat="1" ht="19.5" customHeight="1" x14ac:dyDescent="0.45">
      <c r="J131" s="86"/>
      <c r="K131" s="135"/>
      <c r="L131" s="132">
        <v>86</v>
      </c>
      <c r="M131" s="141">
        <f>S129+1</f>
        <v>46545</v>
      </c>
      <c r="N131" s="141">
        <f t="shared" ref="N131:S131" si="490">M131+1</f>
        <v>46546</v>
      </c>
      <c r="O131" s="141">
        <f t="shared" si="490"/>
        <v>46547</v>
      </c>
      <c r="P131" s="141">
        <f t="shared" si="490"/>
        <v>46548</v>
      </c>
      <c r="Q131" s="141">
        <f t="shared" si="490"/>
        <v>46549</v>
      </c>
      <c r="R131" s="142">
        <f t="shared" si="490"/>
        <v>46550</v>
      </c>
      <c r="S131" s="143">
        <f t="shared" si="490"/>
        <v>46551</v>
      </c>
      <c r="T131" s="135">
        <f t="shared" ref="T131" si="491">COUNTIF(M132:S132,"★")</f>
        <v>0</v>
      </c>
      <c r="U131" s="135"/>
      <c r="V131" s="135" t="str">
        <f>TEXT(M131,"YYYY-MM")</f>
        <v>2027-06</v>
      </c>
      <c r="W131" s="140" cm="1">
        <f t="array" ref="W131">SUMPRODUCT((M131:S131&gt;=$N$8)*(M131:S131 &lt;= $N$9)*(TEXT(M131:S131,"yyyy-mm")=V131)*(M132:S132 = "●"))</f>
        <v>0</v>
      </c>
      <c r="X131" s="140" cm="1">
        <f t="array" ref="X131">SUMPRODUCT((R131:S131&gt;=$N$8)*(R131:S131 &lt;= $N$9)*(TEXT(R131:S131,"yyyy-mm")=V131)*(R132:S132 = "▲"))</f>
        <v>0</v>
      </c>
      <c r="Y131" s="140" cm="1">
        <f t="array" ref="Y131">SUMPRODUCT((M131:S131&gt;=$N$8)*(M131:S131 &lt;= $N$9)*(TEXT(M131:S131,"yyyy-mm")=V131)*(M132:S132 = "★"))</f>
        <v>0</v>
      </c>
      <c r="Z131" s="135"/>
      <c r="AA131" s="135"/>
      <c r="AB131" s="132">
        <v>107</v>
      </c>
      <c r="AC131" s="141">
        <f>AI129+1</f>
        <v>46692</v>
      </c>
      <c r="AD131" s="141">
        <f t="shared" ref="AD131:AI131" si="492">AC131+1</f>
        <v>46693</v>
      </c>
      <c r="AE131" s="141">
        <f t="shared" si="492"/>
        <v>46694</v>
      </c>
      <c r="AF131" s="141">
        <f t="shared" si="492"/>
        <v>46695</v>
      </c>
      <c r="AG131" s="141">
        <f t="shared" si="492"/>
        <v>46696</v>
      </c>
      <c r="AH131" s="142">
        <f t="shared" si="492"/>
        <v>46697</v>
      </c>
      <c r="AI131" s="143">
        <f t="shared" si="492"/>
        <v>46698</v>
      </c>
      <c r="AJ131" s="68">
        <f t="shared" ref="AJ131" si="493">COUNTIF(AC132:AI132,"★")</f>
        <v>0</v>
      </c>
      <c r="AK131" s="68"/>
      <c r="AL131" s="68" t="str">
        <f>TEXT(AC131,"YYYY-MM")</f>
        <v>2027-11</v>
      </c>
      <c r="AM131" s="69" cm="1">
        <f t="array" ref="AM131">SUMPRODUCT((AC131:AI131&gt;=$N$8)*(AC131:AI131 &lt;= $N$9)*(TEXT(AC131:AI131,"yyyy-mm")=AL131)*(AC132:AI132 = "●"))</f>
        <v>0</v>
      </c>
      <c r="AN131" s="69" cm="1">
        <f t="array" ref="AN131">SUMPRODUCT((AH131:AI131&gt;=$N$8)*(AH131:AI131 &lt;= $N$9)*(TEXT(AH131:AI131,"yyyy-mm")=AL131)*(AH132:AI132 = "▲"))</f>
        <v>0</v>
      </c>
      <c r="AO131" s="69" cm="1">
        <f t="array" ref="AO131">SUMPRODUCT((AC131:AI131&gt;=$N$8)*(AC131:AI131 &lt;= $N$9)*(TEXT(AC131:AI131,"yyyy-mm")=AL131)*(AC132:AI132 = "★"))</f>
        <v>0</v>
      </c>
      <c r="AP131" s="68"/>
      <c r="AQ131" s="19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3"/>
    </row>
    <row r="132" spans="10:55" s="8" customFormat="1" ht="19.5" customHeight="1" thickBot="1" x14ac:dyDescent="0.5">
      <c r="J132" s="86"/>
      <c r="K132" s="135" t="str">
        <f t="shared" ref="K132" si="494">IF(U132&gt;=0.285,"OK","NG")</f>
        <v>NG</v>
      </c>
      <c r="L132" s="136"/>
      <c r="M132" s="144"/>
      <c r="N132" s="144"/>
      <c r="O132" s="144"/>
      <c r="P132" s="144"/>
      <c r="Q132" s="144"/>
      <c r="R132" s="145"/>
      <c r="S132" s="146"/>
      <c r="T132" s="135">
        <f t="shared" ref="T132" si="495">COUNTIF(M132:S132,"●")</f>
        <v>0</v>
      </c>
      <c r="U132" s="147">
        <f t="shared" ref="U132" si="496">IF(COUNTA(M132:S132)=0,-1,IF(OR(COUNTIF(M132:S132,"▲")&gt;6,AND(M131&lt;$N$9,$N$9&lt;S131)),0.285,IF(T131+T132=0,0,T132/(T132+T131))))</f>
        <v>-1</v>
      </c>
      <c r="V132" s="135" t="str">
        <f>TEXT(S131,"YYYY-MM")</f>
        <v>2027-06</v>
      </c>
      <c r="W132" s="140" cm="1">
        <f t="array" ref="W132">IF(V132=V131,0,SUMPRODUCT((M131:S131&gt;=$N$8)*(M131:S131 &lt;= $N$9)*(TEXT(M131:S131,"yyyy-mm")=V132)*(M132:S132 = "●")))</f>
        <v>0</v>
      </c>
      <c r="X132" s="140" cm="1">
        <f t="array" ref="X132">IF(V132=V131,0,SUMPRODUCT((M131:S131&gt;=$N$8)*(M131:S131 &lt;= $N$9)*(TEXT(M131:S131,"yyyy-mm")=V132)*(M132:S132 = "▲")))</f>
        <v>0</v>
      </c>
      <c r="Y132" s="140" cm="1">
        <f t="array" ref="Y132">IF(V132=V131,0,SUMPRODUCT((M131:S131&gt;=$N$8)*(M131:S131 &lt;= $N$9)*(TEXT(M131:S131,"yyyy-mm")=V132)*(M132:S132 = "★")))</f>
        <v>0</v>
      </c>
      <c r="Z132" s="135"/>
      <c r="AA132" s="135" t="str">
        <f t="shared" ref="AA132" si="497">IF(AK132&gt;=0.285,"OK","NG")</f>
        <v>NG</v>
      </c>
      <c r="AB132" s="136"/>
      <c r="AC132" s="144"/>
      <c r="AD132" s="144"/>
      <c r="AE132" s="144"/>
      <c r="AF132" s="144"/>
      <c r="AG132" s="144"/>
      <c r="AH132" s="145"/>
      <c r="AI132" s="146"/>
      <c r="AJ132" s="68">
        <f t="shared" ref="AJ132" si="498">COUNTIF(AC132:AI132,"●")</f>
        <v>0</v>
      </c>
      <c r="AK132" s="70">
        <f t="shared" ref="AK132" si="499">IF(COUNTA(AC132:AI132)=0,-1,IF(OR(COUNTIF(AC132:AI132,"▲")&gt;6,AND(AC131&lt;$N$9,$N$9&lt;AI131)),0.285,IF(AJ131+AJ132=0,0,AJ132/(AJ132+AJ131))))</f>
        <v>-1</v>
      </c>
      <c r="AL132" s="68" t="str">
        <f>TEXT(AI131,"YYYY-MM")</f>
        <v>2027-11</v>
      </c>
      <c r="AM132" s="69" cm="1">
        <f t="array" ref="AM132">IF(AL132=AL131,0,SUMPRODUCT((AC131:AI131&gt;=$N$8)*(AC131:AI131 &lt;= $N$9)*(TEXT(AC131:AI131,"yyyy-mm")=AL132)*(AC132:AI132 = "●")))</f>
        <v>0</v>
      </c>
      <c r="AN132" s="69" cm="1">
        <f t="array" ref="AN132">IF(AL132=AL131,0,SUMPRODUCT((AC131:AI131&gt;=$N$8)*(AC131:AI131 &lt;= $N$9)*(TEXT(AC131:AI131,"yyyy-mm")=AL132)*(AC132:AI132 = "▲")))</f>
        <v>0</v>
      </c>
      <c r="AO132" s="69" cm="1">
        <f t="array" ref="AO132">IF(AL132=AL131,0,SUMPRODUCT((AC131:AI131&gt;=$N$8)*(AC131:AI131 &lt;= $N$9)*(TEXT(AC131:AI131,"yyyy-mm")=AL132)*(AC132:AI132 = "★")))</f>
        <v>0</v>
      </c>
      <c r="AP132" s="68"/>
      <c r="AQ132" s="19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3"/>
    </row>
    <row r="133" spans="10:55" s="8" customFormat="1" ht="19.5" customHeight="1" x14ac:dyDescent="0.45">
      <c r="J133" s="86"/>
      <c r="K133" s="135"/>
      <c r="L133" s="132">
        <v>87</v>
      </c>
      <c r="M133" s="141">
        <f>S131+1</f>
        <v>46552</v>
      </c>
      <c r="N133" s="141">
        <f t="shared" ref="N133:S133" si="500">M133+1</f>
        <v>46553</v>
      </c>
      <c r="O133" s="141">
        <f t="shared" si="500"/>
        <v>46554</v>
      </c>
      <c r="P133" s="141">
        <f t="shared" si="500"/>
        <v>46555</v>
      </c>
      <c r="Q133" s="141">
        <f t="shared" si="500"/>
        <v>46556</v>
      </c>
      <c r="R133" s="142">
        <f t="shared" si="500"/>
        <v>46557</v>
      </c>
      <c r="S133" s="143">
        <f t="shared" si="500"/>
        <v>46558</v>
      </c>
      <c r="T133" s="135">
        <f t="shared" ref="T133" si="501">COUNTIF(M134:S134,"★")</f>
        <v>0</v>
      </c>
      <c r="U133" s="135"/>
      <c r="V133" s="135" t="str">
        <f>TEXT(M133,"YYYY-MM")</f>
        <v>2027-06</v>
      </c>
      <c r="W133" s="140" cm="1">
        <f t="array" ref="W133">SUMPRODUCT((M133:S133&gt;=$N$8)*(M133:S133 &lt;= $N$9)*(TEXT(M133:S133,"yyyy-mm")=V133)*(M134:S134 = "●"))</f>
        <v>0</v>
      </c>
      <c r="X133" s="140" cm="1">
        <f t="array" ref="X133">SUMPRODUCT((R133:S133&gt;=$N$8)*(R133:S133 &lt;= $N$9)*(TEXT(R133:S133,"yyyy-mm")=V133)*(R134:S134 = "▲"))</f>
        <v>0</v>
      </c>
      <c r="Y133" s="140" cm="1">
        <f t="array" ref="Y133">SUMPRODUCT((M133:S133&gt;=$N$8)*(M133:S133 &lt;= $N$9)*(TEXT(M133:S133,"yyyy-mm")=V133)*(M134:S134 = "★"))</f>
        <v>0</v>
      </c>
      <c r="Z133" s="135"/>
      <c r="AA133" s="135"/>
      <c r="AB133" s="132">
        <v>108</v>
      </c>
      <c r="AC133" s="141">
        <f>AI131+1</f>
        <v>46699</v>
      </c>
      <c r="AD133" s="141">
        <f t="shared" ref="AD133:AI133" si="502">AC133+1</f>
        <v>46700</v>
      </c>
      <c r="AE133" s="141">
        <f t="shared" si="502"/>
        <v>46701</v>
      </c>
      <c r="AF133" s="141">
        <f t="shared" si="502"/>
        <v>46702</v>
      </c>
      <c r="AG133" s="141">
        <f t="shared" si="502"/>
        <v>46703</v>
      </c>
      <c r="AH133" s="142">
        <f t="shared" si="502"/>
        <v>46704</v>
      </c>
      <c r="AI133" s="143">
        <f t="shared" si="502"/>
        <v>46705</v>
      </c>
      <c r="AJ133" s="68">
        <f t="shared" ref="AJ133" si="503">COUNTIF(AC134:AI134,"★")</f>
        <v>0</v>
      </c>
      <c r="AK133" s="68"/>
      <c r="AL133" s="68" t="str">
        <f>TEXT(AC133,"YYYY-MM")</f>
        <v>2027-11</v>
      </c>
      <c r="AM133" s="69" cm="1">
        <f t="array" ref="AM133">SUMPRODUCT((AC133:AI133&gt;=$N$8)*(AC133:AI133 &lt;= $N$9)*(TEXT(AC133:AI133,"yyyy-mm")=AL133)*(AC134:AI134 = "●"))</f>
        <v>0</v>
      </c>
      <c r="AN133" s="69" cm="1">
        <f t="array" ref="AN133">SUMPRODUCT((AH133:AI133&gt;=$N$8)*(AH133:AI133 &lt;= $N$9)*(TEXT(AH133:AI133,"yyyy-mm")=AL133)*(AH134:AI134 = "▲"))</f>
        <v>0</v>
      </c>
      <c r="AO133" s="69" cm="1">
        <f t="array" ref="AO133">SUMPRODUCT((AC133:AI133&gt;=$N$8)*(AC133:AI133 &lt;= $N$9)*(TEXT(AC133:AI133,"yyyy-mm")=AL133)*(AC134:AI134 = "★"))</f>
        <v>0</v>
      </c>
      <c r="AP133" s="68"/>
      <c r="AQ133" s="19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3"/>
    </row>
    <row r="134" spans="10:55" s="8" customFormat="1" ht="19.5" customHeight="1" thickBot="1" x14ac:dyDescent="0.5">
      <c r="J134" s="86"/>
      <c r="K134" s="135" t="str">
        <f t="shared" ref="K134" si="504">IF(U134&gt;=0.285,"OK","NG")</f>
        <v>NG</v>
      </c>
      <c r="L134" s="136"/>
      <c r="M134" s="144"/>
      <c r="N134" s="144"/>
      <c r="O134" s="144"/>
      <c r="P134" s="144"/>
      <c r="Q134" s="144"/>
      <c r="R134" s="145"/>
      <c r="S134" s="146"/>
      <c r="T134" s="135">
        <f t="shared" ref="T134" si="505">COUNTIF(M134:S134,"●")</f>
        <v>0</v>
      </c>
      <c r="U134" s="147">
        <f t="shared" ref="U134" si="506">IF(COUNTA(M134:S134)=0,-1,IF(OR(COUNTIF(M134:S134,"▲")&gt;6,AND(M133&lt;$N$9,$N$9&lt;S133)),0.285,IF(T133+T134=0,0,T134/(T134+T133))))</f>
        <v>-1</v>
      </c>
      <c r="V134" s="135" t="str">
        <f>TEXT(S133,"YYYY-MM")</f>
        <v>2027-06</v>
      </c>
      <c r="W134" s="140" cm="1">
        <f t="array" ref="W134">IF(V134=V133,0,SUMPRODUCT((M133:S133&gt;=$N$8)*(M133:S133 &lt;= $N$9)*(TEXT(M133:S133,"yyyy-mm")=V134)*(M134:S134 = "●")))</f>
        <v>0</v>
      </c>
      <c r="X134" s="140" cm="1">
        <f t="array" ref="X134">IF(V134=V133,0,SUMPRODUCT((M133:S133&gt;=$N$8)*(M133:S133 &lt;= $N$9)*(TEXT(M133:S133,"yyyy-mm")=V134)*(M134:S134 = "▲")))</f>
        <v>0</v>
      </c>
      <c r="Y134" s="140" cm="1">
        <f t="array" ref="Y134">IF(V134=V133,0,SUMPRODUCT((M133:S133&gt;=$N$8)*(M133:S133 &lt;= $N$9)*(TEXT(M133:S133,"yyyy-mm")=V134)*(M134:S134 = "★")))</f>
        <v>0</v>
      </c>
      <c r="Z134" s="135"/>
      <c r="AA134" s="135" t="str">
        <f t="shared" ref="AA134" si="507">IF(AK134&gt;=0.285,"OK","NG")</f>
        <v>NG</v>
      </c>
      <c r="AB134" s="136"/>
      <c r="AC134" s="144"/>
      <c r="AD134" s="144"/>
      <c r="AE134" s="144"/>
      <c r="AF134" s="144"/>
      <c r="AG134" s="144"/>
      <c r="AH134" s="145"/>
      <c r="AI134" s="146"/>
      <c r="AJ134" s="68">
        <f t="shared" ref="AJ134" si="508">COUNTIF(AC134:AI134,"●")</f>
        <v>0</v>
      </c>
      <c r="AK134" s="70">
        <f t="shared" ref="AK134" si="509">IF(COUNTA(AC134:AI134)=0,-1,IF(OR(COUNTIF(AC134:AI134,"▲")&gt;6,AND(AC133&lt;$N$9,$N$9&lt;AI133)),0.285,IF(AJ133+AJ134=0,0,AJ134/(AJ134+AJ133))))</f>
        <v>-1</v>
      </c>
      <c r="AL134" s="68" t="str">
        <f>TEXT(AI133,"YYYY-MM")</f>
        <v>2027-11</v>
      </c>
      <c r="AM134" s="69" cm="1">
        <f t="array" ref="AM134">IF(AL134=AL133,0,SUMPRODUCT((AC133:AI133&gt;=$N$8)*(AC133:AI133 &lt;= $N$9)*(TEXT(AC133:AI133,"yyyy-mm")=AL134)*(AC134:AI134 = "●")))</f>
        <v>0</v>
      </c>
      <c r="AN134" s="69" cm="1">
        <f t="array" ref="AN134">IF(AL134=AL133,0,SUMPRODUCT((AC133:AI133&gt;=$N$8)*(AC133:AI133 &lt;= $N$9)*(TEXT(AC133:AI133,"yyyy-mm")=AL134)*(AC134:AI134 = "▲")))</f>
        <v>0</v>
      </c>
      <c r="AO134" s="69" cm="1">
        <f t="array" ref="AO134">IF(AL134=AL133,0,SUMPRODUCT((AC133:AI133&gt;=$N$8)*(AC133:AI133 &lt;= $N$9)*(TEXT(AC133:AI133,"yyyy-mm")=AL134)*(AC134:AI134 = "★")))</f>
        <v>0</v>
      </c>
      <c r="AP134" s="68"/>
      <c r="AQ134" s="19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3"/>
    </row>
    <row r="135" spans="10:55" s="8" customFormat="1" ht="19.5" customHeight="1" x14ac:dyDescent="0.45">
      <c r="J135" s="86"/>
      <c r="K135" s="135"/>
      <c r="L135" s="132">
        <v>88</v>
      </c>
      <c r="M135" s="141">
        <f>S133+1</f>
        <v>46559</v>
      </c>
      <c r="N135" s="141">
        <f t="shared" ref="N135:S135" si="510">M135+1</f>
        <v>46560</v>
      </c>
      <c r="O135" s="141">
        <f t="shared" si="510"/>
        <v>46561</v>
      </c>
      <c r="P135" s="141">
        <f t="shared" si="510"/>
        <v>46562</v>
      </c>
      <c r="Q135" s="141">
        <f t="shared" si="510"/>
        <v>46563</v>
      </c>
      <c r="R135" s="142">
        <f t="shared" si="510"/>
        <v>46564</v>
      </c>
      <c r="S135" s="143">
        <f t="shared" si="510"/>
        <v>46565</v>
      </c>
      <c r="T135" s="135">
        <f t="shared" ref="T135" si="511">COUNTIF(M136:S136,"★")</f>
        <v>0</v>
      </c>
      <c r="U135" s="135"/>
      <c r="V135" s="135" t="str">
        <f>TEXT(M135,"YYYY-MM")</f>
        <v>2027-06</v>
      </c>
      <c r="W135" s="140" cm="1">
        <f t="array" ref="W135">SUMPRODUCT((M135:S135&gt;=$N$8)*(M135:S135 &lt;= $N$9)*(TEXT(M135:S135,"yyyy-mm")=V135)*(M136:S136 = "●"))</f>
        <v>0</v>
      </c>
      <c r="X135" s="140" cm="1">
        <f t="array" ref="X135">SUMPRODUCT((R135:S135&gt;=$N$8)*(R135:S135 &lt;= $N$9)*(TEXT(R135:S135,"yyyy-mm")=V135)*(R136:S136 = "▲"))</f>
        <v>0</v>
      </c>
      <c r="Y135" s="140" cm="1">
        <f t="array" ref="Y135">SUMPRODUCT((M135:S135&gt;=$N$8)*(M135:S135 &lt;= $N$9)*(TEXT(M135:S135,"yyyy-mm")=V135)*(M136:S136 = "★"))</f>
        <v>0</v>
      </c>
      <c r="Z135" s="135"/>
      <c r="AA135" s="135"/>
      <c r="AB135" s="132">
        <v>109</v>
      </c>
      <c r="AC135" s="141">
        <f>AI133+1</f>
        <v>46706</v>
      </c>
      <c r="AD135" s="141">
        <f t="shared" ref="AD135:AI135" si="512">AC135+1</f>
        <v>46707</v>
      </c>
      <c r="AE135" s="141">
        <f t="shared" si="512"/>
        <v>46708</v>
      </c>
      <c r="AF135" s="141">
        <f t="shared" si="512"/>
        <v>46709</v>
      </c>
      <c r="AG135" s="141">
        <f t="shared" si="512"/>
        <v>46710</v>
      </c>
      <c r="AH135" s="142">
        <f t="shared" si="512"/>
        <v>46711</v>
      </c>
      <c r="AI135" s="143">
        <f t="shared" si="512"/>
        <v>46712</v>
      </c>
      <c r="AJ135" s="68">
        <f t="shared" ref="AJ135" si="513">COUNTIF(AC136:AI136,"★")</f>
        <v>0</v>
      </c>
      <c r="AK135" s="68"/>
      <c r="AL135" s="68" t="str">
        <f>TEXT(AC135,"YYYY-MM")</f>
        <v>2027-11</v>
      </c>
      <c r="AM135" s="69" cm="1">
        <f t="array" ref="AM135">SUMPRODUCT((AC135:AI135&gt;=$N$8)*(AC135:AI135 &lt;= $N$9)*(TEXT(AC135:AI135,"yyyy-mm")=AL135)*(AC136:AI136 = "●"))</f>
        <v>0</v>
      </c>
      <c r="AN135" s="69" cm="1">
        <f t="array" ref="AN135">SUMPRODUCT((AH135:AI135&gt;=$N$8)*(AH135:AI135 &lt;= $N$9)*(TEXT(AH135:AI135,"yyyy-mm")=AL135)*(AH136:AI136 = "▲"))</f>
        <v>0</v>
      </c>
      <c r="AO135" s="69" cm="1">
        <f t="array" ref="AO135">SUMPRODUCT((AC135:AI135&gt;=$N$8)*(AC135:AI135 &lt;= $N$9)*(TEXT(AC135:AI135,"yyyy-mm")=AL135)*(AC136:AI136 = "★"))</f>
        <v>0</v>
      </c>
      <c r="AP135" s="68"/>
      <c r="AQ135" s="19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3"/>
    </row>
    <row r="136" spans="10:55" s="8" customFormat="1" ht="19.5" customHeight="1" thickBot="1" x14ac:dyDescent="0.5">
      <c r="J136" s="86"/>
      <c r="K136" s="135" t="str">
        <f t="shared" ref="K136" si="514">IF(U136&gt;=0.285,"OK","NG")</f>
        <v>NG</v>
      </c>
      <c r="L136" s="136"/>
      <c r="M136" s="144"/>
      <c r="N136" s="144"/>
      <c r="O136" s="144"/>
      <c r="P136" s="144"/>
      <c r="Q136" s="144"/>
      <c r="R136" s="145"/>
      <c r="S136" s="146"/>
      <c r="T136" s="135">
        <f t="shared" ref="T136" si="515">COUNTIF(M136:S136,"●")</f>
        <v>0</v>
      </c>
      <c r="U136" s="147">
        <f t="shared" ref="U136" si="516">IF(COUNTA(M136:S136)=0,-1,IF(OR(COUNTIF(M136:S136,"▲")&gt;6,AND(M135&lt;$N$9,$N$9&lt;S135)),0.285,IF(T135+T136=0,0,T136/(T136+T135))))</f>
        <v>-1</v>
      </c>
      <c r="V136" s="135" t="str">
        <f>TEXT(S135,"YYYY-MM")</f>
        <v>2027-06</v>
      </c>
      <c r="W136" s="140" cm="1">
        <f t="array" ref="W136">IF(V136=V135,0,SUMPRODUCT((M135:S135&gt;=$N$8)*(M135:S135 &lt;= $N$9)*(TEXT(M135:S135,"yyyy-mm")=V136)*(M136:S136 = "●")))</f>
        <v>0</v>
      </c>
      <c r="X136" s="140" cm="1">
        <f t="array" ref="X136">IF(V136=V135,0,SUMPRODUCT((M135:S135&gt;=$N$8)*(M135:S135 &lt;= $N$9)*(TEXT(M135:S135,"yyyy-mm")=V136)*(M136:S136 = "▲")))</f>
        <v>0</v>
      </c>
      <c r="Y136" s="140" cm="1">
        <f t="array" ref="Y136">IF(V136=V135,0,SUMPRODUCT((M135:S135&gt;=$N$8)*(M135:S135 &lt;= $N$9)*(TEXT(M135:S135,"yyyy-mm")=V136)*(M136:S136 = "★")))</f>
        <v>0</v>
      </c>
      <c r="Z136" s="135"/>
      <c r="AA136" s="135" t="str">
        <f t="shared" ref="AA136" si="517">IF(AK136&gt;=0.285,"OK","NG")</f>
        <v>NG</v>
      </c>
      <c r="AB136" s="136"/>
      <c r="AC136" s="144"/>
      <c r="AD136" s="144"/>
      <c r="AE136" s="144"/>
      <c r="AF136" s="144"/>
      <c r="AG136" s="144"/>
      <c r="AH136" s="145"/>
      <c r="AI136" s="146"/>
      <c r="AJ136" s="68">
        <f t="shared" ref="AJ136" si="518">COUNTIF(AC136:AI136,"●")</f>
        <v>0</v>
      </c>
      <c r="AK136" s="70">
        <f t="shared" ref="AK136" si="519">IF(COUNTA(AC136:AI136)=0,-1,IF(OR(COUNTIF(AC136:AI136,"▲")&gt;6,AND(AC135&lt;$N$9,$N$9&lt;AI135)),0.285,IF(AJ135+AJ136=0,0,AJ136/(AJ136+AJ135))))</f>
        <v>-1</v>
      </c>
      <c r="AL136" s="68" t="str">
        <f>TEXT(AI135,"YYYY-MM")</f>
        <v>2027-11</v>
      </c>
      <c r="AM136" s="69" cm="1">
        <f t="array" ref="AM136">IF(AL136=AL135,0,SUMPRODUCT((AC135:AI135&gt;=$N$8)*(AC135:AI135 &lt;= $N$9)*(TEXT(AC135:AI135,"yyyy-mm")=AL136)*(AC136:AI136 = "●")))</f>
        <v>0</v>
      </c>
      <c r="AN136" s="69" cm="1">
        <f t="array" ref="AN136">IF(AL136=AL135,0,SUMPRODUCT((AC135:AI135&gt;=$N$8)*(AC135:AI135 &lt;= $N$9)*(TEXT(AC135:AI135,"yyyy-mm")=AL136)*(AC136:AI136 = "▲")))</f>
        <v>0</v>
      </c>
      <c r="AO136" s="69" cm="1">
        <f t="array" ref="AO136">IF(AL136=AL135,0,SUMPRODUCT((AC135:AI135&gt;=$N$8)*(AC135:AI135 &lt;= $N$9)*(TEXT(AC135:AI135,"yyyy-mm")=AL136)*(AC136:AI136 = "★")))</f>
        <v>0</v>
      </c>
      <c r="AP136" s="68"/>
      <c r="AQ136" s="19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3"/>
    </row>
    <row r="137" spans="10:55" s="8" customFormat="1" ht="19.5" customHeight="1" x14ac:dyDescent="0.45">
      <c r="J137" s="86"/>
      <c r="K137" s="135"/>
      <c r="L137" s="132">
        <v>89</v>
      </c>
      <c r="M137" s="141">
        <f>S135+1</f>
        <v>46566</v>
      </c>
      <c r="N137" s="141">
        <f t="shared" ref="N137:S137" si="520">M137+1</f>
        <v>46567</v>
      </c>
      <c r="O137" s="141">
        <f t="shared" si="520"/>
        <v>46568</v>
      </c>
      <c r="P137" s="141">
        <f t="shared" si="520"/>
        <v>46569</v>
      </c>
      <c r="Q137" s="141">
        <f t="shared" si="520"/>
        <v>46570</v>
      </c>
      <c r="R137" s="142">
        <f t="shared" si="520"/>
        <v>46571</v>
      </c>
      <c r="S137" s="143">
        <f t="shared" si="520"/>
        <v>46572</v>
      </c>
      <c r="T137" s="135">
        <f t="shared" ref="T137" si="521">COUNTIF(M138:S138,"★")</f>
        <v>0</v>
      </c>
      <c r="U137" s="135"/>
      <c r="V137" s="135" t="str">
        <f>TEXT(M137,"YYYY-MM")</f>
        <v>2027-06</v>
      </c>
      <c r="W137" s="140" cm="1">
        <f t="array" ref="W137">SUMPRODUCT((M137:S137&gt;=$N$8)*(M137:S137 &lt;= $N$9)*(TEXT(M137:S137,"yyyy-mm")=V137)*(M138:S138 = "●"))</f>
        <v>0</v>
      </c>
      <c r="X137" s="140" cm="1">
        <f t="array" ref="X137">SUMPRODUCT((R137:S137&gt;=$N$8)*(R137:S137 &lt;= $N$9)*(TEXT(R137:S137,"yyyy-mm")=V137)*(R138:S138 = "▲"))</f>
        <v>0</v>
      </c>
      <c r="Y137" s="140" cm="1">
        <f t="array" ref="Y137">SUMPRODUCT((M137:S137&gt;=$N$8)*(M137:S137 &lt;= $N$9)*(TEXT(M137:S137,"yyyy-mm")=V137)*(M138:S138 = "★"))</f>
        <v>0</v>
      </c>
      <c r="Z137" s="135"/>
      <c r="AA137" s="135"/>
      <c r="AB137" s="132">
        <v>110</v>
      </c>
      <c r="AC137" s="141">
        <f>AI135+1</f>
        <v>46713</v>
      </c>
      <c r="AD137" s="141">
        <f t="shared" ref="AD137:AI137" si="522">AC137+1</f>
        <v>46714</v>
      </c>
      <c r="AE137" s="141">
        <f t="shared" si="522"/>
        <v>46715</v>
      </c>
      <c r="AF137" s="141">
        <f t="shared" si="522"/>
        <v>46716</v>
      </c>
      <c r="AG137" s="141">
        <f t="shared" si="522"/>
        <v>46717</v>
      </c>
      <c r="AH137" s="142">
        <f t="shared" si="522"/>
        <v>46718</v>
      </c>
      <c r="AI137" s="143">
        <f t="shared" si="522"/>
        <v>46719</v>
      </c>
      <c r="AJ137" s="68">
        <f t="shared" ref="AJ137" si="523">COUNTIF(AC138:AI138,"★")</f>
        <v>0</v>
      </c>
      <c r="AK137" s="68"/>
      <c r="AL137" s="68" t="str">
        <f>TEXT(AC137,"YYYY-MM")</f>
        <v>2027-11</v>
      </c>
      <c r="AM137" s="69" cm="1">
        <f t="array" ref="AM137">SUMPRODUCT((AC137:AI137&gt;=$N$8)*(AC137:AI137 &lt;= $N$9)*(TEXT(AC137:AI137,"yyyy-mm")=AL137)*(AC138:AI138 = "●"))</f>
        <v>0</v>
      </c>
      <c r="AN137" s="69" cm="1">
        <f t="array" ref="AN137">SUMPRODUCT((AH137:AI137&gt;=$N$8)*(AH137:AI137 &lt;= $N$9)*(TEXT(AH137:AI137,"yyyy-mm")=AL137)*(AH138:AI138 = "▲"))</f>
        <v>0</v>
      </c>
      <c r="AO137" s="69" cm="1">
        <f t="array" ref="AO137">SUMPRODUCT((AC137:AI137&gt;=$N$8)*(AC137:AI137 &lt;= $N$9)*(TEXT(AC137:AI137,"yyyy-mm")=AL137)*(AC138:AI138 = "★"))</f>
        <v>0</v>
      </c>
      <c r="AP137" s="68"/>
      <c r="AQ137" s="19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3"/>
    </row>
    <row r="138" spans="10:55" s="8" customFormat="1" ht="19.5" customHeight="1" thickBot="1" x14ac:dyDescent="0.5">
      <c r="J138" s="86"/>
      <c r="K138" s="135" t="str">
        <f t="shared" ref="K138" si="524">IF(U138&gt;=0.285,"OK","NG")</f>
        <v>NG</v>
      </c>
      <c r="L138" s="136"/>
      <c r="M138" s="144"/>
      <c r="N138" s="144"/>
      <c r="O138" s="144"/>
      <c r="P138" s="144"/>
      <c r="Q138" s="144"/>
      <c r="R138" s="145"/>
      <c r="S138" s="146"/>
      <c r="T138" s="135">
        <f t="shared" ref="T138" si="525">COUNTIF(M138:S138,"●")</f>
        <v>0</v>
      </c>
      <c r="U138" s="147">
        <f t="shared" ref="U138" si="526">IF(COUNTA(M138:S138)=0,-1,IF(OR(COUNTIF(M138:S138,"▲")&gt;6,AND(M137&lt;$N$9,$N$9&lt;S137)),0.285,IF(T137+T138=0,0,T138/(T138+T137))))</f>
        <v>-1</v>
      </c>
      <c r="V138" s="135" t="str">
        <f>TEXT(S137,"YYYY-MM")</f>
        <v>2027-07</v>
      </c>
      <c r="W138" s="140" cm="1">
        <f t="array" ref="W138">IF(V138=V137,0,SUMPRODUCT((M137:S137&gt;=$N$8)*(M137:S137 &lt;= $N$9)*(TEXT(M137:S137,"yyyy-mm")=V138)*(M138:S138 = "●")))</f>
        <v>0</v>
      </c>
      <c r="X138" s="140" cm="1">
        <f t="array" ref="X138">IF(V138=V137,0,SUMPRODUCT((M137:S137&gt;=$N$8)*(M137:S137 &lt;= $N$9)*(TEXT(M137:S137,"yyyy-mm")=V138)*(M138:S138 = "▲")))</f>
        <v>0</v>
      </c>
      <c r="Y138" s="140" cm="1">
        <f t="array" ref="Y138">IF(V138=V137,0,SUMPRODUCT((M137:S137&gt;=$N$8)*(M137:S137 &lt;= $N$9)*(TEXT(M137:S137,"yyyy-mm")=V138)*(M138:S138 = "★")))</f>
        <v>0</v>
      </c>
      <c r="Z138" s="135"/>
      <c r="AA138" s="135" t="str">
        <f t="shared" ref="AA138" si="527">IF(AK138&gt;=0.285,"OK","NG")</f>
        <v>NG</v>
      </c>
      <c r="AB138" s="136"/>
      <c r="AC138" s="144"/>
      <c r="AD138" s="144"/>
      <c r="AE138" s="144"/>
      <c r="AF138" s="144"/>
      <c r="AG138" s="144"/>
      <c r="AH138" s="145"/>
      <c r="AI138" s="146"/>
      <c r="AJ138" s="68">
        <f t="shared" ref="AJ138" si="528">COUNTIF(AC138:AI138,"●")</f>
        <v>0</v>
      </c>
      <c r="AK138" s="70">
        <f t="shared" ref="AK138" si="529">IF(COUNTA(AC138:AI138)=0,-1,IF(OR(COUNTIF(AC138:AI138,"▲")&gt;6,AND(AC137&lt;$N$9,$N$9&lt;AI137)),0.285,IF(AJ137+AJ138=0,0,AJ138/(AJ138+AJ137))))</f>
        <v>-1</v>
      </c>
      <c r="AL138" s="68" t="str">
        <f>TEXT(AI137,"YYYY-MM")</f>
        <v>2027-11</v>
      </c>
      <c r="AM138" s="69" cm="1">
        <f t="array" ref="AM138">IF(AL138=AL137,0,SUMPRODUCT((AC137:AI137&gt;=$N$8)*(AC137:AI137 &lt;= $N$9)*(TEXT(AC137:AI137,"yyyy-mm")=AL138)*(AC138:AI138 = "●")))</f>
        <v>0</v>
      </c>
      <c r="AN138" s="69" cm="1">
        <f t="array" ref="AN138">IF(AL138=AL137,0,SUMPRODUCT((AC137:AI137&gt;=$N$8)*(AC137:AI137 &lt;= $N$9)*(TEXT(AC137:AI137,"yyyy-mm")=AL138)*(AC138:AI138 = "▲")))</f>
        <v>0</v>
      </c>
      <c r="AO138" s="69" cm="1">
        <f t="array" ref="AO138">IF(AL138=AL137,0,SUMPRODUCT((AC137:AI137&gt;=$N$8)*(AC137:AI137 &lt;= $N$9)*(TEXT(AC137:AI137,"yyyy-mm")=AL138)*(AC138:AI138 = "★")))</f>
        <v>0</v>
      </c>
      <c r="AP138" s="68"/>
      <c r="AQ138" s="19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3"/>
    </row>
    <row r="139" spans="10:55" s="8" customFormat="1" ht="19.5" customHeight="1" x14ac:dyDescent="0.45">
      <c r="J139" s="86"/>
      <c r="K139" s="135"/>
      <c r="L139" s="132">
        <v>90</v>
      </c>
      <c r="M139" s="141">
        <f>S137+1</f>
        <v>46573</v>
      </c>
      <c r="N139" s="141">
        <f t="shared" ref="N139:S139" si="530">M139+1</f>
        <v>46574</v>
      </c>
      <c r="O139" s="141">
        <f t="shared" si="530"/>
        <v>46575</v>
      </c>
      <c r="P139" s="141">
        <f t="shared" si="530"/>
        <v>46576</v>
      </c>
      <c r="Q139" s="141">
        <f t="shared" si="530"/>
        <v>46577</v>
      </c>
      <c r="R139" s="142">
        <f t="shared" si="530"/>
        <v>46578</v>
      </c>
      <c r="S139" s="143">
        <f t="shared" si="530"/>
        <v>46579</v>
      </c>
      <c r="T139" s="135">
        <f t="shared" ref="T139" si="531">COUNTIF(M140:S140,"★")</f>
        <v>0</v>
      </c>
      <c r="U139" s="135"/>
      <c r="V139" s="135" t="str">
        <f>TEXT(M139,"YYYY-MM")</f>
        <v>2027-07</v>
      </c>
      <c r="W139" s="140" cm="1">
        <f t="array" ref="W139">SUMPRODUCT((M139:S139&gt;=$N$8)*(M139:S139 &lt;= $N$9)*(TEXT(M139:S139,"yyyy-mm")=V139)*(M140:S140 = "●"))</f>
        <v>0</v>
      </c>
      <c r="X139" s="140" cm="1">
        <f t="array" ref="X139">SUMPRODUCT((R139:S139&gt;=$N$8)*(R139:S139 &lt;= $N$9)*(TEXT(R139:S139,"yyyy-mm")=V139)*(R140:S140 = "▲"))</f>
        <v>0</v>
      </c>
      <c r="Y139" s="140" cm="1">
        <f t="array" ref="Y139">SUMPRODUCT((M139:S139&gt;=$N$8)*(M139:S139 &lt;= $N$9)*(TEXT(M139:S139,"yyyy-mm")=V139)*(M140:S140 = "★"))</f>
        <v>0</v>
      </c>
      <c r="Z139" s="135"/>
      <c r="AA139" s="135"/>
      <c r="AB139" s="132">
        <v>111</v>
      </c>
      <c r="AC139" s="141">
        <f>AI137+1</f>
        <v>46720</v>
      </c>
      <c r="AD139" s="141">
        <f t="shared" ref="AD139:AI139" si="532">AC139+1</f>
        <v>46721</v>
      </c>
      <c r="AE139" s="141">
        <f t="shared" si="532"/>
        <v>46722</v>
      </c>
      <c r="AF139" s="141">
        <f t="shared" si="532"/>
        <v>46723</v>
      </c>
      <c r="AG139" s="141">
        <f t="shared" si="532"/>
        <v>46724</v>
      </c>
      <c r="AH139" s="142">
        <f t="shared" si="532"/>
        <v>46725</v>
      </c>
      <c r="AI139" s="143">
        <f t="shared" si="532"/>
        <v>46726</v>
      </c>
      <c r="AJ139" s="68">
        <f t="shared" ref="AJ139" si="533">COUNTIF(AC140:AI140,"★")</f>
        <v>0</v>
      </c>
      <c r="AK139" s="68"/>
      <c r="AL139" s="68" t="str">
        <f>TEXT(AC139,"YYYY-MM")</f>
        <v>2027-11</v>
      </c>
      <c r="AM139" s="69" cm="1">
        <f t="array" ref="AM139">SUMPRODUCT((AC139:AI139&gt;=$N$8)*(AC139:AI139 &lt;= $N$9)*(TEXT(AC139:AI139,"yyyy-mm")=AL139)*(AC140:AI140 = "●"))</f>
        <v>0</v>
      </c>
      <c r="AN139" s="69" cm="1">
        <f t="array" ref="AN139">SUMPRODUCT((AH139:AI139&gt;=$N$8)*(AH139:AI139 &lt;= $N$9)*(TEXT(AH139:AI139,"yyyy-mm")=AL139)*(AH140:AI140 = "▲"))</f>
        <v>0</v>
      </c>
      <c r="AO139" s="69" cm="1">
        <f t="array" ref="AO139">SUMPRODUCT((AC139:AI139&gt;=$N$8)*(AC139:AI139 &lt;= $N$9)*(TEXT(AC139:AI139,"yyyy-mm")=AL139)*(AC140:AI140 = "★"))</f>
        <v>0</v>
      </c>
      <c r="AP139" s="68"/>
      <c r="AQ139" s="19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3"/>
    </row>
    <row r="140" spans="10:55" s="8" customFormat="1" ht="19.5" customHeight="1" thickBot="1" x14ac:dyDescent="0.5">
      <c r="J140" s="86"/>
      <c r="K140" s="135" t="str">
        <f t="shared" ref="K140" si="534">IF(U140&gt;=0.285,"OK","NG")</f>
        <v>NG</v>
      </c>
      <c r="L140" s="136"/>
      <c r="M140" s="144"/>
      <c r="N140" s="144"/>
      <c r="O140" s="144"/>
      <c r="P140" s="144"/>
      <c r="Q140" s="144"/>
      <c r="R140" s="145"/>
      <c r="S140" s="146"/>
      <c r="T140" s="135">
        <f t="shared" ref="T140" si="535">COUNTIF(M140:S140,"●")</f>
        <v>0</v>
      </c>
      <c r="U140" s="147">
        <f t="shared" ref="U140" si="536">IF(COUNTA(M140:S140)=0,-1,IF(OR(COUNTIF(M140:S140,"▲")&gt;6,AND(M139&lt;$N$9,$N$9&lt;S139)),0.285,IF(T139+T140=0,0,T140/(T140+T139))))</f>
        <v>-1</v>
      </c>
      <c r="V140" s="135" t="str">
        <f>TEXT(S139,"YYYY-MM")</f>
        <v>2027-07</v>
      </c>
      <c r="W140" s="140" cm="1">
        <f t="array" ref="W140">IF(V140=V139,0,SUMPRODUCT((M139:S139&gt;=$N$8)*(M139:S139 &lt;= $N$9)*(TEXT(M139:S139,"yyyy-mm")=V140)*(M140:S140 = "●")))</f>
        <v>0</v>
      </c>
      <c r="X140" s="140" cm="1">
        <f t="array" ref="X140">IF(V140=V139,0,SUMPRODUCT((M139:S139&gt;=$N$8)*(M139:S139 &lt;= $N$9)*(TEXT(M139:S139,"yyyy-mm")=V140)*(M140:S140 = "▲")))</f>
        <v>0</v>
      </c>
      <c r="Y140" s="140" cm="1">
        <f t="array" ref="Y140">IF(V140=V139,0,SUMPRODUCT((M139:S139&gt;=$N$8)*(M139:S139 &lt;= $N$9)*(TEXT(M139:S139,"yyyy-mm")=V140)*(M140:S140 = "★")))</f>
        <v>0</v>
      </c>
      <c r="Z140" s="135"/>
      <c r="AA140" s="135" t="str">
        <f t="shared" ref="AA140" si="537">IF(AK140&gt;=0.285,"OK","NG")</f>
        <v>NG</v>
      </c>
      <c r="AB140" s="136"/>
      <c r="AC140" s="144"/>
      <c r="AD140" s="144"/>
      <c r="AE140" s="144"/>
      <c r="AF140" s="144"/>
      <c r="AG140" s="144"/>
      <c r="AH140" s="145"/>
      <c r="AI140" s="146"/>
      <c r="AJ140" s="68">
        <f t="shared" ref="AJ140" si="538">COUNTIF(AC140:AI140,"●")</f>
        <v>0</v>
      </c>
      <c r="AK140" s="70">
        <f t="shared" ref="AK140" si="539">IF(COUNTA(AC140:AI140)=0,-1,IF(OR(COUNTIF(AC140:AI140,"▲")&gt;6,AND(AC139&lt;$N$9,$N$9&lt;AI139)),0.285,IF(AJ139+AJ140=0,0,AJ140/(AJ140+AJ139))))</f>
        <v>-1</v>
      </c>
      <c r="AL140" s="68" t="str">
        <f>TEXT(AI139,"YYYY-MM")</f>
        <v>2027-12</v>
      </c>
      <c r="AM140" s="69" cm="1">
        <f t="array" ref="AM140">IF(AL140=AL139,0,SUMPRODUCT((AC139:AI139&gt;=$N$8)*(AC139:AI139 &lt;= $N$9)*(TEXT(AC139:AI139,"yyyy-mm")=AL140)*(AC140:AI140 = "●")))</f>
        <v>0</v>
      </c>
      <c r="AN140" s="69" cm="1">
        <f t="array" ref="AN140">IF(AL140=AL139,0,SUMPRODUCT((AC139:AI139&gt;=$N$8)*(AC139:AI139 &lt;= $N$9)*(TEXT(AC139:AI139,"yyyy-mm")=AL140)*(AC140:AI140 = "▲")))</f>
        <v>0</v>
      </c>
      <c r="AO140" s="69" cm="1">
        <f t="array" ref="AO140">IF(AL140=AL139,0,SUMPRODUCT((AC139:AI139&gt;=$N$8)*(AC139:AI139 &lt;= $N$9)*(TEXT(AC139:AI139,"yyyy-mm")=AL140)*(AC140:AI140 = "★")))</f>
        <v>0</v>
      </c>
      <c r="AP140" s="68"/>
      <c r="AQ140" s="19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3"/>
    </row>
    <row r="141" spans="10:55" s="8" customFormat="1" ht="19.5" customHeight="1" x14ac:dyDescent="0.45">
      <c r="J141" s="86"/>
      <c r="K141" s="135"/>
      <c r="L141" s="132">
        <v>91</v>
      </c>
      <c r="M141" s="141">
        <f>S139+1</f>
        <v>46580</v>
      </c>
      <c r="N141" s="141">
        <f t="shared" ref="N141:S141" si="540">M141+1</f>
        <v>46581</v>
      </c>
      <c r="O141" s="141">
        <f t="shared" si="540"/>
        <v>46582</v>
      </c>
      <c r="P141" s="141">
        <f t="shared" si="540"/>
        <v>46583</v>
      </c>
      <c r="Q141" s="141">
        <f t="shared" si="540"/>
        <v>46584</v>
      </c>
      <c r="R141" s="142">
        <f t="shared" si="540"/>
        <v>46585</v>
      </c>
      <c r="S141" s="143">
        <f t="shared" si="540"/>
        <v>46586</v>
      </c>
      <c r="T141" s="135">
        <f t="shared" ref="T141" si="541">COUNTIF(M142:S142,"★")</f>
        <v>0</v>
      </c>
      <c r="U141" s="135"/>
      <c r="V141" s="135" t="str">
        <f t="shared" ref="V141" si="542">TEXT(M141,"YYYY-MM")</f>
        <v>2027-07</v>
      </c>
      <c r="W141" s="140" cm="1">
        <f t="array" ref="W141">SUMPRODUCT((M141:S141&gt;=$N$8)*(M141:S141 &lt;= $N$9)*(TEXT(M141:S141,"yyyy-mm")=V141)*(M142:S142 = "●"))</f>
        <v>0</v>
      </c>
      <c r="X141" s="140" cm="1">
        <f t="array" ref="X141">SUMPRODUCT((R141:S141&gt;=$N$8)*(R141:S141 &lt;= $N$9)*(TEXT(R141:S141,"yyyy-mm")=V141)*(R142:S142 = "▲"))</f>
        <v>0</v>
      </c>
      <c r="Y141" s="140" cm="1">
        <f t="array" ref="Y141">SUMPRODUCT((M141:S141&gt;=$N$8)*(M141:S141 &lt;= $N$9)*(TEXT(M141:S141,"yyyy-mm")=V141)*(M142:S142 = "★"))</f>
        <v>0</v>
      </c>
      <c r="Z141" s="135"/>
      <c r="AA141" s="135"/>
      <c r="AB141" s="132">
        <v>112</v>
      </c>
      <c r="AC141" s="141">
        <f>AI139+1</f>
        <v>46727</v>
      </c>
      <c r="AD141" s="141">
        <f t="shared" ref="AD141:AI141" si="543">AC141+1</f>
        <v>46728</v>
      </c>
      <c r="AE141" s="141">
        <f t="shared" si="543"/>
        <v>46729</v>
      </c>
      <c r="AF141" s="141">
        <f t="shared" si="543"/>
        <v>46730</v>
      </c>
      <c r="AG141" s="141">
        <f t="shared" si="543"/>
        <v>46731</v>
      </c>
      <c r="AH141" s="142">
        <f t="shared" si="543"/>
        <v>46732</v>
      </c>
      <c r="AI141" s="143">
        <f t="shared" si="543"/>
        <v>46733</v>
      </c>
      <c r="AJ141" s="68">
        <f t="shared" ref="AJ141" si="544">COUNTIF(AC142:AI142,"★")</f>
        <v>0</v>
      </c>
      <c r="AK141" s="68"/>
      <c r="AL141" s="68" t="str">
        <f t="shared" ref="AL141" si="545">TEXT(AC141,"YYYY-MM")</f>
        <v>2027-12</v>
      </c>
      <c r="AM141" s="69" cm="1">
        <f t="array" ref="AM141">SUMPRODUCT((AC141:AI141&gt;=$N$8)*(AC141:AI141 &lt;= $N$9)*(TEXT(AC141:AI141,"yyyy-mm")=AL141)*(AC142:AI142 = "●"))</f>
        <v>0</v>
      </c>
      <c r="AN141" s="69" cm="1">
        <f t="array" ref="AN141">SUMPRODUCT((AH141:AI141&gt;=$N$8)*(AH141:AI141 &lt;= $N$9)*(TEXT(AH141:AI141,"yyyy-mm")=AL141)*(AH142:AI142 = "▲"))</f>
        <v>0</v>
      </c>
      <c r="AO141" s="69" cm="1">
        <f t="array" ref="AO141">SUMPRODUCT((AC141:AI141&gt;=$N$8)*(AC141:AI141 &lt;= $N$9)*(TEXT(AC141:AI141,"yyyy-mm")=AL141)*(AC142:AI142 = "★"))</f>
        <v>0</v>
      </c>
      <c r="AP141" s="68"/>
      <c r="AQ141" s="19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3"/>
    </row>
    <row r="142" spans="10:55" s="8" customFormat="1" ht="19.5" customHeight="1" thickBot="1" x14ac:dyDescent="0.5">
      <c r="J142" s="86"/>
      <c r="K142" s="135" t="str">
        <f t="shared" ref="K142" si="546">IF(U142&gt;=0.285,"OK","NG")</f>
        <v>NG</v>
      </c>
      <c r="L142" s="136"/>
      <c r="M142" s="144"/>
      <c r="N142" s="144"/>
      <c r="O142" s="144"/>
      <c r="P142" s="144"/>
      <c r="Q142" s="144"/>
      <c r="R142" s="145"/>
      <c r="S142" s="146"/>
      <c r="T142" s="135">
        <f t="shared" ref="T142" si="547">COUNTIF(M142:S142,"●")</f>
        <v>0</v>
      </c>
      <c r="U142" s="147">
        <f t="shared" ref="U142" si="548">IF(COUNTA(M142:S142)=0,-1,IF(OR(COUNTIF(M142:S142,"▲")&gt;6,AND(M141&lt;$N$9,$N$9&lt;S141)),0.285,IF(T141+T142=0,0,T142/(T142+T141))))</f>
        <v>-1</v>
      </c>
      <c r="V142" s="135" t="str">
        <f t="shared" ref="V142" si="549">TEXT(S141,"YYYY-MM")</f>
        <v>2027-07</v>
      </c>
      <c r="W142" s="140" cm="1">
        <f t="array" ref="W142">IF(V142=V141,0,SUMPRODUCT((M141:S141&gt;=$N$8)*(M141:S141 &lt;= $N$9)*(TEXT(M141:S141,"yyyy-mm")=V142)*(M142:S142 = "●")))</f>
        <v>0</v>
      </c>
      <c r="X142" s="140" cm="1">
        <f t="array" ref="X142">IF(V142=V141,0,SUMPRODUCT((M141:S141&gt;=$N$8)*(M141:S141 &lt;= $N$9)*(TEXT(M141:S141,"yyyy-mm")=V142)*(M142:S142 = "▲")))</f>
        <v>0</v>
      </c>
      <c r="Y142" s="140" cm="1">
        <f t="array" ref="Y142">IF(V142=V141,0,SUMPRODUCT((M141:S141&gt;=$N$8)*(M141:S141 &lt;= $N$9)*(TEXT(M141:S141,"yyyy-mm")=V142)*(M142:S142 = "★")))</f>
        <v>0</v>
      </c>
      <c r="Z142" s="135"/>
      <c r="AA142" s="135" t="str">
        <f t="shared" ref="AA142" si="550">IF(AK142&gt;=0.285,"OK","NG")</f>
        <v>NG</v>
      </c>
      <c r="AB142" s="136"/>
      <c r="AC142" s="144"/>
      <c r="AD142" s="144"/>
      <c r="AE142" s="144"/>
      <c r="AF142" s="144"/>
      <c r="AG142" s="144"/>
      <c r="AH142" s="145"/>
      <c r="AI142" s="146"/>
      <c r="AJ142" s="68">
        <f t="shared" ref="AJ142" si="551">COUNTIF(AC142:AI142,"●")</f>
        <v>0</v>
      </c>
      <c r="AK142" s="70">
        <f t="shared" ref="AK142" si="552">IF(COUNTA(AC142:AI142)=0,-1,IF(OR(COUNTIF(AC142:AI142,"▲")&gt;6,AND(AC141&lt;$N$9,$N$9&lt;AI141)),0.285,IF(AJ141+AJ142=0,0,AJ142/(AJ142+AJ141))))</f>
        <v>-1</v>
      </c>
      <c r="AL142" s="68" t="str">
        <f t="shared" ref="AL142" si="553">TEXT(AI141,"YYYY-MM")</f>
        <v>2027-12</v>
      </c>
      <c r="AM142" s="69" cm="1">
        <f t="array" ref="AM142">IF(AL142=AL141,0,SUMPRODUCT((AC141:AI141&gt;=$N$8)*(AC141:AI141 &lt;= $N$9)*(TEXT(AC141:AI141,"yyyy-mm")=AL142)*(AC142:AI142 = "●")))</f>
        <v>0</v>
      </c>
      <c r="AN142" s="69" cm="1">
        <f t="array" ref="AN142">IF(AL142=AL141,0,SUMPRODUCT((AC141:AI141&gt;=$N$8)*(AC141:AI141 &lt;= $N$9)*(TEXT(AC141:AI141,"yyyy-mm")=AL142)*(AC142:AI142 = "▲")))</f>
        <v>0</v>
      </c>
      <c r="AO142" s="69" cm="1">
        <f t="array" ref="AO142">IF(AL142=AL141,0,SUMPRODUCT((AC141:AI141&gt;=$N$8)*(AC141:AI141 &lt;= $N$9)*(TEXT(AC141:AI141,"yyyy-mm")=AL142)*(AC142:AI142 = "★")))</f>
        <v>0</v>
      </c>
      <c r="AP142" s="68"/>
      <c r="AQ142" s="19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3"/>
    </row>
    <row r="143" spans="10:55" s="8" customFormat="1" ht="19.5" customHeight="1" x14ac:dyDescent="0.45">
      <c r="J143" s="86"/>
      <c r="K143" s="135"/>
      <c r="L143" s="132">
        <v>92</v>
      </c>
      <c r="M143" s="141">
        <f>S141+1</f>
        <v>46587</v>
      </c>
      <c r="N143" s="141">
        <f t="shared" ref="N143:S143" si="554">M143+1</f>
        <v>46588</v>
      </c>
      <c r="O143" s="141">
        <f t="shared" si="554"/>
        <v>46589</v>
      </c>
      <c r="P143" s="141">
        <f t="shared" si="554"/>
        <v>46590</v>
      </c>
      <c r="Q143" s="141">
        <f t="shared" si="554"/>
        <v>46591</v>
      </c>
      <c r="R143" s="142">
        <f t="shared" si="554"/>
        <v>46592</v>
      </c>
      <c r="S143" s="143">
        <f t="shared" si="554"/>
        <v>46593</v>
      </c>
      <c r="T143" s="135">
        <f t="shared" ref="T143" si="555">COUNTIF(M144:S144,"★")</f>
        <v>0</v>
      </c>
      <c r="U143" s="135"/>
      <c r="V143" s="135" t="str">
        <f t="shared" ref="V143" si="556">TEXT(M143,"YYYY-MM")</f>
        <v>2027-07</v>
      </c>
      <c r="W143" s="140" cm="1">
        <f t="array" ref="W143">SUMPRODUCT((M143:S143&gt;=$N$8)*(M143:S143 &lt;= $N$9)*(TEXT(M143:S143,"yyyy-mm")=V143)*(M144:S144 = "●"))</f>
        <v>0</v>
      </c>
      <c r="X143" s="140" cm="1">
        <f t="array" ref="X143">SUMPRODUCT((R143:S143&gt;=$N$8)*(R143:S143 &lt;= $N$9)*(TEXT(R143:S143,"yyyy-mm")=V143)*(R144:S144 = "▲"))</f>
        <v>0</v>
      </c>
      <c r="Y143" s="140" cm="1">
        <f t="array" ref="Y143">SUMPRODUCT((M143:S143&gt;=$N$8)*(M143:S143 &lt;= $N$9)*(TEXT(M143:S143,"yyyy-mm")=V143)*(M144:S144 = "★"))</f>
        <v>0</v>
      </c>
      <c r="Z143" s="135"/>
      <c r="AA143" s="135"/>
      <c r="AB143" s="132">
        <v>113</v>
      </c>
      <c r="AC143" s="141">
        <f>AI141+1</f>
        <v>46734</v>
      </c>
      <c r="AD143" s="141">
        <f t="shared" ref="AD143:AI143" si="557">AC143+1</f>
        <v>46735</v>
      </c>
      <c r="AE143" s="141">
        <f t="shared" si="557"/>
        <v>46736</v>
      </c>
      <c r="AF143" s="141">
        <f t="shared" si="557"/>
        <v>46737</v>
      </c>
      <c r="AG143" s="141">
        <f t="shared" si="557"/>
        <v>46738</v>
      </c>
      <c r="AH143" s="142">
        <f t="shared" si="557"/>
        <v>46739</v>
      </c>
      <c r="AI143" s="143">
        <f t="shared" si="557"/>
        <v>46740</v>
      </c>
      <c r="AJ143" s="68">
        <f t="shared" ref="AJ143" si="558">COUNTIF(AC144:AI144,"★")</f>
        <v>0</v>
      </c>
      <c r="AK143" s="68"/>
      <c r="AL143" s="68" t="str">
        <f t="shared" ref="AL143" si="559">TEXT(AC143,"YYYY-MM")</f>
        <v>2027-12</v>
      </c>
      <c r="AM143" s="69" cm="1">
        <f t="array" ref="AM143">SUMPRODUCT((AC143:AI143&gt;=$N$8)*(AC143:AI143 &lt;= $N$9)*(TEXT(AC143:AI143,"yyyy-mm")=AL143)*(AC144:AI144 = "●"))</f>
        <v>0</v>
      </c>
      <c r="AN143" s="69" cm="1">
        <f t="array" ref="AN143">SUMPRODUCT((AH143:AI143&gt;=$N$8)*(AH143:AI143 &lt;= $N$9)*(TEXT(AH143:AI143,"yyyy-mm")=AL143)*(AH144:AI144 = "▲"))</f>
        <v>0</v>
      </c>
      <c r="AO143" s="69" cm="1">
        <f t="array" ref="AO143">SUMPRODUCT((AC143:AI143&gt;=$N$8)*(AC143:AI143 &lt;= $N$9)*(TEXT(AC143:AI143,"yyyy-mm")=AL143)*(AC144:AI144 = "★"))</f>
        <v>0</v>
      </c>
      <c r="AP143" s="68"/>
      <c r="AQ143" s="19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3"/>
    </row>
    <row r="144" spans="10:55" s="8" customFormat="1" ht="19.5" customHeight="1" thickBot="1" x14ac:dyDescent="0.5">
      <c r="J144" s="86"/>
      <c r="K144" s="135" t="str">
        <f t="shared" ref="K144" si="560">IF(U144&gt;=0.285,"OK","NG")</f>
        <v>NG</v>
      </c>
      <c r="L144" s="136"/>
      <c r="M144" s="144"/>
      <c r="N144" s="144"/>
      <c r="O144" s="144"/>
      <c r="P144" s="144"/>
      <c r="Q144" s="144"/>
      <c r="R144" s="145"/>
      <c r="S144" s="146"/>
      <c r="T144" s="135">
        <f t="shared" ref="T144" si="561">COUNTIF(M144:S144,"●")</f>
        <v>0</v>
      </c>
      <c r="U144" s="147">
        <f t="shared" ref="U144" si="562">IF(COUNTA(M144:S144)=0,-1,IF(OR(COUNTIF(M144:S144,"▲")&gt;6,AND(M143&lt;$N$9,$N$9&lt;S143)),0.285,IF(T143+T144=0,0,T144/(T144+T143))))</f>
        <v>-1</v>
      </c>
      <c r="V144" s="135" t="str">
        <f t="shared" ref="V144" si="563">TEXT(S143,"YYYY-MM")</f>
        <v>2027-07</v>
      </c>
      <c r="W144" s="140" cm="1">
        <f t="array" ref="W144">IF(V144=V143,0,SUMPRODUCT((M143:S143&gt;=$N$8)*(M143:S143 &lt;= $N$9)*(TEXT(M143:S143,"yyyy-mm")=V144)*(M144:S144 = "●")))</f>
        <v>0</v>
      </c>
      <c r="X144" s="140" cm="1">
        <f t="array" ref="X144">IF(V144=V143,0,SUMPRODUCT((M143:S143&gt;=$N$8)*(M143:S143 &lt;= $N$9)*(TEXT(M143:S143,"yyyy-mm")=V144)*(M144:S144 = "▲")))</f>
        <v>0</v>
      </c>
      <c r="Y144" s="140" cm="1">
        <f t="array" ref="Y144">IF(V144=V143,0,SUMPRODUCT((M143:S143&gt;=$N$8)*(M143:S143 &lt;= $N$9)*(TEXT(M143:S143,"yyyy-mm")=V144)*(M144:S144 = "★")))</f>
        <v>0</v>
      </c>
      <c r="Z144" s="135"/>
      <c r="AA144" s="135" t="str">
        <f t="shared" ref="AA144" si="564">IF(AK144&gt;=0.285,"OK","NG")</f>
        <v>NG</v>
      </c>
      <c r="AB144" s="136"/>
      <c r="AC144" s="144"/>
      <c r="AD144" s="144"/>
      <c r="AE144" s="144"/>
      <c r="AF144" s="144"/>
      <c r="AG144" s="144"/>
      <c r="AH144" s="145"/>
      <c r="AI144" s="146"/>
      <c r="AJ144" s="68">
        <f t="shared" ref="AJ144" si="565">COUNTIF(AC144:AI144,"●")</f>
        <v>0</v>
      </c>
      <c r="AK144" s="70">
        <f t="shared" ref="AK144" si="566">IF(COUNTA(AC144:AI144)=0,-1,IF(OR(COUNTIF(AC144:AI144,"▲")&gt;6,AND(AC143&lt;$N$9,$N$9&lt;AI143)),0.285,IF(AJ143+AJ144=0,0,AJ144/(AJ144+AJ143))))</f>
        <v>-1</v>
      </c>
      <c r="AL144" s="68" t="str">
        <f t="shared" ref="AL144" si="567">TEXT(AI143,"YYYY-MM")</f>
        <v>2027-12</v>
      </c>
      <c r="AM144" s="69" cm="1">
        <f t="array" ref="AM144">IF(AL144=AL143,0,SUMPRODUCT((AC143:AI143&gt;=$N$8)*(AC143:AI143 &lt;= $N$9)*(TEXT(AC143:AI143,"yyyy-mm")=AL144)*(AC144:AI144 = "●")))</f>
        <v>0</v>
      </c>
      <c r="AN144" s="69" cm="1">
        <f t="array" ref="AN144">IF(AL144=AL143,0,SUMPRODUCT((AC143:AI143&gt;=$N$8)*(AC143:AI143 &lt;= $N$9)*(TEXT(AC143:AI143,"yyyy-mm")=AL144)*(AC144:AI144 = "▲")))</f>
        <v>0</v>
      </c>
      <c r="AO144" s="69" cm="1">
        <f t="array" ref="AO144">IF(AL144=AL143,0,SUMPRODUCT((AC143:AI143&gt;=$N$8)*(AC143:AI143 &lt;= $N$9)*(TEXT(AC143:AI143,"yyyy-mm")=AL144)*(AC144:AI144 = "★")))</f>
        <v>0</v>
      </c>
      <c r="AP144" s="68"/>
      <c r="AQ144" s="19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3"/>
    </row>
    <row r="145" spans="10:55" s="8" customFormat="1" ht="19.5" customHeight="1" x14ac:dyDescent="0.45">
      <c r="J145" s="86"/>
      <c r="K145" s="135"/>
      <c r="L145" s="132">
        <v>93</v>
      </c>
      <c r="M145" s="141">
        <f>S143+1</f>
        <v>46594</v>
      </c>
      <c r="N145" s="141">
        <f t="shared" ref="N145:S145" si="568">M145+1</f>
        <v>46595</v>
      </c>
      <c r="O145" s="141">
        <f t="shared" si="568"/>
        <v>46596</v>
      </c>
      <c r="P145" s="141">
        <f t="shared" si="568"/>
        <v>46597</v>
      </c>
      <c r="Q145" s="141">
        <f t="shared" si="568"/>
        <v>46598</v>
      </c>
      <c r="R145" s="142">
        <f t="shared" si="568"/>
        <v>46599</v>
      </c>
      <c r="S145" s="143">
        <f t="shared" si="568"/>
        <v>46600</v>
      </c>
      <c r="T145" s="135">
        <f t="shared" ref="T145" si="569">COUNTIF(M146:S146,"★")</f>
        <v>0</v>
      </c>
      <c r="U145" s="135"/>
      <c r="V145" s="135" t="str">
        <f t="shared" ref="V145" si="570">TEXT(M145,"YYYY-MM")</f>
        <v>2027-07</v>
      </c>
      <c r="W145" s="140" cm="1">
        <f t="array" ref="W145">SUMPRODUCT((M145:S145&gt;=$N$8)*(M145:S145 &lt;= $N$9)*(TEXT(M145:S145,"yyyy-mm")=V145)*(M146:S146 = "●"))</f>
        <v>0</v>
      </c>
      <c r="X145" s="140" cm="1">
        <f t="array" ref="X145">SUMPRODUCT((R145:S145&gt;=$N$8)*(R145:S145 &lt;= $N$9)*(TEXT(R145:S145,"yyyy-mm")=V145)*(R146:S146 = "▲"))</f>
        <v>0</v>
      </c>
      <c r="Y145" s="140" cm="1">
        <f t="array" ref="Y145">SUMPRODUCT((M145:S145&gt;=$N$8)*(M145:S145 &lt;= $N$9)*(TEXT(M145:S145,"yyyy-mm")=V145)*(M146:S146 = "★"))</f>
        <v>0</v>
      </c>
      <c r="Z145" s="135"/>
      <c r="AA145" s="135"/>
      <c r="AB145" s="132">
        <v>114</v>
      </c>
      <c r="AC145" s="141">
        <f>AI143+1</f>
        <v>46741</v>
      </c>
      <c r="AD145" s="141">
        <f t="shared" ref="AD145:AI145" si="571">AC145+1</f>
        <v>46742</v>
      </c>
      <c r="AE145" s="141">
        <f t="shared" si="571"/>
        <v>46743</v>
      </c>
      <c r="AF145" s="141">
        <f t="shared" si="571"/>
        <v>46744</v>
      </c>
      <c r="AG145" s="141">
        <f t="shared" si="571"/>
        <v>46745</v>
      </c>
      <c r="AH145" s="142">
        <f t="shared" si="571"/>
        <v>46746</v>
      </c>
      <c r="AI145" s="143">
        <f t="shared" si="571"/>
        <v>46747</v>
      </c>
      <c r="AJ145" s="68">
        <f t="shared" ref="AJ145" si="572">COUNTIF(AC146:AI146,"★")</f>
        <v>0</v>
      </c>
      <c r="AK145" s="68"/>
      <c r="AL145" s="68" t="str">
        <f t="shared" ref="AL145" si="573">TEXT(AC145,"YYYY-MM")</f>
        <v>2027-12</v>
      </c>
      <c r="AM145" s="69" cm="1">
        <f t="array" ref="AM145">SUMPRODUCT((AC145:AI145&gt;=$N$8)*(AC145:AI145 &lt;= $N$9)*(TEXT(AC145:AI145,"yyyy-mm")=AL145)*(AC146:AI146 = "●"))</f>
        <v>0</v>
      </c>
      <c r="AN145" s="69" cm="1">
        <f t="array" ref="AN145">SUMPRODUCT((AH145:AI145&gt;=$N$8)*(AH145:AI145 &lt;= $N$9)*(TEXT(AH145:AI145,"yyyy-mm")=AL145)*(AH146:AI146 = "▲"))</f>
        <v>0</v>
      </c>
      <c r="AO145" s="69" cm="1">
        <f t="array" ref="AO145">SUMPRODUCT((AC145:AI145&gt;=$N$8)*(AC145:AI145 &lt;= $N$9)*(TEXT(AC145:AI145,"yyyy-mm")=AL145)*(AC146:AI146 = "★"))</f>
        <v>0</v>
      </c>
      <c r="AP145" s="65"/>
      <c r="AQ145" s="7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3"/>
    </row>
    <row r="146" spans="10:55" s="8" customFormat="1" ht="19.5" customHeight="1" thickBot="1" x14ac:dyDescent="0.5">
      <c r="J146" s="86"/>
      <c r="K146" s="135" t="str">
        <f t="shared" ref="K146" si="574">IF(U146&gt;=0.285,"OK","NG")</f>
        <v>NG</v>
      </c>
      <c r="L146" s="136"/>
      <c r="M146" s="144"/>
      <c r="N146" s="144"/>
      <c r="O146" s="144"/>
      <c r="P146" s="144"/>
      <c r="Q146" s="144"/>
      <c r="R146" s="145"/>
      <c r="S146" s="146"/>
      <c r="T146" s="135">
        <f t="shared" ref="T146" si="575">COUNTIF(M146:S146,"●")</f>
        <v>0</v>
      </c>
      <c r="U146" s="147">
        <f t="shared" ref="U146" si="576">IF(COUNTA(M146:S146)=0,-1,IF(OR(COUNTIF(M146:S146,"▲")&gt;6,AND(M145&lt;$N$9,$N$9&lt;S145)),0.285,IF(T145+T146=0,0,T146/(T146+T145))))</f>
        <v>-1</v>
      </c>
      <c r="V146" s="135" t="str">
        <f t="shared" ref="V146" si="577">TEXT(S145,"YYYY-MM")</f>
        <v>2027-08</v>
      </c>
      <c r="W146" s="140" cm="1">
        <f t="array" ref="W146">IF(V146=V145,0,SUMPRODUCT((M145:S145&gt;=$N$8)*(M145:S145 &lt;= $N$9)*(TEXT(M145:S145,"yyyy-mm")=V146)*(M146:S146 = "●")))</f>
        <v>0</v>
      </c>
      <c r="X146" s="140" cm="1">
        <f t="array" ref="X146">IF(V146=V145,0,SUMPRODUCT((M145:S145&gt;=$N$8)*(M145:S145 &lt;= $N$9)*(TEXT(M145:S145,"yyyy-mm")=V146)*(M146:S146 = "▲")))</f>
        <v>0</v>
      </c>
      <c r="Y146" s="140" cm="1">
        <f t="array" ref="Y146">IF(V146=V145,0,SUMPRODUCT((M145:S145&gt;=$N$8)*(M145:S145 &lt;= $N$9)*(TEXT(M145:S145,"yyyy-mm")=V146)*(M146:S146 = "★")))</f>
        <v>0</v>
      </c>
      <c r="Z146" s="135"/>
      <c r="AA146" s="135" t="str">
        <f t="shared" ref="AA146" si="578">IF(AK146&gt;=0.285,"OK","NG")</f>
        <v>NG</v>
      </c>
      <c r="AB146" s="136"/>
      <c r="AC146" s="144"/>
      <c r="AD146" s="144"/>
      <c r="AE146" s="144"/>
      <c r="AF146" s="144"/>
      <c r="AG146" s="144"/>
      <c r="AH146" s="145"/>
      <c r="AI146" s="146"/>
      <c r="AJ146" s="68">
        <f t="shared" ref="AJ146" si="579">COUNTIF(AC146:AI146,"●")</f>
        <v>0</v>
      </c>
      <c r="AK146" s="70">
        <f t="shared" ref="AK146" si="580">IF(COUNTA(AC146:AI146)=0,-1,IF(OR(COUNTIF(AC146:AI146,"▲")&gt;6,AND(AC145&lt;$N$9,$N$9&lt;AI145)),0.285,IF(AJ145+AJ146=0,0,AJ146/(AJ146+AJ145))))</f>
        <v>-1</v>
      </c>
      <c r="AL146" s="68" t="str">
        <f t="shared" ref="AL146" si="581">TEXT(AI145,"YYYY-MM")</f>
        <v>2027-12</v>
      </c>
      <c r="AM146" s="69" cm="1">
        <f t="array" ref="AM146">IF(AL146=AL145,0,SUMPRODUCT((AC145:AI145&gt;=$N$8)*(AC145:AI145 &lt;= $N$9)*(TEXT(AC145:AI145,"yyyy-mm")=AL146)*(AC146:AI146 = "●")))</f>
        <v>0</v>
      </c>
      <c r="AN146" s="69" cm="1">
        <f t="array" ref="AN146">IF(AL146=AL145,0,SUMPRODUCT((AC145:AI145&gt;=$N$8)*(AC145:AI145 &lt;= $N$9)*(TEXT(AC145:AI145,"yyyy-mm")=AL146)*(AC146:AI146 = "▲")))</f>
        <v>0</v>
      </c>
      <c r="AO146" s="69" cm="1">
        <f t="array" ref="AO146">IF(AL146=AL145,0,SUMPRODUCT((AC145:AI145&gt;=$N$8)*(AC145:AI145 &lt;= $N$9)*(TEXT(AC145:AI145,"yyyy-mm")=AL146)*(AC146:AI146 = "★")))</f>
        <v>0</v>
      </c>
      <c r="AP146" s="65"/>
      <c r="AQ146" s="7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3"/>
    </row>
    <row r="147" spans="10:55" s="8" customFormat="1" ht="19.5" customHeight="1" x14ac:dyDescent="0.45">
      <c r="J147" s="86"/>
      <c r="K147" s="135"/>
      <c r="L147" s="132">
        <v>94</v>
      </c>
      <c r="M147" s="141">
        <f>S145+1</f>
        <v>46601</v>
      </c>
      <c r="N147" s="141">
        <f t="shared" ref="N147:S147" si="582">M147+1</f>
        <v>46602</v>
      </c>
      <c r="O147" s="141">
        <f t="shared" si="582"/>
        <v>46603</v>
      </c>
      <c r="P147" s="141">
        <f t="shared" si="582"/>
        <v>46604</v>
      </c>
      <c r="Q147" s="141">
        <f t="shared" si="582"/>
        <v>46605</v>
      </c>
      <c r="R147" s="142">
        <f t="shared" si="582"/>
        <v>46606</v>
      </c>
      <c r="S147" s="143">
        <f t="shared" si="582"/>
        <v>46607</v>
      </c>
      <c r="T147" s="135">
        <f t="shared" ref="T147" si="583">COUNTIF(M148:S148,"★")</f>
        <v>0</v>
      </c>
      <c r="U147" s="135"/>
      <c r="V147" s="135" t="str">
        <f t="shared" ref="V147" si="584">TEXT(M147,"YYYY-MM")</f>
        <v>2027-08</v>
      </c>
      <c r="W147" s="140" cm="1">
        <f t="array" ref="W147">SUMPRODUCT((M147:S147&gt;=$N$8)*(M147:S147 &lt;= $N$9)*(TEXT(M147:S147,"yyyy-mm")=V147)*(M148:S148 = "●"))</f>
        <v>0</v>
      </c>
      <c r="X147" s="140" cm="1">
        <f t="array" ref="X147">SUMPRODUCT((R147:S147&gt;=$N$8)*(R147:S147 &lt;= $N$9)*(TEXT(R147:S147,"yyyy-mm")=V147)*(R148:S148 = "▲"))</f>
        <v>0</v>
      </c>
      <c r="Y147" s="140" cm="1">
        <f t="array" ref="Y147">SUMPRODUCT((M147:S147&gt;=$N$8)*(M147:S147 &lt;= $N$9)*(TEXT(M147:S147,"yyyy-mm")=V147)*(M148:S148 = "★"))</f>
        <v>0</v>
      </c>
      <c r="Z147" s="135"/>
      <c r="AA147" s="135"/>
      <c r="AB147" s="132">
        <v>115</v>
      </c>
      <c r="AC147" s="141">
        <f>AI145+1</f>
        <v>46748</v>
      </c>
      <c r="AD147" s="141">
        <f t="shared" ref="AD147:AI147" si="585">AC147+1</f>
        <v>46749</v>
      </c>
      <c r="AE147" s="141">
        <f t="shared" si="585"/>
        <v>46750</v>
      </c>
      <c r="AF147" s="141">
        <f t="shared" si="585"/>
        <v>46751</v>
      </c>
      <c r="AG147" s="141">
        <f t="shared" si="585"/>
        <v>46752</v>
      </c>
      <c r="AH147" s="142">
        <f t="shared" si="585"/>
        <v>46753</v>
      </c>
      <c r="AI147" s="143">
        <f t="shared" si="585"/>
        <v>46754</v>
      </c>
      <c r="AJ147" s="68">
        <f t="shared" ref="AJ147" si="586">COUNTIF(AC148:AI148,"★")</f>
        <v>0</v>
      </c>
      <c r="AK147" s="68"/>
      <c r="AL147" s="68" t="str">
        <f t="shared" ref="AL147" si="587">TEXT(AC147,"YYYY-MM")</f>
        <v>2027-12</v>
      </c>
      <c r="AM147" s="69" cm="1">
        <f t="array" ref="AM147">SUMPRODUCT((AC147:AI147&gt;=$N$8)*(AC147:AI147 &lt;= $N$9)*(TEXT(AC147:AI147,"yyyy-mm")=AL147)*(AC148:AI148 = "●"))</f>
        <v>0</v>
      </c>
      <c r="AN147" s="69" cm="1">
        <f t="array" ref="AN147">SUMPRODUCT((AH147:AI147&gt;=$N$8)*(AH147:AI147 &lt;= $N$9)*(TEXT(AH147:AI147,"yyyy-mm")=AL147)*(AH148:AI148 = "▲"))</f>
        <v>0</v>
      </c>
      <c r="AO147" s="69" cm="1">
        <f t="array" ref="AO147">SUMPRODUCT((AC147:AI147&gt;=$N$8)*(AC147:AI147 &lt;= $N$9)*(TEXT(AC147:AI147,"yyyy-mm")=AL147)*(AC148:AI148 = "★"))</f>
        <v>0</v>
      </c>
      <c r="AP147" s="65"/>
      <c r="AQ147" s="7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3"/>
    </row>
    <row r="148" spans="10:55" s="8" customFormat="1" ht="19.5" customHeight="1" thickBot="1" x14ac:dyDescent="0.5">
      <c r="J148" s="86"/>
      <c r="K148" s="135" t="str">
        <f t="shared" ref="K148" si="588">IF(U148&gt;=0.285,"OK","NG")</f>
        <v>NG</v>
      </c>
      <c r="L148" s="136"/>
      <c r="M148" s="144"/>
      <c r="N148" s="144"/>
      <c r="O148" s="144"/>
      <c r="P148" s="144"/>
      <c r="Q148" s="144"/>
      <c r="R148" s="145"/>
      <c r="S148" s="146"/>
      <c r="T148" s="135">
        <f t="shared" ref="T148" si="589">COUNTIF(M148:S148,"●")</f>
        <v>0</v>
      </c>
      <c r="U148" s="147">
        <f t="shared" ref="U148" si="590">IF(COUNTA(M148:S148)=0,-1,IF(OR(COUNTIF(M148:S148,"▲")&gt;6,AND(M147&lt;$N$9,$N$9&lt;S147)),0.285,IF(T147+T148=0,0,T148/(T148+T147))))</f>
        <v>-1</v>
      </c>
      <c r="V148" s="135" t="str">
        <f t="shared" ref="V148" si="591">TEXT(S147,"YYYY-MM")</f>
        <v>2027-08</v>
      </c>
      <c r="W148" s="140" cm="1">
        <f t="array" ref="W148">IF(V148=V147,0,SUMPRODUCT((M147:S147&gt;=$N$8)*(M147:S147 &lt;= $N$9)*(TEXT(M147:S147,"yyyy-mm")=V148)*(M148:S148 = "●")))</f>
        <v>0</v>
      </c>
      <c r="X148" s="140" cm="1">
        <f t="array" ref="X148">IF(V148=V147,0,SUMPRODUCT((M147:S147&gt;=$N$8)*(M147:S147 &lt;= $N$9)*(TEXT(M147:S147,"yyyy-mm")=V148)*(M148:S148 = "▲")))</f>
        <v>0</v>
      </c>
      <c r="Y148" s="140" cm="1">
        <f t="array" ref="Y148">IF(V148=V147,0,SUMPRODUCT((M147:S147&gt;=$N$8)*(M147:S147 &lt;= $N$9)*(TEXT(M147:S147,"yyyy-mm")=V148)*(M148:S148 = "★")))</f>
        <v>0</v>
      </c>
      <c r="Z148" s="135"/>
      <c r="AA148" s="135" t="str">
        <f t="shared" ref="AA148" si="592">IF(AK148&gt;=0.285,"OK","NG")</f>
        <v>NG</v>
      </c>
      <c r="AB148" s="136"/>
      <c r="AC148" s="144"/>
      <c r="AD148" s="144"/>
      <c r="AE148" s="144"/>
      <c r="AF148" s="144"/>
      <c r="AG148" s="144"/>
      <c r="AH148" s="145"/>
      <c r="AI148" s="146"/>
      <c r="AJ148" s="68">
        <f t="shared" ref="AJ148" si="593">COUNTIF(AC148:AI148,"●")</f>
        <v>0</v>
      </c>
      <c r="AK148" s="70">
        <f t="shared" ref="AK148" si="594">IF(COUNTA(AC148:AI148)=0,-1,IF(OR(COUNTIF(AC148:AI148,"▲")&gt;6,AND(AC147&lt;$N$9,$N$9&lt;AI147)),0.285,IF(AJ147+AJ148=0,0,AJ148/(AJ148+AJ147))))</f>
        <v>-1</v>
      </c>
      <c r="AL148" s="68" t="str">
        <f t="shared" ref="AL148" si="595">TEXT(AI147,"YYYY-MM")</f>
        <v>2028-01</v>
      </c>
      <c r="AM148" s="69" cm="1">
        <f t="array" ref="AM148">IF(AL148=AL147,0,SUMPRODUCT((AC147:AI147&gt;=$N$8)*(AC147:AI147 &lt;= $N$9)*(TEXT(AC147:AI147,"yyyy-mm")=AL148)*(AC148:AI148 = "●")))</f>
        <v>0</v>
      </c>
      <c r="AN148" s="69" cm="1">
        <f t="array" ref="AN148">IF(AL148=AL147,0,SUMPRODUCT((AC147:AI147&gt;=$N$8)*(AC147:AI147 &lt;= $N$9)*(TEXT(AC147:AI147,"yyyy-mm")=AL148)*(AC148:AI148 = "▲")))</f>
        <v>0</v>
      </c>
      <c r="AO148" s="69" cm="1">
        <f t="array" ref="AO148">IF(AL148=AL147,0,SUMPRODUCT((AC147:AI147&gt;=$N$8)*(AC147:AI147 &lt;= $N$9)*(TEXT(AC147:AI147,"yyyy-mm")=AL148)*(AC148:AI148 = "★")))</f>
        <v>0</v>
      </c>
      <c r="AP148" s="65"/>
      <c r="AQ148" s="7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3"/>
    </row>
    <row r="149" spans="10:55" s="8" customFormat="1" ht="19.5" customHeight="1" x14ac:dyDescent="0.45">
      <c r="J149" s="86"/>
      <c r="K149" s="135"/>
      <c r="L149" s="132">
        <v>95</v>
      </c>
      <c r="M149" s="141">
        <f>S147+1</f>
        <v>46608</v>
      </c>
      <c r="N149" s="141">
        <f t="shared" ref="N149:S149" si="596">M149+1</f>
        <v>46609</v>
      </c>
      <c r="O149" s="141">
        <f t="shared" si="596"/>
        <v>46610</v>
      </c>
      <c r="P149" s="141">
        <f t="shared" si="596"/>
        <v>46611</v>
      </c>
      <c r="Q149" s="141">
        <f t="shared" si="596"/>
        <v>46612</v>
      </c>
      <c r="R149" s="142">
        <f t="shared" si="596"/>
        <v>46613</v>
      </c>
      <c r="S149" s="143">
        <f t="shared" si="596"/>
        <v>46614</v>
      </c>
      <c r="T149" s="135">
        <f t="shared" ref="T149" si="597">COUNTIF(M150:S150,"★")</f>
        <v>0</v>
      </c>
      <c r="U149" s="135"/>
      <c r="V149" s="135" t="str">
        <f t="shared" ref="V149" si="598">TEXT(M149,"YYYY-MM")</f>
        <v>2027-08</v>
      </c>
      <c r="W149" s="140" cm="1">
        <f t="array" ref="W149">SUMPRODUCT((M149:S149&gt;=$N$8)*(M149:S149 &lt;= $N$9)*(TEXT(M149:S149,"yyyy-mm")=V149)*(M150:S150 = "●"))</f>
        <v>0</v>
      </c>
      <c r="X149" s="140" cm="1">
        <f t="array" ref="X149">SUMPRODUCT((R149:S149&gt;=$N$8)*(R149:S149 &lt;= $N$9)*(TEXT(R149:S149,"yyyy-mm")=V149)*(R150:S150 = "▲"))</f>
        <v>0</v>
      </c>
      <c r="Y149" s="140" cm="1">
        <f t="array" ref="Y149">SUMPRODUCT((M149:S149&gt;=$N$8)*(M149:S149 &lt;= $N$9)*(TEXT(M149:S149,"yyyy-mm")=V149)*(M150:S150 = "★"))</f>
        <v>0</v>
      </c>
      <c r="Z149" s="135"/>
      <c r="AA149" s="135"/>
      <c r="AB149" s="132">
        <v>116</v>
      </c>
      <c r="AC149" s="141">
        <f>AI147+1</f>
        <v>46755</v>
      </c>
      <c r="AD149" s="141">
        <f t="shared" ref="AD149:AI149" si="599">AC149+1</f>
        <v>46756</v>
      </c>
      <c r="AE149" s="141">
        <f t="shared" si="599"/>
        <v>46757</v>
      </c>
      <c r="AF149" s="141">
        <f t="shared" si="599"/>
        <v>46758</v>
      </c>
      <c r="AG149" s="141">
        <f t="shared" si="599"/>
        <v>46759</v>
      </c>
      <c r="AH149" s="142">
        <f t="shared" si="599"/>
        <v>46760</v>
      </c>
      <c r="AI149" s="143">
        <f t="shared" si="599"/>
        <v>46761</v>
      </c>
      <c r="AJ149" s="68">
        <f t="shared" ref="AJ149" si="600">COUNTIF(AC150:AI150,"★")</f>
        <v>0</v>
      </c>
      <c r="AK149" s="68"/>
      <c r="AL149" s="68" t="str">
        <f t="shared" ref="AL149" si="601">TEXT(AC149,"YYYY-MM")</f>
        <v>2028-01</v>
      </c>
      <c r="AM149" s="69" cm="1">
        <f t="array" ref="AM149">SUMPRODUCT((AC149:AI149&gt;=$N$8)*(AC149:AI149 &lt;= $N$9)*(TEXT(AC149:AI149,"yyyy-mm")=AL149)*(AC150:AI150 = "●"))</f>
        <v>0</v>
      </c>
      <c r="AN149" s="69" cm="1">
        <f t="array" ref="AN149">SUMPRODUCT((AH149:AI149&gt;=$N$8)*(AH149:AI149 &lt;= $N$9)*(TEXT(AH149:AI149,"yyyy-mm")=AL149)*(AH150:AI150 = "▲"))</f>
        <v>0</v>
      </c>
      <c r="AO149" s="69" cm="1">
        <f t="array" ref="AO149">SUMPRODUCT((AC149:AI149&gt;=$N$8)*(AC149:AI149 &lt;= $N$9)*(TEXT(AC149:AI149,"yyyy-mm")=AL149)*(AC150:AI150 = "★"))</f>
        <v>0</v>
      </c>
      <c r="AP149" s="65"/>
      <c r="AQ149" s="7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3"/>
    </row>
    <row r="150" spans="10:55" s="8" customFormat="1" ht="19.5" customHeight="1" thickBot="1" x14ac:dyDescent="0.5">
      <c r="J150" s="86"/>
      <c r="K150" s="135" t="str">
        <f t="shared" ref="K150" si="602">IF(U150&gt;=0.285,"OK","NG")</f>
        <v>NG</v>
      </c>
      <c r="L150" s="136"/>
      <c r="M150" s="144"/>
      <c r="N150" s="144"/>
      <c r="O150" s="144"/>
      <c r="P150" s="144"/>
      <c r="Q150" s="144"/>
      <c r="R150" s="145"/>
      <c r="S150" s="146"/>
      <c r="T150" s="135">
        <f t="shared" ref="T150" si="603">COUNTIF(M150:S150,"●")</f>
        <v>0</v>
      </c>
      <c r="U150" s="147">
        <f t="shared" ref="U150" si="604">IF(COUNTA(M150:S150)=0,-1,IF(OR(COUNTIF(M150:S150,"▲")&gt;6,AND(M149&lt;$N$9,$N$9&lt;S149)),0.285,IF(T149+T150=0,0,T150/(T150+T149))))</f>
        <v>-1</v>
      </c>
      <c r="V150" s="135" t="str">
        <f t="shared" ref="V150" si="605">TEXT(S149,"YYYY-MM")</f>
        <v>2027-08</v>
      </c>
      <c r="W150" s="140" cm="1">
        <f t="array" ref="W150">IF(V150=V149,0,SUMPRODUCT((M149:S149&gt;=$N$8)*(M149:S149 &lt;= $N$9)*(TEXT(M149:S149,"yyyy-mm")=V150)*(M150:S150 = "●")))</f>
        <v>0</v>
      </c>
      <c r="X150" s="140" cm="1">
        <f t="array" ref="X150">IF(V150=V149,0,SUMPRODUCT((M149:S149&gt;=$N$8)*(M149:S149 &lt;= $N$9)*(TEXT(M149:S149,"yyyy-mm")=V150)*(M150:S150 = "▲")))</f>
        <v>0</v>
      </c>
      <c r="Y150" s="140" cm="1">
        <f t="array" ref="Y150">IF(V150=V149,0,SUMPRODUCT((M149:S149&gt;=$N$8)*(M149:S149 &lt;= $N$9)*(TEXT(M149:S149,"yyyy-mm")=V150)*(M150:S150 = "★")))</f>
        <v>0</v>
      </c>
      <c r="Z150" s="135"/>
      <c r="AA150" s="135" t="str">
        <f t="shared" ref="AA150" si="606">IF(AK150&gt;=0.285,"OK","NG")</f>
        <v>NG</v>
      </c>
      <c r="AB150" s="136"/>
      <c r="AC150" s="144"/>
      <c r="AD150" s="144"/>
      <c r="AE150" s="144"/>
      <c r="AF150" s="144"/>
      <c r="AG150" s="144"/>
      <c r="AH150" s="145"/>
      <c r="AI150" s="146"/>
      <c r="AJ150" s="68">
        <f t="shared" ref="AJ150" si="607">COUNTIF(AC150:AI150,"●")</f>
        <v>0</v>
      </c>
      <c r="AK150" s="70">
        <f t="shared" ref="AK150" si="608">IF(COUNTA(AC150:AI150)=0,-1,IF(OR(COUNTIF(AC150:AI150,"▲")&gt;6,AND(AC149&lt;$N$9,$N$9&lt;AI149)),0.285,IF(AJ149+AJ150=0,0,AJ150/(AJ150+AJ149))))</f>
        <v>-1</v>
      </c>
      <c r="AL150" s="68" t="str">
        <f t="shared" ref="AL150" si="609">TEXT(AI149,"YYYY-MM")</f>
        <v>2028-01</v>
      </c>
      <c r="AM150" s="69" cm="1">
        <f t="array" ref="AM150">IF(AL150=AL149,0,SUMPRODUCT((AC149:AI149&gt;=$N$8)*(AC149:AI149 &lt;= $N$9)*(TEXT(AC149:AI149,"yyyy-mm")=AL150)*(AC150:AI150 = "●")))</f>
        <v>0</v>
      </c>
      <c r="AN150" s="69" cm="1">
        <f t="array" ref="AN150">IF(AL150=AL149,0,SUMPRODUCT((AC149:AI149&gt;=$N$8)*(AC149:AI149 &lt;= $N$9)*(TEXT(AC149:AI149,"yyyy-mm")=AL150)*(AC150:AI150 = "▲")))</f>
        <v>0</v>
      </c>
      <c r="AO150" s="69" cm="1">
        <f t="array" ref="AO150">IF(AL150=AL149,0,SUMPRODUCT((AC149:AI149&gt;=$N$8)*(AC149:AI149 &lt;= $N$9)*(TEXT(AC149:AI149,"yyyy-mm")=AL150)*(AC150:AI150 = "★")))</f>
        <v>0</v>
      </c>
      <c r="AP150" s="65"/>
      <c r="AQ150" s="7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3"/>
    </row>
    <row r="151" spans="10:55" s="8" customFormat="1" ht="19.5" customHeight="1" x14ac:dyDescent="0.45">
      <c r="J151" s="86"/>
      <c r="K151" s="87"/>
      <c r="L151" s="28"/>
      <c r="M151" s="28"/>
      <c r="N151" s="28"/>
      <c r="O151" s="28"/>
      <c r="P151" s="28"/>
      <c r="Q151" s="28"/>
      <c r="R151" s="28"/>
      <c r="S151" s="28"/>
      <c r="T151" s="86"/>
      <c r="U151" s="148">
        <f>IFERROR(AVERAGEIF(U109:U150,"&gt;-1"),0)</f>
        <v>0</v>
      </c>
      <c r="V151" s="86"/>
      <c r="W151" s="81"/>
      <c r="X151" s="81"/>
      <c r="Y151" s="81"/>
      <c r="Z151" s="86"/>
      <c r="AA151" s="88"/>
      <c r="AB151" s="28"/>
      <c r="AC151" s="28"/>
      <c r="AD151" s="28"/>
      <c r="AE151" s="28"/>
      <c r="AF151" s="28"/>
      <c r="AG151" s="28"/>
      <c r="AH151" s="28"/>
      <c r="AI151" s="28"/>
      <c r="AJ151" s="65"/>
      <c r="AK151" s="71">
        <f>IFERROR(AVERAGEIF(AK109:AK150,"&gt;-1"),0)</f>
        <v>0</v>
      </c>
      <c r="AL151" s="65"/>
      <c r="AM151" s="64"/>
      <c r="AN151" s="64"/>
      <c r="AO151" s="64"/>
      <c r="AP151" s="68"/>
      <c r="AQ151" s="19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3"/>
    </row>
    <row r="152" spans="10:55" s="8" customFormat="1" ht="19.5" customHeight="1" x14ac:dyDescent="0.45">
      <c r="J152" s="86"/>
      <c r="K152" s="87"/>
      <c r="L152" s="28"/>
      <c r="M152" s="28"/>
      <c r="N152" s="28"/>
      <c r="O152" s="28"/>
      <c r="P152" s="28"/>
      <c r="Q152" s="28"/>
      <c r="R152" s="28"/>
      <c r="S152" s="28"/>
      <c r="T152" s="86"/>
      <c r="U152" s="86"/>
      <c r="V152" s="86"/>
      <c r="W152" s="81"/>
      <c r="X152" s="81"/>
      <c r="Y152" s="81"/>
      <c r="Z152" s="86"/>
      <c r="AA152" s="88"/>
      <c r="AB152" s="28"/>
      <c r="AC152" s="28"/>
      <c r="AD152" s="28"/>
      <c r="AE152" s="28"/>
      <c r="AF152" s="28"/>
      <c r="AG152" s="28"/>
      <c r="AH152" s="28"/>
      <c r="AI152" s="28"/>
      <c r="AJ152" s="65"/>
      <c r="AK152" s="65"/>
      <c r="AL152" s="65"/>
      <c r="AM152" s="64"/>
      <c r="AN152" s="64"/>
      <c r="AO152" s="64"/>
      <c r="AP152" s="68"/>
      <c r="AQ152" s="19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3"/>
    </row>
    <row r="153" spans="10:55" s="8" customFormat="1" ht="24" customHeight="1" x14ac:dyDescent="0.45">
      <c r="J153" s="75" t="s">
        <v>63</v>
      </c>
      <c r="K153" s="76"/>
      <c r="L153" s="76"/>
      <c r="M153" s="77"/>
      <c r="N153" s="78"/>
      <c r="O153" s="79"/>
      <c r="P153" s="79"/>
      <c r="Q153" s="79"/>
      <c r="R153" s="79"/>
      <c r="S153" s="79"/>
      <c r="T153" s="80"/>
      <c r="U153" s="80"/>
      <c r="V153" s="80"/>
      <c r="W153" s="81"/>
      <c r="X153" s="81"/>
      <c r="Y153" s="81"/>
      <c r="Z153" s="80"/>
      <c r="AA153" s="82"/>
      <c r="AB153" s="79"/>
      <c r="AC153" s="79"/>
      <c r="AD153" s="79"/>
      <c r="AE153" s="79"/>
      <c r="AF153" s="28"/>
      <c r="AG153" s="28"/>
      <c r="AH153" s="28"/>
      <c r="AI153" s="28"/>
      <c r="AJ153" s="65"/>
      <c r="AK153" s="65"/>
      <c r="AL153" s="65"/>
      <c r="AM153" s="64"/>
      <c r="AN153" s="64"/>
      <c r="AO153" s="64"/>
      <c r="AP153" s="68"/>
      <c r="AQ153" s="19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3"/>
    </row>
    <row r="154" spans="10:55" s="8" customFormat="1" ht="27" customHeight="1" x14ac:dyDescent="0.45">
      <c r="J154" s="83"/>
      <c r="K154" s="84"/>
      <c r="L154" s="84"/>
      <c r="M154" s="60" t="s">
        <v>96</v>
      </c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28"/>
      <c r="AI154" s="28"/>
      <c r="AJ154" s="65"/>
      <c r="AK154" s="65"/>
      <c r="AL154" s="65"/>
      <c r="AM154" s="64"/>
      <c r="AN154" s="64"/>
      <c r="AO154" s="64"/>
      <c r="AP154" s="68"/>
      <c r="AQ154" s="19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3"/>
    </row>
    <row r="155" spans="10:55" s="8" customFormat="1" ht="20.25" customHeight="1" x14ac:dyDescent="0.45">
      <c r="J155" s="83"/>
      <c r="K155" s="84"/>
      <c r="L155" s="84"/>
      <c r="M155" s="149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28"/>
      <c r="AI155" s="28"/>
      <c r="AJ155" s="65"/>
      <c r="AK155" s="65"/>
      <c r="AL155" s="65"/>
      <c r="AM155" s="64"/>
      <c r="AN155" s="64"/>
      <c r="AO155" s="64"/>
      <c r="AP155" s="68"/>
      <c r="AQ155" s="19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3"/>
    </row>
    <row r="156" spans="10:55" s="8" customFormat="1" ht="20.25" customHeight="1" x14ac:dyDescent="0.45">
      <c r="J156" s="86"/>
      <c r="K156" s="87"/>
      <c r="L156" s="28"/>
      <c r="M156" s="28"/>
      <c r="N156" s="28"/>
      <c r="O156" s="28"/>
      <c r="P156" s="28"/>
      <c r="Q156" s="28"/>
      <c r="R156" s="28"/>
      <c r="S156" s="28"/>
      <c r="T156" s="86"/>
      <c r="U156" s="86"/>
      <c r="V156" s="86"/>
      <c r="W156" s="81"/>
      <c r="X156" s="81"/>
      <c r="Y156" s="81"/>
      <c r="Z156" s="86"/>
      <c r="AA156" s="88"/>
      <c r="AB156" s="28"/>
      <c r="AC156" s="28"/>
      <c r="AD156" s="28"/>
      <c r="AE156" s="28"/>
      <c r="AF156" s="28"/>
      <c r="AG156" s="28"/>
      <c r="AH156" s="28"/>
      <c r="AI156" s="28"/>
      <c r="AJ156" s="65"/>
      <c r="AK156" s="65"/>
      <c r="AL156" s="65"/>
      <c r="AM156" s="64"/>
      <c r="AN156" s="64"/>
      <c r="AO156" s="64"/>
      <c r="AP156" s="68"/>
      <c r="AQ156" s="19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3"/>
    </row>
    <row r="157" spans="10:55" s="8" customFormat="1" ht="20.25" customHeight="1" thickBot="1" x14ac:dyDescent="0.5">
      <c r="J157" s="86"/>
      <c r="K157" s="87"/>
      <c r="L157" s="28"/>
      <c r="M157" s="28"/>
      <c r="N157" s="28"/>
      <c r="O157" s="28"/>
      <c r="P157" s="28"/>
      <c r="Q157" s="28"/>
      <c r="R157" s="28"/>
      <c r="S157" s="28"/>
      <c r="T157" s="86"/>
      <c r="U157" s="86"/>
      <c r="V157" s="86"/>
      <c r="W157" s="81"/>
      <c r="X157" s="81"/>
      <c r="Y157" s="81"/>
      <c r="Z157" s="86"/>
      <c r="AA157" s="88"/>
      <c r="AB157" s="28"/>
      <c r="AC157" s="28"/>
      <c r="AD157" s="28"/>
      <c r="AE157" s="28"/>
      <c r="AF157" s="28"/>
      <c r="AG157" s="28"/>
      <c r="AH157" s="28"/>
      <c r="AI157" s="28"/>
      <c r="AJ157" s="65"/>
      <c r="AK157" s="65"/>
      <c r="AL157" s="65"/>
      <c r="AM157" s="64"/>
      <c r="AN157" s="64"/>
      <c r="AO157" s="64"/>
      <c r="AP157" s="68"/>
      <c r="AQ157" s="19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3"/>
    </row>
    <row r="158" spans="10:55" s="8" customFormat="1" ht="20.25" customHeight="1" x14ac:dyDescent="0.45">
      <c r="J158" s="86"/>
      <c r="K158" s="86"/>
      <c r="L158" s="132" t="s">
        <v>47</v>
      </c>
      <c r="M158" s="133" t="str">
        <f>"実施状況（"&amp;YEAR(M160)&amp;"年～）"</f>
        <v>実施状況（2028年～）</v>
      </c>
      <c r="N158" s="133"/>
      <c r="O158" s="133"/>
      <c r="P158" s="133"/>
      <c r="Q158" s="133"/>
      <c r="R158" s="133"/>
      <c r="S158" s="134"/>
      <c r="T158" s="86"/>
      <c r="U158" s="86"/>
      <c r="V158" s="86"/>
      <c r="W158" s="81"/>
      <c r="X158" s="81"/>
      <c r="Y158" s="81"/>
      <c r="Z158" s="86"/>
      <c r="AA158" s="28"/>
      <c r="AB158" s="132" t="s">
        <v>47</v>
      </c>
      <c r="AC158" s="133" t="str">
        <f>"実施状況（"&amp;YEAR(AC160)&amp;"年～）"</f>
        <v>実施状況（2028年～）</v>
      </c>
      <c r="AD158" s="133"/>
      <c r="AE158" s="133"/>
      <c r="AF158" s="133"/>
      <c r="AG158" s="133"/>
      <c r="AH158" s="133"/>
      <c r="AI158" s="134"/>
      <c r="AJ158" s="65"/>
      <c r="AK158" s="65"/>
      <c r="AL158" s="65"/>
      <c r="AM158" s="64"/>
      <c r="AN158" s="64"/>
      <c r="AO158" s="64"/>
      <c r="AP158" s="68"/>
      <c r="AQ158" s="19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3"/>
    </row>
    <row r="159" spans="10:55" s="8" customFormat="1" ht="20.25" customHeight="1" thickBot="1" x14ac:dyDescent="0.5">
      <c r="J159" s="86"/>
      <c r="K159" s="135" t="s">
        <v>48</v>
      </c>
      <c r="L159" s="136"/>
      <c r="M159" s="137" t="s">
        <v>49</v>
      </c>
      <c r="N159" s="137" t="s">
        <v>50</v>
      </c>
      <c r="O159" s="137" t="s">
        <v>51</v>
      </c>
      <c r="P159" s="137" t="s">
        <v>52</v>
      </c>
      <c r="Q159" s="137" t="s">
        <v>53</v>
      </c>
      <c r="R159" s="138" t="s">
        <v>54</v>
      </c>
      <c r="S159" s="139" t="s">
        <v>55</v>
      </c>
      <c r="T159" s="135" t="s">
        <v>47</v>
      </c>
      <c r="U159" s="86" t="s">
        <v>56</v>
      </c>
      <c r="V159" s="86" t="s">
        <v>57</v>
      </c>
      <c r="W159" s="140" t="s">
        <v>38</v>
      </c>
      <c r="X159" s="140" t="s">
        <v>39</v>
      </c>
      <c r="Y159" s="140" t="s">
        <v>40</v>
      </c>
      <c r="Z159" s="86"/>
      <c r="AA159" s="135" t="s">
        <v>48</v>
      </c>
      <c r="AB159" s="136"/>
      <c r="AC159" s="137" t="s">
        <v>49</v>
      </c>
      <c r="AD159" s="137" t="s">
        <v>50</v>
      </c>
      <c r="AE159" s="137" t="s">
        <v>51</v>
      </c>
      <c r="AF159" s="137" t="s">
        <v>52</v>
      </c>
      <c r="AG159" s="137" t="s">
        <v>53</v>
      </c>
      <c r="AH159" s="138" t="s">
        <v>54</v>
      </c>
      <c r="AI159" s="139" t="s">
        <v>55</v>
      </c>
      <c r="AJ159" s="68" t="s">
        <v>47</v>
      </c>
      <c r="AK159" s="65" t="s">
        <v>56</v>
      </c>
      <c r="AL159" s="65" t="s">
        <v>57</v>
      </c>
      <c r="AM159" s="69" t="s">
        <v>38</v>
      </c>
      <c r="AN159" s="69" t="s">
        <v>39</v>
      </c>
      <c r="AO159" s="69" t="s">
        <v>40</v>
      </c>
      <c r="AP159" s="68"/>
      <c r="AQ159" s="19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3"/>
    </row>
    <row r="160" spans="10:55" s="8" customFormat="1" ht="20.25" customHeight="1" x14ac:dyDescent="0.45">
      <c r="J160" s="86"/>
      <c r="K160" s="135"/>
      <c r="L160" s="132">
        <v>117</v>
      </c>
      <c r="M160" s="141">
        <f>AI149+1</f>
        <v>46762</v>
      </c>
      <c r="N160" s="141">
        <f t="shared" ref="N160:S160" si="610">M160+1</f>
        <v>46763</v>
      </c>
      <c r="O160" s="141">
        <f t="shared" si="610"/>
        <v>46764</v>
      </c>
      <c r="P160" s="141">
        <f t="shared" si="610"/>
        <v>46765</v>
      </c>
      <c r="Q160" s="141">
        <f t="shared" si="610"/>
        <v>46766</v>
      </c>
      <c r="R160" s="151">
        <f t="shared" si="610"/>
        <v>46767</v>
      </c>
      <c r="S160" s="152">
        <f t="shared" si="610"/>
        <v>46768</v>
      </c>
      <c r="T160" s="135">
        <f t="shared" ref="T160" si="611">COUNTIF(M161:S161,"★")</f>
        <v>0</v>
      </c>
      <c r="U160" s="135"/>
      <c r="V160" s="135" t="str">
        <f>TEXT(M160,"YYYY-MM")</f>
        <v>2028-01</v>
      </c>
      <c r="W160" s="140" cm="1">
        <f t="array" ref="W160">SUMPRODUCT((M160:S160&gt;=$N$8)*(M160:S160 &lt;= $N$9)*(TEXT(M160:S160,"yyyy-mm")=V160)*(M161:S161 = "●"))</f>
        <v>0</v>
      </c>
      <c r="X160" s="140" cm="1">
        <f t="array" ref="X160">SUMPRODUCT((R160:S160&gt;=$N$8)*(R160:S160 &lt;= $N$9)*(TEXT(R160:S160,"yyyy-mm")=V160)*(R161:S161 = "▲"))</f>
        <v>0</v>
      </c>
      <c r="Y160" s="140" cm="1">
        <f t="array" ref="Y160">SUMPRODUCT((M160:S160&gt;=$N$8)*(M160:S160 &lt;= $N$9)*(TEXT(M160:S160,"yyyy-mm")=V160)*(M161:S161 = "★"))</f>
        <v>0</v>
      </c>
      <c r="Z160" s="135"/>
      <c r="AA160" s="135"/>
      <c r="AB160" s="132">
        <v>138</v>
      </c>
      <c r="AC160" s="141">
        <f>S200+1</f>
        <v>46909</v>
      </c>
      <c r="AD160" s="141">
        <f t="shared" ref="AD160:AI160" si="612">AC160+1</f>
        <v>46910</v>
      </c>
      <c r="AE160" s="141">
        <f t="shared" si="612"/>
        <v>46911</v>
      </c>
      <c r="AF160" s="141">
        <f t="shared" si="612"/>
        <v>46912</v>
      </c>
      <c r="AG160" s="141">
        <f t="shared" si="612"/>
        <v>46913</v>
      </c>
      <c r="AH160" s="151">
        <f t="shared" si="612"/>
        <v>46914</v>
      </c>
      <c r="AI160" s="152">
        <f t="shared" si="612"/>
        <v>46915</v>
      </c>
      <c r="AJ160" s="68">
        <f t="shared" ref="AJ160" si="613">COUNTIF(AC161:AI161,"★")</f>
        <v>0</v>
      </c>
      <c r="AK160" s="68"/>
      <c r="AL160" s="68" t="str">
        <f>TEXT(AC160,"YYYY-MM")</f>
        <v>2028-06</v>
      </c>
      <c r="AM160" s="69" cm="1">
        <f t="array" ref="AM160">SUMPRODUCT((AC160:AI160&gt;=$N$8)*(AC160:AI160 &lt;= $N$9)*(TEXT(AC160:AI160,"yyyy-mm")=AL160)*(AC161:AI161 = "●"))</f>
        <v>0</v>
      </c>
      <c r="AN160" s="69" cm="1">
        <f t="array" ref="AN160">SUMPRODUCT((AH160:AI160&gt;=$N$8)*(AH160:AI160 &lt;= $N$9)*(TEXT(AH160:AI160,"yyyy-mm")=AL160)*(AH161:AI161 = "▲"))</f>
        <v>0</v>
      </c>
      <c r="AO160" s="69" cm="1">
        <f t="array" ref="AO160">SUMPRODUCT((AC160:AI160&gt;=$N$8)*(AC160:AI160 &lt;= $N$9)*(TEXT(AC160:AI160,"yyyy-mm")=AL160)*(AC161:AI161 = "★"))</f>
        <v>0</v>
      </c>
      <c r="AP160" s="68"/>
      <c r="AQ160" s="19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3"/>
    </row>
    <row r="161" spans="10:55" s="8" customFormat="1" ht="20.25" customHeight="1" thickBot="1" x14ac:dyDescent="0.5">
      <c r="J161" s="86"/>
      <c r="K161" s="135" t="str">
        <f>IF(U161&gt;=0.285,"OK","NG")</f>
        <v>NG</v>
      </c>
      <c r="L161" s="136"/>
      <c r="M161" s="144"/>
      <c r="N161" s="144"/>
      <c r="O161" s="144"/>
      <c r="P161" s="144"/>
      <c r="Q161" s="144"/>
      <c r="R161" s="145"/>
      <c r="S161" s="146"/>
      <c r="T161" s="135">
        <f t="shared" ref="T161" si="614">COUNTIF(M161:S161,"●")</f>
        <v>0</v>
      </c>
      <c r="U161" s="147">
        <f>IF(COUNTA(M161:S161)=0,-1,IF(OR(COUNTIF(M161:S161,"▲")&gt;6,AND(M160&lt;$N$9,$N$9&lt;S160)),0.285,IF(T160+T161=0,0,T161/(T161+T160))))</f>
        <v>-1</v>
      </c>
      <c r="V161" s="135" t="str">
        <f>TEXT(S160,"YYYY-MM")</f>
        <v>2028-01</v>
      </c>
      <c r="W161" s="140" cm="1">
        <f t="array" ref="W161">IF(V161=V160,0,SUMPRODUCT((M160:S160&gt;=$N$8)*(M160:S160 &lt;= $N$9)*(TEXT(M160:S160,"yyyy-mm")=V161)*(M161:S161 = "●")))</f>
        <v>0</v>
      </c>
      <c r="X161" s="140" cm="1">
        <f t="array" ref="X161">IF(V161=V160,0,SUMPRODUCT((M160:S160&gt;=$N$8)*(M160:S160 &lt;= $N$9)*(TEXT(M160:S160,"yyyy-mm")=V161)*(M161:S161 = "▲")))</f>
        <v>0</v>
      </c>
      <c r="Y161" s="140" cm="1">
        <f t="array" ref="Y161">IF(V161=V160,0,SUMPRODUCT((M160:S160&gt;=$N$8)*(M160:S160 &lt;= $N$9)*(TEXT(M160:S160,"yyyy-mm")=V161)*(M161:S161 = "★")))</f>
        <v>0</v>
      </c>
      <c r="Z161" s="135"/>
      <c r="AA161" s="135" t="str">
        <f>IF(AK161&gt;=0.285,"OK","NG")</f>
        <v>NG</v>
      </c>
      <c r="AB161" s="136"/>
      <c r="AC161" s="144"/>
      <c r="AD161" s="144"/>
      <c r="AE161" s="144"/>
      <c r="AF161" s="144"/>
      <c r="AG161" s="144"/>
      <c r="AH161" s="145"/>
      <c r="AI161" s="146"/>
      <c r="AJ161" s="68">
        <f t="shared" ref="AJ161" si="615">COUNTIF(AC161:AI161,"●")</f>
        <v>0</v>
      </c>
      <c r="AK161" s="70">
        <f>IF(COUNTA(AC161:AI161)=0,-1,IF(OR(COUNTIF(AC161:AI161,"▲")&gt;6,AND(AC160&lt;$N$9,$N$9&lt;AI160)),0.285,IF(AJ160+AJ161=0,0,AJ161/(AJ161+AJ160))))</f>
        <v>-1</v>
      </c>
      <c r="AL161" s="68" t="str">
        <f>TEXT(AI160,"YYYY-MM")</f>
        <v>2028-06</v>
      </c>
      <c r="AM161" s="69" cm="1">
        <f t="array" ref="AM161">IF(AL161=AL160,0,SUMPRODUCT((AC160:AI160&gt;=$N$8)*(AC160:AI160 &lt;= $N$9)*(TEXT(AC160:AI160,"yyyy-mm")=AL161)*(AC161:AI161 = "●")))</f>
        <v>0</v>
      </c>
      <c r="AN161" s="69" cm="1">
        <f t="array" ref="AN161">IF(AL161=AL160,0,SUMPRODUCT((AC160:AI160&gt;=$N$8)*(AC160:AI160 &lt;= $N$9)*(TEXT(AC160:AI160,"yyyy-mm")=AL161)*(AC161:AI161 = "▲")))</f>
        <v>0</v>
      </c>
      <c r="AO161" s="69" cm="1">
        <f t="array" ref="AO161">IF(AL161=AL160,0,SUMPRODUCT((AC160:AI160&gt;=$N$8)*(AC160:AI160 &lt;= $N$9)*(TEXT(AC160:AI160,"yyyy-mm")=AL161)*(AC161:AI161 = "★")))</f>
        <v>0</v>
      </c>
      <c r="AP161" s="68"/>
      <c r="AQ161" s="19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3"/>
    </row>
    <row r="162" spans="10:55" s="8" customFormat="1" ht="20.25" customHeight="1" x14ac:dyDescent="0.45">
      <c r="J162" s="86"/>
      <c r="K162" s="135"/>
      <c r="L162" s="132">
        <v>118</v>
      </c>
      <c r="M162" s="141">
        <f>S160+1</f>
        <v>46769</v>
      </c>
      <c r="N162" s="141">
        <f t="shared" ref="N162:S162" si="616">M162+1</f>
        <v>46770</v>
      </c>
      <c r="O162" s="141">
        <f t="shared" si="616"/>
        <v>46771</v>
      </c>
      <c r="P162" s="141">
        <f t="shared" si="616"/>
        <v>46772</v>
      </c>
      <c r="Q162" s="141">
        <f t="shared" si="616"/>
        <v>46773</v>
      </c>
      <c r="R162" s="142">
        <f t="shared" si="616"/>
        <v>46774</v>
      </c>
      <c r="S162" s="143">
        <f t="shared" si="616"/>
        <v>46775</v>
      </c>
      <c r="T162" s="135">
        <f t="shared" ref="T162" si="617">COUNTIF(M163:S163,"★")</f>
        <v>0</v>
      </c>
      <c r="U162" s="135"/>
      <c r="V162" s="135" t="str">
        <f>TEXT(M162,"YYYY-MM")</f>
        <v>2028-01</v>
      </c>
      <c r="W162" s="140" cm="1">
        <f t="array" ref="W162">SUMPRODUCT((M162:S162&gt;=$N$8)*(M162:S162 &lt;= $N$9)*(TEXT(M162:S162,"yyyy-mm")=V162)*(M163:S163 = "●"))</f>
        <v>0</v>
      </c>
      <c r="X162" s="140" cm="1">
        <f t="array" ref="X162">SUMPRODUCT((R162:S162&gt;=$N$8)*(R162:S162 &lt;= $N$9)*(TEXT(R162:S162,"yyyy-mm")=V162)*(R163:S163 = "▲"))</f>
        <v>0</v>
      </c>
      <c r="Y162" s="140" cm="1">
        <f t="array" ref="Y162">SUMPRODUCT((M162:S162&gt;=$N$8)*(M162:S162 &lt;= $N$9)*(TEXT(M162:S162,"yyyy-mm")=V162)*(M163:S163 = "★"))</f>
        <v>0</v>
      </c>
      <c r="Z162" s="135"/>
      <c r="AA162" s="135"/>
      <c r="AB162" s="132">
        <v>139</v>
      </c>
      <c r="AC162" s="141">
        <f>AI160+1</f>
        <v>46916</v>
      </c>
      <c r="AD162" s="141">
        <f t="shared" ref="AD162:AI162" si="618">AC162+1</f>
        <v>46917</v>
      </c>
      <c r="AE162" s="141">
        <f t="shared" si="618"/>
        <v>46918</v>
      </c>
      <c r="AF162" s="141">
        <f t="shared" si="618"/>
        <v>46919</v>
      </c>
      <c r="AG162" s="141">
        <f t="shared" si="618"/>
        <v>46920</v>
      </c>
      <c r="AH162" s="142">
        <f t="shared" si="618"/>
        <v>46921</v>
      </c>
      <c r="AI162" s="143">
        <f t="shared" si="618"/>
        <v>46922</v>
      </c>
      <c r="AJ162" s="68">
        <f t="shared" ref="AJ162" si="619">COUNTIF(AC163:AI163,"★")</f>
        <v>0</v>
      </c>
      <c r="AK162" s="68"/>
      <c r="AL162" s="68" t="str">
        <f>TEXT(AC162,"YYYY-MM")</f>
        <v>2028-06</v>
      </c>
      <c r="AM162" s="69" cm="1">
        <f t="array" ref="AM162">SUMPRODUCT((AC162:AI162&gt;=$N$8)*(AC162:AI162 &lt;= $N$9)*(TEXT(AC162:AI162,"yyyy-mm")=AL162)*(AC163:AI163 = "●"))</f>
        <v>0</v>
      </c>
      <c r="AN162" s="69" cm="1">
        <f t="array" ref="AN162">SUMPRODUCT((AH162:AI162&gt;=$N$8)*(AH162:AI162 &lt;= $N$9)*(TEXT(AH162:AI162,"yyyy-mm")=AL162)*(AH163:AI163 = "▲"))</f>
        <v>0</v>
      </c>
      <c r="AO162" s="69" cm="1">
        <f t="array" ref="AO162">SUMPRODUCT((AC162:AI162&gt;=$N$8)*(AC162:AI162 &lt;= $N$9)*(TEXT(AC162:AI162,"yyyy-mm")=AL162)*(AC163:AI163 = "★"))</f>
        <v>0</v>
      </c>
      <c r="AP162" s="68"/>
      <c r="AQ162" s="19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3"/>
    </row>
    <row r="163" spans="10:55" s="8" customFormat="1" ht="20.25" customHeight="1" thickBot="1" x14ac:dyDescent="0.5">
      <c r="J163" s="86"/>
      <c r="K163" s="135" t="str">
        <f t="shared" ref="K163" si="620">IF(U163&gt;=0.285,"OK","NG")</f>
        <v>NG</v>
      </c>
      <c r="L163" s="136"/>
      <c r="M163" s="144"/>
      <c r="N163" s="144"/>
      <c r="O163" s="144"/>
      <c r="P163" s="144"/>
      <c r="Q163" s="144"/>
      <c r="R163" s="145"/>
      <c r="S163" s="146"/>
      <c r="T163" s="135">
        <f t="shared" ref="T163" si="621">COUNTIF(M163:S163,"●")</f>
        <v>0</v>
      </c>
      <c r="U163" s="147">
        <f t="shared" ref="U163" si="622">IF(COUNTA(M163:S163)=0,-1,IF(OR(COUNTIF(M163:S163,"▲")&gt;6,AND(M162&lt;$N$9,$N$9&lt;S162)),0.285,IF(T162+T163=0,0,T163/(T163+T162))))</f>
        <v>-1</v>
      </c>
      <c r="V163" s="135" t="str">
        <f>TEXT(S162,"YYYY-MM")</f>
        <v>2028-01</v>
      </c>
      <c r="W163" s="140" cm="1">
        <f t="array" ref="W163">IF(V163=V162,0,SUMPRODUCT((M162:S162&gt;=$N$8)*(M162:S162 &lt;= $N$9)*(TEXT(M162:S162,"yyyy-mm")=V163)*(M163:S163 = "●")))</f>
        <v>0</v>
      </c>
      <c r="X163" s="140" cm="1">
        <f t="array" ref="X163">IF(V163=V162,0,SUMPRODUCT((M162:S162&gt;=$N$8)*(M162:S162 &lt;= $N$9)*(TEXT(M162:S162,"yyyy-mm")=V163)*(M163:S163 = "▲")))</f>
        <v>0</v>
      </c>
      <c r="Y163" s="140" cm="1">
        <f t="array" ref="Y163">IF(V163=V162,0,SUMPRODUCT((M162:S162&gt;=$N$8)*(M162:S162 &lt;= $N$9)*(TEXT(M162:S162,"yyyy-mm")=V163)*(M163:S163 = "★")))</f>
        <v>0</v>
      </c>
      <c r="Z163" s="135"/>
      <c r="AA163" s="135" t="str">
        <f t="shared" ref="AA163" si="623">IF(AK163&gt;=0.285,"OK","NG")</f>
        <v>NG</v>
      </c>
      <c r="AB163" s="136"/>
      <c r="AC163" s="144"/>
      <c r="AD163" s="144"/>
      <c r="AE163" s="144"/>
      <c r="AF163" s="144"/>
      <c r="AG163" s="144"/>
      <c r="AH163" s="145"/>
      <c r="AI163" s="146"/>
      <c r="AJ163" s="68">
        <f t="shared" ref="AJ163" si="624">COUNTIF(AC163:AI163,"●")</f>
        <v>0</v>
      </c>
      <c r="AK163" s="70">
        <f t="shared" ref="AK163" si="625">IF(COUNTA(AC163:AI163)=0,-1,IF(OR(COUNTIF(AC163:AI163,"▲")&gt;6,AND(AC162&lt;$N$9,$N$9&lt;AI162)),0.285,IF(AJ162+AJ163=0,0,AJ163/(AJ163+AJ162))))</f>
        <v>-1</v>
      </c>
      <c r="AL163" s="68" t="str">
        <f>TEXT(AI162,"YYYY-MM")</f>
        <v>2028-06</v>
      </c>
      <c r="AM163" s="69" cm="1">
        <f t="array" ref="AM163">IF(AL163=AL162,0,SUMPRODUCT((AC162:AI162&gt;=$N$8)*(AC162:AI162 &lt;= $N$9)*(TEXT(AC162:AI162,"yyyy-mm")=AL163)*(AC163:AI163 = "●")))</f>
        <v>0</v>
      </c>
      <c r="AN163" s="69" cm="1">
        <f t="array" ref="AN163">IF(AL163=AL162,0,SUMPRODUCT((AC162:AI162&gt;=$N$8)*(AC162:AI162 &lt;= $N$9)*(TEXT(AC162:AI162,"yyyy-mm")=AL163)*(AC163:AI163 = "▲")))</f>
        <v>0</v>
      </c>
      <c r="AO163" s="69" cm="1">
        <f t="array" ref="AO163">IF(AL163=AL162,0,SUMPRODUCT((AC162:AI162&gt;=$N$8)*(AC162:AI162 &lt;= $N$9)*(TEXT(AC162:AI162,"yyyy-mm")=AL163)*(AC163:AI163 = "★")))</f>
        <v>0</v>
      </c>
      <c r="AP163" s="68"/>
      <c r="AQ163" s="19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3"/>
    </row>
    <row r="164" spans="10:55" s="8" customFormat="1" ht="20.25" customHeight="1" x14ac:dyDescent="0.45">
      <c r="J164" s="86"/>
      <c r="K164" s="135"/>
      <c r="L164" s="132">
        <v>119</v>
      </c>
      <c r="M164" s="141">
        <f>S162+1</f>
        <v>46776</v>
      </c>
      <c r="N164" s="141">
        <f t="shared" ref="N164:S164" si="626">M164+1</f>
        <v>46777</v>
      </c>
      <c r="O164" s="141">
        <f t="shared" si="626"/>
        <v>46778</v>
      </c>
      <c r="P164" s="141">
        <f t="shared" si="626"/>
        <v>46779</v>
      </c>
      <c r="Q164" s="141">
        <f t="shared" si="626"/>
        <v>46780</v>
      </c>
      <c r="R164" s="142">
        <f t="shared" si="626"/>
        <v>46781</v>
      </c>
      <c r="S164" s="143">
        <f t="shared" si="626"/>
        <v>46782</v>
      </c>
      <c r="T164" s="135">
        <f t="shared" ref="T164" si="627">COUNTIF(M165:S165,"★")</f>
        <v>0</v>
      </c>
      <c r="U164" s="135"/>
      <c r="V164" s="135" t="str">
        <f>TEXT(M164,"YYYY-MM")</f>
        <v>2028-01</v>
      </c>
      <c r="W164" s="140" cm="1">
        <f t="array" ref="W164">SUMPRODUCT((M164:S164&gt;=$N$8)*(M164:S164 &lt;= $N$9)*(TEXT(M164:S164,"yyyy-mm")=V164)*(M165:S165 = "●"))</f>
        <v>0</v>
      </c>
      <c r="X164" s="140" cm="1">
        <f t="array" ref="X164">SUMPRODUCT((R164:S164&gt;=$N$8)*(R164:S164 &lt;= $N$9)*(TEXT(R164:S164,"yyyy-mm")=V164)*(R165:S165 = "▲"))</f>
        <v>0</v>
      </c>
      <c r="Y164" s="140" cm="1">
        <f t="array" ref="Y164">SUMPRODUCT((M164:S164&gt;=$N$8)*(M164:S164 &lt;= $N$9)*(TEXT(M164:S164,"yyyy-mm")=V164)*(M165:S165 = "★"))</f>
        <v>0</v>
      </c>
      <c r="Z164" s="135"/>
      <c r="AA164" s="135"/>
      <c r="AB164" s="132">
        <v>140</v>
      </c>
      <c r="AC164" s="141">
        <f>AI162+1</f>
        <v>46923</v>
      </c>
      <c r="AD164" s="141">
        <f t="shared" ref="AD164:AI164" si="628">AC164+1</f>
        <v>46924</v>
      </c>
      <c r="AE164" s="141">
        <f t="shared" si="628"/>
        <v>46925</v>
      </c>
      <c r="AF164" s="141">
        <f t="shared" si="628"/>
        <v>46926</v>
      </c>
      <c r="AG164" s="141">
        <f t="shared" si="628"/>
        <v>46927</v>
      </c>
      <c r="AH164" s="142">
        <f t="shared" si="628"/>
        <v>46928</v>
      </c>
      <c r="AI164" s="143">
        <f t="shared" si="628"/>
        <v>46929</v>
      </c>
      <c r="AJ164" s="68">
        <f t="shared" ref="AJ164" si="629">COUNTIF(AC165:AI165,"★")</f>
        <v>0</v>
      </c>
      <c r="AK164" s="68"/>
      <c r="AL164" s="68" t="str">
        <f>TEXT(AC164,"YYYY-MM")</f>
        <v>2028-06</v>
      </c>
      <c r="AM164" s="69" cm="1">
        <f t="array" ref="AM164">SUMPRODUCT((AC164:AI164&gt;=$N$8)*(AC164:AI164 &lt;= $N$9)*(TEXT(AC164:AI164,"yyyy-mm")=AL164)*(AC165:AI165 = "●"))</f>
        <v>0</v>
      </c>
      <c r="AN164" s="69" cm="1">
        <f t="array" ref="AN164">SUMPRODUCT((AH164:AI164&gt;=$N$8)*(AH164:AI164 &lt;= $N$9)*(TEXT(AH164:AI164,"yyyy-mm")=AL164)*(AH165:AI165 = "▲"))</f>
        <v>0</v>
      </c>
      <c r="AO164" s="69" cm="1">
        <f t="array" ref="AO164">SUMPRODUCT((AC164:AI164&gt;=$N$8)*(AC164:AI164 &lt;= $N$9)*(TEXT(AC164:AI164,"yyyy-mm")=AL164)*(AC165:AI165 = "★"))</f>
        <v>0</v>
      </c>
      <c r="AP164" s="68"/>
      <c r="AQ164" s="19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3"/>
    </row>
    <row r="165" spans="10:55" s="8" customFormat="1" ht="20.25" customHeight="1" thickBot="1" x14ac:dyDescent="0.5">
      <c r="J165" s="86"/>
      <c r="K165" s="135" t="str">
        <f t="shared" ref="K165" si="630">IF(U165&gt;=0.285,"OK","NG")</f>
        <v>NG</v>
      </c>
      <c r="L165" s="136"/>
      <c r="M165" s="144"/>
      <c r="N165" s="144"/>
      <c r="O165" s="144"/>
      <c r="P165" s="144"/>
      <c r="Q165" s="144"/>
      <c r="R165" s="145"/>
      <c r="S165" s="146"/>
      <c r="T165" s="135">
        <f t="shared" ref="T165" si="631">COUNTIF(M165:S165,"●")</f>
        <v>0</v>
      </c>
      <c r="U165" s="147">
        <f t="shared" ref="U165" si="632">IF(COUNTA(M165:S165)=0,-1,IF(OR(COUNTIF(M165:S165,"▲")&gt;6,AND(M164&lt;$N$9,$N$9&lt;S164)),0.285,IF(T164+T165=0,0,T165/(T165+T164))))</f>
        <v>-1</v>
      </c>
      <c r="V165" s="135" t="str">
        <f>TEXT(S164,"YYYY-MM")</f>
        <v>2028-01</v>
      </c>
      <c r="W165" s="140" cm="1">
        <f t="array" ref="W165">IF(V165=V164,0,SUMPRODUCT((M164:S164&gt;=$N$8)*(M164:S164 &lt;= $N$9)*(TEXT(M164:S164,"yyyy-mm")=V165)*(M165:S165 = "●")))</f>
        <v>0</v>
      </c>
      <c r="X165" s="140" cm="1">
        <f t="array" ref="X165">IF(V165=V164,0,SUMPRODUCT((M164:S164&gt;=$N$8)*(M164:S164 &lt;= $N$9)*(TEXT(M164:S164,"yyyy-mm")=V165)*(M165:S165 = "▲")))</f>
        <v>0</v>
      </c>
      <c r="Y165" s="140" cm="1">
        <f t="array" ref="Y165">IF(V165=V164,0,SUMPRODUCT((M164:S164&gt;=$N$8)*(M164:S164 &lt;= $N$9)*(TEXT(M164:S164,"yyyy-mm")=V165)*(M165:S165 = "★")))</f>
        <v>0</v>
      </c>
      <c r="Z165" s="135"/>
      <c r="AA165" s="135" t="str">
        <f t="shared" ref="AA165" si="633">IF(AK165&gt;=0.285,"OK","NG")</f>
        <v>NG</v>
      </c>
      <c r="AB165" s="136"/>
      <c r="AC165" s="144"/>
      <c r="AD165" s="144"/>
      <c r="AE165" s="144"/>
      <c r="AF165" s="144"/>
      <c r="AG165" s="144"/>
      <c r="AH165" s="145"/>
      <c r="AI165" s="146"/>
      <c r="AJ165" s="68">
        <f t="shared" ref="AJ165" si="634">COUNTIF(AC165:AI165,"●")</f>
        <v>0</v>
      </c>
      <c r="AK165" s="70">
        <f t="shared" ref="AK165" si="635">IF(COUNTA(AC165:AI165)=0,-1,IF(OR(COUNTIF(AC165:AI165,"▲")&gt;6,AND(AC164&lt;$N$9,$N$9&lt;AI164)),0.285,IF(AJ164+AJ165=0,0,AJ165/(AJ165+AJ164))))</f>
        <v>-1</v>
      </c>
      <c r="AL165" s="68" t="str">
        <f>TEXT(AI164,"YYYY-MM")</f>
        <v>2028-06</v>
      </c>
      <c r="AM165" s="69" cm="1">
        <f t="array" ref="AM165">IF(AL165=AL164,0,SUMPRODUCT((AC164:AI164&gt;=$N$8)*(AC164:AI164 &lt;= $N$9)*(TEXT(AC164:AI164,"yyyy-mm")=AL165)*(AC165:AI165 = "●")))</f>
        <v>0</v>
      </c>
      <c r="AN165" s="69" cm="1">
        <f t="array" ref="AN165">IF(AL165=AL164,0,SUMPRODUCT((AC164:AI164&gt;=$N$8)*(AC164:AI164 &lt;= $N$9)*(TEXT(AC164:AI164,"yyyy-mm")=AL165)*(AC165:AI165 = "▲")))</f>
        <v>0</v>
      </c>
      <c r="AO165" s="69" cm="1">
        <f t="array" ref="AO165">IF(AL165=AL164,0,SUMPRODUCT((AC164:AI164&gt;=$N$8)*(AC164:AI164 &lt;= $N$9)*(TEXT(AC164:AI164,"yyyy-mm")=AL165)*(AC165:AI165 = "★")))</f>
        <v>0</v>
      </c>
      <c r="AP165" s="68"/>
      <c r="AQ165" s="19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3"/>
    </row>
    <row r="166" spans="10:55" s="8" customFormat="1" ht="20.25" customHeight="1" x14ac:dyDescent="0.45">
      <c r="J166" s="86"/>
      <c r="K166" s="135"/>
      <c r="L166" s="132">
        <v>120</v>
      </c>
      <c r="M166" s="141">
        <f>S164+1</f>
        <v>46783</v>
      </c>
      <c r="N166" s="141">
        <f t="shared" ref="N166:S166" si="636">M166+1</f>
        <v>46784</v>
      </c>
      <c r="O166" s="141">
        <f t="shared" si="636"/>
        <v>46785</v>
      </c>
      <c r="P166" s="141">
        <f t="shared" si="636"/>
        <v>46786</v>
      </c>
      <c r="Q166" s="141">
        <f t="shared" si="636"/>
        <v>46787</v>
      </c>
      <c r="R166" s="142">
        <f t="shared" si="636"/>
        <v>46788</v>
      </c>
      <c r="S166" s="143">
        <f t="shared" si="636"/>
        <v>46789</v>
      </c>
      <c r="T166" s="135">
        <f t="shared" ref="T166" si="637">COUNTIF(M167:S167,"★")</f>
        <v>0</v>
      </c>
      <c r="U166" s="135"/>
      <c r="V166" s="135" t="str">
        <f>TEXT(M166,"YYYY-MM")</f>
        <v>2028-01</v>
      </c>
      <c r="W166" s="140" cm="1">
        <f t="array" ref="W166">SUMPRODUCT((M166:S166&gt;=$N$8)*(M166:S166 &lt;= $N$9)*(TEXT(M166:S166,"yyyy-mm")=V166)*(M167:S167 = "●"))</f>
        <v>0</v>
      </c>
      <c r="X166" s="140" cm="1">
        <f t="array" ref="X166">SUMPRODUCT((R166:S166&gt;=$N$8)*(R166:S166 &lt;= $N$9)*(TEXT(R166:S166,"yyyy-mm")=V166)*(R167:S167 = "▲"))</f>
        <v>0</v>
      </c>
      <c r="Y166" s="140" cm="1">
        <f t="array" ref="Y166">SUMPRODUCT((M166:S166&gt;=$N$8)*(M166:S166 &lt;= $N$9)*(TEXT(M166:S166,"yyyy-mm")=V166)*(M167:S167 = "★"))</f>
        <v>0</v>
      </c>
      <c r="Z166" s="135"/>
      <c r="AA166" s="135"/>
      <c r="AB166" s="132">
        <v>141</v>
      </c>
      <c r="AC166" s="141">
        <f>AI164+1</f>
        <v>46930</v>
      </c>
      <c r="AD166" s="141">
        <f t="shared" ref="AD166:AI166" si="638">AC166+1</f>
        <v>46931</v>
      </c>
      <c r="AE166" s="141">
        <f t="shared" si="638"/>
        <v>46932</v>
      </c>
      <c r="AF166" s="141">
        <f t="shared" si="638"/>
        <v>46933</v>
      </c>
      <c r="AG166" s="141">
        <f t="shared" si="638"/>
        <v>46934</v>
      </c>
      <c r="AH166" s="142">
        <f t="shared" si="638"/>
        <v>46935</v>
      </c>
      <c r="AI166" s="143">
        <f t="shared" si="638"/>
        <v>46936</v>
      </c>
      <c r="AJ166" s="68">
        <f t="shared" ref="AJ166" si="639">COUNTIF(AC167:AI167,"★")</f>
        <v>0</v>
      </c>
      <c r="AK166" s="68"/>
      <c r="AL166" s="68" t="str">
        <f>TEXT(AC166,"YYYY-MM")</f>
        <v>2028-06</v>
      </c>
      <c r="AM166" s="69" cm="1">
        <f t="array" ref="AM166">SUMPRODUCT((AC166:AI166&gt;=$N$8)*(AC166:AI166 &lt;= $N$9)*(TEXT(AC166:AI166,"yyyy-mm")=AL166)*(AC167:AI167 = "●"))</f>
        <v>0</v>
      </c>
      <c r="AN166" s="69" cm="1">
        <f t="array" ref="AN166">SUMPRODUCT((AH166:AI166&gt;=$N$8)*(AH166:AI166 &lt;= $N$9)*(TEXT(AH166:AI166,"yyyy-mm")=AL166)*(AH167:AI167 = "▲"))</f>
        <v>0</v>
      </c>
      <c r="AO166" s="69" cm="1">
        <f t="array" ref="AO166">SUMPRODUCT((AC166:AI166&gt;=$N$8)*(AC166:AI166 &lt;= $N$9)*(TEXT(AC166:AI166,"yyyy-mm")=AL166)*(AC167:AI167 = "★"))</f>
        <v>0</v>
      </c>
      <c r="AP166" s="68"/>
      <c r="AQ166" s="19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3"/>
    </row>
    <row r="167" spans="10:55" s="8" customFormat="1" ht="20.25" customHeight="1" thickBot="1" x14ac:dyDescent="0.5">
      <c r="J167" s="86"/>
      <c r="K167" s="135" t="str">
        <f t="shared" ref="K167" si="640">IF(U167&gt;=0.285,"OK","NG")</f>
        <v>NG</v>
      </c>
      <c r="L167" s="136"/>
      <c r="M167" s="144"/>
      <c r="N167" s="144"/>
      <c r="O167" s="144"/>
      <c r="P167" s="144"/>
      <c r="Q167" s="144"/>
      <c r="R167" s="145"/>
      <c r="S167" s="146"/>
      <c r="T167" s="135">
        <f t="shared" ref="T167" si="641">COUNTIF(M167:S167,"●")</f>
        <v>0</v>
      </c>
      <c r="U167" s="147">
        <f t="shared" ref="U167" si="642">IF(COUNTA(M167:S167)=0,-1,IF(OR(COUNTIF(M167:S167,"▲")&gt;6,AND(M166&lt;$N$9,$N$9&lt;S166)),0.285,IF(T166+T167=0,0,T167/(T167+T166))))</f>
        <v>-1</v>
      </c>
      <c r="V167" s="135" t="str">
        <f>TEXT(S166,"YYYY-MM")</f>
        <v>2028-02</v>
      </c>
      <c r="W167" s="140" cm="1">
        <f t="array" ref="W167">IF(V167=V166,0,SUMPRODUCT((M166:S166&gt;=$N$8)*(M166:S166 &lt;= $N$9)*(TEXT(M166:S166,"yyyy-mm")=V167)*(M167:S167 = "●")))</f>
        <v>0</v>
      </c>
      <c r="X167" s="140" cm="1">
        <f t="array" ref="X167">IF(V167=V166,0,SUMPRODUCT((M166:S166&gt;=$N$8)*(M166:S166 &lt;= $N$9)*(TEXT(M166:S166,"yyyy-mm")=V167)*(M167:S167 = "▲")))</f>
        <v>0</v>
      </c>
      <c r="Y167" s="140" cm="1">
        <f t="array" ref="Y167">IF(V167=V166,0,SUMPRODUCT((M166:S166&gt;=$N$8)*(M166:S166 &lt;= $N$9)*(TEXT(M166:S166,"yyyy-mm")=V167)*(M167:S167 = "★")))</f>
        <v>0</v>
      </c>
      <c r="Z167" s="135"/>
      <c r="AA167" s="135" t="str">
        <f t="shared" ref="AA167" si="643">IF(AK167&gt;=0.285,"OK","NG")</f>
        <v>NG</v>
      </c>
      <c r="AB167" s="136"/>
      <c r="AC167" s="144"/>
      <c r="AD167" s="144"/>
      <c r="AE167" s="144"/>
      <c r="AF167" s="144"/>
      <c r="AG167" s="144"/>
      <c r="AH167" s="145"/>
      <c r="AI167" s="146"/>
      <c r="AJ167" s="68">
        <f t="shared" ref="AJ167" si="644">COUNTIF(AC167:AI167,"●")</f>
        <v>0</v>
      </c>
      <c r="AK167" s="70">
        <f t="shared" ref="AK167" si="645">IF(COUNTA(AC167:AI167)=0,-1,IF(OR(COUNTIF(AC167:AI167,"▲")&gt;6,AND(AC166&lt;$N$9,$N$9&lt;AI166)),0.285,IF(AJ166+AJ167=0,0,AJ167/(AJ167+AJ166))))</f>
        <v>-1</v>
      </c>
      <c r="AL167" s="68" t="str">
        <f>TEXT(AI166,"YYYY-MM")</f>
        <v>2028-07</v>
      </c>
      <c r="AM167" s="69" cm="1">
        <f t="array" ref="AM167">IF(AL167=AL166,0,SUMPRODUCT((AC166:AI166&gt;=$N$8)*(AC166:AI166 &lt;= $N$9)*(TEXT(AC166:AI166,"yyyy-mm")=AL167)*(AC167:AI167 = "●")))</f>
        <v>0</v>
      </c>
      <c r="AN167" s="69" cm="1">
        <f t="array" ref="AN167">IF(AL167=AL166,0,SUMPRODUCT((AC166:AI166&gt;=$N$8)*(AC166:AI166 &lt;= $N$9)*(TEXT(AC166:AI166,"yyyy-mm")=AL167)*(AC167:AI167 = "▲")))</f>
        <v>0</v>
      </c>
      <c r="AO167" s="69" cm="1">
        <f t="array" ref="AO167">IF(AL167=AL166,0,SUMPRODUCT((AC166:AI166&gt;=$N$8)*(AC166:AI166 &lt;= $N$9)*(TEXT(AC166:AI166,"yyyy-mm")=AL167)*(AC167:AI167 = "★")))</f>
        <v>0</v>
      </c>
      <c r="AP167" s="68"/>
      <c r="AQ167" s="19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3"/>
    </row>
    <row r="168" spans="10:55" s="8" customFormat="1" ht="20.25" customHeight="1" x14ac:dyDescent="0.45">
      <c r="J168" s="86"/>
      <c r="K168" s="135"/>
      <c r="L168" s="132">
        <v>121</v>
      </c>
      <c r="M168" s="141">
        <f>S166+1</f>
        <v>46790</v>
      </c>
      <c r="N168" s="141">
        <f t="shared" ref="N168:S168" si="646">M168+1</f>
        <v>46791</v>
      </c>
      <c r="O168" s="141">
        <f t="shared" si="646"/>
        <v>46792</v>
      </c>
      <c r="P168" s="141">
        <f t="shared" si="646"/>
        <v>46793</v>
      </c>
      <c r="Q168" s="141">
        <f t="shared" si="646"/>
        <v>46794</v>
      </c>
      <c r="R168" s="142">
        <f t="shared" si="646"/>
        <v>46795</v>
      </c>
      <c r="S168" s="143">
        <f t="shared" si="646"/>
        <v>46796</v>
      </c>
      <c r="T168" s="135">
        <f t="shared" ref="T168" si="647">COUNTIF(M169:S169,"★")</f>
        <v>0</v>
      </c>
      <c r="U168" s="135"/>
      <c r="V168" s="135" t="str">
        <f>TEXT(M168,"YYYY-MM")</f>
        <v>2028-02</v>
      </c>
      <c r="W168" s="140" cm="1">
        <f t="array" ref="W168">SUMPRODUCT((M168:S168&gt;=$N$8)*(M168:S168 &lt;= $N$9)*(TEXT(M168:S168,"yyyy-mm")=V168)*(M169:S169 = "●"))</f>
        <v>0</v>
      </c>
      <c r="X168" s="140" cm="1">
        <f t="array" ref="X168">SUMPRODUCT((R168:S168&gt;=$N$8)*(R168:S168 &lt;= $N$9)*(TEXT(R168:S168,"yyyy-mm")=V168)*(R169:S169 = "▲"))</f>
        <v>0</v>
      </c>
      <c r="Y168" s="140" cm="1">
        <f t="array" ref="Y168">SUMPRODUCT((M168:S168&gt;=$N$8)*(M168:S168 &lt;= $N$9)*(TEXT(M168:S168,"yyyy-mm")=V168)*(M169:S169 = "★"))</f>
        <v>0</v>
      </c>
      <c r="Z168" s="135"/>
      <c r="AA168" s="135"/>
      <c r="AB168" s="132">
        <v>142</v>
      </c>
      <c r="AC168" s="141">
        <f>AI166+1</f>
        <v>46937</v>
      </c>
      <c r="AD168" s="141">
        <f t="shared" ref="AD168:AI168" si="648">AC168+1</f>
        <v>46938</v>
      </c>
      <c r="AE168" s="141">
        <f t="shared" si="648"/>
        <v>46939</v>
      </c>
      <c r="AF168" s="141">
        <f t="shared" si="648"/>
        <v>46940</v>
      </c>
      <c r="AG168" s="141">
        <f t="shared" si="648"/>
        <v>46941</v>
      </c>
      <c r="AH168" s="142">
        <f t="shared" si="648"/>
        <v>46942</v>
      </c>
      <c r="AI168" s="143">
        <f t="shared" si="648"/>
        <v>46943</v>
      </c>
      <c r="AJ168" s="68">
        <f t="shared" ref="AJ168" si="649">COUNTIF(AC169:AI169,"★")</f>
        <v>0</v>
      </c>
      <c r="AK168" s="68"/>
      <c r="AL168" s="68" t="str">
        <f>TEXT(AC168,"YYYY-MM")</f>
        <v>2028-07</v>
      </c>
      <c r="AM168" s="69" cm="1">
        <f t="array" ref="AM168">SUMPRODUCT((AC168:AI168&gt;=$N$8)*(AC168:AI168 &lt;= $N$9)*(TEXT(AC168:AI168,"yyyy-mm")=AL168)*(AC169:AI169 = "●"))</f>
        <v>0</v>
      </c>
      <c r="AN168" s="69" cm="1">
        <f t="array" ref="AN168">SUMPRODUCT((AH168:AI168&gt;=$N$8)*(AH168:AI168 &lt;= $N$9)*(TEXT(AH168:AI168,"yyyy-mm")=AL168)*(AH169:AI169 = "▲"))</f>
        <v>0</v>
      </c>
      <c r="AO168" s="69" cm="1">
        <f t="array" ref="AO168">SUMPRODUCT((AC168:AI168&gt;=$N$8)*(AC168:AI168 &lt;= $N$9)*(TEXT(AC168:AI168,"yyyy-mm")=AL168)*(AC169:AI169 = "★"))</f>
        <v>0</v>
      </c>
      <c r="AP168" s="68"/>
      <c r="AQ168" s="19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3"/>
    </row>
    <row r="169" spans="10:55" s="8" customFormat="1" ht="20.25" customHeight="1" thickBot="1" x14ac:dyDescent="0.5">
      <c r="J169" s="86"/>
      <c r="K169" s="135" t="str">
        <f t="shared" ref="K169" si="650">IF(U169&gt;=0.285,"OK","NG")</f>
        <v>NG</v>
      </c>
      <c r="L169" s="136"/>
      <c r="M169" s="144"/>
      <c r="N169" s="144"/>
      <c r="O169" s="144"/>
      <c r="P169" s="144"/>
      <c r="Q169" s="144"/>
      <c r="R169" s="145"/>
      <c r="S169" s="146"/>
      <c r="T169" s="135">
        <f t="shared" ref="T169" si="651">COUNTIF(M169:S169,"●")</f>
        <v>0</v>
      </c>
      <c r="U169" s="147">
        <f t="shared" ref="U169" si="652">IF(COUNTA(M169:S169)=0,-1,IF(OR(COUNTIF(M169:S169,"▲")&gt;6,AND(M168&lt;$N$9,$N$9&lt;S168)),0.285,IF(T168+T169=0,0,T169/(T169+T168))))</f>
        <v>-1</v>
      </c>
      <c r="V169" s="135" t="str">
        <f>TEXT(S168,"YYYY-MM")</f>
        <v>2028-02</v>
      </c>
      <c r="W169" s="140" cm="1">
        <f t="array" ref="W169">IF(V169=V168,0,SUMPRODUCT((M168:S168&gt;=$N$8)*(M168:S168 &lt;= $N$9)*(TEXT(M168:S168,"yyyy-mm")=V169)*(M169:S169 = "●")))</f>
        <v>0</v>
      </c>
      <c r="X169" s="140" cm="1">
        <f t="array" ref="X169">IF(V169=V168,0,SUMPRODUCT((M168:S168&gt;=$N$8)*(M168:S168 &lt;= $N$9)*(TEXT(M168:S168,"yyyy-mm")=V169)*(M169:S169 = "▲")))</f>
        <v>0</v>
      </c>
      <c r="Y169" s="140" cm="1">
        <f t="array" ref="Y169">IF(V169=V168,0,SUMPRODUCT((M168:S168&gt;=$N$8)*(M168:S168 &lt;= $N$9)*(TEXT(M168:S168,"yyyy-mm")=V169)*(M169:S169 = "★")))</f>
        <v>0</v>
      </c>
      <c r="Z169" s="135"/>
      <c r="AA169" s="135" t="str">
        <f t="shared" ref="AA169" si="653">IF(AK169&gt;=0.285,"OK","NG")</f>
        <v>NG</v>
      </c>
      <c r="AB169" s="136"/>
      <c r="AC169" s="144"/>
      <c r="AD169" s="144"/>
      <c r="AE169" s="144"/>
      <c r="AF169" s="144"/>
      <c r="AG169" s="144"/>
      <c r="AH169" s="145"/>
      <c r="AI169" s="146"/>
      <c r="AJ169" s="68">
        <f t="shared" ref="AJ169" si="654">COUNTIF(AC169:AI169,"●")</f>
        <v>0</v>
      </c>
      <c r="AK169" s="70">
        <f t="shared" ref="AK169" si="655">IF(COUNTA(AC169:AI169)=0,-1,IF(OR(COUNTIF(AC169:AI169,"▲")&gt;6,AND(AC168&lt;$N$9,$N$9&lt;AI168)),0.285,IF(AJ168+AJ169=0,0,AJ169/(AJ169+AJ168))))</f>
        <v>-1</v>
      </c>
      <c r="AL169" s="68" t="str">
        <f>TEXT(AI168,"YYYY-MM")</f>
        <v>2028-07</v>
      </c>
      <c r="AM169" s="69" cm="1">
        <f t="array" ref="AM169">IF(AL169=AL168,0,SUMPRODUCT((AC168:AI168&gt;=$N$8)*(AC168:AI168 &lt;= $N$9)*(TEXT(AC168:AI168,"yyyy-mm")=AL169)*(AC169:AI169 = "●")))</f>
        <v>0</v>
      </c>
      <c r="AN169" s="69" cm="1">
        <f t="array" ref="AN169">IF(AL169=AL168,0,SUMPRODUCT((AC168:AI168&gt;=$N$8)*(AC168:AI168 &lt;= $N$9)*(TEXT(AC168:AI168,"yyyy-mm")=AL169)*(AC169:AI169 = "▲")))</f>
        <v>0</v>
      </c>
      <c r="AO169" s="69" cm="1">
        <f t="array" ref="AO169">IF(AL169=AL168,0,SUMPRODUCT((AC168:AI168&gt;=$N$8)*(AC168:AI168 &lt;= $N$9)*(TEXT(AC168:AI168,"yyyy-mm")=AL169)*(AC169:AI169 = "★")))</f>
        <v>0</v>
      </c>
      <c r="AP169" s="68"/>
      <c r="AQ169" s="19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3"/>
    </row>
    <row r="170" spans="10:55" s="8" customFormat="1" ht="20.25" customHeight="1" x14ac:dyDescent="0.45">
      <c r="J170" s="86"/>
      <c r="K170" s="135"/>
      <c r="L170" s="132">
        <v>122</v>
      </c>
      <c r="M170" s="141">
        <f>S168+1</f>
        <v>46797</v>
      </c>
      <c r="N170" s="141">
        <f t="shared" ref="N170:S170" si="656">M170+1</f>
        <v>46798</v>
      </c>
      <c r="O170" s="141">
        <f t="shared" si="656"/>
        <v>46799</v>
      </c>
      <c r="P170" s="141">
        <f t="shared" si="656"/>
        <v>46800</v>
      </c>
      <c r="Q170" s="141">
        <f t="shared" si="656"/>
        <v>46801</v>
      </c>
      <c r="R170" s="142">
        <f t="shared" si="656"/>
        <v>46802</v>
      </c>
      <c r="S170" s="143">
        <f t="shared" si="656"/>
        <v>46803</v>
      </c>
      <c r="T170" s="135">
        <f t="shared" ref="T170" si="657">COUNTIF(M171:S171,"★")</f>
        <v>0</v>
      </c>
      <c r="U170" s="135"/>
      <c r="V170" s="135" t="str">
        <f>TEXT(M170,"YYYY-MM")</f>
        <v>2028-02</v>
      </c>
      <c r="W170" s="140" cm="1">
        <f t="array" ref="W170">SUMPRODUCT((M170:S170&gt;=$N$8)*(M170:S170 &lt;= $N$9)*(TEXT(M170:S170,"yyyy-mm")=V170)*(M171:S171 = "●"))</f>
        <v>0</v>
      </c>
      <c r="X170" s="140" cm="1">
        <f t="array" ref="X170">SUMPRODUCT((R170:S170&gt;=$N$8)*(R170:S170 &lt;= $N$9)*(TEXT(R170:S170,"yyyy-mm")=V170)*(R171:S171 = "▲"))</f>
        <v>0</v>
      </c>
      <c r="Y170" s="140" cm="1">
        <f t="array" ref="Y170">SUMPRODUCT((M170:S170&gt;=$N$8)*(M170:S170 &lt;= $N$9)*(TEXT(M170:S170,"yyyy-mm")=V170)*(M171:S171 = "★"))</f>
        <v>0</v>
      </c>
      <c r="Z170" s="135"/>
      <c r="AA170" s="135"/>
      <c r="AB170" s="132">
        <v>143</v>
      </c>
      <c r="AC170" s="141">
        <f>AI168+1</f>
        <v>46944</v>
      </c>
      <c r="AD170" s="141">
        <f t="shared" ref="AD170:AI170" si="658">AC170+1</f>
        <v>46945</v>
      </c>
      <c r="AE170" s="141">
        <f t="shared" si="658"/>
        <v>46946</v>
      </c>
      <c r="AF170" s="141">
        <f t="shared" si="658"/>
        <v>46947</v>
      </c>
      <c r="AG170" s="141">
        <f t="shared" si="658"/>
        <v>46948</v>
      </c>
      <c r="AH170" s="142">
        <f t="shared" si="658"/>
        <v>46949</v>
      </c>
      <c r="AI170" s="143">
        <f t="shared" si="658"/>
        <v>46950</v>
      </c>
      <c r="AJ170" s="68">
        <f t="shared" ref="AJ170" si="659">COUNTIF(AC171:AI171,"★")</f>
        <v>0</v>
      </c>
      <c r="AK170" s="68"/>
      <c r="AL170" s="68" t="str">
        <f>TEXT(AC170,"YYYY-MM")</f>
        <v>2028-07</v>
      </c>
      <c r="AM170" s="69" cm="1">
        <f t="array" ref="AM170">SUMPRODUCT((AC170:AI170&gt;=$N$8)*(AC170:AI170 &lt;= $N$9)*(TEXT(AC170:AI170,"yyyy-mm")=AL170)*(AC171:AI171 = "●"))</f>
        <v>0</v>
      </c>
      <c r="AN170" s="69" cm="1">
        <f t="array" ref="AN170">SUMPRODUCT((AH170:AI170&gt;=$N$8)*(AH170:AI170 &lt;= $N$9)*(TEXT(AH170:AI170,"yyyy-mm")=AL170)*(AH171:AI171 = "▲"))</f>
        <v>0</v>
      </c>
      <c r="AO170" s="69" cm="1">
        <f t="array" ref="AO170">SUMPRODUCT((AC170:AI170&gt;=$N$8)*(AC170:AI170 &lt;= $N$9)*(TEXT(AC170:AI170,"yyyy-mm")=AL170)*(AC171:AI171 = "★"))</f>
        <v>0</v>
      </c>
      <c r="AP170" s="68"/>
      <c r="AQ170" s="19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3"/>
    </row>
    <row r="171" spans="10:55" s="8" customFormat="1" ht="20.25" customHeight="1" thickBot="1" x14ac:dyDescent="0.5">
      <c r="J171" s="86"/>
      <c r="K171" s="135" t="str">
        <f t="shared" ref="K171" si="660">IF(U171&gt;=0.285,"OK","NG")</f>
        <v>NG</v>
      </c>
      <c r="L171" s="136"/>
      <c r="M171" s="144"/>
      <c r="N171" s="144"/>
      <c r="O171" s="144"/>
      <c r="P171" s="144"/>
      <c r="Q171" s="144"/>
      <c r="R171" s="145"/>
      <c r="S171" s="146"/>
      <c r="T171" s="135">
        <f t="shared" ref="T171" si="661">COUNTIF(M171:S171,"●")</f>
        <v>0</v>
      </c>
      <c r="U171" s="147">
        <f t="shared" ref="U171" si="662">IF(COUNTA(M171:S171)=0,-1,IF(OR(COUNTIF(M171:S171,"▲")&gt;6,AND(M170&lt;$N$9,$N$9&lt;S170)),0.285,IF(T170+T171=0,0,T171/(T171+T170))))</f>
        <v>-1</v>
      </c>
      <c r="V171" s="135" t="str">
        <f>TEXT(S170,"YYYY-MM")</f>
        <v>2028-02</v>
      </c>
      <c r="W171" s="140" cm="1">
        <f t="array" ref="W171">IF(V171=V170,0,SUMPRODUCT((M170:S170&gt;=$N$8)*(M170:S170 &lt;= $N$9)*(TEXT(M170:S170,"yyyy-mm")=V171)*(M171:S171 = "●")))</f>
        <v>0</v>
      </c>
      <c r="X171" s="140" cm="1">
        <f t="array" ref="X171">IF(V171=V170,0,SUMPRODUCT((M170:S170&gt;=$N$8)*(M170:S170 &lt;= $N$9)*(TEXT(M170:S170,"yyyy-mm")=V171)*(M171:S171 = "▲")))</f>
        <v>0</v>
      </c>
      <c r="Y171" s="140" cm="1">
        <f t="array" ref="Y171">IF(V171=V170,0,SUMPRODUCT((M170:S170&gt;=$N$8)*(M170:S170 &lt;= $N$9)*(TEXT(M170:S170,"yyyy-mm")=V171)*(M171:S171 = "★")))</f>
        <v>0</v>
      </c>
      <c r="Z171" s="135"/>
      <c r="AA171" s="135" t="str">
        <f t="shared" ref="AA171" si="663">IF(AK171&gt;=0.285,"OK","NG")</f>
        <v>NG</v>
      </c>
      <c r="AB171" s="136"/>
      <c r="AC171" s="144"/>
      <c r="AD171" s="144"/>
      <c r="AE171" s="144"/>
      <c r="AF171" s="144"/>
      <c r="AG171" s="144"/>
      <c r="AH171" s="145"/>
      <c r="AI171" s="146"/>
      <c r="AJ171" s="68">
        <f t="shared" ref="AJ171" si="664">COUNTIF(AC171:AI171,"●")</f>
        <v>0</v>
      </c>
      <c r="AK171" s="70">
        <f t="shared" ref="AK171" si="665">IF(COUNTA(AC171:AI171)=0,-1,IF(OR(COUNTIF(AC171:AI171,"▲")&gt;6,AND(AC170&lt;$N$9,$N$9&lt;AI170)),0.285,IF(AJ170+AJ171=0,0,AJ171/(AJ171+AJ170))))</f>
        <v>-1</v>
      </c>
      <c r="AL171" s="68" t="str">
        <f>TEXT(AI170,"YYYY-MM")</f>
        <v>2028-07</v>
      </c>
      <c r="AM171" s="69" cm="1">
        <f t="array" ref="AM171">IF(AL171=AL170,0,SUMPRODUCT((AC170:AI170&gt;=$N$8)*(AC170:AI170 &lt;= $N$9)*(TEXT(AC170:AI170,"yyyy-mm")=AL171)*(AC171:AI171 = "●")))</f>
        <v>0</v>
      </c>
      <c r="AN171" s="69" cm="1">
        <f t="array" ref="AN171">IF(AL171=AL170,0,SUMPRODUCT((AC170:AI170&gt;=$N$8)*(AC170:AI170 &lt;= $N$9)*(TEXT(AC170:AI170,"yyyy-mm")=AL171)*(AC171:AI171 = "▲")))</f>
        <v>0</v>
      </c>
      <c r="AO171" s="69" cm="1">
        <f t="array" ref="AO171">IF(AL171=AL170,0,SUMPRODUCT((AC170:AI170&gt;=$N$8)*(AC170:AI170 &lt;= $N$9)*(TEXT(AC170:AI170,"yyyy-mm")=AL171)*(AC171:AI171 = "★")))</f>
        <v>0</v>
      </c>
      <c r="AP171" s="68"/>
      <c r="AQ171" s="19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3"/>
    </row>
    <row r="172" spans="10:55" s="8" customFormat="1" ht="20.25" customHeight="1" x14ac:dyDescent="0.45">
      <c r="J172" s="86"/>
      <c r="K172" s="135"/>
      <c r="L172" s="132">
        <v>123</v>
      </c>
      <c r="M172" s="141">
        <f>S170+1</f>
        <v>46804</v>
      </c>
      <c r="N172" s="141">
        <f t="shared" ref="N172:S172" si="666">M172+1</f>
        <v>46805</v>
      </c>
      <c r="O172" s="141">
        <f t="shared" si="666"/>
        <v>46806</v>
      </c>
      <c r="P172" s="141">
        <f t="shared" si="666"/>
        <v>46807</v>
      </c>
      <c r="Q172" s="141">
        <f t="shared" si="666"/>
        <v>46808</v>
      </c>
      <c r="R172" s="142">
        <f t="shared" si="666"/>
        <v>46809</v>
      </c>
      <c r="S172" s="143">
        <f t="shared" si="666"/>
        <v>46810</v>
      </c>
      <c r="T172" s="135">
        <f t="shared" ref="T172" si="667">COUNTIF(M173:S173,"★")</f>
        <v>0</v>
      </c>
      <c r="U172" s="135"/>
      <c r="V172" s="135" t="str">
        <f>TEXT(M172,"YYYY-MM")</f>
        <v>2028-02</v>
      </c>
      <c r="W172" s="140" cm="1">
        <f t="array" ref="W172">SUMPRODUCT((M172:S172&gt;=$N$8)*(M172:S172 &lt;= $N$9)*(TEXT(M172:S172,"yyyy-mm")=V172)*(M173:S173 = "●"))</f>
        <v>0</v>
      </c>
      <c r="X172" s="140" cm="1">
        <f t="array" ref="X172">SUMPRODUCT((R172:S172&gt;=$N$8)*(R172:S172 &lt;= $N$9)*(TEXT(R172:S172,"yyyy-mm")=V172)*(R173:S173 = "▲"))</f>
        <v>0</v>
      </c>
      <c r="Y172" s="140" cm="1">
        <f t="array" ref="Y172">SUMPRODUCT((M172:S172&gt;=$N$8)*(M172:S172 &lt;= $N$9)*(TEXT(M172:S172,"yyyy-mm")=V172)*(M173:S173 = "★"))</f>
        <v>0</v>
      </c>
      <c r="Z172" s="135"/>
      <c r="AA172" s="135"/>
      <c r="AB172" s="132">
        <v>144</v>
      </c>
      <c r="AC172" s="141">
        <f>AI170+1</f>
        <v>46951</v>
      </c>
      <c r="AD172" s="141">
        <f t="shared" ref="AD172:AI172" si="668">AC172+1</f>
        <v>46952</v>
      </c>
      <c r="AE172" s="141">
        <f t="shared" si="668"/>
        <v>46953</v>
      </c>
      <c r="AF172" s="141">
        <f t="shared" si="668"/>
        <v>46954</v>
      </c>
      <c r="AG172" s="141">
        <f t="shared" si="668"/>
        <v>46955</v>
      </c>
      <c r="AH172" s="142">
        <f t="shared" si="668"/>
        <v>46956</v>
      </c>
      <c r="AI172" s="143">
        <f t="shared" si="668"/>
        <v>46957</v>
      </c>
      <c r="AJ172" s="68">
        <f t="shared" ref="AJ172" si="669">COUNTIF(AC173:AI173,"★")</f>
        <v>0</v>
      </c>
      <c r="AK172" s="68"/>
      <c r="AL172" s="68" t="str">
        <f>TEXT(AC172,"YYYY-MM")</f>
        <v>2028-07</v>
      </c>
      <c r="AM172" s="69" cm="1">
        <f t="array" ref="AM172">SUMPRODUCT((AC172:AI172&gt;=$N$8)*(AC172:AI172 &lt;= $N$9)*(TEXT(AC172:AI172,"yyyy-mm")=AL172)*(AC173:AI173 = "●"))</f>
        <v>0</v>
      </c>
      <c r="AN172" s="69" cm="1">
        <f t="array" ref="AN172">SUMPRODUCT((AH172:AI172&gt;=$N$8)*(AH172:AI172 &lt;= $N$9)*(TEXT(AH172:AI172,"yyyy-mm")=AL172)*(AH173:AI173 = "▲"))</f>
        <v>0</v>
      </c>
      <c r="AO172" s="69" cm="1">
        <f t="array" ref="AO172">SUMPRODUCT((AC172:AI172&gt;=$N$8)*(AC172:AI172 &lt;= $N$9)*(TEXT(AC172:AI172,"yyyy-mm")=AL172)*(AC173:AI173 = "★"))</f>
        <v>0</v>
      </c>
      <c r="AP172" s="68"/>
      <c r="AQ172" s="19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3"/>
    </row>
    <row r="173" spans="10:55" s="8" customFormat="1" ht="20.25" customHeight="1" thickBot="1" x14ac:dyDescent="0.5">
      <c r="J173" s="86"/>
      <c r="K173" s="135" t="str">
        <f t="shared" ref="K173" si="670">IF(U173&gt;=0.285,"OK","NG")</f>
        <v>NG</v>
      </c>
      <c r="L173" s="136"/>
      <c r="M173" s="144"/>
      <c r="N173" s="144"/>
      <c r="O173" s="144"/>
      <c r="P173" s="144"/>
      <c r="Q173" s="144"/>
      <c r="R173" s="145"/>
      <c r="S173" s="146"/>
      <c r="T173" s="135">
        <f t="shared" ref="T173" si="671">COUNTIF(M173:S173,"●")</f>
        <v>0</v>
      </c>
      <c r="U173" s="147">
        <f t="shared" ref="U173" si="672">IF(COUNTA(M173:S173)=0,-1,IF(OR(COUNTIF(M173:S173,"▲")&gt;6,AND(M172&lt;$N$9,$N$9&lt;S172)),0.285,IF(T172+T173=0,0,T173/(T173+T172))))</f>
        <v>-1</v>
      </c>
      <c r="V173" s="135" t="str">
        <f>TEXT(S172,"YYYY-MM")</f>
        <v>2028-02</v>
      </c>
      <c r="W173" s="140" cm="1">
        <f t="array" ref="W173">IF(V173=V172,0,SUMPRODUCT((M172:S172&gt;=$N$8)*(M172:S172 &lt;= $N$9)*(TEXT(M172:S172,"yyyy-mm")=V173)*(M173:S173 = "●")))</f>
        <v>0</v>
      </c>
      <c r="X173" s="140" cm="1">
        <f t="array" ref="X173">IF(V173=V172,0,SUMPRODUCT((M172:S172&gt;=$N$8)*(M172:S172 &lt;= $N$9)*(TEXT(M172:S172,"yyyy-mm")=V173)*(M173:S173 = "▲")))</f>
        <v>0</v>
      </c>
      <c r="Y173" s="140" cm="1">
        <f t="array" ref="Y173">IF(V173=V172,0,SUMPRODUCT((M172:S172&gt;=$N$8)*(M172:S172 &lt;= $N$9)*(TEXT(M172:S172,"yyyy-mm")=V173)*(M173:S173 = "★")))</f>
        <v>0</v>
      </c>
      <c r="Z173" s="135"/>
      <c r="AA173" s="135" t="str">
        <f t="shared" ref="AA173" si="673">IF(AK173&gt;=0.285,"OK","NG")</f>
        <v>NG</v>
      </c>
      <c r="AB173" s="136"/>
      <c r="AC173" s="144"/>
      <c r="AD173" s="144"/>
      <c r="AE173" s="144"/>
      <c r="AF173" s="144"/>
      <c r="AG173" s="144"/>
      <c r="AH173" s="145"/>
      <c r="AI173" s="146"/>
      <c r="AJ173" s="68">
        <f t="shared" ref="AJ173" si="674">COUNTIF(AC173:AI173,"●")</f>
        <v>0</v>
      </c>
      <c r="AK173" s="70">
        <f t="shared" ref="AK173" si="675">IF(COUNTA(AC173:AI173)=0,-1,IF(OR(COUNTIF(AC173:AI173,"▲")&gt;6,AND(AC172&lt;$N$9,$N$9&lt;AI172)),0.285,IF(AJ172+AJ173=0,0,AJ173/(AJ173+AJ172))))</f>
        <v>-1</v>
      </c>
      <c r="AL173" s="68" t="str">
        <f>TEXT(AI172,"YYYY-MM")</f>
        <v>2028-07</v>
      </c>
      <c r="AM173" s="69" cm="1">
        <f t="array" ref="AM173">IF(AL173=AL172,0,SUMPRODUCT((AC172:AI172&gt;=$N$8)*(AC172:AI172 &lt;= $N$9)*(TEXT(AC172:AI172,"yyyy-mm")=AL173)*(AC173:AI173 = "●")))</f>
        <v>0</v>
      </c>
      <c r="AN173" s="69" cm="1">
        <f t="array" ref="AN173">IF(AL173=AL172,0,SUMPRODUCT((AC172:AI172&gt;=$N$8)*(AC172:AI172 &lt;= $N$9)*(TEXT(AC172:AI172,"yyyy-mm")=AL173)*(AC173:AI173 = "▲")))</f>
        <v>0</v>
      </c>
      <c r="AO173" s="69" cm="1">
        <f t="array" ref="AO173">IF(AL173=AL172,0,SUMPRODUCT((AC172:AI172&gt;=$N$8)*(AC172:AI172 &lt;= $N$9)*(TEXT(AC172:AI172,"yyyy-mm")=AL173)*(AC173:AI173 = "★")))</f>
        <v>0</v>
      </c>
      <c r="AP173" s="68"/>
      <c r="AQ173" s="19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3"/>
    </row>
    <row r="174" spans="10:55" s="8" customFormat="1" ht="20.25" customHeight="1" x14ac:dyDescent="0.45">
      <c r="J174" s="86"/>
      <c r="K174" s="135"/>
      <c r="L174" s="132">
        <v>124</v>
      </c>
      <c r="M174" s="141">
        <f>S172+1</f>
        <v>46811</v>
      </c>
      <c r="N174" s="141">
        <f t="shared" ref="N174:S174" si="676">M174+1</f>
        <v>46812</v>
      </c>
      <c r="O174" s="141">
        <f t="shared" si="676"/>
        <v>46813</v>
      </c>
      <c r="P174" s="141">
        <f t="shared" si="676"/>
        <v>46814</v>
      </c>
      <c r="Q174" s="141">
        <f t="shared" si="676"/>
        <v>46815</v>
      </c>
      <c r="R174" s="142">
        <f t="shared" si="676"/>
        <v>46816</v>
      </c>
      <c r="S174" s="143">
        <f t="shared" si="676"/>
        <v>46817</v>
      </c>
      <c r="T174" s="135">
        <f t="shared" ref="T174" si="677">COUNTIF(M175:S175,"★")</f>
        <v>0</v>
      </c>
      <c r="U174" s="135"/>
      <c r="V174" s="135" t="str">
        <f>TEXT(M174,"YYYY-MM")</f>
        <v>2028-02</v>
      </c>
      <c r="W174" s="140" cm="1">
        <f t="array" ref="W174">SUMPRODUCT((M174:S174&gt;=$N$8)*(M174:S174 &lt;= $N$9)*(TEXT(M174:S174,"yyyy-mm")=V174)*(M175:S175 = "●"))</f>
        <v>0</v>
      </c>
      <c r="X174" s="140" cm="1">
        <f t="array" ref="X174">SUMPRODUCT((R174:S174&gt;=$N$8)*(R174:S174 &lt;= $N$9)*(TEXT(R174:S174,"yyyy-mm")=V174)*(R175:S175 = "▲"))</f>
        <v>0</v>
      </c>
      <c r="Y174" s="140" cm="1">
        <f t="array" ref="Y174">SUMPRODUCT((M174:S174&gt;=$N$8)*(M174:S174 &lt;= $N$9)*(TEXT(M174:S174,"yyyy-mm")=V174)*(M175:S175 = "★"))</f>
        <v>0</v>
      </c>
      <c r="Z174" s="135"/>
      <c r="AA174" s="135"/>
      <c r="AB174" s="132">
        <v>145</v>
      </c>
      <c r="AC174" s="141">
        <f>AI172+1</f>
        <v>46958</v>
      </c>
      <c r="AD174" s="141">
        <f t="shared" ref="AD174:AI174" si="678">AC174+1</f>
        <v>46959</v>
      </c>
      <c r="AE174" s="141">
        <f t="shared" si="678"/>
        <v>46960</v>
      </c>
      <c r="AF174" s="141">
        <f t="shared" si="678"/>
        <v>46961</v>
      </c>
      <c r="AG174" s="141">
        <f t="shared" si="678"/>
        <v>46962</v>
      </c>
      <c r="AH174" s="142">
        <f t="shared" si="678"/>
        <v>46963</v>
      </c>
      <c r="AI174" s="143">
        <f t="shared" si="678"/>
        <v>46964</v>
      </c>
      <c r="AJ174" s="68">
        <f t="shared" ref="AJ174" si="679">COUNTIF(AC175:AI175,"★")</f>
        <v>0</v>
      </c>
      <c r="AK174" s="68"/>
      <c r="AL174" s="68" t="str">
        <f>TEXT(AC174,"YYYY-MM")</f>
        <v>2028-07</v>
      </c>
      <c r="AM174" s="69" cm="1">
        <f t="array" ref="AM174">SUMPRODUCT((AC174:AI174&gt;=$N$8)*(AC174:AI174 &lt;= $N$9)*(TEXT(AC174:AI174,"yyyy-mm")=AL174)*(AC175:AI175 = "●"))</f>
        <v>0</v>
      </c>
      <c r="AN174" s="69" cm="1">
        <f t="array" ref="AN174">SUMPRODUCT((AH174:AI174&gt;=$N$8)*(AH174:AI174 &lt;= $N$9)*(TEXT(AH174:AI174,"yyyy-mm")=AL174)*(AH175:AI175 = "▲"))</f>
        <v>0</v>
      </c>
      <c r="AO174" s="69" cm="1">
        <f t="array" ref="AO174">SUMPRODUCT((AC174:AI174&gt;=$N$8)*(AC174:AI174 &lt;= $N$9)*(TEXT(AC174:AI174,"yyyy-mm")=AL174)*(AC175:AI175 = "★"))</f>
        <v>0</v>
      </c>
      <c r="AP174" s="68"/>
      <c r="AQ174" s="19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3"/>
    </row>
    <row r="175" spans="10:55" s="8" customFormat="1" ht="20.25" customHeight="1" thickBot="1" x14ac:dyDescent="0.5">
      <c r="J175" s="86"/>
      <c r="K175" s="135" t="str">
        <f t="shared" ref="K175" si="680">IF(U175&gt;=0.285,"OK","NG")</f>
        <v>NG</v>
      </c>
      <c r="L175" s="136"/>
      <c r="M175" s="144"/>
      <c r="N175" s="144"/>
      <c r="O175" s="144"/>
      <c r="P175" s="144"/>
      <c r="Q175" s="144"/>
      <c r="R175" s="145"/>
      <c r="S175" s="146"/>
      <c r="T175" s="135">
        <f t="shared" ref="T175" si="681">COUNTIF(M175:S175,"●")</f>
        <v>0</v>
      </c>
      <c r="U175" s="147">
        <f t="shared" ref="U175" si="682">IF(COUNTA(M175:S175)=0,-1,IF(OR(COUNTIF(M175:S175,"▲")&gt;6,AND(M174&lt;$N$9,$N$9&lt;S174)),0.285,IF(T174+T175=0,0,T175/(T175+T174))))</f>
        <v>-1</v>
      </c>
      <c r="V175" s="135" t="str">
        <f>TEXT(S174,"YYYY-MM")</f>
        <v>2028-03</v>
      </c>
      <c r="W175" s="140" cm="1">
        <f t="array" ref="W175">IF(V175=V174,0,SUMPRODUCT((M174:S174&gt;=$N$8)*(M174:S174 &lt;= $N$9)*(TEXT(M174:S174,"yyyy-mm")=V175)*(M175:S175 = "●")))</f>
        <v>0</v>
      </c>
      <c r="X175" s="140" cm="1">
        <f t="array" ref="X175">IF(V175=V174,0,SUMPRODUCT((M174:S174&gt;=$N$8)*(M174:S174 &lt;= $N$9)*(TEXT(M174:S174,"yyyy-mm")=V175)*(M175:S175 = "▲")))</f>
        <v>0</v>
      </c>
      <c r="Y175" s="140" cm="1">
        <f t="array" ref="Y175">IF(V175=V174,0,SUMPRODUCT((M174:S174&gt;=$N$8)*(M174:S174 &lt;= $N$9)*(TEXT(M174:S174,"yyyy-mm")=V175)*(M175:S175 = "★")))</f>
        <v>0</v>
      </c>
      <c r="Z175" s="135"/>
      <c r="AA175" s="135" t="str">
        <f t="shared" ref="AA175" si="683">IF(AK175&gt;=0.285,"OK","NG")</f>
        <v>NG</v>
      </c>
      <c r="AB175" s="136"/>
      <c r="AC175" s="144"/>
      <c r="AD175" s="144"/>
      <c r="AE175" s="144"/>
      <c r="AF175" s="144"/>
      <c r="AG175" s="144"/>
      <c r="AH175" s="145"/>
      <c r="AI175" s="146"/>
      <c r="AJ175" s="68">
        <f t="shared" ref="AJ175" si="684">COUNTIF(AC175:AI175,"●")</f>
        <v>0</v>
      </c>
      <c r="AK175" s="70">
        <f t="shared" ref="AK175" si="685">IF(COUNTA(AC175:AI175)=0,-1,IF(OR(COUNTIF(AC175:AI175,"▲")&gt;6,AND(AC174&lt;$N$9,$N$9&lt;AI174)),0.285,IF(AJ174+AJ175=0,0,AJ175/(AJ175+AJ174))))</f>
        <v>-1</v>
      </c>
      <c r="AL175" s="68" t="str">
        <f>TEXT(AI174,"YYYY-MM")</f>
        <v>2028-07</v>
      </c>
      <c r="AM175" s="69" cm="1">
        <f t="array" ref="AM175">IF(AL175=AL174,0,SUMPRODUCT((AC174:AI174&gt;=$N$8)*(AC174:AI174 &lt;= $N$9)*(TEXT(AC174:AI174,"yyyy-mm")=AL175)*(AC175:AI175 = "●")))</f>
        <v>0</v>
      </c>
      <c r="AN175" s="69" cm="1">
        <f t="array" ref="AN175">IF(AL175=AL174,0,SUMPRODUCT((AC174:AI174&gt;=$N$8)*(AC174:AI174 &lt;= $N$9)*(TEXT(AC174:AI174,"yyyy-mm")=AL175)*(AC175:AI175 = "▲")))</f>
        <v>0</v>
      </c>
      <c r="AO175" s="69" cm="1">
        <f t="array" ref="AO175">IF(AL175=AL174,0,SUMPRODUCT((AC174:AI174&gt;=$N$8)*(AC174:AI174 &lt;= $N$9)*(TEXT(AC174:AI174,"yyyy-mm")=AL175)*(AC175:AI175 = "★")))</f>
        <v>0</v>
      </c>
      <c r="AP175" s="68"/>
      <c r="AQ175" s="19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3"/>
    </row>
    <row r="176" spans="10:55" s="8" customFormat="1" ht="20.25" customHeight="1" x14ac:dyDescent="0.45">
      <c r="J176" s="86"/>
      <c r="K176" s="135"/>
      <c r="L176" s="132">
        <v>125</v>
      </c>
      <c r="M176" s="141">
        <f>S174+1</f>
        <v>46818</v>
      </c>
      <c r="N176" s="141">
        <f t="shared" ref="N176:S176" si="686">M176+1</f>
        <v>46819</v>
      </c>
      <c r="O176" s="141">
        <f t="shared" si="686"/>
        <v>46820</v>
      </c>
      <c r="P176" s="141">
        <f t="shared" si="686"/>
        <v>46821</v>
      </c>
      <c r="Q176" s="141">
        <f t="shared" si="686"/>
        <v>46822</v>
      </c>
      <c r="R176" s="142">
        <f t="shared" si="686"/>
        <v>46823</v>
      </c>
      <c r="S176" s="143">
        <f t="shared" si="686"/>
        <v>46824</v>
      </c>
      <c r="T176" s="135">
        <f t="shared" ref="T176" si="687">COUNTIF(M177:S177,"★")</f>
        <v>0</v>
      </c>
      <c r="U176" s="135"/>
      <c r="V176" s="135" t="str">
        <f>TEXT(M176,"YYYY-MM")</f>
        <v>2028-03</v>
      </c>
      <c r="W176" s="140" cm="1">
        <f t="array" ref="W176">SUMPRODUCT((M176:S176&gt;=$N$8)*(M176:S176 &lt;= $N$9)*(TEXT(M176:S176,"yyyy-mm")=V176)*(M177:S177 = "●"))</f>
        <v>0</v>
      </c>
      <c r="X176" s="140" cm="1">
        <f t="array" ref="X176">SUMPRODUCT((R176:S176&gt;=$N$8)*(R176:S176 &lt;= $N$9)*(TEXT(R176:S176,"yyyy-mm")=V176)*(R177:S177 = "▲"))</f>
        <v>0</v>
      </c>
      <c r="Y176" s="140" cm="1">
        <f t="array" ref="Y176">SUMPRODUCT((M176:S176&gt;=$N$8)*(M176:S176 &lt;= $N$9)*(TEXT(M176:S176,"yyyy-mm")=V176)*(M177:S177 = "★"))</f>
        <v>0</v>
      </c>
      <c r="Z176" s="135"/>
      <c r="AA176" s="135"/>
      <c r="AB176" s="132">
        <v>146</v>
      </c>
      <c r="AC176" s="141">
        <f>AI174+1</f>
        <v>46965</v>
      </c>
      <c r="AD176" s="141">
        <f t="shared" ref="AD176:AI176" si="688">AC176+1</f>
        <v>46966</v>
      </c>
      <c r="AE176" s="141">
        <f t="shared" si="688"/>
        <v>46967</v>
      </c>
      <c r="AF176" s="141">
        <f t="shared" si="688"/>
        <v>46968</v>
      </c>
      <c r="AG176" s="141">
        <f t="shared" si="688"/>
        <v>46969</v>
      </c>
      <c r="AH176" s="142">
        <f t="shared" si="688"/>
        <v>46970</v>
      </c>
      <c r="AI176" s="143">
        <f t="shared" si="688"/>
        <v>46971</v>
      </c>
      <c r="AJ176" s="68">
        <f t="shared" ref="AJ176" si="689">COUNTIF(AC177:AI177,"★")</f>
        <v>0</v>
      </c>
      <c r="AK176" s="68"/>
      <c r="AL176" s="68" t="str">
        <f>TEXT(AC176,"YYYY-MM")</f>
        <v>2028-07</v>
      </c>
      <c r="AM176" s="69" cm="1">
        <f t="array" ref="AM176">SUMPRODUCT((AC176:AI176&gt;=$N$8)*(AC176:AI176 &lt;= $N$9)*(TEXT(AC176:AI176,"yyyy-mm")=AL176)*(AC177:AI177 = "●"))</f>
        <v>0</v>
      </c>
      <c r="AN176" s="69" cm="1">
        <f t="array" ref="AN176">SUMPRODUCT((AH176:AI176&gt;=$N$8)*(AH176:AI176 &lt;= $N$9)*(TEXT(AH176:AI176,"yyyy-mm")=AL176)*(AH177:AI177 = "▲"))</f>
        <v>0</v>
      </c>
      <c r="AO176" s="69" cm="1">
        <f t="array" ref="AO176">SUMPRODUCT((AC176:AI176&gt;=$N$8)*(AC176:AI176 &lt;= $N$9)*(TEXT(AC176:AI176,"yyyy-mm")=AL176)*(AC177:AI177 = "★"))</f>
        <v>0</v>
      </c>
      <c r="AP176" s="68"/>
      <c r="AQ176" s="19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3"/>
    </row>
    <row r="177" spans="9:55" s="8" customFormat="1" ht="20.25" customHeight="1" thickBot="1" x14ac:dyDescent="0.5">
      <c r="J177" s="86"/>
      <c r="K177" s="135" t="str">
        <f t="shared" ref="K177" si="690">IF(U177&gt;=0.285,"OK","NG")</f>
        <v>NG</v>
      </c>
      <c r="L177" s="136"/>
      <c r="M177" s="144"/>
      <c r="N177" s="144"/>
      <c r="O177" s="144"/>
      <c r="P177" s="144"/>
      <c r="Q177" s="144"/>
      <c r="R177" s="145"/>
      <c r="S177" s="146"/>
      <c r="T177" s="135">
        <f t="shared" ref="T177" si="691">COUNTIF(M177:S177,"●")</f>
        <v>0</v>
      </c>
      <c r="U177" s="147">
        <f t="shared" ref="U177" si="692">IF(COUNTA(M177:S177)=0,-1,IF(OR(COUNTIF(M177:S177,"▲")&gt;6,AND(M176&lt;$N$9,$N$9&lt;S176)),0.285,IF(T176+T177=0,0,T177/(T177+T176))))</f>
        <v>-1</v>
      </c>
      <c r="V177" s="135" t="str">
        <f>TEXT(S176,"YYYY-MM")</f>
        <v>2028-03</v>
      </c>
      <c r="W177" s="140" cm="1">
        <f t="array" ref="W177">IF(V177=V176,0,SUMPRODUCT((M176:S176&gt;=$N$8)*(M176:S176 &lt;= $N$9)*(TEXT(M176:S176,"yyyy-mm")=V177)*(M177:S177 = "●")))</f>
        <v>0</v>
      </c>
      <c r="X177" s="140" cm="1">
        <f t="array" ref="X177">IF(V177=V176,0,SUMPRODUCT((M176:S176&gt;=$N$8)*(M176:S176 &lt;= $N$9)*(TEXT(M176:S176,"yyyy-mm")=V177)*(M177:S177 = "▲")))</f>
        <v>0</v>
      </c>
      <c r="Y177" s="140" cm="1">
        <f t="array" ref="Y177">IF(V177=V176,0,SUMPRODUCT((M176:S176&gt;=$N$8)*(M176:S176 &lt;= $N$9)*(TEXT(M176:S176,"yyyy-mm")=V177)*(M177:S177 = "★")))</f>
        <v>0</v>
      </c>
      <c r="Z177" s="135"/>
      <c r="AA177" s="135" t="str">
        <f t="shared" ref="AA177" si="693">IF(AK177&gt;=0.285,"OK","NG")</f>
        <v>NG</v>
      </c>
      <c r="AB177" s="136"/>
      <c r="AC177" s="144"/>
      <c r="AD177" s="144"/>
      <c r="AE177" s="144"/>
      <c r="AF177" s="144"/>
      <c r="AG177" s="144"/>
      <c r="AH177" s="145"/>
      <c r="AI177" s="146"/>
      <c r="AJ177" s="68">
        <f t="shared" ref="AJ177" si="694">COUNTIF(AC177:AI177,"●")</f>
        <v>0</v>
      </c>
      <c r="AK177" s="70">
        <f t="shared" ref="AK177" si="695">IF(COUNTA(AC177:AI177)=0,-1,IF(OR(COUNTIF(AC177:AI177,"▲")&gt;6,AND(AC176&lt;$N$9,$N$9&lt;AI176)),0.285,IF(AJ176+AJ177=0,0,AJ177/(AJ177+AJ176))))</f>
        <v>-1</v>
      </c>
      <c r="AL177" s="68" t="str">
        <f>TEXT(AI176,"YYYY-MM")</f>
        <v>2028-08</v>
      </c>
      <c r="AM177" s="69" cm="1">
        <f t="array" ref="AM177">IF(AL177=AL176,0,SUMPRODUCT((AC176:AI176&gt;=$N$8)*(AC176:AI176 &lt;= $N$9)*(TEXT(AC176:AI176,"yyyy-mm")=AL177)*(AC177:AI177 = "●")))</f>
        <v>0</v>
      </c>
      <c r="AN177" s="69" cm="1">
        <f t="array" ref="AN177">IF(AL177=AL176,0,SUMPRODUCT((AC176:AI176&gt;=$N$8)*(AC176:AI176 &lt;= $N$9)*(TEXT(AC176:AI176,"yyyy-mm")=AL177)*(AC177:AI177 = "▲")))</f>
        <v>0</v>
      </c>
      <c r="AO177" s="69" cm="1">
        <f t="array" ref="AO177">IF(AL177=AL176,0,SUMPRODUCT((AC176:AI176&gt;=$N$8)*(AC176:AI176 &lt;= $N$9)*(TEXT(AC176:AI176,"yyyy-mm")=AL177)*(AC177:AI177 = "★")))</f>
        <v>0</v>
      </c>
      <c r="AP177" s="68"/>
      <c r="AQ177" s="19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3"/>
    </row>
    <row r="178" spans="9:55" s="8" customFormat="1" ht="20.25" customHeight="1" x14ac:dyDescent="0.45">
      <c r="J178" s="86"/>
      <c r="K178" s="135"/>
      <c r="L178" s="132">
        <v>126</v>
      </c>
      <c r="M178" s="141">
        <f>S176+1</f>
        <v>46825</v>
      </c>
      <c r="N178" s="141">
        <f t="shared" ref="N178:S178" si="696">M178+1</f>
        <v>46826</v>
      </c>
      <c r="O178" s="141">
        <f t="shared" si="696"/>
        <v>46827</v>
      </c>
      <c r="P178" s="141">
        <f t="shared" si="696"/>
        <v>46828</v>
      </c>
      <c r="Q178" s="141">
        <f t="shared" si="696"/>
        <v>46829</v>
      </c>
      <c r="R178" s="142">
        <f t="shared" si="696"/>
        <v>46830</v>
      </c>
      <c r="S178" s="143">
        <f t="shared" si="696"/>
        <v>46831</v>
      </c>
      <c r="T178" s="135">
        <f t="shared" ref="T178" si="697">COUNTIF(M179:S179,"★")</f>
        <v>0</v>
      </c>
      <c r="U178" s="135"/>
      <c r="V178" s="135" t="str">
        <f>TEXT(M178,"YYYY-MM")</f>
        <v>2028-03</v>
      </c>
      <c r="W178" s="140" cm="1">
        <f t="array" ref="W178">SUMPRODUCT((M178:S178&gt;=$N$8)*(M178:S178 &lt;= $N$9)*(TEXT(M178:S178,"yyyy-mm")=V178)*(M179:S179 = "●"))</f>
        <v>0</v>
      </c>
      <c r="X178" s="140" cm="1">
        <f t="array" ref="X178">SUMPRODUCT((R178:S178&gt;=$N$8)*(R178:S178 &lt;= $N$9)*(TEXT(R178:S178,"yyyy-mm")=V178)*(R179:S179 = "▲"))</f>
        <v>0</v>
      </c>
      <c r="Y178" s="140" cm="1">
        <f t="array" ref="Y178">SUMPRODUCT((M178:S178&gt;=$N$8)*(M178:S178 &lt;= $N$9)*(TEXT(M178:S178,"yyyy-mm")=V178)*(M179:S179 = "★"))</f>
        <v>0</v>
      </c>
      <c r="Z178" s="135"/>
      <c r="AA178" s="135"/>
      <c r="AB178" s="132">
        <v>147</v>
      </c>
      <c r="AC178" s="141">
        <f>AI176+1</f>
        <v>46972</v>
      </c>
      <c r="AD178" s="141">
        <f t="shared" ref="AD178:AI178" si="698">AC178+1</f>
        <v>46973</v>
      </c>
      <c r="AE178" s="141">
        <f t="shared" si="698"/>
        <v>46974</v>
      </c>
      <c r="AF178" s="141">
        <f t="shared" si="698"/>
        <v>46975</v>
      </c>
      <c r="AG178" s="141">
        <f t="shared" si="698"/>
        <v>46976</v>
      </c>
      <c r="AH178" s="142">
        <f t="shared" si="698"/>
        <v>46977</v>
      </c>
      <c r="AI178" s="143">
        <f t="shared" si="698"/>
        <v>46978</v>
      </c>
      <c r="AJ178" s="68">
        <f t="shared" ref="AJ178" si="699">COUNTIF(AC179:AI179,"★")</f>
        <v>0</v>
      </c>
      <c r="AK178" s="68"/>
      <c r="AL178" s="68" t="str">
        <f>TEXT(AC178,"YYYY-MM")</f>
        <v>2028-08</v>
      </c>
      <c r="AM178" s="69" cm="1">
        <f t="array" ref="AM178">SUMPRODUCT((AC178:AI178&gt;=$N$8)*(AC178:AI178 &lt;= $N$9)*(TEXT(AC178:AI178,"yyyy-mm")=AL178)*(AC179:AI179 = "●"))</f>
        <v>0</v>
      </c>
      <c r="AN178" s="69" cm="1">
        <f t="array" ref="AN178">SUMPRODUCT((AH178:AI178&gt;=$N$8)*(AH178:AI178 &lt;= $N$9)*(TEXT(AH178:AI178,"yyyy-mm")=AL178)*(AH179:AI179 = "▲"))</f>
        <v>0</v>
      </c>
      <c r="AO178" s="69" cm="1">
        <f t="array" ref="AO178">SUMPRODUCT((AC178:AI178&gt;=$N$8)*(AC178:AI178 &lt;= $N$9)*(TEXT(AC178:AI178,"yyyy-mm")=AL178)*(AC179:AI179 = "★"))</f>
        <v>0</v>
      </c>
      <c r="AP178" s="68"/>
      <c r="AQ178" s="19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3"/>
    </row>
    <row r="179" spans="9:55" s="8" customFormat="1" ht="20.25" customHeight="1" thickBot="1" x14ac:dyDescent="0.5">
      <c r="J179" s="86"/>
      <c r="K179" s="135" t="str">
        <f t="shared" ref="K179" si="700">IF(U179&gt;=0.285,"OK","NG")</f>
        <v>NG</v>
      </c>
      <c r="L179" s="136"/>
      <c r="M179" s="144"/>
      <c r="N179" s="144"/>
      <c r="O179" s="144"/>
      <c r="P179" s="144"/>
      <c r="Q179" s="144"/>
      <c r="R179" s="145"/>
      <c r="S179" s="146"/>
      <c r="T179" s="135">
        <f t="shared" ref="T179" si="701">COUNTIF(M179:S179,"●")</f>
        <v>0</v>
      </c>
      <c r="U179" s="147">
        <f t="shared" ref="U179" si="702">IF(COUNTA(M179:S179)=0,-1,IF(OR(COUNTIF(M179:S179,"▲")&gt;6,AND(M178&lt;$N$9,$N$9&lt;S178)),0.285,IF(T178+T179=0,0,T179/(T179+T178))))</f>
        <v>-1</v>
      </c>
      <c r="V179" s="135" t="str">
        <f>TEXT(S178,"YYYY-MM")</f>
        <v>2028-03</v>
      </c>
      <c r="W179" s="140" cm="1">
        <f t="array" ref="W179">IF(V179=V178,0,SUMPRODUCT((M178:S178&gt;=$N$8)*(M178:S178 &lt;= $N$9)*(TEXT(M178:S178,"yyyy-mm")=V179)*(M179:S179 = "●")))</f>
        <v>0</v>
      </c>
      <c r="X179" s="140" cm="1">
        <f t="array" ref="X179">IF(V179=V178,0,SUMPRODUCT((M178:S178&gt;=$N$8)*(M178:S178 &lt;= $N$9)*(TEXT(M178:S178,"yyyy-mm")=V179)*(M179:S179 = "▲")))</f>
        <v>0</v>
      </c>
      <c r="Y179" s="140" cm="1">
        <f t="array" ref="Y179">IF(V179=V178,0,SUMPRODUCT((M178:S178&gt;=$N$8)*(M178:S178 &lt;= $N$9)*(TEXT(M178:S178,"yyyy-mm")=V179)*(M179:S179 = "★")))</f>
        <v>0</v>
      </c>
      <c r="Z179" s="135"/>
      <c r="AA179" s="135" t="str">
        <f t="shared" ref="AA179" si="703">IF(AK179&gt;=0.285,"OK","NG")</f>
        <v>NG</v>
      </c>
      <c r="AB179" s="136"/>
      <c r="AC179" s="144"/>
      <c r="AD179" s="144"/>
      <c r="AE179" s="144"/>
      <c r="AF179" s="144"/>
      <c r="AG179" s="144"/>
      <c r="AH179" s="145"/>
      <c r="AI179" s="146"/>
      <c r="AJ179" s="68">
        <f t="shared" ref="AJ179" si="704">COUNTIF(AC179:AI179,"●")</f>
        <v>0</v>
      </c>
      <c r="AK179" s="70">
        <f t="shared" ref="AK179" si="705">IF(COUNTA(AC179:AI179)=0,-1,IF(OR(COUNTIF(AC179:AI179,"▲")&gt;6,AND(AC178&lt;$N$9,$N$9&lt;AI178)),0.285,IF(AJ178+AJ179=0,0,AJ179/(AJ179+AJ178))))</f>
        <v>-1</v>
      </c>
      <c r="AL179" s="68" t="str">
        <f>TEXT(AI178,"YYYY-MM")</f>
        <v>2028-08</v>
      </c>
      <c r="AM179" s="69" cm="1">
        <f t="array" ref="AM179">IF(AL179=AL178,0,SUMPRODUCT((AC178:AI178&gt;=$N$8)*(AC178:AI178 &lt;= $N$9)*(TEXT(AC178:AI178,"yyyy-mm")=AL179)*(AC179:AI179 = "●")))</f>
        <v>0</v>
      </c>
      <c r="AN179" s="69" cm="1">
        <f t="array" ref="AN179">IF(AL179=AL178,0,SUMPRODUCT((AC178:AI178&gt;=$N$8)*(AC178:AI178 &lt;= $N$9)*(TEXT(AC178:AI178,"yyyy-mm")=AL179)*(AC179:AI179 = "▲")))</f>
        <v>0</v>
      </c>
      <c r="AO179" s="69" cm="1">
        <f t="array" ref="AO179">IF(AL179=AL178,0,SUMPRODUCT((AC178:AI178&gt;=$N$8)*(AC178:AI178 &lt;= $N$9)*(TEXT(AC178:AI178,"yyyy-mm")=AL179)*(AC179:AI179 = "★")))</f>
        <v>0</v>
      </c>
      <c r="AP179" s="68"/>
      <c r="AQ179" s="19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3"/>
    </row>
    <row r="180" spans="9:55" s="8" customFormat="1" ht="20.25" customHeight="1" x14ac:dyDescent="0.45">
      <c r="J180" s="86"/>
      <c r="K180" s="135"/>
      <c r="L180" s="132">
        <v>127</v>
      </c>
      <c r="M180" s="141">
        <f>S178+1</f>
        <v>46832</v>
      </c>
      <c r="N180" s="141">
        <f t="shared" ref="N180:S180" si="706">M180+1</f>
        <v>46833</v>
      </c>
      <c r="O180" s="141">
        <f t="shared" si="706"/>
        <v>46834</v>
      </c>
      <c r="P180" s="141">
        <f t="shared" si="706"/>
        <v>46835</v>
      </c>
      <c r="Q180" s="141">
        <f t="shared" si="706"/>
        <v>46836</v>
      </c>
      <c r="R180" s="142">
        <f t="shared" si="706"/>
        <v>46837</v>
      </c>
      <c r="S180" s="143">
        <f t="shared" si="706"/>
        <v>46838</v>
      </c>
      <c r="T180" s="135">
        <f t="shared" ref="T180" si="707">COUNTIF(M181:S181,"★")</f>
        <v>0</v>
      </c>
      <c r="U180" s="135"/>
      <c r="V180" s="135" t="str">
        <f>TEXT(M180,"YYYY-MM")</f>
        <v>2028-03</v>
      </c>
      <c r="W180" s="140" cm="1">
        <f t="array" ref="W180">SUMPRODUCT((M180:S180&gt;=$N$8)*(M180:S180 &lt;= $N$9)*(TEXT(M180:S180,"yyyy-mm")=V180)*(M181:S181 = "●"))</f>
        <v>0</v>
      </c>
      <c r="X180" s="140" cm="1">
        <f t="array" ref="X180">SUMPRODUCT((R180:S180&gt;=$N$8)*(R180:S180 &lt;= $N$9)*(TEXT(R180:S180,"yyyy-mm")=V180)*(R181:S181 = "▲"))</f>
        <v>0</v>
      </c>
      <c r="Y180" s="140" cm="1">
        <f t="array" ref="Y180">SUMPRODUCT((M180:S180&gt;=$N$8)*(M180:S180 &lt;= $N$9)*(TEXT(M180:S180,"yyyy-mm")=V180)*(M181:S181 = "★"))</f>
        <v>0</v>
      </c>
      <c r="Z180" s="135"/>
      <c r="AA180" s="135"/>
      <c r="AB180" s="132">
        <v>148</v>
      </c>
      <c r="AC180" s="141">
        <f>AI178+1</f>
        <v>46979</v>
      </c>
      <c r="AD180" s="141">
        <f t="shared" ref="AD180:AI180" si="708">AC180+1</f>
        <v>46980</v>
      </c>
      <c r="AE180" s="141">
        <f t="shared" si="708"/>
        <v>46981</v>
      </c>
      <c r="AF180" s="141">
        <f t="shared" si="708"/>
        <v>46982</v>
      </c>
      <c r="AG180" s="141">
        <f t="shared" si="708"/>
        <v>46983</v>
      </c>
      <c r="AH180" s="142">
        <f t="shared" si="708"/>
        <v>46984</v>
      </c>
      <c r="AI180" s="143">
        <f t="shared" si="708"/>
        <v>46985</v>
      </c>
      <c r="AJ180" s="68">
        <f t="shared" ref="AJ180" si="709">COUNTIF(AC181:AI181,"★")</f>
        <v>0</v>
      </c>
      <c r="AK180" s="68"/>
      <c r="AL180" s="68" t="str">
        <f>TEXT(AC180,"YYYY-MM")</f>
        <v>2028-08</v>
      </c>
      <c r="AM180" s="69" cm="1">
        <f t="array" ref="AM180">SUMPRODUCT((AC180:AI180&gt;=$N$8)*(AC180:AI180 &lt;= $N$9)*(TEXT(AC180:AI180,"yyyy-mm")=AL180)*(AC181:AI181 = "●"))</f>
        <v>0</v>
      </c>
      <c r="AN180" s="69" cm="1">
        <f t="array" ref="AN180">SUMPRODUCT((AH180:AI180&gt;=$N$8)*(AH180:AI180 &lt;= $N$9)*(TEXT(AH180:AI180,"yyyy-mm")=AL180)*(AH181:AI181 = "▲"))</f>
        <v>0</v>
      </c>
      <c r="AO180" s="69" cm="1">
        <f t="array" ref="AO180">SUMPRODUCT((AC180:AI180&gt;=$N$8)*(AC180:AI180 &lt;= $N$9)*(TEXT(AC180:AI180,"yyyy-mm")=AL180)*(AC181:AI181 = "★"))</f>
        <v>0</v>
      </c>
      <c r="AP180" s="68"/>
      <c r="AQ180" s="19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3"/>
    </row>
    <row r="181" spans="9:55" s="8" customFormat="1" ht="20.25" customHeight="1" thickBot="1" x14ac:dyDescent="0.5">
      <c r="J181" s="86"/>
      <c r="K181" s="135" t="str">
        <f t="shared" ref="K181" si="710">IF(U181&gt;=0.285,"OK","NG")</f>
        <v>NG</v>
      </c>
      <c r="L181" s="136"/>
      <c r="M181" s="144"/>
      <c r="N181" s="144"/>
      <c r="O181" s="144"/>
      <c r="P181" s="144"/>
      <c r="Q181" s="144"/>
      <c r="R181" s="145"/>
      <c r="S181" s="146"/>
      <c r="T181" s="135">
        <f t="shared" ref="T181" si="711">COUNTIF(M181:S181,"●")</f>
        <v>0</v>
      </c>
      <c r="U181" s="147">
        <f t="shared" ref="U181" si="712">IF(COUNTA(M181:S181)=0,-1,IF(OR(COUNTIF(M181:S181,"▲")&gt;6,AND(M180&lt;$N$9,$N$9&lt;S180)),0.285,IF(T180+T181=0,0,T181/(T181+T180))))</f>
        <v>-1</v>
      </c>
      <c r="V181" s="135" t="str">
        <f>TEXT(S180,"YYYY-MM")</f>
        <v>2028-03</v>
      </c>
      <c r="W181" s="140" cm="1">
        <f t="array" ref="W181">IF(V181=V180,0,SUMPRODUCT((M180:S180&gt;=$N$8)*(M180:S180 &lt;= $N$9)*(TEXT(M180:S180,"yyyy-mm")=V181)*(M181:S181 = "●")))</f>
        <v>0</v>
      </c>
      <c r="X181" s="140" cm="1">
        <f t="array" ref="X181">IF(V181=V180,0,SUMPRODUCT((M180:S180&gt;=$N$8)*(M180:S180 &lt;= $N$9)*(TEXT(M180:S180,"yyyy-mm")=V181)*(M181:S181 = "▲")))</f>
        <v>0</v>
      </c>
      <c r="Y181" s="140" cm="1">
        <f t="array" ref="Y181">IF(V181=V180,0,SUMPRODUCT((M180:S180&gt;=$N$8)*(M180:S180 &lt;= $N$9)*(TEXT(M180:S180,"yyyy-mm")=V181)*(M181:S181 = "★")))</f>
        <v>0</v>
      </c>
      <c r="Z181" s="135"/>
      <c r="AA181" s="135" t="str">
        <f t="shared" ref="AA181" si="713">IF(AK181&gt;=0.285,"OK","NG")</f>
        <v>NG</v>
      </c>
      <c r="AB181" s="136"/>
      <c r="AC181" s="144"/>
      <c r="AD181" s="144"/>
      <c r="AE181" s="144"/>
      <c r="AF181" s="144"/>
      <c r="AG181" s="144"/>
      <c r="AH181" s="145"/>
      <c r="AI181" s="146"/>
      <c r="AJ181" s="68">
        <f t="shared" ref="AJ181" si="714">COUNTIF(AC181:AI181,"●")</f>
        <v>0</v>
      </c>
      <c r="AK181" s="70">
        <f t="shared" ref="AK181" si="715">IF(COUNTA(AC181:AI181)=0,-1,IF(OR(COUNTIF(AC181:AI181,"▲")&gt;6,AND(AC180&lt;$N$9,$N$9&lt;AI180)),0.285,IF(AJ180+AJ181=0,0,AJ181/(AJ181+AJ180))))</f>
        <v>-1</v>
      </c>
      <c r="AL181" s="68" t="str">
        <f>TEXT(AI180,"YYYY-MM")</f>
        <v>2028-08</v>
      </c>
      <c r="AM181" s="69" cm="1">
        <f t="array" ref="AM181">IF(AL181=AL180,0,SUMPRODUCT((AC180:AI180&gt;=$N$8)*(AC180:AI180 &lt;= $N$9)*(TEXT(AC180:AI180,"yyyy-mm")=AL181)*(AC181:AI181 = "●")))</f>
        <v>0</v>
      </c>
      <c r="AN181" s="69" cm="1">
        <f t="array" ref="AN181">IF(AL181=AL180,0,SUMPRODUCT((AC180:AI180&gt;=$N$8)*(AC180:AI180 &lt;= $N$9)*(TEXT(AC180:AI180,"yyyy-mm")=AL181)*(AC181:AI181 = "▲")))</f>
        <v>0</v>
      </c>
      <c r="AO181" s="69" cm="1">
        <f t="array" ref="AO181">IF(AL181=AL180,0,SUMPRODUCT((AC180:AI180&gt;=$N$8)*(AC180:AI180 &lt;= $N$9)*(TEXT(AC180:AI180,"yyyy-mm")=AL181)*(AC181:AI181 = "★")))</f>
        <v>0</v>
      </c>
      <c r="AP181" s="68"/>
      <c r="AQ181" s="19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3"/>
    </row>
    <row r="182" spans="9:55" s="8" customFormat="1" ht="20.25" customHeight="1" x14ac:dyDescent="0.45">
      <c r="I182" s="4"/>
      <c r="J182" s="86"/>
      <c r="K182" s="135"/>
      <c r="L182" s="132">
        <v>128</v>
      </c>
      <c r="M182" s="141">
        <f>S180+1</f>
        <v>46839</v>
      </c>
      <c r="N182" s="141">
        <f t="shared" ref="N182:S182" si="716">M182+1</f>
        <v>46840</v>
      </c>
      <c r="O182" s="141">
        <f t="shared" si="716"/>
        <v>46841</v>
      </c>
      <c r="P182" s="141">
        <f t="shared" si="716"/>
        <v>46842</v>
      </c>
      <c r="Q182" s="141">
        <f t="shared" si="716"/>
        <v>46843</v>
      </c>
      <c r="R182" s="142">
        <f t="shared" si="716"/>
        <v>46844</v>
      </c>
      <c r="S182" s="143">
        <f t="shared" si="716"/>
        <v>46845</v>
      </c>
      <c r="T182" s="135">
        <f t="shared" ref="T182" si="717">COUNTIF(M183:S183,"★")</f>
        <v>0</v>
      </c>
      <c r="U182" s="135"/>
      <c r="V182" s="135" t="str">
        <f>TEXT(M182,"YYYY-MM")</f>
        <v>2028-03</v>
      </c>
      <c r="W182" s="140" cm="1">
        <f t="array" ref="W182">SUMPRODUCT((M182:S182&gt;=$N$8)*(M182:S182 &lt;= $N$9)*(TEXT(M182:S182,"yyyy-mm")=V182)*(M183:S183 = "●"))</f>
        <v>0</v>
      </c>
      <c r="X182" s="140" cm="1">
        <f t="array" ref="X182">SUMPRODUCT((R182:S182&gt;=$N$8)*(R182:S182 &lt;= $N$9)*(TEXT(R182:S182,"yyyy-mm")=V182)*(R183:S183 = "▲"))</f>
        <v>0</v>
      </c>
      <c r="Y182" s="140" cm="1">
        <f t="array" ref="Y182">SUMPRODUCT((M182:S182&gt;=$N$8)*(M182:S182 &lt;= $N$9)*(TEXT(M182:S182,"yyyy-mm")=V182)*(M183:S183 = "★"))</f>
        <v>0</v>
      </c>
      <c r="Z182" s="135"/>
      <c r="AA182" s="135"/>
      <c r="AB182" s="132">
        <v>149</v>
      </c>
      <c r="AC182" s="141">
        <f>AI180+1</f>
        <v>46986</v>
      </c>
      <c r="AD182" s="141">
        <f t="shared" ref="AD182:AI182" si="718">AC182+1</f>
        <v>46987</v>
      </c>
      <c r="AE182" s="141">
        <f t="shared" si="718"/>
        <v>46988</v>
      </c>
      <c r="AF182" s="141">
        <f t="shared" si="718"/>
        <v>46989</v>
      </c>
      <c r="AG182" s="141">
        <f t="shared" si="718"/>
        <v>46990</v>
      </c>
      <c r="AH182" s="142">
        <f t="shared" si="718"/>
        <v>46991</v>
      </c>
      <c r="AI182" s="143">
        <f t="shared" si="718"/>
        <v>46992</v>
      </c>
      <c r="AJ182" s="68">
        <f t="shared" ref="AJ182" si="719">COUNTIF(AC183:AI183,"★")</f>
        <v>0</v>
      </c>
      <c r="AK182" s="68"/>
      <c r="AL182" s="68" t="str">
        <f>TEXT(AC182,"YYYY-MM")</f>
        <v>2028-08</v>
      </c>
      <c r="AM182" s="69" cm="1">
        <f t="array" ref="AM182">SUMPRODUCT((AC182:AI182&gt;=$N$8)*(AC182:AI182 &lt;= $N$9)*(TEXT(AC182:AI182,"yyyy-mm")=AL182)*(AC183:AI183 = "●"))</f>
        <v>0</v>
      </c>
      <c r="AN182" s="69" cm="1">
        <f t="array" ref="AN182">SUMPRODUCT((AH182:AI182&gt;=$N$8)*(AH182:AI182 &lt;= $N$9)*(TEXT(AH182:AI182,"yyyy-mm")=AL182)*(AH183:AI183 = "▲"))</f>
        <v>0</v>
      </c>
      <c r="AO182" s="69" cm="1">
        <f t="array" ref="AO182">SUMPRODUCT((AC182:AI182&gt;=$N$8)*(AC182:AI182 &lt;= $N$9)*(TEXT(AC182:AI182,"yyyy-mm")=AL182)*(AC183:AI183 = "★"))</f>
        <v>0</v>
      </c>
      <c r="AP182" s="68"/>
      <c r="AQ182" s="19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3"/>
    </row>
    <row r="183" spans="9:55" s="8" customFormat="1" ht="20.25" customHeight="1" thickBot="1" x14ac:dyDescent="0.5">
      <c r="I183" s="4"/>
      <c r="J183" s="86"/>
      <c r="K183" s="135" t="str">
        <f t="shared" ref="K183" si="720">IF(U183&gt;=0.285,"OK","NG")</f>
        <v>NG</v>
      </c>
      <c r="L183" s="136"/>
      <c r="M183" s="144"/>
      <c r="N183" s="144"/>
      <c r="O183" s="144"/>
      <c r="P183" s="144"/>
      <c r="Q183" s="144"/>
      <c r="R183" s="145"/>
      <c r="S183" s="146"/>
      <c r="T183" s="135">
        <f t="shared" ref="T183" si="721">COUNTIF(M183:S183,"●")</f>
        <v>0</v>
      </c>
      <c r="U183" s="147">
        <f t="shared" ref="U183" si="722">IF(COUNTA(M183:S183)=0,-1,IF(OR(COUNTIF(M183:S183,"▲")&gt;6,AND(M182&lt;$N$9,$N$9&lt;S182)),0.285,IF(T182+T183=0,0,T183/(T183+T182))))</f>
        <v>-1</v>
      </c>
      <c r="V183" s="135" t="str">
        <f>TEXT(S182,"YYYY-MM")</f>
        <v>2028-04</v>
      </c>
      <c r="W183" s="140" cm="1">
        <f t="array" ref="W183">IF(V183=V182,0,SUMPRODUCT((M182:S182&gt;=$N$8)*(M182:S182 &lt;= $N$9)*(TEXT(M182:S182,"yyyy-mm")=V183)*(M183:S183 = "●")))</f>
        <v>0</v>
      </c>
      <c r="X183" s="140" cm="1">
        <f t="array" ref="X183">IF(V183=V182,0,SUMPRODUCT((M182:S182&gt;=$N$8)*(M182:S182 &lt;= $N$9)*(TEXT(M182:S182,"yyyy-mm")=V183)*(M183:S183 = "▲")))</f>
        <v>0</v>
      </c>
      <c r="Y183" s="140" cm="1">
        <f t="array" ref="Y183">IF(V183=V182,0,SUMPRODUCT((M182:S182&gt;=$N$8)*(M182:S182 &lt;= $N$9)*(TEXT(M182:S182,"yyyy-mm")=V183)*(M183:S183 = "★")))</f>
        <v>0</v>
      </c>
      <c r="Z183" s="135"/>
      <c r="AA183" s="135" t="str">
        <f t="shared" ref="AA183" si="723">IF(AK183&gt;=0.285,"OK","NG")</f>
        <v>NG</v>
      </c>
      <c r="AB183" s="136"/>
      <c r="AC183" s="144"/>
      <c r="AD183" s="144"/>
      <c r="AE183" s="144"/>
      <c r="AF183" s="144"/>
      <c r="AG183" s="144"/>
      <c r="AH183" s="145"/>
      <c r="AI183" s="146"/>
      <c r="AJ183" s="68">
        <f t="shared" ref="AJ183" si="724">COUNTIF(AC183:AI183,"●")</f>
        <v>0</v>
      </c>
      <c r="AK183" s="70">
        <f t="shared" ref="AK183" si="725">IF(COUNTA(AC183:AI183)=0,-1,IF(OR(COUNTIF(AC183:AI183,"▲")&gt;6,AND(AC182&lt;$N$9,$N$9&lt;AI182)),0.285,IF(AJ182+AJ183=0,0,AJ183/(AJ183+AJ182))))</f>
        <v>-1</v>
      </c>
      <c r="AL183" s="68" t="str">
        <f>TEXT(AI182,"YYYY-MM")</f>
        <v>2028-08</v>
      </c>
      <c r="AM183" s="69" cm="1">
        <f t="array" ref="AM183">IF(AL183=AL182,0,SUMPRODUCT((AC182:AI182&gt;=$N$8)*(AC182:AI182 &lt;= $N$9)*(TEXT(AC182:AI182,"yyyy-mm")=AL183)*(AC183:AI183 = "●")))</f>
        <v>0</v>
      </c>
      <c r="AN183" s="69" cm="1">
        <f t="array" ref="AN183">IF(AL183=AL182,0,SUMPRODUCT((AC182:AI182&gt;=$N$8)*(AC182:AI182 &lt;= $N$9)*(TEXT(AC182:AI182,"yyyy-mm")=AL183)*(AC183:AI183 = "▲")))</f>
        <v>0</v>
      </c>
      <c r="AO183" s="69" cm="1">
        <f t="array" ref="AO183">IF(AL183=AL182,0,SUMPRODUCT((AC182:AI182&gt;=$N$8)*(AC182:AI182 &lt;= $N$9)*(TEXT(AC182:AI182,"yyyy-mm")=AL183)*(AC183:AI183 = "★")))</f>
        <v>0</v>
      </c>
      <c r="AP183" s="68"/>
      <c r="AQ183" s="19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3"/>
    </row>
    <row r="184" spans="9:55" s="8" customFormat="1" ht="20.25" customHeight="1" x14ac:dyDescent="0.45">
      <c r="I184" s="4"/>
      <c r="J184" s="86"/>
      <c r="K184" s="135"/>
      <c r="L184" s="132">
        <v>129</v>
      </c>
      <c r="M184" s="141">
        <f>S182+1</f>
        <v>46846</v>
      </c>
      <c r="N184" s="141">
        <f t="shared" ref="N184:S184" si="726">M184+1</f>
        <v>46847</v>
      </c>
      <c r="O184" s="141">
        <f t="shared" si="726"/>
        <v>46848</v>
      </c>
      <c r="P184" s="141">
        <f t="shared" si="726"/>
        <v>46849</v>
      </c>
      <c r="Q184" s="141">
        <f t="shared" si="726"/>
        <v>46850</v>
      </c>
      <c r="R184" s="142">
        <f t="shared" si="726"/>
        <v>46851</v>
      </c>
      <c r="S184" s="143">
        <f t="shared" si="726"/>
        <v>46852</v>
      </c>
      <c r="T184" s="135">
        <f t="shared" ref="T184" si="727">COUNTIF(M185:S185,"★")</f>
        <v>0</v>
      </c>
      <c r="U184" s="135"/>
      <c r="V184" s="135" t="str">
        <f>TEXT(M184,"YYYY-MM")</f>
        <v>2028-04</v>
      </c>
      <c r="W184" s="140" cm="1">
        <f t="array" ref="W184">SUMPRODUCT((M184:S184&gt;=$N$8)*(M184:S184 &lt;= $N$9)*(TEXT(M184:S184,"yyyy-mm")=V184)*(M185:S185 = "●"))</f>
        <v>0</v>
      </c>
      <c r="X184" s="140" cm="1">
        <f t="array" ref="X184">SUMPRODUCT((R184:S184&gt;=$N$8)*(R184:S184 &lt;= $N$9)*(TEXT(R184:S184,"yyyy-mm")=V184)*(R185:S185 = "▲"))</f>
        <v>0</v>
      </c>
      <c r="Y184" s="140" cm="1">
        <f t="array" ref="Y184">SUMPRODUCT((M184:S184&gt;=$N$8)*(M184:S184 &lt;= $N$9)*(TEXT(M184:S184,"yyyy-mm")=V184)*(M185:S185 = "★"))</f>
        <v>0</v>
      </c>
      <c r="Z184" s="135"/>
      <c r="AA184" s="135"/>
      <c r="AB184" s="132">
        <v>150</v>
      </c>
      <c r="AC184" s="141">
        <f>AI182+1</f>
        <v>46993</v>
      </c>
      <c r="AD184" s="141">
        <f t="shared" ref="AD184:AI184" si="728">AC184+1</f>
        <v>46994</v>
      </c>
      <c r="AE184" s="141">
        <f t="shared" si="728"/>
        <v>46995</v>
      </c>
      <c r="AF184" s="141">
        <f t="shared" si="728"/>
        <v>46996</v>
      </c>
      <c r="AG184" s="141">
        <f t="shared" si="728"/>
        <v>46997</v>
      </c>
      <c r="AH184" s="142">
        <f t="shared" si="728"/>
        <v>46998</v>
      </c>
      <c r="AI184" s="143">
        <f t="shared" si="728"/>
        <v>46999</v>
      </c>
      <c r="AJ184" s="68">
        <f t="shared" ref="AJ184" si="729">COUNTIF(AC185:AI185,"★")</f>
        <v>0</v>
      </c>
      <c r="AK184" s="68"/>
      <c r="AL184" s="68" t="str">
        <f>TEXT(AC184,"YYYY-MM")</f>
        <v>2028-08</v>
      </c>
      <c r="AM184" s="69" cm="1">
        <f t="array" ref="AM184">SUMPRODUCT((AC184:AI184&gt;=$N$8)*(AC184:AI184 &lt;= $N$9)*(TEXT(AC184:AI184,"yyyy-mm")=AL184)*(AC185:AI185 = "●"))</f>
        <v>0</v>
      </c>
      <c r="AN184" s="69" cm="1">
        <f t="array" ref="AN184">SUMPRODUCT((AH184:AI184&gt;=$N$8)*(AH184:AI184 &lt;= $N$9)*(TEXT(AH184:AI184,"yyyy-mm")=AL184)*(AH185:AI185 = "▲"))</f>
        <v>0</v>
      </c>
      <c r="AO184" s="69" cm="1">
        <f t="array" ref="AO184">SUMPRODUCT((AC184:AI184&gt;=$N$8)*(AC184:AI184 &lt;= $N$9)*(TEXT(AC184:AI184,"yyyy-mm")=AL184)*(AC185:AI185 = "★"))</f>
        <v>0</v>
      </c>
      <c r="AP184" s="68"/>
      <c r="AQ184" s="19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3"/>
    </row>
    <row r="185" spans="9:55" s="8" customFormat="1" ht="20.25" customHeight="1" thickBot="1" x14ac:dyDescent="0.5">
      <c r="I185" s="4"/>
      <c r="J185" s="86"/>
      <c r="K185" s="135" t="str">
        <f t="shared" ref="K185" si="730">IF(U185&gt;=0.285,"OK","NG")</f>
        <v>NG</v>
      </c>
      <c r="L185" s="136"/>
      <c r="M185" s="144"/>
      <c r="N185" s="144"/>
      <c r="O185" s="144"/>
      <c r="P185" s="144"/>
      <c r="Q185" s="144"/>
      <c r="R185" s="145"/>
      <c r="S185" s="146"/>
      <c r="T185" s="135">
        <f t="shared" ref="T185" si="731">COUNTIF(M185:S185,"●")</f>
        <v>0</v>
      </c>
      <c r="U185" s="147">
        <f t="shared" ref="U185" si="732">IF(COUNTA(M185:S185)=0,-1,IF(OR(COUNTIF(M185:S185,"▲")&gt;6,AND(M184&lt;$N$9,$N$9&lt;S184)),0.285,IF(T184+T185=0,0,T185/(T185+T184))))</f>
        <v>-1</v>
      </c>
      <c r="V185" s="135" t="str">
        <f>TEXT(S184,"YYYY-MM")</f>
        <v>2028-04</v>
      </c>
      <c r="W185" s="140" cm="1">
        <f t="array" ref="W185">IF(V185=V184,0,SUMPRODUCT((M184:S184&gt;=$N$8)*(M184:S184 &lt;= $N$9)*(TEXT(M184:S184,"yyyy-mm")=V185)*(M185:S185 = "●")))</f>
        <v>0</v>
      </c>
      <c r="X185" s="140" cm="1">
        <f t="array" ref="X185">IF(V185=V184,0,SUMPRODUCT((M184:S184&gt;=$N$8)*(M184:S184 &lt;= $N$9)*(TEXT(M184:S184,"yyyy-mm")=V185)*(M185:S185 = "▲")))</f>
        <v>0</v>
      </c>
      <c r="Y185" s="140" cm="1">
        <f t="array" ref="Y185">IF(V185=V184,0,SUMPRODUCT((M184:S184&gt;=$N$8)*(M184:S184 &lt;= $N$9)*(TEXT(M184:S184,"yyyy-mm")=V185)*(M185:S185 = "★")))</f>
        <v>0</v>
      </c>
      <c r="Z185" s="135"/>
      <c r="AA185" s="135" t="str">
        <f t="shared" ref="AA185" si="733">IF(AK185&gt;=0.285,"OK","NG")</f>
        <v>NG</v>
      </c>
      <c r="AB185" s="136"/>
      <c r="AC185" s="144"/>
      <c r="AD185" s="144"/>
      <c r="AE185" s="144"/>
      <c r="AF185" s="144"/>
      <c r="AG185" s="144"/>
      <c r="AH185" s="145"/>
      <c r="AI185" s="146"/>
      <c r="AJ185" s="68">
        <f t="shared" ref="AJ185" si="734">COUNTIF(AC185:AI185,"●")</f>
        <v>0</v>
      </c>
      <c r="AK185" s="70">
        <f t="shared" ref="AK185" si="735">IF(COUNTA(AC185:AI185)=0,-1,IF(OR(COUNTIF(AC185:AI185,"▲")&gt;6,AND(AC184&lt;$N$9,$N$9&lt;AI184)),0.285,IF(AJ184+AJ185=0,0,AJ185/(AJ185+AJ184))))</f>
        <v>-1</v>
      </c>
      <c r="AL185" s="68" t="str">
        <f>TEXT(AI184,"YYYY-MM")</f>
        <v>2028-09</v>
      </c>
      <c r="AM185" s="69" cm="1">
        <f t="array" ref="AM185">IF(AL185=AL184,0,SUMPRODUCT((AC184:AI184&gt;=$N$8)*(AC184:AI184 &lt;= $N$9)*(TEXT(AC184:AI184,"yyyy-mm")=AL185)*(AC185:AI185 = "●")))</f>
        <v>0</v>
      </c>
      <c r="AN185" s="69" cm="1">
        <f t="array" ref="AN185">IF(AL185=AL184,0,SUMPRODUCT((AC184:AI184&gt;=$N$8)*(AC184:AI184 &lt;= $N$9)*(TEXT(AC184:AI184,"yyyy-mm")=AL185)*(AC185:AI185 = "▲")))</f>
        <v>0</v>
      </c>
      <c r="AO185" s="69" cm="1">
        <f t="array" ref="AO185">IF(AL185=AL184,0,SUMPRODUCT((AC184:AI184&gt;=$N$8)*(AC184:AI184 &lt;= $N$9)*(TEXT(AC184:AI184,"yyyy-mm")=AL185)*(AC185:AI185 = "★")))</f>
        <v>0</v>
      </c>
      <c r="AP185" s="68"/>
      <c r="AQ185" s="19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3"/>
    </row>
    <row r="186" spans="9:55" s="8" customFormat="1" ht="20.25" customHeight="1" x14ac:dyDescent="0.45">
      <c r="I186" s="4"/>
      <c r="J186" s="86"/>
      <c r="K186" s="135"/>
      <c r="L186" s="132">
        <v>130</v>
      </c>
      <c r="M186" s="141">
        <f>S184+1</f>
        <v>46853</v>
      </c>
      <c r="N186" s="141">
        <f t="shared" ref="N186:S186" si="736">M186+1</f>
        <v>46854</v>
      </c>
      <c r="O186" s="141">
        <f t="shared" si="736"/>
        <v>46855</v>
      </c>
      <c r="P186" s="141">
        <f t="shared" si="736"/>
        <v>46856</v>
      </c>
      <c r="Q186" s="141">
        <f t="shared" si="736"/>
        <v>46857</v>
      </c>
      <c r="R186" s="142">
        <f t="shared" si="736"/>
        <v>46858</v>
      </c>
      <c r="S186" s="143">
        <f t="shared" si="736"/>
        <v>46859</v>
      </c>
      <c r="T186" s="135">
        <f t="shared" ref="T186" si="737">COUNTIF(M187:S187,"★")</f>
        <v>0</v>
      </c>
      <c r="U186" s="135"/>
      <c r="V186" s="135" t="str">
        <f>TEXT(M186,"YYYY-MM")</f>
        <v>2028-04</v>
      </c>
      <c r="W186" s="140" cm="1">
        <f t="array" ref="W186">SUMPRODUCT((M186:S186&gt;=$N$8)*(M186:S186 &lt;= $N$9)*(TEXT(M186:S186,"yyyy-mm")=V186)*(M187:S187 = "●"))</f>
        <v>0</v>
      </c>
      <c r="X186" s="140" cm="1">
        <f t="array" ref="X186">SUMPRODUCT((R186:S186&gt;=$N$8)*(R186:S186 &lt;= $N$9)*(TEXT(R186:S186,"yyyy-mm")=V186)*(R187:S187 = "▲"))</f>
        <v>0</v>
      </c>
      <c r="Y186" s="140" cm="1">
        <f t="array" ref="Y186">SUMPRODUCT((M186:S186&gt;=$N$8)*(M186:S186 &lt;= $N$9)*(TEXT(M186:S186,"yyyy-mm")=V186)*(M187:S187 = "★"))</f>
        <v>0</v>
      </c>
      <c r="Z186" s="135"/>
      <c r="AA186" s="135"/>
      <c r="AB186" s="132">
        <v>151</v>
      </c>
      <c r="AC186" s="141">
        <f>AI184+1</f>
        <v>47000</v>
      </c>
      <c r="AD186" s="141">
        <f t="shared" ref="AD186:AI186" si="738">AC186+1</f>
        <v>47001</v>
      </c>
      <c r="AE186" s="141">
        <f t="shared" si="738"/>
        <v>47002</v>
      </c>
      <c r="AF186" s="141">
        <f t="shared" si="738"/>
        <v>47003</v>
      </c>
      <c r="AG186" s="141">
        <f t="shared" si="738"/>
        <v>47004</v>
      </c>
      <c r="AH186" s="142">
        <f t="shared" si="738"/>
        <v>47005</v>
      </c>
      <c r="AI186" s="143">
        <f t="shared" si="738"/>
        <v>47006</v>
      </c>
      <c r="AJ186" s="68">
        <f t="shared" ref="AJ186" si="739">COUNTIF(AC187:AI187,"★")</f>
        <v>0</v>
      </c>
      <c r="AK186" s="68"/>
      <c r="AL186" s="68" t="str">
        <f>TEXT(AC186,"YYYY-MM")</f>
        <v>2028-09</v>
      </c>
      <c r="AM186" s="69" cm="1">
        <f t="array" ref="AM186">SUMPRODUCT((AC186:AI186&gt;=$N$8)*(AC186:AI186 &lt;= $N$9)*(TEXT(AC186:AI186,"yyyy-mm")=AL186)*(AC187:AI187 = "●"))</f>
        <v>0</v>
      </c>
      <c r="AN186" s="69" cm="1">
        <f t="array" ref="AN186">SUMPRODUCT((AH186:AI186&gt;=$N$8)*(AH186:AI186 &lt;= $N$9)*(TEXT(AH186:AI186,"yyyy-mm")=AL186)*(AH187:AI187 = "▲"))</f>
        <v>0</v>
      </c>
      <c r="AO186" s="69" cm="1">
        <f t="array" ref="AO186">SUMPRODUCT((AC186:AI186&gt;=$N$8)*(AC186:AI186 &lt;= $N$9)*(TEXT(AC186:AI186,"yyyy-mm")=AL186)*(AC187:AI187 = "★"))</f>
        <v>0</v>
      </c>
      <c r="AP186" s="68"/>
      <c r="AQ186" s="19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3"/>
    </row>
    <row r="187" spans="9:55" s="8" customFormat="1" ht="20.25" customHeight="1" thickBot="1" x14ac:dyDescent="0.5">
      <c r="I187" s="4"/>
      <c r="J187" s="86"/>
      <c r="K187" s="135" t="str">
        <f t="shared" ref="K187" si="740">IF(U187&gt;=0.285,"OK","NG")</f>
        <v>NG</v>
      </c>
      <c r="L187" s="136"/>
      <c r="M187" s="144"/>
      <c r="N187" s="144"/>
      <c r="O187" s="144"/>
      <c r="P187" s="144"/>
      <c r="Q187" s="144"/>
      <c r="R187" s="145"/>
      <c r="S187" s="146"/>
      <c r="T187" s="135">
        <f t="shared" ref="T187" si="741">COUNTIF(M187:S187,"●")</f>
        <v>0</v>
      </c>
      <c r="U187" s="147">
        <f t="shared" ref="U187" si="742">IF(COUNTA(M187:S187)=0,-1,IF(OR(COUNTIF(M187:S187,"▲")&gt;6,AND(M186&lt;$N$9,$N$9&lt;S186)),0.285,IF(T186+T187=0,0,T187/(T187+T186))))</f>
        <v>-1</v>
      </c>
      <c r="V187" s="135" t="str">
        <f>TEXT(S186,"YYYY-MM")</f>
        <v>2028-04</v>
      </c>
      <c r="W187" s="140" cm="1">
        <f t="array" ref="W187">IF(V187=V186,0,SUMPRODUCT((M186:S186&gt;=$N$8)*(M186:S186 &lt;= $N$9)*(TEXT(M186:S186,"yyyy-mm")=V187)*(M187:S187 = "●")))</f>
        <v>0</v>
      </c>
      <c r="X187" s="140" cm="1">
        <f t="array" ref="X187">IF(V187=V186,0,SUMPRODUCT((M186:S186&gt;=$N$8)*(M186:S186 &lt;= $N$9)*(TEXT(M186:S186,"yyyy-mm")=V187)*(M187:S187 = "▲")))</f>
        <v>0</v>
      </c>
      <c r="Y187" s="140" cm="1">
        <f t="array" ref="Y187">IF(V187=V186,0,SUMPRODUCT((M186:S186&gt;=$N$8)*(M186:S186 &lt;= $N$9)*(TEXT(M186:S186,"yyyy-mm")=V187)*(M187:S187 = "★")))</f>
        <v>0</v>
      </c>
      <c r="Z187" s="135"/>
      <c r="AA187" s="135" t="str">
        <f t="shared" ref="AA187" si="743">IF(AK187&gt;=0.285,"OK","NG")</f>
        <v>NG</v>
      </c>
      <c r="AB187" s="136"/>
      <c r="AC187" s="144"/>
      <c r="AD187" s="144"/>
      <c r="AE187" s="144"/>
      <c r="AF187" s="144"/>
      <c r="AG187" s="144"/>
      <c r="AH187" s="145"/>
      <c r="AI187" s="146"/>
      <c r="AJ187" s="68">
        <f t="shared" ref="AJ187" si="744">COUNTIF(AC187:AI187,"●")</f>
        <v>0</v>
      </c>
      <c r="AK187" s="70">
        <f t="shared" ref="AK187" si="745">IF(COUNTA(AC187:AI187)=0,-1,IF(OR(COUNTIF(AC187:AI187,"▲")&gt;6,AND(AC186&lt;$N$9,$N$9&lt;AI186)),0.285,IF(AJ186+AJ187=0,0,AJ187/(AJ187+AJ186))))</f>
        <v>-1</v>
      </c>
      <c r="AL187" s="68" t="str">
        <f>TEXT(AI186,"YYYY-MM")</f>
        <v>2028-09</v>
      </c>
      <c r="AM187" s="69" cm="1">
        <f t="array" ref="AM187">IF(AL187=AL186,0,SUMPRODUCT((AC186:AI186&gt;=$N$8)*(AC186:AI186 &lt;= $N$9)*(TEXT(AC186:AI186,"yyyy-mm")=AL187)*(AC187:AI187 = "●")))</f>
        <v>0</v>
      </c>
      <c r="AN187" s="69" cm="1">
        <f t="array" ref="AN187">IF(AL187=AL186,0,SUMPRODUCT((AC186:AI186&gt;=$N$8)*(AC186:AI186 &lt;= $N$9)*(TEXT(AC186:AI186,"yyyy-mm")=AL187)*(AC187:AI187 = "▲")))</f>
        <v>0</v>
      </c>
      <c r="AO187" s="69" cm="1">
        <f t="array" ref="AO187">IF(AL187=AL186,0,SUMPRODUCT((AC186:AI186&gt;=$N$8)*(AC186:AI186 &lt;= $N$9)*(TEXT(AC186:AI186,"yyyy-mm")=AL187)*(AC187:AI187 = "★")))</f>
        <v>0</v>
      </c>
      <c r="AP187" s="68"/>
      <c r="AQ187" s="19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3"/>
    </row>
    <row r="188" spans="9:55" s="8" customFormat="1" ht="20.25" customHeight="1" x14ac:dyDescent="0.45">
      <c r="I188" s="4"/>
      <c r="J188" s="86"/>
      <c r="K188" s="135"/>
      <c r="L188" s="132">
        <v>131</v>
      </c>
      <c r="M188" s="141">
        <f>S186+1</f>
        <v>46860</v>
      </c>
      <c r="N188" s="141">
        <f t="shared" ref="N188:S188" si="746">M188+1</f>
        <v>46861</v>
      </c>
      <c r="O188" s="141">
        <f t="shared" si="746"/>
        <v>46862</v>
      </c>
      <c r="P188" s="141">
        <f t="shared" si="746"/>
        <v>46863</v>
      </c>
      <c r="Q188" s="141">
        <f t="shared" si="746"/>
        <v>46864</v>
      </c>
      <c r="R188" s="142">
        <f t="shared" si="746"/>
        <v>46865</v>
      </c>
      <c r="S188" s="143">
        <f t="shared" si="746"/>
        <v>46866</v>
      </c>
      <c r="T188" s="135">
        <f t="shared" ref="T188" si="747">COUNTIF(M189:S189,"★")</f>
        <v>0</v>
      </c>
      <c r="U188" s="135"/>
      <c r="V188" s="135" t="str">
        <f>TEXT(M188,"YYYY-MM")</f>
        <v>2028-04</v>
      </c>
      <c r="W188" s="140" cm="1">
        <f t="array" ref="W188">SUMPRODUCT((M188:S188&gt;=$N$8)*(M188:S188 &lt;= $N$9)*(TEXT(M188:S188,"yyyy-mm")=V188)*(M189:S189 = "●"))</f>
        <v>0</v>
      </c>
      <c r="X188" s="140" cm="1">
        <f t="array" ref="X188">SUMPRODUCT((R188:S188&gt;=$N$8)*(R188:S188 &lt;= $N$9)*(TEXT(R188:S188,"yyyy-mm")=V188)*(R189:S189 = "▲"))</f>
        <v>0</v>
      </c>
      <c r="Y188" s="140" cm="1">
        <f t="array" ref="Y188">SUMPRODUCT((M188:S188&gt;=$N$8)*(M188:S188 &lt;= $N$9)*(TEXT(M188:S188,"yyyy-mm")=V188)*(M189:S189 = "★"))</f>
        <v>0</v>
      </c>
      <c r="Z188" s="135"/>
      <c r="AA188" s="135"/>
      <c r="AB188" s="132">
        <v>152</v>
      </c>
      <c r="AC188" s="141">
        <f>AI186+1</f>
        <v>47007</v>
      </c>
      <c r="AD188" s="141">
        <f t="shared" ref="AD188:AI188" si="748">AC188+1</f>
        <v>47008</v>
      </c>
      <c r="AE188" s="141">
        <f t="shared" si="748"/>
        <v>47009</v>
      </c>
      <c r="AF188" s="141">
        <f t="shared" si="748"/>
        <v>47010</v>
      </c>
      <c r="AG188" s="141">
        <f t="shared" si="748"/>
        <v>47011</v>
      </c>
      <c r="AH188" s="142">
        <f t="shared" si="748"/>
        <v>47012</v>
      </c>
      <c r="AI188" s="143">
        <f t="shared" si="748"/>
        <v>47013</v>
      </c>
      <c r="AJ188" s="68">
        <f t="shared" ref="AJ188" si="749">COUNTIF(AC189:AI189,"★")</f>
        <v>0</v>
      </c>
      <c r="AK188" s="68"/>
      <c r="AL188" s="68" t="str">
        <f>TEXT(AC188,"YYYY-MM")</f>
        <v>2028-09</v>
      </c>
      <c r="AM188" s="69" cm="1">
        <f t="array" ref="AM188">SUMPRODUCT((AC188:AI188&gt;=$N$8)*(AC188:AI188 &lt;= $N$9)*(TEXT(AC188:AI188,"yyyy-mm")=AL188)*(AC189:AI189 = "●"))</f>
        <v>0</v>
      </c>
      <c r="AN188" s="69" cm="1">
        <f t="array" ref="AN188">SUMPRODUCT((AH188:AI188&gt;=$N$8)*(AH188:AI188 &lt;= $N$9)*(TEXT(AH188:AI188,"yyyy-mm")=AL188)*(AH189:AI189 = "▲"))</f>
        <v>0</v>
      </c>
      <c r="AO188" s="69" cm="1">
        <f t="array" ref="AO188">SUMPRODUCT((AC188:AI188&gt;=$N$8)*(AC188:AI188 &lt;= $N$9)*(TEXT(AC188:AI188,"yyyy-mm")=AL188)*(AC189:AI189 = "★"))</f>
        <v>0</v>
      </c>
      <c r="AP188" s="68"/>
      <c r="AQ188" s="19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3"/>
    </row>
    <row r="189" spans="9:55" s="8" customFormat="1" ht="20.25" customHeight="1" thickBot="1" x14ac:dyDescent="0.5">
      <c r="I189" s="4"/>
      <c r="J189" s="86"/>
      <c r="K189" s="135" t="str">
        <f t="shared" ref="K189" si="750">IF(U189&gt;=0.285,"OK","NG")</f>
        <v>NG</v>
      </c>
      <c r="L189" s="136"/>
      <c r="M189" s="144"/>
      <c r="N189" s="144"/>
      <c r="O189" s="144"/>
      <c r="P189" s="144"/>
      <c r="Q189" s="144"/>
      <c r="R189" s="145"/>
      <c r="S189" s="146"/>
      <c r="T189" s="135">
        <f t="shared" ref="T189" si="751">COUNTIF(M189:S189,"●")</f>
        <v>0</v>
      </c>
      <c r="U189" s="147">
        <f t="shared" ref="U189" si="752">IF(COUNTA(M189:S189)=0,-1,IF(OR(COUNTIF(M189:S189,"▲")&gt;6,AND(M188&lt;$N$9,$N$9&lt;S188)),0.285,IF(T188+T189=0,0,T189/(T189+T188))))</f>
        <v>-1</v>
      </c>
      <c r="V189" s="135" t="str">
        <f>TEXT(S188,"YYYY-MM")</f>
        <v>2028-04</v>
      </c>
      <c r="W189" s="140" cm="1">
        <f t="array" ref="W189">IF(V189=V188,0,SUMPRODUCT((M188:S188&gt;=$N$8)*(M188:S188 &lt;= $N$9)*(TEXT(M188:S188,"yyyy-mm")=V189)*(M189:S189 = "●")))</f>
        <v>0</v>
      </c>
      <c r="X189" s="140" cm="1">
        <f t="array" ref="X189">IF(V189=V188,0,SUMPRODUCT((M188:S188&gt;=$N$8)*(M188:S188 &lt;= $N$9)*(TEXT(M188:S188,"yyyy-mm")=V189)*(M189:S189 = "▲")))</f>
        <v>0</v>
      </c>
      <c r="Y189" s="140" cm="1">
        <f t="array" ref="Y189">IF(V189=V188,0,SUMPRODUCT((M188:S188&gt;=$N$8)*(M188:S188 &lt;= $N$9)*(TEXT(M188:S188,"yyyy-mm")=V189)*(M189:S189 = "★")))</f>
        <v>0</v>
      </c>
      <c r="Z189" s="135"/>
      <c r="AA189" s="135" t="str">
        <f t="shared" ref="AA189" si="753">IF(AK189&gt;=0.285,"OK","NG")</f>
        <v>NG</v>
      </c>
      <c r="AB189" s="136"/>
      <c r="AC189" s="144"/>
      <c r="AD189" s="144"/>
      <c r="AE189" s="144"/>
      <c r="AF189" s="144"/>
      <c r="AG189" s="144"/>
      <c r="AH189" s="145"/>
      <c r="AI189" s="146"/>
      <c r="AJ189" s="68">
        <f t="shared" ref="AJ189" si="754">COUNTIF(AC189:AI189,"●")</f>
        <v>0</v>
      </c>
      <c r="AK189" s="70">
        <f t="shared" ref="AK189" si="755">IF(COUNTA(AC189:AI189)=0,-1,IF(OR(COUNTIF(AC189:AI189,"▲")&gt;6,AND(AC188&lt;$N$9,$N$9&lt;AI188)),0.285,IF(AJ188+AJ189=0,0,AJ189/(AJ189+AJ188))))</f>
        <v>-1</v>
      </c>
      <c r="AL189" s="68" t="str">
        <f>TEXT(AI188,"YYYY-MM")</f>
        <v>2028-09</v>
      </c>
      <c r="AM189" s="69" cm="1">
        <f t="array" ref="AM189">IF(AL189=AL188,0,SUMPRODUCT((AC188:AI188&gt;=$N$8)*(AC188:AI188 &lt;= $N$9)*(TEXT(AC188:AI188,"yyyy-mm")=AL189)*(AC189:AI189 = "●")))</f>
        <v>0</v>
      </c>
      <c r="AN189" s="69" cm="1">
        <f t="array" ref="AN189">IF(AL189=AL188,0,SUMPRODUCT((AC188:AI188&gt;=$N$8)*(AC188:AI188 &lt;= $N$9)*(TEXT(AC188:AI188,"yyyy-mm")=AL189)*(AC189:AI189 = "▲")))</f>
        <v>0</v>
      </c>
      <c r="AO189" s="69" cm="1">
        <f t="array" ref="AO189">IF(AL189=AL188,0,SUMPRODUCT((AC188:AI188&gt;=$N$8)*(AC188:AI188 &lt;= $N$9)*(TEXT(AC188:AI188,"yyyy-mm")=AL189)*(AC189:AI189 = "★")))</f>
        <v>0</v>
      </c>
      <c r="AP189" s="68"/>
      <c r="AQ189" s="19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3"/>
    </row>
    <row r="190" spans="9:55" s="8" customFormat="1" ht="20.25" customHeight="1" x14ac:dyDescent="0.45">
      <c r="I190" s="4"/>
      <c r="J190" s="86"/>
      <c r="K190" s="135"/>
      <c r="L190" s="132">
        <v>132</v>
      </c>
      <c r="M190" s="141">
        <f>S188+1</f>
        <v>46867</v>
      </c>
      <c r="N190" s="141">
        <f t="shared" ref="N190:S190" si="756">M190+1</f>
        <v>46868</v>
      </c>
      <c r="O190" s="141">
        <f t="shared" si="756"/>
        <v>46869</v>
      </c>
      <c r="P190" s="141">
        <f t="shared" si="756"/>
        <v>46870</v>
      </c>
      <c r="Q190" s="141">
        <f t="shared" si="756"/>
        <v>46871</v>
      </c>
      <c r="R190" s="142">
        <f t="shared" si="756"/>
        <v>46872</v>
      </c>
      <c r="S190" s="143">
        <f t="shared" si="756"/>
        <v>46873</v>
      </c>
      <c r="T190" s="135">
        <f t="shared" ref="T190" si="757">COUNTIF(M191:S191,"★")</f>
        <v>0</v>
      </c>
      <c r="U190" s="135"/>
      <c r="V190" s="135" t="str">
        <f>TEXT(M190,"YYYY-MM")</f>
        <v>2028-04</v>
      </c>
      <c r="W190" s="140" cm="1">
        <f t="array" ref="W190">SUMPRODUCT((M190:S190&gt;=$N$8)*(M190:S190 &lt;= $N$9)*(TEXT(M190:S190,"yyyy-mm")=V190)*(M191:S191 = "●"))</f>
        <v>0</v>
      </c>
      <c r="X190" s="140" cm="1">
        <f t="array" ref="X190">SUMPRODUCT((R190:S190&gt;=$N$8)*(R190:S190 &lt;= $N$9)*(TEXT(R190:S190,"yyyy-mm")=V190)*(R191:S191 = "▲"))</f>
        <v>0</v>
      </c>
      <c r="Y190" s="140" cm="1">
        <f t="array" ref="Y190">SUMPRODUCT((M190:S190&gt;=$N$8)*(M190:S190 &lt;= $N$9)*(TEXT(M190:S190,"yyyy-mm")=V190)*(M191:S191 = "★"))</f>
        <v>0</v>
      </c>
      <c r="Z190" s="135"/>
      <c r="AA190" s="135"/>
      <c r="AB190" s="132">
        <v>153</v>
      </c>
      <c r="AC190" s="141">
        <f>AI188+1</f>
        <v>47014</v>
      </c>
      <c r="AD190" s="141">
        <f t="shared" ref="AD190:AI190" si="758">AC190+1</f>
        <v>47015</v>
      </c>
      <c r="AE190" s="141">
        <f t="shared" si="758"/>
        <v>47016</v>
      </c>
      <c r="AF190" s="141">
        <f t="shared" si="758"/>
        <v>47017</v>
      </c>
      <c r="AG190" s="141">
        <f t="shared" si="758"/>
        <v>47018</v>
      </c>
      <c r="AH190" s="142">
        <f t="shared" si="758"/>
        <v>47019</v>
      </c>
      <c r="AI190" s="143">
        <f t="shared" si="758"/>
        <v>47020</v>
      </c>
      <c r="AJ190" s="68">
        <f t="shared" ref="AJ190" si="759">COUNTIF(AC191:AI191,"★")</f>
        <v>0</v>
      </c>
      <c r="AK190" s="68"/>
      <c r="AL190" s="68" t="str">
        <f>TEXT(AC190,"YYYY-MM")</f>
        <v>2028-09</v>
      </c>
      <c r="AM190" s="69" cm="1">
        <f t="array" ref="AM190">SUMPRODUCT((AC190:AI190&gt;=$N$8)*(AC190:AI190 &lt;= $N$9)*(TEXT(AC190:AI190,"yyyy-mm")=AL190)*(AC191:AI191 = "●"))</f>
        <v>0</v>
      </c>
      <c r="AN190" s="69" cm="1">
        <f t="array" ref="AN190">SUMPRODUCT((AH190:AI190&gt;=$N$8)*(AH190:AI190 &lt;= $N$9)*(TEXT(AH190:AI190,"yyyy-mm")=AL190)*(AH191:AI191 = "▲"))</f>
        <v>0</v>
      </c>
      <c r="AO190" s="69" cm="1">
        <f t="array" ref="AO190">SUMPRODUCT((AC190:AI190&gt;=$N$8)*(AC190:AI190 &lt;= $N$9)*(TEXT(AC190:AI190,"yyyy-mm")=AL190)*(AC191:AI191 = "★"))</f>
        <v>0</v>
      </c>
      <c r="AP190" s="68"/>
      <c r="AQ190" s="19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3"/>
    </row>
    <row r="191" spans="9:55" s="8" customFormat="1" ht="20.25" customHeight="1" thickBot="1" x14ac:dyDescent="0.5">
      <c r="I191" s="4"/>
      <c r="J191" s="86"/>
      <c r="K191" s="135" t="str">
        <f t="shared" ref="K191:K201" si="760">IF(U191&gt;=0.285,"OK","NG")</f>
        <v>NG</v>
      </c>
      <c r="L191" s="136"/>
      <c r="M191" s="144"/>
      <c r="N191" s="144"/>
      <c r="O191" s="144"/>
      <c r="P191" s="144"/>
      <c r="Q191" s="144"/>
      <c r="R191" s="145"/>
      <c r="S191" s="146"/>
      <c r="T191" s="135">
        <f t="shared" ref="T191" si="761">COUNTIF(M191:S191,"●")</f>
        <v>0</v>
      </c>
      <c r="U191" s="147">
        <f t="shared" ref="U191:U201" si="762">IF(COUNTA(M191:S191)=0,-1,IF(OR(COUNTIF(M191:S191,"▲")&gt;6,AND(M190&lt;$N$9,$N$9&lt;S190)),0.285,IF(T190+T191=0,0,T191/(T191+T190))))</f>
        <v>-1</v>
      </c>
      <c r="V191" s="135" t="str">
        <f>TEXT(S190,"YYYY-MM")</f>
        <v>2028-04</v>
      </c>
      <c r="W191" s="140" cm="1">
        <f t="array" ref="W191">IF(V191=V190,0,SUMPRODUCT((M190:S190&gt;=$N$8)*(M190:S190 &lt;= $N$9)*(TEXT(M190:S190,"yyyy-mm")=V191)*(M191:S191 = "●")))</f>
        <v>0</v>
      </c>
      <c r="X191" s="140" cm="1">
        <f t="array" ref="X191">IF(V191=V190,0,SUMPRODUCT((M190:S190&gt;=$N$8)*(M190:S190 &lt;= $N$9)*(TEXT(M190:S190,"yyyy-mm")=V191)*(M191:S191 = "▲")))</f>
        <v>0</v>
      </c>
      <c r="Y191" s="140" cm="1">
        <f t="array" ref="Y191">IF(V191=V190,0,SUMPRODUCT((M190:S190&gt;=$N$8)*(M190:S190 &lt;= $N$9)*(TEXT(M190:S190,"yyyy-mm")=V191)*(M191:S191 = "★")))</f>
        <v>0</v>
      </c>
      <c r="Z191" s="135"/>
      <c r="AA191" s="135" t="str">
        <f t="shared" ref="AA191:AA201" si="763">IF(AK191&gt;=0.285,"OK","NG")</f>
        <v>NG</v>
      </c>
      <c r="AB191" s="136"/>
      <c r="AC191" s="144"/>
      <c r="AD191" s="144"/>
      <c r="AE191" s="144"/>
      <c r="AF191" s="144"/>
      <c r="AG191" s="144"/>
      <c r="AH191" s="145"/>
      <c r="AI191" s="146"/>
      <c r="AJ191" s="68">
        <f t="shared" ref="AJ191" si="764">COUNTIF(AC191:AI191,"●")</f>
        <v>0</v>
      </c>
      <c r="AK191" s="70">
        <f t="shared" ref="AK191:AK201" si="765">IF(COUNTA(AC191:AI191)=0,-1,IF(OR(COUNTIF(AC191:AI191,"▲")&gt;6,AND(AC190&lt;$N$9,$N$9&lt;AI190)),0.285,IF(AJ190+AJ191=0,0,AJ191/(AJ191+AJ190))))</f>
        <v>-1</v>
      </c>
      <c r="AL191" s="68" t="str">
        <f>TEXT(AI190,"YYYY-MM")</f>
        <v>2028-09</v>
      </c>
      <c r="AM191" s="69" cm="1">
        <f t="array" ref="AM191">IF(AL191=AL190,0,SUMPRODUCT((AC190:AI190&gt;=$N$8)*(AC190:AI190 &lt;= $N$9)*(TEXT(AC190:AI190,"yyyy-mm")=AL191)*(AC191:AI191 = "●")))</f>
        <v>0</v>
      </c>
      <c r="AN191" s="69" cm="1">
        <f t="array" ref="AN191">IF(AL191=AL190,0,SUMPRODUCT((AC190:AI190&gt;=$N$8)*(AC190:AI190 &lt;= $N$9)*(TEXT(AC190:AI190,"yyyy-mm")=AL191)*(AC191:AI191 = "▲")))</f>
        <v>0</v>
      </c>
      <c r="AO191" s="69" cm="1">
        <f t="array" ref="AO191">IF(AL191=AL190,0,SUMPRODUCT((AC190:AI190&gt;=$N$8)*(AC190:AI190 &lt;= $N$9)*(TEXT(AC190:AI190,"yyyy-mm")=AL191)*(AC191:AI191 = "★")))</f>
        <v>0</v>
      </c>
      <c r="AP191" s="68"/>
      <c r="AQ191" s="19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3"/>
    </row>
    <row r="192" spans="9:55" s="8" customFormat="1" ht="20.25" customHeight="1" x14ac:dyDescent="0.45">
      <c r="I192" s="4"/>
      <c r="J192" s="86"/>
      <c r="K192" s="135"/>
      <c r="L192" s="132">
        <v>133</v>
      </c>
      <c r="M192" s="141">
        <f>S190+1</f>
        <v>46874</v>
      </c>
      <c r="N192" s="141">
        <f t="shared" ref="N192:S192" si="766">M192+1</f>
        <v>46875</v>
      </c>
      <c r="O192" s="141">
        <f t="shared" si="766"/>
        <v>46876</v>
      </c>
      <c r="P192" s="141">
        <f t="shared" si="766"/>
        <v>46877</v>
      </c>
      <c r="Q192" s="141">
        <f t="shared" si="766"/>
        <v>46878</v>
      </c>
      <c r="R192" s="142">
        <f t="shared" si="766"/>
        <v>46879</v>
      </c>
      <c r="S192" s="143">
        <f t="shared" si="766"/>
        <v>46880</v>
      </c>
      <c r="T192" s="135">
        <f t="shared" ref="T192" si="767">COUNTIF(M193:S193,"★")</f>
        <v>0</v>
      </c>
      <c r="U192" s="135"/>
      <c r="V192" s="135" t="str">
        <f t="shared" ref="V192" si="768">TEXT(M192,"YYYY-MM")</f>
        <v>2028-05</v>
      </c>
      <c r="W192" s="140" cm="1">
        <f t="array" ref="W192">SUMPRODUCT((M192:S192&gt;=$N$8)*(M192:S192 &lt;= $N$9)*(TEXT(M192:S192,"yyyy-mm")=V192)*(M193:S193 = "●"))</f>
        <v>0</v>
      </c>
      <c r="X192" s="140" cm="1">
        <f t="array" ref="X192">SUMPRODUCT((R192:S192&gt;=$N$8)*(R192:S192 &lt;= $N$9)*(TEXT(R192:S192,"yyyy-mm")=V192)*(R193:S193 = "▲"))</f>
        <v>0</v>
      </c>
      <c r="Y192" s="140" cm="1">
        <f t="array" ref="Y192">SUMPRODUCT((M192:S192&gt;=$N$8)*(M192:S192 &lt;= $N$9)*(TEXT(M192:S192,"yyyy-mm")=V192)*(M193:S193 = "★"))</f>
        <v>0</v>
      </c>
      <c r="Z192" s="135"/>
      <c r="AA192" s="135"/>
      <c r="AB192" s="132">
        <v>154</v>
      </c>
      <c r="AC192" s="141">
        <f>AI190+1</f>
        <v>47021</v>
      </c>
      <c r="AD192" s="141">
        <f t="shared" ref="AD192:AI192" si="769">AC192+1</f>
        <v>47022</v>
      </c>
      <c r="AE192" s="141">
        <f t="shared" si="769"/>
        <v>47023</v>
      </c>
      <c r="AF192" s="141">
        <f t="shared" si="769"/>
        <v>47024</v>
      </c>
      <c r="AG192" s="141">
        <f t="shared" si="769"/>
        <v>47025</v>
      </c>
      <c r="AH192" s="142">
        <f t="shared" si="769"/>
        <v>47026</v>
      </c>
      <c r="AI192" s="143">
        <f t="shared" si="769"/>
        <v>47027</v>
      </c>
      <c r="AJ192" s="68">
        <f t="shared" ref="AJ192" si="770">COUNTIF(AC193:AI193,"★")</f>
        <v>0</v>
      </c>
      <c r="AK192" s="68"/>
      <c r="AL192" s="68" t="str">
        <f t="shared" ref="AL192" si="771">TEXT(AC192,"YYYY-MM")</f>
        <v>2028-09</v>
      </c>
      <c r="AM192" s="69" cm="1">
        <f t="array" ref="AM192">SUMPRODUCT((AC192:AI192&gt;=$N$8)*(AC192:AI192 &lt;= $N$9)*(TEXT(AC192:AI192,"yyyy-mm")=AL192)*(AC193:AI193 = "●"))</f>
        <v>0</v>
      </c>
      <c r="AN192" s="69" cm="1">
        <f t="array" ref="AN192">SUMPRODUCT((AH192:AI192&gt;=$N$8)*(AH192:AI192 &lt;= $N$9)*(TEXT(AH192:AI192,"yyyy-mm")=AL192)*(AH193:AI193 = "▲"))</f>
        <v>0</v>
      </c>
      <c r="AO192" s="69" cm="1">
        <f t="array" ref="AO192">SUMPRODUCT((AC192:AI192&gt;=$N$8)*(AC192:AI192 &lt;= $N$9)*(TEXT(AC192:AI192,"yyyy-mm")=AL192)*(AC193:AI193 = "★"))</f>
        <v>0</v>
      </c>
      <c r="AP192" s="68"/>
      <c r="AQ192" s="19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3"/>
    </row>
    <row r="193" spans="9:55" s="8" customFormat="1" ht="20.25" customHeight="1" thickBot="1" x14ac:dyDescent="0.5">
      <c r="I193" s="4"/>
      <c r="J193" s="86"/>
      <c r="K193" s="135" t="str">
        <f t="shared" ref="K193:K203" si="772">IF(U193&gt;=0.285,"OK","NG")</f>
        <v>NG</v>
      </c>
      <c r="L193" s="136"/>
      <c r="M193" s="144"/>
      <c r="N193" s="144"/>
      <c r="O193" s="144"/>
      <c r="P193" s="144"/>
      <c r="Q193" s="144"/>
      <c r="R193" s="145"/>
      <c r="S193" s="146"/>
      <c r="T193" s="135">
        <f t="shared" ref="T193" si="773">COUNTIF(M193:S193,"●")</f>
        <v>0</v>
      </c>
      <c r="U193" s="147">
        <f t="shared" ref="U193:U203" si="774">IF(COUNTA(M193:S193)=0,-1,IF(OR(COUNTIF(M193:S193,"▲")&gt;6,AND(M192&lt;$N$9,$N$9&lt;S192)),0.285,IF(T192+T193=0,0,T193/(T193+T192))))</f>
        <v>-1</v>
      </c>
      <c r="V193" s="135" t="str">
        <f t="shared" ref="V193" si="775">TEXT(S192,"YYYY-MM")</f>
        <v>2028-05</v>
      </c>
      <c r="W193" s="140" cm="1">
        <f t="array" ref="W193">IF(V193=V192,0,SUMPRODUCT((M192:S192&gt;=$N$8)*(M192:S192 &lt;= $N$9)*(TEXT(M192:S192,"yyyy-mm")=V193)*(M193:S193 = "●")))</f>
        <v>0</v>
      </c>
      <c r="X193" s="140" cm="1">
        <f t="array" ref="X193">IF(V193=V192,0,SUMPRODUCT((M192:S192&gt;=$N$8)*(M192:S192 &lt;= $N$9)*(TEXT(M192:S192,"yyyy-mm")=V193)*(M193:S193 = "▲")))</f>
        <v>0</v>
      </c>
      <c r="Y193" s="140" cm="1">
        <f t="array" ref="Y193">IF(V193=V192,0,SUMPRODUCT((M192:S192&gt;=$N$8)*(M192:S192 &lt;= $N$9)*(TEXT(M192:S192,"yyyy-mm")=V193)*(M193:S193 = "★")))</f>
        <v>0</v>
      </c>
      <c r="Z193" s="135"/>
      <c r="AA193" s="135" t="str">
        <f t="shared" ref="AA193:AA203" si="776">IF(AK193&gt;=0.285,"OK","NG")</f>
        <v>NG</v>
      </c>
      <c r="AB193" s="136"/>
      <c r="AC193" s="144"/>
      <c r="AD193" s="144"/>
      <c r="AE193" s="144"/>
      <c r="AF193" s="144"/>
      <c r="AG193" s="144"/>
      <c r="AH193" s="145"/>
      <c r="AI193" s="146"/>
      <c r="AJ193" s="68">
        <f t="shared" ref="AJ193" si="777">COUNTIF(AC193:AI193,"●")</f>
        <v>0</v>
      </c>
      <c r="AK193" s="70">
        <f t="shared" ref="AK193:AK203" si="778">IF(COUNTA(AC193:AI193)=0,-1,IF(OR(COUNTIF(AC193:AI193,"▲")&gt;6,AND(AC192&lt;$N$9,$N$9&lt;AI192)),0.285,IF(AJ192+AJ193=0,0,AJ193/(AJ193+AJ192))))</f>
        <v>-1</v>
      </c>
      <c r="AL193" s="68" t="str">
        <f t="shared" ref="AL193" si="779">TEXT(AI192,"YYYY-MM")</f>
        <v>2028-10</v>
      </c>
      <c r="AM193" s="69" cm="1">
        <f t="array" ref="AM193">IF(AL193=AL192,0,SUMPRODUCT((AC192:AI192&gt;=$N$8)*(AC192:AI192 &lt;= $N$9)*(TEXT(AC192:AI192,"yyyy-mm")=AL193)*(AC193:AI193 = "●")))</f>
        <v>0</v>
      </c>
      <c r="AN193" s="69" cm="1">
        <f t="array" ref="AN193">IF(AL193=AL192,0,SUMPRODUCT((AC192:AI192&gt;=$N$8)*(AC192:AI192 &lt;= $N$9)*(TEXT(AC192:AI192,"yyyy-mm")=AL193)*(AC193:AI193 = "▲")))</f>
        <v>0</v>
      </c>
      <c r="AO193" s="69" cm="1">
        <f t="array" ref="AO193">IF(AL193=AL192,0,SUMPRODUCT((AC192:AI192&gt;=$N$8)*(AC192:AI192 &lt;= $N$9)*(TEXT(AC192:AI192,"yyyy-mm")=AL193)*(AC193:AI193 = "★")))</f>
        <v>0</v>
      </c>
      <c r="AP193" s="68"/>
      <c r="AQ193" s="19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3"/>
    </row>
    <row r="194" spans="9:55" s="8" customFormat="1" ht="20.25" customHeight="1" x14ac:dyDescent="0.45">
      <c r="I194" s="4"/>
      <c r="J194" s="86"/>
      <c r="K194" s="135"/>
      <c r="L194" s="132">
        <v>134</v>
      </c>
      <c r="M194" s="141">
        <f>S192+1</f>
        <v>46881</v>
      </c>
      <c r="N194" s="141">
        <f t="shared" ref="N194:S194" si="780">M194+1</f>
        <v>46882</v>
      </c>
      <c r="O194" s="141">
        <f t="shared" si="780"/>
        <v>46883</v>
      </c>
      <c r="P194" s="141">
        <f t="shared" si="780"/>
        <v>46884</v>
      </c>
      <c r="Q194" s="141">
        <f t="shared" si="780"/>
        <v>46885</v>
      </c>
      <c r="R194" s="142">
        <f t="shared" si="780"/>
        <v>46886</v>
      </c>
      <c r="S194" s="143">
        <f t="shared" si="780"/>
        <v>46887</v>
      </c>
      <c r="T194" s="135">
        <f t="shared" ref="T194" si="781">COUNTIF(M195:S195,"★")</f>
        <v>0</v>
      </c>
      <c r="U194" s="135"/>
      <c r="V194" s="135" t="str">
        <f t="shared" ref="V194" si="782">TEXT(M194,"YYYY-MM")</f>
        <v>2028-05</v>
      </c>
      <c r="W194" s="140" cm="1">
        <f t="array" ref="W194">SUMPRODUCT((M194:S194&gt;=$N$8)*(M194:S194 &lt;= $N$9)*(TEXT(M194:S194,"yyyy-mm")=V194)*(M195:S195 = "●"))</f>
        <v>0</v>
      </c>
      <c r="X194" s="140" cm="1">
        <f t="array" ref="X194">SUMPRODUCT((R194:S194&gt;=$N$8)*(R194:S194 &lt;= $N$9)*(TEXT(R194:S194,"yyyy-mm")=V194)*(R195:S195 = "▲"))</f>
        <v>0</v>
      </c>
      <c r="Y194" s="140" cm="1">
        <f t="array" ref="Y194">SUMPRODUCT((M194:S194&gt;=$N$8)*(M194:S194 &lt;= $N$9)*(TEXT(M194:S194,"yyyy-mm")=V194)*(M195:S195 = "★"))</f>
        <v>0</v>
      </c>
      <c r="Z194" s="135"/>
      <c r="AA194" s="135"/>
      <c r="AB194" s="132">
        <v>155</v>
      </c>
      <c r="AC194" s="141">
        <f>AI192+1</f>
        <v>47028</v>
      </c>
      <c r="AD194" s="141">
        <f t="shared" ref="AD194:AI194" si="783">AC194+1</f>
        <v>47029</v>
      </c>
      <c r="AE194" s="141">
        <f t="shared" si="783"/>
        <v>47030</v>
      </c>
      <c r="AF194" s="141">
        <f t="shared" si="783"/>
        <v>47031</v>
      </c>
      <c r="AG194" s="141">
        <f t="shared" si="783"/>
        <v>47032</v>
      </c>
      <c r="AH194" s="142">
        <f t="shared" si="783"/>
        <v>47033</v>
      </c>
      <c r="AI194" s="143">
        <f t="shared" si="783"/>
        <v>47034</v>
      </c>
      <c r="AJ194" s="68">
        <f t="shared" ref="AJ194" si="784">COUNTIF(AC195:AI195,"★")</f>
        <v>0</v>
      </c>
      <c r="AK194" s="68"/>
      <c r="AL194" s="68" t="str">
        <f t="shared" ref="AL194" si="785">TEXT(AC194,"YYYY-MM")</f>
        <v>2028-10</v>
      </c>
      <c r="AM194" s="69" cm="1">
        <f t="array" ref="AM194">SUMPRODUCT((AC194:AI194&gt;=$N$8)*(AC194:AI194 &lt;= $N$9)*(TEXT(AC194:AI194,"yyyy-mm")=AL194)*(AC195:AI195 = "●"))</f>
        <v>0</v>
      </c>
      <c r="AN194" s="69" cm="1">
        <f t="array" ref="AN194">SUMPRODUCT((AH194:AI194&gt;=$N$8)*(AH194:AI194 &lt;= $N$9)*(TEXT(AH194:AI194,"yyyy-mm")=AL194)*(AH195:AI195 = "▲"))</f>
        <v>0</v>
      </c>
      <c r="AO194" s="69" cm="1">
        <f t="array" ref="AO194">SUMPRODUCT((AC194:AI194&gt;=$N$8)*(AC194:AI194 &lt;= $N$9)*(TEXT(AC194:AI194,"yyyy-mm")=AL194)*(AC195:AI195 = "★"))</f>
        <v>0</v>
      </c>
      <c r="AP194" s="65"/>
      <c r="AQ194" s="7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3"/>
    </row>
    <row r="195" spans="9:55" s="8" customFormat="1" ht="20.25" customHeight="1" thickBot="1" x14ac:dyDescent="0.5">
      <c r="I195" s="4"/>
      <c r="J195" s="86"/>
      <c r="K195" s="135" t="str">
        <f t="shared" ref="K195:K205" si="786">IF(U195&gt;=0.285,"OK","NG")</f>
        <v>NG</v>
      </c>
      <c r="L195" s="136"/>
      <c r="M195" s="144"/>
      <c r="N195" s="144"/>
      <c r="O195" s="144"/>
      <c r="P195" s="144"/>
      <c r="Q195" s="144"/>
      <c r="R195" s="145"/>
      <c r="S195" s="146"/>
      <c r="T195" s="135">
        <f t="shared" ref="T195" si="787">COUNTIF(M195:S195,"●")</f>
        <v>0</v>
      </c>
      <c r="U195" s="147">
        <f t="shared" ref="U195:U205" si="788">IF(COUNTA(M195:S195)=0,-1,IF(OR(COUNTIF(M195:S195,"▲")&gt;6,AND(M194&lt;$N$9,$N$9&lt;S194)),0.285,IF(T194+T195=0,0,T195/(T195+T194))))</f>
        <v>-1</v>
      </c>
      <c r="V195" s="135" t="str">
        <f t="shared" ref="V195" si="789">TEXT(S194,"YYYY-MM")</f>
        <v>2028-05</v>
      </c>
      <c r="W195" s="140" cm="1">
        <f t="array" ref="W195">IF(V195=V194,0,SUMPRODUCT((M194:S194&gt;=$N$8)*(M194:S194 &lt;= $N$9)*(TEXT(M194:S194,"yyyy-mm")=V195)*(M195:S195 = "●")))</f>
        <v>0</v>
      </c>
      <c r="X195" s="140" cm="1">
        <f t="array" ref="X195">IF(V195=V194,0,SUMPRODUCT((M194:S194&gt;=$N$8)*(M194:S194 &lt;= $N$9)*(TEXT(M194:S194,"yyyy-mm")=V195)*(M195:S195 = "▲")))</f>
        <v>0</v>
      </c>
      <c r="Y195" s="140" cm="1">
        <f t="array" ref="Y195">IF(V195=V194,0,SUMPRODUCT((M194:S194&gt;=$N$8)*(M194:S194 &lt;= $N$9)*(TEXT(M194:S194,"yyyy-mm")=V195)*(M195:S195 = "★")))</f>
        <v>0</v>
      </c>
      <c r="Z195" s="135"/>
      <c r="AA195" s="135" t="str">
        <f t="shared" ref="AA195:AA205" si="790">IF(AK195&gt;=0.285,"OK","NG")</f>
        <v>NG</v>
      </c>
      <c r="AB195" s="136"/>
      <c r="AC195" s="144"/>
      <c r="AD195" s="144"/>
      <c r="AE195" s="144"/>
      <c r="AF195" s="144"/>
      <c r="AG195" s="144"/>
      <c r="AH195" s="145"/>
      <c r="AI195" s="146"/>
      <c r="AJ195" s="68">
        <f t="shared" ref="AJ195" si="791">COUNTIF(AC195:AI195,"●")</f>
        <v>0</v>
      </c>
      <c r="AK195" s="70">
        <f t="shared" ref="AK195:AK205" si="792">IF(COUNTA(AC195:AI195)=0,-1,IF(OR(COUNTIF(AC195:AI195,"▲")&gt;6,AND(AC194&lt;$N$9,$N$9&lt;AI194)),0.285,IF(AJ194+AJ195=0,0,AJ195/(AJ195+AJ194))))</f>
        <v>-1</v>
      </c>
      <c r="AL195" s="68" t="str">
        <f t="shared" ref="AL195" si="793">TEXT(AI194,"YYYY-MM")</f>
        <v>2028-10</v>
      </c>
      <c r="AM195" s="69" cm="1">
        <f t="array" ref="AM195">IF(AL195=AL194,0,SUMPRODUCT((AC194:AI194&gt;=$N$8)*(AC194:AI194 &lt;= $N$9)*(TEXT(AC194:AI194,"yyyy-mm")=AL195)*(AC195:AI195 = "●")))</f>
        <v>0</v>
      </c>
      <c r="AN195" s="69" cm="1">
        <f t="array" ref="AN195">IF(AL195=AL194,0,SUMPRODUCT((AC194:AI194&gt;=$N$8)*(AC194:AI194 &lt;= $N$9)*(TEXT(AC194:AI194,"yyyy-mm")=AL195)*(AC195:AI195 = "▲")))</f>
        <v>0</v>
      </c>
      <c r="AO195" s="69" cm="1">
        <f t="array" ref="AO195">IF(AL195=AL194,0,SUMPRODUCT((AC194:AI194&gt;=$N$8)*(AC194:AI194 &lt;= $N$9)*(TEXT(AC194:AI194,"yyyy-mm")=AL195)*(AC195:AI195 = "★")))</f>
        <v>0</v>
      </c>
      <c r="AP195" s="65"/>
      <c r="AQ195" s="7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3"/>
    </row>
    <row r="196" spans="9:55" s="8" customFormat="1" ht="20.25" customHeight="1" x14ac:dyDescent="0.45">
      <c r="I196" s="3"/>
      <c r="J196" s="86"/>
      <c r="K196" s="135"/>
      <c r="L196" s="132">
        <v>135</v>
      </c>
      <c r="M196" s="141">
        <f>S194+1</f>
        <v>46888</v>
      </c>
      <c r="N196" s="141">
        <f t="shared" ref="N196:S196" si="794">M196+1</f>
        <v>46889</v>
      </c>
      <c r="O196" s="141">
        <f t="shared" si="794"/>
        <v>46890</v>
      </c>
      <c r="P196" s="141">
        <f t="shared" si="794"/>
        <v>46891</v>
      </c>
      <c r="Q196" s="141">
        <f t="shared" si="794"/>
        <v>46892</v>
      </c>
      <c r="R196" s="142">
        <f t="shared" si="794"/>
        <v>46893</v>
      </c>
      <c r="S196" s="143">
        <f t="shared" si="794"/>
        <v>46894</v>
      </c>
      <c r="T196" s="135">
        <f t="shared" ref="T196" si="795">COUNTIF(M197:S197,"★")</f>
        <v>0</v>
      </c>
      <c r="U196" s="135"/>
      <c r="V196" s="135" t="str">
        <f t="shared" ref="V196" si="796">TEXT(M196,"YYYY-MM")</f>
        <v>2028-05</v>
      </c>
      <c r="W196" s="140" cm="1">
        <f t="array" ref="W196">SUMPRODUCT((M196:S196&gt;=$N$8)*(M196:S196 &lt;= $N$9)*(TEXT(M196:S196,"yyyy-mm")=V196)*(M197:S197 = "●"))</f>
        <v>0</v>
      </c>
      <c r="X196" s="140" cm="1">
        <f t="array" ref="X196">SUMPRODUCT((R196:S196&gt;=$N$8)*(R196:S196 &lt;= $N$9)*(TEXT(R196:S196,"yyyy-mm")=V196)*(R197:S197 = "▲"))</f>
        <v>0</v>
      </c>
      <c r="Y196" s="140" cm="1">
        <f t="array" ref="Y196">SUMPRODUCT((M196:S196&gt;=$N$8)*(M196:S196 &lt;= $N$9)*(TEXT(M196:S196,"yyyy-mm")=V196)*(M197:S197 = "★"))</f>
        <v>0</v>
      </c>
      <c r="Z196" s="135"/>
      <c r="AA196" s="135"/>
      <c r="AB196" s="132">
        <v>156</v>
      </c>
      <c r="AC196" s="141">
        <f>AI194+1</f>
        <v>47035</v>
      </c>
      <c r="AD196" s="141">
        <f t="shared" ref="AD196:AI196" si="797">AC196+1</f>
        <v>47036</v>
      </c>
      <c r="AE196" s="141">
        <f t="shared" si="797"/>
        <v>47037</v>
      </c>
      <c r="AF196" s="141">
        <f t="shared" si="797"/>
        <v>47038</v>
      </c>
      <c r="AG196" s="141">
        <f t="shared" si="797"/>
        <v>47039</v>
      </c>
      <c r="AH196" s="142">
        <f t="shared" si="797"/>
        <v>47040</v>
      </c>
      <c r="AI196" s="143">
        <f t="shared" si="797"/>
        <v>47041</v>
      </c>
      <c r="AJ196" s="68">
        <f t="shared" ref="AJ196" si="798">COUNTIF(AC197:AI197,"★")</f>
        <v>0</v>
      </c>
      <c r="AK196" s="68"/>
      <c r="AL196" s="68" t="str">
        <f t="shared" ref="AL196" si="799">TEXT(AC196,"YYYY-MM")</f>
        <v>2028-10</v>
      </c>
      <c r="AM196" s="69" cm="1">
        <f t="array" ref="AM196">SUMPRODUCT((AC196:AI196&gt;=$N$8)*(AC196:AI196 &lt;= $N$9)*(TEXT(AC196:AI196,"yyyy-mm")=AL196)*(AC197:AI197 = "●"))</f>
        <v>0</v>
      </c>
      <c r="AN196" s="69" cm="1">
        <f t="array" ref="AN196">SUMPRODUCT((AH196:AI196&gt;=$N$8)*(AH196:AI196 &lt;= $N$9)*(TEXT(AH196:AI196,"yyyy-mm")=AL196)*(AH197:AI197 = "▲"))</f>
        <v>0</v>
      </c>
      <c r="AO196" s="69" cm="1">
        <f t="array" ref="AO196">SUMPRODUCT((AC196:AI196&gt;=$N$8)*(AC196:AI196 &lt;= $N$9)*(TEXT(AC196:AI196,"yyyy-mm")=AL196)*(AC197:AI197 = "★"))</f>
        <v>0</v>
      </c>
      <c r="AP196" s="65"/>
      <c r="AQ196" s="7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3"/>
    </row>
    <row r="197" spans="9:55" s="8" customFormat="1" ht="20.25" customHeight="1" thickBot="1" x14ac:dyDescent="0.5">
      <c r="I197" s="3"/>
      <c r="J197" s="86"/>
      <c r="K197" s="135" t="str">
        <f t="shared" ref="K197:K207" si="800">IF(U197&gt;=0.285,"OK","NG")</f>
        <v>NG</v>
      </c>
      <c r="L197" s="136"/>
      <c r="M197" s="144"/>
      <c r="N197" s="144"/>
      <c r="O197" s="144"/>
      <c r="P197" s="144"/>
      <c r="Q197" s="144"/>
      <c r="R197" s="145"/>
      <c r="S197" s="146"/>
      <c r="T197" s="135">
        <f t="shared" ref="T197" si="801">COUNTIF(M197:S197,"●")</f>
        <v>0</v>
      </c>
      <c r="U197" s="147">
        <f t="shared" ref="U197:U207" si="802">IF(COUNTA(M197:S197)=0,-1,IF(OR(COUNTIF(M197:S197,"▲")&gt;6,AND(M196&lt;$N$9,$N$9&lt;S196)),0.285,IF(T196+T197=0,0,T197/(T197+T196))))</f>
        <v>-1</v>
      </c>
      <c r="V197" s="135" t="str">
        <f t="shared" ref="V197" si="803">TEXT(S196,"YYYY-MM")</f>
        <v>2028-05</v>
      </c>
      <c r="W197" s="140" cm="1">
        <f t="array" ref="W197">IF(V197=V196,0,SUMPRODUCT((M196:S196&gt;=$N$8)*(M196:S196 &lt;= $N$9)*(TEXT(M196:S196,"yyyy-mm")=V197)*(M197:S197 = "●")))</f>
        <v>0</v>
      </c>
      <c r="X197" s="140" cm="1">
        <f t="array" ref="X197">IF(V197=V196,0,SUMPRODUCT((M196:S196&gt;=$N$8)*(M196:S196 &lt;= $N$9)*(TEXT(M196:S196,"yyyy-mm")=V197)*(M197:S197 = "▲")))</f>
        <v>0</v>
      </c>
      <c r="Y197" s="140" cm="1">
        <f t="array" ref="Y197">IF(V197=V196,0,SUMPRODUCT((M196:S196&gt;=$N$8)*(M196:S196 &lt;= $N$9)*(TEXT(M196:S196,"yyyy-mm")=V197)*(M197:S197 = "★")))</f>
        <v>0</v>
      </c>
      <c r="Z197" s="135"/>
      <c r="AA197" s="135" t="str">
        <f t="shared" ref="AA197:AA207" si="804">IF(AK197&gt;=0.285,"OK","NG")</f>
        <v>NG</v>
      </c>
      <c r="AB197" s="136"/>
      <c r="AC197" s="144"/>
      <c r="AD197" s="144"/>
      <c r="AE197" s="144"/>
      <c r="AF197" s="144"/>
      <c r="AG197" s="144"/>
      <c r="AH197" s="145"/>
      <c r="AI197" s="146"/>
      <c r="AJ197" s="68">
        <f t="shared" ref="AJ197" si="805">COUNTIF(AC197:AI197,"●")</f>
        <v>0</v>
      </c>
      <c r="AK197" s="70">
        <f t="shared" ref="AK197:AK207" si="806">IF(COUNTA(AC197:AI197)=0,-1,IF(OR(COUNTIF(AC197:AI197,"▲")&gt;6,AND(AC196&lt;$N$9,$N$9&lt;AI196)),0.285,IF(AJ196+AJ197=0,0,AJ197/(AJ197+AJ196))))</f>
        <v>-1</v>
      </c>
      <c r="AL197" s="68" t="str">
        <f t="shared" ref="AL197" si="807">TEXT(AI196,"YYYY-MM")</f>
        <v>2028-10</v>
      </c>
      <c r="AM197" s="69" cm="1">
        <f t="array" ref="AM197">IF(AL197=AL196,0,SUMPRODUCT((AC196:AI196&gt;=$N$8)*(AC196:AI196 &lt;= $N$9)*(TEXT(AC196:AI196,"yyyy-mm")=AL197)*(AC197:AI197 = "●")))</f>
        <v>0</v>
      </c>
      <c r="AN197" s="69" cm="1">
        <f t="array" ref="AN197">IF(AL197=AL196,0,SUMPRODUCT((AC196:AI196&gt;=$N$8)*(AC196:AI196 &lt;= $N$9)*(TEXT(AC196:AI196,"yyyy-mm")=AL197)*(AC197:AI197 = "▲")))</f>
        <v>0</v>
      </c>
      <c r="AO197" s="69" cm="1">
        <f t="array" ref="AO197">IF(AL197=AL196,0,SUMPRODUCT((AC196:AI196&gt;=$N$8)*(AC196:AI196 &lt;= $N$9)*(TEXT(AC196:AI196,"yyyy-mm")=AL197)*(AC197:AI197 = "★")))</f>
        <v>0</v>
      </c>
      <c r="AP197" s="65"/>
      <c r="AQ197" s="7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3"/>
    </row>
    <row r="198" spans="9:55" s="8" customFormat="1" ht="20.25" customHeight="1" x14ac:dyDescent="0.45">
      <c r="I198" s="3"/>
      <c r="J198" s="86"/>
      <c r="K198" s="135"/>
      <c r="L198" s="132">
        <v>136</v>
      </c>
      <c r="M198" s="141">
        <f>S196+1</f>
        <v>46895</v>
      </c>
      <c r="N198" s="141">
        <f t="shared" ref="N198:S198" si="808">M198+1</f>
        <v>46896</v>
      </c>
      <c r="O198" s="141">
        <f t="shared" si="808"/>
        <v>46897</v>
      </c>
      <c r="P198" s="141">
        <f t="shared" si="808"/>
        <v>46898</v>
      </c>
      <c r="Q198" s="141">
        <f t="shared" si="808"/>
        <v>46899</v>
      </c>
      <c r="R198" s="142">
        <f t="shared" si="808"/>
        <v>46900</v>
      </c>
      <c r="S198" s="143">
        <f t="shared" si="808"/>
        <v>46901</v>
      </c>
      <c r="T198" s="135">
        <f t="shared" ref="T198" si="809">COUNTIF(M199:S199,"★")</f>
        <v>0</v>
      </c>
      <c r="U198" s="135"/>
      <c r="V198" s="135" t="str">
        <f t="shared" ref="V198" si="810">TEXT(M198,"YYYY-MM")</f>
        <v>2028-05</v>
      </c>
      <c r="W198" s="140" cm="1">
        <f t="array" ref="W198">SUMPRODUCT((M198:S198&gt;=$N$8)*(M198:S198 &lt;= $N$9)*(TEXT(M198:S198,"yyyy-mm")=V198)*(M199:S199 = "●"))</f>
        <v>0</v>
      </c>
      <c r="X198" s="140" cm="1">
        <f t="array" ref="X198">SUMPRODUCT((R198:S198&gt;=$N$8)*(R198:S198 &lt;= $N$9)*(TEXT(R198:S198,"yyyy-mm")=V198)*(R199:S199 = "▲"))</f>
        <v>0</v>
      </c>
      <c r="Y198" s="140" cm="1">
        <f t="array" ref="Y198">SUMPRODUCT((M198:S198&gt;=$N$8)*(M198:S198 &lt;= $N$9)*(TEXT(M198:S198,"yyyy-mm")=V198)*(M199:S199 = "★"))</f>
        <v>0</v>
      </c>
      <c r="Z198" s="135"/>
      <c r="AA198" s="135"/>
      <c r="AB198" s="132">
        <v>157</v>
      </c>
      <c r="AC198" s="141">
        <f>AI196+1</f>
        <v>47042</v>
      </c>
      <c r="AD198" s="141">
        <f t="shared" ref="AD198:AI198" si="811">AC198+1</f>
        <v>47043</v>
      </c>
      <c r="AE198" s="141">
        <f t="shared" si="811"/>
        <v>47044</v>
      </c>
      <c r="AF198" s="141">
        <f t="shared" si="811"/>
        <v>47045</v>
      </c>
      <c r="AG198" s="141">
        <f t="shared" si="811"/>
        <v>47046</v>
      </c>
      <c r="AH198" s="142">
        <f t="shared" si="811"/>
        <v>47047</v>
      </c>
      <c r="AI198" s="143">
        <f t="shared" si="811"/>
        <v>47048</v>
      </c>
      <c r="AJ198" s="68">
        <f t="shared" ref="AJ198" si="812">COUNTIF(AC199:AI199,"★")</f>
        <v>0</v>
      </c>
      <c r="AK198" s="68"/>
      <c r="AL198" s="68" t="str">
        <f t="shared" ref="AL198" si="813">TEXT(AC198,"YYYY-MM")</f>
        <v>2028-10</v>
      </c>
      <c r="AM198" s="69" cm="1">
        <f t="array" ref="AM198">SUMPRODUCT((AC198:AI198&gt;=$N$8)*(AC198:AI198 &lt;= $N$9)*(TEXT(AC198:AI198,"yyyy-mm")=AL198)*(AC199:AI199 = "●"))</f>
        <v>0</v>
      </c>
      <c r="AN198" s="69" cm="1">
        <f t="array" ref="AN198">SUMPRODUCT((AH198:AI198&gt;=$N$8)*(AH198:AI198 &lt;= $N$9)*(TEXT(AH198:AI198,"yyyy-mm")=AL198)*(AH199:AI199 = "▲"))</f>
        <v>0</v>
      </c>
      <c r="AO198" s="69" cm="1">
        <f t="array" ref="AO198">SUMPRODUCT((AC198:AI198&gt;=$N$8)*(AC198:AI198 &lt;= $N$9)*(TEXT(AC198:AI198,"yyyy-mm")=AL198)*(AC199:AI199 = "★"))</f>
        <v>0</v>
      </c>
      <c r="AP198" s="65"/>
      <c r="AQ198" s="7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3"/>
    </row>
    <row r="199" spans="9:55" s="8" customFormat="1" ht="20.25" customHeight="1" thickBot="1" x14ac:dyDescent="0.5">
      <c r="I199" s="3"/>
      <c r="J199" s="86"/>
      <c r="K199" s="135" t="str">
        <f t="shared" ref="K199:K209" si="814">IF(U199&gt;=0.285,"OK","NG")</f>
        <v>NG</v>
      </c>
      <c r="L199" s="136"/>
      <c r="M199" s="144"/>
      <c r="N199" s="144"/>
      <c r="O199" s="144"/>
      <c r="P199" s="144"/>
      <c r="Q199" s="144"/>
      <c r="R199" s="145"/>
      <c r="S199" s="146"/>
      <c r="T199" s="135">
        <f t="shared" ref="T199" si="815">COUNTIF(M199:S199,"●")</f>
        <v>0</v>
      </c>
      <c r="U199" s="147">
        <f t="shared" ref="U199:U209" si="816">IF(COUNTA(M199:S199)=0,-1,IF(OR(COUNTIF(M199:S199,"▲")&gt;6,AND(M198&lt;$N$9,$N$9&lt;S198)),0.285,IF(T198+T199=0,0,T199/(T199+T198))))</f>
        <v>-1</v>
      </c>
      <c r="V199" s="135" t="str">
        <f t="shared" ref="V199" si="817">TEXT(S198,"YYYY-MM")</f>
        <v>2028-05</v>
      </c>
      <c r="W199" s="140" cm="1">
        <f t="array" ref="W199">IF(V199=V198,0,SUMPRODUCT((M198:S198&gt;=$N$8)*(M198:S198 &lt;= $N$9)*(TEXT(M198:S198,"yyyy-mm")=V199)*(M199:S199 = "●")))</f>
        <v>0</v>
      </c>
      <c r="X199" s="140" cm="1">
        <f t="array" ref="X199">IF(V199=V198,0,SUMPRODUCT((M198:S198&gt;=$N$8)*(M198:S198 &lt;= $N$9)*(TEXT(M198:S198,"yyyy-mm")=V199)*(M199:S199 = "▲")))</f>
        <v>0</v>
      </c>
      <c r="Y199" s="140" cm="1">
        <f t="array" ref="Y199">IF(V199=V198,0,SUMPRODUCT((M198:S198&gt;=$N$8)*(M198:S198 &lt;= $N$9)*(TEXT(M198:S198,"yyyy-mm")=V199)*(M199:S199 = "★")))</f>
        <v>0</v>
      </c>
      <c r="Z199" s="135"/>
      <c r="AA199" s="135" t="str">
        <f t="shared" ref="AA199:AA209" si="818">IF(AK199&gt;=0.285,"OK","NG")</f>
        <v>NG</v>
      </c>
      <c r="AB199" s="136"/>
      <c r="AC199" s="144"/>
      <c r="AD199" s="144"/>
      <c r="AE199" s="144"/>
      <c r="AF199" s="144"/>
      <c r="AG199" s="144"/>
      <c r="AH199" s="145"/>
      <c r="AI199" s="146"/>
      <c r="AJ199" s="68">
        <f t="shared" ref="AJ199" si="819">COUNTIF(AC199:AI199,"●")</f>
        <v>0</v>
      </c>
      <c r="AK199" s="70">
        <f t="shared" ref="AK199:AK209" si="820">IF(COUNTA(AC199:AI199)=0,-1,IF(OR(COUNTIF(AC199:AI199,"▲")&gt;6,AND(AC198&lt;$N$9,$N$9&lt;AI198)),0.285,IF(AJ198+AJ199=0,0,AJ199/(AJ199+AJ198))))</f>
        <v>-1</v>
      </c>
      <c r="AL199" s="68" t="str">
        <f t="shared" ref="AL199" si="821">TEXT(AI198,"YYYY-MM")</f>
        <v>2028-10</v>
      </c>
      <c r="AM199" s="69" cm="1">
        <f t="array" ref="AM199">IF(AL199=AL198,0,SUMPRODUCT((AC198:AI198&gt;=$N$8)*(AC198:AI198 &lt;= $N$9)*(TEXT(AC198:AI198,"yyyy-mm")=AL199)*(AC199:AI199 = "●")))</f>
        <v>0</v>
      </c>
      <c r="AN199" s="69" cm="1">
        <f t="array" ref="AN199">IF(AL199=AL198,0,SUMPRODUCT((AC198:AI198&gt;=$N$8)*(AC198:AI198 &lt;= $N$9)*(TEXT(AC198:AI198,"yyyy-mm")=AL199)*(AC199:AI199 = "▲")))</f>
        <v>0</v>
      </c>
      <c r="AO199" s="69" cm="1">
        <f t="array" ref="AO199">IF(AL199=AL198,0,SUMPRODUCT((AC198:AI198&gt;=$N$8)*(AC198:AI198 &lt;= $N$9)*(TEXT(AC198:AI198,"yyyy-mm")=AL199)*(AC199:AI199 = "★")))</f>
        <v>0</v>
      </c>
      <c r="AP199" s="65"/>
      <c r="AQ199" s="7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3"/>
    </row>
    <row r="200" spans="9:55" s="8" customFormat="1" ht="20.25" customHeight="1" x14ac:dyDescent="0.45">
      <c r="I200" s="3"/>
      <c r="J200" s="86"/>
      <c r="K200" s="135"/>
      <c r="L200" s="132">
        <v>137</v>
      </c>
      <c r="M200" s="141">
        <f>S198+1</f>
        <v>46902</v>
      </c>
      <c r="N200" s="141">
        <f t="shared" ref="N200:S200" si="822">M200+1</f>
        <v>46903</v>
      </c>
      <c r="O200" s="141">
        <f t="shared" si="822"/>
        <v>46904</v>
      </c>
      <c r="P200" s="141">
        <f t="shared" si="822"/>
        <v>46905</v>
      </c>
      <c r="Q200" s="141">
        <f t="shared" si="822"/>
        <v>46906</v>
      </c>
      <c r="R200" s="142">
        <f t="shared" si="822"/>
        <v>46907</v>
      </c>
      <c r="S200" s="143">
        <f t="shared" si="822"/>
        <v>46908</v>
      </c>
      <c r="T200" s="135">
        <f t="shared" ref="T200" si="823">COUNTIF(M201:S201,"★")</f>
        <v>0</v>
      </c>
      <c r="U200" s="135"/>
      <c r="V200" s="135" t="str">
        <f t="shared" ref="V200" si="824">TEXT(M200,"YYYY-MM")</f>
        <v>2028-05</v>
      </c>
      <c r="W200" s="140" cm="1">
        <f t="array" ref="W200">SUMPRODUCT((M200:S200&gt;=$N$8)*(M200:S200 &lt;= $N$9)*(TEXT(M200:S200,"yyyy-mm")=V200)*(M201:S201 = "●"))</f>
        <v>0</v>
      </c>
      <c r="X200" s="140" cm="1">
        <f t="array" ref="X200">SUMPRODUCT((R200:S200&gt;=$N$8)*(R200:S200 &lt;= $N$9)*(TEXT(R200:S200,"yyyy-mm")=V200)*(R201:S201 = "▲"))</f>
        <v>0</v>
      </c>
      <c r="Y200" s="140" cm="1">
        <f t="array" ref="Y200">SUMPRODUCT((M200:S200&gt;=$N$8)*(M200:S200 &lt;= $N$9)*(TEXT(M200:S200,"yyyy-mm")=V200)*(M201:S201 = "★"))</f>
        <v>0</v>
      </c>
      <c r="Z200" s="135"/>
      <c r="AA200" s="135"/>
      <c r="AB200" s="132">
        <v>158</v>
      </c>
      <c r="AC200" s="141">
        <f>AI198+1</f>
        <v>47049</v>
      </c>
      <c r="AD200" s="141">
        <f t="shared" ref="AD200:AI200" si="825">AC200+1</f>
        <v>47050</v>
      </c>
      <c r="AE200" s="141">
        <f t="shared" si="825"/>
        <v>47051</v>
      </c>
      <c r="AF200" s="141">
        <f t="shared" si="825"/>
        <v>47052</v>
      </c>
      <c r="AG200" s="141">
        <f t="shared" si="825"/>
        <v>47053</v>
      </c>
      <c r="AH200" s="142">
        <f t="shared" si="825"/>
        <v>47054</v>
      </c>
      <c r="AI200" s="143">
        <f t="shared" si="825"/>
        <v>47055</v>
      </c>
      <c r="AJ200" s="68">
        <f t="shared" ref="AJ200" si="826">COUNTIF(AC201:AI201,"★")</f>
        <v>0</v>
      </c>
      <c r="AK200" s="68"/>
      <c r="AL200" s="68" t="str">
        <f t="shared" ref="AL200" si="827">TEXT(AC200,"YYYY-MM")</f>
        <v>2028-10</v>
      </c>
      <c r="AM200" s="69" cm="1">
        <f t="array" ref="AM200">SUMPRODUCT((AC200:AI200&gt;=$N$8)*(AC200:AI200 &lt;= $N$9)*(TEXT(AC200:AI200,"yyyy-mm")=AL200)*(AC201:AI201 = "●"))</f>
        <v>0</v>
      </c>
      <c r="AN200" s="69" cm="1">
        <f t="array" ref="AN200">SUMPRODUCT((AH200:AI200&gt;=$N$8)*(AH200:AI200 &lt;= $N$9)*(TEXT(AH200:AI200,"yyyy-mm")=AL200)*(AH201:AI201 = "▲"))</f>
        <v>0</v>
      </c>
      <c r="AO200" s="69" cm="1">
        <f t="array" ref="AO200">SUMPRODUCT((AC200:AI200&gt;=$N$8)*(AC200:AI200 &lt;= $N$9)*(TEXT(AC200:AI200,"yyyy-mm")=AL200)*(AC201:AI201 = "★"))</f>
        <v>0</v>
      </c>
      <c r="AP200" s="68"/>
      <c r="AQ200" s="19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3"/>
    </row>
    <row r="201" spans="9:55" s="8" customFormat="1" ht="20.25" customHeight="1" thickBot="1" x14ac:dyDescent="0.5">
      <c r="I201" s="3"/>
      <c r="J201" s="86"/>
      <c r="K201" s="135" t="str">
        <f t="shared" ref="K201:K211" si="828">IF(U201&gt;=0.285,"OK","NG")</f>
        <v>NG</v>
      </c>
      <c r="L201" s="136"/>
      <c r="M201" s="144"/>
      <c r="N201" s="144"/>
      <c r="O201" s="144"/>
      <c r="P201" s="144"/>
      <c r="Q201" s="144"/>
      <c r="R201" s="145"/>
      <c r="S201" s="146"/>
      <c r="T201" s="135">
        <f t="shared" ref="T201" si="829">COUNTIF(M201:S201,"●")</f>
        <v>0</v>
      </c>
      <c r="U201" s="147">
        <f t="shared" ref="U201:U211" si="830">IF(COUNTA(M201:S201)=0,-1,IF(OR(COUNTIF(M201:S201,"▲")&gt;6,AND(M200&lt;$N$9,$N$9&lt;S200)),0.285,IF(T200+T201=0,0,T201/(T201+T200))))</f>
        <v>-1</v>
      </c>
      <c r="V201" s="135" t="str">
        <f t="shared" ref="V201" si="831">TEXT(S200,"YYYY-MM")</f>
        <v>2028-06</v>
      </c>
      <c r="W201" s="140" cm="1">
        <f t="array" ref="W201">IF(V201=V200,0,SUMPRODUCT((M200:S200&gt;=$N$8)*(M200:S200 &lt;= $N$9)*(TEXT(M200:S200,"yyyy-mm")=V201)*(M201:S201 = "●")))</f>
        <v>0</v>
      </c>
      <c r="X201" s="140" cm="1">
        <f t="array" ref="X201">IF(V201=V200,0,SUMPRODUCT((M200:S200&gt;=$N$8)*(M200:S200 &lt;= $N$9)*(TEXT(M200:S200,"yyyy-mm")=V201)*(M201:S201 = "▲")))</f>
        <v>0</v>
      </c>
      <c r="Y201" s="140" cm="1">
        <f t="array" ref="Y201">IF(V201=V200,0,SUMPRODUCT((M200:S200&gt;=$N$8)*(M200:S200 &lt;= $N$9)*(TEXT(M200:S200,"yyyy-mm")=V201)*(M201:S201 = "★")))</f>
        <v>0</v>
      </c>
      <c r="Z201" s="135"/>
      <c r="AA201" s="135" t="str">
        <f t="shared" ref="AA201:AA211" si="832">IF(AK201&gt;=0.285,"OK","NG")</f>
        <v>NG</v>
      </c>
      <c r="AB201" s="136"/>
      <c r="AC201" s="144"/>
      <c r="AD201" s="144"/>
      <c r="AE201" s="144"/>
      <c r="AF201" s="144"/>
      <c r="AG201" s="144"/>
      <c r="AH201" s="145"/>
      <c r="AI201" s="146"/>
      <c r="AJ201" s="68">
        <f t="shared" ref="AJ201" si="833">COUNTIF(AC201:AI201,"●")</f>
        <v>0</v>
      </c>
      <c r="AK201" s="70">
        <f t="shared" ref="AK201:AK211" si="834">IF(COUNTA(AC201:AI201)=0,-1,IF(OR(COUNTIF(AC201:AI201,"▲")&gt;6,AND(AC200&lt;$N$9,$N$9&lt;AI200)),0.285,IF(AJ200+AJ201=0,0,AJ201/(AJ201+AJ200))))</f>
        <v>-1</v>
      </c>
      <c r="AL201" s="68" t="str">
        <f t="shared" ref="AL201" si="835">TEXT(AI200,"YYYY-MM")</f>
        <v>2028-10</v>
      </c>
      <c r="AM201" s="69" cm="1">
        <f t="array" ref="AM201">IF(AL201=AL200,0,SUMPRODUCT((AC200:AI200&gt;=$N$8)*(AC200:AI200 &lt;= $N$9)*(TEXT(AC200:AI200,"yyyy-mm")=AL201)*(AC201:AI201 = "●")))</f>
        <v>0</v>
      </c>
      <c r="AN201" s="69" cm="1">
        <f t="array" ref="AN201">IF(AL201=AL200,0,SUMPRODUCT((AC200:AI200&gt;=$N$8)*(AC200:AI200 &lt;= $N$9)*(TEXT(AC200:AI200,"yyyy-mm")=AL201)*(AC201:AI201 = "▲")))</f>
        <v>0</v>
      </c>
      <c r="AO201" s="69" cm="1">
        <f t="array" ref="AO201">IF(AL201=AL200,0,SUMPRODUCT((AC200:AI200&gt;=$N$8)*(AC200:AI200 &lt;= $N$9)*(TEXT(AC200:AI200,"yyyy-mm")=AL201)*(AC201:AI201 = "★")))</f>
        <v>0</v>
      </c>
      <c r="AP201" s="68"/>
      <c r="AQ201" s="19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3"/>
    </row>
    <row r="202" spans="9:55" s="8" customFormat="1" x14ac:dyDescent="0.45">
      <c r="I202" s="3"/>
      <c r="J202" s="7"/>
      <c r="K202" s="9"/>
      <c r="L202" s="4"/>
      <c r="M202" s="4"/>
      <c r="N202" s="4"/>
      <c r="O202" s="4"/>
      <c r="P202" s="4"/>
      <c r="Q202" s="4"/>
      <c r="R202" s="4"/>
      <c r="S202" s="4"/>
      <c r="T202" s="7"/>
      <c r="U202" s="16">
        <f>IFERROR(AVERAGEIF(U160:U201,"&gt;-1"),0)</f>
        <v>0</v>
      </c>
      <c r="V202" s="7"/>
      <c r="W202" s="6"/>
      <c r="X202" s="6"/>
      <c r="Y202" s="6"/>
      <c r="Z202" s="7"/>
      <c r="AA202" s="10"/>
      <c r="AB202" s="4"/>
      <c r="AC202" s="4"/>
      <c r="AD202" s="4"/>
      <c r="AE202" s="4"/>
      <c r="AF202" s="4"/>
      <c r="AG202" s="4"/>
      <c r="AH202" s="4"/>
      <c r="AI202" s="4"/>
      <c r="AJ202" s="7"/>
      <c r="AK202" s="16">
        <f>IFERROR(AVERAGEIF(AK160:AK201,"&gt;-1"),0)</f>
        <v>0</v>
      </c>
      <c r="AL202" s="7"/>
      <c r="AM202" s="6"/>
      <c r="AN202" s="6"/>
      <c r="AO202" s="6"/>
      <c r="AP202" s="19"/>
      <c r="AQ202" s="19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3"/>
    </row>
    <row r="203" spans="9:55" s="8" customFormat="1" x14ac:dyDescent="0.45">
      <c r="I203" s="3"/>
      <c r="J203" s="7"/>
      <c r="K203" s="9"/>
      <c r="L203" s="4"/>
      <c r="M203" s="4"/>
      <c r="N203" s="4"/>
      <c r="O203" s="4"/>
      <c r="P203" s="4"/>
      <c r="Q203" s="4"/>
      <c r="R203" s="4"/>
      <c r="S203" s="4"/>
      <c r="T203" s="7"/>
      <c r="U203" s="7"/>
      <c r="V203" s="7"/>
      <c r="W203" s="6"/>
      <c r="X203" s="6"/>
      <c r="Y203" s="6"/>
      <c r="Z203" s="7"/>
      <c r="AA203" s="10"/>
      <c r="AB203" s="4"/>
      <c r="AC203" s="4"/>
      <c r="AD203" s="4"/>
      <c r="AE203" s="4"/>
      <c r="AF203" s="4"/>
      <c r="AG203" s="4"/>
      <c r="AH203" s="4"/>
      <c r="AI203" s="4"/>
      <c r="AJ203" s="7"/>
      <c r="AK203" s="7"/>
      <c r="AL203" s="7"/>
      <c r="AM203" s="6"/>
      <c r="AN203" s="6"/>
      <c r="AO203" s="6"/>
      <c r="AP203" s="19"/>
      <c r="AQ203" s="19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3"/>
    </row>
    <row r="204" spans="9:55" s="8" customFormat="1" x14ac:dyDescent="0.45">
      <c r="I204" s="3"/>
      <c r="J204" s="3"/>
      <c r="K204" s="2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22"/>
      <c r="X204" s="22"/>
      <c r="Y204" s="22"/>
      <c r="Z204" s="3"/>
      <c r="AA204" s="21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6"/>
      <c r="AN204" s="6"/>
      <c r="AO204" s="6"/>
      <c r="AP204" s="19"/>
      <c r="AQ204" s="19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3"/>
    </row>
    <row r="205" spans="9:55" s="8" customFormat="1" x14ac:dyDescent="0.45">
      <c r="I205" s="3"/>
      <c r="J205" s="3"/>
      <c r="K205" s="2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22"/>
      <c r="X205" s="22"/>
      <c r="Y205" s="22"/>
      <c r="Z205" s="3"/>
      <c r="AA205" s="21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6"/>
      <c r="AN205" s="6"/>
      <c r="AO205" s="6"/>
      <c r="AP205" s="19"/>
      <c r="AQ205" s="19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3"/>
    </row>
    <row r="206" spans="9:55" s="8" customFormat="1" x14ac:dyDescent="0.45">
      <c r="I206" s="3"/>
      <c r="J206" s="3"/>
      <c r="K206" s="2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22"/>
      <c r="X206" s="22"/>
      <c r="Y206" s="22"/>
      <c r="Z206" s="3"/>
      <c r="AA206" s="21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6"/>
      <c r="AN206" s="6"/>
      <c r="AO206" s="6"/>
      <c r="AP206" s="19"/>
      <c r="AQ206" s="19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3"/>
    </row>
    <row r="207" spans="9:55" s="8" customFormat="1" x14ac:dyDescent="0.45">
      <c r="I207" s="3"/>
      <c r="J207" s="3"/>
      <c r="K207" s="2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22"/>
      <c r="X207" s="22"/>
      <c r="Y207" s="22"/>
      <c r="Z207" s="3"/>
      <c r="AA207" s="21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20"/>
      <c r="AN207" s="6"/>
      <c r="AO207" s="6"/>
      <c r="AP207" s="19"/>
      <c r="AQ207" s="19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3"/>
    </row>
    <row r="208" spans="9:55" s="8" customFormat="1" x14ac:dyDescent="0.45">
      <c r="I208" s="3"/>
      <c r="J208" s="3"/>
      <c r="K208" s="2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22"/>
      <c r="X208" s="22"/>
      <c r="Y208" s="22"/>
      <c r="Z208" s="3"/>
      <c r="AA208" s="21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20"/>
      <c r="AN208" s="20"/>
      <c r="AO208" s="20"/>
      <c r="AP208" s="19"/>
      <c r="AQ208" s="19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3"/>
    </row>
    <row r="209" spans="9:55" s="8" customFormat="1" x14ac:dyDescent="0.45">
      <c r="I209" s="3"/>
      <c r="J209" s="3"/>
      <c r="K209" s="2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22"/>
      <c r="X209" s="22"/>
      <c r="Y209" s="22"/>
      <c r="Z209" s="3"/>
      <c r="AA209" s="21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20"/>
      <c r="AN209" s="20"/>
      <c r="AO209" s="20"/>
      <c r="AP209" s="19"/>
      <c r="AQ209" s="19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3"/>
    </row>
    <row r="210" spans="9:55" s="8" customFormat="1" x14ac:dyDescent="0.45">
      <c r="I210" s="3"/>
      <c r="J210" s="3"/>
      <c r="K210" s="2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22"/>
      <c r="X210" s="22"/>
      <c r="Y210" s="22"/>
      <c r="Z210" s="3"/>
      <c r="AA210" s="21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20"/>
      <c r="AN210" s="20"/>
      <c r="AO210" s="20"/>
      <c r="AP210" s="19"/>
      <c r="AQ210" s="19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3"/>
    </row>
    <row r="211" spans="9:55" s="8" customFormat="1" x14ac:dyDescent="0.45">
      <c r="I211" s="3"/>
      <c r="J211" s="3"/>
      <c r="K211" s="2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22"/>
      <c r="X211" s="22"/>
      <c r="Y211" s="22"/>
      <c r="Z211" s="3"/>
      <c r="AA211" s="21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20"/>
      <c r="AN211" s="20"/>
      <c r="AO211" s="20"/>
      <c r="AP211" s="19"/>
      <c r="AQ211" s="19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3"/>
    </row>
    <row r="212" spans="9:55" s="8" customFormat="1" x14ac:dyDescent="0.45">
      <c r="I212" s="3"/>
      <c r="J212" s="3"/>
      <c r="K212" s="2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22"/>
      <c r="X212" s="22"/>
      <c r="Y212" s="22"/>
      <c r="Z212" s="3"/>
      <c r="AA212" s="21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20"/>
      <c r="AN212" s="20"/>
      <c r="AO212" s="20"/>
      <c r="AP212" s="19"/>
      <c r="AQ212" s="19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3"/>
    </row>
    <row r="213" spans="9:55" s="8" customFormat="1" x14ac:dyDescent="0.45">
      <c r="I213" s="3"/>
      <c r="J213" s="3"/>
      <c r="K213" s="2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22"/>
      <c r="X213" s="22"/>
      <c r="Y213" s="22"/>
      <c r="Z213" s="3"/>
      <c r="AA213" s="21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20"/>
      <c r="AN213" s="20"/>
      <c r="AO213" s="20"/>
      <c r="AP213" s="19"/>
      <c r="AQ213" s="19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3"/>
    </row>
    <row r="214" spans="9:55" s="8" customFormat="1" x14ac:dyDescent="0.45">
      <c r="I214" s="3"/>
      <c r="J214" s="3"/>
      <c r="K214" s="2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22"/>
      <c r="X214" s="22"/>
      <c r="Y214" s="22"/>
      <c r="Z214" s="3"/>
      <c r="AA214" s="21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20"/>
      <c r="AN214" s="20"/>
      <c r="AO214" s="20"/>
      <c r="AP214" s="19"/>
      <c r="AQ214" s="19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3"/>
    </row>
    <row r="215" spans="9:55" s="8" customFormat="1" x14ac:dyDescent="0.45">
      <c r="I215" s="3"/>
      <c r="J215" s="3"/>
      <c r="K215" s="2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22"/>
      <c r="X215" s="22"/>
      <c r="Y215" s="22"/>
      <c r="Z215" s="3"/>
      <c r="AA215" s="21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20"/>
      <c r="AN215" s="20"/>
      <c r="AO215" s="20"/>
      <c r="AP215" s="19"/>
      <c r="AQ215" s="19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3"/>
    </row>
    <row r="216" spans="9:55" s="8" customFormat="1" x14ac:dyDescent="0.45">
      <c r="I216" s="3"/>
      <c r="J216" s="3"/>
      <c r="K216" s="2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22"/>
      <c r="X216" s="22"/>
      <c r="Y216" s="22"/>
      <c r="Z216" s="3"/>
      <c r="AA216" s="21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20"/>
      <c r="AN216" s="20"/>
      <c r="AO216" s="20"/>
      <c r="AP216" s="19"/>
      <c r="AQ216" s="19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3"/>
    </row>
    <row r="217" spans="9:55" s="8" customFormat="1" x14ac:dyDescent="0.45">
      <c r="I217" s="3"/>
      <c r="J217" s="3"/>
      <c r="K217" s="2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22"/>
      <c r="X217" s="22"/>
      <c r="Y217" s="22"/>
      <c r="Z217" s="3"/>
      <c r="AA217" s="21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20"/>
      <c r="AN217" s="20"/>
      <c r="AO217" s="20"/>
      <c r="AP217" s="19"/>
      <c r="AQ217" s="19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3"/>
    </row>
    <row r="218" spans="9:55" s="8" customFormat="1" x14ac:dyDescent="0.45">
      <c r="I218" s="3"/>
      <c r="J218" s="3"/>
      <c r="K218" s="2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22"/>
      <c r="X218" s="22"/>
      <c r="Y218" s="22"/>
      <c r="Z218" s="3"/>
      <c r="AA218" s="21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20"/>
      <c r="AN218" s="20"/>
      <c r="AO218" s="20"/>
      <c r="AP218" s="19"/>
      <c r="AQ218" s="19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3"/>
    </row>
    <row r="219" spans="9:55" s="8" customFormat="1" x14ac:dyDescent="0.45">
      <c r="I219" s="3"/>
      <c r="J219" s="3"/>
      <c r="K219" s="2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22"/>
      <c r="X219" s="22"/>
      <c r="Y219" s="22"/>
      <c r="Z219" s="3"/>
      <c r="AA219" s="21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20"/>
      <c r="AN219" s="20"/>
      <c r="AO219" s="20"/>
      <c r="AP219" s="19"/>
      <c r="AQ219" s="19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3"/>
    </row>
    <row r="220" spans="9:55" s="8" customFormat="1" x14ac:dyDescent="0.45">
      <c r="I220" s="3"/>
      <c r="J220" s="3"/>
      <c r="K220" s="2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22"/>
      <c r="X220" s="22"/>
      <c r="Y220" s="22"/>
      <c r="Z220" s="3"/>
      <c r="AA220" s="21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20"/>
      <c r="AN220" s="20"/>
      <c r="AO220" s="20"/>
      <c r="AP220" s="19"/>
      <c r="AQ220" s="19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3"/>
    </row>
    <row r="221" spans="9:55" s="8" customFormat="1" x14ac:dyDescent="0.45">
      <c r="I221" s="3"/>
      <c r="J221" s="3"/>
      <c r="K221" s="2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22"/>
      <c r="X221" s="22"/>
      <c r="Y221" s="22"/>
      <c r="Z221" s="3"/>
      <c r="AA221" s="21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20"/>
      <c r="AN221" s="20"/>
      <c r="AO221" s="20"/>
      <c r="AP221" s="19"/>
      <c r="AQ221" s="19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3"/>
    </row>
    <row r="222" spans="9:55" s="8" customFormat="1" x14ac:dyDescent="0.45">
      <c r="I222" s="3"/>
      <c r="J222" s="3"/>
      <c r="K222" s="2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22"/>
      <c r="X222" s="22"/>
      <c r="Y222" s="22"/>
      <c r="Z222" s="3"/>
      <c r="AA222" s="21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20"/>
      <c r="AN222" s="20"/>
      <c r="AO222" s="20"/>
      <c r="AP222" s="19"/>
      <c r="AQ222" s="19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3"/>
    </row>
    <row r="223" spans="9:55" s="8" customFormat="1" x14ac:dyDescent="0.45">
      <c r="I223" s="3"/>
      <c r="J223" s="3"/>
      <c r="K223" s="2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22"/>
      <c r="X223" s="22"/>
      <c r="Y223" s="22"/>
      <c r="Z223" s="3"/>
      <c r="AA223" s="21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20"/>
      <c r="AN223" s="20"/>
      <c r="AO223" s="20"/>
      <c r="AP223" s="19"/>
      <c r="AQ223" s="19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3"/>
    </row>
    <row r="224" spans="9:55" s="8" customFormat="1" x14ac:dyDescent="0.45">
      <c r="I224" s="3"/>
      <c r="J224" s="3"/>
      <c r="K224" s="2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22"/>
      <c r="X224" s="22"/>
      <c r="Y224" s="22"/>
      <c r="Z224" s="3"/>
      <c r="AA224" s="21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20"/>
      <c r="AN224" s="20"/>
      <c r="AO224" s="20"/>
      <c r="AP224" s="19"/>
      <c r="AQ224" s="19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3"/>
    </row>
    <row r="225" spans="9:55" s="8" customFormat="1" x14ac:dyDescent="0.45">
      <c r="I225" s="3"/>
      <c r="J225" s="3"/>
      <c r="K225" s="2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22"/>
      <c r="X225" s="22"/>
      <c r="Y225" s="22"/>
      <c r="Z225" s="3"/>
      <c r="AA225" s="21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20"/>
      <c r="AN225" s="20"/>
      <c r="AO225" s="20"/>
      <c r="AP225" s="19"/>
      <c r="AQ225" s="19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3"/>
    </row>
    <row r="226" spans="9:55" s="8" customFormat="1" x14ac:dyDescent="0.45">
      <c r="I226" s="3"/>
      <c r="J226" s="3"/>
      <c r="K226" s="2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22"/>
      <c r="X226" s="22"/>
      <c r="Y226" s="22"/>
      <c r="Z226" s="3"/>
      <c r="AA226" s="21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20"/>
      <c r="AN226" s="20"/>
      <c r="AO226" s="20"/>
      <c r="AP226" s="19"/>
      <c r="AQ226" s="19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3"/>
    </row>
    <row r="227" spans="9:55" s="8" customFormat="1" x14ac:dyDescent="0.45">
      <c r="I227" s="3"/>
      <c r="J227" s="3"/>
      <c r="K227" s="2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22"/>
      <c r="X227" s="22"/>
      <c r="Y227" s="22"/>
      <c r="Z227" s="3"/>
      <c r="AA227" s="21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20"/>
      <c r="AN227" s="20"/>
      <c r="AO227" s="20"/>
      <c r="AP227" s="19"/>
      <c r="AQ227" s="19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3"/>
    </row>
    <row r="228" spans="9:55" s="8" customFormat="1" x14ac:dyDescent="0.45">
      <c r="I228" s="3"/>
      <c r="J228" s="3"/>
      <c r="K228" s="2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22"/>
      <c r="X228" s="22"/>
      <c r="Y228" s="22"/>
      <c r="Z228" s="3"/>
      <c r="AA228" s="21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20"/>
      <c r="AN228" s="20"/>
      <c r="AO228" s="20"/>
      <c r="AP228" s="19"/>
      <c r="AQ228" s="19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3"/>
    </row>
    <row r="229" spans="9:55" s="8" customFormat="1" x14ac:dyDescent="0.45">
      <c r="I229" s="3"/>
      <c r="J229" s="3"/>
      <c r="K229" s="2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22"/>
      <c r="X229" s="22"/>
      <c r="Y229" s="22"/>
      <c r="Z229" s="3"/>
      <c r="AA229" s="21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20"/>
      <c r="AN229" s="20"/>
      <c r="AO229" s="20"/>
      <c r="AP229" s="19"/>
      <c r="AQ229" s="19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3"/>
    </row>
    <row r="230" spans="9:55" s="8" customFormat="1" x14ac:dyDescent="0.45">
      <c r="I230" s="3"/>
      <c r="J230" s="3"/>
      <c r="K230" s="2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22"/>
      <c r="X230" s="22"/>
      <c r="Y230" s="22"/>
      <c r="Z230" s="3"/>
      <c r="AA230" s="21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20"/>
      <c r="AN230" s="20"/>
      <c r="AO230" s="20"/>
      <c r="AP230" s="19"/>
      <c r="AQ230" s="19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3"/>
    </row>
    <row r="231" spans="9:55" s="8" customFormat="1" x14ac:dyDescent="0.45">
      <c r="I231" s="3"/>
      <c r="J231" s="3"/>
      <c r="K231" s="2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22"/>
      <c r="X231" s="22"/>
      <c r="Y231" s="22"/>
      <c r="Z231" s="3"/>
      <c r="AA231" s="21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20"/>
      <c r="AN231" s="20"/>
      <c r="AO231" s="20"/>
      <c r="AP231" s="19"/>
      <c r="AQ231" s="19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3"/>
    </row>
    <row r="232" spans="9:55" s="8" customFormat="1" x14ac:dyDescent="0.45">
      <c r="I232" s="3"/>
      <c r="J232" s="3"/>
      <c r="K232" s="2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22"/>
      <c r="X232" s="22"/>
      <c r="Y232" s="22"/>
      <c r="Z232" s="3"/>
      <c r="AA232" s="21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20"/>
      <c r="AN232" s="20"/>
      <c r="AO232" s="20"/>
      <c r="AP232" s="19"/>
      <c r="AQ232" s="19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3"/>
    </row>
    <row r="233" spans="9:55" s="8" customFormat="1" x14ac:dyDescent="0.45">
      <c r="I233" s="3"/>
      <c r="J233" s="3"/>
      <c r="K233" s="2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22"/>
      <c r="X233" s="22"/>
      <c r="Y233" s="22"/>
      <c r="Z233" s="3"/>
      <c r="AA233" s="21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20"/>
      <c r="AN233" s="20"/>
      <c r="AO233" s="20"/>
      <c r="AP233" s="19"/>
      <c r="AQ233" s="19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3"/>
    </row>
    <row r="234" spans="9:55" s="8" customFormat="1" x14ac:dyDescent="0.45">
      <c r="I234" s="3"/>
      <c r="J234" s="3"/>
      <c r="K234" s="2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22"/>
      <c r="X234" s="22"/>
      <c r="Y234" s="22"/>
      <c r="Z234" s="3"/>
      <c r="AA234" s="21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20"/>
      <c r="AN234" s="20"/>
      <c r="AO234" s="20"/>
      <c r="AP234" s="19"/>
      <c r="AQ234" s="19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3"/>
    </row>
    <row r="235" spans="9:55" s="8" customFormat="1" x14ac:dyDescent="0.45">
      <c r="I235" s="3"/>
      <c r="J235" s="3"/>
      <c r="K235" s="2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22"/>
      <c r="X235" s="22"/>
      <c r="Y235" s="22"/>
      <c r="Z235" s="3"/>
      <c r="AA235" s="21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20"/>
      <c r="AN235" s="20"/>
      <c r="AO235" s="20"/>
      <c r="AP235" s="19"/>
      <c r="AQ235" s="19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3"/>
    </row>
    <row r="236" spans="9:55" s="8" customFormat="1" x14ac:dyDescent="0.45">
      <c r="I236" s="3"/>
      <c r="J236" s="3"/>
      <c r="K236" s="2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22"/>
      <c r="X236" s="22"/>
      <c r="Y236" s="22"/>
      <c r="Z236" s="3"/>
      <c r="AA236" s="21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20"/>
      <c r="AN236" s="20"/>
      <c r="AO236" s="20"/>
      <c r="AP236" s="19"/>
      <c r="AQ236" s="19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3"/>
    </row>
    <row r="237" spans="9:55" s="8" customFormat="1" x14ac:dyDescent="0.45">
      <c r="I237" s="3"/>
      <c r="J237" s="3"/>
      <c r="K237" s="2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22"/>
      <c r="X237" s="22"/>
      <c r="Y237" s="22"/>
      <c r="Z237" s="3"/>
      <c r="AA237" s="21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20"/>
      <c r="AN237" s="20"/>
      <c r="AO237" s="20"/>
      <c r="AP237" s="19"/>
      <c r="AQ237" s="19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3"/>
    </row>
    <row r="238" spans="9:55" s="8" customFormat="1" x14ac:dyDescent="0.45">
      <c r="I238" s="3"/>
      <c r="J238" s="3"/>
      <c r="K238" s="2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22"/>
      <c r="X238" s="22"/>
      <c r="Y238" s="22"/>
      <c r="Z238" s="3"/>
      <c r="AA238" s="21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20"/>
      <c r="AN238" s="20"/>
      <c r="AO238" s="20"/>
      <c r="AP238" s="19"/>
      <c r="AQ238" s="19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3"/>
    </row>
    <row r="239" spans="9:55" s="8" customFormat="1" x14ac:dyDescent="0.45">
      <c r="I239" s="3"/>
      <c r="J239" s="3"/>
      <c r="K239" s="2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22"/>
      <c r="X239" s="22"/>
      <c r="Y239" s="22"/>
      <c r="Z239" s="3"/>
      <c r="AA239" s="21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20"/>
      <c r="AN239" s="20"/>
      <c r="AO239" s="20"/>
      <c r="AP239" s="19"/>
      <c r="AQ239" s="19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3"/>
    </row>
    <row r="240" spans="9:55" s="8" customFormat="1" x14ac:dyDescent="0.45">
      <c r="I240" s="3"/>
      <c r="J240" s="3"/>
      <c r="K240" s="2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22"/>
      <c r="X240" s="22"/>
      <c r="Y240" s="22"/>
      <c r="Z240" s="3"/>
      <c r="AA240" s="21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20"/>
      <c r="AN240" s="20"/>
      <c r="AO240" s="20"/>
      <c r="AP240" s="7"/>
      <c r="AQ240" s="7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3"/>
    </row>
    <row r="241" spans="9:55" s="8" customFormat="1" x14ac:dyDescent="0.45">
      <c r="I241" s="4"/>
      <c r="J241" s="3"/>
      <c r="K241" s="2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22"/>
      <c r="X241" s="22"/>
      <c r="Y241" s="22"/>
      <c r="Z241" s="3"/>
      <c r="AA241" s="21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20"/>
      <c r="AN241" s="20"/>
      <c r="AO241" s="20"/>
      <c r="AP241" s="7"/>
      <c r="AQ241" s="7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3"/>
    </row>
    <row r="242" spans="9:55" s="8" customFormat="1" x14ac:dyDescent="0.45">
      <c r="I242" s="4"/>
      <c r="J242" s="3"/>
      <c r="K242" s="2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22"/>
      <c r="X242" s="22"/>
      <c r="Y242" s="22"/>
      <c r="Z242" s="3"/>
      <c r="AA242" s="21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20"/>
      <c r="AN242" s="20"/>
      <c r="AO242" s="20"/>
      <c r="AP242" s="7"/>
      <c r="AQ242" s="7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3"/>
    </row>
    <row r="243" spans="9:55" s="8" customFormat="1" x14ac:dyDescent="0.45">
      <c r="I243" s="4"/>
      <c r="J243" s="3"/>
      <c r="K243" s="2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22"/>
      <c r="X243" s="22"/>
      <c r="Y243" s="22"/>
      <c r="Z243" s="3"/>
      <c r="AA243" s="21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20"/>
      <c r="AN243" s="20"/>
      <c r="AO243" s="20"/>
      <c r="AP243" s="7"/>
      <c r="AQ243" s="7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3"/>
    </row>
    <row r="244" spans="9:55" s="8" customFormat="1" x14ac:dyDescent="0.45">
      <c r="I244" s="4"/>
      <c r="J244" s="3"/>
      <c r="K244" s="2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22"/>
      <c r="X244" s="22"/>
      <c r="Y244" s="22"/>
      <c r="Z244" s="3"/>
      <c r="AA244" s="21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20"/>
      <c r="AN244" s="20"/>
      <c r="AO244" s="20"/>
      <c r="AP244" s="7"/>
      <c r="AQ244" s="7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3"/>
    </row>
    <row r="245" spans="9:55" s="8" customFormat="1" x14ac:dyDescent="0.45">
      <c r="I245" s="4"/>
      <c r="J245" s="3"/>
      <c r="K245" s="2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22"/>
      <c r="X245" s="22"/>
      <c r="Y245" s="22"/>
      <c r="Z245" s="3"/>
      <c r="AA245" s="21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20"/>
      <c r="AN245" s="20"/>
      <c r="AO245" s="20"/>
      <c r="AP245" s="7"/>
      <c r="AQ245" s="7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3"/>
    </row>
    <row r="246" spans="9:55" s="7" customFormat="1" x14ac:dyDescent="0.45">
      <c r="J246" s="3"/>
      <c r="K246" s="2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22"/>
      <c r="X246" s="22"/>
      <c r="Y246" s="22"/>
      <c r="Z246" s="3"/>
      <c r="AA246" s="21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20"/>
      <c r="AN246" s="20"/>
      <c r="AO246" s="20"/>
      <c r="AR246" s="8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3"/>
    </row>
    <row r="247" spans="9:55" s="7" customFormat="1" x14ac:dyDescent="0.45">
      <c r="J247" s="3"/>
      <c r="K247" s="2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22"/>
      <c r="X247" s="22"/>
      <c r="Y247" s="22"/>
      <c r="Z247" s="3"/>
      <c r="AA247" s="21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20"/>
      <c r="AN247" s="20"/>
      <c r="AO247" s="20"/>
      <c r="AR247" s="8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3"/>
    </row>
    <row r="248" spans="9:55" s="7" customFormat="1" x14ac:dyDescent="0.45">
      <c r="J248" s="3"/>
      <c r="K248" s="2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22"/>
      <c r="X248" s="22"/>
      <c r="Y248" s="22"/>
      <c r="Z248" s="3"/>
      <c r="AA248" s="21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6"/>
      <c r="AN248" s="6"/>
      <c r="AO248" s="6"/>
      <c r="AR248" s="8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3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114" priority="17" operator="greaterThan">
      <formula>$N$9</formula>
    </cfRule>
  </conditionalFormatting>
  <conditionalFormatting sqref="M18:S18">
    <cfRule type="cellIs" dxfId="113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112" priority="20">
      <formula>M18&gt;$N$9</formula>
    </cfRule>
  </conditionalFormatting>
  <conditionalFormatting sqref="M58:S58">
    <cfRule type="cellIs" dxfId="111" priority="15" operator="lessThan">
      <formula>$N$8</formula>
    </cfRule>
  </conditionalFormatting>
  <conditionalFormatting sqref="M63:S63">
    <cfRule type="expression" dxfId="110" priority="16">
      <formula>M62&gt;$N$9</formula>
    </cfRule>
  </conditionalFormatting>
  <conditionalFormatting sqref="M109:S109">
    <cfRule type="cellIs" dxfId="109" priority="11" operator="lessThan">
      <formula>$N$8</formula>
    </cfRule>
  </conditionalFormatting>
  <conditionalFormatting sqref="M114:S114">
    <cfRule type="expression" dxfId="108" priority="12">
      <formula>M113&gt;$N$9</formula>
    </cfRule>
  </conditionalFormatting>
  <conditionalFormatting sqref="M160:S160">
    <cfRule type="cellIs" dxfId="107" priority="7" operator="lessThan">
      <formula>$N$8</formula>
    </cfRule>
  </conditionalFormatting>
  <conditionalFormatting sqref="M162:S162">
    <cfRule type="cellIs" dxfId="106" priority="6" operator="greaterThan">
      <formula>$N$9</formula>
    </cfRule>
  </conditionalFormatting>
  <conditionalFormatting sqref="M165:S165">
    <cfRule type="expression" dxfId="105" priority="8">
      <formula>M164&gt;$N$9</formula>
    </cfRule>
  </conditionalFormatting>
  <conditionalFormatting sqref="AA1 K3:K50 AA3:AA9 K53:K101 AA16:AA51 K105:K152 AA53:AA102 K156:K1048576 AA156:AA1048576 AA105:AA153">
    <cfRule type="containsText" dxfId="104" priority="1" operator="containsText" text="NG">
      <formula>NOT(ISERROR(SEARCH("NG",K1)))</formula>
    </cfRule>
    <cfRule type="containsText" dxfId="103" priority="2" operator="containsText" text="OK">
      <formula>NOT(ISERROR(SEARCH("OK",K1)))</formula>
    </cfRule>
  </conditionalFormatting>
  <conditionalFormatting sqref="AC18:AI18">
    <cfRule type="cellIs" dxfId="102" priority="18" operator="lessThan">
      <formula>$N$8</formula>
    </cfRule>
  </conditionalFormatting>
  <conditionalFormatting sqref="AC23:AI23">
    <cfRule type="expression" dxfId="101" priority="19">
      <formula>AC22&gt;$N$9</formula>
    </cfRule>
  </conditionalFormatting>
  <conditionalFormatting sqref="AC58:AI58">
    <cfRule type="cellIs" dxfId="100" priority="13" operator="lessThan">
      <formula>$N$8</formula>
    </cfRule>
  </conditionalFormatting>
  <conditionalFormatting sqref="AC63:AI63">
    <cfRule type="expression" dxfId="99" priority="14">
      <formula>AC62&gt;$N$9</formula>
    </cfRule>
  </conditionalFormatting>
  <conditionalFormatting sqref="AC109:AI109">
    <cfRule type="cellIs" dxfId="98" priority="9" operator="lessThan">
      <formula>$N$8</formula>
    </cfRule>
  </conditionalFormatting>
  <conditionalFormatting sqref="AC114:AI114">
    <cfRule type="expression" dxfId="97" priority="10">
      <formula>AC113&gt;$N$9</formula>
    </cfRule>
  </conditionalFormatting>
  <conditionalFormatting sqref="AC160:AI160">
    <cfRule type="cellIs" dxfId="96" priority="4" operator="lessThan">
      <formula>$N$8</formula>
    </cfRule>
  </conditionalFormatting>
  <conditionalFormatting sqref="AC162:AI162">
    <cfRule type="cellIs" dxfId="95" priority="3" operator="greaterThan">
      <formula>$N$9</formula>
    </cfRule>
  </conditionalFormatting>
  <conditionalFormatting sqref="AC165:AI165">
    <cfRule type="expression" dxfId="94" priority="5">
      <formula>AC164&gt;$N$9</formula>
    </cfRule>
  </conditionalFormatting>
  <conditionalFormatting sqref="M19:S19">
    <cfRule type="expression" dxfId="93" priority="22">
      <formula>M$18&lt;$N$8</formula>
    </cfRule>
  </conditionalFormatting>
  <conditionalFormatting sqref="AC19:AI19 M59:S59 AC59:AI59 M110:S110 AC110:AI110 M161:S161 AC161:AI161">
    <cfRule type="expression" dxfId="92" priority="23">
      <formula>M$18&gt;$N$9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D1E2C4F-6DE9-43B9-8468-60497426BC6F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0D085-3204-43A4-89C6-C9247F233258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4" hidden="1" customWidth="1"/>
    <col min="2" max="2" width="5.875" style="4" hidden="1" customWidth="1"/>
    <col min="3" max="4" width="12.75" style="4" hidden="1" customWidth="1"/>
    <col min="5" max="5" width="10.125" style="4" hidden="1" customWidth="1"/>
    <col min="6" max="7" width="9" style="4" hidden="1" customWidth="1"/>
    <col min="8" max="8" width="9.125" style="4" hidden="1" customWidth="1"/>
    <col min="9" max="9" width="9.5" style="4" hidden="1" customWidth="1"/>
    <col min="10" max="10" width="1.25" style="7" customWidth="1"/>
    <col min="11" max="11" width="5.625" style="9" customWidth="1"/>
    <col min="12" max="19" width="6" style="4" customWidth="1"/>
    <col min="20" max="20" width="3.625" style="7" hidden="1" customWidth="1"/>
    <col min="21" max="21" width="9.625" style="7" hidden="1" customWidth="1"/>
    <col min="22" max="22" width="9.375" style="7" hidden="1" customWidth="1"/>
    <col min="23" max="23" width="3.625" style="6" hidden="1" customWidth="1"/>
    <col min="24" max="25" width="3.875" style="6" hidden="1" customWidth="1"/>
    <col min="26" max="26" width="4.5" style="7" customWidth="1"/>
    <col min="27" max="27" width="5.75" style="10" customWidth="1"/>
    <col min="28" max="35" width="6" style="4" customWidth="1"/>
    <col min="36" max="36" width="3.625" style="7" hidden="1" customWidth="1"/>
    <col min="37" max="38" width="9.375" style="7" hidden="1" customWidth="1"/>
    <col min="39" max="41" width="3.625" style="6" hidden="1" customWidth="1"/>
    <col min="42" max="42" width="3.625" style="7" customWidth="1"/>
    <col min="43" max="43" width="3.625" style="7" hidden="1" customWidth="1"/>
    <col min="44" max="44" width="23" style="8" hidden="1" customWidth="1"/>
    <col min="45" max="45" width="12.75" style="4" hidden="1" customWidth="1"/>
    <col min="46" max="46" width="11.25" style="4" hidden="1" customWidth="1"/>
    <col min="47" max="54" width="5.125" style="4" customWidth="1"/>
    <col min="55" max="55" width="5.125" style="3" customWidth="1"/>
    <col min="56" max="68" width="5.125" style="4" customWidth="1"/>
    <col min="69" max="16384" width="9" style="4"/>
  </cols>
  <sheetData>
    <row r="1" spans="1:66" ht="24" customHeight="1" x14ac:dyDescent="0.45">
      <c r="J1" s="75" t="s">
        <v>63</v>
      </c>
      <c r="K1" s="76"/>
      <c r="L1" s="76"/>
      <c r="M1" s="77"/>
      <c r="N1" s="78"/>
      <c r="O1" s="79"/>
      <c r="P1" s="79"/>
      <c r="Q1" s="79"/>
      <c r="R1" s="79"/>
      <c r="S1" s="79"/>
      <c r="T1" s="80"/>
      <c r="U1" s="80"/>
      <c r="V1" s="80"/>
      <c r="W1" s="81"/>
      <c r="X1" s="81"/>
      <c r="Y1" s="81"/>
      <c r="Z1" s="80"/>
      <c r="AA1" s="82"/>
      <c r="AB1" s="79"/>
      <c r="AC1" s="79"/>
      <c r="AD1" s="79"/>
      <c r="AE1" s="79"/>
      <c r="AF1" s="28"/>
      <c r="AG1" s="28"/>
      <c r="AH1" s="28"/>
      <c r="AI1" s="28"/>
      <c r="AJ1" s="65"/>
      <c r="AK1" s="65"/>
      <c r="AL1" s="65"/>
      <c r="AM1" s="64"/>
      <c r="AN1" s="64"/>
      <c r="AO1" s="64"/>
      <c r="AP1" s="65"/>
    </row>
    <row r="2" spans="1:66" ht="24" customHeight="1" x14ac:dyDescent="0.45">
      <c r="J2" s="83"/>
      <c r="K2" s="84"/>
      <c r="L2" s="84"/>
      <c r="M2" s="60" t="s">
        <v>94</v>
      </c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28"/>
      <c r="AI2" s="28"/>
      <c r="AJ2" s="65"/>
      <c r="AK2" s="65"/>
      <c r="AL2" s="65"/>
      <c r="AM2" s="64"/>
      <c r="AN2" s="64"/>
      <c r="AO2" s="64"/>
      <c r="AP2" s="65"/>
    </row>
    <row r="3" spans="1:66" ht="15" customHeight="1" x14ac:dyDescent="0.45">
      <c r="J3" s="86"/>
      <c r="K3" s="87"/>
      <c r="L3" s="28"/>
      <c r="M3" s="28"/>
      <c r="N3" s="28"/>
      <c r="O3" s="28"/>
      <c r="P3" s="28"/>
      <c r="Q3" s="28"/>
      <c r="R3" s="28"/>
      <c r="S3" s="28"/>
      <c r="T3" s="86"/>
      <c r="U3" s="80"/>
      <c r="V3" s="80"/>
      <c r="W3" s="81"/>
      <c r="X3" s="81"/>
      <c r="Y3" s="81"/>
      <c r="Z3" s="80"/>
      <c r="AA3" s="88"/>
      <c r="AB3" s="28"/>
      <c r="AC3" s="28"/>
      <c r="AD3" s="28"/>
      <c r="AE3" s="28"/>
      <c r="AF3" s="28"/>
      <c r="AG3" s="28"/>
      <c r="AH3" s="28"/>
      <c r="AI3" s="28"/>
      <c r="AJ3" s="65"/>
      <c r="AK3" s="65"/>
      <c r="AL3" s="65"/>
      <c r="AM3" s="64"/>
      <c r="AN3" s="64"/>
      <c r="AO3" s="64"/>
      <c r="AP3" s="65"/>
      <c r="AR3" s="11" t="s">
        <v>30</v>
      </c>
    </row>
    <row r="4" spans="1:66" ht="21" customHeight="1" x14ac:dyDescent="0.45">
      <c r="J4" s="86"/>
      <c r="K4" s="87"/>
      <c r="L4" s="89" t="s">
        <v>31</v>
      </c>
      <c r="M4" s="90"/>
      <c r="N4" s="91" t="str">
        <f>入力シート!C5</f>
        <v>○○工事</v>
      </c>
      <c r="O4" s="92"/>
      <c r="P4" s="92"/>
      <c r="Q4" s="92"/>
      <c r="R4" s="92"/>
      <c r="S4" s="92"/>
      <c r="T4" s="93"/>
      <c r="U4" s="93"/>
      <c r="V4" s="93"/>
      <c r="W4" s="93"/>
      <c r="X4" s="93"/>
      <c r="Y4" s="93"/>
      <c r="Z4" s="94"/>
      <c r="AA4" s="88"/>
      <c r="AB4" s="95" t="s">
        <v>32</v>
      </c>
      <c r="AC4" s="95"/>
      <c r="AD4" s="95"/>
      <c r="AE4" s="95"/>
      <c r="AF4" s="95"/>
      <c r="AG4" s="95">
        <f>COUNTIF(M18:S49,"▲")+COUNTIF(AC18:AI49,"▲")+COUNTIF(M58:S99,"▲")+COUNTIF(AC58:AI99,"▲")+COUNTIF(M109:S150,"▲")+COUNTIF(AC109:AI150,"▲")</f>
        <v>0</v>
      </c>
      <c r="AH4" s="95"/>
      <c r="AI4" s="28"/>
      <c r="AJ4" s="65"/>
      <c r="AK4" s="65"/>
      <c r="AL4" s="65"/>
      <c r="AM4" s="64"/>
      <c r="AN4" s="64"/>
      <c r="AO4" s="64"/>
      <c r="AP4" s="65"/>
      <c r="AR4" s="11">
        <f>N9+1-N8</f>
        <v>28</v>
      </c>
      <c r="BN4" s="12"/>
    </row>
    <row r="5" spans="1:66" ht="21" customHeight="1" x14ac:dyDescent="0.45">
      <c r="J5" s="86"/>
      <c r="K5" s="87"/>
      <c r="L5" s="96"/>
      <c r="M5" s="97"/>
      <c r="N5" s="98"/>
      <c r="O5" s="99"/>
      <c r="P5" s="99"/>
      <c r="Q5" s="99"/>
      <c r="R5" s="99"/>
      <c r="S5" s="99"/>
      <c r="T5" s="100"/>
      <c r="U5" s="100"/>
      <c r="V5" s="100"/>
      <c r="W5" s="100"/>
      <c r="X5" s="100"/>
      <c r="Y5" s="100"/>
      <c r="Z5" s="101"/>
      <c r="AA5" s="88"/>
      <c r="AB5" s="95" t="s">
        <v>7</v>
      </c>
      <c r="AC5" s="95"/>
      <c r="AD5" s="95"/>
      <c r="AE5" s="95"/>
      <c r="AF5" s="95"/>
      <c r="AG5" s="102" t="e">
        <f>AT18</f>
        <v>#DIV/0!</v>
      </c>
      <c r="AH5" s="103"/>
      <c r="AI5" s="28"/>
      <c r="AJ5" s="65"/>
      <c r="AK5" s="65"/>
      <c r="AL5" s="65"/>
      <c r="AM5" s="64"/>
      <c r="AN5" s="64"/>
      <c r="AO5" s="64"/>
      <c r="AP5" s="65"/>
      <c r="AR5" s="13" t="s">
        <v>33</v>
      </c>
      <c r="AS5" s="8"/>
      <c r="BN5" s="12"/>
    </row>
    <row r="6" spans="1:66" ht="21" customHeight="1" x14ac:dyDescent="0.45">
      <c r="J6" s="86"/>
      <c r="K6" s="87"/>
      <c r="L6" s="104"/>
      <c r="M6" s="105"/>
      <c r="N6" s="106"/>
      <c r="O6" s="107"/>
      <c r="P6" s="107"/>
      <c r="Q6" s="107"/>
      <c r="R6" s="107"/>
      <c r="S6" s="107"/>
      <c r="T6" s="108"/>
      <c r="U6" s="108"/>
      <c r="V6" s="108"/>
      <c r="W6" s="108"/>
      <c r="X6" s="108"/>
      <c r="Y6" s="108"/>
      <c r="Z6" s="109"/>
      <c r="AA6" s="88"/>
      <c r="AB6" s="95" t="s">
        <v>8</v>
      </c>
      <c r="AC6" s="95"/>
      <c r="AD6" s="95"/>
      <c r="AE6" s="95"/>
      <c r="AF6" s="95"/>
      <c r="AG6" s="102" t="e">
        <f ca="1">I47</f>
        <v>#DIV/0!</v>
      </c>
      <c r="AH6" s="102"/>
      <c r="AI6" s="28"/>
      <c r="AJ6" s="65"/>
      <c r="AK6" s="65"/>
      <c r="AL6" s="65"/>
      <c r="AM6" s="64"/>
      <c r="AN6" s="64"/>
      <c r="AO6" s="64"/>
      <c r="AP6" s="65"/>
      <c r="AR6" s="14">
        <f>ROUNDUP(AR4*0.285,0)</f>
        <v>8</v>
      </c>
      <c r="AS6" s="15"/>
    </row>
    <row r="7" spans="1:66" ht="21" customHeight="1" x14ac:dyDescent="0.45">
      <c r="I7" s="4" t="s">
        <v>34</v>
      </c>
      <c r="J7" s="86"/>
      <c r="K7" s="87"/>
      <c r="L7" s="110" t="s">
        <v>3</v>
      </c>
      <c r="M7" s="111"/>
      <c r="N7" s="112" t="str">
        <f>入力シート!C8</f>
        <v>○○建設</v>
      </c>
      <c r="O7" s="113"/>
      <c r="P7" s="113"/>
      <c r="Q7" s="113"/>
      <c r="R7" s="113"/>
      <c r="S7" s="113"/>
      <c r="T7" s="114"/>
      <c r="U7" s="114"/>
      <c r="V7" s="114"/>
      <c r="W7" s="114"/>
      <c r="X7" s="114"/>
      <c r="Y7" s="114"/>
      <c r="Z7" s="115"/>
      <c r="AA7" s="88"/>
      <c r="AB7" s="95" t="s">
        <v>9</v>
      </c>
      <c r="AC7" s="95"/>
      <c r="AD7" s="95"/>
      <c r="AE7" s="95"/>
      <c r="AF7" s="95"/>
      <c r="AG7" s="102" t="e">
        <f ca="1">F47/(F47+H47)</f>
        <v>#DIV/0!</v>
      </c>
      <c r="AH7" s="102"/>
      <c r="AI7" s="28"/>
      <c r="AJ7" s="65"/>
      <c r="AK7" s="65"/>
      <c r="AL7" s="65"/>
      <c r="AM7" s="64"/>
      <c r="AN7" s="64"/>
      <c r="AO7" s="64"/>
      <c r="AP7" s="65"/>
    </row>
    <row r="8" spans="1:66" ht="21" customHeight="1" x14ac:dyDescent="0.45">
      <c r="I8" s="4" t="s">
        <v>35</v>
      </c>
      <c r="J8" s="86"/>
      <c r="K8" s="87"/>
      <c r="L8" s="110" t="s">
        <v>4</v>
      </c>
      <c r="M8" s="116"/>
      <c r="N8" s="117">
        <f>入力シート!C9</f>
        <v>45962</v>
      </c>
      <c r="O8" s="118"/>
      <c r="P8" s="118"/>
      <c r="Q8" s="119"/>
      <c r="R8" s="28"/>
      <c r="S8" s="28"/>
      <c r="T8" s="86"/>
      <c r="U8" s="86"/>
      <c r="V8" s="86"/>
      <c r="W8" s="81"/>
      <c r="X8" s="81"/>
      <c r="Y8" s="81"/>
      <c r="Z8" s="86"/>
      <c r="AA8" s="88"/>
      <c r="AB8" s="28"/>
      <c r="AC8" s="28"/>
      <c r="AD8" s="28"/>
      <c r="AE8" s="28"/>
      <c r="AF8" s="28"/>
      <c r="AG8" s="28"/>
      <c r="AH8" s="28"/>
      <c r="AI8" s="28"/>
      <c r="AJ8" s="65"/>
      <c r="AK8" s="65"/>
      <c r="AL8" s="65"/>
      <c r="AM8" s="64"/>
      <c r="AN8" s="64"/>
      <c r="AO8" s="64"/>
      <c r="AP8" s="65"/>
      <c r="AS8" s="4" t="s">
        <v>36</v>
      </c>
      <c r="AT8" s="4" t="s">
        <v>37</v>
      </c>
    </row>
    <row r="9" spans="1:66" ht="21" customHeight="1" x14ac:dyDescent="0.45">
      <c r="F9" s="4" t="s">
        <v>38</v>
      </c>
      <c r="G9" s="4" t="s">
        <v>39</v>
      </c>
      <c r="H9" s="4" t="s">
        <v>40</v>
      </c>
      <c r="I9" s="4" t="s">
        <v>41</v>
      </c>
      <c r="J9" s="86"/>
      <c r="K9" s="87"/>
      <c r="L9" s="110" t="s">
        <v>0</v>
      </c>
      <c r="M9" s="116"/>
      <c r="N9" s="117">
        <f>入力シート!C10</f>
        <v>45989</v>
      </c>
      <c r="O9" s="118"/>
      <c r="P9" s="118"/>
      <c r="Q9" s="115"/>
      <c r="R9" s="28"/>
      <c r="S9" s="28"/>
      <c r="T9" s="86"/>
      <c r="U9" s="86"/>
      <c r="V9" s="86"/>
      <c r="W9" s="81"/>
      <c r="X9" s="81"/>
      <c r="Y9" s="81"/>
      <c r="Z9" s="86"/>
      <c r="AA9" s="88"/>
      <c r="AB9" s="28"/>
      <c r="AC9" s="28"/>
      <c r="AD9" s="28"/>
      <c r="AE9" s="28"/>
      <c r="AF9" s="28"/>
      <c r="AG9" s="28"/>
      <c r="AH9" s="28"/>
      <c r="AI9" s="28"/>
      <c r="AJ9" s="65"/>
      <c r="AK9" s="65"/>
      <c r="AL9" s="65"/>
      <c r="AM9" s="64"/>
      <c r="AN9" s="64"/>
      <c r="AO9" s="64"/>
      <c r="AP9" s="65"/>
      <c r="AR9" s="16">
        <f>SUM(U50,AK50,U100,AK100,U151,AK151,U202,AK202,)</f>
        <v>0</v>
      </c>
      <c r="AS9" s="4">
        <v>1</v>
      </c>
      <c r="AT9" s="17">
        <f>U50</f>
        <v>0</v>
      </c>
    </row>
    <row r="10" spans="1:66" ht="21" customHeight="1" x14ac:dyDescent="0.45">
      <c r="A10" s="4">
        <v>1</v>
      </c>
      <c r="B10" s="4">
        <v>1</v>
      </c>
      <c r="C10" s="18">
        <f>N8</f>
        <v>45962</v>
      </c>
      <c r="D10" s="18">
        <f>EOMONTH(C10,0)</f>
        <v>45991</v>
      </c>
      <c r="E10" s="4" t="str">
        <f>TEXT(C10,"YYYY-MM")</f>
        <v>2025-11</v>
      </c>
      <c r="F10" s="2">
        <f ca="1">SUMIF($V$18:$W$49,E10,$W$18:$W$49)</f>
        <v>0</v>
      </c>
      <c r="G10" s="2">
        <f ca="1">SUMIF($V$18:$X$49,E10,$X$18:$X$49)</f>
        <v>0</v>
      </c>
      <c r="H10" s="2">
        <f ca="1">SUMIF($V$18:$Y$49,E10,$Y$18:$Y$49)</f>
        <v>0</v>
      </c>
      <c r="I10" s="17" t="e">
        <f ca="1">F10/(F10+H10)</f>
        <v>#DIV/0!</v>
      </c>
      <c r="J10" s="86"/>
      <c r="K10" s="87"/>
      <c r="L10" s="110" t="s">
        <v>5</v>
      </c>
      <c r="M10" s="116"/>
      <c r="N10" s="120" t="str">
        <f>入力シート!B15</f>
        <v>●●建設</v>
      </c>
      <c r="O10" s="121"/>
      <c r="P10" s="121"/>
      <c r="Q10" s="115"/>
      <c r="R10" s="28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3"/>
      <c r="AJ10" s="65"/>
      <c r="AK10" s="65"/>
      <c r="AL10" s="65"/>
      <c r="AM10" s="64"/>
      <c r="AN10" s="64"/>
      <c r="AO10" s="64"/>
      <c r="AP10" s="65"/>
      <c r="AS10" s="4">
        <v>2</v>
      </c>
      <c r="AT10" s="4">
        <f>AK50</f>
        <v>0</v>
      </c>
    </row>
    <row r="11" spans="1:66" ht="21" customHeight="1" x14ac:dyDescent="0.45">
      <c r="A11" s="4">
        <v>2</v>
      </c>
      <c r="B11" s="4">
        <v>2</v>
      </c>
      <c r="C11" s="18">
        <f>EOMONTH(C10,0)+1</f>
        <v>45992</v>
      </c>
      <c r="D11" s="18">
        <f>IF(EOMONTH(C11,0)&gt;=$N$9,$N$9,EOMONTH(C11,0))</f>
        <v>45989</v>
      </c>
      <c r="E11" s="4" t="str">
        <f>TEXT(C11,"YYYY-MM")</f>
        <v>2025-12</v>
      </c>
      <c r="F11" s="2">
        <f ca="1">SUMIF($V$18:$W$49,E11,$W$18:$W$49)</f>
        <v>0</v>
      </c>
      <c r="G11" s="2">
        <f ca="1">SUMIF($V$18:$X$49,E11,$X$18:$X$49)</f>
        <v>0</v>
      </c>
      <c r="H11" s="2">
        <f ca="1">SUMIF($V$18:$Y$49,E11,$Y$18:$Y$49)</f>
        <v>0</v>
      </c>
      <c r="I11" s="17" t="e">
        <f ca="1">IF(D11=D10,0,F11/(F11+H11))</f>
        <v>#DIV/0!</v>
      </c>
      <c r="J11" s="86"/>
      <c r="K11" s="87"/>
      <c r="L11" s="110" t="s">
        <v>6</v>
      </c>
      <c r="M11" s="116"/>
      <c r="N11" s="120" t="str">
        <f>入力シート!C29</f>
        <v>加賀　三郎</v>
      </c>
      <c r="O11" s="121"/>
      <c r="P11" s="121"/>
      <c r="Q11" s="119"/>
      <c r="R11" s="28"/>
      <c r="S11" s="124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66"/>
      <c r="AK11" s="66"/>
      <c r="AL11" s="66"/>
      <c r="AM11" s="67"/>
      <c r="AN11" s="67"/>
      <c r="AO11" s="67"/>
      <c r="AP11" s="65"/>
      <c r="AS11" s="4">
        <v>3</v>
      </c>
      <c r="AT11" s="17">
        <f>U100</f>
        <v>0</v>
      </c>
    </row>
    <row r="12" spans="1:66" ht="30" customHeight="1" x14ac:dyDescent="0.45">
      <c r="A12" s="4">
        <v>3</v>
      </c>
      <c r="B12" s="4">
        <v>3</v>
      </c>
      <c r="C12" s="18">
        <f>EDATE(C11,1)</f>
        <v>46023</v>
      </c>
      <c r="D12" s="18">
        <f>IF(EOMONTH(C12,0)&gt;=$N$9,$N$9,EOMONTH(C12,0))</f>
        <v>45989</v>
      </c>
      <c r="E12" s="4" t="str">
        <f t="shared" ref="E12:E46" si="0">TEXT(C12,"YYYY-MM")</f>
        <v>2026-01</v>
      </c>
      <c r="F12" s="2">
        <f ca="1">SUMIF($V$18:$W$49,E12,$W$18:$W$49)+SUMIF($AL$18:$AM$49,E12,$AM$18:$AM$49)</f>
        <v>0</v>
      </c>
      <c r="G12" s="2">
        <f ca="1">SUMIF($V$18:$X$49,E12,$X$18:$X$49)+SUMIF($AL$18:$AN$49,E12,$AN$18:$AN$49)</f>
        <v>0</v>
      </c>
      <c r="H12" s="2">
        <f ca="1">SUMIF($V$18:$Y$49,E12,$Y$18:$Y$49)+SUMIF($AL$18:$AO$49,E12,$AO$18:$AO$49)</f>
        <v>0</v>
      </c>
      <c r="I12" s="17">
        <f>IF(D12=D11,0,F12/(F12+H12))</f>
        <v>0</v>
      </c>
      <c r="J12" s="86"/>
      <c r="K12" s="87"/>
      <c r="L12" s="28"/>
      <c r="M12" s="28" t="s">
        <v>42</v>
      </c>
      <c r="N12" s="126" t="s">
        <v>43</v>
      </c>
      <c r="O12" s="28"/>
      <c r="P12" s="28"/>
      <c r="Q12" s="28"/>
      <c r="R12" s="28"/>
      <c r="S12" s="72"/>
      <c r="T12" s="72"/>
      <c r="U12" s="72"/>
      <c r="V12" s="72"/>
      <c r="W12" s="72"/>
      <c r="X12" s="72"/>
      <c r="Y12" s="72"/>
      <c r="Z12" s="73" t="s">
        <v>91</v>
      </c>
      <c r="AA12" s="73"/>
      <c r="AB12" s="73"/>
      <c r="AC12" s="73"/>
      <c r="AD12" s="73"/>
      <c r="AE12" s="73"/>
      <c r="AF12" s="73"/>
      <c r="AG12" s="73"/>
      <c r="AH12" s="73"/>
      <c r="AI12" s="73"/>
      <c r="AJ12" s="66"/>
      <c r="AK12" s="66"/>
      <c r="AL12" s="66"/>
      <c r="AM12" s="67"/>
      <c r="AN12" s="67"/>
      <c r="AO12" s="67"/>
      <c r="AP12" s="65"/>
      <c r="AS12" s="4">
        <v>4</v>
      </c>
      <c r="AT12" s="4">
        <f>AK100</f>
        <v>0</v>
      </c>
    </row>
    <row r="13" spans="1:66" ht="20.25" customHeight="1" x14ac:dyDescent="0.45">
      <c r="A13" s="4">
        <v>4</v>
      </c>
      <c r="B13" s="4">
        <v>4</v>
      </c>
      <c r="C13" s="18">
        <f t="shared" ref="C13:C46" si="1">EDATE(C12,1)</f>
        <v>46054</v>
      </c>
      <c r="D13" s="18">
        <f t="shared" ref="D13:D46" si="2">IF(EOMONTH(C13,0)&gt;=$N$9,$N$9,EOMONTH(C13,0))</f>
        <v>45989</v>
      </c>
      <c r="E13" s="4" t="str">
        <f t="shared" si="0"/>
        <v>2026-02</v>
      </c>
      <c r="F13" s="2">
        <f ca="1">SUMIF($V$18:$W$49,E13,$W$18:$W$49)+SUMIF($AL$18:$AM$49,E13,$AM$18:$AM$49)</f>
        <v>0</v>
      </c>
      <c r="G13" s="2">
        <f ca="1">SUMIF($V$18:$X$49,E13,$X$18:$X$49)+SUMIF($AL$18:$AN$49,E13,$AN$18:$AN$49)</f>
        <v>0</v>
      </c>
      <c r="H13" s="2">
        <f ca="1">SUMIF($V$18:$Y$49,E13,$Y$18:$Y$49)+SUMIF($AL$18:$AO$49,E13,$AO$18:$AO$49)</f>
        <v>0</v>
      </c>
      <c r="I13" s="17">
        <f t="shared" ref="I13:I46" si="3">IF(D13=D12,0,F13/(F13+H13))</f>
        <v>0</v>
      </c>
      <c r="J13" s="86"/>
      <c r="K13" s="87"/>
      <c r="L13" s="28"/>
      <c r="M13" s="28" t="s">
        <v>44</v>
      </c>
      <c r="N13" s="126" t="s">
        <v>45</v>
      </c>
      <c r="O13" s="127"/>
      <c r="P13" s="127"/>
      <c r="Q13" s="127"/>
      <c r="R13" s="127"/>
      <c r="S13" s="72"/>
      <c r="T13" s="72"/>
      <c r="U13" s="72"/>
      <c r="V13" s="72"/>
      <c r="W13" s="72"/>
      <c r="X13" s="72"/>
      <c r="Y13" s="72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66"/>
      <c r="AK13" s="66"/>
      <c r="AL13" s="66"/>
      <c r="AM13" s="67"/>
      <c r="AN13" s="67"/>
      <c r="AO13" s="67"/>
      <c r="AP13" s="65"/>
      <c r="AS13" s="4">
        <v>5</v>
      </c>
      <c r="AT13" s="4">
        <f>U151</f>
        <v>0</v>
      </c>
    </row>
    <row r="14" spans="1:66" ht="30" customHeight="1" x14ac:dyDescent="0.45">
      <c r="A14" s="4">
        <v>1</v>
      </c>
      <c r="B14" s="4">
        <v>5</v>
      </c>
      <c r="C14" s="18">
        <f t="shared" si="1"/>
        <v>46082</v>
      </c>
      <c r="D14" s="18">
        <f t="shared" si="2"/>
        <v>45989</v>
      </c>
      <c r="E14" s="4" t="str">
        <f t="shared" si="0"/>
        <v>2026-03</v>
      </c>
      <c r="F14" s="2">
        <f ca="1">SUMIF($V$18:$W$49,E14,$W$18:$W$49)+SUMIF($AL$18:$AM$49,E14,$AM$18:$AM$49)</f>
        <v>0</v>
      </c>
      <c r="G14" s="2">
        <f ca="1">SUMIF($V$18:$X$49,E14,$X$18:$X$49)+SUMIF($AL$18:$AN$49,E14,$AN$18:$AN$49)</f>
        <v>0</v>
      </c>
      <c r="H14" s="2">
        <f ca="1">SUMIF($V$18:$Y$49,E14,$Y$18:$Y$49)+SUMIF($AL$18:$AO$49,E14,$AO$18:$AO$49)</f>
        <v>0</v>
      </c>
      <c r="I14" s="17">
        <f t="shared" si="3"/>
        <v>0</v>
      </c>
      <c r="J14" s="86"/>
      <c r="K14" s="87"/>
      <c r="L14" s="28"/>
      <c r="M14" s="128" t="s">
        <v>40</v>
      </c>
      <c r="N14" s="129" t="s">
        <v>46</v>
      </c>
      <c r="O14" s="127"/>
      <c r="P14" s="127"/>
      <c r="Q14" s="127"/>
      <c r="R14" s="127"/>
      <c r="S14" s="72"/>
      <c r="T14" s="72"/>
      <c r="U14" s="72"/>
      <c r="V14" s="72"/>
      <c r="W14" s="72"/>
      <c r="X14" s="72"/>
      <c r="Y14" s="72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66"/>
      <c r="AK14" s="66"/>
      <c r="AL14" s="66"/>
      <c r="AM14" s="67"/>
      <c r="AN14" s="67"/>
      <c r="AO14" s="67"/>
      <c r="AP14" s="65"/>
      <c r="AS14" s="4">
        <v>6</v>
      </c>
      <c r="AT14" s="4">
        <f>AK151</f>
        <v>0</v>
      </c>
    </row>
    <row r="15" spans="1:66" ht="11.25" customHeight="1" thickBot="1" x14ac:dyDescent="0.5">
      <c r="C15" s="18"/>
      <c r="D15" s="18"/>
      <c r="F15" s="2"/>
      <c r="G15" s="2"/>
      <c r="H15" s="2"/>
      <c r="I15" s="17"/>
      <c r="J15" s="86"/>
      <c r="K15" s="87"/>
      <c r="L15" s="28"/>
      <c r="M15" s="28"/>
      <c r="N15" s="126"/>
      <c r="O15" s="127"/>
      <c r="P15" s="127"/>
      <c r="Q15" s="127"/>
      <c r="R15" s="127"/>
      <c r="S15" s="130"/>
      <c r="T15" s="130"/>
      <c r="U15" s="130"/>
      <c r="V15" s="130"/>
      <c r="W15" s="131"/>
      <c r="X15" s="131"/>
      <c r="Y15" s="131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66"/>
      <c r="AK15" s="66"/>
      <c r="AL15" s="66"/>
      <c r="AM15" s="67"/>
      <c r="AN15" s="67"/>
      <c r="AO15" s="67"/>
      <c r="AP15" s="65"/>
    </row>
    <row r="16" spans="1:66" ht="19.5" customHeight="1" x14ac:dyDescent="0.45">
      <c r="A16" s="4">
        <v>2</v>
      </c>
      <c r="B16" s="4">
        <v>6</v>
      </c>
      <c r="C16" s="18">
        <f>EDATE(C14,1)</f>
        <v>46113</v>
      </c>
      <c r="D16" s="18">
        <f t="shared" si="2"/>
        <v>45989</v>
      </c>
      <c r="E16" s="4" t="str">
        <f t="shared" si="0"/>
        <v>2026-04</v>
      </c>
      <c r="F16" s="2">
        <f ca="1">SUMIF($AL$18:$AM$49,E16,$AM$18:$AM$49)</f>
        <v>0</v>
      </c>
      <c r="G16" s="2">
        <f ca="1">SUMIF($AL$18:$AN$49,E16,$AN$18:$AN$49)</f>
        <v>0</v>
      </c>
      <c r="H16" s="2">
        <f ca="1">SUMIF($AL$18:$AO$49,E16,$AO$18:$AO$49)</f>
        <v>0</v>
      </c>
      <c r="I16" s="17">
        <f>IF(D16=D14,0,F16/(F16+H16))</f>
        <v>0</v>
      </c>
      <c r="J16" s="87"/>
      <c r="K16" s="86"/>
      <c r="L16" s="132" t="s">
        <v>47</v>
      </c>
      <c r="M16" s="133" t="str">
        <f>"実施状況（"&amp;YEAR(M18)&amp;"年～）"</f>
        <v>実施状況（2025年～）</v>
      </c>
      <c r="N16" s="133"/>
      <c r="O16" s="133"/>
      <c r="P16" s="133"/>
      <c r="Q16" s="133"/>
      <c r="R16" s="133"/>
      <c r="S16" s="134"/>
      <c r="T16" s="86"/>
      <c r="U16" s="86"/>
      <c r="V16" s="86"/>
      <c r="W16" s="81"/>
      <c r="X16" s="81"/>
      <c r="Y16" s="81"/>
      <c r="Z16" s="86"/>
      <c r="AA16" s="28"/>
      <c r="AB16" s="132" t="s">
        <v>47</v>
      </c>
      <c r="AC16" s="133" t="str">
        <f>"実施状況（"&amp;YEAR(AC18)&amp;"年～）"</f>
        <v>実施状況（2026年～）</v>
      </c>
      <c r="AD16" s="133"/>
      <c r="AE16" s="133"/>
      <c r="AF16" s="133"/>
      <c r="AG16" s="133"/>
      <c r="AH16" s="133"/>
      <c r="AI16" s="134"/>
      <c r="AJ16" s="65"/>
      <c r="AK16" s="65"/>
      <c r="AL16" s="65"/>
      <c r="AM16" s="64"/>
      <c r="AN16" s="64"/>
      <c r="AO16" s="64"/>
      <c r="AP16" s="68"/>
      <c r="AQ16" s="19"/>
      <c r="AS16" s="4">
        <v>7</v>
      </c>
      <c r="AT16" s="4">
        <f>U202</f>
        <v>0</v>
      </c>
    </row>
    <row r="17" spans="1:55" ht="19.5" customHeight="1" thickBot="1" x14ac:dyDescent="0.5">
      <c r="A17" s="4">
        <v>3</v>
      </c>
      <c r="B17" s="4">
        <v>7</v>
      </c>
      <c r="C17" s="18">
        <f t="shared" si="1"/>
        <v>46143</v>
      </c>
      <c r="D17" s="18">
        <f t="shared" si="2"/>
        <v>45989</v>
      </c>
      <c r="E17" s="4" t="str">
        <f t="shared" si="0"/>
        <v>2026-05</v>
      </c>
      <c r="F17" s="2">
        <f ca="1">SUMIF($V$58:$W$99,E17,$W$58:$W$99)+SUMIF($AL$18:$AM$49,E17,$AM$18:$AM$49)</f>
        <v>0</v>
      </c>
      <c r="G17" s="2">
        <f ca="1">SUMIF($V$58:$X$99,E17,$X$58:$X$99)+SUMIF($AL$18:$AN$49,E17,$AN$18:$AN$49)</f>
        <v>0</v>
      </c>
      <c r="H17" s="2">
        <f ca="1">SUMIF($V$58:$Y$99,E17,$Y$58:$Y$99)+SUMIF($AL$18:$AO$49,E17,$AO$18:$AO$49)</f>
        <v>0</v>
      </c>
      <c r="I17" s="17">
        <f t="shared" si="3"/>
        <v>0</v>
      </c>
      <c r="J17" s="87"/>
      <c r="K17" s="135" t="s">
        <v>48</v>
      </c>
      <c r="L17" s="136"/>
      <c r="M17" s="137" t="s">
        <v>49</v>
      </c>
      <c r="N17" s="137" t="s">
        <v>50</v>
      </c>
      <c r="O17" s="137" t="s">
        <v>51</v>
      </c>
      <c r="P17" s="137" t="s">
        <v>52</v>
      </c>
      <c r="Q17" s="137" t="s">
        <v>53</v>
      </c>
      <c r="R17" s="138" t="s">
        <v>54</v>
      </c>
      <c r="S17" s="139" t="s">
        <v>55</v>
      </c>
      <c r="T17" s="135" t="s">
        <v>47</v>
      </c>
      <c r="U17" s="86" t="s">
        <v>56</v>
      </c>
      <c r="V17" s="86" t="s">
        <v>57</v>
      </c>
      <c r="W17" s="140" t="s">
        <v>38</v>
      </c>
      <c r="X17" s="140" t="s">
        <v>39</v>
      </c>
      <c r="Y17" s="140" t="s">
        <v>40</v>
      </c>
      <c r="Z17" s="135"/>
      <c r="AA17" s="62" t="s">
        <v>48</v>
      </c>
      <c r="AB17" s="136"/>
      <c r="AC17" s="137" t="s">
        <v>49</v>
      </c>
      <c r="AD17" s="137" t="s">
        <v>50</v>
      </c>
      <c r="AE17" s="137" t="s">
        <v>51</v>
      </c>
      <c r="AF17" s="137" t="s">
        <v>52</v>
      </c>
      <c r="AG17" s="137" t="s">
        <v>53</v>
      </c>
      <c r="AH17" s="138" t="s">
        <v>54</v>
      </c>
      <c r="AI17" s="139" t="s">
        <v>55</v>
      </c>
      <c r="AJ17" s="68" t="s">
        <v>47</v>
      </c>
      <c r="AK17" s="65" t="s">
        <v>56</v>
      </c>
      <c r="AL17" s="65" t="s">
        <v>57</v>
      </c>
      <c r="AM17" s="69" t="s">
        <v>38</v>
      </c>
      <c r="AN17" s="69" t="s">
        <v>39</v>
      </c>
      <c r="AO17" s="69" t="s">
        <v>40</v>
      </c>
      <c r="AP17" s="68"/>
      <c r="AQ17" s="19"/>
      <c r="AS17" s="4">
        <v>8</v>
      </c>
      <c r="AT17" s="4">
        <f>AK202</f>
        <v>0</v>
      </c>
    </row>
    <row r="18" spans="1:55" ht="19.5" customHeight="1" x14ac:dyDescent="0.45">
      <c r="A18" s="4">
        <v>4</v>
      </c>
      <c r="B18" s="4">
        <v>8</v>
      </c>
      <c r="C18" s="18">
        <f t="shared" si="1"/>
        <v>46174</v>
      </c>
      <c r="D18" s="18">
        <f t="shared" si="2"/>
        <v>45989</v>
      </c>
      <c r="E18" s="4" t="str">
        <f t="shared" si="0"/>
        <v>2026-06</v>
      </c>
      <c r="F18" s="2">
        <f ca="1">SUMIF($V$58:$W$99,E18,$W$58:$W$99)+SUMIF($AL$18:$AM$49,E18,$AM$18:$AM$49)</f>
        <v>0</v>
      </c>
      <c r="G18" s="2">
        <f ca="1">SUMIF($V$58:$X$99,E18,$X$58:$X$99)+SUMIF($AL$18:$AN$49,E18,$AN$18:$AN$49)</f>
        <v>0</v>
      </c>
      <c r="H18" s="2">
        <f ca="1">SUMIF($V$58:$Y$99,E18,$Y$58:$Y$99)+SUMIF($AL$18:$AO$49,E18,$AO$18:$AO$49)</f>
        <v>0</v>
      </c>
      <c r="I18" s="17">
        <f t="shared" si="3"/>
        <v>0</v>
      </c>
      <c r="J18" s="135"/>
      <c r="K18" s="135"/>
      <c r="L18" s="132">
        <v>1</v>
      </c>
      <c r="M18" s="141">
        <f>N8-WEEKDAY(N8,2)+1</f>
        <v>45957</v>
      </c>
      <c r="N18" s="141">
        <f t="shared" ref="N18:S18" si="4">M18+1</f>
        <v>45958</v>
      </c>
      <c r="O18" s="141">
        <f t="shared" si="4"/>
        <v>45959</v>
      </c>
      <c r="P18" s="141">
        <f t="shared" si="4"/>
        <v>45960</v>
      </c>
      <c r="Q18" s="141">
        <f t="shared" si="4"/>
        <v>45961</v>
      </c>
      <c r="R18" s="142">
        <f t="shared" si="4"/>
        <v>45962</v>
      </c>
      <c r="S18" s="143">
        <f t="shared" si="4"/>
        <v>45963</v>
      </c>
      <c r="T18" s="135">
        <f>COUNTIF(M19:S19,"★")</f>
        <v>0</v>
      </c>
      <c r="U18" s="135"/>
      <c r="V18" s="135" t="str">
        <f>TEXT(N8,"YYYY-MM")</f>
        <v>2025-11</v>
      </c>
      <c r="W18" s="140" cm="1">
        <f t="array" ref="W18">SUMPRODUCT((M18:S18&gt;=$N$8)*(M18:S18 &lt;= $N$9)*(TEXT(M18:S18,"yyyy-mm")=V18)*(M19:S19 = "●"))</f>
        <v>0</v>
      </c>
      <c r="X18" s="140" cm="1">
        <f t="array" ref="X18">SUMPRODUCT((R18:S18&gt;=$N$8)*(R18:S18 &lt;= $N$9)*(TEXT(R18:S18,"yyyy-mm")=V18)*(R19:S19 = "▲"))</f>
        <v>0</v>
      </c>
      <c r="Y18" s="140" cm="1">
        <f t="array" ref="Y18">SUMPRODUCT((M18:S18&gt;=$N$8)*(M18:S18 &lt;= $N$9)*(TEXT(M18:S18,"yyyy-mm")=V18)*(M19:S19 = "★"))</f>
        <v>0</v>
      </c>
      <c r="Z18" s="135"/>
      <c r="AA18" s="135"/>
      <c r="AB18" s="132">
        <v>17</v>
      </c>
      <c r="AC18" s="141">
        <f>S48+1</f>
        <v>46069</v>
      </c>
      <c r="AD18" s="141">
        <f t="shared" ref="AD18:AI18" si="5">AC18+1</f>
        <v>46070</v>
      </c>
      <c r="AE18" s="141">
        <f t="shared" si="5"/>
        <v>46071</v>
      </c>
      <c r="AF18" s="141">
        <f t="shared" si="5"/>
        <v>46072</v>
      </c>
      <c r="AG18" s="141">
        <f t="shared" si="5"/>
        <v>46073</v>
      </c>
      <c r="AH18" s="142">
        <f t="shared" si="5"/>
        <v>46074</v>
      </c>
      <c r="AI18" s="143">
        <f t="shared" si="5"/>
        <v>46075</v>
      </c>
      <c r="AJ18" s="68">
        <f t="shared" ref="AJ18" si="6">COUNTIF(AC19:AI19,"★")</f>
        <v>0</v>
      </c>
      <c r="AK18" s="68"/>
      <c r="AL18" s="68" t="str">
        <f>TEXT(AC18,"YYYY-MM")</f>
        <v>2026-02</v>
      </c>
      <c r="AM18" s="69" cm="1">
        <f t="array" ref="AM18">SUMPRODUCT((AC18:AI18&gt;=$N$8)*(AC18:AI18 &lt;= $N$9)*(TEXT(AC18:AI18,"yyyy-mm")=AL18)*(AC19:AI19 = "●"))</f>
        <v>0</v>
      </c>
      <c r="AN18" s="69" cm="1">
        <f t="array" ref="AN18">SUMPRODUCT((AH18:AI18&gt;=$N$8)*(AH18:AI18 &lt;= $N$9)*(TEXT(AH18:AI18,"yyyy-mm")=AL18)*(AH19:AI19 = "▲"))</f>
        <v>0</v>
      </c>
      <c r="AO18" s="69" cm="1">
        <f t="array" ref="AO18">SUMPRODUCT((AC18:AI18&gt;=$N$8)*(AC18:AI18 &lt;= $N$9)*(TEXT(AC18:AI18,"yyyy-mm")=AL18)*(AC19:AI19 = "★"))</f>
        <v>0</v>
      </c>
      <c r="AP18" s="68"/>
      <c r="AQ18" s="19"/>
      <c r="AT18" s="17" t="e">
        <f>AVERAGEIF(AT9:AT17,"&gt;0")</f>
        <v>#DIV/0!</v>
      </c>
    </row>
    <row r="19" spans="1:55" s="8" customFormat="1" ht="19.5" customHeight="1" thickBot="1" x14ac:dyDescent="0.5">
      <c r="A19" s="4">
        <v>1</v>
      </c>
      <c r="B19" s="4">
        <v>9</v>
      </c>
      <c r="C19" s="18">
        <f t="shared" si="1"/>
        <v>46204</v>
      </c>
      <c r="D19" s="18">
        <f t="shared" si="2"/>
        <v>45989</v>
      </c>
      <c r="E19" s="4" t="str">
        <f t="shared" si="0"/>
        <v>2026-07</v>
      </c>
      <c r="F19" s="2">
        <f ca="1">SUMIF($AL$18:$AM$49,E19,$AM$18:$AM$49)+SUMIF($V$58:$W$99,E19,$W$58:$W$99)</f>
        <v>0</v>
      </c>
      <c r="G19" s="2">
        <f ca="1">SUMIF($AL$18:$AN$49,E19,$AN$18:$AN$49)+SUMIF($V$58:$X$99,E19,$X$58:$X$99)</f>
        <v>0</v>
      </c>
      <c r="H19" s="2">
        <f ca="1">SUMIF($AL$18:$AO$49,E19,$AO$18:$AO$49)+SUMIF($V$58:$Y$99,E19,$Y$58:$Y$99)</f>
        <v>0</v>
      </c>
      <c r="I19" s="17">
        <f t="shared" si="3"/>
        <v>0</v>
      </c>
      <c r="J19" s="135"/>
      <c r="K19" s="135" t="str">
        <f>IF(U19&gt;=0.285,"OK","NG")</f>
        <v>NG</v>
      </c>
      <c r="L19" s="136"/>
      <c r="M19" s="144"/>
      <c r="N19" s="144"/>
      <c r="O19" s="144"/>
      <c r="P19" s="144"/>
      <c r="Q19" s="144"/>
      <c r="R19" s="145"/>
      <c r="S19" s="146"/>
      <c r="T19" s="135">
        <f>COUNTIF(M19:S19,"●")</f>
        <v>0</v>
      </c>
      <c r="U19" s="147">
        <f>IF(COUNTA(M19:S19)=0,-1,IF(OR(COUNTIF(M19:S19,"▲")&gt;6,AND(M18&lt;$N$9,$N$9&lt;S18)),0.285,IF(T18+T19=0,0,T19/(T19+T18))))</f>
        <v>-1</v>
      </c>
      <c r="V19" s="135" t="str">
        <f>TEXT(S18,"YYYY-MM")</f>
        <v>2025-11</v>
      </c>
      <c r="W19" s="140" cm="1">
        <f t="array" ref="W19">IF(V19=V18,0,SUMPRODUCT((M18:S18&gt;=$N$8)*(M18:S18 &lt;= $N$9)*(TEXT(M18:S18,"yyyy-mm")=V19)*(M19:S19 = "●")))</f>
        <v>0</v>
      </c>
      <c r="X19" s="140" cm="1">
        <f t="array" ref="X19">IF(V19=V18,0,SUMPRODUCT((M18:S18&gt;=$N$8)*(M18:S18 &lt;= $N$9)*(TEXT(M18:S18,"yyyy-mm")=V19)*(M19:S19 = "▲")))</f>
        <v>0</v>
      </c>
      <c r="Y19" s="140" cm="1">
        <f t="array" ref="Y19">IF(V19=V18,0,SUMPRODUCT((M18:S18&gt;=$N$8)*(M18:S18 &lt;= $N$9)*(TEXT(M18:S18,"yyyy-mm")=V19)*(M19:S19 = "★")))</f>
        <v>0</v>
      </c>
      <c r="Z19" s="135"/>
      <c r="AA19" s="135" t="str">
        <f>IF(AK19&gt;=0.285,"OK","NG")</f>
        <v>NG</v>
      </c>
      <c r="AB19" s="136"/>
      <c r="AC19" s="144"/>
      <c r="AD19" s="144"/>
      <c r="AE19" s="144"/>
      <c r="AF19" s="144"/>
      <c r="AG19" s="144"/>
      <c r="AH19" s="145"/>
      <c r="AI19" s="146"/>
      <c r="AJ19" s="68">
        <f t="shared" ref="AJ19" si="7">COUNTIF(AC19:AI19,"●")</f>
        <v>0</v>
      </c>
      <c r="AK19" s="70">
        <f>IF(COUNTA(AC19:AI19)=0,-1,IF(OR(COUNTIF(AC19:AI19,"▲")&gt;6,AND(AC18&lt;$N$9,$N$9&lt;AI18)),0.285,IF(AJ18+AJ19=0,0,AJ19/(AJ19+AJ18))))</f>
        <v>-1</v>
      </c>
      <c r="AL19" s="68" t="str">
        <f>TEXT(AI18,"YYYY-MM")</f>
        <v>2026-02</v>
      </c>
      <c r="AM19" s="69" cm="1">
        <f t="array" ref="AM19">IF(AL19=AL18,0,SUMPRODUCT((AC18:AI18&gt;=$N$8)*(AC18:AI18 &lt;= $N$9)*(TEXT(AC18:AI18,"yyyy-mm")=AL19)*(AC19:AI19 = "●")))</f>
        <v>0</v>
      </c>
      <c r="AN19" s="69" cm="1">
        <f t="array" ref="AN19">IF(AL19=AL18,0,SUMPRODUCT((AC18:AI18&gt;=$N$8)*(AC18:AI18 &lt;= $N$9)*(TEXT(AC18:AI18,"yyyy-mm")=AL19)*(AC19:AI19 = "▲")))</f>
        <v>0</v>
      </c>
      <c r="AO19" s="69" cm="1">
        <f t="array" ref="AO19">IF(AL19=AL18,0,SUMPRODUCT((AC18:AI18&gt;=$N$8)*(AC18:AI18 &lt;= $N$9)*(TEXT(AC18:AI18,"yyyy-mm")=AL19)*(AC19:AI19 = "★")))</f>
        <v>0</v>
      </c>
      <c r="AP19" s="68"/>
      <c r="AQ19" s="19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3"/>
    </row>
    <row r="20" spans="1:55" s="8" customFormat="1" ht="19.5" customHeight="1" x14ac:dyDescent="0.45">
      <c r="A20" s="4">
        <v>2</v>
      </c>
      <c r="B20" s="4">
        <v>10</v>
      </c>
      <c r="C20" s="18">
        <f t="shared" si="1"/>
        <v>46235</v>
      </c>
      <c r="D20" s="18">
        <f t="shared" si="2"/>
        <v>45989</v>
      </c>
      <c r="E20" s="4" t="str">
        <f t="shared" si="0"/>
        <v>2026-08</v>
      </c>
      <c r="F20" s="2">
        <f ca="1">SUMIF($V$58:$W$99,E20,$W$58:$W$99)</f>
        <v>0</v>
      </c>
      <c r="G20" s="2">
        <f ca="1">SUMIF($V$58:$X$99,E20,$X$58:$X$99)</f>
        <v>0</v>
      </c>
      <c r="H20" s="2">
        <f ca="1">SUMIF($V$58:$Y$99,E20,$Y$58:$Y$99)</f>
        <v>0</v>
      </c>
      <c r="I20" s="17">
        <f t="shared" si="3"/>
        <v>0</v>
      </c>
      <c r="J20" s="135"/>
      <c r="K20" s="135"/>
      <c r="L20" s="132">
        <v>2</v>
      </c>
      <c r="M20" s="141">
        <f>S18+1</f>
        <v>45964</v>
      </c>
      <c r="N20" s="141">
        <f>M20+1</f>
        <v>45965</v>
      </c>
      <c r="O20" s="141">
        <f t="shared" ref="O20:Q20" si="8">N20+1</f>
        <v>45966</v>
      </c>
      <c r="P20" s="141">
        <f t="shared" si="8"/>
        <v>45967</v>
      </c>
      <c r="Q20" s="141">
        <f t="shared" si="8"/>
        <v>45968</v>
      </c>
      <c r="R20" s="142">
        <f>Q20+1</f>
        <v>45969</v>
      </c>
      <c r="S20" s="143">
        <f>R20+1</f>
        <v>45970</v>
      </c>
      <c r="T20" s="135">
        <f t="shared" ref="T20" si="9">COUNTIF(M21:S21,"★")</f>
        <v>0</v>
      </c>
      <c r="U20" s="135"/>
      <c r="V20" s="135" t="str">
        <f>TEXT(M20,"YYYY-MM")</f>
        <v>2025-11</v>
      </c>
      <c r="W20" s="140" cm="1">
        <f t="array" ref="W20">SUMPRODUCT((M20:S20&gt;=$N$8)*(M20:S20 &lt;= $N$9)*(TEXT(M20:S20,"yyyy-mm")=V20)*(M21:S21 = "●"))</f>
        <v>0</v>
      </c>
      <c r="X20" s="140" cm="1">
        <f t="array" ref="X20">SUMPRODUCT((R20:S20&gt;=$N$8)*(R20:S20 &lt;= $N$9)*(TEXT(R20:S20,"yyyy-mm")=V20)*(R21:S21 = "▲"))</f>
        <v>0</v>
      </c>
      <c r="Y20" s="140" cm="1">
        <f t="array" ref="Y20">SUMPRODUCT((M20:S20&gt;=$N$8)*(M20:S20 &lt;= $N$9)*(TEXT(M20:S20,"yyyy-mm")=V20)*(M21:S21 = "★"))</f>
        <v>0</v>
      </c>
      <c r="Z20" s="135"/>
      <c r="AA20" s="135"/>
      <c r="AB20" s="132">
        <v>18</v>
      </c>
      <c r="AC20" s="141">
        <f>AI18+1</f>
        <v>46076</v>
      </c>
      <c r="AD20" s="141">
        <f t="shared" ref="AD20:AI20" si="10">AC20+1</f>
        <v>46077</v>
      </c>
      <c r="AE20" s="141">
        <f t="shared" si="10"/>
        <v>46078</v>
      </c>
      <c r="AF20" s="141">
        <f t="shared" si="10"/>
        <v>46079</v>
      </c>
      <c r="AG20" s="141">
        <f t="shared" si="10"/>
        <v>46080</v>
      </c>
      <c r="AH20" s="142">
        <f t="shared" si="10"/>
        <v>46081</v>
      </c>
      <c r="AI20" s="143">
        <f t="shared" si="10"/>
        <v>46082</v>
      </c>
      <c r="AJ20" s="68">
        <f t="shared" ref="AJ20" si="11">COUNTIF(AC21:AI21,"★")</f>
        <v>0</v>
      </c>
      <c r="AK20" s="68"/>
      <c r="AL20" s="68" t="str">
        <f>TEXT(AC20,"YYYY-MM")</f>
        <v>2026-02</v>
      </c>
      <c r="AM20" s="69" cm="1">
        <f t="array" ref="AM20">SUMPRODUCT((AC20:AI20&gt;=$N$8)*(AC20:AI20 &lt;= $N$9)*(TEXT(AC20:AI20,"yyyy-mm")=AL20)*(AC21:AI21 = "●"))</f>
        <v>0</v>
      </c>
      <c r="AN20" s="69" cm="1">
        <f t="array" ref="AN20">SUMPRODUCT((AH20:AI20&gt;=$N$8)*(AH20:AI20 &lt;= $N$9)*(TEXT(AH20:AI20,"yyyy-mm")=AL20)*(AH21:AI21 = "▲"))</f>
        <v>0</v>
      </c>
      <c r="AO20" s="69" cm="1">
        <f t="array" ref="AO20">SUMPRODUCT((AC20:AI20&gt;=$N$8)*(AC20:AI20 &lt;= $N$9)*(TEXT(AC20:AI20,"yyyy-mm")=AL20)*(AC21:AI21 = "★"))</f>
        <v>0</v>
      </c>
      <c r="AP20" s="68"/>
      <c r="AQ20" s="19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3"/>
    </row>
    <row r="21" spans="1:55" s="8" customFormat="1" ht="19.5" customHeight="1" thickBot="1" x14ac:dyDescent="0.5">
      <c r="A21" s="4">
        <v>3</v>
      </c>
      <c r="B21" s="4">
        <v>11</v>
      </c>
      <c r="C21" s="18">
        <f t="shared" si="1"/>
        <v>46266</v>
      </c>
      <c r="D21" s="18">
        <f t="shared" si="2"/>
        <v>45989</v>
      </c>
      <c r="E21" s="4" t="str">
        <f t="shared" si="0"/>
        <v>2026-09</v>
      </c>
      <c r="F21" s="2">
        <f ca="1">SUMIF($V$58:$W$99,E21,$W$58:$W$99)</f>
        <v>0</v>
      </c>
      <c r="G21" s="2">
        <f ca="1">SUMIF($V$58:$X$99,E21,$X$58:$X$99)</f>
        <v>0</v>
      </c>
      <c r="H21" s="2">
        <f ca="1">SUMIF($V$58:$Y$99,E21,$Y$58:$Y$99)</f>
        <v>0</v>
      </c>
      <c r="I21" s="17">
        <f t="shared" si="3"/>
        <v>0</v>
      </c>
      <c r="J21" s="135"/>
      <c r="K21" s="135" t="str">
        <f t="shared" ref="K21" si="12">IF(U21&gt;=0.285,"OK","NG")</f>
        <v>NG</v>
      </c>
      <c r="L21" s="136"/>
      <c r="M21" s="144"/>
      <c r="N21" s="144"/>
      <c r="O21" s="144"/>
      <c r="P21" s="144"/>
      <c r="Q21" s="144"/>
      <c r="R21" s="145"/>
      <c r="S21" s="146"/>
      <c r="T21" s="135">
        <f t="shared" ref="T21" si="13">COUNTIF(M21:S21,"●")</f>
        <v>0</v>
      </c>
      <c r="U21" s="147">
        <f t="shared" ref="U21" si="14">IF(COUNTA(M21:S21)=0,-1,IF(OR(COUNTIF(M21:S21,"▲")&gt;6,AND(M20&lt;$N$9,$N$9&lt;S20)),0.285,IF(T20+T21=0,0,T21/(T21+T20))))</f>
        <v>-1</v>
      </c>
      <c r="V21" s="135" t="str">
        <f>TEXT(S20,"YYYY-MM")</f>
        <v>2025-11</v>
      </c>
      <c r="W21" s="140" cm="1">
        <f t="array" ref="W21">IF(V21=V20,0,SUMPRODUCT((M20:S20&gt;=$N$8)*(M20:S20 &lt;= $N$9)*(TEXT(M20:S20,"yyyy-mm")=V21)*(M21:S21 = "●")))</f>
        <v>0</v>
      </c>
      <c r="X21" s="140" cm="1">
        <f t="array" ref="X21">IF(V21=V20,0,SUMPRODUCT((M20:S20&gt;=$N$8)*(M20:S20 &lt;= $N$9)*(TEXT(M20:S20,"yyyy-mm")=V21)*(M21:S21 = "▲")))</f>
        <v>0</v>
      </c>
      <c r="Y21" s="140" cm="1">
        <f t="array" ref="Y21">IF(V21=V20,0,SUMPRODUCT((M20:S20&gt;=$N$8)*(M20:S20 &lt;= $N$9)*(TEXT(M20:S20,"yyyy-mm")=V21)*(M21:S21 = "★")))</f>
        <v>0</v>
      </c>
      <c r="Z21" s="135"/>
      <c r="AA21" s="135" t="str">
        <f t="shared" ref="AA21" si="15">IF(AK21&gt;=0.285,"OK","NG")</f>
        <v>NG</v>
      </c>
      <c r="AB21" s="136"/>
      <c r="AC21" s="144"/>
      <c r="AD21" s="144"/>
      <c r="AE21" s="144"/>
      <c r="AF21" s="144"/>
      <c r="AG21" s="144"/>
      <c r="AH21" s="145"/>
      <c r="AI21" s="146"/>
      <c r="AJ21" s="68">
        <f t="shared" ref="AJ21" si="16">COUNTIF(AC21:AI21,"●")</f>
        <v>0</v>
      </c>
      <c r="AK21" s="70">
        <f t="shared" ref="AK21" si="17">IF(COUNTA(AC21:AI21)=0,-1,IF(OR(COUNTIF(AC21:AI21,"▲")&gt;6,AND(AC20&lt;$N$9,$N$9&lt;AI20)),0.285,IF(AJ20+AJ21=0,0,AJ21/(AJ21+AJ20))))</f>
        <v>-1</v>
      </c>
      <c r="AL21" s="68" t="str">
        <f>TEXT(AI20,"YYYY-MM")</f>
        <v>2026-03</v>
      </c>
      <c r="AM21" s="69" cm="1">
        <f t="array" ref="AM21">IF(AL21=AL20,0,SUMPRODUCT((AC20:AI20&gt;=$N$8)*(AC20:AI20 &lt;= $N$9)*(TEXT(AC20:AI20,"yyyy-mm")=AL21)*(AC21:AI21 = "●")))</f>
        <v>0</v>
      </c>
      <c r="AN21" s="69" cm="1">
        <f t="array" ref="AN21">IF(AL21=AL20,0,SUMPRODUCT((AC20:AI20&gt;=$N$8)*(AC20:AI20 &lt;= $N$9)*(TEXT(AC20:AI20,"yyyy-mm")=AL21)*(AC21:AI21 = "▲")))</f>
        <v>0</v>
      </c>
      <c r="AO21" s="69" cm="1">
        <f t="array" ref="AO21">IF(AL21=AL20,0,SUMPRODUCT((AC20:AI20&gt;=$N$8)*(AC20:AI20 &lt;= $N$9)*(TEXT(AC20:AI20,"yyyy-mm")=AL21)*(AC21:AI21 = "★")))</f>
        <v>0</v>
      </c>
      <c r="AP21" s="68"/>
      <c r="AQ21" s="19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3"/>
    </row>
    <row r="22" spans="1:55" s="8" customFormat="1" ht="19.5" customHeight="1" x14ac:dyDescent="0.45">
      <c r="A22" s="4">
        <v>4</v>
      </c>
      <c r="B22" s="4">
        <v>12</v>
      </c>
      <c r="C22" s="18">
        <f t="shared" si="1"/>
        <v>46296</v>
      </c>
      <c r="D22" s="18">
        <f t="shared" si="2"/>
        <v>45989</v>
      </c>
      <c r="E22" s="4" t="str">
        <f t="shared" si="0"/>
        <v>2026-10</v>
      </c>
      <c r="F22" s="2">
        <f ca="1">SUMIF($AL$58:$AM$99,E22,$AM$58:$AM$99)+SUMIF($V$58:$W$99,E22,$W$58:$W$99)</f>
        <v>0</v>
      </c>
      <c r="G22" s="2">
        <f ca="1">SUMIF($AL$58:$AN$99,E22,$AN$58:$AN$99)+SUMIF($V$58:$X$99,E22,$X$58:$X$99)</f>
        <v>0</v>
      </c>
      <c r="H22" s="2">
        <f ca="1">SUMIF($AL$58:$AO$99,E22,$AO$58:$AO$99)+SUMIF($V$58:$Y$99,E22,$Y$58:$Y$99)</f>
        <v>0</v>
      </c>
      <c r="I22" s="17">
        <f t="shared" si="3"/>
        <v>0</v>
      </c>
      <c r="J22" s="135"/>
      <c r="K22" s="135"/>
      <c r="L22" s="132">
        <v>3</v>
      </c>
      <c r="M22" s="141">
        <f>S20+1</f>
        <v>45971</v>
      </c>
      <c r="N22" s="141">
        <f>M22+1</f>
        <v>45972</v>
      </c>
      <c r="O22" s="141">
        <f t="shared" ref="O22:Q22" si="18">N22+1</f>
        <v>45973</v>
      </c>
      <c r="P22" s="141">
        <f t="shared" si="18"/>
        <v>45974</v>
      </c>
      <c r="Q22" s="141">
        <f t="shared" si="18"/>
        <v>45975</v>
      </c>
      <c r="R22" s="142">
        <f>Q22+1</f>
        <v>45976</v>
      </c>
      <c r="S22" s="143">
        <f>R22+1</f>
        <v>45977</v>
      </c>
      <c r="T22" s="135">
        <f t="shared" ref="T22" si="19">COUNTIF(M23:S23,"★")</f>
        <v>0</v>
      </c>
      <c r="U22" s="135"/>
      <c r="V22" s="135" t="str">
        <f>TEXT(M22,"YYYY-MM")</f>
        <v>2025-11</v>
      </c>
      <c r="W22" s="140" cm="1">
        <f t="array" ref="W22">SUMPRODUCT((M22:S22&gt;=$N$8)*(M22:S22 &lt;= $N$9)*(TEXT(M22:S22,"yyyy-mm")=V22)*(M23:S23 = "●"))</f>
        <v>0</v>
      </c>
      <c r="X22" s="140" cm="1">
        <f t="array" ref="X22">SUMPRODUCT((R22:S22&gt;=$N$8)*(R22:S22 &lt;= $N$9)*(TEXT(R22:S22,"yyyy-mm")=V22)*(R23:S23 = "▲"))</f>
        <v>0</v>
      </c>
      <c r="Y22" s="140" cm="1">
        <f t="array" ref="Y22">SUMPRODUCT((M22:S22&gt;=$N$8)*(M22:S22 &lt;= $N$9)*(TEXT(M22:S22,"yyyy-mm")=V22)*(M23:S23 = "★"))</f>
        <v>0</v>
      </c>
      <c r="Z22" s="135"/>
      <c r="AA22" s="135"/>
      <c r="AB22" s="132">
        <v>19</v>
      </c>
      <c r="AC22" s="141">
        <f>AI20+1</f>
        <v>46083</v>
      </c>
      <c r="AD22" s="141">
        <f t="shared" ref="AD22:AI22" si="20">AC22+1</f>
        <v>46084</v>
      </c>
      <c r="AE22" s="141">
        <f t="shared" si="20"/>
        <v>46085</v>
      </c>
      <c r="AF22" s="141">
        <f t="shared" si="20"/>
        <v>46086</v>
      </c>
      <c r="AG22" s="141">
        <f t="shared" si="20"/>
        <v>46087</v>
      </c>
      <c r="AH22" s="142">
        <f t="shared" si="20"/>
        <v>46088</v>
      </c>
      <c r="AI22" s="143">
        <f t="shared" si="20"/>
        <v>46089</v>
      </c>
      <c r="AJ22" s="68">
        <f t="shared" ref="AJ22" si="21">COUNTIF(AC23:AI23,"★")</f>
        <v>0</v>
      </c>
      <c r="AK22" s="68"/>
      <c r="AL22" s="68" t="str">
        <f>TEXT(AC22,"YYYY-MM")</f>
        <v>2026-03</v>
      </c>
      <c r="AM22" s="69" cm="1">
        <f t="array" ref="AM22">SUMPRODUCT((AC22:AI22&gt;=$N$8)*(AC22:AI22 &lt;= $N$9)*(TEXT(AC22:AI22,"yyyy-mm")=AL22)*(AC23:AI23 = "●"))</f>
        <v>0</v>
      </c>
      <c r="AN22" s="69" cm="1">
        <f t="array" ref="AN22">SUMPRODUCT((AH22:AI22&gt;=$N$8)*(AH22:AI22 &lt;= $N$9)*(TEXT(AH22:AI22,"yyyy-mm")=AL22)*(AH23:AI23 = "▲"))</f>
        <v>0</v>
      </c>
      <c r="AO22" s="69" cm="1">
        <f t="array" ref="AO22">SUMPRODUCT((AC22:AI22&gt;=$N$8)*(AC22:AI22 &lt;= $N$9)*(TEXT(AC22:AI22,"yyyy-mm")=AL22)*(AC23:AI23 = "★"))</f>
        <v>0</v>
      </c>
      <c r="AP22" s="68"/>
      <c r="AQ22" s="19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3"/>
    </row>
    <row r="23" spans="1:55" s="8" customFormat="1" ht="19.5" customHeight="1" thickBot="1" x14ac:dyDescent="0.5">
      <c r="A23" s="4">
        <v>5</v>
      </c>
      <c r="B23" s="4">
        <v>13</v>
      </c>
      <c r="C23" s="18">
        <f t="shared" si="1"/>
        <v>46327</v>
      </c>
      <c r="D23" s="18">
        <f t="shared" si="2"/>
        <v>45989</v>
      </c>
      <c r="E23" s="4" t="str">
        <f t="shared" si="0"/>
        <v>2026-11</v>
      </c>
      <c r="F23" s="2">
        <f ca="1">SUMIF($AL$58:$AM$99,E23,$AM$58:$AM$99)+SUMIF($V$58:$W$99,E23,$W$58:$W$99)</f>
        <v>0</v>
      </c>
      <c r="G23" s="2">
        <f ca="1">SUMIF($AL$58:$AN$99,E23,$AN$58:$AN$99)+SUMIF($V$58:$X$99,E23,$X$58:$X$99)</f>
        <v>0</v>
      </c>
      <c r="H23" s="2">
        <f ca="1">SUMIF($AL$58:$AO$99,E23,$AO$58:$AO$99)+SUMIF($V$58:$Y$99,E23,$Y$58:$Y$99)</f>
        <v>0</v>
      </c>
      <c r="I23" s="17">
        <f t="shared" si="3"/>
        <v>0</v>
      </c>
      <c r="J23" s="135"/>
      <c r="K23" s="135" t="str">
        <f t="shared" ref="K23" si="22">IF(U23&gt;=0.285,"OK","NG")</f>
        <v>NG</v>
      </c>
      <c r="L23" s="136"/>
      <c r="M23" s="144"/>
      <c r="N23" s="144"/>
      <c r="O23" s="144"/>
      <c r="P23" s="144"/>
      <c r="Q23" s="144"/>
      <c r="R23" s="145"/>
      <c r="S23" s="146"/>
      <c r="T23" s="135">
        <f t="shared" ref="T23" si="23">COUNTIF(M23:S23,"●")</f>
        <v>0</v>
      </c>
      <c r="U23" s="147">
        <f t="shared" ref="U23" si="24">IF(COUNTA(M23:S23)=0,-1,IF(OR(COUNTIF(M23:S23,"▲")&gt;6,AND(M22&lt;$N$9,$N$9&lt;S22)),0.285,IF(T22+T23=0,0,T23/(T23+T22))))</f>
        <v>-1</v>
      </c>
      <c r="V23" s="135" t="str">
        <f>TEXT(S22,"YYYY-MM")</f>
        <v>2025-11</v>
      </c>
      <c r="W23" s="140" cm="1">
        <f t="array" ref="W23">IF(V23=V22,0,SUMPRODUCT((M22:S22&gt;=$N$8)*(M22:S22 &lt;= $N$9)*(TEXT(M22:S22,"yyyy-mm")=V23)*(M23:S23 = "●")))</f>
        <v>0</v>
      </c>
      <c r="X23" s="140" cm="1">
        <f t="array" ref="X23">IF(V23=V22,0,SUMPRODUCT((M22:S22&gt;=$N$8)*(M22:S22 &lt;= $N$9)*(TEXT(M22:S22,"yyyy-mm")=V23)*(M23:S23 = "▲")))</f>
        <v>0</v>
      </c>
      <c r="Y23" s="140" cm="1">
        <f t="array" ref="Y23">IF(V23=V22,0,SUMPRODUCT((M22:S22&gt;=$N$8)*(M22:S22 &lt;= $N$9)*(TEXT(M22:S22,"yyyy-mm")=V23)*(M23:S23 = "★")))</f>
        <v>0</v>
      </c>
      <c r="Z23" s="135"/>
      <c r="AA23" s="135" t="str">
        <f t="shared" ref="AA23" si="25">IF(AK23&gt;=0.285,"OK","NG")</f>
        <v>NG</v>
      </c>
      <c r="AB23" s="136"/>
      <c r="AC23" s="144"/>
      <c r="AD23" s="144"/>
      <c r="AE23" s="144"/>
      <c r="AF23" s="144"/>
      <c r="AG23" s="144"/>
      <c r="AH23" s="145"/>
      <c r="AI23" s="146"/>
      <c r="AJ23" s="68">
        <f t="shared" ref="AJ23" si="26">COUNTIF(AC23:AI23,"●")</f>
        <v>0</v>
      </c>
      <c r="AK23" s="70">
        <f t="shared" ref="AK23" si="27">IF(COUNTA(AC23:AI23)=0,-1,IF(OR(COUNTIF(AC23:AI23,"▲")&gt;6,AND(AC22&lt;$N$9,$N$9&lt;AI22)),0.285,IF(AJ22+AJ23=0,0,AJ23/(AJ23+AJ22))))</f>
        <v>-1</v>
      </c>
      <c r="AL23" s="68" t="str">
        <f>TEXT(AI22,"YYYY-MM")</f>
        <v>2026-03</v>
      </c>
      <c r="AM23" s="69" cm="1">
        <f t="array" ref="AM23">IF(AL23=AL22,0,SUMPRODUCT((AC22:AI22&gt;=$N$8)*(AC22:AI22 &lt;= $N$9)*(TEXT(AC22:AI22,"yyyy-mm")=AL23)*(AC23:AI23 = "●")))</f>
        <v>0</v>
      </c>
      <c r="AN23" s="69" cm="1">
        <f t="array" ref="AN23">IF(AL23=AL22,0,SUMPRODUCT((AC22:AI22&gt;=$N$8)*(AC22:AI22 &lt;= $N$9)*(TEXT(AC22:AI22,"yyyy-mm")=AL23)*(AC23:AI23 = "▲")))</f>
        <v>0</v>
      </c>
      <c r="AO23" s="69" cm="1">
        <f t="array" ref="AO23">IF(AL23=AL22,0,SUMPRODUCT((AC22:AI22&gt;=$N$8)*(AC22:AI22 &lt;= $N$9)*(TEXT(AC22:AI22,"yyyy-mm")=AL23)*(AC23:AI23 = "★")))</f>
        <v>0</v>
      </c>
      <c r="AP23" s="68"/>
      <c r="AQ23" s="19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3"/>
    </row>
    <row r="24" spans="1:55" s="8" customFormat="1" ht="19.5" customHeight="1" x14ac:dyDescent="0.45">
      <c r="A24" s="4">
        <v>1</v>
      </c>
      <c r="B24" s="4">
        <v>14</v>
      </c>
      <c r="C24" s="18">
        <f t="shared" si="1"/>
        <v>46357</v>
      </c>
      <c r="D24" s="18">
        <f t="shared" si="2"/>
        <v>45989</v>
      </c>
      <c r="E24" s="4" t="str">
        <f t="shared" si="0"/>
        <v>2026-12</v>
      </c>
      <c r="F24" s="2">
        <f ca="1">SUMIF($V$58:$W$99,E24,$W$58:$W$99)+SUMIF($AL$58:$AM$99,E24,$AM$58:$AM$99)</f>
        <v>0</v>
      </c>
      <c r="G24" s="2">
        <f ca="1">SUMIF($V$58:$X$99,E24,$X$58:$X$99)+SUMIF($AL$58:$AN$99,E24,$AN$58:$AN$99)</f>
        <v>0</v>
      </c>
      <c r="H24" s="2">
        <f ca="1">SUMIF($V$58:$Y$99,E24,$Y$58:$Y$99)+SUMIF($AL$58:$AO$99,E24,$AO$58:$AO$99)</f>
        <v>0</v>
      </c>
      <c r="I24" s="17">
        <f t="shared" si="3"/>
        <v>0</v>
      </c>
      <c r="J24" s="135"/>
      <c r="K24" s="135"/>
      <c r="L24" s="132">
        <v>4</v>
      </c>
      <c r="M24" s="141">
        <f>S22+1</f>
        <v>45978</v>
      </c>
      <c r="N24" s="141">
        <f>M24+1</f>
        <v>45979</v>
      </c>
      <c r="O24" s="141">
        <f t="shared" ref="O24:Q24" si="28">N24+1</f>
        <v>45980</v>
      </c>
      <c r="P24" s="141">
        <f t="shared" si="28"/>
        <v>45981</v>
      </c>
      <c r="Q24" s="141">
        <f t="shared" si="28"/>
        <v>45982</v>
      </c>
      <c r="R24" s="142">
        <f>Q24+1</f>
        <v>45983</v>
      </c>
      <c r="S24" s="143">
        <f>R24+1</f>
        <v>45984</v>
      </c>
      <c r="T24" s="135">
        <f t="shared" ref="T24" si="29">COUNTIF(M25:S25,"★")</f>
        <v>0</v>
      </c>
      <c r="U24" s="135"/>
      <c r="V24" s="135" t="str">
        <f>TEXT(M24,"YYYY-MM")</f>
        <v>2025-11</v>
      </c>
      <c r="W24" s="140" cm="1">
        <f t="array" ref="W24">SUMPRODUCT((M24:S24&gt;=$N$8)*(M24:S24 &lt;= $N$9)*(TEXT(M24:S24,"yyyy-mm")=V24)*(M25:S25 = "●"))</f>
        <v>0</v>
      </c>
      <c r="X24" s="140" cm="1">
        <f t="array" ref="X24">SUMPRODUCT((R24:S24&gt;=$N$8)*(R24:S24 &lt;= $N$9)*(TEXT(R24:S24,"yyyy-mm")=V24)*(R25:S25 = "▲"))</f>
        <v>0</v>
      </c>
      <c r="Y24" s="140" cm="1">
        <f t="array" ref="Y24">SUMPRODUCT((M24:S24&gt;=$N$8)*(M24:S24 &lt;= $N$9)*(TEXT(M24:S24,"yyyy-mm")=V24)*(M25:S25 = "★"))</f>
        <v>0</v>
      </c>
      <c r="Z24" s="135"/>
      <c r="AA24" s="135"/>
      <c r="AB24" s="132">
        <v>20</v>
      </c>
      <c r="AC24" s="141">
        <f>AI22+1</f>
        <v>46090</v>
      </c>
      <c r="AD24" s="141">
        <f t="shared" ref="AD24:AI24" si="30">AC24+1</f>
        <v>46091</v>
      </c>
      <c r="AE24" s="141">
        <f t="shared" si="30"/>
        <v>46092</v>
      </c>
      <c r="AF24" s="141">
        <f t="shared" si="30"/>
        <v>46093</v>
      </c>
      <c r="AG24" s="141">
        <f t="shared" si="30"/>
        <v>46094</v>
      </c>
      <c r="AH24" s="142">
        <f t="shared" si="30"/>
        <v>46095</v>
      </c>
      <c r="AI24" s="143">
        <f t="shared" si="30"/>
        <v>46096</v>
      </c>
      <c r="AJ24" s="68">
        <f t="shared" ref="AJ24" si="31">COUNTIF(AC25:AI25,"★")</f>
        <v>0</v>
      </c>
      <c r="AK24" s="68"/>
      <c r="AL24" s="68" t="str">
        <f>TEXT(AC24,"YYYY-MM")</f>
        <v>2026-03</v>
      </c>
      <c r="AM24" s="69" cm="1">
        <f t="array" ref="AM24">SUMPRODUCT((AC24:AI24&gt;=$N$8)*(AC24:AI24 &lt;= $N$9)*(TEXT(AC24:AI24,"yyyy-mm")=AL24)*(AC25:AI25 = "●"))</f>
        <v>0</v>
      </c>
      <c r="AN24" s="69" cm="1">
        <f t="array" ref="AN24">SUMPRODUCT((AH24:AI24&gt;=$N$8)*(AH24:AI24 &lt;= $N$9)*(TEXT(AH24:AI24,"yyyy-mm")=AL24)*(AH25:AI25 = "▲"))</f>
        <v>0</v>
      </c>
      <c r="AO24" s="69" cm="1">
        <f t="array" ref="AO24">SUMPRODUCT((AC24:AI24&gt;=$N$8)*(AC24:AI24 &lt;= $N$9)*(TEXT(AC24:AI24,"yyyy-mm")=AL24)*(AC25:AI25 = "★"))</f>
        <v>0</v>
      </c>
      <c r="AP24" s="68"/>
      <c r="AQ24" s="19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3"/>
    </row>
    <row r="25" spans="1:55" s="8" customFormat="1" ht="19.5" customHeight="1" thickBot="1" x14ac:dyDescent="0.5">
      <c r="A25" s="4">
        <v>2</v>
      </c>
      <c r="B25" s="4">
        <v>15</v>
      </c>
      <c r="C25" s="18">
        <f t="shared" si="1"/>
        <v>46388</v>
      </c>
      <c r="D25" s="18">
        <f t="shared" si="2"/>
        <v>45989</v>
      </c>
      <c r="E25" s="4" t="str">
        <f t="shared" si="0"/>
        <v>2027-01</v>
      </c>
      <c r="F25" s="2">
        <f ca="1">SUMIF($AL$58:$AM$99,E25,$AM$58:$AM$99)</f>
        <v>0</v>
      </c>
      <c r="G25" s="2">
        <f ca="1">SUMIF($AL$58:$AN$99,E25,$AN$58:$AN$99)</f>
        <v>0</v>
      </c>
      <c r="H25" s="2">
        <f ca="1">SUMIF($AL$58:$AO$99,E25,$AO$58:$AO$99)</f>
        <v>0</v>
      </c>
      <c r="I25" s="17">
        <f t="shared" si="3"/>
        <v>0</v>
      </c>
      <c r="J25" s="135"/>
      <c r="K25" s="135" t="str">
        <f t="shared" ref="K25" si="32">IF(U25&gt;=0.285,"OK","NG")</f>
        <v>NG</v>
      </c>
      <c r="L25" s="136"/>
      <c r="M25" s="144"/>
      <c r="N25" s="144"/>
      <c r="O25" s="144"/>
      <c r="P25" s="144"/>
      <c r="Q25" s="144"/>
      <c r="R25" s="145"/>
      <c r="S25" s="146"/>
      <c r="T25" s="135">
        <f t="shared" ref="T25" si="33">COUNTIF(M25:S25,"●")</f>
        <v>0</v>
      </c>
      <c r="U25" s="147">
        <f t="shared" ref="U25" si="34">IF(COUNTA(M25:S25)=0,-1,IF(OR(COUNTIF(M25:S25,"▲")&gt;6,AND(M24&lt;$N$9,$N$9&lt;S24)),0.285,IF(T24+T25=0,0,T25/(T25+T24))))</f>
        <v>-1</v>
      </c>
      <c r="V25" s="135" t="str">
        <f>TEXT(S24,"YYYY-MM")</f>
        <v>2025-11</v>
      </c>
      <c r="W25" s="140" cm="1">
        <f t="array" ref="W25">IF(V25=V24,0,SUMPRODUCT((M24:S24&gt;=$N$8)*(M24:S24 &lt;= $N$9)*(TEXT(M24:S24,"yyyy-mm")=V25)*(M25:S25 = "●")))</f>
        <v>0</v>
      </c>
      <c r="X25" s="140" cm="1">
        <f t="array" ref="X25">IF(V25=V24,0,SUMPRODUCT((M24:S24&gt;=$N$8)*(M24:S24 &lt;= $N$9)*(TEXT(M24:S24,"yyyy-mm")=V25)*(M25:S25 = "▲")))</f>
        <v>0</v>
      </c>
      <c r="Y25" s="140" cm="1">
        <f t="array" ref="Y25">IF(V25=V24,0,SUMPRODUCT((M24:S24&gt;=$N$8)*(M24:S24 &lt;= $N$9)*(TEXT(M24:S24,"yyyy-mm")=V25)*(M25:S25 = "★")))</f>
        <v>0</v>
      </c>
      <c r="Z25" s="135"/>
      <c r="AA25" s="135" t="str">
        <f t="shared" ref="AA25" si="35">IF(AK25&gt;=0.285,"OK","NG")</f>
        <v>NG</v>
      </c>
      <c r="AB25" s="136"/>
      <c r="AC25" s="144"/>
      <c r="AD25" s="144"/>
      <c r="AE25" s="144"/>
      <c r="AF25" s="144"/>
      <c r="AG25" s="144"/>
      <c r="AH25" s="145"/>
      <c r="AI25" s="146"/>
      <c r="AJ25" s="68">
        <f t="shared" ref="AJ25" si="36">COUNTIF(AC25:AI25,"●")</f>
        <v>0</v>
      </c>
      <c r="AK25" s="70">
        <f t="shared" ref="AK25" si="37">IF(COUNTA(AC25:AI25)=0,-1,IF(OR(COUNTIF(AC25:AI25,"▲")&gt;6,AND(AC24&lt;$N$9,$N$9&lt;AI24)),0.285,IF(AJ24+AJ25=0,0,AJ25/(AJ25+AJ24))))</f>
        <v>-1</v>
      </c>
      <c r="AL25" s="68" t="str">
        <f>TEXT(AI24,"YYYY-MM")</f>
        <v>2026-03</v>
      </c>
      <c r="AM25" s="69" cm="1">
        <f t="array" ref="AM25">IF(AL25=AL24,0,SUMPRODUCT((AC24:AI24&gt;=$N$8)*(AC24:AI24 &lt;= $N$9)*(TEXT(AC24:AI24,"yyyy-mm")=AL25)*(AC25:AI25 = "●")))</f>
        <v>0</v>
      </c>
      <c r="AN25" s="69" cm="1">
        <f t="array" ref="AN25">IF(AL25=AL24,0,SUMPRODUCT((AC24:AI24&gt;=$N$8)*(AC24:AI24 &lt;= $N$9)*(TEXT(AC24:AI24,"yyyy-mm")=AL25)*(AC25:AI25 = "▲")))</f>
        <v>0</v>
      </c>
      <c r="AO25" s="69" cm="1">
        <f t="array" ref="AO25">IF(AL25=AL24,0,SUMPRODUCT((AC24:AI24&gt;=$N$8)*(AC24:AI24 &lt;= $N$9)*(TEXT(AC24:AI24,"yyyy-mm")=AL25)*(AC25:AI25 = "★")))</f>
        <v>0</v>
      </c>
      <c r="AP25" s="68"/>
      <c r="AQ25" s="19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3"/>
    </row>
    <row r="26" spans="1:55" s="8" customFormat="1" ht="19.5" customHeight="1" x14ac:dyDescent="0.45">
      <c r="A26" s="4">
        <v>3</v>
      </c>
      <c r="B26" s="4">
        <v>16</v>
      </c>
      <c r="C26" s="18">
        <f t="shared" si="1"/>
        <v>46419</v>
      </c>
      <c r="D26" s="18">
        <f t="shared" si="2"/>
        <v>45989</v>
      </c>
      <c r="E26" s="4" t="str">
        <f t="shared" si="0"/>
        <v>2027-02</v>
      </c>
      <c r="F26" s="2">
        <f ca="1">SUMIF($AL$58:$AM$99,E26,$AM$58:$AM$99)</f>
        <v>0</v>
      </c>
      <c r="G26" s="2">
        <f ca="1">SUMIF($AL$58:$AN$99,E26,$AN$58:$AN$99)</f>
        <v>0</v>
      </c>
      <c r="H26" s="2">
        <f ca="1">SUMIF($AL$58:$AO$99,E26,$AO$58:$AO$99)</f>
        <v>0</v>
      </c>
      <c r="I26" s="17">
        <f t="shared" si="3"/>
        <v>0</v>
      </c>
      <c r="J26" s="135"/>
      <c r="K26" s="135"/>
      <c r="L26" s="132">
        <v>5</v>
      </c>
      <c r="M26" s="141">
        <f>S24+1</f>
        <v>45985</v>
      </c>
      <c r="N26" s="141">
        <f>M26+1</f>
        <v>45986</v>
      </c>
      <c r="O26" s="141">
        <f t="shared" ref="O26:Q26" si="38">N26+1</f>
        <v>45987</v>
      </c>
      <c r="P26" s="141">
        <f t="shared" si="38"/>
        <v>45988</v>
      </c>
      <c r="Q26" s="141">
        <f t="shared" si="38"/>
        <v>45989</v>
      </c>
      <c r="R26" s="142">
        <f>Q26+1</f>
        <v>45990</v>
      </c>
      <c r="S26" s="143">
        <f>R26+1</f>
        <v>45991</v>
      </c>
      <c r="T26" s="135">
        <f t="shared" ref="T26" si="39">COUNTIF(M27:S27,"★")</f>
        <v>0</v>
      </c>
      <c r="U26" s="135"/>
      <c r="V26" s="135" t="str">
        <f>TEXT(M26,"YYYY-MM")</f>
        <v>2025-11</v>
      </c>
      <c r="W26" s="140" cm="1">
        <f t="array" ref="W26">SUMPRODUCT((M26:S26&gt;=$N$8)*(M26:S26 &lt;= $N$9)*(TEXT(M26:S26,"yyyy-mm")=V26)*(M27:S27 = "●"))</f>
        <v>0</v>
      </c>
      <c r="X26" s="140" cm="1">
        <f t="array" ref="X26">SUMPRODUCT((R26:S26&gt;=$N$8)*(R26:S26 &lt;= $N$9)*(TEXT(R26:S26,"yyyy-mm")=V26)*(R27:S27 = "▲"))</f>
        <v>0</v>
      </c>
      <c r="Y26" s="140" cm="1">
        <f t="array" ref="Y26">SUMPRODUCT((M26:S26&gt;=$N$8)*(M26:S26 &lt;= $N$9)*(TEXT(M26:S26,"yyyy-mm")=V26)*(M27:S27 = "★"))</f>
        <v>0</v>
      </c>
      <c r="Z26" s="135"/>
      <c r="AA26" s="135"/>
      <c r="AB26" s="132">
        <v>21</v>
      </c>
      <c r="AC26" s="141">
        <f>AI24+1</f>
        <v>46097</v>
      </c>
      <c r="AD26" s="141">
        <f t="shared" ref="AD26:AI26" si="40">AC26+1</f>
        <v>46098</v>
      </c>
      <c r="AE26" s="141">
        <f t="shared" si="40"/>
        <v>46099</v>
      </c>
      <c r="AF26" s="141">
        <f t="shared" si="40"/>
        <v>46100</v>
      </c>
      <c r="AG26" s="141">
        <f t="shared" si="40"/>
        <v>46101</v>
      </c>
      <c r="AH26" s="142">
        <f t="shared" si="40"/>
        <v>46102</v>
      </c>
      <c r="AI26" s="143">
        <f t="shared" si="40"/>
        <v>46103</v>
      </c>
      <c r="AJ26" s="68">
        <f t="shared" ref="AJ26" si="41">COUNTIF(AC27:AI27,"★")</f>
        <v>0</v>
      </c>
      <c r="AK26" s="68"/>
      <c r="AL26" s="68" t="str">
        <f>TEXT(AC26,"YYYY-MM")</f>
        <v>2026-03</v>
      </c>
      <c r="AM26" s="69" cm="1">
        <f t="array" ref="AM26">SUMPRODUCT((AC26:AI26&gt;=$N$8)*(AC26:AI26 &lt;= $N$9)*(TEXT(AC26:AI26,"yyyy-mm")=AL26)*(AC27:AI27 = "●"))</f>
        <v>0</v>
      </c>
      <c r="AN26" s="69" cm="1">
        <f t="array" ref="AN26">SUMPRODUCT((AH26:AI26&gt;=$N$8)*(AH26:AI26 &lt;= $N$9)*(TEXT(AH26:AI26,"yyyy-mm")=AL26)*(AH27:AI27 = "▲"))</f>
        <v>0</v>
      </c>
      <c r="AO26" s="69" cm="1">
        <f t="array" ref="AO26">SUMPRODUCT((AC26:AI26&gt;=$N$8)*(AC26:AI26 &lt;= $N$9)*(TEXT(AC26:AI26,"yyyy-mm")=AL26)*(AC27:AI27 = "★"))</f>
        <v>0</v>
      </c>
      <c r="AP26" s="68"/>
      <c r="AQ26" s="19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3"/>
    </row>
    <row r="27" spans="1:55" s="8" customFormat="1" ht="19.5" customHeight="1" thickBot="1" x14ac:dyDescent="0.5">
      <c r="A27" s="4">
        <v>4</v>
      </c>
      <c r="B27" s="4">
        <v>17</v>
      </c>
      <c r="C27" s="18">
        <f t="shared" si="1"/>
        <v>46447</v>
      </c>
      <c r="D27" s="18">
        <f t="shared" si="2"/>
        <v>45989</v>
      </c>
      <c r="E27" s="4" t="str">
        <f t="shared" si="0"/>
        <v>2027-03</v>
      </c>
      <c r="F27" s="2">
        <f ca="1">SUMIF($V$109:$W$150,E27,$W$109:$W$150)+SUMIF($AL$58:$AM$99,E27,$AM$58:$AM$99)</f>
        <v>0</v>
      </c>
      <c r="G27" s="2">
        <f ca="1">SUMIF($V$109:$X$150,E27,$X$109:$X$150)+SUMIF($AL$58:$AN$99,E27,$AN$58:$AN$99)</f>
        <v>0</v>
      </c>
      <c r="H27" s="2">
        <f ca="1">SUMIF($V$109:$Y$150,E27,$Y$109:$Y$150)+SUMIF($AL$58:$AO$99,E27,$AO$58:$AO$99)</f>
        <v>0</v>
      </c>
      <c r="I27" s="17">
        <f t="shared" si="3"/>
        <v>0</v>
      </c>
      <c r="J27" s="135"/>
      <c r="K27" s="135" t="str">
        <f t="shared" ref="K27" si="42">IF(U27&gt;=0.285,"OK","NG")</f>
        <v>NG</v>
      </c>
      <c r="L27" s="136"/>
      <c r="M27" s="144"/>
      <c r="N27" s="144"/>
      <c r="O27" s="144"/>
      <c r="P27" s="144"/>
      <c r="Q27" s="144"/>
      <c r="R27" s="145"/>
      <c r="S27" s="146"/>
      <c r="T27" s="135">
        <f t="shared" ref="T27" si="43">COUNTIF(M27:S27,"●")</f>
        <v>0</v>
      </c>
      <c r="U27" s="147">
        <f t="shared" ref="U27" si="44">IF(COUNTA(M27:S27)=0,-1,IF(OR(COUNTIF(M27:S27,"▲")&gt;6,AND(M26&lt;$N$9,$N$9&lt;S26)),0.285,IF(T26+T27=0,0,T27/(T27+T26))))</f>
        <v>-1</v>
      </c>
      <c r="V27" s="135" t="str">
        <f>TEXT(S26,"YYYY-MM")</f>
        <v>2025-11</v>
      </c>
      <c r="W27" s="140" cm="1">
        <f t="array" ref="W27">IF(V27=V26,0,SUMPRODUCT((M26:S26&gt;=$N$8)*(M26:S26 &lt;= $N$9)*(TEXT(M26:S26,"yyyy-mm")=V27)*(M27:S27 = "●")))</f>
        <v>0</v>
      </c>
      <c r="X27" s="140" cm="1">
        <f t="array" ref="X27">IF(V27=V26,0,SUMPRODUCT((M26:S26&gt;=$N$8)*(M26:S26 &lt;= $N$9)*(TEXT(M26:S26,"yyyy-mm")=V27)*(M27:S27 = "▲")))</f>
        <v>0</v>
      </c>
      <c r="Y27" s="140" cm="1">
        <f t="array" ref="Y27">IF(V27=V26,0,SUMPRODUCT((M26:S26&gt;=$N$8)*(M26:S26 &lt;= $N$9)*(TEXT(M26:S26,"yyyy-mm")=V27)*(M27:S27 = "★")))</f>
        <v>0</v>
      </c>
      <c r="Z27" s="135"/>
      <c r="AA27" s="135" t="str">
        <f t="shared" ref="AA27" si="45">IF(AK27&gt;=0.285,"OK","NG")</f>
        <v>NG</v>
      </c>
      <c r="AB27" s="136"/>
      <c r="AC27" s="144"/>
      <c r="AD27" s="144"/>
      <c r="AE27" s="144"/>
      <c r="AF27" s="144"/>
      <c r="AG27" s="144"/>
      <c r="AH27" s="145"/>
      <c r="AI27" s="146"/>
      <c r="AJ27" s="68">
        <f t="shared" ref="AJ27" si="46">COUNTIF(AC27:AI27,"●")</f>
        <v>0</v>
      </c>
      <c r="AK27" s="70">
        <f t="shared" ref="AK27" si="47">IF(COUNTA(AC27:AI27)=0,-1,IF(OR(COUNTIF(AC27:AI27,"▲")&gt;6,AND(AC26&lt;$N$9,$N$9&lt;AI26)),0.285,IF(AJ26+AJ27=0,0,AJ27/(AJ27+AJ26))))</f>
        <v>-1</v>
      </c>
      <c r="AL27" s="68" t="str">
        <f>TEXT(AI26,"YYYY-MM")</f>
        <v>2026-03</v>
      </c>
      <c r="AM27" s="69" cm="1">
        <f t="array" ref="AM27">IF(AL27=AL26,0,SUMPRODUCT((AC26:AI26&gt;=$N$8)*(AC26:AI26 &lt;= $N$9)*(TEXT(AC26:AI26,"yyyy-mm")=AL27)*(AC27:AI27 = "●")))</f>
        <v>0</v>
      </c>
      <c r="AN27" s="69" cm="1">
        <f t="array" ref="AN27">IF(AL27=AL26,0,SUMPRODUCT((AC26:AI26&gt;=$N$8)*(AC26:AI26 &lt;= $N$9)*(TEXT(AC26:AI26,"yyyy-mm")=AL27)*(AC27:AI27 = "▲")))</f>
        <v>0</v>
      </c>
      <c r="AO27" s="69" cm="1">
        <f t="array" ref="AO27">IF(AL27=AL26,0,SUMPRODUCT((AC26:AI26&gt;=$N$8)*(AC26:AI26 &lt;= $N$9)*(TEXT(AC26:AI26,"yyyy-mm")=AL27)*(AC27:AI27 = "★")))</f>
        <v>0</v>
      </c>
      <c r="AP27" s="68"/>
      <c r="AQ27" s="19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3"/>
    </row>
    <row r="28" spans="1:55" s="8" customFormat="1" ht="19.5" customHeight="1" x14ac:dyDescent="0.45">
      <c r="A28" s="4">
        <v>5</v>
      </c>
      <c r="B28" s="4">
        <v>18</v>
      </c>
      <c r="C28" s="18">
        <f t="shared" si="1"/>
        <v>46478</v>
      </c>
      <c r="D28" s="18">
        <f t="shared" si="2"/>
        <v>45989</v>
      </c>
      <c r="E28" s="4" t="str">
        <f t="shared" si="0"/>
        <v>2027-04</v>
      </c>
      <c r="F28" s="2">
        <f ca="1">SUMIF($V$109:$W$150,E28,$W$109:$W$150)+SUMIF($AL$58:$AM$99,E28,$AM$58:$AM$99)</f>
        <v>0</v>
      </c>
      <c r="G28" s="2">
        <f ca="1">SUMIF($V$109:$X$150,E28,$X$109:$X$150)+SUMIF($AL$58:$AN$99,E28,$AN$58:$AN$99)</f>
        <v>0</v>
      </c>
      <c r="H28" s="2">
        <f ca="1">SUMIF($V$109:$Y$150,E28,$Y$109:$Y$150)+SUMIF($AL$58:$AO$99,E28,$AO$58:$AO$99)</f>
        <v>0</v>
      </c>
      <c r="I28" s="17">
        <f t="shared" si="3"/>
        <v>0</v>
      </c>
      <c r="J28" s="135"/>
      <c r="K28" s="135"/>
      <c r="L28" s="132">
        <v>6</v>
      </c>
      <c r="M28" s="141">
        <f>S26+1</f>
        <v>45992</v>
      </c>
      <c r="N28" s="141">
        <f>M28+1</f>
        <v>45993</v>
      </c>
      <c r="O28" s="141">
        <f t="shared" ref="O28:Q28" si="48">N28+1</f>
        <v>45994</v>
      </c>
      <c r="P28" s="141">
        <f t="shared" si="48"/>
        <v>45995</v>
      </c>
      <c r="Q28" s="141">
        <f t="shared" si="48"/>
        <v>45996</v>
      </c>
      <c r="R28" s="142">
        <f>Q28+1</f>
        <v>45997</v>
      </c>
      <c r="S28" s="143">
        <f>R28+1</f>
        <v>45998</v>
      </c>
      <c r="T28" s="135">
        <f t="shared" ref="T28" si="49">COUNTIF(M29:S29,"★")</f>
        <v>0</v>
      </c>
      <c r="U28" s="135"/>
      <c r="V28" s="135" t="str">
        <f>TEXT(M28,"YYYY-MM")</f>
        <v>2025-12</v>
      </c>
      <c r="W28" s="140" cm="1">
        <f t="array" ref="W28">SUMPRODUCT((M28:S28&gt;=$N$8)*(M28:S28 &lt;= $N$9)*(TEXT(M28:S28,"yyyy-mm")=V28)*(M29:S29 = "●"))</f>
        <v>0</v>
      </c>
      <c r="X28" s="140" cm="1">
        <f t="array" ref="X28">SUMPRODUCT((R28:S28&gt;=$N$8)*(R28:S28 &lt;= $N$9)*(TEXT(R28:S28,"yyyy-mm")=V28)*(R29:S29 = "▲"))</f>
        <v>0</v>
      </c>
      <c r="Y28" s="140" cm="1">
        <f t="array" ref="Y28">SUMPRODUCT((M28:S28&gt;=$N$8)*(M28:S28 &lt;= $N$9)*(TEXT(M28:S28,"yyyy-mm")=V28)*(M29:S29 = "★"))</f>
        <v>0</v>
      </c>
      <c r="Z28" s="135"/>
      <c r="AA28" s="135"/>
      <c r="AB28" s="132">
        <v>22</v>
      </c>
      <c r="AC28" s="141">
        <f>AI26+1</f>
        <v>46104</v>
      </c>
      <c r="AD28" s="141">
        <f t="shared" ref="AD28:AI28" si="50">AC28+1</f>
        <v>46105</v>
      </c>
      <c r="AE28" s="141">
        <f t="shared" si="50"/>
        <v>46106</v>
      </c>
      <c r="AF28" s="141">
        <f t="shared" si="50"/>
        <v>46107</v>
      </c>
      <c r="AG28" s="141">
        <f t="shared" si="50"/>
        <v>46108</v>
      </c>
      <c r="AH28" s="142">
        <f t="shared" si="50"/>
        <v>46109</v>
      </c>
      <c r="AI28" s="143">
        <f t="shared" si="50"/>
        <v>46110</v>
      </c>
      <c r="AJ28" s="68">
        <f t="shared" ref="AJ28" si="51">COUNTIF(AC29:AI29,"★")</f>
        <v>0</v>
      </c>
      <c r="AK28" s="68"/>
      <c r="AL28" s="68" t="str">
        <f>TEXT(AC28,"YYYY-MM")</f>
        <v>2026-03</v>
      </c>
      <c r="AM28" s="69" cm="1">
        <f t="array" ref="AM28">SUMPRODUCT((AC28:AI28&gt;=$N$8)*(AC28:AI28 &lt;= $N$9)*(TEXT(AC28:AI28,"yyyy-mm")=AL28)*(AC29:AI29 = "●"))</f>
        <v>0</v>
      </c>
      <c r="AN28" s="69" cm="1">
        <f t="array" ref="AN28">SUMPRODUCT((AH28:AI28&gt;=$N$8)*(AH28:AI28 &lt;= $N$9)*(TEXT(AH28:AI28,"yyyy-mm")=AL28)*(AH29:AI29 = "▲"))</f>
        <v>0</v>
      </c>
      <c r="AO28" s="69" cm="1">
        <f t="array" ref="AO28">SUMPRODUCT((AC28:AI28&gt;=$N$8)*(AC28:AI28 &lt;= $N$9)*(TEXT(AC28:AI28,"yyyy-mm")=AL28)*(AC29:AI29 = "★"))</f>
        <v>0</v>
      </c>
      <c r="AP28" s="68"/>
      <c r="AQ28" s="19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3"/>
    </row>
    <row r="29" spans="1:55" s="8" customFormat="1" ht="19.5" customHeight="1" thickBot="1" x14ac:dyDescent="0.5">
      <c r="A29" s="4">
        <v>1</v>
      </c>
      <c r="B29" s="4">
        <v>19</v>
      </c>
      <c r="C29" s="18">
        <f t="shared" si="1"/>
        <v>46508</v>
      </c>
      <c r="D29" s="18">
        <f t="shared" si="2"/>
        <v>45989</v>
      </c>
      <c r="E29" s="4" t="str">
        <f t="shared" si="0"/>
        <v>2027-05</v>
      </c>
      <c r="F29" s="2">
        <f ca="1">SUMIF($AL$58:$AM$99,E29,$AM$58:$AM$99)+SUMIF($V$109:$W$150,E29,$W$109:$W$150)</f>
        <v>0</v>
      </c>
      <c r="G29" s="2">
        <f ca="1">SUMIF($AL$58:$AN$99,E29,$AN$58:$AN$99)+SUMIF($V$109:$X$150,E29,$X$109:$X$150)</f>
        <v>0</v>
      </c>
      <c r="H29" s="2">
        <f ca="1">SUMIF($AL$58:$AO$99,E29,$AO$58:$AO$99)+SUMIF($V$109:$Y$150,E29,$Y$109:$Y$150)</f>
        <v>0</v>
      </c>
      <c r="I29" s="17">
        <f t="shared" si="3"/>
        <v>0</v>
      </c>
      <c r="J29" s="135"/>
      <c r="K29" s="135" t="str">
        <f t="shared" ref="K29" si="52">IF(U29&gt;=0.285,"OK","NG")</f>
        <v>NG</v>
      </c>
      <c r="L29" s="136"/>
      <c r="M29" s="144"/>
      <c r="N29" s="144"/>
      <c r="O29" s="144"/>
      <c r="P29" s="144"/>
      <c r="Q29" s="144"/>
      <c r="R29" s="145"/>
      <c r="S29" s="146"/>
      <c r="T29" s="135">
        <f t="shared" ref="T29" si="53">COUNTIF(M29:S29,"●")</f>
        <v>0</v>
      </c>
      <c r="U29" s="147">
        <f t="shared" ref="U29" si="54">IF(COUNTA(M29:S29)=0,-1,IF(OR(COUNTIF(M29:S29,"▲")&gt;6,AND(M28&lt;$N$9,$N$9&lt;S28)),0.285,IF(T28+T29=0,0,T29/(T29+T28))))</f>
        <v>-1</v>
      </c>
      <c r="V29" s="135" t="str">
        <f>TEXT(S28,"YYYY-MM")</f>
        <v>2025-12</v>
      </c>
      <c r="W29" s="140" cm="1">
        <f t="array" ref="W29">IF(V29=V28,0,SUMPRODUCT((M28:S28&gt;=$N$8)*(M28:S28 &lt;= $N$9)*(TEXT(M28:S28,"yyyy-mm")=V29)*(M29:S29 = "●")))</f>
        <v>0</v>
      </c>
      <c r="X29" s="140" cm="1">
        <f t="array" ref="X29">IF(V29=V28,0,SUMPRODUCT((M28:S28&gt;=$N$8)*(M28:S28 &lt;= $N$9)*(TEXT(M28:S28,"yyyy-mm")=V29)*(M29:S29 = "▲")))</f>
        <v>0</v>
      </c>
      <c r="Y29" s="140" cm="1">
        <f t="array" ref="Y29">IF(V29=V28,0,SUMPRODUCT((M28:S28&gt;=$N$8)*(M28:S28 &lt;= $N$9)*(TEXT(M28:S28,"yyyy-mm")=V29)*(M29:S29 = "★")))</f>
        <v>0</v>
      </c>
      <c r="Z29" s="135"/>
      <c r="AA29" s="135" t="str">
        <f t="shared" ref="AA29" si="55">IF(AK29&gt;=0.285,"OK","NG")</f>
        <v>NG</v>
      </c>
      <c r="AB29" s="136"/>
      <c r="AC29" s="144"/>
      <c r="AD29" s="144"/>
      <c r="AE29" s="144"/>
      <c r="AF29" s="144"/>
      <c r="AG29" s="144"/>
      <c r="AH29" s="145"/>
      <c r="AI29" s="146"/>
      <c r="AJ29" s="68">
        <f t="shared" ref="AJ29" si="56">COUNTIF(AC29:AI29,"●")</f>
        <v>0</v>
      </c>
      <c r="AK29" s="70">
        <f t="shared" ref="AK29" si="57">IF(COUNTA(AC29:AI29)=0,-1,IF(OR(COUNTIF(AC29:AI29,"▲")&gt;6,AND(AC28&lt;$N$9,$N$9&lt;AI28)),0.285,IF(AJ28+AJ29=0,0,AJ29/(AJ29+AJ28))))</f>
        <v>-1</v>
      </c>
      <c r="AL29" s="68" t="str">
        <f>TEXT(AI28,"YYYY-MM")</f>
        <v>2026-03</v>
      </c>
      <c r="AM29" s="69" cm="1">
        <f t="array" ref="AM29">IF(AL29=AL28,0,SUMPRODUCT((AC28:AI28&gt;=$N$8)*(AC28:AI28 &lt;= $N$9)*(TEXT(AC28:AI28,"yyyy-mm")=AL29)*(AC29:AI29 = "●")))</f>
        <v>0</v>
      </c>
      <c r="AN29" s="69" cm="1">
        <f t="array" ref="AN29">IF(AL29=AL28,0,SUMPRODUCT((AC28:AI28&gt;=$N$8)*(AC28:AI28 &lt;= $N$9)*(TEXT(AC28:AI28,"yyyy-mm")=AL29)*(AC29:AI29 = "▲")))</f>
        <v>0</v>
      </c>
      <c r="AO29" s="69" cm="1">
        <f t="array" ref="AO29">IF(AL29=AL28,0,SUMPRODUCT((AC28:AI28&gt;=$N$8)*(AC28:AI28 &lt;= $N$9)*(TEXT(AC28:AI28,"yyyy-mm")=AL29)*(AC29:AI29 = "★")))</f>
        <v>0</v>
      </c>
      <c r="AP29" s="68"/>
      <c r="AQ29" s="19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3"/>
    </row>
    <row r="30" spans="1:55" s="8" customFormat="1" ht="19.5" customHeight="1" x14ac:dyDescent="0.45">
      <c r="A30" s="4">
        <v>2</v>
      </c>
      <c r="B30" s="4">
        <v>20</v>
      </c>
      <c r="C30" s="18">
        <f t="shared" si="1"/>
        <v>46539</v>
      </c>
      <c r="D30" s="18">
        <f t="shared" si="2"/>
        <v>45989</v>
      </c>
      <c r="E30" s="4" t="str">
        <f t="shared" si="0"/>
        <v>2027-06</v>
      </c>
      <c r="F30" s="2">
        <f ca="1">SUMIF($V$109:$W$150,E30,$W$109:$W$150)</f>
        <v>0</v>
      </c>
      <c r="G30" s="2">
        <f ca="1">SUMIF($V$109:$X$150,E30,$X$109:$X$150)</f>
        <v>0</v>
      </c>
      <c r="H30" s="2">
        <f ca="1">SUMIF($V$109:$Y$150,E30,$Y$109:$Y$150)</f>
        <v>0</v>
      </c>
      <c r="I30" s="17">
        <f t="shared" si="3"/>
        <v>0</v>
      </c>
      <c r="J30" s="135"/>
      <c r="K30" s="135"/>
      <c r="L30" s="132">
        <v>7</v>
      </c>
      <c r="M30" s="141">
        <f>S28+1</f>
        <v>45999</v>
      </c>
      <c r="N30" s="141">
        <f>M30+1</f>
        <v>46000</v>
      </c>
      <c r="O30" s="141">
        <f t="shared" ref="O30:Q30" si="58">N30+1</f>
        <v>46001</v>
      </c>
      <c r="P30" s="141">
        <f t="shared" si="58"/>
        <v>46002</v>
      </c>
      <c r="Q30" s="141">
        <f t="shared" si="58"/>
        <v>46003</v>
      </c>
      <c r="R30" s="142">
        <f>Q30+1</f>
        <v>46004</v>
      </c>
      <c r="S30" s="143">
        <f>R30+1</f>
        <v>46005</v>
      </c>
      <c r="T30" s="135">
        <f t="shared" ref="T30" si="59">COUNTIF(M31:S31,"★")</f>
        <v>0</v>
      </c>
      <c r="U30" s="135"/>
      <c r="V30" s="135" t="str">
        <f>TEXT(M30,"YYYY-MM")</f>
        <v>2025-12</v>
      </c>
      <c r="W30" s="140" cm="1">
        <f t="array" ref="W30">SUMPRODUCT((M30:S30&gt;=$N$8)*(M30:S30 &lt;= $N$9)*(TEXT(M30:S30,"yyyy-mm")=V30)*(M31:S31 = "●"))</f>
        <v>0</v>
      </c>
      <c r="X30" s="140" cm="1">
        <f t="array" ref="X30">SUMPRODUCT((R30:S30&gt;=$N$8)*(R30:S30 &lt;= $N$9)*(TEXT(R30:S30,"yyyy-mm")=V30)*(R31:S31 = "▲"))</f>
        <v>0</v>
      </c>
      <c r="Y30" s="140" cm="1">
        <f t="array" ref="Y30">SUMPRODUCT((M30:S30&gt;=$N$8)*(M30:S30 &lt;= $N$9)*(TEXT(M30:S30,"yyyy-mm")=V30)*(M31:S31 = "★"))</f>
        <v>0</v>
      </c>
      <c r="Z30" s="135"/>
      <c r="AA30" s="135"/>
      <c r="AB30" s="132">
        <v>23</v>
      </c>
      <c r="AC30" s="141">
        <f>AI28+1</f>
        <v>46111</v>
      </c>
      <c r="AD30" s="141">
        <f t="shared" ref="AD30:AI30" si="60">AC30+1</f>
        <v>46112</v>
      </c>
      <c r="AE30" s="141">
        <f t="shared" si="60"/>
        <v>46113</v>
      </c>
      <c r="AF30" s="141">
        <f t="shared" si="60"/>
        <v>46114</v>
      </c>
      <c r="AG30" s="141">
        <f t="shared" si="60"/>
        <v>46115</v>
      </c>
      <c r="AH30" s="142">
        <f t="shared" si="60"/>
        <v>46116</v>
      </c>
      <c r="AI30" s="143">
        <f t="shared" si="60"/>
        <v>46117</v>
      </c>
      <c r="AJ30" s="68">
        <f t="shared" ref="AJ30" si="61">COUNTIF(AC31:AI31,"★")</f>
        <v>0</v>
      </c>
      <c r="AK30" s="68"/>
      <c r="AL30" s="68" t="str">
        <f>TEXT(AC30,"YYYY-MM")</f>
        <v>2026-03</v>
      </c>
      <c r="AM30" s="69" cm="1">
        <f t="array" ref="AM30">SUMPRODUCT((AC30:AI30&gt;=$N$8)*(AC30:AI30 &lt;= $N$9)*(TEXT(AC30:AI30,"yyyy-mm")=AL30)*(AC31:AI31 = "●"))</f>
        <v>0</v>
      </c>
      <c r="AN30" s="69" cm="1">
        <f t="array" ref="AN30">SUMPRODUCT((AH30:AI30&gt;=$N$8)*(AH30:AI30 &lt;= $N$9)*(TEXT(AH30:AI30,"yyyy-mm")=AL30)*(AH31:AI31 = "▲"))</f>
        <v>0</v>
      </c>
      <c r="AO30" s="69" cm="1">
        <f t="array" ref="AO30">SUMPRODUCT((AC30:AI30&gt;=$N$8)*(AC30:AI30 &lt;= $N$9)*(TEXT(AC30:AI30,"yyyy-mm")=AL30)*(AC31:AI31 = "★"))</f>
        <v>0</v>
      </c>
      <c r="AP30" s="68"/>
      <c r="AQ30" s="19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3"/>
    </row>
    <row r="31" spans="1:55" s="8" customFormat="1" ht="19.5" customHeight="1" thickBot="1" x14ac:dyDescent="0.5">
      <c r="A31" s="4">
        <v>3</v>
      </c>
      <c r="B31" s="4">
        <v>21</v>
      </c>
      <c r="C31" s="18">
        <f t="shared" si="1"/>
        <v>46569</v>
      </c>
      <c r="D31" s="18">
        <f t="shared" si="2"/>
        <v>45989</v>
      </c>
      <c r="E31" s="4" t="str">
        <f t="shared" si="0"/>
        <v>2027-07</v>
      </c>
      <c r="F31" s="2">
        <f ca="1">SUMIF($V$109:$W$150,E31,$W$109:$W$150)</f>
        <v>0</v>
      </c>
      <c r="G31" s="2">
        <f ca="1">SUMIF($V$109:$X$150,E31,$X$109:$X$150)</f>
        <v>0</v>
      </c>
      <c r="H31" s="2">
        <f ca="1">SUMIF($V$109:$Y$150,E31,$Y$109:$Y$150)</f>
        <v>0</v>
      </c>
      <c r="I31" s="17">
        <f t="shared" si="3"/>
        <v>0</v>
      </c>
      <c r="J31" s="135"/>
      <c r="K31" s="135" t="str">
        <f t="shared" ref="K31" si="62">IF(U31&gt;=0.285,"OK","NG")</f>
        <v>NG</v>
      </c>
      <c r="L31" s="136"/>
      <c r="M31" s="144"/>
      <c r="N31" s="144"/>
      <c r="O31" s="144"/>
      <c r="P31" s="144"/>
      <c r="Q31" s="144"/>
      <c r="R31" s="145"/>
      <c r="S31" s="146"/>
      <c r="T31" s="135">
        <f t="shared" ref="T31" si="63">COUNTIF(M31:S31,"●")</f>
        <v>0</v>
      </c>
      <c r="U31" s="147">
        <f t="shared" ref="U31" si="64">IF(COUNTA(M31:S31)=0,-1,IF(OR(COUNTIF(M31:S31,"▲")&gt;6,AND(M30&lt;$N$9,$N$9&lt;S30)),0.285,IF(T30+T31=0,0,T31/(T31+T30))))</f>
        <v>-1</v>
      </c>
      <c r="V31" s="135" t="str">
        <f>TEXT(S30,"YYYY-MM")</f>
        <v>2025-12</v>
      </c>
      <c r="W31" s="140" cm="1">
        <f t="array" ref="W31">IF(V31=V30,0,SUMPRODUCT((M30:S30&gt;=$N$8)*(M30:S30 &lt;= $N$9)*(TEXT(M30:S30,"yyyy-mm")=V31)*(M31:S31 = "●")))</f>
        <v>0</v>
      </c>
      <c r="X31" s="140" cm="1">
        <f t="array" ref="X31">IF(V31=V30,0,SUMPRODUCT((M30:S30&gt;=$N$8)*(M30:S30 &lt;= $N$9)*(TEXT(M30:S30,"yyyy-mm")=V31)*(M31:S31 = "▲")))</f>
        <v>0</v>
      </c>
      <c r="Y31" s="140" cm="1">
        <f t="array" ref="Y31">IF(V31=V30,0,SUMPRODUCT((M30:S30&gt;=$N$8)*(M30:S30 &lt;= $N$9)*(TEXT(M30:S30,"yyyy-mm")=V31)*(M31:S31 = "★")))</f>
        <v>0</v>
      </c>
      <c r="Z31" s="135"/>
      <c r="AA31" s="135" t="str">
        <f t="shared" ref="AA31" si="65">IF(AK31&gt;=0.285,"OK","NG")</f>
        <v>NG</v>
      </c>
      <c r="AB31" s="136"/>
      <c r="AC31" s="144"/>
      <c r="AD31" s="144"/>
      <c r="AE31" s="144"/>
      <c r="AF31" s="144"/>
      <c r="AG31" s="144"/>
      <c r="AH31" s="145"/>
      <c r="AI31" s="146"/>
      <c r="AJ31" s="68">
        <f t="shared" ref="AJ31" si="66">COUNTIF(AC31:AI31,"●")</f>
        <v>0</v>
      </c>
      <c r="AK31" s="70">
        <f t="shared" ref="AK31" si="67">IF(COUNTA(AC31:AI31)=0,-1,IF(OR(COUNTIF(AC31:AI31,"▲")&gt;6,AND(AC30&lt;$N$9,$N$9&lt;AI30)),0.285,IF(AJ30+AJ31=0,0,AJ31/(AJ31+AJ30))))</f>
        <v>-1</v>
      </c>
      <c r="AL31" s="68" t="str">
        <f>TEXT(AI30,"YYYY-MM")</f>
        <v>2026-04</v>
      </c>
      <c r="AM31" s="69" cm="1">
        <f t="array" ref="AM31">IF(AL31=AL30,0,SUMPRODUCT((AC30:AI30&gt;=$N$8)*(AC30:AI30 &lt;= $N$9)*(TEXT(AC30:AI30,"yyyy-mm")=AL31)*(AC31:AI31 = "●")))</f>
        <v>0</v>
      </c>
      <c r="AN31" s="69" cm="1">
        <f t="array" ref="AN31">IF(AL31=AL30,0,SUMPRODUCT((AC30:AI30&gt;=$N$8)*(AC30:AI30 &lt;= $N$9)*(TEXT(AC30:AI30,"yyyy-mm")=AL31)*(AC31:AI31 = "▲")))</f>
        <v>0</v>
      </c>
      <c r="AO31" s="69" cm="1">
        <f t="array" ref="AO31">IF(AL31=AL30,0,SUMPRODUCT((AC30:AI30&gt;=$N$8)*(AC30:AI30 &lt;= $N$9)*(TEXT(AC30:AI30,"yyyy-mm")=AL31)*(AC31:AI31 = "★")))</f>
        <v>0</v>
      </c>
      <c r="AP31" s="68"/>
      <c r="AQ31" s="19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3"/>
    </row>
    <row r="32" spans="1:55" s="8" customFormat="1" ht="19.5" customHeight="1" x14ac:dyDescent="0.45">
      <c r="A32" s="4">
        <v>4</v>
      </c>
      <c r="B32" s="4">
        <v>22</v>
      </c>
      <c r="C32" s="18">
        <f t="shared" si="1"/>
        <v>46600</v>
      </c>
      <c r="D32" s="18">
        <f t="shared" si="2"/>
        <v>45989</v>
      </c>
      <c r="E32" s="4" t="str">
        <f t="shared" si="0"/>
        <v>2027-08</v>
      </c>
      <c r="F32" s="2">
        <f ca="1">SUMIF($V$109:$W$150,E32,$W$109:$W$150)+SUMIF($AL$109:$AM$150,E32,$AM$109:$AM$150)</f>
        <v>0</v>
      </c>
      <c r="G32" s="2">
        <f ca="1">SUMIF($V$109:$X$150,E32,$X$109:$X$150)+SUMIF($AL$109:$AN$150,E32,$AN$109:$AN$150)</f>
        <v>0</v>
      </c>
      <c r="H32" s="2">
        <f ca="1">SUMIF($V$109:$Y$150,E32,$Y$109:$Y$150)+SUMIF($AL$109:$AO$150,E32,$AO$109:$AO$150)</f>
        <v>0</v>
      </c>
      <c r="I32" s="17">
        <f t="shared" si="3"/>
        <v>0</v>
      </c>
      <c r="J32" s="135"/>
      <c r="K32" s="135"/>
      <c r="L32" s="132">
        <v>8</v>
      </c>
      <c r="M32" s="141">
        <f>S30+1</f>
        <v>46006</v>
      </c>
      <c r="N32" s="141">
        <f>M32+1</f>
        <v>46007</v>
      </c>
      <c r="O32" s="141">
        <f t="shared" ref="O32:Q32" si="68">N32+1</f>
        <v>46008</v>
      </c>
      <c r="P32" s="141">
        <f t="shared" si="68"/>
        <v>46009</v>
      </c>
      <c r="Q32" s="141">
        <f t="shared" si="68"/>
        <v>46010</v>
      </c>
      <c r="R32" s="142">
        <f>Q32+1</f>
        <v>46011</v>
      </c>
      <c r="S32" s="143">
        <f>R32+1</f>
        <v>46012</v>
      </c>
      <c r="T32" s="135">
        <f t="shared" ref="T32" si="69">COUNTIF(M33:S33,"★")</f>
        <v>0</v>
      </c>
      <c r="U32" s="135"/>
      <c r="V32" s="135" t="str">
        <f>TEXT(M32,"YYYY-MM")</f>
        <v>2025-12</v>
      </c>
      <c r="W32" s="140" cm="1">
        <f t="array" ref="W32">SUMPRODUCT((M32:S32&gt;=$N$8)*(M32:S32 &lt;= $N$9)*(TEXT(M32:S32,"yyyy-mm")=V32)*(M33:S33 = "●"))</f>
        <v>0</v>
      </c>
      <c r="X32" s="140" cm="1">
        <f t="array" ref="X32">SUMPRODUCT((R32:S32&gt;=$N$8)*(R32:S32 &lt;= $N$9)*(TEXT(R32:S32,"yyyy-mm")=V32)*(R33:S33 = "▲"))</f>
        <v>0</v>
      </c>
      <c r="Y32" s="140" cm="1">
        <f t="array" ref="Y32">SUMPRODUCT((M32:S32&gt;=$N$8)*(M32:S32 &lt;= $N$9)*(TEXT(M32:S32,"yyyy-mm")=V32)*(M33:S33 = "★"))</f>
        <v>0</v>
      </c>
      <c r="Z32" s="135"/>
      <c r="AA32" s="135"/>
      <c r="AB32" s="132">
        <v>24</v>
      </c>
      <c r="AC32" s="141">
        <f>AI30+1</f>
        <v>46118</v>
      </c>
      <c r="AD32" s="141">
        <f t="shared" ref="AD32:AI32" si="70">AC32+1</f>
        <v>46119</v>
      </c>
      <c r="AE32" s="141">
        <f t="shared" si="70"/>
        <v>46120</v>
      </c>
      <c r="AF32" s="141">
        <f t="shared" si="70"/>
        <v>46121</v>
      </c>
      <c r="AG32" s="141">
        <f t="shared" si="70"/>
        <v>46122</v>
      </c>
      <c r="AH32" s="142">
        <f t="shared" si="70"/>
        <v>46123</v>
      </c>
      <c r="AI32" s="143">
        <f t="shared" si="70"/>
        <v>46124</v>
      </c>
      <c r="AJ32" s="68">
        <f t="shared" ref="AJ32" si="71">COUNTIF(AC33:AI33,"★")</f>
        <v>0</v>
      </c>
      <c r="AK32" s="68"/>
      <c r="AL32" s="68" t="str">
        <f>TEXT(AC32,"YYYY-MM")</f>
        <v>2026-04</v>
      </c>
      <c r="AM32" s="69" cm="1">
        <f t="array" ref="AM32">SUMPRODUCT((AC32:AI32&gt;=$N$8)*(AC32:AI32 &lt;= $N$9)*(TEXT(AC32:AI32,"yyyy-mm")=AL32)*(AC33:AI33 = "●"))</f>
        <v>0</v>
      </c>
      <c r="AN32" s="69" cm="1">
        <f t="array" ref="AN32">SUMPRODUCT((AH32:AI32&gt;=$N$8)*(AH32:AI32 &lt;= $N$9)*(TEXT(AH32:AI32,"yyyy-mm")=AL32)*(AH33:AI33 = "▲"))</f>
        <v>0</v>
      </c>
      <c r="AO32" s="69" cm="1">
        <f t="array" ref="AO32">SUMPRODUCT((AC32:AI32&gt;=$N$8)*(AC32:AI32 &lt;= $N$9)*(TEXT(AC32:AI32,"yyyy-mm")=AL32)*(AC33:AI33 = "★"))</f>
        <v>0</v>
      </c>
      <c r="AP32" s="68"/>
      <c r="AQ32" s="19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3"/>
    </row>
    <row r="33" spans="1:55" s="8" customFormat="1" ht="19.5" customHeight="1" thickBot="1" x14ac:dyDescent="0.5">
      <c r="A33" s="4">
        <v>5</v>
      </c>
      <c r="B33" s="4">
        <v>23</v>
      </c>
      <c r="C33" s="18">
        <f t="shared" si="1"/>
        <v>46631</v>
      </c>
      <c r="D33" s="18">
        <f t="shared" si="2"/>
        <v>45989</v>
      </c>
      <c r="E33" s="4" t="str">
        <f t="shared" si="0"/>
        <v>2027-09</v>
      </c>
      <c r="F33" s="2">
        <f ca="1">SUMIF($V$109:$W$150,E33,$W$109:$W$150)+SUMIF($AL$109:$AM$150,E33,$AM$109:$AM$150)</f>
        <v>0</v>
      </c>
      <c r="G33" s="2">
        <f ca="1">SUMIF($V$109:$X$150,E33,$X$109:$X$150)+SUMIF($AL$109:$AN$150,E33,$AN$109:$AN$150)</f>
        <v>0</v>
      </c>
      <c r="H33" s="2">
        <f ca="1">SUMIF($V$109:$Y$150,E33,$Y$109:$Y$150)+SUMIF($AL$109:$AO$150,E33,$AO$109:$AO$150)</f>
        <v>0</v>
      </c>
      <c r="I33" s="17">
        <f t="shared" si="3"/>
        <v>0</v>
      </c>
      <c r="J33" s="135"/>
      <c r="K33" s="135" t="str">
        <f t="shared" ref="K33" si="72">IF(U33&gt;=0.285,"OK","NG")</f>
        <v>NG</v>
      </c>
      <c r="L33" s="136"/>
      <c r="M33" s="144"/>
      <c r="N33" s="144"/>
      <c r="O33" s="144"/>
      <c r="P33" s="144"/>
      <c r="Q33" s="144"/>
      <c r="R33" s="145"/>
      <c r="S33" s="146"/>
      <c r="T33" s="135">
        <f t="shared" ref="T33" si="73">COUNTIF(M33:S33,"●")</f>
        <v>0</v>
      </c>
      <c r="U33" s="147">
        <f t="shared" ref="U33" si="74">IF(COUNTA(M33:S33)=0,-1,IF(OR(COUNTIF(M33:S33,"▲")&gt;6,AND(M32&lt;$N$9,$N$9&lt;S32)),0.285,IF(T32+T33=0,0,T33/(T33+T32))))</f>
        <v>-1</v>
      </c>
      <c r="V33" s="135" t="str">
        <f>TEXT(S32,"YYYY-MM")</f>
        <v>2025-12</v>
      </c>
      <c r="W33" s="140" cm="1">
        <f t="array" ref="W33">IF(V33=V32,0,SUMPRODUCT((M32:S32&gt;=$N$8)*(M32:S32 &lt;= $N$9)*(TEXT(M32:S32,"yyyy-mm")=V33)*(M33:S33 = "●")))</f>
        <v>0</v>
      </c>
      <c r="X33" s="140" cm="1">
        <f t="array" ref="X33">IF(V33=V32,0,SUMPRODUCT((M32:S32&gt;=$N$8)*(M32:S32 &lt;= $N$9)*(TEXT(M32:S32,"yyyy-mm")=V33)*(M33:S33 = "▲")))</f>
        <v>0</v>
      </c>
      <c r="Y33" s="140" cm="1">
        <f t="array" ref="Y33">IF(V33=V32,0,SUMPRODUCT((M32:S32&gt;=$N$8)*(M32:S32 &lt;= $N$9)*(TEXT(M32:S32,"yyyy-mm")=V33)*(M33:S33 = "★")))</f>
        <v>0</v>
      </c>
      <c r="Z33" s="135"/>
      <c r="AA33" s="135" t="str">
        <f t="shared" ref="AA33" si="75">IF(AK33&gt;=0.285,"OK","NG")</f>
        <v>NG</v>
      </c>
      <c r="AB33" s="136"/>
      <c r="AC33" s="144"/>
      <c r="AD33" s="144"/>
      <c r="AE33" s="144"/>
      <c r="AF33" s="144"/>
      <c r="AG33" s="144"/>
      <c r="AH33" s="145"/>
      <c r="AI33" s="146"/>
      <c r="AJ33" s="68">
        <f t="shared" ref="AJ33" si="76">COUNTIF(AC33:AI33,"●")</f>
        <v>0</v>
      </c>
      <c r="AK33" s="70">
        <f t="shared" ref="AK33" si="77">IF(COUNTA(AC33:AI33)=0,-1,IF(OR(COUNTIF(AC33:AI33,"▲")&gt;6,AND(AC32&lt;$N$9,$N$9&lt;AI32)),0.285,IF(AJ32+AJ33=0,0,AJ33/(AJ33+AJ32))))</f>
        <v>-1</v>
      </c>
      <c r="AL33" s="68" t="str">
        <f>TEXT(AI32,"YYYY-MM")</f>
        <v>2026-04</v>
      </c>
      <c r="AM33" s="69" cm="1">
        <f t="array" ref="AM33">IF(AL33=AL32,0,SUMPRODUCT((AC32:AI32&gt;=$N$8)*(AC32:AI32 &lt;= $N$9)*(TEXT(AC32:AI32,"yyyy-mm")=AL33)*(AC33:AI33 = "●")))</f>
        <v>0</v>
      </c>
      <c r="AN33" s="69" cm="1">
        <f t="array" ref="AN33">IF(AL33=AL32,0,SUMPRODUCT((AC32:AI32&gt;=$N$8)*(AC32:AI32 &lt;= $N$9)*(TEXT(AC32:AI32,"yyyy-mm")=AL33)*(AC33:AI33 = "▲")))</f>
        <v>0</v>
      </c>
      <c r="AO33" s="69" cm="1">
        <f t="array" ref="AO33">IF(AL33=AL32,0,SUMPRODUCT((AC32:AI32&gt;=$N$8)*(AC32:AI32 &lt;= $N$9)*(TEXT(AC32:AI32,"yyyy-mm")=AL33)*(AC33:AI33 = "★")))</f>
        <v>0</v>
      </c>
      <c r="AP33" s="68"/>
      <c r="AQ33" s="19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3"/>
    </row>
    <row r="34" spans="1:55" s="8" customFormat="1" ht="19.5" customHeight="1" x14ac:dyDescent="0.45">
      <c r="A34" s="4">
        <v>1</v>
      </c>
      <c r="B34" s="4">
        <v>24</v>
      </c>
      <c r="C34" s="18">
        <f t="shared" si="1"/>
        <v>46661</v>
      </c>
      <c r="D34" s="18">
        <f t="shared" si="2"/>
        <v>45989</v>
      </c>
      <c r="E34" s="4" t="str">
        <f t="shared" si="0"/>
        <v>2027-10</v>
      </c>
      <c r="F34" s="2">
        <f ca="1">SUMIF($V$109:$W$150,E34,$W$109:$W$150)+SUMIF($AL$109:$AM$150,E34,$AM$109:$AM$150)</f>
        <v>0</v>
      </c>
      <c r="G34" s="2">
        <f ca="1">SUMIF($V$109:$X$150,E34,$X$109:$X$150)+SUMIF($AL$109:$AN$150,E34,$AN$109:$AN$150)</f>
        <v>0</v>
      </c>
      <c r="H34" s="2">
        <f ca="1">SUMIF($V$109:$Y$150,E34,$Y$109:$Y$150)+SUMIF($AL$109:$AO$150,E34,$AO$109:$AO$150)</f>
        <v>0</v>
      </c>
      <c r="I34" s="17">
        <f t="shared" si="3"/>
        <v>0</v>
      </c>
      <c r="J34" s="135"/>
      <c r="K34" s="135"/>
      <c r="L34" s="132">
        <v>9</v>
      </c>
      <c r="M34" s="141">
        <f>S32+1</f>
        <v>46013</v>
      </c>
      <c r="N34" s="141">
        <f>M34+1</f>
        <v>46014</v>
      </c>
      <c r="O34" s="141">
        <f t="shared" ref="O34:Q34" si="78">N34+1</f>
        <v>46015</v>
      </c>
      <c r="P34" s="141">
        <f t="shared" si="78"/>
        <v>46016</v>
      </c>
      <c r="Q34" s="141">
        <f t="shared" si="78"/>
        <v>46017</v>
      </c>
      <c r="R34" s="142">
        <f>Q34+1</f>
        <v>46018</v>
      </c>
      <c r="S34" s="143">
        <f>R34+1</f>
        <v>46019</v>
      </c>
      <c r="T34" s="135">
        <f t="shared" ref="T34" si="79">COUNTIF(M35:S35,"★")</f>
        <v>0</v>
      </c>
      <c r="U34" s="135"/>
      <c r="V34" s="135" t="str">
        <f>TEXT(M34,"YYYY-MM")</f>
        <v>2025-12</v>
      </c>
      <c r="W34" s="140" cm="1">
        <f t="array" ref="W34">SUMPRODUCT((M34:S34&gt;=$N$8)*(M34:S34 &lt;= $N$9)*(TEXT(M34:S34,"yyyy-mm")=V34)*(M35:S35 = "●"))</f>
        <v>0</v>
      </c>
      <c r="X34" s="140" cm="1">
        <f t="array" ref="X34">SUMPRODUCT((R34:S34&gt;=$N$8)*(R34:S34 &lt;= $N$9)*(TEXT(R34:S34,"yyyy-mm")=V34)*(R35:S35 = "▲"))</f>
        <v>0</v>
      </c>
      <c r="Y34" s="140" cm="1">
        <f t="array" ref="Y34">SUMPRODUCT((M34:S34&gt;=$N$8)*(M34:S34 &lt;= $N$9)*(TEXT(M34:S34,"yyyy-mm")=V34)*(M35:S35 = "★"))</f>
        <v>0</v>
      </c>
      <c r="Z34" s="135"/>
      <c r="AA34" s="135"/>
      <c r="AB34" s="132">
        <v>25</v>
      </c>
      <c r="AC34" s="141">
        <f>AI32+1</f>
        <v>46125</v>
      </c>
      <c r="AD34" s="141">
        <f t="shared" ref="AD34:AI34" si="80">AC34+1</f>
        <v>46126</v>
      </c>
      <c r="AE34" s="141">
        <f t="shared" si="80"/>
        <v>46127</v>
      </c>
      <c r="AF34" s="141">
        <f t="shared" si="80"/>
        <v>46128</v>
      </c>
      <c r="AG34" s="141">
        <f t="shared" si="80"/>
        <v>46129</v>
      </c>
      <c r="AH34" s="142">
        <f t="shared" si="80"/>
        <v>46130</v>
      </c>
      <c r="AI34" s="143">
        <f t="shared" si="80"/>
        <v>46131</v>
      </c>
      <c r="AJ34" s="68">
        <f t="shared" ref="AJ34" si="81">COUNTIF(AC35:AI35,"★")</f>
        <v>0</v>
      </c>
      <c r="AK34" s="68"/>
      <c r="AL34" s="68" t="str">
        <f>TEXT(AC34,"YYYY-MM")</f>
        <v>2026-04</v>
      </c>
      <c r="AM34" s="69" cm="1">
        <f t="array" ref="AM34">SUMPRODUCT((AC34:AI34&gt;=$N$8)*(AC34:AI34 &lt;= $N$9)*(TEXT(AC34:AI34,"yyyy-mm")=AL34)*(AC35:AI35 = "●"))</f>
        <v>0</v>
      </c>
      <c r="AN34" s="69" cm="1">
        <f t="array" ref="AN34">SUMPRODUCT((AH34:AI34&gt;=$N$8)*(AH34:AI34 &lt;= $N$9)*(TEXT(AH34:AI34,"yyyy-mm")=AL34)*(AH35:AI35 = "▲"))</f>
        <v>0</v>
      </c>
      <c r="AO34" s="69" cm="1">
        <f t="array" ref="AO34">SUMPRODUCT((AC34:AI34&gt;=$N$8)*(AC34:AI34 &lt;= $N$9)*(TEXT(AC34:AI34,"yyyy-mm")=AL34)*(AC35:AI35 = "★"))</f>
        <v>0</v>
      </c>
      <c r="AP34" s="68"/>
      <c r="AQ34" s="19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3"/>
    </row>
    <row r="35" spans="1:55" s="8" customFormat="1" ht="19.5" customHeight="1" thickBot="1" x14ac:dyDescent="0.5">
      <c r="A35" s="4">
        <v>2</v>
      </c>
      <c r="B35" s="4">
        <v>25</v>
      </c>
      <c r="C35" s="18">
        <f t="shared" si="1"/>
        <v>46692</v>
      </c>
      <c r="D35" s="18">
        <f t="shared" si="2"/>
        <v>45989</v>
      </c>
      <c r="E35" s="4" t="str">
        <f t="shared" si="0"/>
        <v>2027-11</v>
      </c>
      <c r="F35" s="2">
        <f ca="1">SUMIF($AL$109:$AM$150,E35,$AM$109:$AM$150)</f>
        <v>0</v>
      </c>
      <c r="G35" s="2">
        <f ca="1">SUMIF($AL$109:$AN$150,E35,$AN$109:$AN$150)</f>
        <v>0</v>
      </c>
      <c r="H35" s="2">
        <f ca="1">SUMIF($AL$109:$AO$150,E35,$AO$109:$AO$150)</f>
        <v>0</v>
      </c>
      <c r="I35" s="17">
        <f t="shared" si="3"/>
        <v>0</v>
      </c>
      <c r="J35" s="135"/>
      <c r="K35" s="135" t="str">
        <f t="shared" ref="K35" si="82">IF(U35&gt;=0.285,"OK","NG")</f>
        <v>NG</v>
      </c>
      <c r="L35" s="136"/>
      <c r="M35" s="144"/>
      <c r="N35" s="144"/>
      <c r="O35" s="144"/>
      <c r="P35" s="144"/>
      <c r="Q35" s="144"/>
      <c r="R35" s="145"/>
      <c r="S35" s="146"/>
      <c r="T35" s="135">
        <f t="shared" ref="T35" si="83">COUNTIF(M35:S35,"●")</f>
        <v>0</v>
      </c>
      <c r="U35" s="147">
        <f t="shared" ref="U35" si="84">IF(COUNTA(M35:S35)=0,-1,IF(OR(COUNTIF(M35:S35,"▲")&gt;6,AND(M34&lt;$N$9,$N$9&lt;S34)),0.285,IF(T34+T35=0,0,T35/(T35+T34))))</f>
        <v>-1</v>
      </c>
      <c r="V35" s="135" t="str">
        <f>TEXT(S34,"YYYY-MM")</f>
        <v>2025-12</v>
      </c>
      <c r="W35" s="140" cm="1">
        <f t="array" ref="W35">IF(V35=V34,0,SUMPRODUCT((M34:S34&gt;=$N$8)*(M34:S34 &lt;= $N$9)*(TEXT(M34:S34,"yyyy-mm")=V35)*(M35:S35 = "●")))</f>
        <v>0</v>
      </c>
      <c r="X35" s="140" cm="1">
        <f t="array" ref="X35">IF(V35=V34,0,SUMPRODUCT((M34:S34&gt;=$N$8)*(M34:S34 &lt;= $N$9)*(TEXT(M34:S34,"yyyy-mm")=V35)*(M35:S35 = "▲")))</f>
        <v>0</v>
      </c>
      <c r="Y35" s="140" cm="1">
        <f t="array" ref="Y35">IF(V35=V34,0,SUMPRODUCT((M34:S34&gt;=$N$8)*(M34:S34 &lt;= $N$9)*(TEXT(M34:S34,"yyyy-mm")=V35)*(M35:S35 = "★")))</f>
        <v>0</v>
      </c>
      <c r="Z35" s="135"/>
      <c r="AA35" s="135" t="str">
        <f t="shared" ref="AA35" si="85">IF(AK35&gt;=0.285,"OK","NG")</f>
        <v>NG</v>
      </c>
      <c r="AB35" s="136"/>
      <c r="AC35" s="144"/>
      <c r="AD35" s="144"/>
      <c r="AE35" s="144"/>
      <c r="AF35" s="144"/>
      <c r="AG35" s="144"/>
      <c r="AH35" s="145"/>
      <c r="AI35" s="146"/>
      <c r="AJ35" s="68">
        <f t="shared" ref="AJ35" si="86">COUNTIF(AC35:AI35,"●")</f>
        <v>0</v>
      </c>
      <c r="AK35" s="70">
        <f t="shared" ref="AK35" si="87">IF(COUNTA(AC35:AI35)=0,-1,IF(OR(COUNTIF(AC35:AI35,"▲")&gt;6,AND(AC34&lt;$N$9,$N$9&lt;AI34)),0.285,IF(AJ34+AJ35=0,0,AJ35/(AJ35+AJ34))))</f>
        <v>-1</v>
      </c>
      <c r="AL35" s="68" t="str">
        <f>TEXT(AI34,"YYYY-MM")</f>
        <v>2026-04</v>
      </c>
      <c r="AM35" s="69" cm="1">
        <f t="array" ref="AM35">IF(AL35=AL34,0,SUMPRODUCT((AC34:AI34&gt;=$N$8)*(AC34:AI34 &lt;= $N$9)*(TEXT(AC34:AI34,"yyyy-mm")=AL35)*(AC35:AI35 = "●")))</f>
        <v>0</v>
      </c>
      <c r="AN35" s="69" cm="1">
        <f t="array" ref="AN35">IF(AL35=AL34,0,SUMPRODUCT((AC34:AI34&gt;=$N$8)*(AC34:AI34 &lt;= $N$9)*(TEXT(AC34:AI34,"yyyy-mm")=AL35)*(AC35:AI35 = "▲")))</f>
        <v>0</v>
      </c>
      <c r="AO35" s="69" cm="1">
        <f t="array" ref="AO35">IF(AL35=AL34,0,SUMPRODUCT((AC34:AI34&gt;=$N$8)*(AC34:AI34 &lt;= $N$9)*(TEXT(AC34:AI34,"yyyy-mm")=AL35)*(AC35:AI35 = "★")))</f>
        <v>0</v>
      </c>
      <c r="AP35" s="68"/>
      <c r="AQ35" s="19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3"/>
    </row>
    <row r="36" spans="1:55" s="8" customFormat="1" ht="19.5" customHeight="1" x14ac:dyDescent="0.45">
      <c r="A36" s="4">
        <v>3</v>
      </c>
      <c r="B36" s="4">
        <v>26</v>
      </c>
      <c r="C36" s="18">
        <f t="shared" si="1"/>
        <v>46722</v>
      </c>
      <c r="D36" s="18">
        <f t="shared" si="2"/>
        <v>45989</v>
      </c>
      <c r="E36" s="4" t="str">
        <f t="shared" si="0"/>
        <v>2027-12</v>
      </c>
      <c r="F36" s="2">
        <f ca="1">SUMIF($AL$109:$AM$150,E36,$AM$109:$AM$150)</f>
        <v>0</v>
      </c>
      <c r="G36" s="2">
        <f ca="1">SUMIF($AL$109:$AN$150,E36,$AN$109:$AN$150)</f>
        <v>0</v>
      </c>
      <c r="H36" s="2">
        <f ca="1">SUMIF($AL$109:$AO$150,E36,$AO$109:$AO$150)</f>
        <v>0</v>
      </c>
      <c r="I36" s="17">
        <f t="shared" si="3"/>
        <v>0</v>
      </c>
      <c r="J36" s="135"/>
      <c r="K36" s="135"/>
      <c r="L36" s="132">
        <v>10</v>
      </c>
      <c r="M36" s="141">
        <f>S34+1</f>
        <v>46020</v>
      </c>
      <c r="N36" s="141">
        <f>M36+1</f>
        <v>46021</v>
      </c>
      <c r="O36" s="141">
        <f t="shared" ref="O36:Q36" si="88">N36+1</f>
        <v>46022</v>
      </c>
      <c r="P36" s="141">
        <f t="shared" si="88"/>
        <v>46023</v>
      </c>
      <c r="Q36" s="141">
        <f t="shared" si="88"/>
        <v>46024</v>
      </c>
      <c r="R36" s="142">
        <f>Q36+1</f>
        <v>46025</v>
      </c>
      <c r="S36" s="143">
        <f>R36+1</f>
        <v>46026</v>
      </c>
      <c r="T36" s="135">
        <f t="shared" ref="T36" si="89">COUNTIF(M37:S37,"★")</f>
        <v>0</v>
      </c>
      <c r="U36" s="135"/>
      <c r="V36" s="135" t="str">
        <f>TEXT(M36,"YYYY-MM")</f>
        <v>2025-12</v>
      </c>
      <c r="W36" s="140" cm="1">
        <f t="array" ref="W36">SUMPRODUCT((M36:S36&gt;=$N$8)*(M36:S36 &lt;= $N$9)*(TEXT(M36:S36,"yyyy-mm")=V36)*(M37:S37 = "●"))</f>
        <v>0</v>
      </c>
      <c r="X36" s="140" cm="1">
        <f t="array" ref="X36">SUMPRODUCT((R36:S36&gt;=$N$8)*(R36:S36 &lt;= $N$9)*(TEXT(R36:S36,"yyyy-mm")=V36)*(R37:S37 = "▲"))</f>
        <v>0</v>
      </c>
      <c r="Y36" s="140" cm="1">
        <f t="array" ref="Y36">SUMPRODUCT((M36:S36&gt;=$N$8)*(M36:S36 &lt;= $N$9)*(TEXT(M36:S36,"yyyy-mm")=V36)*(M37:S37 = "★"))</f>
        <v>0</v>
      </c>
      <c r="Z36" s="135"/>
      <c r="AA36" s="135"/>
      <c r="AB36" s="132">
        <v>26</v>
      </c>
      <c r="AC36" s="141">
        <f>AI34+1</f>
        <v>46132</v>
      </c>
      <c r="AD36" s="141">
        <f t="shared" ref="AD36:AI36" si="90">AC36+1</f>
        <v>46133</v>
      </c>
      <c r="AE36" s="141">
        <f t="shared" si="90"/>
        <v>46134</v>
      </c>
      <c r="AF36" s="141">
        <f t="shared" si="90"/>
        <v>46135</v>
      </c>
      <c r="AG36" s="141">
        <f t="shared" si="90"/>
        <v>46136</v>
      </c>
      <c r="AH36" s="142">
        <f t="shared" si="90"/>
        <v>46137</v>
      </c>
      <c r="AI36" s="143">
        <f t="shared" si="90"/>
        <v>46138</v>
      </c>
      <c r="AJ36" s="68">
        <f t="shared" ref="AJ36" si="91">COUNTIF(AC37:AI37,"★")</f>
        <v>0</v>
      </c>
      <c r="AK36" s="68"/>
      <c r="AL36" s="68" t="str">
        <f>TEXT(AC36,"YYYY-MM")</f>
        <v>2026-04</v>
      </c>
      <c r="AM36" s="69" cm="1">
        <f t="array" ref="AM36">SUMPRODUCT((AC36:AI36&gt;=$N$8)*(AC36:AI36 &lt;= $N$9)*(TEXT(AC36:AI36,"yyyy-mm")=AL36)*(AC37:AI37 = "●"))</f>
        <v>0</v>
      </c>
      <c r="AN36" s="69" cm="1">
        <f t="array" ref="AN36">SUMPRODUCT((AH36:AI36&gt;=$N$8)*(AH36:AI36 &lt;= $N$9)*(TEXT(AH36:AI36,"yyyy-mm")=AL36)*(AH37:AI37 = "▲"))</f>
        <v>0</v>
      </c>
      <c r="AO36" s="69" cm="1">
        <f t="array" ref="AO36">SUMPRODUCT((AC36:AI36&gt;=$N$8)*(AC36:AI36 &lt;= $N$9)*(TEXT(AC36:AI36,"yyyy-mm")=AL36)*(AC37:AI37 = "★"))</f>
        <v>0</v>
      </c>
      <c r="AP36" s="68"/>
      <c r="AQ36" s="19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3"/>
    </row>
    <row r="37" spans="1:55" s="8" customFormat="1" ht="19.5" customHeight="1" thickBot="1" x14ac:dyDescent="0.5">
      <c r="A37" s="4">
        <v>4</v>
      </c>
      <c r="B37" s="4">
        <v>27</v>
      </c>
      <c r="C37" s="18">
        <f t="shared" si="1"/>
        <v>46753</v>
      </c>
      <c r="D37" s="18">
        <f t="shared" si="2"/>
        <v>45989</v>
      </c>
      <c r="E37" s="4" t="str">
        <f t="shared" si="0"/>
        <v>2028-01</v>
      </c>
      <c r="F37" s="2">
        <f ca="1">SUMIF($V$160:$W$201,E37,$W$160:$W$201)+SUMIF($AL$109:$AM$150,E37,$AM$109:$AM$150)</f>
        <v>0</v>
      </c>
      <c r="G37" s="2">
        <f ca="1">SUMIF($V$160:$X$201,E37,$X$160:$X$201)+SUMIF($AL$109:$AN$150,E37,$AN$109:$AN$150)</f>
        <v>0</v>
      </c>
      <c r="H37" s="2">
        <f ca="1">SUMIF($V$160:$Y$201,E37,$Y$160:$Y$201)+SUMIF($AL$109:$AO$150,E37,$AO$109:$AO$150)</f>
        <v>0</v>
      </c>
      <c r="I37" s="17">
        <f t="shared" si="3"/>
        <v>0</v>
      </c>
      <c r="J37" s="135"/>
      <c r="K37" s="135" t="str">
        <f t="shared" ref="K37" si="92">IF(U37&gt;=0.285,"OK","NG")</f>
        <v>NG</v>
      </c>
      <c r="L37" s="136"/>
      <c r="M37" s="144"/>
      <c r="N37" s="144"/>
      <c r="O37" s="144"/>
      <c r="P37" s="144"/>
      <c r="Q37" s="144"/>
      <c r="R37" s="145"/>
      <c r="S37" s="146"/>
      <c r="T37" s="135">
        <f t="shared" ref="T37" si="93">COUNTIF(M37:S37,"●")</f>
        <v>0</v>
      </c>
      <c r="U37" s="147">
        <f t="shared" ref="U37" si="94">IF(COUNTA(M37:S37)=0,-1,IF(OR(COUNTIF(M37:S37,"▲")&gt;6,AND(M36&lt;$N$9,$N$9&lt;S36)),0.285,IF(T36+T37=0,0,T37/(T37+T36))))</f>
        <v>-1</v>
      </c>
      <c r="V37" s="135" t="str">
        <f>TEXT(S36,"YYYY-MM")</f>
        <v>2026-01</v>
      </c>
      <c r="W37" s="140" cm="1">
        <f t="array" ref="W37">IF(V37=V36,0,SUMPRODUCT((M36:S36&gt;=$N$8)*(M36:S36 &lt;= $N$9)*(TEXT(M36:S36,"yyyy-mm")=V37)*(M37:S37 = "●")))</f>
        <v>0</v>
      </c>
      <c r="X37" s="140" cm="1">
        <f t="array" ref="X37">IF(V37=V36,0,SUMPRODUCT((M36:S36&gt;=$N$8)*(M36:S36 &lt;= $N$9)*(TEXT(M36:S36,"yyyy-mm")=V37)*(M37:S37 = "▲")))</f>
        <v>0</v>
      </c>
      <c r="Y37" s="140" cm="1">
        <f t="array" ref="Y37">IF(V37=V36,0,SUMPRODUCT((M36:S36&gt;=$N$8)*(M36:S36 &lt;= $N$9)*(TEXT(M36:S36,"yyyy-mm")=V37)*(M37:S37 = "★")))</f>
        <v>0</v>
      </c>
      <c r="Z37" s="135"/>
      <c r="AA37" s="135" t="str">
        <f t="shared" ref="AA37" si="95">IF(AK37&gt;=0.285,"OK","NG")</f>
        <v>NG</v>
      </c>
      <c r="AB37" s="136"/>
      <c r="AC37" s="144"/>
      <c r="AD37" s="144"/>
      <c r="AE37" s="144"/>
      <c r="AF37" s="144"/>
      <c r="AG37" s="144"/>
      <c r="AH37" s="145"/>
      <c r="AI37" s="146"/>
      <c r="AJ37" s="68">
        <f t="shared" ref="AJ37" si="96">COUNTIF(AC37:AI37,"●")</f>
        <v>0</v>
      </c>
      <c r="AK37" s="70">
        <f t="shared" ref="AK37" si="97">IF(COUNTA(AC37:AI37)=0,-1,IF(OR(COUNTIF(AC37:AI37,"▲")&gt;6,AND(AC36&lt;$N$9,$N$9&lt;AI36)),0.285,IF(AJ36+AJ37=0,0,AJ37/(AJ37+AJ36))))</f>
        <v>-1</v>
      </c>
      <c r="AL37" s="68" t="str">
        <f>TEXT(AI36,"YYYY-MM")</f>
        <v>2026-04</v>
      </c>
      <c r="AM37" s="69" cm="1">
        <f t="array" ref="AM37">IF(AL37=AL36,0,SUMPRODUCT((AC36:AI36&gt;=$N$8)*(AC36:AI36 &lt;= $N$9)*(TEXT(AC36:AI36,"yyyy-mm")=AL37)*(AC37:AI37 = "●")))</f>
        <v>0</v>
      </c>
      <c r="AN37" s="69" cm="1">
        <f t="array" ref="AN37">IF(AL37=AL36,0,SUMPRODUCT((AC36:AI36&gt;=$N$8)*(AC36:AI36 &lt;= $N$9)*(TEXT(AC36:AI36,"yyyy-mm")=AL37)*(AC37:AI37 = "▲")))</f>
        <v>0</v>
      </c>
      <c r="AO37" s="69" cm="1">
        <f t="array" ref="AO37">IF(AL37=AL36,0,SUMPRODUCT((AC36:AI36&gt;=$N$8)*(AC36:AI36 &lt;= $N$9)*(TEXT(AC36:AI36,"yyyy-mm")=AL37)*(AC37:AI37 = "★")))</f>
        <v>0</v>
      </c>
      <c r="AP37" s="68"/>
      <c r="AQ37" s="19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3"/>
    </row>
    <row r="38" spans="1:55" s="8" customFormat="1" ht="19.5" customHeight="1" x14ac:dyDescent="0.45">
      <c r="A38" s="4">
        <v>5</v>
      </c>
      <c r="B38" s="4">
        <v>28</v>
      </c>
      <c r="C38" s="18">
        <f t="shared" si="1"/>
        <v>46784</v>
      </c>
      <c r="D38" s="18">
        <f t="shared" si="2"/>
        <v>45989</v>
      </c>
      <c r="E38" s="4" t="str">
        <f t="shared" si="0"/>
        <v>2028-02</v>
      </c>
      <c r="F38" s="2">
        <f ca="1">SUMIF($V$160:$W$201,E38,$W$160:$W$201)+SUMIF($AL$109:$AM$150,E38,$AM$109:$AM$150)</f>
        <v>0</v>
      </c>
      <c r="G38" s="2">
        <f ca="1">SUMIF($V$160:$X$201,E38,$X$160:$X$201)+SUMIF($AL$109:$AN$150,E38,$AN$109:$AN$150)</f>
        <v>0</v>
      </c>
      <c r="H38" s="2">
        <f ca="1">SUMIF($V$160:$Y$201,E38,$Y$160:$Y$201)+SUMIF($AL$109:$AO$150,E38,$AO$109:$AO$150)</f>
        <v>0</v>
      </c>
      <c r="I38" s="17">
        <f t="shared" si="3"/>
        <v>0</v>
      </c>
      <c r="J38" s="135"/>
      <c r="K38" s="135"/>
      <c r="L38" s="132">
        <v>11</v>
      </c>
      <c r="M38" s="141">
        <f>S36+1</f>
        <v>46027</v>
      </c>
      <c r="N38" s="141">
        <f>M38+1</f>
        <v>46028</v>
      </c>
      <c r="O38" s="141">
        <f t="shared" ref="O38:Q38" si="98">N38+1</f>
        <v>46029</v>
      </c>
      <c r="P38" s="141">
        <f t="shared" si="98"/>
        <v>46030</v>
      </c>
      <c r="Q38" s="141">
        <f t="shared" si="98"/>
        <v>46031</v>
      </c>
      <c r="R38" s="142">
        <f>Q38+1</f>
        <v>46032</v>
      </c>
      <c r="S38" s="143">
        <f>R38+1</f>
        <v>46033</v>
      </c>
      <c r="T38" s="135">
        <f t="shared" ref="T38" si="99">COUNTIF(M39:S39,"★")</f>
        <v>0</v>
      </c>
      <c r="U38" s="135"/>
      <c r="V38" s="135" t="str">
        <f>TEXT(M38,"YYYY-MM")</f>
        <v>2026-01</v>
      </c>
      <c r="W38" s="140" cm="1">
        <f t="array" ref="W38">SUMPRODUCT((M38:S38&gt;=$N$8)*(M38:S38 &lt;= $N$9)*(TEXT(M38:S38,"yyyy-mm")=V38)*(M39:S39 = "●"))</f>
        <v>0</v>
      </c>
      <c r="X38" s="140" cm="1">
        <f t="array" ref="X38">SUMPRODUCT((R38:S38&gt;=$N$8)*(R38:S38 &lt;= $N$9)*(TEXT(R38:S38,"yyyy-mm")=V38)*(R39:S39 = "▲"))</f>
        <v>0</v>
      </c>
      <c r="Y38" s="140" cm="1">
        <f t="array" ref="Y38">SUMPRODUCT((M38:S38&gt;=$N$8)*(M38:S38 &lt;= $N$9)*(TEXT(M38:S38,"yyyy-mm")=V38)*(M39:S39 = "★"))</f>
        <v>0</v>
      </c>
      <c r="Z38" s="135"/>
      <c r="AA38" s="135"/>
      <c r="AB38" s="132">
        <v>27</v>
      </c>
      <c r="AC38" s="141">
        <f>AI36+1</f>
        <v>46139</v>
      </c>
      <c r="AD38" s="141">
        <f t="shared" ref="AD38:AI38" si="100">AC38+1</f>
        <v>46140</v>
      </c>
      <c r="AE38" s="141">
        <f t="shared" si="100"/>
        <v>46141</v>
      </c>
      <c r="AF38" s="141">
        <f t="shared" si="100"/>
        <v>46142</v>
      </c>
      <c r="AG38" s="141">
        <f t="shared" si="100"/>
        <v>46143</v>
      </c>
      <c r="AH38" s="142">
        <f t="shared" si="100"/>
        <v>46144</v>
      </c>
      <c r="AI38" s="143">
        <f t="shared" si="100"/>
        <v>46145</v>
      </c>
      <c r="AJ38" s="68">
        <f t="shared" ref="AJ38" si="101">COUNTIF(AC39:AI39,"★")</f>
        <v>0</v>
      </c>
      <c r="AK38" s="68"/>
      <c r="AL38" s="68" t="str">
        <f>TEXT(AC38,"YYYY-MM")</f>
        <v>2026-04</v>
      </c>
      <c r="AM38" s="69" cm="1">
        <f t="array" ref="AM38">SUMPRODUCT((AC38:AI38&gt;=$N$8)*(AC38:AI38 &lt;= $N$9)*(TEXT(AC38:AI38,"yyyy-mm")=AL38)*(AC39:AI39 = "●"))</f>
        <v>0</v>
      </c>
      <c r="AN38" s="69" cm="1">
        <f t="array" ref="AN38">SUMPRODUCT((AH38:AI38&gt;=$N$8)*(AH38:AI38 &lt;= $N$9)*(TEXT(AH38:AI38,"yyyy-mm")=AL38)*(AH39:AI39 = "▲"))</f>
        <v>0</v>
      </c>
      <c r="AO38" s="69" cm="1">
        <f t="array" ref="AO38">SUMPRODUCT((AC38:AI38&gt;=$N$8)*(AC38:AI38 &lt;= $N$9)*(TEXT(AC38:AI38,"yyyy-mm")=AL38)*(AC39:AI39 = "★"))</f>
        <v>0</v>
      </c>
      <c r="AP38" s="68"/>
      <c r="AQ38" s="19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3"/>
    </row>
    <row r="39" spans="1:55" s="8" customFormat="1" ht="19.5" customHeight="1" thickBot="1" x14ac:dyDescent="0.5">
      <c r="A39" s="4">
        <v>1</v>
      </c>
      <c r="B39" s="4">
        <v>29</v>
      </c>
      <c r="C39" s="18">
        <f t="shared" si="1"/>
        <v>46813</v>
      </c>
      <c r="D39" s="18">
        <f t="shared" si="2"/>
        <v>45989</v>
      </c>
      <c r="E39" s="4" t="str">
        <f t="shared" si="0"/>
        <v>2028-03</v>
      </c>
      <c r="F39" s="2">
        <f ca="1">SUMIF($AL$109:$AM$150,E39,$AM$109:$AM$150)+SUMIF($V$160:$W$201,E39,$W$160:$W$201)</f>
        <v>0</v>
      </c>
      <c r="G39" s="2">
        <f ca="1">SUMIF($AL$109:$AN$150,E39,$AN$109:$AN$150)+SUMIF($V$160:$X$201,E39,$X$160:$X$201)</f>
        <v>0</v>
      </c>
      <c r="H39" s="2">
        <f ca="1">SUMIF($AL$109:$AO$150,E39,$AO$109:$AO$150)+SUMIF($V$160:$Y$201,E39,$Y$160:$Y$201)</f>
        <v>0</v>
      </c>
      <c r="I39" s="17">
        <f t="shared" si="3"/>
        <v>0</v>
      </c>
      <c r="J39" s="135"/>
      <c r="K39" s="135" t="str">
        <f t="shared" ref="K39" si="102">IF(U39&gt;=0.285,"OK","NG")</f>
        <v>NG</v>
      </c>
      <c r="L39" s="136"/>
      <c r="M39" s="144"/>
      <c r="N39" s="144"/>
      <c r="O39" s="144"/>
      <c r="P39" s="144"/>
      <c r="Q39" s="144"/>
      <c r="R39" s="145"/>
      <c r="S39" s="146"/>
      <c r="T39" s="135">
        <f t="shared" ref="T39" si="103">COUNTIF(M39:S39,"●")</f>
        <v>0</v>
      </c>
      <c r="U39" s="147">
        <f t="shared" ref="U39" si="104">IF(COUNTA(M39:S39)=0,-1,IF(OR(COUNTIF(M39:S39,"▲")&gt;6,AND(M38&lt;$N$9,$N$9&lt;S38)),0.285,IF(T38+T39=0,0,T39/(T39+T38))))</f>
        <v>-1</v>
      </c>
      <c r="V39" s="135" t="str">
        <f>TEXT(S38,"YYYY-MM")</f>
        <v>2026-01</v>
      </c>
      <c r="W39" s="140" cm="1">
        <f t="array" ref="W39">IF(V39=V38,0,SUMPRODUCT((M38:S38&gt;=$N$8)*(M38:S38 &lt;= $N$9)*(TEXT(M38:S38,"yyyy-mm")=V39)*(M39:S39 = "●")))</f>
        <v>0</v>
      </c>
      <c r="X39" s="140" cm="1">
        <f t="array" ref="X39">IF(V39=V38,0,SUMPRODUCT((M38:S38&gt;=$N$8)*(M38:S38 &lt;= $N$9)*(TEXT(M38:S38,"yyyy-mm")=V39)*(M39:S39 = "▲")))</f>
        <v>0</v>
      </c>
      <c r="Y39" s="140" cm="1">
        <f t="array" ref="Y39">IF(V39=V38,0,SUMPRODUCT((M38:S38&gt;=$N$8)*(M38:S38 &lt;= $N$9)*(TEXT(M38:S38,"yyyy-mm")=V39)*(M39:S39 = "★")))</f>
        <v>0</v>
      </c>
      <c r="Z39" s="135"/>
      <c r="AA39" s="135" t="str">
        <f t="shared" ref="AA39" si="105">IF(AK39&gt;=0.285,"OK","NG")</f>
        <v>NG</v>
      </c>
      <c r="AB39" s="136"/>
      <c r="AC39" s="144"/>
      <c r="AD39" s="144"/>
      <c r="AE39" s="144"/>
      <c r="AF39" s="144"/>
      <c r="AG39" s="144"/>
      <c r="AH39" s="145"/>
      <c r="AI39" s="146"/>
      <c r="AJ39" s="68">
        <f t="shared" ref="AJ39" si="106">COUNTIF(AC39:AI39,"●")</f>
        <v>0</v>
      </c>
      <c r="AK39" s="70">
        <f t="shared" ref="AK39" si="107">IF(COUNTA(AC39:AI39)=0,-1,IF(OR(COUNTIF(AC39:AI39,"▲")&gt;6,AND(AC38&lt;$N$9,$N$9&lt;AI38)),0.285,IF(AJ38+AJ39=0,0,AJ39/(AJ39+AJ38))))</f>
        <v>-1</v>
      </c>
      <c r="AL39" s="68" t="str">
        <f>TEXT(AI38,"YYYY-MM")</f>
        <v>2026-05</v>
      </c>
      <c r="AM39" s="69" cm="1">
        <f t="array" ref="AM39">IF(AL39=AL38,0,SUMPRODUCT((AC38:AI38&gt;=$N$8)*(AC38:AI38 &lt;= $N$9)*(TEXT(AC38:AI38,"yyyy-mm")=AL39)*(AC39:AI39 = "●")))</f>
        <v>0</v>
      </c>
      <c r="AN39" s="69" cm="1">
        <f t="array" ref="AN39">IF(AL39=AL38,0,SUMPRODUCT((AC38:AI38&gt;=$N$8)*(AC38:AI38 &lt;= $N$9)*(TEXT(AC38:AI38,"yyyy-mm")=AL39)*(AC39:AI39 = "▲")))</f>
        <v>0</v>
      </c>
      <c r="AO39" s="69" cm="1">
        <f t="array" ref="AO39">IF(AL39=AL38,0,SUMPRODUCT((AC38:AI38&gt;=$N$8)*(AC38:AI38 &lt;= $N$9)*(TEXT(AC38:AI38,"yyyy-mm")=AL39)*(AC39:AI39 = "★")))</f>
        <v>0</v>
      </c>
      <c r="AP39" s="68"/>
      <c r="AQ39" s="19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3"/>
    </row>
    <row r="40" spans="1:55" s="8" customFormat="1" ht="19.5" customHeight="1" x14ac:dyDescent="0.45">
      <c r="A40" s="4">
        <v>2</v>
      </c>
      <c r="B40" s="4">
        <v>30</v>
      </c>
      <c r="C40" s="18">
        <f t="shared" si="1"/>
        <v>46844</v>
      </c>
      <c r="D40" s="18">
        <f t="shared" si="2"/>
        <v>45989</v>
      </c>
      <c r="E40" s="4" t="str">
        <f t="shared" si="0"/>
        <v>2028-04</v>
      </c>
      <c r="F40" s="2">
        <f ca="1">SUMIF($V$160:$W$201,E40,$W$160:$W$201)</f>
        <v>0</v>
      </c>
      <c r="G40" s="2">
        <f ca="1">SUMIF($V$160:$X$201,E40,$X$160:$X$201)</f>
        <v>0</v>
      </c>
      <c r="H40" s="2">
        <f ca="1">SUMIF($V$160:$Y$201,E40,$Y$160:$Y$201)</f>
        <v>0</v>
      </c>
      <c r="I40" s="17">
        <f t="shared" si="3"/>
        <v>0</v>
      </c>
      <c r="J40" s="135"/>
      <c r="K40" s="135"/>
      <c r="L40" s="132">
        <v>12</v>
      </c>
      <c r="M40" s="141">
        <f>S38+1</f>
        <v>46034</v>
      </c>
      <c r="N40" s="141">
        <f>M40+1</f>
        <v>46035</v>
      </c>
      <c r="O40" s="141">
        <f t="shared" ref="O40:Q40" si="108">N40+1</f>
        <v>46036</v>
      </c>
      <c r="P40" s="141">
        <f t="shared" si="108"/>
        <v>46037</v>
      </c>
      <c r="Q40" s="141">
        <f t="shared" si="108"/>
        <v>46038</v>
      </c>
      <c r="R40" s="142">
        <f>Q40+1</f>
        <v>46039</v>
      </c>
      <c r="S40" s="143">
        <f>R40+1</f>
        <v>46040</v>
      </c>
      <c r="T40" s="135">
        <f t="shared" ref="T40" si="109">COUNTIF(M41:S41,"★")</f>
        <v>0</v>
      </c>
      <c r="U40" s="135"/>
      <c r="V40" s="135" t="str">
        <f>TEXT(M40,"YYYY-MM")</f>
        <v>2026-01</v>
      </c>
      <c r="W40" s="140" cm="1">
        <f t="array" ref="W40">SUMPRODUCT((M40:S40&gt;=$N$8)*(M40:S40 &lt;= $N$9)*(TEXT(M40:S40,"yyyy-mm")=V40)*(M41:S41 = "●"))</f>
        <v>0</v>
      </c>
      <c r="X40" s="140" cm="1">
        <f t="array" ref="X40">SUMPRODUCT((R40:S40&gt;=$N$8)*(R40:S40 &lt;= $N$9)*(TEXT(R40:S40,"yyyy-mm")=V40)*(R41:S41 = "▲"))</f>
        <v>0</v>
      </c>
      <c r="Y40" s="140" cm="1">
        <f t="array" ref="Y40">SUMPRODUCT((M40:S40&gt;=$N$8)*(M40:S40 &lt;= $N$9)*(TEXT(M40:S40,"yyyy-mm")=V40)*(M41:S41 = "★"))</f>
        <v>0</v>
      </c>
      <c r="Z40" s="135"/>
      <c r="AA40" s="135"/>
      <c r="AB40" s="132">
        <v>28</v>
      </c>
      <c r="AC40" s="141">
        <f>AI38+1</f>
        <v>46146</v>
      </c>
      <c r="AD40" s="141">
        <f t="shared" ref="AD40:AI40" si="110">AC40+1</f>
        <v>46147</v>
      </c>
      <c r="AE40" s="141">
        <f t="shared" si="110"/>
        <v>46148</v>
      </c>
      <c r="AF40" s="141">
        <f t="shared" si="110"/>
        <v>46149</v>
      </c>
      <c r="AG40" s="141">
        <f t="shared" si="110"/>
        <v>46150</v>
      </c>
      <c r="AH40" s="142">
        <f t="shared" si="110"/>
        <v>46151</v>
      </c>
      <c r="AI40" s="143">
        <f t="shared" si="110"/>
        <v>46152</v>
      </c>
      <c r="AJ40" s="68">
        <f t="shared" ref="AJ40" si="111">COUNTIF(AC41:AI41,"★")</f>
        <v>0</v>
      </c>
      <c r="AK40" s="68"/>
      <c r="AL40" s="68" t="str">
        <f>TEXT(AC40,"YYYY-MM")</f>
        <v>2026-05</v>
      </c>
      <c r="AM40" s="69" cm="1">
        <f t="array" ref="AM40">SUMPRODUCT((AC40:AI40&gt;=$N$8)*(AC40:AI40 &lt;= $N$9)*(TEXT(AC40:AI40,"yyyy-mm")=AL40)*(AC41:AI41 = "●"))</f>
        <v>0</v>
      </c>
      <c r="AN40" s="69" cm="1">
        <f t="array" ref="AN40">SUMPRODUCT((AH40:AI40&gt;=$N$8)*(AH40:AI40 &lt;= $N$9)*(TEXT(AH40:AI40,"yyyy-mm")=AL40)*(AH41:AI41 = "▲"))</f>
        <v>0</v>
      </c>
      <c r="AO40" s="69" cm="1">
        <f t="array" ref="AO40">SUMPRODUCT((AC40:AI40&gt;=$N$8)*(AC40:AI40 &lt;= $N$9)*(TEXT(AC40:AI40,"yyyy-mm")=AL40)*(AC41:AI41 = "★"))</f>
        <v>0</v>
      </c>
      <c r="AP40" s="68"/>
      <c r="AQ40" s="19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3"/>
    </row>
    <row r="41" spans="1:55" s="8" customFormat="1" ht="19.5" customHeight="1" thickBot="1" x14ac:dyDescent="0.5">
      <c r="A41" s="4">
        <v>3</v>
      </c>
      <c r="B41" s="4">
        <v>31</v>
      </c>
      <c r="C41" s="18">
        <f t="shared" si="1"/>
        <v>46874</v>
      </c>
      <c r="D41" s="18">
        <f t="shared" si="2"/>
        <v>45989</v>
      </c>
      <c r="E41" s="4" t="str">
        <f t="shared" si="0"/>
        <v>2028-05</v>
      </c>
      <c r="F41" s="2">
        <f ca="1">SUMIF($V$160:$W$201,E41,$W$160:$W$201)</f>
        <v>0</v>
      </c>
      <c r="G41" s="2">
        <f ca="1">SUMIF($V$160:$X$201,E41,$X$160:$X$201)</f>
        <v>0</v>
      </c>
      <c r="H41" s="2">
        <f ca="1">SUMIF($V$160:$Y$201,E41,$Y$160:$Y$201)</f>
        <v>0</v>
      </c>
      <c r="I41" s="17">
        <f t="shared" si="3"/>
        <v>0</v>
      </c>
      <c r="J41" s="135"/>
      <c r="K41" s="135" t="str">
        <f t="shared" ref="K41" si="112">IF(U41&gt;=0.285,"OK","NG")</f>
        <v>NG</v>
      </c>
      <c r="L41" s="136"/>
      <c r="M41" s="144"/>
      <c r="N41" s="144"/>
      <c r="O41" s="144"/>
      <c r="P41" s="144"/>
      <c r="Q41" s="144"/>
      <c r="R41" s="145"/>
      <c r="S41" s="146"/>
      <c r="T41" s="135">
        <f t="shared" ref="T41" si="113">COUNTIF(M41:S41,"●")</f>
        <v>0</v>
      </c>
      <c r="U41" s="147">
        <f t="shared" ref="U41" si="114">IF(COUNTA(M41:S41)=0,-1,IF(OR(COUNTIF(M41:S41,"▲")&gt;6,AND(M40&lt;$N$9,$N$9&lt;S40)),0.285,IF(T40+T41=0,0,T41/(T41+T40))))</f>
        <v>-1</v>
      </c>
      <c r="V41" s="135" t="str">
        <f>TEXT(S40,"YYYY-MM")</f>
        <v>2026-01</v>
      </c>
      <c r="W41" s="140" cm="1">
        <f t="array" ref="W41">IF(V41=V40,0,SUMPRODUCT((M40:S40&gt;=$N$8)*(M40:S40 &lt;= $N$9)*(TEXT(M40:S40,"yyyy-mm")=V41)*(M41:S41 = "●")))</f>
        <v>0</v>
      </c>
      <c r="X41" s="140" cm="1">
        <f t="array" ref="X41">IF(V41=V40,0,SUMPRODUCT((M40:S40&gt;=$N$8)*(M40:S40 &lt;= $N$9)*(TEXT(M40:S40,"yyyy-mm")=V41)*(M41:S41 = "▲")))</f>
        <v>0</v>
      </c>
      <c r="Y41" s="140" cm="1">
        <f t="array" ref="Y41">IF(V41=V40,0,SUMPRODUCT((M40:S40&gt;=$N$8)*(M40:S40 &lt;= $N$9)*(TEXT(M40:S40,"yyyy-mm")=V41)*(M41:S41 = "★")))</f>
        <v>0</v>
      </c>
      <c r="Z41" s="135"/>
      <c r="AA41" s="135" t="str">
        <f t="shared" ref="AA41" si="115">IF(AK41&gt;=0.285,"OK","NG")</f>
        <v>NG</v>
      </c>
      <c r="AB41" s="136"/>
      <c r="AC41" s="144"/>
      <c r="AD41" s="144"/>
      <c r="AE41" s="144"/>
      <c r="AF41" s="144"/>
      <c r="AG41" s="144"/>
      <c r="AH41" s="145"/>
      <c r="AI41" s="146"/>
      <c r="AJ41" s="68">
        <f t="shared" ref="AJ41" si="116">COUNTIF(AC41:AI41,"●")</f>
        <v>0</v>
      </c>
      <c r="AK41" s="70">
        <f t="shared" ref="AK41" si="117">IF(COUNTA(AC41:AI41)=0,-1,IF(OR(COUNTIF(AC41:AI41,"▲")&gt;6,AND(AC40&lt;$N$9,$N$9&lt;AI40)),0.285,IF(AJ40+AJ41=0,0,AJ41/(AJ41+AJ40))))</f>
        <v>-1</v>
      </c>
      <c r="AL41" s="68" t="str">
        <f>TEXT(AI40,"YYYY-MM")</f>
        <v>2026-05</v>
      </c>
      <c r="AM41" s="69" cm="1">
        <f t="array" ref="AM41">IF(AL41=AL40,0,SUMPRODUCT((AC40:AI40&gt;=$N$8)*(AC40:AI40 &lt;= $N$9)*(TEXT(AC40:AI40,"yyyy-mm")=AL41)*(AC41:AI41 = "●")))</f>
        <v>0</v>
      </c>
      <c r="AN41" s="69" cm="1">
        <f t="array" ref="AN41">IF(AL41=AL40,0,SUMPRODUCT((AC40:AI40&gt;=$N$8)*(AC40:AI40 &lt;= $N$9)*(TEXT(AC40:AI40,"yyyy-mm")=AL41)*(AC41:AI41 = "▲")))</f>
        <v>0</v>
      </c>
      <c r="AO41" s="69" cm="1">
        <f t="array" ref="AO41">IF(AL41=AL40,0,SUMPRODUCT((AC40:AI40&gt;=$N$8)*(AC40:AI40 &lt;= $N$9)*(TEXT(AC40:AI40,"yyyy-mm")=AL41)*(AC41:AI41 = "★")))</f>
        <v>0</v>
      </c>
      <c r="AP41" s="68"/>
      <c r="AQ41" s="19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3"/>
    </row>
    <row r="42" spans="1:55" s="8" customFormat="1" ht="19.5" customHeight="1" x14ac:dyDescent="0.45">
      <c r="A42" s="4">
        <v>4</v>
      </c>
      <c r="B42" s="4">
        <v>32</v>
      </c>
      <c r="C42" s="18">
        <f t="shared" si="1"/>
        <v>46905</v>
      </c>
      <c r="D42" s="18">
        <f t="shared" si="2"/>
        <v>45989</v>
      </c>
      <c r="E42" s="4" t="str">
        <f t="shared" si="0"/>
        <v>2028-06</v>
      </c>
      <c r="F42" s="2">
        <f ca="1">SUMIF($V$160:$W$201,E42,$W$160:$W$201)+SUMIF($AL$160:$AM$201,E42,$AM$160:$AM$201)</f>
        <v>0</v>
      </c>
      <c r="G42" s="2">
        <f ca="1">SUMIF($V$160:$X$201,E42,$X$160:$X$201)+SUMIF($AL$160:$AN$201,E42,$AN$160:$AN$201)</f>
        <v>0</v>
      </c>
      <c r="H42" s="2">
        <f ca="1">SUMIF($V$160:$Y$201,E42,$Y$160:$Y$201)+SUMIF($AL$160:$AO$201,E42,$AO$160:$AO$201)</f>
        <v>0</v>
      </c>
      <c r="I42" s="17">
        <f t="shared" si="3"/>
        <v>0</v>
      </c>
      <c r="J42" s="135"/>
      <c r="K42" s="135"/>
      <c r="L42" s="132">
        <v>13</v>
      </c>
      <c r="M42" s="141">
        <f>S40+1</f>
        <v>46041</v>
      </c>
      <c r="N42" s="141">
        <f>M42+1</f>
        <v>46042</v>
      </c>
      <c r="O42" s="141">
        <f t="shared" ref="O42:Q42" si="118">N42+1</f>
        <v>46043</v>
      </c>
      <c r="P42" s="141">
        <f t="shared" si="118"/>
        <v>46044</v>
      </c>
      <c r="Q42" s="141">
        <f t="shared" si="118"/>
        <v>46045</v>
      </c>
      <c r="R42" s="142">
        <f>Q42+1</f>
        <v>46046</v>
      </c>
      <c r="S42" s="143">
        <f>R42+1</f>
        <v>46047</v>
      </c>
      <c r="T42" s="135">
        <f t="shared" ref="T42" si="119">COUNTIF(M43:S43,"★")</f>
        <v>0</v>
      </c>
      <c r="U42" s="135"/>
      <c r="V42" s="135" t="str">
        <f>TEXT(M42,"YYYY-MM")</f>
        <v>2026-01</v>
      </c>
      <c r="W42" s="140" cm="1">
        <f t="array" ref="W42">SUMPRODUCT((M42:S42&gt;=$N$8)*(M42:S42 &lt;= $N$9)*(TEXT(M42:S42,"yyyy-mm")=V42)*(M43:S43 = "●"))</f>
        <v>0</v>
      </c>
      <c r="X42" s="140" cm="1">
        <f t="array" ref="X42">SUMPRODUCT((R42:S42&gt;=$N$8)*(R42:S42 &lt;= $N$9)*(TEXT(R42:S42,"yyyy-mm")=V42)*(R43:S43 = "▲"))</f>
        <v>0</v>
      </c>
      <c r="Y42" s="140" cm="1">
        <f t="array" ref="Y42">SUMPRODUCT((M42:S42&gt;=$N$8)*(M42:S42 &lt;= $N$9)*(TEXT(M42:S42,"yyyy-mm")=V42)*(M43:S43 = "★"))</f>
        <v>0</v>
      </c>
      <c r="Z42" s="135"/>
      <c r="AA42" s="135"/>
      <c r="AB42" s="132">
        <v>29</v>
      </c>
      <c r="AC42" s="141">
        <f>AI40+1</f>
        <v>46153</v>
      </c>
      <c r="AD42" s="141">
        <f t="shared" ref="AD42:AI42" si="120">AC42+1</f>
        <v>46154</v>
      </c>
      <c r="AE42" s="141">
        <f t="shared" si="120"/>
        <v>46155</v>
      </c>
      <c r="AF42" s="141">
        <f t="shared" si="120"/>
        <v>46156</v>
      </c>
      <c r="AG42" s="141">
        <f t="shared" si="120"/>
        <v>46157</v>
      </c>
      <c r="AH42" s="142">
        <f t="shared" si="120"/>
        <v>46158</v>
      </c>
      <c r="AI42" s="143">
        <f t="shared" si="120"/>
        <v>46159</v>
      </c>
      <c r="AJ42" s="68">
        <f t="shared" ref="AJ42" si="121">COUNTIF(AC43:AI43,"★")</f>
        <v>0</v>
      </c>
      <c r="AK42" s="68"/>
      <c r="AL42" s="68" t="str">
        <f>TEXT(AC42,"YYYY-MM")</f>
        <v>2026-05</v>
      </c>
      <c r="AM42" s="69" cm="1">
        <f t="array" ref="AM42">SUMPRODUCT((AC42:AI42&gt;=$N$8)*(AC42:AI42 &lt;= $N$9)*(TEXT(AC42:AI42,"yyyy-mm")=AL42)*(AC43:AI43 = "●"))</f>
        <v>0</v>
      </c>
      <c r="AN42" s="69" cm="1">
        <f t="array" ref="AN42">SUMPRODUCT((AH42:AI42&gt;=$N$8)*(AH42:AI42 &lt;= $N$9)*(TEXT(AH42:AI42,"yyyy-mm")=AL42)*(AH43:AI43 = "▲"))</f>
        <v>0</v>
      </c>
      <c r="AO42" s="69" cm="1">
        <f t="array" ref="AO42">SUMPRODUCT((AC42:AI42&gt;=$N$8)*(AC42:AI42 &lt;= $N$9)*(TEXT(AC42:AI42,"yyyy-mm")=AL42)*(AC43:AI43 = "★"))</f>
        <v>0</v>
      </c>
      <c r="AP42" s="68"/>
      <c r="AQ42" s="19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3"/>
    </row>
    <row r="43" spans="1:55" s="8" customFormat="1" ht="19.5" customHeight="1" thickBot="1" x14ac:dyDescent="0.5">
      <c r="A43" s="4">
        <v>5</v>
      </c>
      <c r="B43" s="4">
        <v>33</v>
      </c>
      <c r="C43" s="18">
        <f t="shared" si="1"/>
        <v>46935</v>
      </c>
      <c r="D43" s="18">
        <f t="shared" si="2"/>
        <v>45989</v>
      </c>
      <c r="E43" s="4" t="str">
        <f t="shared" si="0"/>
        <v>2028-07</v>
      </c>
      <c r="F43" s="2">
        <f ca="1">SUMIF($V$160:$W$201,E43,$W$160:$W$201)+SUMIF($AL$160:$AM$201,E43,$AM$160:$AM$201)</f>
        <v>0</v>
      </c>
      <c r="G43" s="2">
        <f ca="1">SUMIF($V$160:$X$201,E43,$X$160:$X$201)+SUMIF($AL$160:$AN$201,E43,$AN$160:$AN$201)</f>
        <v>0</v>
      </c>
      <c r="H43" s="2">
        <f ca="1">SUMIF($V$160:$Y$201,E43,$Y$160:$Y$201)+SUMIF($AL$160:$AO$201,E43,$AO$160:$AO$201)</f>
        <v>0</v>
      </c>
      <c r="I43" s="17">
        <f t="shared" si="3"/>
        <v>0</v>
      </c>
      <c r="J43" s="135"/>
      <c r="K43" s="135" t="str">
        <f t="shared" ref="K43" si="122">IF(U43&gt;=0.285,"OK","NG")</f>
        <v>NG</v>
      </c>
      <c r="L43" s="136"/>
      <c r="M43" s="144"/>
      <c r="N43" s="144"/>
      <c r="O43" s="144"/>
      <c r="P43" s="144"/>
      <c r="Q43" s="144"/>
      <c r="R43" s="145"/>
      <c r="S43" s="146"/>
      <c r="T43" s="135">
        <f t="shared" ref="T43" si="123">COUNTIF(M43:S43,"●")</f>
        <v>0</v>
      </c>
      <c r="U43" s="147">
        <f t="shared" ref="U43" si="124">IF(COUNTA(M43:S43)=0,-1,IF(OR(COUNTIF(M43:S43,"▲")&gt;6,AND(M42&lt;$N$9,$N$9&lt;S42)),0.285,IF(T42+T43=0,0,T43/(T43+T42))))</f>
        <v>-1</v>
      </c>
      <c r="V43" s="135" t="str">
        <f>TEXT(S42,"YYYY-MM")</f>
        <v>2026-01</v>
      </c>
      <c r="W43" s="140" cm="1">
        <f t="array" ref="W43">IF(V43=V42,0,SUMPRODUCT((M42:S42&gt;=$N$8)*(M42:S42 &lt;= $N$9)*(TEXT(M42:S42,"yyyy-mm")=V43)*(M43:S43 = "●")))</f>
        <v>0</v>
      </c>
      <c r="X43" s="140" cm="1">
        <f t="array" ref="X43">IF(V43=V42,0,SUMPRODUCT((M42:S42&gt;=$N$8)*(M42:S42 &lt;= $N$9)*(TEXT(M42:S42,"yyyy-mm")=V43)*(M43:S43 = "▲")))</f>
        <v>0</v>
      </c>
      <c r="Y43" s="140" cm="1">
        <f t="array" ref="Y43">IF(V43=V42,0,SUMPRODUCT((M42:S42&gt;=$N$8)*(M42:S42 &lt;= $N$9)*(TEXT(M42:S42,"yyyy-mm")=V43)*(M43:S43 = "★")))</f>
        <v>0</v>
      </c>
      <c r="Z43" s="135"/>
      <c r="AA43" s="135" t="str">
        <f t="shared" ref="AA43" si="125">IF(AK43&gt;=0.285,"OK","NG")</f>
        <v>NG</v>
      </c>
      <c r="AB43" s="136"/>
      <c r="AC43" s="144"/>
      <c r="AD43" s="144"/>
      <c r="AE43" s="144"/>
      <c r="AF43" s="144"/>
      <c r="AG43" s="144"/>
      <c r="AH43" s="145"/>
      <c r="AI43" s="146"/>
      <c r="AJ43" s="68">
        <f t="shared" ref="AJ43" si="126">COUNTIF(AC43:AI43,"●")</f>
        <v>0</v>
      </c>
      <c r="AK43" s="70">
        <f t="shared" ref="AK43" si="127">IF(COUNTA(AC43:AI43)=0,-1,IF(OR(COUNTIF(AC43:AI43,"▲")&gt;6,AND(AC42&lt;$N$9,$N$9&lt;AI42)),0.285,IF(AJ42+AJ43=0,0,AJ43/(AJ43+AJ42))))</f>
        <v>-1</v>
      </c>
      <c r="AL43" s="68" t="str">
        <f>TEXT(AI42,"YYYY-MM")</f>
        <v>2026-05</v>
      </c>
      <c r="AM43" s="69" cm="1">
        <f t="array" ref="AM43">IF(AL43=AL42,0,SUMPRODUCT((AC42:AI42&gt;=$N$8)*(AC42:AI42 &lt;= $N$9)*(TEXT(AC42:AI42,"yyyy-mm")=AL43)*(AC43:AI43 = "●")))</f>
        <v>0</v>
      </c>
      <c r="AN43" s="69" cm="1">
        <f t="array" ref="AN43">IF(AL43=AL42,0,SUMPRODUCT((AC42:AI42&gt;=$N$8)*(AC42:AI42 &lt;= $N$9)*(TEXT(AC42:AI42,"yyyy-mm")=AL43)*(AC43:AI43 = "▲")))</f>
        <v>0</v>
      </c>
      <c r="AO43" s="69" cm="1">
        <f t="array" ref="AO43">IF(AL43=AL42,0,SUMPRODUCT((AC42:AI42&gt;=$N$8)*(AC42:AI42 &lt;= $N$9)*(TEXT(AC42:AI42,"yyyy-mm")=AL43)*(AC43:AI43 = "★")))</f>
        <v>0</v>
      </c>
      <c r="AP43" s="68"/>
      <c r="AQ43" s="19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3"/>
    </row>
    <row r="44" spans="1:55" s="8" customFormat="1" ht="19.5" customHeight="1" x14ac:dyDescent="0.45">
      <c r="A44" s="4">
        <v>1</v>
      </c>
      <c r="B44" s="4">
        <v>34</v>
      </c>
      <c r="C44" s="18">
        <f t="shared" si="1"/>
        <v>46966</v>
      </c>
      <c r="D44" s="18">
        <f t="shared" si="2"/>
        <v>45989</v>
      </c>
      <c r="E44" s="4" t="str">
        <f t="shared" si="0"/>
        <v>2028-08</v>
      </c>
      <c r="F44" s="2">
        <f ca="1">SUMIF($V$160:$W$201,E44,$W$160:$W$201)+SUMIF($AL$160:$AM$201,E44,$AM$160:$AM$201)</f>
        <v>0</v>
      </c>
      <c r="G44" s="2">
        <f ca="1">SUMIF($V$160:$X$201,E44,$X$160:$X$201)+SUMIF($AL$160:$AN$201,E44,$AN$160:$AN$201)</f>
        <v>0</v>
      </c>
      <c r="H44" s="2">
        <f ca="1">SUMIF($V$160:$Y$201,E44,$Y$160:$Y$201)+SUMIF($AL$160:$AO$201,E44,$AO$160:$AO$201)</f>
        <v>0</v>
      </c>
      <c r="I44" s="17">
        <f t="shared" si="3"/>
        <v>0</v>
      </c>
      <c r="J44" s="135"/>
      <c r="K44" s="135"/>
      <c r="L44" s="132">
        <v>14</v>
      </c>
      <c r="M44" s="141">
        <f>S42+1</f>
        <v>46048</v>
      </c>
      <c r="N44" s="141">
        <f>M44+1</f>
        <v>46049</v>
      </c>
      <c r="O44" s="141">
        <f t="shared" ref="O44:Q44" si="128">N44+1</f>
        <v>46050</v>
      </c>
      <c r="P44" s="141">
        <f t="shared" si="128"/>
        <v>46051</v>
      </c>
      <c r="Q44" s="141">
        <f t="shared" si="128"/>
        <v>46052</v>
      </c>
      <c r="R44" s="142">
        <f>Q44+1</f>
        <v>46053</v>
      </c>
      <c r="S44" s="143">
        <f>R44+1</f>
        <v>46054</v>
      </c>
      <c r="T44" s="135">
        <f t="shared" ref="T44" si="129">COUNTIF(M45:S45,"★")</f>
        <v>0</v>
      </c>
      <c r="U44" s="135"/>
      <c r="V44" s="135" t="str">
        <f>TEXT(M44,"YYYY-MM")</f>
        <v>2026-01</v>
      </c>
      <c r="W44" s="140" cm="1">
        <f t="array" ref="W44">SUMPRODUCT((M44:S44&gt;=$N$8)*(M44:S44 &lt;= $N$9)*(TEXT(M44:S44,"yyyy-mm")=V44)*(M45:S45 = "●"))</f>
        <v>0</v>
      </c>
      <c r="X44" s="140" cm="1">
        <f t="array" ref="X44">SUMPRODUCT((R44:S44&gt;=$N$8)*(R44:S44 &lt;= $N$9)*(TEXT(R44:S44,"yyyy-mm")=V44)*(R45:S45 = "▲"))</f>
        <v>0</v>
      </c>
      <c r="Y44" s="140" cm="1">
        <f t="array" ref="Y44">SUMPRODUCT((M44:S44&gt;=$N$8)*(M44:S44 &lt;= $N$9)*(TEXT(M44:S44,"yyyy-mm")=V44)*(M45:S45 = "★"))</f>
        <v>0</v>
      </c>
      <c r="Z44" s="135"/>
      <c r="AA44" s="135"/>
      <c r="AB44" s="132">
        <v>30</v>
      </c>
      <c r="AC44" s="141">
        <f>AI42+1</f>
        <v>46160</v>
      </c>
      <c r="AD44" s="141">
        <f t="shared" ref="AD44:AI44" si="130">AC44+1</f>
        <v>46161</v>
      </c>
      <c r="AE44" s="141">
        <f t="shared" si="130"/>
        <v>46162</v>
      </c>
      <c r="AF44" s="141">
        <f t="shared" si="130"/>
        <v>46163</v>
      </c>
      <c r="AG44" s="141">
        <f t="shared" si="130"/>
        <v>46164</v>
      </c>
      <c r="AH44" s="142">
        <f t="shared" si="130"/>
        <v>46165</v>
      </c>
      <c r="AI44" s="143">
        <f t="shared" si="130"/>
        <v>46166</v>
      </c>
      <c r="AJ44" s="68">
        <f t="shared" ref="AJ44" si="131">COUNTIF(AC45:AI45,"★")</f>
        <v>0</v>
      </c>
      <c r="AK44" s="68"/>
      <c r="AL44" s="68" t="str">
        <f>TEXT(AC44,"YYYY-MM")</f>
        <v>2026-05</v>
      </c>
      <c r="AM44" s="69" cm="1">
        <f t="array" ref="AM44">SUMPRODUCT((AC44:AI44&gt;=$N$8)*(AC44:AI44 &lt;= $N$9)*(TEXT(AC44:AI44,"yyyy-mm")=AL44)*(AC45:AI45 = "●"))</f>
        <v>0</v>
      </c>
      <c r="AN44" s="69" cm="1">
        <f t="array" ref="AN44">SUMPRODUCT((AH44:AI44&gt;=$N$8)*(AH44:AI44 &lt;= $N$9)*(TEXT(AH44:AI44,"yyyy-mm")=AL44)*(AH45:AI45 = "▲"))</f>
        <v>0</v>
      </c>
      <c r="AO44" s="69" cm="1">
        <f t="array" ref="AO44">SUMPRODUCT((AC44:AI44&gt;=$N$8)*(AC44:AI44 &lt;= $N$9)*(TEXT(AC44:AI44,"yyyy-mm")=AL44)*(AC45:AI45 = "★"))</f>
        <v>0</v>
      </c>
      <c r="AP44" s="68"/>
      <c r="AQ44" s="19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3"/>
    </row>
    <row r="45" spans="1:55" s="8" customFormat="1" ht="19.5" customHeight="1" thickBot="1" x14ac:dyDescent="0.5">
      <c r="A45" s="4">
        <v>2</v>
      </c>
      <c r="B45" s="4">
        <v>35</v>
      </c>
      <c r="C45" s="18">
        <f t="shared" si="1"/>
        <v>46997</v>
      </c>
      <c r="D45" s="18">
        <f t="shared" si="2"/>
        <v>45989</v>
      </c>
      <c r="E45" s="4" t="str">
        <f t="shared" si="0"/>
        <v>2028-09</v>
      </c>
      <c r="F45" s="2">
        <f ca="1">SUMIF($AL$160:$AM$201,E45,$AM$160:$AM$201)</f>
        <v>0</v>
      </c>
      <c r="G45" s="2">
        <f ca="1">SUMIF($AL$160:$AN$201,E45,$AN$160:$AN$201)</f>
        <v>0</v>
      </c>
      <c r="H45" s="2">
        <f ca="1">SUMIF($AL$160:$AO$201,E45,$AO$160:$AO$201)</f>
        <v>0</v>
      </c>
      <c r="I45" s="17">
        <f t="shared" si="3"/>
        <v>0</v>
      </c>
      <c r="J45" s="135"/>
      <c r="K45" s="135" t="str">
        <f t="shared" ref="K45" si="132">IF(U45&gt;=0.285,"OK","NG")</f>
        <v>NG</v>
      </c>
      <c r="L45" s="136"/>
      <c r="M45" s="144"/>
      <c r="N45" s="144"/>
      <c r="O45" s="144"/>
      <c r="P45" s="144"/>
      <c r="Q45" s="144"/>
      <c r="R45" s="145"/>
      <c r="S45" s="146"/>
      <c r="T45" s="135">
        <f t="shared" ref="T45" si="133">COUNTIF(M45:S45,"●")</f>
        <v>0</v>
      </c>
      <c r="U45" s="147">
        <f t="shared" ref="U45" si="134">IF(COUNTA(M45:S45)=0,-1,IF(OR(COUNTIF(M45:S45,"▲")&gt;6,AND(M44&lt;$N$9,$N$9&lt;S44)),0.285,IF(T44+T45=0,0,T45/(T45+T44))))</f>
        <v>-1</v>
      </c>
      <c r="V45" s="135" t="str">
        <f>TEXT(S44,"YYYY-MM")</f>
        <v>2026-02</v>
      </c>
      <c r="W45" s="140" cm="1">
        <f t="array" ref="W45">IF(V45=V44,0,SUMPRODUCT((M44:S44&gt;=$N$8)*(M44:S44 &lt;= $N$9)*(TEXT(M44:S44,"yyyy-mm")=V45)*(M45:S45 = "●")))</f>
        <v>0</v>
      </c>
      <c r="X45" s="140" cm="1">
        <f t="array" ref="X45">IF(V45=V44,0,SUMPRODUCT((M44:S44&gt;=$N$8)*(M44:S44 &lt;= $N$9)*(TEXT(M44:S44,"yyyy-mm")=V45)*(M45:S45 = "▲")))</f>
        <v>0</v>
      </c>
      <c r="Y45" s="140" cm="1">
        <f t="array" ref="Y45">IF(V45=V44,0,SUMPRODUCT((M44:S44&gt;=$N$8)*(M44:S44 &lt;= $N$9)*(TEXT(M44:S44,"yyyy-mm")=V45)*(M45:S45 = "★")))</f>
        <v>0</v>
      </c>
      <c r="Z45" s="135"/>
      <c r="AA45" s="135" t="str">
        <f t="shared" ref="AA45" si="135">IF(AK45&gt;=0.285,"OK","NG")</f>
        <v>NG</v>
      </c>
      <c r="AB45" s="136"/>
      <c r="AC45" s="144"/>
      <c r="AD45" s="144"/>
      <c r="AE45" s="144"/>
      <c r="AF45" s="144"/>
      <c r="AG45" s="144"/>
      <c r="AH45" s="145"/>
      <c r="AI45" s="146"/>
      <c r="AJ45" s="68">
        <f t="shared" ref="AJ45" si="136">COUNTIF(AC45:AI45,"●")</f>
        <v>0</v>
      </c>
      <c r="AK45" s="70">
        <f t="shared" ref="AK45" si="137">IF(COUNTA(AC45:AI45)=0,-1,IF(OR(COUNTIF(AC45:AI45,"▲")&gt;6,AND(AC44&lt;$N$9,$N$9&lt;AI44)),0.285,IF(AJ44+AJ45=0,0,AJ45/(AJ45+AJ44))))</f>
        <v>-1</v>
      </c>
      <c r="AL45" s="68" t="str">
        <f>TEXT(AI44,"YYYY-MM")</f>
        <v>2026-05</v>
      </c>
      <c r="AM45" s="69" cm="1">
        <f t="array" ref="AM45">IF(AL45=AL44,0,SUMPRODUCT((AC44:AI44&gt;=$N$8)*(AC44:AI44 &lt;= $N$9)*(TEXT(AC44:AI44,"yyyy-mm")=AL45)*(AC45:AI45 = "●")))</f>
        <v>0</v>
      </c>
      <c r="AN45" s="69" cm="1">
        <f t="array" ref="AN45">IF(AL45=AL44,0,SUMPRODUCT((AC44:AI44&gt;=$N$8)*(AC44:AI44 &lt;= $N$9)*(TEXT(AC44:AI44,"yyyy-mm")=AL45)*(AC45:AI45 = "▲")))</f>
        <v>0</v>
      </c>
      <c r="AO45" s="69" cm="1">
        <f t="array" ref="AO45">IF(AL45=AL44,0,SUMPRODUCT((AC44:AI44&gt;=$N$8)*(AC44:AI44 &lt;= $N$9)*(TEXT(AC44:AI44,"yyyy-mm")=AL45)*(AC45:AI45 = "★")))</f>
        <v>0</v>
      </c>
      <c r="AP45" s="68"/>
      <c r="AQ45" s="19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3"/>
    </row>
    <row r="46" spans="1:55" s="8" customFormat="1" ht="19.5" customHeight="1" x14ac:dyDescent="0.45">
      <c r="A46" s="4">
        <v>3</v>
      </c>
      <c r="B46" s="4">
        <v>36</v>
      </c>
      <c r="C46" s="18">
        <f t="shared" si="1"/>
        <v>47027</v>
      </c>
      <c r="D46" s="18">
        <f t="shared" si="2"/>
        <v>45989</v>
      </c>
      <c r="E46" s="4" t="str">
        <f t="shared" si="0"/>
        <v>2028-10</v>
      </c>
      <c r="F46" s="2">
        <f ca="1">SUMIF($AL$160:$AM$201,E46,$AM$160:$AM$201)</f>
        <v>0</v>
      </c>
      <c r="G46" s="2">
        <f ca="1">SUMIF($AL$160:$AN$201,E46,$AN$160:$AN$201)</f>
        <v>0</v>
      </c>
      <c r="H46" s="2">
        <f ca="1">SUMIF($AL$160:$AO$201,E46,$AO$160:$AO$201)</f>
        <v>0</v>
      </c>
      <c r="I46" s="17">
        <f t="shared" si="3"/>
        <v>0</v>
      </c>
      <c r="J46" s="135"/>
      <c r="K46" s="135"/>
      <c r="L46" s="132">
        <v>15</v>
      </c>
      <c r="M46" s="141">
        <f>S44+1</f>
        <v>46055</v>
      </c>
      <c r="N46" s="141">
        <f>M46+1</f>
        <v>46056</v>
      </c>
      <c r="O46" s="141">
        <f t="shared" ref="O46:Q46" si="138">N46+1</f>
        <v>46057</v>
      </c>
      <c r="P46" s="141">
        <f t="shared" si="138"/>
        <v>46058</v>
      </c>
      <c r="Q46" s="141">
        <f t="shared" si="138"/>
        <v>46059</v>
      </c>
      <c r="R46" s="142">
        <f>Q46+1</f>
        <v>46060</v>
      </c>
      <c r="S46" s="143">
        <f>R46+1</f>
        <v>46061</v>
      </c>
      <c r="T46" s="135">
        <f t="shared" ref="T46" si="139">COUNTIF(M47:S47,"★")</f>
        <v>0</v>
      </c>
      <c r="U46" s="135"/>
      <c r="V46" s="135" t="str">
        <f>TEXT(M46,"YYYY-MM")</f>
        <v>2026-02</v>
      </c>
      <c r="W46" s="140" cm="1">
        <f t="array" ref="W46">SUMPRODUCT((M46:S46&gt;=$N$8)*(M46:S46 &lt;= $N$9)*(TEXT(M46:S46,"yyyy-mm")=V46)*(M47:S47 = "●"))</f>
        <v>0</v>
      </c>
      <c r="X46" s="140" cm="1">
        <f t="array" ref="X46">SUMPRODUCT((R46:S46&gt;=$N$8)*(R46:S46 &lt;= $N$9)*(TEXT(R46:S46,"yyyy-mm")=V46)*(R47:S47 = "▲"))</f>
        <v>0</v>
      </c>
      <c r="Y46" s="140" cm="1">
        <f t="array" ref="Y46">SUMPRODUCT((M46:S46&gt;=$N$8)*(M46:S46 &lt;= $N$9)*(TEXT(M46:S46,"yyyy-mm")=V46)*(M47:S47 = "★"))</f>
        <v>0</v>
      </c>
      <c r="Z46" s="135"/>
      <c r="AA46" s="135"/>
      <c r="AB46" s="132">
        <v>31</v>
      </c>
      <c r="AC46" s="141">
        <f>AI44+1</f>
        <v>46167</v>
      </c>
      <c r="AD46" s="141">
        <f t="shared" ref="AD46:AI46" si="140">AC46+1</f>
        <v>46168</v>
      </c>
      <c r="AE46" s="141">
        <f t="shared" si="140"/>
        <v>46169</v>
      </c>
      <c r="AF46" s="141">
        <f t="shared" si="140"/>
        <v>46170</v>
      </c>
      <c r="AG46" s="141">
        <f t="shared" si="140"/>
        <v>46171</v>
      </c>
      <c r="AH46" s="142">
        <f t="shared" si="140"/>
        <v>46172</v>
      </c>
      <c r="AI46" s="143">
        <f t="shared" si="140"/>
        <v>46173</v>
      </c>
      <c r="AJ46" s="68">
        <f t="shared" ref="AJ46" si="141">COUNTIF(AC47:AI47,"★")</f>
        <v>0</v>
      </c>
      <c r="AK46" s="68"/>
      <c r="AL46" s="68" t="str">
        <f>TEXT(AC46,"YYYY-MM")</f>
        <v>2026-05</v>
      </c>
      <c r="AM46" s="69" cm="1">
        <f t="array" ref="AM46">SUMPRODUCT((AC46:AI46&gt;=$N$8)*(AC46:AI46 &lt;= $N$9)*(TEXT(AC46:AI46,"yyyy-mm")=AL46)*(AC47:AI47 = "●"))</f>
        <v>0</v>
      </c>
      <c r="AN46" s="69" cm="1">
        <f t="array" ref="AN46">SUMPRODUCT((AH46:AI46&gt;=$N$8)*(AH46:AI46 &lt;= $N$9)*(TEXT(AH46:AI46,"yyyy-mm")=AL46)*(AH47:AI47 = "▲"))</f>
        <v>0</v>
      </c>
      <c r="AO46" s="69" cm="1">
        <f t="array" ref="AO46">SUMPRODUCT((AC46:AI46&gt;=$N$8)*(AC46:AI46 &lt;= $N$9)*(TEXT(AC46:AI46,"yyyy-mm")=AL46)*(AC47:AI47 = "★"))</f>
        <v>0</v>
      </c>
      <c r="AP46" s="68"/>
      <c r="AQ46" s="19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3"/>
    </row>
    <row r="47" spans="1:55" s="8" customFormat="1" ht="19.5" customHeight="1" thickBot="1" x14ac:dyDescent="0.5">
      <c r="A47" s="4"/>
      <c r="B47" s="4"/>
      <c r="C47" s="4"/>
      <c r="D47" s="4"/>
      <c r="E47" s="4"/>
      <c r="F47" s="2">
        <f ca="1">SUM(F10:F46)</f>
        <v>0</v>
      </c>
      <c r="G47" s="2">
        <f ca="1">SUM(G10:G46)</f>
        <v>0</v>
      </c>
      <c r="H47" s="2">
        <f ca="1">SUM(H10:H46)</f>
        <v>0</v>
      </c>
      <c r="I47" s="4" t="e">
        <f ca="1">AVERAGEIF(I10:I46,"&gt;0")</f>
        <v>#DIV/0!</v>
      </c>
      <c r="J47" s="135"/>
      <c r="K47" s="135" t="str">
        <f t="shared" ref="K47" si="142">IF(U47&gt;=0.285,"OK","NG")</f>
        <v>NG</v>
      </c>
      <c r="L47" s="136"/>
      <c r="M47" s="144"/>
      <c r="N47" s="144"/>
      <c r="O47" s="144"/>
      <c r="P47" s="144"/>
      <c r="Q47" s="144"/>
      <c r="R47" s="145"/>
      <c r="S47" s="146"/>
      <c r="T47" s="135">
        <f t="shared" ref="T47" si="143">COUNTIF(M47:S47,"●")</f>
        <v>0</v>
      </c>
      <c r="U47" s="147">
        <f t="shared" ref="U47" si="144">IF(COUNTA(M47:S47)=0,-1,IF(OR(COUNTIF(M47:S47,"▲")&gt;6,AND(M46&lt;$N$9,$N$9&lt;S46)),0.285,IF(T46+T47=0,0,T47/(T47+T46))))</f>
        <v>-1</v>
      </c>
      <c r="V47" s="135" t="str">
        <f>TEXT(S46,"YYYY-MM")</f>
        <v>2026-02</v>
      </c>
      <c r="W47" s="140" cm="1">
        <f t="array" ref="W47">IF(V47=V46,0,SUMPRODUCT((M46:S46&gt;=$N$8)*(M46:S46 &lt;= $N$9)*(TEXT(M46:S46,"yyyy-mm")=V47)*(M47:S47 = "●")))</f>
        <v>0</v>
      </c>
      <c r="X47" s="140" cm="1">
        <f t="array" ref="X47">IF(V47=V46,0,SUMPRODUCT((M46:S46&gt;=$N$8)*(M46:S46 &lt;= $N$9)*(TEXT(M46:S46,"yyyy-mm")=V47)*(M47:S47 = "▲")))</f>
        <v>0</v>
      </c>
      <c r="Y47" s="140" cm="1">
        <f t="array" ref="Y47">IF(V47=V46,0,SUMPRODUCT((M46:S46&gt;=$N$8)*(M46:S46 &lt;= $N$9)*(TEXT(M46:S46,"yyyy-mm")=V47)*(M47:S47 = "★")))</f>
        <v>0</v>
      </c>
      <c r="Z47" s="135"/>
      <c r="AA47" s="135" t="str">
        <f t="shared" ref="AA47" si="145">IF(AK47&gt;=0.285,"OK","NG")</f>
        <v>NG</v>
      </c>
      <c r="AB47" s="136"/>
      <c r="AC47" s="144"/>
      <c r="AD47" s="144"/>
      <c r="AE47" s="144"/>
      <c r="AF47" s="144"/>
      <c r="AG47" s="144"/>
      <c r="AH47" s="145"/>
      <c r="AI47" s="146"/>
      <c r="AJ47" s="68">
        <f t="shared" ref="AJ47" si="146">COUNTIF(AC47:AI47,"●")</f>
        <v>0</v>
      </c>
      <c r="AK47" s="70">
        <f t="shared" ref="AK47" si="147">IF(COUNTA(AC47:AI47)=0,-1,IF(OR(COUNTIF(AC47:AI47,"▲")&gt;6,AND(AC46&lt;$N$9,$N$9&lt;AI46)),0.285,IF(AJ46+AJ47=0,0,AJ47/(AJ47+AJ46))))</f>
        <v>-1</v>
      </c>
      <c r="AL47" s="68" t="str">
        <f>TEXT(AI46,"YYYY-MM")</f>
        <v>2026-05</v>
      </c>
      <c r="AM47" s="69" cm="1">
        <f t="array" ref="AM47">IF(AL47=AL46,0,SUMPRODUCT((AC46:AI46&gt;=$N$8)*(AC46:AI46 &lt;= $N$9)*(TEXT(AC46:AI46,"yyyy-mm")=AL47)*(AC47:AI47 = "●")))</f>
        <v>0</v>
      </c>
      <c r="AN47" s="69" cm="1">
        <f t="array" ref="AN47">IF(AL47=AL46,0,SUMPRODUCT((AC46:AI46&gt;=$N$8)*(AC46:AI46 &lt;= $N$9)*(TEXT(AC46:AI46,"yyyy-mm")=AL47)*(AC47:AI47 = "▲")))</f>
        <v>0</v>
      </c>
      <c r="AO47" s="69" cm="1">
        <f t="array" ref="AO47">IF(AL47=AL46,0,SUMPRODUCT((AC46:AI46&gt;=$N$8)*(AC46:AI46 &lt;= $N$9)*(TEXT(AC46:AI46,"yyyy-mm")=AL47)*(AC47:AI47 = "★")))</f>
        <v>0</v>
      </c>
      <c r="AP47" s="68"/>
      <c r="AQ47" s="19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3"/>
    </row>
    <row r="48" spans="1:55" s="8" customFormat="1" ht="19.5" customHeight="1" x14ac:dyDescent="0.45">
      <c r="A48" s="4"/>
      <c r="B48" s="4"/>
      <c r="C48" s="4"/>
      <c r="D48" s="4"/>
      <c r="E48" s="4"/>
      <c r="F48" s="4"/>
      <c r="G48" s="4"/>
      <c r="H48" s="4"/>
      <c r="I48" s="4"/>
      <c r="J48" s="135"/>
      <c r="K48" s="135"/>
      <c r="L48" s="132">
        <v>16</v>
      </c>
      <c r="M48" s="141">
        <f>S46+1</f>
        <v>46062</v>
      </c>
      <c r="N48" s="141">
        <f>M48+1</f>
        <v>46063</v>
      </c>
      <c r="O48" s="141">
        <f t="shared" ref="O48:Q48" si="148">N48+1</f>
        <v>46064</v>
      </c>
      <c r="P48" s="141">
        <f t="shared" si="148"/>
        <v>46065</v>
      </c>
      <c r="Q48" s="141">
        <f t="shared" si="148"/>
        <v>46066</v>
      </c>
      <c r="R48" s="142">
        <f>Q48+1</f>
        <v>46067</v>
      </c>
      <c r="S48" s="143">
        <f>R48+1</f>
        <v>46068</v>
      </c>
      <c r="T48" s="135">
        <f t="shared" ref="T48" si="149">COUNTIF(M49:S49,"★")</f>
        <v>0</v>
      </c>
      <c r="U48" s="135"/>
      <c r="V48" s="135" t="str">
        <f>TEXT(M48,"YYYY-MM")</f>
        <v>2026-02</v>
      </c>
      <c r="W48" s="140" cm="1">
        <f t="array" ref="W48">SUMPRODUCT((M48:S48&gt;=$N$8)*(M48:S48 &lt;= $N$9)*(TEXT(M48:S48,"yyyy-mm")=V48)*(M49:S49 = "●"))</f>
        <v>0</v>
      </c>
      <c r="X48" s="140" cm="1">
        <f t="array" ref="X48">SUMPRODUCT((R48:S48&gt;=$N$8)*(R48:S48 &lt;= $N$9)*(TEXT(R48:S48,"yyyy-mm")=V48)*(R49:S49 = "▲"))</f>
        <v>0</v>
      </c>
      <c r="Y48" s="140" cm="1">
        <f t="array" ref="Y48">SUMPRODUCT((M48:S48&gt;=$N$8)*(M48:S48 &lt;= $N$9)*(TEXT(M48:S48,"yyyy-mm")=V48)*(M49:S49 = "★"))</f>
        <v>0</v>
      </c>
      <c r="Z48" s="135"/>
      <c r="AA48" s="135"/>
      <c r="AB48" s="132">
        <v>32</v>
      </c>
      <c r="AC48" s="141">
        <f>AI46+1</f>
        <v>46174</v>
      </c>
      <c r="AD48" s="141">
        <f t="shared" ref="AD48:AI48" si="150">AC48+1</f>
        <v>46175</v>
      </c>
      <c r="AE48" s="141">
        <f t="shared" si="150"/>
        <v>46176</v>
      </c>
      <c r="AF48" s="141">
        <f t="shared" si="150"/>
        <v>46177</v>
      </c>
      <c r="AG48" s="141">
        <f t="shared" si="150"/>
        <v>46178</v>
      </c>
      <c r="AH48" s="142">
        <f t="shared" si="150"/>
        <v>46179</v>
      </c>
      <c r="AI48" s="143">
        <f t="shared" si="150"/>
        <v>46180</v>
      </c>
      <c r="AJ48" s="68">
        <f t="shared" ref="AJ48" si="151">COUNTIF(AC49:AI49,"★")</f>
        <v>0</v>
      </c>
      <c r="AK48" s="68"/>
      <c r="AL48" s="68" t="str">
        <f>TEXT(AC48,"YYYY-MM")</f>
        <v>2026-06</v>
      </c>
      <c r="AM48" s="69" cm="1">
        <f t="array" ref="AM48">SUMPRODUCT((AC48:AI48&gt;=$N$8)*(AC48:AI48 &lt;= $N$9)*(TEXT(AC48:AI48,"yyyy-mm")=AL48)*(AC49:AI49 = "●"))</f>
        <v>0</v>
      </c>
      <c r="AN48" s="69" cm="1">
        <f t="array" ref="AN48">SUMPRODUCT((AH48:AI48&gt;=$N$8)*(AH48:AI48 &lt;= $N$9)*(TEXT(AH48:AI48,"yyyy-mm")=AL48)*(AH49:AI49 = "▲"))</f>
        <v>0</v>
      </c>
      <c r="AO48" s="69" cm="1">
        <f t="array" ref="AO48">SUMPRODUCT((AC48:AI48&gt;=$N$8)*(AC48:AI48 &lt;= $N$9)*(TEXT(AC48:AI48,"yyyy-mm")=AL48)*(AC49:AI49 = "★"))</f>
        <v>0</v>
      </c>
      <c r="AP48" s="65"/>
      <c r="AQ48" s="7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3"/>
    </row>
    <row r="49" spans="1:55" s="8" customFormat="1" ht="19.5" customHeight="1" thickBot="1" x14ac:dyDescent="0.5">
      <c r="A49" s="4"/>
      <c r="B49" s="4"/>
      <c r="C49" s="4"/>
      <c r="D49" s="4"/>
      <c r="E49" s="4"/>
      <c r="F49" s="4"/>
      <c r="G49" s="4"/>
      <c r="H49" s="4"/>
      <c r="I49" s="4"/>
      <c r="J49" s="135"/>
      <c r="K49" s="135" t="str">
        <f t="shared" ref="K49" si="152">IF(U49&gt;=0.285,"OK","NG")</f>
        <v>NG</v>
      </c>
      <c r="L49" s="136"/>
      <c r="M49" s="144"/>
      <c r="N49" s="144"/>
      <c r="O49" s="144"/>
      <c r="P49" s="144"/>
      <c r="Q49" s="144"/>
      <c r="R49" s="145"/>
      <c r="S49" s="146"/>
      <c r="T49" s="135">
        <f t="shared" ref="T49" si="153">COUNTIF(M49:S49,"●")</f>
        <v>0</v>
      </c>
      <c r="U49" s="147">
        <f t="shared" ref="U49" si="154">IF(COUNTA(M49:S49)=0,-1,IF(OR(COUNTIF(M49:S49,"▲")&gt;6,AND(M48&lt;$N$9,$N$9&lt;S48)),0.285,IF(T48+T49=0,0,T49/(T49+T48))))</f>
        <v>-1</v>
      </c>
      <c r="V49" s="135" t="str">
        <f>TEXT(S48,"YYYY-MM")</f>
        <v>2026-02</v>
      </c>
      <c r="W49" s="140" cm="1">
        <f t="array" ref="W49">IF(V49=V48,0,SUMPRODUCT((M48:S48&gt;=$N$8)*(M48:S48 &lt;= $N$9)*(TEXT(M48:S48,"yyyy-mm")=V49)*(M49:S49 = "●")))</f>
        <v>0</v>
      </c>
      <c r="X49" s="140" cm="1">
        <f t="array" ref="X49">IF(V49=V48,0,SUMPRODUCT((M48:S48&gt;=$N$8)*(M48:S48 &lt;= $N$9)*(TEXT(M48:S48,"yyyy-mm")=V49)*(M49:S49 = "▲")))</f>
        <v>0</v>
      </c>
      <c r="Y49" s="140" cm="1">
        <f t="array" ref="Y49">IF(V49=V48,0,SUMPRODUCT((M48:S48&gt;=$N$8)*(M48:S48 &lt;= $N$9)*(TEXT(M48:S48,"yyyy-mm")=V49)*(M49:S49 = "★")))</f>
        <v>0</v>
      </c>
      <c r="Z49" s="135"/>
      <c r="AA49" s="135" t="str">
        <f t="shared" ref="AA49" si="155">IF(AK49&gt;=0.285,"OK","NG")</f>
        <v>NG</v>
      </c>
      <c r="AB49" s="136"/>
      <c r="AC49" s="144"/>
      <c r="AD49" s="144"/>
      <c r="AE49" s="144"/>
      <c r="AF49" s="144"/>
      <c r="AG49" s="144"/>
      <c r="AH49" s="145"/>
      <c r="AI49" s="146"/>
      <c r="AJ49" s="68">
        <f t="shared" ref="AJ49" si="156">COUNTIF(AC49:AI49,"●")</f>
        <v>0</v>
      </c>
      <c r="AK49" s="70">
        <f t="shared" ref="AK49" si="157">IF(COUNTA(AC49:AI49)=0,-1,IF(OR(COUNTIF(AC49:AI49,"▲")&gt;6,AND(AC48&lt;$N$9,$N$9&lt;AI48)),0.285,IF(AJ48+AJ49=0,0,AJ49/(AJ49+AJ48))))</f>
        <v>-1</v>
      </c>
      <c r="AL49" s="68" t="str">
        <f>TEXT(AI48,"YYYY-MM")</f>
        <v>2026-06</v>
      </c>
      <c r="AM49" s="69" cm="1">
        <f t="array" ref="AM49">IF(AL49=AL48,0,SUMPRODUCT((AC48:AI48&gt;=$N$8)*(AC48:AI48 &lt;= $N$9)*(TEXT(AC48:AI48,"yyyy-mm")=AL49)*(AC49:AI49 = "●")))</f>
        <v>0</v>
      </c>
      <c r="AN49" s="69" cm="1">
        <f t="array" ref="AN49">IF(AL49=AL48,0,SUMPRODUCT((AC48:AI48&gt;=$N$8)*(AC48:AI48 &lt;= $N$9)*(TEXT(AC48:AI48,"yyyy-mm")=AL49)*(AC49:AI49 = "▲")))</f>
        <v>0</v>
      </c>
      <c r="AO49" s="69" cm="1">
        <f t="array" ref="AO49">IF(AL49=AL48,0,SUMPRODUCT((AC48:AI48&gt;=$N$8)*(AC48:AI48 &lt;= $N$9)*(TEXT(AC48:AI48,"yyyy-mm")=AL49)*(AC49:AI49 = "★")))</f>
        <v>0</v>
      </c>
      <c r="AP49" s="65"/>
      <c r="AQ49" s="7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3"/>
    </row>
    <row r="50" spans="1:55" s="8" customFormat="1" ht="19.5" customHeight="1" x14ac:dyDescent="0.45">
      <c r="A50" s="4"/>
      <c r="B50" s="4"/>
      <c r="C50" s="4"/>
      <c r="D50" s="4"/>
      <c r="E50" s="4"/>
      <c r="F50" s="4"/>
      <c r="G50" s="4"/>
      <c r="H50" s="4"/>
      <c r="I50" s="4"/>
      <c r="J50" s="86"/>
      <c r="K50" s="87"/>
      <c r="L50" s="28"/>
      <c r="M50" s="28"/>
      <c r="N50" s="28"/>
      <c r="O50" s="28"/>
      <c r="P50" s="28"/>
      <c r="Q50" s="28"/>
      <c r="R50" s="28"/>
      <c r="S50" s="28"/>
      <c r="T50" s="86"/>
      <c r="U50" s="148">
        <f>IFERROR(AVERAGEIF(U18:U49,"&gt;-1"),0)</f>
        <v>0</v>
      </c>
      <c r="V50" s="86"/>
      <c r="W50" s="81"/>
      <c r="X50" s="81"/>
      <c r="Y50" s="81"/>
      <c r="Z50" s="86"/>
      <c r="AA50" s="88"/>
      <c r="AB50" s="28"/>
      <c r="AC50" s="28"/>
      <c r="AD50" s="28"/>
      <c r="AE50" s="28"/>
      <c r="AF50" s="28"/>
      <c r="AG50" s="28"/>
      <c r="AH50" s="28"/>
      <c r="AI50" s="28"/>
      <c r="AJ50" s="65"/>
      <c r="AK50" s="71">
        <f>IFERROR(AVERAGEIF(AK18:AK49,"&gt;-1"),0)</f>
        <v>0</v>
      </c>
      <c r="AL50" s="65"/>
      <c r="AM50" s="64"/>
      <c r="AN50" s="64"/>
      <c r="AO50" s="64"/>
      <c r="AP50" s="65"/>
      <c r="AQ50" s="7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3"/>
    </row>
    <row r="51" spans="1:55" s="8" customFormat="1" ht="23.25" customHeight="1" x14ac:dyDescent="0.45">
      <c r="A51" s="4"/>
      <c r="B51" s="4"/>
      <c r="C51" s="4"/>
      <c r="D51" s="4"/>
      <c r="E51" s="4"/>
      <c r="F51" s="4"/>
      <c r="G51" s="4"/>
      <c r="H51" s="4"/>
      <c r="I51" s="4"/>
      <c r="J51" s="75" t="s">
        <v>63</v>
      </c>
      <c r="K51" s="76"/>
      <c r="L51" s="76"/>
      <c r="M51" s="77"/>
      <c r="N51" s="78"/>
      <c r="O51" s="79"/>
      <c r="P51" s="79"/>
      <c r="Q51" s="79"/>
      <c r="R51" s="79"/>
      <c r="S51" s="79"/>
      <c r="T51" s="80"/>
      <c r="U51" s="80"/>
      <c r="V51" s="80"/>
      <c r="W51" s="81"/>
      <c r="X51" s="81"/>
      <c r="Y51" s="81"/>
      <c r="Z51" s="80"/>
      <c r="AA51" s="82"/>
      <c r="AB51" s="79"/>
      <c r="AC51" s="79"/>
      <c r="AD51" s="79"/>
      <c r="AE51" s="79"/>
      <c r="AF51" s="28"/>
      <c r="AG51" s="28"/>
      <c r="AH51" s="28"/>
      <c r="AI51" s="28"/>
      <c r="AJ51" s="65"/>
      <c r="AK51" s="71"/>
      <c r="AL51" s="65"/>
      <c r="AM51" s="64"/>
      <c r="AN51" s="64"/>
      <c r="AO51" s="64"/>
      <c r="AP51" s="65"/>
      <c r="AQ51" s="7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3"/>
    </row>
    <row r="52" spans="1:55" s="8" customFormat="1" ht="27" customHeight="1" x14ac:dyDescent="0.45">
      <c r="J52" s="83"/>
      <c r="K52" s="84"/>
      <c r="L52" s="84"/>
      <c r="M52" s="60" t="s">
        <v>95</v>
      </c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28"/>
      <c r="AI52" s="28"/>
      <c r="AJ52" s="65"/>
      <c r="AK52" s="65"/>
      <c r="AL52" s="65"/>
      <c r="AM52" s="64"/>
      <c r="AN52" s="64"/>
      <c r="AO52" s="64"/>
      <c r="AP52" s="65"/>
      <c r="AQ52" s="7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3"/>
    </row>
    <row r="53" spans="1:55" ht="19.5" customHeight="1" x14ac:dyDescent="0.45">
      <c r="J53" s="86"/>
      <c r="K53" s="87"/>
      <c r="L53" s="28"/>
      <c r="M53" s="28"/>
      <c r="N53" s="28"/>
      <c r="O53" s="28"/>
      <c r="P53" s="28"/>
      <c r="Q53" s="28"/>
      <c r="R53" s="28"/>
      <c r="S53" s="28"/>
      <c r="T53" s="86"/>
      <c r="U53" s="86"/>
      <c r="V53" s="86"/>
      <c r="W53" s="81"/>
      <c r="X53" s="81"/>
      <c r="Y53" s="81"/>
      <c r="Z53" s="86"/>
      <c r="AA53" s="88"/>
      <c r="AB53" s="28"/>
      <c r="AC53" s="28"/>
      <c r="AD53" s="28"/>
      <c r="AE53" s="28"/>
      <c r="AF53" s="28"/>
      <c r="AG53" s="28"/>
      <c r="AH53" s="28"/>
      <c r="AI53" s="28"/>
      <c r="AJ53" s="65"/>
      <c r="AK53" s="65"/>
      <c r="AL53" s="65"/>
      <c r="AM53" s="64"/>
      <c r="AN53" s="64"/>
      <c r="AO53" s="64"/>
      <c r="AP53" s="65"/>
    </row>
    <row r="54" spans="1:55" s="8" customFormat="1" ht="19.5" customHeight="1" x14ac:dyDescent="0.45">
      <c r="J54" s="86"/>
      <c r="K54" s="87"/>
      <c r="L54" s="28"/>
      <c r="M54" s="28"/>
      <c r="N54" s="28"/>
      <c r="O54" s="28"/>
      <c r="P54" s="28"/>
      <c r="Q54" s="28"/>
      <c r="R54" s="28"/>
      <c r="S54" s="28"/>
      <c r="T54" s="86"/>
      <c r="U54" s="86"/>
      <c r="V54" s="86"/>
      <c r="W54" s="81"/>
      <c r="X54" s="81"/>
      <c r="Y54" s="81"/>
      <c r="Z54" s="86"/>
      <c r="AA54" s="88"/>
      <c r="AB54" s="28"/>
      <c r="AC54" s="28"/>
      <c r="AD54" s="28"/>
      <c r="AE54" s="28"/>
      <c r="AF54" s="28"/>
      <c r="AG54" s="28"/>
      <c r="AH54" s="28"/>
      <c r="AI54" s="28"/>
      <c r="AJ54" s="65"/>
      <c r="AK54" s="65"/>
      <c r="AL54" s="65"/>
      <c r="AM54" s="64"/>
      <c r="AN54" s="64"/>
      <c r="AO54" s="64"/>
      <c r="AP54" s="68"/>
      <c r="AQ54" s="19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3"/>
    </row>
    <row r="55" spans="1:55" s="8" customFormat="1" ht="19.5" customHeight="1" thickBot="1" x14ac:dyDescent="0.5">
      <c r="J55" s="86"/>
      <c r="K55" s="87"/>
      <c r="L55" s="28"/>
      <c r="M55" s="28"/>
      <c r="N55" s="28"/>
      <c r="O55" s="28"/>
      <c r="P55" s="28"/>
      <c r="Q55" s="28"/>
      <c r="R55" s="28"/>
      <c r="S55" s="28"/>
      <c r="T55" s="86"/>
      <c r="U55" s="86"/>
      <c r="V55" s="86"/>
      <c r="W55" s="81"/>
      <c r="X55" s="81"/>
      <c r="Y55" s="81"/>
      <c r="Z55" s="86"/>
      <c r="AA55" s="88"/>
      <c r="AB55" s="28"/>
      <c r="AC55" s="28"/>
      <c r="AD55" s="28"/>
      <c r="AE55" s="28"/>
      <c r="AF55" s="28"/>
      <c r="AG55" s="28"/>
      <c r="AH55" s="28"/>
      <c r="AI55" s="28"/>
      <c r="AJ55" s="65"/>
      <c r="AK55" s="65"/>
      <c r="AL55" s="65"/>
      <c r="AM55" s="64"/>
      <c r="AN55" s="64"/>
      <c r="AO55" s="64"/>
      <c r="AP55" s="68"/>
      <c r="AQ55" s="19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3"/>
    </row>
    <row r="56" spans="1:55" s="8" customFormat="1" ht="19.5" customHeight="1" x14ac:dyDescent="0.45">
      <c r="J56" s="86"/>
      <c r="K56" s="86"/>
      <c r="L56" s="132" t="s">
        <v>47</v>
      </c>
      <c r="M56" s="133" t="str">
        <f>"実施状況（"&amp;YEAR(M58)&amp;"年～）"</f>
        <v>実施状況（2026年～）</v>
      </c>
      <c r="N56" s="133"/>
      <c r="O56" s="133"/>
      <c r="P56" s="133"/>
      <c r="Q56" s="133"/>
      <c r="R56" s="133"/>
      <c r="S56" s="134"/>
      <c r="T56" s="86"/>
      <c r="U56" s="86"/>
      <c r="V56" s="86"/>
      <c r="W56" s="81"/>
      <c r="X56" s="81"/>
      <c r="Y56" s="81"/>
      <c r="Z56" s="86"/>
      <c r="AA56" s="28"/>
      <c r="AB56" s="132" t="s">
        <v>47</v>
      </c>
      <c r="AC56" s="133" t="str">
        <f>"実施状況（"&amp;YEAR(AC58)&amp;"年～）"</f>
        <v>実施状況（2026年～）</v>
      </c>
      <c r="AD56" s="133"/>
      <c r="AE56" s="133"/>
      <c r="AF56" s="133"/>
      <c r="AG56" s="133"/>
      <c r="AH56" s="133"/>
      <c r="AI56" s="134"/>
      <c r="AJ56" s="65"/>
      <c r="AK56" s="65"/>
      <c r="AL56" s="65"/>
      <c r="AM56" s="64"/>
      <c r="AN56" s="64"/>
      <c r="AO56" s="64"/>
      <c r="AP56" s="68"/>
      <c r="AQ56" s="19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3"/>
    </row>
    <row r="57" spans="1:55" s="8" customFormat="1" ht="19.5" customHeight="1" thickBot="1" x14ac:dyDescent="0.5">
      <c r="J57" s="86"/>
      <c r="K57" s="135" t="s">
        <v>48</v>
      </c>
      <c r="L57" s="136"/>
      <c r="M57" s="137" t="s">
        <v>49</v>
      </c>
      <c r="N57" s="137" t="s">
        <v>50</v>
      </c>
      <c r="O57" s="137" t="s">
        <v>51</v>
      </c>
      <c r="P57" s="137" t="s">
        <v>52</v>
      </c>
      <c r="Q57" s="137" t="s">
        <v>53</v>
      </c>
      <c r="R57" s="138" t="s">
        <v>54</v>
      </c>
      <c r="S57" s="139" t="s">
        <v>55</v>
      </c>
      <c r="T57" s="135" t="s">
        <v>47</v>
      </c>
      <c r="U57" s="86" t="s">
        <v>56</v>
      </c>
      <c r="V57" s="86" t="s">
        <v>57</v>
      </c>
      <c r="W57" s="140" t="s">
        <v>38</v>
      </c>
      <c r="X57" s="140" t="s">
        <v>39</v>
      </c>
      <c r="Y57" s="140" t="s">
        <v>40</v>
      </c>
      <c r="Z57" s="86"/>
      <c r="AA57" s="135" t="s">
        <v>48</v>
      </c>
      <c r="AB57" s="136"/>
      <c r="AC57" s="137" t="s">
        <v>49</v>
      </c>
      <c r="AD57" s="137" t="s">
        <v>50</v>
      </c>
      <c r="AE57" s="137" t="s">
        <v>51</v>
      </c>
      <c r="AF57" s="137" t="s">
        <v>52</v>
      </c>
      <c r="AG57" s="137" t="s">
        <v>53</v>
      </c>
      <c r="AH57" s="138" t="s">
        <v>54</v>
      </c>
      <c r="AI57" s="139" t="s">
        <v>55</v>
      </c>
      <c r="AJ57" s="68" t="s">
        <v>47</v>
      </c>
      <c r="AK57" s="65" t="s">
        <v>56</v>
      </c>
      <c r="AL57" s="65" t="s">
        <v>57</v>
      </c>
      <c r="AM57" s="69" t="s">
        <v>38</v>
      </c>
      <c r="AN57" s="69" t="s">
        <v>39</v>
      </c>
      <c r="AO57" s="69" t="s">
        <v>40</v>
      </c>
      <c r="AP57" s="68"/>
      <c r="AQ57" s="19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3"/>
    </row>
    <row r="58" spans="1:55" s="8" customFormat="1" ht="19.5" customHeight="1" x14ac:dyDescent="0.45">
      <c r="J58" s="86"/>
      <c r="K58" s="135"/>
      <c r="L58" s="132">
        <v>33</v>
      </c>
      <c r="M58" s="141">
        <f>AI48+1</f>
        <v>46181</v>
      </c>
      <c r="N58" s="141">
        <f t="shared" ref="N58:S58" si="158">M58+1</f>
        <v>46182</v>
      </c>
      <c r="O58" s="141">
        <f t="shared" si="158"/>
        <v>46183</v>
      </c>
      <c r="P58" s="141">
        <f t="shared" si="158"/>
        <v>46184</v>
      </c>
      <c r="Q58" s="141">
        <f t="shared" si="158"/>
        <v>46185</v>
      </c>
      <c r="R58" s="142">
        <f t="shared" si="158"/>
        <v>46186</v>
      </c>
      <c r="S58" s="143">
        <f t="shared" si="158"/>
        <v>46187</v>
      </c>
      <c r="T58" s="135">
        <f t="shared" ref="T58" si="159">COUNTIF(M59:S59,"★")</f>
        <v>0</v>
      </c>
      <c r="U58" s="135"/>
      <c r="V58" s="135" t="str">
        <f>TEXT(M58,"YYYY-MM")</f>
        <v>2026-06</v>
      </c>
      <c r="W58" s="140" cm="1">
        <f t="array" ref="W58">SUMPRODUCT((M58:S58&gt;=$N$8)*(M58:S58 &lt;= $N$9)*(TEXT(M58:S58,"yyyy-mm")=V58)*(M59:S59 = "●"))</f>
        <v>0</v>
      </c>
      <c r="X58" s="140" cm="1">
        <f t="array" ref="X58">SUMPRODUCT((R58:S58&gt;=$N$8)*(R58:S58 &lt;= $N$9)*(TEXT(R58:S58,"yyyy-mm")=V58)*(R59:S59 = "▲"))</f>
        <v>0</v>
      </c>
      <c r="Y58" s="140" cm="1">
        <f t="array" ref="Y58">SUMPRODUCT((M58:S58&gt;=$N$8)*(M58:S58 &lt;= $N$9)*(TEXT(M58:S58,"yyyy-mm")=V58)*(M59:S59 = "★"))</f>
        <v>0</v>
      </c>
      <c r="Z58" s="135"/>
      <c r="AA58" s="135"/>
      <c r="AB58" s="132">
        <v>54</v>
      </c>
      <c r="AC58" s="141">
        <f>S98+1</f>
        <v>46328</v>
      </c>
      <c r="AD58" s="141">
        <f t="shared" ref="AD58:AI58" si="160">AC58+1</f>
        <v>46329</v>
      </c>
      <c r="AE58" s="141">
        <f t="shared" si="160"/>
        <v>46330</v>
      </c>
      <c r="AF58" s="141">
        <f t="shared" si="160"/>
        <v>46331</v>
      </c>
      <c r="AG58" s="141">
        <f t="shared" si="160"/>
        <v>46332</v>
      </c>
      <c r="AH58" s="142">
        <f t="shared" si="160"/>
        <v>46333</v>
      </c>
      <c r="AI58" s="143">
        <f t="shared" si="160"/>
        <v>46334</v>
      </c>
      <c r="AJ58" s="68">
        <f t="shared" ref="AJ58" si="161">COUNTIF(AC59:AI59,"★")</f>
        <v>0</v>
      </c>
      <c r="AK58" s="68"/>
      <c r="AL58" s="68" t="str">
        <f>TEXT(AC58,"YYYY-MM")</f>
        <v>2026-11</v>
      </c>
      <c r="AM58" s="69" cm="1">
        <f t="array" ref="AM58">SUMPRODUCT((AC58:AI58&gt;=$N$8)*(AC58:AI58 &lt;= $N$9)*(TEXT(AC58:AI58,"yyyy-mm")=AL58)*(AC59:AI59 = "●"))</f>
        <v>0</v>
      </c>
      <c r="AN58" s="69" cm="1">
        <f t="array" ref="AN58">SUMPRODUCT((AH58:AI58&gt;=$N$8)*(AH58:AI58 &lt;= $N$9)*(TEXT(AH58:AI58,"yyyy-mm")=AL58)*(AH59:AI59 = "▲"))</f>
        <v>0</v>
      </c>
      <c r="AO58" s="69" cm="1">
        <f t="array" ref="AO58">SUMPRODUCT((AC58:AI58&gt;=$N$8)*(AC58:AI58 &lt;= $N$9)*(TEXT(AC58:AI58,"yyyy-mm")=AL58)*(AC59:AI59 = "★"))</f>
        <v>0</v>
      </c>
      <c r="AP58" s="68"/>
      <c r="AQ58" s="19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3"/>
    </row>
    <row r="59" spans="1:55" s="8" customFormat="1" ht="19.5" customHeight="1" thickBot="1" x14ac:dyDescent="0.5">
      <c r="J59" s="86"/>
      <c r="K59" s="135" t="str">
        <f>IF(U59&gt;=0.285,"OK","NG")</f>
        <v>NG</v>
      </c>
      <c r="L59" s="136"/>
      <c r="M59" s="144"/>
      <c r="N59" s="144"/>
      <c r="O59" s="144"/>
      <c r="P59" s="144"/>
      <c r="Q59" s="144"/>
      <c r="R59" s="145"/>
      <c r="S59" s="146"/>
      <c r="T59" s="135">
        <f t="shared" ref="T59" si="162">COUNTIF(M59:S59,"●")</f>
        <v>0</v>
      </c>
      <c r="U59" s="147">
        <f>IF(COUNTA(M59:S59)=0,-1,IF(OR(COUNTIF(M59:S59,"▲")&gt;6,AND(M58&lt;$N$9,$N$9&lt;S58)),0.285,IF(T58+T59=0,0,T59/(T59+T58))))</f>
        <v>-1</v>
      </c>
      <c r="V59" s="135" t="str">
        <f>TEXT(S58,"YYYY-MM")</f>
        <v>2026-06</v>
      </c>
      <c r="W59" s="140" cm="1">
        <f t="array" ref="W59">IF(V59=V58,0,SUMPRODUCT((M58:S58&gt;=$N$8)*(M58:S58 &lt;= $N$9)*(TEXT(M58:S58,"yyyy-mm")=V59)*(M59:S59 = "●")))</f>
        <v>0</v>
      </c>
      <c r="X59" s="140" cm="1">
        <f t="array" ref="X59">IF(V59=V58,0,SUMPRODUCT((M58:S58&gt;=$N$8)*(M58:S58 &lt;= $N$9)*(TEXT(M58:S58,"yyyy-mm")=V59)*(M59:S59 = "▲")))</f>
        <v>0</v>
      </c>
      <c r="Y59" s="140" cm="1">
        <f t="array" ref="Y59">IF(V59=V58,0,SUMPRODUCT((M58:S58&gt;=$N$8)*(M58:S58 &lt;= $N$9)*(TEXT(M58:S58,"yyyy-mm")=V59)*(M59:S59 = "★")))</f>
        <v>0</v>
      </c>
      <c r="Z59" s="135"/>
      <c r="AA59" s="135" t="str">
        <f>IF(AK59&gt;=0.285,"OK","NG")</f>
        <v>NG</v>
      </c>
      <c r="AB59" s="136"/>
      <c r="AC59" s="144"/>
      <c r="AD59" s="144"/>
      <c r="AE59" s="144"/>
      <c r="AF59" s="144"/>
      <c r="AG59" s="144"/>
      <c r="AH59" s="145"/>
      <c r="AI59" s="146"/>
      <c r="AJ59" s="68">
        <f t="shared" ref="AJ59" si="163">COUNTIF(AC59:AI59,"●")</f>
        <v>0</v>
      </c>
      <c r="AK59" s="70">
        <f>IF(COUNTA(AC59:AI59)=0,-1,IF(OR(COUNTIF(AC59:AI59,"▲")&gt;6,AND(AC58&lt;$N$9,$N$9&lt;AI58)),0.285,IF(AJ58+AJ59=0,0,AJ59/(AJ59+AJ58))))</f>
        <v>-1</v>
      </c>
      <c r="AL59" s="68" t="str">
        <f>TEXT(AI58,"YYYY-MM")</f>
        <v>2026-11</v>
      </c>
      <c r="AM59" s="69" cm="1">
        <f t="array" ref="AM59">IF(AL59=AL58,0,SUMPRODUCT((AC58:AI58&gt;=$N$8)*(AC58:AI58 &lt;= $N$9)*(TEXT(AC58:AI58,"yyyy-mm")=AL59)*(AC59:AI59 = "●")))</f>
        <v>0</v>
      </c>
      <c r="AN59" s="69" cm="1">
        <f t="array" ref="AN59">IF(AL59=AL58,0,SUMPRODUCT((AC58:AI58&gt;=$N$8)*(AC58:AI58 &lt;= $N$9)*(TEXT(AC58:AI58,"yyyy-mm")=AL59)*(AC59:AI59 = "▲")))</f>
        <v>0</v>
      </c>
      <c r="AO59" s="69" cm="1">
        <f t="array" ref="AO59">IF(AL59=AL58,0,SUMPRODUCT((AC58:AI58&gt;=$N$8)*(AC58:AI58 &lt;= $N$9)*(TEXT(AC58:AI58,"yyyy-mm")=AL59)*(AC59:AI59 = "★")))</f>
        <v>0</v>
      </c>
      <c r="AP59" s="68"/>
      <c r="AQ59" s="19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3"/>
    </row>
    <row r="60" spans="1:55" s="8" customFormat="1" ht="19.5" customHeight="1" x14ac:dyDescent="0.45">
      <c r="J60" s="86"/>
      <c r="K60" s="135"/>
      <c r="L60" s="132">
        <v>34</v>
      </c>
      <c r="M60" s="141">
        <f>S58+1</f>
        <v>46188</v>
      </c>
      <c r="N60" s="141">
        <f t="shared" ref="N60:S60" si="164">M60+1</f>
        <v>46189</v>
      </c>
      <c r="O60" s="141">
        <f t="shared" si="164"/>
        <v>46190</v>
      </c>
      <c r="P60" s="141">
        <f t="shared" si="164"/>
        <v>46191</v>
      </c>
      <c r="Q60" s="141">
        <f t="shared" si="164"/>
        <v>46192</v>
      </c>
      <c r="R60" s="142">
        <f t="shared" si="164"/>
        <v>46193</v>
      </c>
      <c r="S60" s="143">
        <f t="shared" si="164"/>
        <v>46194</v>
      </c>
      <c r="T60" s="135">
        <f t="shared" ref="T60" si="165">COUNTIF(M61:S61,"★")</f>
        <v>0</v>
      </c>
      <c r="U60" s="135"/>
      <c r="V60" s="135" t="str">
        <f>TEXT(M60,"YYYY-MM")</f>
        <v>2026-06</v>
      </c>
      <c r="W60" s="140" cm="1">
        <f t="array" ref="W60">SUMPRODUCT((M60:S60&gt;=$N$8)*(M60:S60 &lt;= $N$9)*(TEXT(M60:S60,"yyyy-mm")=V60)*(M61:S61 = "●"))</f>
        <v>0</v>
      </c>
      <c r="X60" s="140" cm="1">
        <f t="array" ref="X60">SUMPRODUCT((R60:S60&gt;=$N$8)*(R60:S60 &lt;= $N$9)*(TEXT(R60:S60,"yyyy-mm")=V60)*(R61:S61 = "▲"))</f>
        <v>0</v>
      </c>
      <c r="Y60" s="140" cm="1">
        <f t="array" ref="Y60">SUMPRODUCT((M60:S60&gt;=$N$8)*(M60:S60 &lt;= $N$9)*(TEXT(M60:S60,"yyyy-mm")=V60)*(M61:S61 = "★"))</f>
        <v>0</v>
      </c>
      <c r="Z60" s="135"/>
      <c r="AA60" s="135"/>
      <c r="AB60" s="132">
        <v>55</v>
      </c>
      <c r="AC60" s="141">
        <f>AI58+1</f>
        <v>46335</v>
      </c>
      <c r="AD60" s="141">
        <f t="shared" ref="AD60:AI60" si="166">AC60+1</f>
        <v>46336</v>
      </c>
      <c r="AE60" s="141">
        <f t="shared" si="166"/>
        <v>46337</v>
      </c>
      <c r="AF60" s="141">
        <f t="shared" si="166"/>
        <v>46338</v>
      </c>
      <c r="AG60" s="141">
        <f t="shared" si="166"/>
        <v>46339</v>
      </c>
      <c r="AH60" s="142">
        <f t="shared" si="166"/>
        <v>46340</v>
      </c>
      <c r="AI60" s="143">
        <f t="shared" si="166"/>
        <v>46341</v>
      </c>
      <c r="AJ60" s="68">
        <f t="shared" ref="AJ60" si="167">COUNTIF(AC61:AI61,"★")</f>
        <v>0</v>
      </c>
      <c r="AK60" s="68"/>
      <c r="AL60" s="68" t="str">
        <f>TEXT(AC60,"YYYY-MM")</f>
        <v>2026-11</v>
      </c>
      <c r="AM60" s="69" cm="1">
        <f t="array" ref="AM60">SUMPRODUCT((AC60:AI60&gt;=$N$8)*(AC60:AI60 &lt;= $N$9)*(TEXT(AC60:AI60,"yyyy-mm")=AL60)*(AC61:AI61 = "●"))</f>
        <v>0</v>
      </c>
      <c r="AN60" s="69" cm="1">
        <f t="array" ref="AN60">SUMPRODUCT((AH60:AI60&gt;=$N$8)*(AH60:AI60 &lt;= $N$9)*(TEXT(AH60:AI60,"yyyy-mm")=AL60)*(AH61:AI61 = "▲"))</f>
        <v>0</v>
      </c>
      <c r="AO60" s="69" cm="1">
        <f t="array" ref="AO60">SUMPRODUCT((AC60:AI60&gt;=$N$8)*(AC60:AI60 &lt;= $N$9)*(TEXT(AC60:AI60,"yyyy-mm")=AL60)*(AC61:AI61 = "★"))</f>
        <v>0</v>
      </c>
      <c r="AP60" s="68"/>
      <c r="AQ60" s="19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3"/>
    </row>
    <row r="61" spans="1:55" s="8" customFormat="1" ht="19.5" customHeight="1" thickBot="1" x14ac:dyDescent="0.5">
      <c r="J61" s="86"/>
      <c r="K61" s="135" t="str">
        <f t="shared" ref="K61" si="168">IF(U61&gt;=0.285,"OK","NG")</f>
        <v>NG</v>
      </c>
      <c r="L61" s="136"/>
      <c r="M61" s="144"/>
      <c r="N61" s="144"/>
      <c r="O61" s="144"/>
      <c r="P61" s="144"/>
      <c r="Q61" s="144"/>
      <c r="R61" s="145"/>
      <c r="S61" s="146"/>
      <c r="T61" s="135">
        <f t="shared" ref="T61" si="169">COUNTIF(M61:S61,"●")</f>
        <v>0</v>
      </c>
      <c r="U61" s="147">
        <f t="shared" ref="U61" si="170">IF(COUNTA(M61:S61)=0,-1,IF(OR(COUNTIF(M61:S61,"▲")&gt;6,AND(M60&lt;$N$9,$N$9&lt;S60)),0.285,IF(T60+T61=0,0,T61/(T61+T60))))</f>
        <v>-1</v>
      </c>
      <c r="V61" s="135" t="str">
        <f>TEXT(S60,"YYYY-MM")</f>
        <v>2026-06</v>
      </c>
      <c r="W61" s="140" cm="1">
        <f t="array" ref="W61">IF(V61=V60,0,SUMPRODUCT((M60:S60&gt;=$N$8)*(M60:S60 &lt;= $N$9)*(TEXT(M60:S60,"yyyy-mm")=V61)*(M61:S61 = "●")))</f>
        <v>0</v>
      </c>
      <c r="X61" s="140" cm="1">
        <f t="array" ref="X61">IF(V61=V60,0,SUMPRODUCT((M60:S60&gt;=$N$8)*(M60:S60 &lt;= $N$9)*(TEXT(M60:S60,"yyyy-mm")=V61)*(M61:S61 = "▲")))</f>
        <v>0</v>
      </c>
      <c r="Y61" s="140" cm="1">
        <f t="array" ref="Y61">IF(V61=V60,0,SUMPRODUCT((M60:S60&gt;=$N$8)*(M60:S60 &lt;= $N$9)*(TEXT(M60:S60,"yyyy-mm")=V61)*(M61:S61 = "★")))</f>
        <v>0</v>
      </c>
      <c r="Z61" s="135"/>
      <c r="AA61" s="135" t="str">
        <f t="shared" ref="AA61" si="171">IF(AK61&gt;=0.285,"OK","NG")</f>
        <v>NG</v>
      </c>
      <c r="AB61" s="136"/>
      <c r="AC61" s="144"/>
      <c r="AD61" s="144"/>
      <c r="AE61" s="144"/>
      <c r="AF61" s="144"/>
      <c r="AG61" s="144"/>
      <c r="AH61" s="145"/>
      <c r="AI61" s="146"/>
      <c r="AJ61" s="68">
        <f t="shared" ref="AJ61" si="172">COUNTIF(AC61:AI61,"●")</f>
        <v>0</v>
      </c>
      <c r="AK61" s="70">
        <f t="shared" ref="AK61" si="173">IF(COUNTA(AC61:AI61)=0,-1,IF(OR(COUNTIF(AC61:AI61,"▲")&gt;6,AND(AC60&lt;$N$9,$N$9&lt;AI60)),0.285,IF(AJ60+AJ61=0,0,AJ61/(AJ61+AJ60))))</f>
        <v>-1</v>
      </c>
      <c r="AL61" s="68" t="str">
        <f>TEXT(AI60,"YYYY-MM")</f>
        <v>2026-11</v>
      </c>
      <c r="AM61" s="69" cm="1">
        <f t="array" ref="AM61">IF(AL61=AL60,0,SUMPRODUCT((AC60:AI60&gt;=$N$8)*(AC60:AI60 &lt;= $N$9)*(TEXT(AC60:AI60,"yyyy-mm")=AL61)*(AC61:AI61 = "●")))</f>
        <v>0</v>
      </c>
      <c r="AN61" s="69" cm="1">
        <f t="array" ref="AN61">IF(AL61=AL60,0,SUMPRODUCT((AC60:AI60&gt;=$N$8)*(AC60:AI60 &lt;= $N$9)*(TEXT(AC60:AI60,"yyyy-mm")=AL61)*(AC61:AI61 = "▲")))</f>
        <v>0</v>
      </c>
      <c r="AO61" s="69" cm="1">
        <f t="array" ref="AO61">IF(AL61=AL60,0,SUMPRODUCT((AC60:AI60&gt;=$N$8)*(AC60:AI60 &lt;= $N$9)*(TEXT(AC60:AI60,"yyyy-mm")=AL61)*(AC61:AI61 = "★")))</f>
        <v>0</v>
      </c>
      <c r="AP61" s="68"/>
      <c r="AQ61" s="19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3"/>
    </row>
    <row r="62" spans="1:55" s="8" customFormat="1" ht="19.5" customHeight="1" x14ac:dyDescent="0.45">
      <c r="J62" s="86"/>
      <c r="K62" s="135"/>
      <c r="L62" s="132">
        <v>35</v>
      </c>
      <c r="M62" s="141">
        <f>S60+1</f>
        <v>46195</v>
      </c>
      <c r="N62" s="141">
        <f t="shared" ref="N62:S62" si="174">M62+1</f>
        <v>46196</v>
      </c>
      <c r="O62" s="141">
        <f t="shared" si="174"/>
        <v>46197</v>
      </c>
      <c r="P62" s="141">
        <f t="shared" si="174"/>
        <v>46198</v>
      </c>
      <c r="Q62" s="141">
        <f t="shared" si="174"/>
        <v>46199</v>
      </c>
      <c r="R62" s="142">
        <f t="shared" si="174"/>
        <v>46200</v>
      </c>
      <c r="S62" s="143">
        <f t="shared" si="174"/>
        <v>46201</v>
      </c>
      <c r="T62" s="135">
        <f t="shared" ref="T62" si="175">COUNTIF(M63:S63,"★")</f>
        <v>0</v>
      </c>
      <c r="U62" s="135"/>
      <c r="V62" s="135" t="str">
        <f>TEXT(M62,"YYYY-MM")</f>
        <v>2026-06</v>
      </c>
      <c r="W62" s="140" cm="1">
        <f t="array" ref="W62">SUMPRODUCT((M62:S62&gt;=$N$8)*(M62:S62 &lt;= $N$9)*(TEXT(M62:S62,"yyyy-mm")=V62)*(M63:S63 = "●"))</f>
        <v>0</v>
      </c>
      <c r="X62" s="140" cm="1">
        <f t="array" ref="X62">SUMPRODUCT((R62:S62&gt;=$N$8)*(R62:S62 &lt;= $N$9)*(TEXT(R62:S62,"yyyy-mm")=V62)*(R63:S63 = "▲"))</f>
        <v>0</v>
      </c>
      <c r="Y62" s="140" cm="1">
        <f t="array" ref="Y62">SUMPRODUCT((M62:S62&gt;=$N$8)*(M62:S62 &lt;= $N$9)*(TEXT(M62:S62,"yyyy-mm")=V62)*(M63:S63 = "★"))</f>
        <v>0</v>
      </c>
      <c r="Z62" s="135"/>
      <c r="AA62" s="135"/>
      <c r="AB62" s="132">
        <v>56</v>
      </c>
      <c r="AC62" s="141">
        <f>AI60+1</f>
        <v>46342</v>
      </c>
      <c r="AD62" s="141">
        <f t="shared" ref="AD62:AI62" si="176">AC62+1</f>
        <v>46343</v>
      </c>
      <c r="AE62" s="141">
        <f t="shared" si="176"/>
        <v>46344</v>
      </c>
      <c r="AF62" s="141">
        <f t="shared" si="176"/>
        <v>46345</v>
      </c>
      <c r="AG62" s="141">
        <f t="shared" si="176"/>
        <v>46346</v>
      </c>
      <c r="AH62" s="142">
        <f t="shared" si="176"/>
        <v>46347</v>
      </c>
      <c r="AI62" s="143">
        <f t="shared" si="176"/>
        <v>46348</v>
      </c>
      <c r="AJ62" s="68">
        <f t="shared" ref="AJ62" si="177">COUNTIF(AC63:AI63,"★")</f>
        <v>0</v>
      </c>
      <c r="AK62" s="68"/>
      <c r="AL62" s="68" t="str">
        <f>TEXT(AC62,"YYYY-MM")</f>
        <v>2026-11</v>
      </c>
      <c r="AM62" s="69" cm="1">
        <f t="array" ref="AM62">SUMPRODUCT((AC62:AI62&gt;=$N$8)*(AC62:AI62 &lt;= $N$9)*(TEXT(AC62:AI62,"yyyy-mm")=AL62)*(AC63:AI63 = "●"))</f>
        <v>0</v>
      </c>
      <c r="AN62" s="69" cm="1">
        <f t="array" ref="AN62">SUMPRODUCT((AH62:AI62&gt;=$N$8)*(AH62:AI62 &lt;= $N$9)*(TEXT(AH62:AI62,"yyyy-mm")=AL62)*(AH63:AI63 = "▲"))</f>
        <v>0</v>
      </c>
      <c r="AO62" s="69" cm="1">
        <f t="array" ref="AO62">SUMPRODUCT((AC62:AI62&gt;=$N$8)*(AC62:AI62 &lt;= $N$9)*(TEXT(AC62:AI62,"yyyy-mm")=AL62)*(AC63:AI63 = "★"))</f>
        <v>0</v>
      </c>
      <c r="AP62" s="68"/>
      <c r="AQ62" s="19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3"/>
    </row>
    <row r="63" spans="1:55" s="8" customFormat="1" ht="19.5" customHeight="1" thickBot="1" x14ac:dyDescent="0.5">
      <c r="J63" s="86"/>
      <c r="K63" s="135" t="str">
        <f t="shared" ref="K63" si="178">IF(U63&gt;=0.285,"OK","NG")</f>
        <v>NG</v>
      </c>
      <c r="L63" s="136"/>
      <c r="M63" s="144"/>
      <c r="N63" s="144"/>
      <c r="O63" s="144"/>
      <c r="P63" s="144"/>
      <c r="Q63" s="144"/>
      <c r="R63" s="145"/>
      <c r="S63" s="146"/>
      <c r="T63" s="135">
        <f t="shared" ref="T63" si="179">COUNTIF(M63:S63,"●")</f>
        <v>0</v>
      </c>
      <c r="U63" s="147">
        <f t="shared" ref="U63" si="180">IF(COUNTA(M63:S63)=0,-1,IF(OR(COUNTIF(M63:S63,"▲")&gt;6,AND(M62&lt;$N$9,$N$9&lt;S62)),0.285,IF(T62+T63=0,0,T63/(T63+T62))))</f>
        <v>-1</v>
      </c>
      <c r="V63" s="135" t="str">
        <f>TEXT(S62,"YYYY-MM")</f>
        <v>2026-06</v>
      </c>
      <c r="W63" s="140" cm="1">
        <f t="array" ref="W63">IF(V63=V62,0,SUMPRODUCT((M62:S62&gt;=$N$8)*(M62:S62 &lt;= $N$9)*(TEXT(M62:S62,"yyyy-mm")=V63)*(M63:S63 = "●")))</f>
        <v>0</v>
      </c>
      <c r="X63" s="140" cm="1">
        <f t="array" ref="X63">IF(V63=V62,0,SUMPRODUCT((M62:S62&gt;=$N$8)*(M62:S62 &lt;= $N$9)*(TEXT(M62:S62,"yyyy-mm")=V63)*(M63:S63 = "▲")))</f>
        <v>0</v>
      </c>
      <c r="Y63" s="140" cm="1">
        <f t="array" ref="Y63">IF(V63=V62,0,SUMPRODUCT((M62:S62&gt;=$N$8)*(M62:S62 &lt;= $N$9)*(TEXT(M62:S62,"yyyy-mm")=V63)*(M63:S63 = "★")))</f>
        <v>0</v>
      </c>
      <c r="Z63" s="135"/>
      <c r="AA63" s="135" t="str">
        <f t="shared" ref="AA63" si="181">IF(AK63&gt;=0.285,"OK","NG")</f>
        <v>NG</v>
      </c>
      <c r="AB63" s="136"/>
      <c r="AC63" s="144"/>
      <c r="AD63" s="144"/>
      <c r="AE63" s="144"/>
      <c r="AF63" s="144"/>
      <c r="AG63" s="144"/>
      <c r="AH63" s="145"/>
      <c r="AI63" s="146"/>
      <c r="AJ63" s="68">
        <f t="shared" ref="AJ63" si="182">COUNTIF(AC63:AI63,"●")</f>
        <v>0</v>
      </c>
      <c r="AK63" s="70">
        <f t="shared" ref="AK63" si="183">IF(COUNTA(AC63:AI63)=0,-1,IF(OR(COUNTIF(AC63:AI63,"▲")&gt;6,AND(AC62&lt;$N$9,$N$9&lt;AI62)),0.285,IF(AJ62+AJ63=0,0,AJ63/(AJ63+AJ62))))</f>
        <v>-1</v>
      </c>
      <c r="AL63" s="68" t="str">
        <f>TEXT(AI62,"YYYY-MM")</f>
        <v>2026-11</v>
      </c>
      <c r="AM63" s="69" cm="1">
        <f t="array" ref="AM63">IF(AL63=AL62,0,SUMPRODUCT((AC62:AI62&gt;=$N$8)*(AC62:AI62 &lt;= $N$9)*(TEXT(AC62:AI62,"yyyy-mm")=AL63)*(AC63:AI63 = "●")))</f>
        <v>0</v>
      </c>
      <c r="AN63" s="69" cm="1">
        <f t="array" ref="AN63">IF(AL63=AL62,0,SUMPRODUCT((AC62:AI62&gt;=$N$8)*(AC62:AI62 &lt;= $N$9)*(TEXT(AC62:AI62,"yyyy-mm")=AL63)*(AC63:AI63 = "▲")))</f>
        <v>0</v>
      </c>
      <c r="AO63" s="69" cm="1">
        <f t="array" ref="AO63">IF(AL63=AL62,0,SUMPRODUCT((AC62:AI62&gt;=$N$8)*(AC62:AI62 &lt;= $N$9)*(TEXT(AC62:AI62,"yyyy-mm")=AL63)*(AC63:AI63 = "★")))</f>
        <v>0</v>
      </c>
      <c r="AP63" s="68"/>
      <c r="AQ63" s="19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3"/>
    </row>
    <row r="64" spans="1:55" s="8" customFormat="1" ht="19.5" customHeight="1" x14ac:dyDescent="0.45">
      <c r="J64" s="86"/>
      <c r="K64" s="135"/>
      <c r="L64" s="132">
        <v>36</v>
      </c>
      <c r="M64" s="141">
        <f>S62+1</f>
        <v>46202</v>
      </c>
      <c r="N64" s="141">
        <f t="shared" ref="N64:S64" si="184">M64+1</f>
        <v>46203</v>
      </c>
      <c r="O64" s="141">
        <f t="shared" si="184"/>
        <v>46204</v>
      </c>
      <c r="P64" s="141">
        <f t="shared" si="184"/>
        <v>46205</v>
      </c>
      <c r="Q64" s="141">
        <f t="shared" si="184"/>
        <v>46206</v>
      </c>
      <c r="R64" s="142">
        <f t="shared" si="184"/>
        <v>46207</v>
      </c>
      <c r="S64" s="143">
        <f t="shared" si="184"/>
        <v>46208</v>
      </c>
      <c r="T64" s="135">
        <f t="shared" ref="T64" si="185">COUNTIF(M65:S65,"★")</f>
        <v>0</v>
      </c>
      <c r="U64" s="135"/>
      <c r="V64" s="135" t="str">
        <f>TEXT(M64,"YYYY-MM")</f>
        <v>2026-06</v>
      </c>
      <c r="W64" s="140" cm="1">
        <f t="array" ref="W64">SUMPRODUCT((M64:S64&gt;=$N$8)*(M64:S64 &lt;= $N$9)*(TEXT(M64:S64,"yyyy-mm")=V64)*(M65:S65 = "●"))</f>
        <v>0</v>
      </c>
      <c r="X64" s="140" cm="1">
        <f t="array" ref="X64">SUMPRODUCT((R64:S64&gt;=$N$8)*(R64:S64 &lt;= $N$9)*(TEXT(R64:S64,"yyyy-mm")=V64)*(R65:S65 = "▲"))</f>
        <v>0</v>
      </c>
      <c r="Y64" s="140" cm="1">
        <f t="array" ref="Y64">SUMPRODUCT((M64:S64&gt;=$N$8)*(M64:S64 &lt;= $N$9)*(TEXT(M64:S64,"yyyy-mm")=V64)*(M65:S65 = "★"))</f>
        <v>0</v>
      </c>
      <c r="Z64" s="135"/>
      <c r="AA64" s="135"/>
      <c r="AB64" s="132">
        <v>57</v>
      </c>
      <c r="AC64" s="141">
        <f>AI62+1</f>
        <v>46349</v>
      </c>
      <c r="AD64" s="141">
        <f t="shared" ref="AD64:AI64" si="186">AC64+1</f>
        <v>46350</v>
      </c>
      <c r="AE64" s="141">
        <f t="shared" si="186"/>
        <v>46351</v>
      </c>
      <c r="AF64" s="141">
        <f t="shared" si="186"/>
        <v>46352</v>
      </c>
      <c r="AG64" s="141">
        <f t="shared" si="186"/>
        <v>46353</v>
      </c>
      <c r="AH64" s="142">
        <f t="shared" si="186"/>
        <v>46354</v>
      </c>
      <c r="AI64" s="143">
        <f t="shared" si="186"/>
        <v>46355</v>
      </c>
      <c r="AJ64" s="68">
        <f t="shared" ref="AJ64" si="187">COUNTIF(AC65:AI65,"★")</f>
        <v>0</v>
      </c>
      <c r="AK64" s="68"/>
      <c r="AL64" s="68" t="str">
        <f>TEXT(AC64,"YYYY-MM")</f>
        <v>2026-11</v>
      </c>
      <c r="AM64" s="69" cm="1">
        <f t="array" ref="AM64">SUMPRODUCT((AC64:AI64&gt;=$N$8)*(AC64:AI64 &lt;= $N$9)*(TEXT(AC64:AI64,"yyyy-mm")=AL64)*(AC65:AI65 = "●"))</f>
        <v>0</v>
      </c>
      <c r="AN64" s="69" cm="1">
        <f t="array" ref="AN64">SUMPRODUCT((AH64:AI64&gt;=$N$8)*(AH64:AI64 &lt;= $N$9)*(TEXT(AH64:AI64,"yyyy-mm")=AL64)*(AH65:AI65 = "▲"))</f>
        <v>0</v>
      </c>
      <c r="AO64" s="69" cm="1">
        <f t="array" ref="AO64">SUMPRODUCT((AC64:AI64&gt;=$N$8)*(AC64:AI64 &lt;= $N$9)*(TEXT(AC64:AI64,"yyyy-mm")=AL64)*(AC65:AI65 = "★"))</f>
        <v>0</v>
      </c>
      <c r="AP64" s="68"/>
      <c r="AQ64" s="19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3"/>
    </row>
    <row r="65" spans="10:55" s="8" customFormat="1" ht="19.5" customHeight="1" thickBot="1" x14ac:dyDescent="0.5">
      <c r="J65" s="86"/>
      <c r="K65" s="135" t="str">
        <f t="shared" ref="K65" si="188">IF(U65&gt;=0.285,"OK","NG")</f>
        <v>NG</v>
      </c>
      <c r="L65" s="136"/>
      <c r="M65" s="144"/>
      <c r="N65" s="144"/>
      <c r="O65" s="144"/>
      <c r="P65" s="144"/>
      <c r="Q65" s="144"/>
      <c r="R65" s="145"/>
      <c r="S65" s="146"/>
      <c r="T65" s="135">
        <f t="shared" ref="T65" si="189">COUNTIF(M65:S65,"●")</f>
        <v>0</v>
      </c>
      <c r="U65" s="147">
        <f t="shared" ref="U65" si="190">IF(COUNTA(M65:S65)=0,-1,IF(OR(COUNTIF(M65:S65,"▲")&gt;6,AND(M64&lt;$N$9,$N$9&lt;S64)),0.285,IF(T64+T65=0,0,T65/(T65+T64))))</f>
        <v>-1</v>
      </c>
      <c r="V65" s="135" t="str">
        <f>TEXT(S64,"YYYY-MM")</f>
        <v>2026-07</v>
      </c>
      <c r="W65" s="140" cm="1">
        <f t="array" ref="W65">IF(V65=V64,0,SUMPRODUCT((M64:S64&gt;=$N$8)*(M64:S64 &lt;= $N$9)*(TEXT(M64:S64,"yyyy-mm")=V65)*(M65:S65 = "●")))</f>
        <v>0</v>
      </c>
      <c r="X65" s="140" cm="1">
        <f t="array" ref="X65">IF(V65=V64,0,SUMPRODUCT((M64:S64&gt;=$N$8)*(M64:S64 &lt;= $N$9)*(TEXT(M64:S64,"yyyy-mm")=V65)*(M65:S65 = "▲")))</f>
        <v>0</v>
      </c>
      <c r="Y65" s="140" cm="1">
        <f t="array" ref="Y65">IF(V65=V64,0,SUMPRODUCT((M64:S64&gt;=$N$8)*(M64:S64 &lt;= $N$9)*(TEXT(M64:S64,"yyyy-mm")=V65)*(M65:S65 = "★")))</f>
        <v>0</v>
      </c>
      <c r="Z65" s="135"/>
      <c r="AA65" s="135" t="str">
        <f t="shared" ref="AA65" si="191">IF(AK65&gt;=0.285,"OK","NG")</f>
        <v>NG</v>
      </c>
      <c r="AB65" s="136"/>
      <c r="AC65" s="144"/>
      <c r="AD65" s="144"/>
      <c r="AE65" s="144"/>
      <c r="AF65" s="144"/>
      <c r="AG65" s="144"/>
      <c r="AH65" s="145"/>
      <c r="AI65" s="146"/>
      <c r="AJ65" s="68">
        <f t="shared" ref="AJ65" si="192">COUNTIF(AC65:AI65,"●")</f>
        <v>0</v>
      </c>
      <c r="AK65" s="70">
        <f t="shared" ref="AK65" si="193">IF(COUNTA(AC65:AI65)=0,-1,IF(OR(COUNTIF(AC65:AI65,"▲")&gt;6,AND(AC64&lt;$N$9,$N$9&lt;AI64)),0.285,IF(AJ64+AJ65=0,0,AJ65/(AJ65+AJ64))))</f>
        <v>-1</v>
      </c>
      <c r="AL65" s="68" t="str">
        <f>TEXT(AI64,"YYYY-MM")</f>
        <v>2026-11</v>
      </c>
      <c r="AM65" s="69" cm="1">
        <f t="array" ref="AM65">IF(AL65=AL64,0,SUMPRODUCT((AC64:AI64&gt;=$N$8)*(AC64:AI64 &lt;= $N$9)*(TEXT(AC64:AI64,"yyyy-mm")=AL65)*(AC65:AI65 = "●")))</f>
        <v>0</v>
      </c>
      <c r="AN65" s="69" cm="1">
        <f t="array" ref="AN65">IF(AL65=AL64,0,SUMPRODUCT((AC64:AI64&gt;=$N$8)*(AC64:AI64 &lt;= $N$9)*(TEXT(AC64:AI64,"yyyy-mm")=AL65)*(AC65:AI65 = "▲")))</f>
        <v>0</v>
      </c>
      <c r="AO65" s="69" cm="1">
        <f t="array" ref="AO65">IF(AL65=AL64,0,SUMPRODUCT((AC64:AI64&gt;=$N$8)*(AC64:AI64 &lt;= $N$9)*(TEXT(AC64:AI64,"yyyy-mm")=AL65)*(AC65:AI65 = "★")))</f>
        <v>0</v>
      </c>
      <c r="AP65" s="68"/>
      <c r="AQ65" s="19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3"/>
    </row>
    <row r="66" spans="10:55" s="8" customFormat="1" ht="19.5" customHeight="1" x14ac:dyDescent="0.45">
      <c r="J66" s="86"/>
      <c r="K66" s="135"/>
      <c r="L66" s="132">
        <v>37</v>
      </c>
      <c r="M66" s="141">
        <f>S64+1</f>
        <v>46209</v>
      </c>
      <c r="N66" s="141">
        <f t="shared" ref="N66:S66" si="194">M66+1</f>
        <v>46210</v>
      </c>
      <c r="O66" s="141">
        <f t="shared" si="194"/>
        <v>46211</v>
      </c>
      <c r="P66" s="141">
        <f t="shared" si="194"/>
        <v>46212</v>
      </c>
      <c r="Q66" s="141">
        <f t="shared" si="194"/>
        <v>46213</v>
      </c>
      <c r="R66" s="142">
        <f t="shared" si="194"/>
        <v>46214</v>
      </c>
      <c r="S66" s="143">
        <f t="shared" si="194"/>
        <v>46215</v>
      </c>
      <c r="T66" s="135">
        <f t="shared" ref="T66" si="195">COUNTIF(M67:S67,"★")</f>
        <v>0</v>
      </c>
      <c r="U66" s="135"/>
      <c r="V66" s="135" t="str">
        <f>TEXT(M66,"YYYY-MM")</f>
        <v>2026-07</v>
      </c>
      <c r="W66" s="140" cm="1">
        <f t="array" ref="W66">SUMPRODUCT((M66:S66&gt;=$N$8)*(M66:S66 &lt;= $N$9)*(TEXT(M66:S66,"yyyy-mm")=V66)*(M67:S67 = "●"))</f>
        <v>0</v>
      </c>
      <c r="X66" s="140" cm="1">
        <f t="array" ref="X66">SUMPRODUCT((R66:S66&gt;=$N$8)*(R66:S66 &lt;= $N$9)*(TEXT(R66:S66,"yyyy-mm")=V66)*(R67:S67 = "▲"))</f>
        <v>0</v>
      </c>
      <c r="Y66" s="140" cm="1">
        <f t="array" ref="Y66">SUMPRODUCT((M66:S66&gt;=$N$8)*(M66:S66 &lt;= $N$9)*(TEXT(M66:S66,"yyyy-mm")=V66)*(M67:S67 = "★"))</f>
        <v>0</v>
      </c>
      <c r="Z66" s="135"/>
      <c r="AA66" s="135"/>
      <c r="AB66" s="132">
        <v>58</v>
      </c>
      <c r="AC66" s="141">
        <f>AI64+1</f>
        <v>46356</v>
      </c>
      <c r="AD66" s="141">
        <f t="shared" ref="AD66:AI66" si="196">AC66+1</f>
        <v>46357</v>
      </c>
      <c r="AE66" s="141">
        <f t="shared" si="196"/>
        <v>46358</v>
      </c>
      <c r="AF66" s="141">
        <f t="shared" si="196"/>
        <v>46359</v>
      </c>
      <c r="AG66" s="141">
        <f t="shared" si="196"/>
        <v>46360</v>
      </c>
      <c r="AH66" s="142">
        <f t="shared" si="196"/>
        <v>46361</v>
      </c>
      <c r="AI66" s="143">
        <f t="shared" si="196"/>
        <v>46362</v>
      </c>
      <c r="AJ66" s="68">
        <f t="shared" ref="AJ66" si="197">COUNTIF(AC67:AI67,"★")</f>
        <v>0</v>
      </c>
      <c r="AK66" s="68"/>
      <c r="AL66" s="68" t="str">
        <f>TEXT(AC66,"YYYY-MM")</f>
        <v>2026-11</v>
      </c>
      <c r="AM66" s="69" cm="1">
        <f t="array" ref="AM66">SUMPRODUCT((AC66:AI66&gt;=$N$8)*(AC66:AI66 &lt;= $N$9)*(TEXT(AC66:AI66,"yyyy-mm")=AL66)*(AC67:AI67 = "●"))</f>
        <v>0</v>
      </c>
      <c r="AN66" s="69" cm="1">
        <f t="array" ref="AN66">SUMPRODUCT((AH66:AI66&gt;=$N$8)*(AH66:AI66 &lt;= $N$9)*(TEXT(AH66:AI66,"yyyy-mm")=AL66)*(AH67:AI67 = "▲"))</f>
        <v>0</v>
      </c>
      <c r="AO66" s="69" cm="1">
        <f t="array" ref="AO66">SUMPRODUCT((AC66:AI66&gt;=$N$8)*(AC66:AI66 &lt;= $N$9)*(TEXT(AC66:AI66,"yyyy-mm")=AL66)*(AC67:AI67 = "★"))</f>
        <v>0</v>
      </c>
      <c r="AP66" s="68"/>
      <c r="AQ66" s="19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3"/>
    </row>
    <row r="67" spans="10:55" s="8" customFormat="1" ht="19.5" customHeight="1" thickBot="1" x14ac:dyDescent="0.5">
      <c r="J67" s="86"/>
      <c r="K67" s="135" t="str">
        <f t="shared" ref="K67" si="198">IF(U67&gt;=0.285,"OK","NG")</f>
        <v>NG</v>
      </c>
      <c r="L67" s="136"/>
      <c r="M67" s="144"/>
      <c r="N67" s="144"/>
      <c r="O67" s="144"/>
      <c r="P67" s="144"/>
      <c r="Q67" s="144"/>
      <c r="R67" s="145"/>
      <c r="S67" s="146"/>
      <c r="T67" s="135">
        <f t="shared" ref="T67" si="199">COUNTIF(M67:S67,"●")</f>
        <v>0</v>
      </c>
      <c r="U67" s="147">
        <f t="shared" ref="U67" si="200">IF(COUNTA(M67:S67)=0,-1,IF(OR(COUNTIF(M67:S67,"▲")&gt;6,AND(M66&lt;$N$9,$N$9&lt;S66)),0.285,IF(T66+T67=0,0,T67/(T67+T66))))</f>
        <v>-1</v>
      </c>
      <c r="V67" s="135" t="str">
        <f>TEXT(S66,"YYYY-MM")</f>
        <v>2026-07</v>
      </c>
      <c r="W67" s="140" cm="1">
        <f t="array" ref="W67">IF(V67=V66,0,SUMPRODUCT((M66:S66&gt;=$N$8)*(M66:S66 &lt;= $N$9)*(TEXT(M66:S66,"yyyy-mm")=V67)*(M67:S67 = "●")))</f>
        <v>0</v>
      </c>
      <c r="X67" s="140" cm="1">
        <f t="array" ref="X67">IF(V67=V66,0,SUMPRODUCT((M66:S66&gt;=$N$8)*(M66:S66 &lt;= $N$9)*(TEXT(M66:S66,"yyyy-mm")=V67)*(M67:S67 = "▲")))</f>
        <v>0</v>
      </c>
      <c r="Y67" s="140" cm="1">
        <f t="array" ref="Y67">IF(V67=V66,0,SUMPRODUCT((M66:S66&gt;=$N$8)*(M66:S66 &lt;= $N$9)*(TEXT(M66:S66,"yyyy-mm")=V67)*(M67:S67 = "★")))</f>
        <v>0</v>
      </c>
      <c r="Z67" s="135"/>
      <c r="AA67" s="135" t="str">
        <f t="shared" ref="AA67" si="201">IF(AK67&gt;=0.285,"OK","NG")</f>
        <v>NG</v>
      </c>
      <c r="AB67" s="136"/>
      <c r="AC67" s="144"/>
      <c r="AD67" s="144"/>
      <c r="AE67" s="144"/>
      <c r="AF67" s="144"/>
      <c r="AG67" s="144"/>
      <c r="AH67" s="145"/>
      <c r="AI67" s="146"/>
      <c r="AJ67" s="68">
        <f t="shared" ref="AJ67" si="202">COUNTIF(AC67:AI67,"●")</f>
        <v>0</v>
      </c>
      <c r="AK67" s="70">
        <f t="shared" ref="AK67" si="203">IF(COUNTA(AC67:AI67)=0,-1,IF(OR(COUNTIF(AC67:AI67,"▲")&gt;6,AND(AC66&lt;$N$9,$N$9&lt;AI66)),0.285,IF(AJ66+AJ67=0,0,AJ67/(AJ67+AJ66))))</f>
        <v>-1</v>
      </c>
      <c r="AL67" s="68" t="str">
        <f>TEXT(AI66,"YYYY-MM")</f>
        <v>2026-12</v>
      </c>
      <c r="AM67" s="69" cm="1">
        <f t="array" ref="AM67">IF(AL67=AL66,0,SUMPRODUCT((AC66:AI66&gt;=$N$8)*(AC66:AI66 &lt;= $N$9)*(TEXT(AC66:AI66,"yyyy-mm")=AL67)*(AC67:AI67 = "●")))</f>
        <v>0</v>
      </c>
      <c r="AN67" s="69" cm="1">
        <f t="array" ref="AN67">IF(AL67=AL66,0,SUMPRODUCT((AC66:AI66&gt;=$N$8)*(AC66:AI66 &lt;= $N$9)*(TEXT(AC66:AI66,"yyyy-mm")=AL67)*(AC67:AI67 = "▲")))</f>
        <v>0</v>
      </c>
      <c r="AO67" s="69" cm="1">
        <f t="array" ref="AO67">IF(AL67=AL66,0,SUMPRODUCT((AC66:AI66&gt;=$N$8)*(AC66:AI66 &lt;= $N$9)*(TEXT(AC66:AI66,"yyyy-mm")=AL67)*(AC67:AI67 = "★")))</f>
        <v>0</v>
      </c>
      <c r="AP67" s="68"/>
      <c r="AQ67" s="19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3"/>
    </row>
    <row r="68" spans="10:55" s="8" customFormat="1" ht="19.5" customHeight="1" x14ac:dyDescent="0.45">
      <c r="J68" s="86"/>
      <c r="K68" s="135"/>
      <c r="L68" s="132">
        <v>38</v>
      </c>
      <c r="M68" s="141">
        <f>S66+1</f>
        <v>46216</v>
      </c>
      <c r="N68" s="141">
        <f t="shared" ref="N68:S68" si="204">M68+1</f>
        <v>46217</v>
      </c>
      <c r="O68" s="141">
        <f t="shared" si="204"/>
        <v>46218</v>
      </c>
      <c r="P68" s="141">
        <f t="shared" si="204"/>
        <v>46219</v>
      </c>
      <c r="Q68" s="141">
        <f t="shared" si="204"/>
        <v>46220</v>
      </c>
      <c r="R68" s="142">
        <f t="shared" si="204"/>
        <v>46221</v>
      </c>
      <c r="S68" s="143">
        <f t="shared" si="204"/>
        <v>46222</v>
      </c>
      <c r="T68" s="135">
        <f t="shared" ref="T68" si="205">COUNTIF(M69:S69,"★")</f>
        <v>0</v>
      </c>
      <c r="U68" s="135"/>
      <c r="V68" s="135" t="str">
        <f>TEXT(M68,"YYYY-MM")</f>
        <v>2026-07</v>
      </c>
      <c r="W68" s="140" cm="1">
        <f t="array" ref="W68">SUMPRODUCT((M68:S68&gt;=$N$8)*(M68:S68 &lt;= $N$9)*(TEXT(M68:S68,"yyyy-mm")=V68)*(M69:S69 = "●"))</f>
        <v>0</v>
      </c>
      <c r="X68" s="140" cm="1">
        <f t="array" ref="X68">SUMPRODUCT((R68:S68&gt;=$N$8)*(R68:S68 &lt;= $N$9)*(TEXT(R68:S68,"yyyy-mm")=V68)*(R69:S69 = "▲"))</f>
        <v>0</v>
      </c>
      <c r="Y68" s="140" cm="1">
        <f t="array" ref="Y68">SUMPRODUCT((M68:S68&gt;=$N$8)*(M68:S68 &lt;= $N$9)*(TEXT(M68:S68,"yyyy-mm")=V68)*(M69:S69 = "★"))</f>
        <v>0</v>
      </c>
      <c r="Z68" s="135"/>
      <c r="AA68" s="135"/>
      <c r="AB68" s="132">
        <v>59</v>
      </c>
      <c r="AC68" s="141">
        <f>AI66+1</f>
        <v>46363</v>
      </c>
      <c r="AD68" s="141">
        <f t="shared" ref="AD68:AI68" si="206">AC68+1</f>
        <v>46364</v>
      </c>
      <c r="AE68" s="141">
        <f t="shared" si="206"/>
        <v>46365</v>
      </c>
      <c r="AF68" s="141">
        <f t="shared" si="206"/>
        <v>46366</v>
      </c>
      <c r="AG68" s="141">
        <f t="shared" si="206"/>
        <v>46367</v>
      </c>
      <c r="AH68" s="142">
        <f t="shared" si="206"/>
        <v>46368</v>
      </c>
      <c r="AI68" s="143">
        <f t="shared" si="206"/>
        <v>46369</v>
      </c>
      <c r="AJ68" s="68">
        <f t="shared" ref="AJ68" si="207">COUNTIF(AC69:AI69,"★")</f>
        <v>0</v>
      </c>
      <c r="AK68" s="68"/>
      <c r="AL68" s="68" t="str">
        <f>TEXT(AC68,"YYYY-MM")</f>
        <v>2026-12</v>
      </c>
      <c r="AM68" s="69" cm="1">
        <f t="array" ref="AM68">SUMPRODUCT((AC68:AI68&gt;=$N$8)*(AC68:AI68 &lt;= $N$9)*(TEXT(AC68:AI68,"yyyy-mm")=AL68)*(AC69:AI69 = "●"))</f>
        <v>0</v>
      </c>
      <c r="AN68" s="69" cm="1">
        <f t="array" ref="AN68">SUMPRODUCT((AH68:AI68&gt;=$N$8)*(AH68:AI68 &lt;= $N$9)*(TEXT(AH68:AI68,"yyyy-mm")=AL68)*(AH69:AI69 = "▲"))</f>
        <v>0</v>
      </c>
      <c r="AO68" s="69" cm="1">
        <f t="array" ref="AO68">SUMPRODUCT((AC68:AI68&gt;=$N$8)*(AC68:AI68 &lt;= $N$9)*(TEXT(AC68:AI68,"yyyy-mm")=AL68)*(AC69:AI69 = "★"))</f>
        <v>0</v>
      </c>
      <c r="AP68" s="68"/>
      <c r="AQ68" s="19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3"/>
    </row>
    <row r="69" spans="10:55" s="8" customFormat="1" ht="19.5" customHeight="1" thickBot="1" x14ac:dyDescent="0.5">
      <c r="J69" s="86"/>
      <c r="K69" s="135" t="str">
        <f t="shared" ref="K69" si="208">IF(U69&gt;=0.285,"OK","NG")</f>
        <v>NG</v>
      </c>
      <c r="L69" s="136"/>
      <c r="M69" s="144"/>
      <c r="N69" s="144"/>
      <c r="O69" s="144"/>
      <c r="P69" s="144"/>
      <c r="Q69" s="144"/>
      <c r="R69" s="145"/>
      <c r="S69" s="146"/>
      <c r="T69" s="135">
        <f t="shared" ref="T69" si="209">COUNTIF(M69:S69,"●")</f>
        <v>0</v>
      </c>
      <c r="U69" s="147">
        <f t="shared" ref="U69" si="210">IF(COUNTA(M69:S69)=0,-1,IF(OR(COUNTIF(M69:S69,"▲")&gt;6,AND(M68&lt;$N$9,$N$9&lt;S68)),0.285,IF(T68+T69=0,0,T69/(T69+T68))))</f>
        <v>-1</v>
      </c>
      <c r="V69" s="135" t="str">
        <f>TEXT(S68,"YYYY-MM")</f>
        <v>2026-07</v>
      </c>
      <c r="W69" s="140" cm="1">
        <f t="array" ref="W69">IF(V69=V68,0,SUMPRODUCT((M68:S68&gt;=$N$8)*(M68:S68 &lt;= $N$9)*(TEXT(M68:S68,"yyyy-mm")=V69)*(M69:S69 = "●")))</f>
        <v>0</v>
      </c>
      <c r="X69" s="140" cm="1">
        <f t="array" ref="X69">IF(V69=V68,0,SUMPRODUCT((M68:S68&gt;=$N$8)*(M68:S68 &lt;= $N$9)*(TEXT(M68:S68,"yyyy-mm")=V69)*(M69:S69 = "▲")))</f>
        <v>0</v>
      </c>
      <c r="Y69" s="140" cm="1">
        <f t="array" ref="Y69">IF(V69=V68,0,SUMPRODUCT((M68:S68&gt;=$N$8)*(M68:S68 &lt;= $N$9)*(TEXT(M68:S68,"yyyy-mm")=V69)*(M69:S69 = "★")))</f>
        <v>0</v>
      </c>
      <c r="Z69" s="135"/>
      <c r="AA69" s="135" t="str">
        <f t="shared" ref="AA69" si="211">IF(AK69&gt;=0.285,"OK","NG")</f>
        <v>NG</v>
      </c>
      <c r="AB69" s="136"/>
      <c r="AC69" s="144"/>
      <c r="AD69" s="144"/>
      <c r="AE69" s="144"/>
      <c r="AF69" s="144"/>
      <c r="AG69" s="144"/>
      <c r="AH69" s="145"/>
      <c r="AI69" s="146"/>
      <c r="AJ69" s="68">
        <f t="shared" ref="AJ69" si="212">COUNTIF(AC69:AI69,"●")</f>
        <v>0</v>
      </c>
      <c r="AK69" s="70">
        <f t="shared" ref="AK69" si="213">IF(COUNTA(AC69:AI69)=0,-1,IF(OR(COUNTIF(AC69:AI69,"▲")&gt;6,AND(AC68&lt;$N$9,$N$9&lt;AI68)),0.285,IF(AJ68+AJ69=0,0,AJ69/(AJ69+AJ68))))</f>
        <v>-1</v>
      </c>
      <c r="AL69" s="68" t="str">
        <f>TEXT(AI68,"YYYY-MM")</f>
        <v>2026-12</v>
      </c>
      <c r="AM69" s="69" cm="1">
        <f t="array" ref="AM69">IF(AL69=AL68,0,SUMPRODUCT((AC68:AI68&gt;=$N$8)*(AC68:AI68 &lt;= $N$9)*(TEXT(AC68:AI68,"yyyy-mm")=AL69)*(AC69:AI69 = "●")))</f>
        <v>0</v>
      </c>
      <c r="AN69" s="69" cm="1">
        <f t="array" ref="AN69">IF(AL69=AL68,0,SUMPRODUCT((AC68:AI68&gt;=$N$8)*(AC68:AI68 &lt;= $N$9)*(TEXT(AC68:AI68,"yyyy-mm")=AL69)*(AC69:AI69 = "▲")))</f>
        <v>0</v>
      </c>
      <c r="AO69" s="69" cm="1">
        <f t="array" ref="AO69">IF(AL69=AL68,0,SUMPRODUCT((AC68:AI68&gt;=$N$8)*(AC68:AI68 &lt;= $N$9)*(TEXT(AC68:AI68,"yyyy-mm")=AL69)*(AC69:AI69 = "★")))</f>
        <v>0</v>
      </c>
      <c r="AP69" s="68"/>
      <c r="AQ69" s="19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3"/>
    </row>
    <row r="70" spans="10:55" s="8" customFormat="1" ht="19.5" customHeight="1" x14ac:dyDescent="0.45">
      <c r="J70" s="86"/>
      <c r="K70" s="135"/>
      <c r="L70" s="132">
        <v>39</v>
      </c>
      <c r="M70" s="141">
        <f>S68+1</f>
        <v>46223</v>
      </c>
      <c r="N70" s="141">
        <f t="shared" ref="N70:S70" si="214">M70+1</f>
        <v>46224</v>
      </c>
      <c r="O70" s="141">
        <f t="shared" si="214"/>
        <v>46225</v>
      </c>
      <c r="P70" s="141">
        <f t="shared" si="214"/>
        <v>46226</v>
      </c>
      <c r="Q70" s="141">
        <f t="shared" si="214"/>
        <v>46227</v>
      </c>
      <c r="R70" s="142">
        <f t="shared" si="214"/>
        <v>46228</v>
      </c>
      <c r="S70" s="143">
        <f t="shared" si="214"/>
        <v>46229</v>
      </c>
      <c r="T70" s="135">
        <f t="shared" ref="T70" si="215">COUNTIF(M71:S71,"★")</f>
        <v>0</v>
      </c>
      <c r="U70" s="135"/>
      <c r="V70" s="135" t="str">
        <f>TEXT(M70,"YYYY-MM")</f>
        <v>2026-07</v>
      </c>
      <c r="W70" s="140" cm="1">
        <f t="array" ref="W70">SUMPRODUCT((M70:S70&gt;=$N$8)*(M70:S70 &lt;= $N$9)*(TEXT(M70:S70,"yyyy-mm")=V70)*(M71:S71 = "●"))</f>
        <v>0</v>
      </c>
      <c r="X70" s="140" cm="1">
        <f t="array" ref="X70">SUMPRODUCT((R70:S70&gt;=$N$8)*(R70:S70 &lt;= $N$9)*(TEXT(R70:S70,"yyyy-mm")=V70)*(R71:S71 = "▲"))</f>
        <v>0</v>
      </c>
      <c r="Y70" s="140" cm="1">
        <f t="array" ref="Y70">SUMPRODUCT((M70:S70&gt;=$N$8)*(M70:S70 &lt;= $N$9)*(TEXT(M70:S70,"yyyy-mm")=V70)*(M71:S71 = "★"))</f>
        <v>0</v>
      </c>
      <c r="Z70" s="135"/>
      <c r="AA70" s="135"/>
      <c r="AB70" s="132">
        <v>60</v>
      </c>
      <c r="AC70" s="141">
        <f>AI68+1</f>
        <v>46370</v>
      </c>
      <c r="AD70" s="141">
        <f t="shared" ref="AD70:AI70" si="216">AC70+1</f>
        <v>46371</v>
      </c>
      <c r="AE70" s="141">
        <f t="shared" si="216"/>
        <v>46372</v>
      </c>
      <c r="AF70" s="141">
        <f t="shared" si="216"/>
        <v>46373</v>
      </c>
      <c r="AG70" s="141">
        <f t="shared" si="216"/>
        <v>46374</v>
      </c>
      <c r="AH70" s="142">
        <f t="shared" si="216"/>
        <v>46375</v>
      </c>
      <c r="AI70" s="143">
        <f t="shared" si="216"/>
        <v>46376</v>
      </c>
      <c r="AJ70" s="68">
        <f t="shared" ref="AJ70" si="217">COUNTIF(AC71:AI71,"★")</f>
        <v>0</v>
      </c>
      <c r="AK70" s="68"/>
      <c r="AL70" s="68" t="str">
        <f>TEXT(AC70,"YYYY-MM")</f>
        <v>2026-12</v>
      </c>
      <c r="AM70" s="69" cm="1">
        <f t="array" ref="AM70">SUMPRODUCT((AC70:AI70&gt;=$N$8)*(AC70:AI70 &lt;= $N$9)*(TEXT(AC70:AI70,"yyyy-mm")=AL70)*(AC71:AI71 = "●"))</f>
        <v>0</v>
      </c>
      <c r="AN70" s="69" cm="1">
        <f t="array" ref="AN70">SUMPRODUCT((AH70:AI70&gt;=$N$8)*(AH70:AI70 &lt;= $N$9)*(TEXT(AH70:AI70,"yyyy-mm")=AL70)*(AH71:AI71 = "▲"))</f>
        <v>0</v>
      </c>
      <c r="AO70" s="69" cm="1">
        <f t="array" ref="AO70">SUMPRODUCT((AC70:AI70&gt;=$N$8)*(AC70:AI70 &lt;= $N$9)*(TEXT(AC70:AI70,"yyyy-mm")=AL70)*(AC71:AI71 = "★"))</f>
        <v>0</v>
      </c>
      <c r="AP70" s="68"/>
      <c r="AQ70" s="19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3"/>
    </row>
    <row r="71" spans="10:55" s="8" customFormat="1" ht="19.5" customHeight="1" thickBot="1" x14ac:dyDescent="0.5">
      <c r="J71" s="86"/>
      <c r="K71" s="135" t="str">
        <f t="shared" ref="K71" si="218">IF(U71&gt;=0.285,"OK","NG")</f>
        <v>NG</v>
      </c>
      <c r="L71" s="136"/>
      <c r="M71" s="144"/>
      <c r="N71" s="144"/>
      <c r="O71" s="144"/>
      <c r="P71" s="144"/>
      <c r="Q71" s="144"/>
      <c r="R71" s="145"/>
      <c r="S71" s="146"/>
      <c r="T71" s="135">
        <f t="shared" ref="T71" si="219">COUNTIF(M71:S71,"●")</f>
        <v>0</v>
      </c>
      <c r="U71" s="147">
        <f t="shared" ref="U71" si="220">IF(COUNTA(M71:S71)=0,-1,IF(OR(COUNTIF(M71:S71,"▲")&gt;6,AND(M70&lt;$N$9,$N$9&lt;S70)),0.285,IF(T70+T71=0,0,T71/(T71+T70))))</f>
        <v>-1</v>
      </c>
      <c r="V71" s="135" t="str">
        <f>TEXT(S70,"YYYY-MM")</f>
        <v>2026-07</v>
      </c>
      <c r="W71" s="140" cm="1">
        <f t="array" ref="W71">IF(V71=V70,0,SUMPRODUCT((M70:S70&gt;=$N$8)*(M70:S70 &lt;= $N$9)*(TEXT(M70:S70,"yyyy-mm")=V71)*(M71:S71 = "●")))</f>
        <v>0</v>
      </c>
      <c r="X71" s="140" cm="1">
        <f t="array" ref="X71">IF(V71=V70,0,SUMPRODUCT((M70:S70&gt;=$N$8)*(M70:S70 &lt;= $N$9)*(TEXT(M70:S70,"yyyy-mm")=V71)*(M71:S71 = "▲")))</f>
        <v>0</v>
      </c>
      <c r="Y71" s="140" cm="1">
        <f t="array" ref="Y71">IF(V71=V70,0,SUMPRODUCT((M70:S70&gt;=$N$8)*(M70:S70 &lt;= $N$9)*(TEXT(M70:S70,"yyyy-mm")=V71)*(M71:S71 = "★")))</f>
        <v>0</v>
      </c>
      <c r="Z71" s="135"/>
      <c r="AA71" s="135" t="str">
        <f t="shared" ref="AA71" si="221">IF(AK71&gt;=0.285,"OK","NG")</f>
        <v>NG</v>
      </c>
      <c r="AB71" s="136"/>
      <c r="AC71" s="144"/>
      <c r="AD71" s="144"/>
      <c r="AE71" s="144"/>
      <c r="AF71" s="144"/>
      <c r="AG71" s="144"/>
      <c r="AH71" s="145"/>
      <c r="AI71" s="146"/>
      <c r="AJ71" s="68">
        <f t="shared" ref="AJ71" si="222">COUNTIF(AC71:AI71,"●")</f>
        <v>0</v>
      </c>
      <c r="AK71" s="70">
        <f t="shared" ref="AK71" si="223">IF(COUNTA(AC71:AI71)=0,-1,IF(OR(COUNTIF(AC71:AI71,"▲")&gt;6,AND(AC70&lt;$N$9,$N$9&lt;AI70)),0.285,IF(AJ70+AJ71=0,0,AJ71/(AJ71+AJ70))))</f>
        <v>-1</v>
      </c>
      <c r="AL71" s="68" t="str">
        <f>TEXT(AI70,"YYYY-MM")</f>
        <v>2026-12</v>
      </c>
      <c r="AM71" s="69" cm="1">
        <f t="array" ref="AM71">IF(AL71=AL70,0,SUMPRODUCT((AC70:AI70&gt;=$N$8)*(AC70:AI70 &lt;= $N$9)*(TEXT(AC70:AI70,"yyyy-mm")=AL71)*(AC71:AI71 = "●")))</f>
        <v>0</v>
      </c>
      <c r="AN71" s="69" cm="1">
        <f t="array" ref="AN71">IF(AL71=AL70,0,SUMPRODUCT((AC70:AI70&gt;=$N$8)*(AC70:AI70 &lt;= $N$9)*(TEXT(AC70:AI70,"yyyy-mm")=AL71)*(AC71:AI71 = "▲")))</f>
        <v>0</v>
      </c>
      <c r="AO71" s="69" cm="1">
        <f t="array" ref="AO71">IF(AL71=AL70,0,SUMPRODUCT((AC70:AI70&gt;=$N$8)*(AC70:AI70 &lt;= $N$9)*(TEXT(AC70:AI70,"yyyy-mm")=AL71)*(AC71:AI71 = "★")))</f>
        <v>0</v>
      </c>
      <c r="AP71" s="68"/>
      <c r="AQ71" s="19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3"/>
    </row>
    <row r="72" spans="10:55" s="8" customFormat="1" ht="19.5" customHeight="1" x14ac:dyDescent="0.45">
      <c r="J72" s="86"/>
      <c r="K72" s="135"/>
      <c r="L72" s="132">
        <v>40</v>
      </c>
      <c r="M72" s="141">
        <f>S70+1</f>
        <v>46230</v>
      </c>
      <c r="N72" s="141">
        <f t="shared" ref="N72:S72" si="224">M72+1</f>
        <v>46231</v>
      </c>
      <c r="O72" s="141">
        <f t="shared" si="224"/>
        <v>46232</v>
      </c>
      <c r="P72" s="141">
        <f t="shared" si="224"/>
        <v>46233</v>
      </c>
      <c r="Q72" s="141">
        <f t="shared" si="224"/>
        <v>46234</v>
      </c>
      <c r="R72" s="142">
        <f t="shared" si="224"/>
        <v>46235</v>
      </c>
      <c r="S72" s="143">
        <f t="shared" si="224"/>
        <v>46236</v>
      </c>
      <c r="T72" s="135">
        <f t="shared" ref="T72" si="225">COUNTIF(M73:S73,"★")</f>
        <v>0</v>
      </c>
      <c r="U72" s="135"/>
      <c r="V72" s="135" t="str">
        <f>TEXT(M72,"YYYY-MM")</f>
        <v>2026-07</v>
      </c>
      <c r="W72" s="140" cm="1">
        <f t="array" ref="W72">SUMPRODUCT((M72:S72&gt;=$N$8)*(M72:S72 &lt;= $N$9)*(TEXT(M72:S72,"yyyy-mm")=V72)*(M73:S73 = "●"))</f>
        <v>0</v>
      </c>
      <c r="X72" s="140" cm="1">
        <f t="array" ref="X72">SUMPRODUCT((R72:S72&gt;=$N$8)*(R72:S72 &lt;= $N$9)*(TEXT(R72:S72,"yyyy-mm")=V72)*(R73:S73 = "▲"))</f>
        <v>0</v>
      </c>
      <c r="Y72" s="140" cm="1">
        <f t="array" ref="Y72">SUMPRODUCT((M72:S72&gt;=$N$8)*(M72:S72 &lt;= $N$9)*(TEXT(M72:S72,"yyyy-mm")=V72)*(M73:S73 = "★"))</f>
        <v>0</v>
      </c>
      <c r="Z72" s="135"/>
      <c r="AA72" s="135"/>
      <c r="AB72" s="132">
        <v>61</v>
      </c>
      <c r="AC72" s="141">
        <f>AI70+1</f>
        <v>46377</v>
      </c>
      <c r="AD72" s="141">
        <f t="shared" ref="AD72:AI72" si="226">AC72+1</f>
        <v>46378</v>
      </c>
      <c r="AE72" s="141">
        <f t="shared" si="226"/>
        <v>46379</v>
      </c>
      <c r="AF72" s="141">
        <f t="shared" si="226"/>
        <v>46380</v>
      </c>
      <c r="AG72" s="141">
        <f t="shared" si="226"/>
        <v>46381</v>
      </c>
      <c r="AH72" s="142">
        <f t="shared" si="226"/>
        <v>46382</v>
      </c>
      <c r="AI72" s="143">
        <f t="shared" si="226"/>
        <v>46383</v>
      </c>
      <c r="AJ72" s="68">
        <f t="shared" ref="AJ72" si="227">COUNTIF(AC73:AI73,"★")</f>
        <v>0</v>
      </c>
      <c r="AK72" s="68"/>
      <c r="AL72" s="68" t="str">
        <f>TEXT(AC72,"YYYY-MM")</f>
        <v>2026-12</v>
      </c>
      <c r="AM72" s="69" cm="1">
        <f t="array" ref="AM72">SUMPRODUCT((AC72:AI72&gt;=$N$8)*(AC72:AI72 &lt;= $N$9)*(TEXT(AC72:AI72,"yyyy-mm")=AL72)*(AC73:AI73 = "●"))</f>
        <v>0</v>
      </c>
      <c r="AN72" s="69" cm="1">
        <f t="array" ref="AN72">SUMPRODUCT((AH72:AI72&gt;=$N$8)*(AH72:AI72 &lt;= $N$9)*(TEXT(AH72:AI72,"yyyy-mm")=AL72)*(AH73:AI73 = "▲"))</f>
        <v>0</v>
      </c>
      <c r="AO72" s="69" cm="1">
        <f t="array" ref="AO72">SUMPRODUCT((AC72:AI72&gt;=$N$8)*(AC72:AI72 &lt;= $N$9)*(TEXT(AC72:AI72,"yyyy-mm")=AL72)*(AC73:AI73 = "★"))</f>
        <v>0</v>
      </c>
      <c r="AP72" s="68"/>
      <c r="AQ72" s="19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3"/>
    </row>
    <row r="73" spans="10:55" s="8" customFormat="1" ht="19.5" customHeight="1" thickBot="1" x14ac:dyDescent="0.5">
      <c r="J73" s="86"/>
      <c r="K73" s="135" t="str">
        <f t="shared" ref="K73" si="228">IF(U73&gt;=0.285,"OK","NG")</f>
        <v>NG</v>
      </c>
      <c r="L73" s="136"/>
      <c r="M73" s="144"/>
      <c r="N73" s="144"/>
      <c r="O73" s="144"/>
      <c r="P73" s="144"/>
      <c r="Q73" s="144"/>
      <c r="R73" s="145"/>
      <c r="S73" s="146"/>
      <c r="T73" s="135">
        <f t="shared" ref="T73" si="229">COUNTIF(M73:S73,"●")</f>
        <v>0</v>
      </c>
      <c r="U73" s="147">
        <f t="shared" ref="U73" si="230">IF(COUNTA(M73:S73)=0,-1,IF(OR(COUNTIF(M73:S73,"▲")&gt;6,AND(M72&lt;$N$9,$N$9&lt;S72)),0.285,IF(T72+T73=0,0,T73/(T73+T72))))</f>
        <v>-1</v>
      </c>
      <c r="V73" s="135" t="str">
        <f>TEXT(S72,"YYYY-MM")</f>
        <v>2026-08</v>
      </c>
      <c r="W73" s="140" cm="1">
        <f t="array" ref="W73">IF(V73=V72,0,SUMPRODUCT((M72:S72&gt;=$N$8)*(M72:S72 &lt;= $N$9)*(TEXT(M72:S72,"yyyy-mm")=V73)*(M73:S73 = "●")))</f>
        <v>0</v>
      </c>
      <c r="X73" s="140" cm="1">
        <f t="array" ref="X73">IF(V73=V72,0,SUMPRODUCT((M72:S72&gt;=$N$8)*(M72:S72 &lt;= $N$9)*(TEXT(M72:S72,"yyyy-mm")=V73)*(M73:S73 = "▲")))</f>
        <v>0</v>
      </c>
      <c r="Y73" s="140" cm="1">
        <f t="array" ref="Y73">IF(V73=V72,0,SUMPRODUCT((M72:S72&gt;=$N$8)*(M72:S72 &lt;= $N$9)*(TEXT(M72:S72,"yyyy-mm")=V73)*(M73:S73 = "★")))</f>
        <v>0</v>
      </c>
      <c r="Z73" s="135"/>
      <c r="AA73" s="135" t="str">
        <f t="shared" ref="AA73" si="231">IF(AK73&gt;=0.285,"OK","NG")</f>
        <v>NG</v>
      </c>
      <c r="AB73" s="136"/>
      <c r="AC73" s="144"/>
      <c r="AD73" s="144"/>
      <c r="AE73" s="144"/>
      <c r="AF73" s="144"/>
      <c r="AG73" s="144"/>
      <c r="AH73" s="145"/>
      <c r="AI73" s="146"/>
      <c r="AJ73" s="68">
        <f t="shared" ref="AJ73" si="232">COUNTIF(AC73:AI73,"●")</f>
        <v>0</v>
      </c>
      <c r="AK73" s="70">
        <f t="shared" ref="AK73" si="233">IF(COUNTA(AC73:AI73)=0,-1,IF(OR(COUNTIF(AC73:AI73,"▲")&gt;6,AND(AC72&lt;$N$9,$N$9&lt;AI72)),0.285,IF(AJ72+AJ73=0,0,AJ73/(AJ73+AJ72))))</f>
        <v>-1</v>
      </c>
      <c r="AL73" s="68" t="str">
        <f>TEXT(AI72,"YYYY-MM")</f>
        <v>2026-12</v>
      </c>
      <c r="AM73" s="69" cm="1">
        <f t="array" ref="AM73">IF(AL73=AL72,0,SUMPRODUCT((AC72:AI72&gt;=$N$8)*(AC72:AI72 &lt;= $N$9)*(TEXT(AC72:AI72,"yyyy-mm")=AL73)*(AC73:AI73 = "●")))</f>
        <v>0</v>
      </c>
      <c r="AN73" s="69" cm="1">
        <f t="array" ref="AN73">IF(AL73=AL72,0,SUMPRODUCT((AC72:AI72&gt;=$N$8)*(AC72:AI72 &lt;= $N$9)*(TEXT(AC72:AI72,"yyyy-mm")=AL73)*(AC73:AI73 = "▲")))</f>
        <v>0</v>
      </c>
      <c r="AO73" s="69" cm="1">
        <f t="array" ref="AO73">IF(AL73=AL72,0,SUMPRODUCT((AC72:AI72&gt;=$N$8)*(AC72:AI72 &lt;= $N$9)*(TEXT(AC72:AI72,"yyyy-mm")=AL73)*(AC73:AI73 = "★")))</f>
        <v>0</v>
      </c>
      <c r="AP73" s="68"/>
      <c r="AQ73" s="19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3"/>
    </row>
    <row r="74" spans="10:55" s="8" customFormat="1" ht="19.5" customHeight="1" x14ac:dyDescent="0.45">
      <c r="J74" s="86"/>
      <c r="K74" s="135"/>
      <c r="L74" s="132">
        <v>41</v>
      </c>
      <c r="M74" s="141">
        <f>S72+1</f>
        <v>46237</v>
      </c>
      <c r="N74" s="141">
        <f t="shared" ref="N74:S74" si="234">M74+1</f>
        <v>46238</v>
      </c>
      <c r="O74" s="141">
        <f t="shared" si="234"/>
        <v>46239</v>
      </c>
      <c r="P74" s="141">
        <f t="shared" si="234"/>
        <v>46240</v>
      </c>
      <c r="Q74" s="141">
        <f t="shared" si="234"/>
        <v>46241</v>
      </c>
      <c r="R74" s="142">
        <f t="shared" si="234"/>
        <v>46242</v>
      </c>
      <c r="S74" s="143">
        <f t="shared" si="234"/>
        <v>46243</v>
      </c>
      <c r="T74" s="135">
        <f t="shared" ref="T74" si="235">COUNTIF(M75:S75,"★")</f>
        <v>0</v>
      </c>
      <c r="U74" s="135"/>
      <c r="V74" s="135" t="str">
        <f>TEXT(M74,"YYYY-MM")</f>
        <v>2026-08</v>
      </c>
      <c r="W74" s="140" cm="1">
        <f t="array" ref="W74">SUMPRODUCT((M74:S74&gt;=$N$8)*(M74:S74 &lt;= $N$9)*(TEXT(M74:S74,"yyyy-mm")=V74)*(M75:S75 = "●"))</f>
        <v>0</v>
      </c>
      <c r="X74" s="140" cm="1">
        <f t="array" ref="X74">SUMPRODUCT((R74:S74&gt;=$N$8)*(R74:S74 &lt;= $N$9)*(TEXT(R74:S74,"yyyy-mm")=V74)*(R75:S75 = "▲"))</f>
        <v>0</v>
      </c>
      <c r="Y74" s="140" cm="1">
        <f t="array" ref="Y74">SUMPRODUCT((M74:S74&gt;=$N$8)*(M74:S74 &lt;= $N$9)*(TEXT(M74:S74,"yyyy-mm")=V74)*(M75:S75 = "★"))</f>
        <v>0</v>
      </c>
      <c r="Z74" s="135"/>
      <c r="AA74" s="135"/>
      <c r="AB74" s="132">
        <v>62</v>
      </c>
      <c r="AC74" s="141">
        <f>AI72+1</f>
        <v>46384</v>
      </c>
      <c r="AD74" s="141">
        <f t="shared" ref="AD74:AI74" si="236">AC74+1</f>
        <v>46385</v>
      </c>
      <c r="AE74" s="141">
        <f t="shared" si="236"/>
        <v>46386</v>
      </c>
      <c r="AF74" s="141">
        <f t="shared" si="236"/>
        <v>46387</v>
      </c>
      <c r="AG74" s="141">
        <f t="shared" si="236"/>
        <v>46388</v>
      </c>
      <c r="AH74" s="142">
        <f t="shared" si="236"/>
        <v>46389</v>
      </c>
      <c r="AI74" s="143">
        <f t="shared" si="236"/>
        <v>46390</v>
      </c>
      <c r="AJ74" s="68">
        <f t="shared" ref="AJ74" si="237">COUNTIF(AC75:AI75,"★")</f>
        <v>0</v>
      </c>
      <c r="AK74" s="68"/>
      <c r="AL74" s="68" t="str">
        <f>TEXT(AC74,"YYYY-MM")</f>
        <v>2026-12</v>
      </c>
      <c r="AM74" s="69" cm="1">
        <f t="array" ref="AM74">SUMPRODUCT((AC74:AI74&gt;=$N$8)*(AC74:AI74 &lt;= $N$9)*(TEXT(AC74:AI74,"yyyy-mm")=AL74)*(AC75:AI75 = "●"))</f>
        <v>0</v>
      </c>
      <c r="AN74" s="69" cm="1">
        <f t="array" ref="AN74">SUMPRODUCT((AH74:AI74&gt;=$N$8)*(AH74:AI74 &lt;= $N$9)*(TEXT(AH74:AI74,"yyyy-mm")=AL74)*(AH75:AI75 = "▲"))</f>
        <v>0</v>
      </c>
      <c r="AO74" s="69" cm="1">
        <f t="array" ref="AO74">SUMPRODUCT((AC74:AI74&gt;=$N$8)*(AC74:AI74 &lt;= $N$9)*(TEXT(AC74:AI74,"yyyy-mm")=AL74)*(AC75:AI75 = "★"))</f>
        <v>0</v>
      </c>
      <c r="AP74" s="68"/>
      <c r="AQ74" s="19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3"/>
    </row>
    <row r="75" spans="10:55" s="8" customFormat="1" ht="19.5" customHeight="1" thickBot="1" x14ac:dyDescent="0.5">
      <c r="J75" s="86"/>
      <c r="K75" s="135" t="str">
        <f t="shared" ref="K75" si="238">IF(U75&gt;=0.285,"OK","NG")</f>
        <v>NG</v>
      </c>
      <c r="L75" s="136"/>
      <c r="M75" s="144"/>
      <c r="N75" s="144"/>
      <c r="O75" s="144"/>
      <c r="P75" s="144"/>
      <c r="Q75" s="144"/>
      <c r="R75" s="145"/>
      <c r="S75" s="146"/>
      <c r="T75" s="135">
        <f t="shared" ref="T75" si="239">COUNTIF(M75:S75,"●")</f>
        <v>0</v>
      </c>
      <c r="U75" s="147">
        <f t="shared" ref="U75" si="240">IF(COUNTA(M75:S75)=0,-1,IF(OR(COUNTIF(M75:S75,"▲")&gt;6,AND(M74&lt;$N$9,$N$9&lt;S74)),0.285,IF(T74+T75=0,0,T75/(T75+T74))))</f>
        <v>-1</v>
      </c>
      <c r="V75" s="135" t="str">
        <f>TEXT(S74,"YYYY-MM")</f>
        <v>2026-08</v>
      </c>
      <c r="W75" s="140" cm="1">
        <f t="array" ref="W75">IF(V75=V74,0,SUMPRODUCT((M74:S74&gt;=$N$8)*(M74:S74 &lt;= $N$9)*(TEXT(M74:S74,"yyyy-mm")=V75)*(M75:S75 = "●")))</f>
        <v>0</v>
      </c>
      <c r="X75" s="140" cm="1">
        <f t="array" ref="X75">IF(V75=V74,0,SUMPRODUCT((M74:S74&gt;=$N$8)*(M74:S74 &lt;= $N$9)*(TEXT(M74:S74,"yyyy-mm")=V75)*(M75:S75 = "▲")))</f>
        <v>0</v>
      </c>
      <c r="Y75" s="140" cm="1">
        <f t="array" ref="Y75">IF(V75=V74,0,SUMPRODUCT((M74:S74&gt;=$N$8)*(M74:S74 &lt;= $N$9)*(TEXT(M74:S74,"yyyy-mm")=V75)*(M75:S75 = "★")))</f>
        <v>0</v>
      </c>
      <c r="Z75" s="135"/>
      <c r="AA75" s="135" t="str">
        <f t="shared" ref="AA75" si="241">IF(AK75&gt;=0.285,"OK","NG")</f>
        <v>NG</v>
      </c>
      <c r="AB75" s="136"/>
      <c r="AC75" s="144"/>
      <c r="AD75" s="144"/>
      <c r="AE75" s="144"/>
      <c r="AF75" s="144"/>
      <c r="AG75" s="144"/>
      <c r="AH75" s="145"/>
      <c r="AI75" s="146"/>
      <c r="AJ75" s="68">
        <f t="shared" ref="AJ75" si="242">COUNTIF(AC75:AI75,"●")</f>
        <v>0</v>
      </c>
      <c r="AK75" s="70">
        <f t="shared" ref="AK75" si="243">IF(COUNTA(AC75:AI75)=0,-1,IF(OR(COUNTIF(AC75:AI75,"▲")&gt;6,AND(AC74&lt;$N$9,$N$9&lt;AI74)),0.285,IF(AJ74+AJ75=0,0,AJ75/(AJ75+AJ74))))</f>
        <v>-1</v>
      </c>
      <c r="AL75" s="68" t="str">
        <f>TEXT(AI74,"YYYY-MM")</f>
        <v>2027-01</v>
      </c>
      <c r="AM75" s="69" cm="1">
        <f t="array" ref="AM75">IF(AL75=AL74,0,SUMPRODUCT((AC74:AI74&gt;=$N$8)*(AC74:AI74 &lt;= $N$9)*(TEXT(AC74:AI74,"yyyy-mm")=AL75)*(AC75:AI75 = "●")))</f>
        <v>0</v>
      </c>
      <c r="AN75" s="69" cm="1">
        <f t="array" ref="AN75">IF(AL75=AL74,0,SUMPRODUCT((AC74:AI74&gt;=$N$8)*(AC74:AI74 &lt;= $N$9)*(TEXT(AC74:AI74,"yyyy-mm")=AL75)*(AC75:AI75 = "▲")))</f>
        <v>0</v>
      </c>
      <c r="AO75" s="69" cm="1">
        <f t="array" ref="AO75">IF(AL75=AL74,0,SUMPRODUCT((AC74:AI74&gt;=$N$8)*(AC74:AI74 &lt;= $N$9)*(TEXT(AC74:AI74,"yyyy-mm")=AL75)*(AC75:AI75 = "★")))</f>
        <v>0</v>
      </c>
      <c r="AP75" s="68"/>
      <c r="AQ75" s="19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3"/>
    </row>
    <row r="76" spans="10:55" s="8" customFormat="1" ht="19.5" customHeight="1" x14ac:dyDescent="0.45">
      <c r="J76" s="86"/>
      <c r="K76" s="135"/>
      <c r="L76" s="132">
        <v>42</v>
      </c>
      <c r="M76" s="141">
        <f>S74+1</f>
        <v>46244</v>
      </c>
      <c r="N76" s="141">
        <f t="shared" ref="N76:S76" si="244">M76+1</f>
        <v>46245</v>
      </c>
      <c r="O76" s="141">
        <f t="shared" si="244"/>
        <v>46246</v>
      </c>
      <c r="P76" s="141">
        <f t="shared" si="244"/>
        <v>46247</v>
      </c>
      <c r="Q76" s="141">
        <f t="shared" si="244"/>
        <v>46248</v>
      </c>
      <c r="R76" s="142">
        <f t="shared" si="244"/>
        <v>46249</v>
      </c>
      <c r="S76" s="143">
        <f t="shared" si="244"/>
        <v>46250</v>
      </c>
      <c r="T76" s="135">
        <f t="shared" ref="T76" si="245">COUNTIF(M77:S77,"★")</f>
        <v>0</v>
      </c>
      <c r="U76" s="135"/>
      <c r="V76" s="135" t="str">
        <f>TEXT(M76,"YYYY-MM")</f>
        <v>2026-08</v>
      </c>
      <c r="W76" s="140" cm="1">
        <f t="array" ref="W76">SUMPRODUCT((M76:S76&gt;=$N$8)*(M76:S76 &lt;= $N$9)*(TEXT(M76:S76,"yyyy-mm")=V76)*(M77:S77 = "●"))</f>
        <v>0</v>
      </c>
      <c r="X76" s="140" cm="1">
        <f t="array" ref="X76">SUMPRODUCT((R76:S76&gt;=$N$8)*(R76:S76 &lt;= $N$9)*(TEXT(R76:S76,"yyyy-mm")=V76)*(R77:S77 = "▲"))</f>
        <v>0</v>
      </c>
      <c r="Y76" s="140" cm="1">
        <f t="array" ref="Y76">SUMPRODUCT((M76:S76&gt;=$N$8)*(M76:S76 &lt;= $N$9)*(TEXT(M76:S76,"yyyy-mm")=V76)*(M77:S77 = "★"))</f>
        <v>0</v>
      </c>
      <c r="Z76" s="135"/>
      <c r="AA76" s="135"/>
      <c r="AB76" s="132">
        <v>63</v>
      </c>
      <c r="AC76" s="141">
        <f>AI74+1</f>
        <v>46391</v>
      </c>
      <c r="AD76" s="141">
        <f t="shared" ref="AD76:AI76" si="246">AC76+1</f>
        <v>46392</v>
      </c>
      <c r="AE76" s="141">
        <f t="shared" si="246"/>
        <v>46393</v>
      </c>
      <c r="AF76" s="141">
        <f t="shared" si="246"/>
        <v>46394</v>
      </c>
      <c r="AG76" s="141">
        <f t="shared" si="246"/>
        <v>46395</v>
      </c>
      <c r="AH76" s="142">
        <f t="shared" si="246"/>
        <v>46396</v>
      </c>
      <c r="AI76" s="143">
        <f t="shared" si="246"/>
        <v>46397</v>
      </c>
      <c r="AJ76" s="68">
        <f t="shared" ref="AJ76" si="247">COUNTIF(AC77:AI77,"★")</f>
        <v>0</v>
      </c>
      <c r="AK76" s="68"/>
      <c r="AL76" s="68" t="str">
        <f>TEXT(AC76,"YYYY-MM")</f>
        <v>2027-01</v>
      </c>
      <c r="AM76" s="69" cm="1">
        <f t="array" ref="AM76">SUMPRODUCT((AC76:AI76&gt;=$N$8)*(AC76:AI76 &lt;= $N$9)*(TEXT(AC76:AI76,"yyyy-mm")=AL76)*(AC77:AI77 = "●"))</f>
        <v>0</v>
      </c>
      <c r="AN76" s="69" cm="1">
        <f t="array" ref="AN76">SUMPRODUCT((AH76:AI76&gt;=$N$8)*(AH76:AI76 &lt;= $N$9)*(TEXT(AH76:AI76,"yyyy-mm")=AL76)*(AH77:AI77 = "▲"))</f>
        <v>0</v>
      </c>
      <c r="AO76" s="69" cm="1">
        <f t="array" ref="AO76">SUMPRODUCT((AC76:AI76&gt;=$N$8)*(AC76:AI76 &lt;= $N$9)*(TEXT(AC76:AI76,"yyyy-mm")=AL76)*(AC77:AI77 = "★"))</f>
        <v>0</v>
      </c>
      <c r="AP76" s="68"/>
      <c r="AQ76" s="19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3"/>
    </row>
    <row r="77" spans="10:55" s="8" customFormat="1" ht="19.5" customHeight="1" thickBot="1" x14ac:dyDescent="0.5">
      <c r="J77" s="86"/>
      <c r="K77" s="135" t="str">
        <f t="shared" ref="K77" si="248">IF(U77&gt;=0.285,"OK","NG")</f>
        <v>NG</v>
      </c>
      <c r="L77" s="136"/>
      <c r="M77" s="144"/>
      <c r="N77" s="144"/>
      <c r="O77" s="144"/>
      <c r="P77" s="144"/>
      <c r="Q77" s="144"/>
      <c r="R77" s="145"/>
      <c r="S77" s="146"/>
      <c r="T77" s="135">
        <f t="shared" ref="T77" si="249">COUNTIF(M77:S77,"●")</f>
        <v>0</v>
      </c>
      <c r="U77" s="147">
        <f t="shared" ref="U77" si="250">IF(COUNTA(M77:S77)=0,-1,IF(OR(COUNTIF(M77:S77,"▲")&gt;6,AND(M76&lt;$N$9,$N$9&lt;S76)),0.285,IF(T76+T77=0,0,T77/(T77+T76))))</f>
        <v>-1</v>
      </c>
      <c r="V77" s="135" t="str">
        <f>TEXT(S76,"YYYY-MM")</f>
        <v>2026-08</v>
      </c>
      <c r="W77" s="140" cm="1">
        <f t="array" ref="W77">IF(V77=V76,0,SUMPRODUCT((M76:S76&gt;=$N$8)*(M76:S76 &lt;= $N$9)*(TEXT(M76:S76,"yyyy-mm")=V77)*(M77:S77 = "●")))</f>
        <v>0</v>
      </c>
      <c r="X77" s="140" cm="1">
        <f t="array" ref="X77">IF(V77=V76,0,SUMPRODUCT((M76:S76&gt;=$N$8)*(M76:S76 &lt;= $N$9)*(TEXT(M76:S76,"yyyy-mm")=V77)*(M77:S77 = "▲")))</f>
        <v>0</v>
      </c>
      <c r="Y77" s="140" cm="1">
        <f t="array" ref="Y77">IF(V77=V76,0,SUMPRODUCT((M76:S76&gt;=$N$8)*(M76:S76 &lt;= $N$9)*(TEXT(M76:S76,"yyyy-mm")=V77)*(M77:S77 = "★")))</f>
        <v>0</v>
      </c>
      <c r="Z77" s="135"/>
      <c r="AA77" s="135" t="str">
        <f t="shared" ref="AA77" si="251">IF(AK77&gt;=0.285,"OK","NG")</f>
        <v>NG</v>
      </c>
      <c r="AB77" s="136"/>
      <c r="AC77" s="144"/>
      <c r="AD77" s="144"/>
      <c r="AE77" s="144"/>
      <c r="AF77" s="144"/>
      <c r="AG77" s="144"/>
      <c r="AH77" s="145"/>
      <c r="AI77" s="146"/>
      <c r="AJ77" s="68">
        <f t="shared" ref="AJ77" si="252">COUNTIF(AC77:AI77,"●")</f>
        <v>0</v>
      </c>
      <c r="AK77" s="70">
        <f t="shared" ref="AK77" si="253">IF(COUNTA(AC77:AI77)=0,-1,IF(OR(COUNTIF(AC77:AI77,"▲")&gt;6,AND(AC76&lt;$N$9,$N$9&lt;AI76)),0.285,IF(AJ76+AJ77=0,0,AJ77/(AJ77+AJ76))))</f>
        <v>-1</v>
      </c>
      <c r="AL77" s="68" t="str">
        <f>TEXT(AI76,"YYYY-MM")</f>
        <v>2027-01</v>
      </c>
      <c r="AM77" s="69" cm="1">
        <f t="array" ref="AM77">IF(AL77=AL76,0,SUMPRODUCT((AC76:AI76&gt;=$N$8)*(AC76:AI76 &lt;= $N$9)*(TEXT(AC76:AI76,"yyyy-mm")=AL77)*(AC77:AI77 = "●")))</f>
        <v>0</v>
      </c>
      <c r="AN77" s="69" cm="1">
        <f t="array" ref="AN77">IF(AL77=AL76,0,SUMPRODUCT((AC76:AI76&gt;=$N$8)*(AC76:AI76 &lt;= $N$9)*(TEXT(AC76:AI76,"yyyy-mm")=AL77)*(AC77:AI77 = "▲")))</f>
        <v>0</v>
      </c>
      <c r="AO77" s="69" cm="1">
        <f t="array" ref="AO77">IF(AL77=AL76,0,SUMPRODUCT((AC76:AI76&gt;=$N$8)*(AC76:AI76 &lt;= $N$9)*(TEXT(AC76:AI76,"yyyy-mm")=AL77)*(AC77:AI77 = "★")))</f>
        <v>0</v>
      </c>
      <c r="AP77" s="68"/>
      <c r="AQ77" s="19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3"/>
    </row>
    <row r="78" spans="10:55" s="8" customFormat="1" ht="19.5" customHeight="1" x14ac:dyDescent="0.45">
      <c r="J78" s="86"/>
      <c r="K78" s="135"/>
      <c r="L78" s="132">
        <v>43</v>
      </c>
      <c r="M78" s="141">
        <f>S76+1</f>
        <v>46251</v>
      </c>
      <c r="N78" s="141">
        <f t="shared" ref="N78:S78" si="254">M78+1</f>
        <v>46252</v>
      </c>
      <c r="O78" s="141">
        <f t="shared" si="254"/>
        <v>46253</v>
      </c>
      <c r="P78" s="141">
        <f t="shared" si="254"/>
        <v>46254</v>
      </c>
      <c r="Q78" s="141">
        <f t="shared" si="254"/>
        <v>46255</v>
      </c>
      <c r="R78" s="142">
        <f t="shared" si="254"/>
        <v>46256</v>
      </c>
      <c r="S78" s="143">
        <f t="shared" si="254"/>
        <v>46257</v>
      </c>
      <c r="T78" s="135">
        <f t="shared" ref="T78" si="255">COUNTIF(M79:S79,"★")</f>
        <v>0</v>
      </c>
      <c r="U78" s="135"/>
      <c r="V78" s="135" t="str">
        <f>TEXT(M78,"YYYY-MM")</f>
        <v>2026-08</v>
      </c>
      <c r="W78" s="140" cm="1">
        <f t="array" ref="W78">SUMPRODUCT((M78:S78&gt;=$N$8)*(M78:S78 &lt;= $N$9)*(TEXT(M78:S78,"yyyy-mm")=V78)*(M79:S79 = "●"))</f>
        <v>0</v>
      </c>
      <c r="X78" s="140" cm="1">
        <f t="array" ref="X78">SUMPRODUCT((R78:S78&gt;=$N$8)*(R78:S78 &lt;= $N$9)*(TEXT(R78:S78,"yyyy-mm")=V78)*(R79:S79 = "▲"))</f>
        <v>0</v>
      </c>
      <c r="Y78" s="140" cm="1">
        <f t="array" ref="Y78">SUMPRODUCT((M78:S78&gt;=$N$8)*(M78:S78 &lt;= $N$9)*(TEXT(M78:S78,"yyyy-mm")=V78)*(M79:S79 = "★"))</f>
        <v>0</v>
      </c>
      <c r="Z78" s="135"/>
      <c r="AA78" s="135"/>
      <c r="AB78" s="132">
        <v>64</v>
      </c>
      <c r="AC78" s="141">
        <f>AI76+1</f>
        <v>46398</v>
      </c>
      <c r="AD78" s="141">
        <f t="shared" ref="AD78:AI78" si="256">AC78+1</f>
        <v>46399</v>
      </c>
      <c r="AE78" s="141">
        <f t="shared" si="256"/>
        <v>46400</v>
      </c>
      <c r="AF78" s="141">
        <f t="shared" si="256"/>
        <v>46401</v>
      </c>
      <c r="AG78" s="141">
        <f t="shared" si="256"/>
        <v>46402</v>
      </c>
      <c r="AH78" s="142">
        <f t="shared" si="256"/>
        <v>46403</v>
      </c>
      <c r="AI78" s="143">
        <f t="shared" si="256"/>
        <v>46404</v>
      </c>
      <c r="AJ78" s="68">
        <f t="shared" ref="AJ78" si="257">COUNTIF(AC79:AI79,"★")</f>
        <v>0</v>
      </c>
      <c r="AK78" s="68"/>
      <c r="AL78" s="68" t="str">
        <f>TEXT(AC78,"YYYY-MM")</f>
        <v>2027-01</v>
      </c>
      <c r="AM78" s="69" cm="1">
        <f t="array" ref="AM78">SUMPRODUCT((AC78:AI78&gt;=$N$8)*(AC78:AI78 &lt;= $N$9)*(TEXT(AC78:AI78,"yyyy-mm")=AL78)*(AC79:AI79 = "●"))</f>
        <v>0</v>
      </c>
      <c r="AN78" s="69" cm="1">
        <f t="array" ref="AN78">SUMPRODUCT((AH78:AI78&gt;=$N$8)*(AH78:AI78 &lt;= $N$9)*(TEXT(AH78:AI78,"yyyy-mm")=AL78)*(AH79:AI79 = "▲"))</f>
        <v>0</v>
      </c>
      <c r="AO78" s="69" cm="1">
        <f t="array" ref="AO78">SUMPRODUCT((AC78:AI78&gt;=$N$8)*(AC78:AI78 &lt;= $N$9)*(TEXT(AC78:AI78,"yyyy-mm")=AL78)*(AC79:AI79 = "★"))</f>
        <v>0</v>
      </c>
      <c r="AP78" s="68"/>
      <c r="AQ78" s="19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3"/>
    </row>
    <row r="79" spans="10:55" s="8" customFormat="1" ht="19.5" customHeight="1" thickBot="1" x14ac:dyDescent="0.5">
      <c r="J79" s="86"/>
      <c r="K79" s="135" t="str">
        <f t="shared" ref="K79" si="258">IF(U79&gt;=0.285,"OK","NG")</f>
        <v>NG</v>
      </c>
      <c r="L79" s="136"/>
      <c r="M79" s="144"/>
      <c r="N79" s="144"/>
      <c r="O79" s="144"/>
      <c r="P79" s="144"/>
      <c r="Q79" s="144"/>
      <c r="R79" s="145"/>
      <c r="S79" s="146"/>
      <c r="T79" s="135">
        <f t="shared" ref="T79" si="259">COUNTIF(M79:S79,"●")</f>
        <v>0</v>
      </c>
      <c r="U79" s="147">
        <f t="shared" ref="U79" si="260">IF(COUNTA(M79:S79)=0,-1,IF(OR(COUNTIF(M79:S79,"▲")&gt;6,AND(M78&lt;$N$9,$N$9&lt;S78)),0.285,IF(T78+T79=0,0,T79/(T79+T78))))</f>
        <v>-1</v>
      </c>
      <c r="V79" s="135" t="str">
        <f>TEXT(S78,"YYYY-MM")</f>
        <v>2026-08</v>
      </c>
      <c r="W79" s="140" cm="1">
        <f t="array" ref="W79">IF(V79=V78,0,SUMPRODUCT((M78:S78&gt;=$N$8)*(M78:S78 &lt;= $N$9)*(TEXT(M78:S78,"yyyy-mm")=V79)*(M79:S79 = "●")))</f>
        <v>0</v>
      </c>
      <c r="X79" s="140" cm="1">
        <f t="array" ref="X79">IF(V79=V78,0,SUMPRODUCT((M78:S78&gt;=$N$8)*(M78:S78 &lt;= $N$9)*(TEXT(M78:S78,"yyyy-mm")=V79)*(M79:S79 = "▲")))</f>
        <v>0</v>
      </c>
      <c r="Y79" s="140" cm="1">
        <f t="array" ref="Y79">IF(V79=V78,0,SUMPRODUCT((M78:S78&gt;=$N$8)*(M78:S78 &lt;= $N$9)*(TEXT(M78:S78,"yyyy-mm")=V79)*(M79:S79 = "★")))</f>
        <v>0</v>
      </c>
      <c r="Z79" s="135"/>
      <c r="AA79" s="135" t="str">
        <f t="shared" ref="AA79" si="261">IF(AK79&gt;=0.285,"OK","NG")</f>
        <v>NG</v>
      </c>
      <c r="AB79" s="136"/>
      <c r="AC79" s="144"/>
      <c r="AD79" s="144"/>
      <c r="AE79" s="144"/>
      <c r="AF79" s="144"/>
      <c r="AG79" s="144"/>
      <c r="AH79" s="145"/>
      <c r="AI79" s="146"/>
      <c r="AJ79" s="68">
        <f t="shared" ref="AJ79" si="262">COUNTIF(AC79:AI79,"●")</f>
        <v>0</v>
      </c>
      <c r="AK79" s="70">
        <f t="shared" ref="AK79" si="263">IF(COUNTA(AC79:AI79)=0,-1,IF(OR(COUNTIF(AC79:AI79,"▲")&gt;6,AND(AC78&lt;$N$9,$N$9&lt;AI78)),0.285,IF(AJ78+AJ79=0,0,AJ79/(AJ79+AJ78))))</f>
        <v>-1</v>
      </c>
      <c r="AL79" s="68" t="str">
        <f>TEXT(AI78,"YYYY-MM")</f>
        <v>2027-01</v>
      </c>
      <c r="AM79" s="69" cm="1">
        <f t="array" ref="AM79">IF(AL79=AL78,0,SUMPRODUCT((AC78:AI78&gt;=$N$8)*(AC78:AI78 &lt;= $N$9)*(TEXT(AC78:AI78,"yyyy-mm")=AL79)*(AC79:AI79 = "●")))</f>
        <v>0</v>
      </c>
      <c r="AN79" s="69" cm="1">
        <f t="array" ref="AN79">IF(AL79=AL78,0,SUMPRODUCT((AC78:AI78&gt;=$N$8)*(AC78:AI78 &lt;= $N$9)*(TEXT(AC78:AI78,"yyyy-mm")=AL79)*(AC79:AI79 = "▲")))</f>
        <v>0</v>
      </c>
      <c r="AO79" s="69" cm="1">
        <f t="array" ref="AO79">IF(AL79=AL78,0,SUMPRODUCT((AC78:AI78&gt;=$N$8)*(AC78:AI78 &lt;= $N$9)*(TEXT(AC78:AI78,"yyyy-mm")=AL79)*(AC79:AI79 = "★")))</f>
        <v>0</v>
      </c>
      <c r="AP79" s="68"/>
      <c r="AQ79" s="19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3"/>
    </row>
    <row r="80" spans="10:55" s="8" customFormat="1" ht="19.5" customHeight="1" x14ac:dyDescent="0.45">
      <c r="J80" s="86"/>
      <c r="K80" s="135"/>
      <c r="L80" s="132">
        <v>44</v>
      </c>
      <c r="M80" s="141">
        <f>S78+1</f>
        <v>46258</v>
      </c>
      <c r="N80" s="141">
        <f t="shared" ref="N80:S80" si="264">M80+1</f>
        <v>46259</v>
      </c>
      <c r="O80" s="141">
        <f t="shared" si="264"/>
        <v>46260</v>
      </c>
      <c r="P80" s="141">
        <f t="shared" si="264"/>
        <v>46261</v>
      </c>
      <c r="Q80" s="141">
        <f t="shared" si="264"/>
        <v>46262</v>
      </c>
      <c r="R80" s="142">
        <f t="shared" si="264"/>
        <v>46263</v>
      </c>
      <c r="S80" s="143">
        <f t="shared" si="264"/>
        <v>46264</v>
      </c>
      <c r="T80" s="135">
        <f t="shared" ref="T80" si="265">COUNTIF(M81:S81,"★")</f>
        <v>0</v>
      </c>
      <c r="U80" s="135"/>
      <c r="V80" s="135" t="str">
        <f>TEXT(M80,"YYYY-MM")</f>
        <v>2026-08</v>
      </c>
      <c r="W80" s="140" cm="1">
        <f t="array" ref="W80">SUMPRODUCT((M80:S80&gt;=$N$8)*(M80:S80 &lt;= $N$9)*(TEXT(M80:S80,"yyyy-mm")=V80)*(M81:S81 = "●"))</f>
        <v>0</v>
      </c>
      <c r="X80" s="140" cm="1">
        <f t="array" ref="X80">SUMPRODUCT((R80:S80&gt;=$N$8)*(R80:S80 &lt;= $N$9)*(TEXT(R80:S80,"yyyy-mm")=V80)*(R81:S81 = "▲"))</f>
        <v>0</v>
      </c>
      <c r="Y80" s="140" cm="1">
        <f t="array" ref="Y80">SUMPRODUCT((M80:S80&gt;=$N$8)*(M80:S80 &lt;= $N$9)*(TEXT(M80:S80,"yyyy-mm")=V80)*(M81:S81 = "★"))</f>
        <v>0</v>
      </c>
      <c r="Z80" s="135"/>
      <c r="AA80" s="135"/>
      <c r="AB80" s="132">
        <v>65</v>
      </c>
      <c r="AC80" s="141">
        <f>AI78+1</f>
        <v>46405</v>
      </c>
      <c r="AD80" s="141">
        <f t="shared" ref="AD80:AI80" si="266">AC80+1</f>
        <v>46406</v>
      </c>
      <c r="AE80" s="141">
        <f t="shared" si="266"/>
        <v>46407</v>
      </c>
      <c r="AF80" s="141">
        <f t="shared" si="266"/>
        <v>46408</v>
      </c>
      <c r="AG80" s="141">
        <f t="shared" si="266"/>
        <v>46409</v>
      </c>
      <c r="AH80" s="142">
        <f t="shared" si="266"/>
        <v>46410</v>
      </c>
      <c r="AI80" s="143">
        <f t="shared" si="266"/>
        <v>46411</v>
      </c>
      <c r="AJ80" s="68">
        <f t="shared" ref="AJ80" si="267">COUNTIF(AC81:AI81,"★")</f>
        <v>0</v>
      </c>
      <c r="AK80" s="68"/>
      <c r="AL80" s="68" t="str">
        <f>TEXT(AC80,"YYYY-MM")</f>
        <v>2027-01</v>
      </c>
      <c r="AM80" s="69" cm="1">
        <f t="array" ref="AM80">SUMPRODUCT((AC80:AI80&gt;=$N$8)*(AC80:AI80 &lt;= $N$9)*(TEXT(AC80:AI80,"yyyy-mm")=AL80)*(AC81:AI81 = "●"))</f>
        <v>0</v>
      </c>
      <c r="AN80" s="69" cm="1">
        <f t="array" ref="AN80">SUMPRODUCT((AH80:AI80&gt;=$N$8)*(AH80:AI80 &lt;= $N$9)*(TEXT(AH80:AI80,"yyyy-mm")=AL80)*(AH81:AI81 = "▲"))</f>
        <v>0</v>
      </c>
      <c r="AO80" s="69" cm="1">
        <f t="array" ref="AO80">SUMPRODUCT((AC80:AI80&gt;=$N$8)*(AC80:AI80 &lt;= $N$9)*(TEXT(AC80:AI80,"yyyy-mm")=AL80)*(AC81:AI81 = "★"))</f>
        <v>0</v>
      </c>
      <c r="AP80" s="68"/>
      <c r="AQ80" s="19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3"/>
    </row>
    <row r="81" spans="10:55" s="8" customFormat="1" ht="19.5" customHeight="1" thickBot="1" x14ac:dyDescent="0.5">
      <c r="J81" s="86"/>
      <c r="K81" s="135" t="str">
        <f t="shared" ref="K81" si="268">IF(U81&gt;=0.285,"OK","NG")</f>
        <v>NG</v>
      </c>
      <c r="L81" s="136"/>
      <c r="M81" s="144"/>
      <c r="N81" s="144"/>
      <c r="O81" s="144"/>
      <c r="P81" s="144"/>
      <c r="Q81" s="144"/>
      <c r="R81" s="145"/>
      <c r="S81" s="146"/>
      <c r="T81" s="135">
        <f t="shared" ref="T81" si="269">COUNTIF(M81:S81,"●")</f>
        <v>0</v>
      </c>
      <c r="U81" s="147">
        <f t="shared" ref="U81" si="270">IF(COUNTA(M81:S81)=0,-1,IF(OR(COUNTIF(M81:S81,"▲")&gt;6,AND(M80&lt;$N$9,$N$9&lt;S80)),0.285,IF(T80+T81=0,0,T81/(T81+T80))))</f>
        <v>-1</v>
      </c>
      <c r="V81" s="135" t="str">
        <f>TEXT(S80,"YYYY-MM")</f>
        <v>2026-08</v>
      </c>
      <c r="W81" s="140" cm="1">
        <f t="array" ref="W81">IF(V81=V80,0,SUMPRODUCT((M80:S80&gt;=$N$8)*(M80:S80 &lt;= $N$9)*(TEXT(M80:S80,"yyyy-mm")=V81)*(M81:S81 = "●")))</f>
        <v>0</v>
      </c>
      <c r="X81" s="140" cm="1">
        <f t="array" ref="X81">IF(V81=V80,0,SUMPRODUCT((M80:S80&gt;=$N$8)*(M80:S80 &lt;= $N$9)*(TEXT(M80:S80,"yyyy-mm")=V81)*(M81:S81 = "▲")))</f>
        <v>0</v>
      </c>
      <c r="Y81" s="140" cm="1">
        <f t="array" ref="Y81">IF(V81=V80,0,SUMPRODUCT((M80:S80&gt;=$N$8)*(M80:S80 &lt;= $N$9)*(TEXT(M80:S80,"yyyy-mm")=V81)*(M81:S81 = "★")))</f>
        <v>0</v>
      </c>
      <c r="Z81" s="135"/>
      <c r="AA81" s="135" t="str">
        <f t="shared" ref="AA81" si="271">IF(AK81&gt;=0.285,"OK","NG")</f>
        <v>NG</v>
      </c>
      <c r="AB81" s="136"/>
      <c r="AC81" s="144"/>
      <c r="AD81" s="144"/>
      <c r="AE81" s="144"/>
      <c r="AF81" s="144"/>
      <c r="AG81" s="144"/>
      <c r="AH81" s="145"/>
      <c r="AI81" s="146"/>
      <c r="AJ81" s="68">
        <f t="shared" ref="AJ81" si="272">COUNTIF(AC81:AI81,"●")</f>
        <v>0</v>
      </c>
      <c r="AK81" s="70">
        <f t="shared" ref="AK81" si="273">IF(COUNTA(AC81:AI81)=0,-1,IF(OR(COUNTIF(AC81:AI81,"▲")&gt;6,AND(AC80&lt;$N$9,$N$9&lt;AI80)),0.285,IF(AJ80+AJ81=0,0,AJ81/(AJ81+AJ80))))</f>
        <v>-1</v>
      </c>
      <c r="AL81" s="68" t="str">
        <f>TEXT(AI80,"YYYY-MM")</f>
        <v>2027-01</v>
      </c>
      <c r="AM81" s="69" cm="1">
        <f t="array" ref="AM81">IF(AL81=AL80,0,SUMPRODUCT((AC80:AI80&gt;=$N$8)*(AC80:AI80 &lt;= $N$9)*(TEXT(AC80:AI80,"yyyy-mm")=AL81)*(AC81:AI81 = "●")))</f>
        <v>0</v>
      </c>
      <c r="AN81" s="69" cm="1">
        <f t="array" ref="AN81">IF(AL81=AL80,0,SUMPRODUCT((AC80:AI80&gt;=$N$8)*(AC80:AI80 &lt;= $N$9)*(TEXT(AC80:AI80,"yyyy-mm")=AL81)*(AC81:AI81 = "▲")))</f>
        <v>0</v>
      </c>
      <c r="AO81" s="69" cm="1">
        <f t="array" ref="AO81">IF(AL81=AL80,0,SUMPRODUCT((AC80:AI80&gt;=$N$8)*(AC80:AI80 &lt;= $N$9)*(TEXT(AC80:AI80,"yyyy-mm")=AL81)*(AC81:AI81 = "★")))</f>
        <v>0</v>
      </c>
      <c r="AP81" s="68"/>
      <c r="AQ81" s="19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3"/>
    </row>
    <row r="82" spans="10:55" s="8" customFormat="1" ht="19.5" customHeight="1" x14ac:dyDescent="0.45">
      <c r="J82" s="86"/>
      <c r="K82" s="135"/>
      <c r="L82" s="132">
        <v>45</v>
      </c>
      <c r="M82" s="141">
        <f>S80+1</f>
        <v>46265</v>
      </c>
      <c r="N82" s="141">
        <f t="shared" ref="N82:S82" si="274">M82+1</f>
        <v>46266</v>
      </c>
      <c r="O82" s="141">
        <f t="shared" si="274"/>
        <v>46267</v>
      </c>
      <c r="P82" s="141">
        <f t="shared" si="274"/>
        <v>46268</v>
      </c>
      <c r="Q82" s="141">
        <f t="shared" si="274"/>
        <v>46269</v>
      </c>
      <c r="R82" s="142">
        <f t="shared" si="274"/>
        <v>46270</v>
      </c>
      <c r="S82" s="143">
        <f t="shared" si="274"/>
        <v>46271</v>
      </c>
      <c r="T82" s="135">
        <f t="shared" ref="T82" si="275">COUNTIF(M83:S83,"★")</f>
        <v>0</v>
      </c>
      <c r="U82" s="135"/>
      <c r="V82" s="135" t="str">
        <f>TEXT(M82,"YYYY-MM")</f>
        <v>2026-08</v>
      </c>
      <c r="W82" s="140" cm="1">
        <f t="array" ref="W82">SUMPRODUCT((M82:S82&gt;=$N$8)*(M82:S82 &lt;= $N$9)*(TEXT(M82:S82,"yyyy-mm")=V82)*(M83:S83 = "●"))</f>
        <v>0</v>
      </c>
      <c r="X82" s="140" cm="1">
        <f t="array" ref="X82">SUMPRODUCT((R82:S82&gt;=$N$8)*(R82:S82 &lt;= $N$9)*(TEXT(R82:S82,"yyyy-mm")=V82)*(R83:S83 = "▲"))</f>
        <v>0</v>
      </c>
      <c r="Y82" s="140" cm="1">
        <f t="array" ref="Y82">SUMPRODUCT((M82:S82&gt;=$N$8)*(M82:S82 &lt;= $N$9)*(TEXT(M82:S82,"yyyy-mm")=V82)*(M83:S83 = "★"))</f>
        <v>0</v>
      </c>
      <c r="Z82" s="135"/>
      <c r="AA82" s="135"/>
      <c r="AB82" s="132">
        <v>66</v>
      </c>
      <c r="AC82" s="141">
        <f>AI80+1</f>
        <v>46412</v>
      </c>
      <c r="AD82" s="141">
        <f t="shared" ref="AD82:AI82" si="276">AC82+1</f>
        <v>46413</v>
      </c>
      <c r="AE82" s="141">
        <f t="shared" si="276"/>
        <v>46414</v>
      </c>
      <c r="AF82" s="141">
        <f t="shared" si="276"/>
        <v>46415</v>
      </c>
      <c r="AG82" s="141">
        <f t="shared" si="276"/>
        <v>46416</v>
      </c>
      <c r="AH82" s="142">
        <f t="shared" si="276"/>
        <v>46417</v>
      </c>
      <c r="AI82" s="143">
        <f t="shared" si="276"/>
        <v>46418</v>
      </c>
      <c r="AJ82" s="68">
        <f t="shared" ref="AJ82" si="277">COUNTIF(AC83:AI83,"★")</f>
        <v>0</v>
      </c>
      <c r="AK82" s="68"/>
      <c r="AL82" s="68" t="str">
        <f>TEXT(AC82,"YYYY-MM")</f>
        <v>2027-01</v>
      </c>
      <c r="AM82" s="69" cm="1">
        <f t="array" ref="AM82">SUMPRODUCT((AC82:AI82&gt;=$N$8)*(AC82:AI82 &lt;= $N$9)*(TEXT(AC82:AI82,"yyyy-mm")=AL82)*(AC83:AI83 = "●"))</f>
        <v>0</v>
      </c>
      <c r="AN82" s="69" cm="1">
        <f t="array" ref="AN82">SUMPRODUCT((AH82:AI82&gt;=$N$8)*(AH82:AI82 &lt;= $N$9)*(TEXT(AH82:AI82,"yyyy-mm")=AL82)*(AH83:AI83 = "▲"))</f>
        <v>0</v>
      </c>
      <c r="AO82" s="69" cm="1">
        <f t="array" ref="AO82">SUMPRODUCT((AC82:AI82&gt;=$N$8)*(AC82:AI82 &lt;= $N$9)*(TEXT(AC82:AI82,"yyyy-mm")=AL82)*(AC83:AI83 = "★"))</f>
        <v>0</v>
      </c>
      <c r="AP82" s="68"/>
      <c r="AQ82" s="19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3"/>
    </row>
    <row r="83" spans="10:55" s="8" customFormat="1" ht="19.5" customHeight="1" thickBot="1" x14ac:dyDescent="0.5">
      <c r="J83" s="86"/>
      <c r="K83" s="135" t="str">
        <f t="shared" ref="K83" si="278">IF(U83&gt;=0.285,"OK","NG")</f>
        <v>NG</v>
      </c>
      <c r="L83" s="136"/>
      <c r="M83" s="144"/>
      <c r="N83" s="144"/>
      <c r="O83" s="144"/>
      <c r="P83" s="144"/>
      <c r="Q83" s="144"/>
      <c r="R83" s="145"/>
      <c r="S83" s="146"/>
      <c r="T83" s="135">
        <f t="shared" ref="T83" si="279">COUNTIF(M83:S83,"●")</f>
        <v>0</v>
      </c>
      <c r="U83" s="147">
        <f t="shared" ref="U83" si="280">IF(COUNTA(M83:S83)=0,-1,IF(OR(COUNTIF(M83:S83,"▲")&gt;6,AND(M82&lt;$N$9,$N$9&lt;S82)),0.285,IF(T82+T83=0,0,T83/(T83+T82))))</f>
        <v>-1</v>
      </c>
      <c r="V83" s="135" t="str">
        <f>TEXT(S82,"YYYY-MM")</f>
        <v>2026-09</v>
      </c>
      <c r="W83" s="140" cm="1">
        <f t="array" ref="W83">IF(V83=V82,0,SUMPRODUCT((M82:S82&gt;=$N$8)*(M82:S82 &lt;= $N$9)*(TEXT(M82:S82,"yyyy-mm")=V83)*(M83:S83 = "●")))</f>
        <v>0</v>
      </c>
      <c r="X83" s="140" cm="1">
        <f t="array" ref="X83">IF(V83=V82,0,SUMPRODUCT((M82:S82&gt;=$N$8)*(M82:S82 &lt;= $N$9)*(TEXT(M82:S82,"yyyy-mm")=V83)*(M83:S83 = "▲")))</f>
        <v>0</v>
      </c>
      <c r="Y83" s="140" cm="1">
        <f t="array" ref="Y83">IF(V83=V82,0,SUMPRODUCT((M82:S82&gt;=$N$8)*(M82:S82 &lt;= $N$9)*(TEXT(M82:S82,"yyyy-mm")=V83)*(M83:S83 = "★")))</f>
        <v>0</v>
      </c>
      <c r="Z83" s="135"/>
      <c r="AA83" s="135" t="str">
        <f t="shared" ref="AA83" si="281">IF(AK83&gt;=0.285,"OK","NG")</f>
        <v>NG</v>
      </c>
      <c r="AB83" s="136"/>
      <c r="AC83" s="144"/>
      <c r="AD83" s="144"/>
      <c r="AE83" s="144"/>
      <c r="AF83" s="144"/>
      <c r="AG83" s="144"/>
      <c r="AH83" s="145"/>
      <c r="AI83" s="146"/>
      <c r="AJ83" s="68">
        <f t="shared" ref="AJ83" si="282">COUNTIF(AC83:AI83,"●")</f>
        <v>0</v>
      </c>
      <c r="AK83" s="70">
        <f t="shared" ref="AK83" si="283">IF(COUNTA(AC83:AI83)=0,-1,IF(OR(COUNTIF(AC83:AI83,"▲")&gt;6,AND(AC82&lt;$N$9,$N$9&lt;AI82)),0.285,IF(AJ82+AJ83=0,0,AJ83/(AJ83+AJ82))))</f>
        <v>-1</v>
      </c>
      <c r="AL83" s="68" t="str">
        <f>TEXT(AI82,"YYYY-MM")</f>
        <v>2027-01</v>
      </c>
      <c r="AM83" s="69" cm="1">
        <f t="array" ref="AM83">IF(AL83=AL82,0,SUMPRODUCT((AC82:AI82&gt;=$N$8)*(AC82:AI82 &lt;= $N$9)*(TEXT(AC82:AI82,"yyyy-mm")=AL83)*(AC83:AI83 = "●")))</f>
        <v>0</v>
      </c>
      <c r="AN83" s="69" cm="1">
        <f t="array" ref="AN83">IF(AL83=AL82,0,SUMPRODUCT((AC82:AI82&gt;=$N$8)*(AC82:AI82 &lt;= $N$9)*(TEXT(AC82:AI82,"yyyy-mm")=AL83)*(AC83:AI83 = "▲")))</f>
        <v>0</v>
      </c>
      <c r="AO83" s="69" cm="1">
        <f t="array" ref="AO83">IF(AL83=AL82,0,SUMPRODUCT((AC82:AI82&gt;=$N$8)*(AC82:AI82 &lt;= $N$9)*(TEXT(AC82:AI82,"yyyy-mm")=AL83)*(AC83:AI83 = "★")))</f>
        <v>0</v>
      </c>
      <c r="AP83" s="68"/>
      <c r="AQ83" s="19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3"/>
    </row>
    <row r="84" spans="10:55" s="8" customFormat="1" ht="19.5" customHeight="1" x14ac:dyDescent="0.45">
      <c r="J84" s="86"/>
      <c r="K84" s="135"/>
      <c r="L84" s="132">
        <v>46</v>
      </c>
      <c r="M84" s="141">
        <f>S82+1</f>
        <v>46272</v>
      </c>
      <c r="N84" s="141">
        <f t="shared" ref="N84:S84" si="284">M84+1</f>
        <v>46273</v>
      </c>
      <c r="O84" s="141">
        <f t="shared" si="284"/>
        <v>46274</v>
      </c>
      <c r="P84" s="141">
        <f t="shared" si="284"/>
        <v>46275</v>
      </c>
      <c r="Q84" s="141">
        <f t="shared" si="284"/>
        <v>46276</v>
      </c>
      <c r="R84" s="142">
        <f t="shared" si="284"/>
        <v>46277</v>
      </c>
      <c r="S84" s="143">
        <f t="shared" si="284"/>
        <v>46278</v>
      </c>
      <c r="T84" s="135">
        <f t="shared" ref="T84" si="285">COUNTIF(M85:S85,"★")</f>
        <v>0</v>
      </c>
      <c r="U84" s="135"/>
      <c r="V84" s="135" t="str">
        <f>TEXT(M84,"YYYY-MM")</f>
        <v>2026-09</v>
      </c>
      <c r="W84" s="140" cm="1">
        <f t="array" ref="W84">SUMPRODUCT((M84:S84&gt;=$N$8)*(M84:S84 &lt;= $N$9)*(TEXT(M84:S84,"yyyy-mm")=V84)*(M85:S85 = "●"))</f>
        <v>0</v>
      </c>
      <c r="X84" s="140" cm="1">
        <f t="array" ref="X84">SUMPRODUCT((R84:S84&gt;=$N$8)*(R84:S84 &lt;= $N$9)*(TEXT(R84:S84,"yyyy-mm")=V84)*(R85:S85 = "▲"))</f>
        <v>0</v>
      </c>
      <c r="Y84" s="140" cm="1">
        <f t="array" ref="Y84">SUMPRODUCT((M84:S84&gt;=$N$8)*(M84:S84 &lt;= $N$9)*(TEXT(M84:S84,"yyyy-mm")=V84)*(M85:S85 = "★"))</f>
        <v>0</v>
      </c>
      <c r="Z84" s="135"/>
      <c r="AA84" s="135"/>
      <c r="AB84" s="132">
        <v>67</v>
      </c>
      <c r="AC84" s="141">
        <f>AI82+1</f>
        <v>46419</v>
      </c>
      <c r="AD84" s="141">
        <f t="shared" ref="AD84:AI84" si="286">AC84+1</f>
        <v>46420</v>
      </c>
      <c r="AE84" s="141">
        <f t="shared" si="286"/>
        <v>46421</v>
      </c>
      <c r="AF84" s="141">
        <f t="shared" si="286"/>
        <v>46422</v>
      </c>
      <c r="AG84" s="141">
        <f t="shared" si="286"/>
        <v>46423</v>
      </c>
      <c r="AH84" s="142">
        <f t="shared" si="286"/>
        <v>46424</v>
      </c>
      <c r="AI84" s="143">
        <f t="shared" si="286"/>
        <v>46425</v>
      </c>
      <c r="AJ84" s="68">
        <f t="shared" ref="AJ84" si="287">COUNTIF(AC85:AI85,"★")</f>
        <v>0</v>
      </c>
      <c r="AK84" s="68"/>
      <c r="AL84" s="68" t="str">
        <f>TEXT(AC84,"YYYY-MM")</f>
        <v>2027-02</v>
      </c>
      <c r="AM84" s="69" cm="1">
        <f t="array" ref="AM84">SUMPRODUCT((AC84:AI84&gt;=$N$8)*(AC84:AI84 &lt;= $N$9)*(TEXT(AC84:AI84,"yyyy-mm")=AL84)*(AC85:AI85 = "●"))</f>
        <v>0</v>
      </c>
      <c r="AN84" s="69" cm="1">
        <f t="array" ref="AN84">SUMPRODUCT((AH84:AI84&gt;=$N$8)*(AH84:AI84 &lt;= $N$9)*(TEXT(AH84:AI84,"yyyy-mm")=AL84)*(AH85:AI85 = "▲"))</f>
        <v>0</v>
      </c>
      <c r="AO84" s="69" cm="1">
        <f t="array" ref="AO84">SUMPRODUCT((AC84:AI84&gt;=$N$8)*(AC84:AI84 &lt;= $N$9)*(TEXT(AC84:AI84,"yyyy-mm")=AL84)*(AC85:AI85 = "★"))</f>
        <v>0</v>
      </c>
      <c r="AP84" s="68"/>
      <c r="AQ84" s="19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3"/>
    </row>
    <row r="85" spans="10:55" s="8" customFormat="1" ht="19.5" customHeight="1" thickBot="1" x14ac:dyDescent="0.5">
      <c r="J85" s="86"/>
      <c r="K85" s="135" t="str">
        <f t="shared" ref="K85" si="288">IF(U85&gt;=0.285,"OK","NG")</f>
        <v>NG</v>
      </c>
      <c r="L85" s="136"/>
      <c r="M85" s="144"/>
      <c r="N85" s="144"/>
      <c r="O85" s="144"/>
      <c r="P85" s="144"/>
      <c r="Q85" s="144"/>
      <c r="R85" s="145"/>
      <c r="S85" s="146"/>
      <c r="T85" s="135">
        <f t="shared" ref="T85" si="289">COUNTIF(M85:S85,"●")</f>
        <v>0</v>
      </c>
      <c r="U85" s="147">
        <f t="shared" ref="U85" si="290">IF(COUNTA(M85:S85)=0,-1,IF(OR(COUNTIF(M85:S85,"▲")&gt;6,AND(M84&lt;$N$9,$N$9&lt;S84)),0.285,IF(T84+T85=0,0,T85/(T85+T84))))</f>
        <v>-1</v>
      </c>
      <c r="V85" s="135" t="str">
        <f>TEXT(S84,"YYYY-MM")</f>
        <v>2026-09</v>
      </c>
      <c r="W85" s="140" cm="1">
        <f t="array" ref="W85">IF(V85=V84,0,SUMPRODUCT((M84:S84&gt;=$N$8)*(M84:S84 &lt;= $N$9)*(TEXT(M84:S84,"yyyy-mm")=V85)*(M85:S85 = "●")))</f>
        <v>0</v>
      </c>
      <c r="X85" s="140" cm="1">
        <f t="array" ref="X85">IF(V85=V84,0,SUMPRODUCT((M84:S84&gt;=$N$8)*(M84:S84 &lt;= $N$9)*(TEXT(M84:S84,"yyyy-mm")=V85)*(M85:S85 = "▲")))</f>
        <v>0</v>
      </c>
      <c r="Y85" s="140" cm="1">
        <f t="array" ref="Y85">IF(V85=V84,0,SUMPRODUCT((M84:S84&gt;=$N$8)*(M84:S84 &lt;= $N$9)*(TEXT(M84:S84,"yyyy-mm")=V85)*(M85:S85 = "★")))</f>
        <v>0</v>
      </c>
      <c r="Z85" s="135"/>
      <c r="AA85" s="135" t="str">
        <f t="shared" ref="AA85" si="291">IF(AK85&gt;=0.285,"OK","NG")</f>
        <v>NG</v>
      </c>
      <c r="AB85" s="136"/>
      <c r="AC85" s="144"/>
      <c r="AD85" s="144"/>
      <c r="AE85" s="144"/>
      <c r="AF85" s="144"/>
      <c r="AG85" s="144"/>
      <c r="AH85" s="145"/>
      <c r="AI85" s="146"/>
      <c r="AJ85" s="68">
        <f t="shared" ref="AJ85" si="292">COUNTIF(AC85:AI85,"●")</f>
        <v>0</v>
      </c>
      <c r="AK85" s="70">
        <f t="shared" ref="AK85" si="293">IF(COUNTA(AC85:AI85)=0,-1,IF(OR(COUNTIF(AC85:AI85,"▲")&gt;6,AND(AC84&lt;$N$9,$N$9&lt;AI84)),0.285,IF(AJ84+AJ85=0,0,AJ85/(AJ85+AJ84))))</f>
        <v>-1</v>
      </c>
      <c r="AL85" s="68" t="str">
        <f>TEXT(AI84,"YYYY-MM")</f>
        <v>2027-02</v>
      </c>
      <c r="AM85" s="69" cm="1">
        <f t="array" ref="AM85">IF(AL85=AL84,0,SUMPRODUCT((AC84:AI84&gt;=$N$8)*(AC84:AI84 &lt;= $N$9)*(TEXT(AC84:AI84,"yyyy-mm")=AL85)*(AC85:AI85 = "●")))</f>
        <v>0</v>
      </c>
      <c r="AN85" s="69" cm="1">
        <f t="array" ref="AN85">IF(AL85=AL84,0,SUMPRODUCT((AC84:AI84&gt;=$N$8)*(AC84:AI84 &lt;= $N$9)*(TEXT(AC84:AI84,"yyyy-mm")=AL85)*(AC85:AI85 = "▲")))</f>
        <v>0</v>
      </c>
      <c r="AO85" s="69" cm="1">
        <f t="array" ref="AO85">IF(AL85=AL84,0,SUMPRODUCT((AC84:AI84&gt;=$N$8)*(AC84:AI84 &lt;= $N$9)*(TEXT(AC84:AI84,"yyyy-mm")=AL85)*(AC85:AI85 = "★")))</f>
        <v>0</v>
      </c>
      <c r="AP85" s="68"/>
      <c r="AQ85" s="19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3"/>
    </row>
    <row r="86" spans="10:55" s="8" customFormat="1" ht="19.5" customHeight="1" x14ac:dyDescent="0.45">
      <c r="J86" s="86"/>
      <c r="K86" s="135"/>
      <c r="L86" s="132">
        <v>47</v>
      </c>
      <c r="M86" s="141">
        <f>S84+1</f>
        <v>46279</v>
      </c>
      <c r="N86" s="141">
        <f t="shared" ref="N86:S86" si="294">M86+1</f>
        <v>46280</v>
      </c>
      <c r="O86" s="141">
        <f t="shared" si="294"/>
        <v>46281</v>
      </c>
      <c r="P86" s="141">
        <f t="shared" si="294"/>
        <v>46282</v>
      </c>
      <c r="Q86" s="141">
        <f t="shared" si="294"/>
        <v>46283</v>
      </c>
      <c r="R86" s="142">
        <f t="shared" si="294"/>
        <v>46284</v>
      </c>
      <c r="S86" s="143">
        <f t="shared" si="294"/>
        <v>46285</v>
      </c>
      <c r="T86" s="135">
        <f t="shared" ref="T86" si="295">COUNTIF(M87:S87,"★")</f>
        <v>0</v>
      </c>
      <c r="U86" s="135"/>
      <c r="V86" s="135" t="str">
        <f>TEXT(M86,"YYYY-MM")</f>
        <v>2026-09</v>
      </c>
      <c r="W86" s="140" cm="1">
        <f t="array" ref="W86">SUMPRODUCT((M86:S86&gt;=$N$8)*(M86:S86 &lt;= $N$9)*(TEXT(M86:S86,"yyyy-mm")=V86)*(M87:S87 = "●"))</f>
        <v>0</v>
      </c>
      <c r="X86" s="140" cm="1">
        <f t="array" ref="X86">SUMPRODUCT((R86:S86&gt;=$N$8)*(R86:S86 &lt;= $N$9)*(TEXT(R86:S86,"yyyy-mm")=V86)*(R87:S87 = "▲"))</f>
        <v>0</v>
      </c>
      <c r="Y86" s="140" cm="1">
        <f t="array" ref="Y86">SUMPRODUCT((M86:S86&gt;=$N$8)*(M86:S86 &lt;= $N$9)*(TEXT(M86:S86,"yyyy-mm")=V86)*(M87:S87 = "★"))</f>
        <v>0</v>
      </c>
      <c r="Z86" s="135"/>
      <c r="AA86" s="135"/>
      <c r="AB86" s="132">
        <v>68</v>
      </c>
      <c r="AC86" s="141">
        <f>AI84+1</f>
        <v>46426</v>
      </c>
      <c r="AD86" s="141">
        <f t="shared" ref="AD86:AI86" si="296">AC86+1</f>
        <v>46427</v>
      </c>
      <c r="AE86" s="141">
        <f t="shared" si="296"/>
        <v>46428</v>
      </c>
      <c r="AF86" s="141">
        <f t="shared" si="296"/>
        <v>46429</v>
      </c>
      <c r="AG86" s="141">
        <f t="shared" si="296"/>
        <v>46430</v>
      </c>
      <c r="AH86" s="142">
        <f t="shared" si="296"/>
        <v>46431</v>
      </c>
      <c r="AI86" s="143">
        <f t="shared" si="296"/>
        <v>46432</v>
      </c>
      <c r="AJ86" s="68">
        <f t="shared" ref="AJ86" si="297">COUNTIF(AC87:AI87,"★")</f>
        <v>0</v>
      </c>
      <c r="AK86" s="68"/>
      <c r="AL86" s="68" t="str">
        <f>TEXT(AC86,"YYYY-MM")</f>
        <v>2027-02</v>
      </c>
      <c r="AM86" s="69" cm="1">
        <f t="array" ref="AM86">SUMPRODUCT((AC86:AI86&gt;=$N$8)*(AC86:AI86 &lt;= $N$9)*(TEXT(AC86:AI86,"yyyy-mm")=AL86)*(AC87:AI87 = "●"))</f>
        <v>0</v>
      </c>
      <c r="AN86" s="69" cm="1">
        <f t="array" ref="AN86">SUMPRODUCT((AH86:AI86&gt;=$N$8)*(AH86:AI86 &lt;= $N$9)*(TEXT(AH86:AI86,"yyyy-mm")=AL86)*(AH87:AI87 = "▲"))</f>
        <v>0</v>
      </c>
      <c r="AO86" s="69" cm="1">
        <f t="array" ref="AO86">SUMPRODUCT((AC86:AI86&gt;=$N$8)*(AC86:AI86 &lt;= $N$9)*(TEXT(AC86:AI86,"yyyy-mm")=AL86)*(AC87:AI87 = "★"))</f>
        <v>0</v>
      </c>
      <c r="AP86" s="68"/>
      <c r="AQ86" s="19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3"/>
    </row>
    <row r="87" spans="10:55" s="8" customFormat="1" ht="19.5" customHeight="1" thickBot="1" x14ac:dyDescent="0.5">
      <c r="J87" s="86"/>
      <c r="K87" s="135" t="str">
        <f t="shared" ref="K87" si="298">IF(U87&gt;=0.285,"OK","NG")</f>
        <v>NG</v>
      </c>
      <c r="L87" s="136"/>
      <c r="M87" s="144"/>
      <c r="N87" s="144"/>
      <c r="O87" s="144"/>
      <c r="P87" s="144"/>
      <c r="Q87" s="144"/>
      <c r="R87" s="145"/>
      <c r="S87" s="146"/>
      <c r="T87" s="135">
        <f t="shared" ref="T87" si="299">COUNTIF(M87:S87,"●")</f>
        <v>0</v>
      </c>
      <c r="U87" s="147">
        <f t="shared" ref="U87" si="300">IF(COUNTA(M87:S87)=0,-1,IF(OR(COUNTIF(M87:S87,"▲")&gt;6,AND(M86&lt;$N$9,$N$9&lt;S86)),0.285,IF(T86+T87=0,0,T87/(T87+T86))))</f>
        <v>-1</v>
      </c>
      <c r="V87" s="135" t="str">
        <f>TEXT(S86,"YYYY-MM")</f>
        <v>2026-09</v>
      </c>
      <c r="W87" s="140" cm="1">
        <f t="array" ref="W87">IF(V87=V86,0,SUMPRODUCT((M86:S86&gt;=$N$8)*(M86:S86 &lt;= $N$9)*(TEXT(M86:S86,"yyyy-mm")=V87)*(M87:S87 = "●")))</f>
        <v>0</v>
      </c>
      <c r="X87" s="140" cm="1">
        <f t="array" ref="X87">IF(V87=V86,0,SUMPRODUCT((M86:S86&gt;=$N$8)*(M86:S86 &lt;= $N$9)*(TEXT(M86:S86,"yyyy-mm")=V87)*(M87:S87 = "▲")))</f>
        <v>0</v>
      </c>
      <c r="Y87" s="140" cm="1">
        <f t="array" ref="Y87">IF(V87=V86,0,SUMPRODUCT((M86:S86&gt;=$N$8)*(M86:S86 &lt;= $N$9)*(TEXT(M86:S86,"yyyy-mm")=V87)*(M87:S87 = "★")))</f>
        <v>0</v>
      </c>
      <c r="Z87" s="135"/>
      <c r="AA87" s="135" t="str">
        <f t="shared" ref="AA87" si="301">IF(AK87&gt;=0.285,"OK","NG")</f>
        <v>NG</v>
      </c>
      <c r="AB87" s="136"/>
      <c r="AC87" s="144"/>
      <c r="AD87" s="144"/>
      <c r="AE87" s="144"/>
      <c r="AF87" s="144"/>
      <c r="AG87" s="144"/>
      <c r="AH87" s="145"/>
      <c r="AI87" s="146"/>
      <c r="AJ87" s="68">
        <f t="shared" ref="AJ87" si="302">COUNTIF(AC87:AI87,"●")</f>
        <v>0</v>
      </c>
      <c r="AK87" s="70">
        <f t="shared" ref="AK87" si="303">IF(COUNTA(AC87:AI87)=0,-1,IF(OR(COUNTIF(AC87:AI87,"▲")&gt;6,AND(AC86&lt;$N$9,$N$9&lt;AI86)),0.285,IF(AJ86+AJ87=0,0,AJ87/(AJ87+AJ86))))</f>
        <v>-1</v>
      </c>
      <c r="AL87" s="68" t="str">
        <f>TEXT(AI86,"YYYY-MM")</f>
        <v>2027-02</v>
      </c>
      <c r="AM87" s="69" cm="1">
        <f t="array" ref="AM87">IF(AL87=AL86,0,SUMPRODUCT((AC86:AI86&gt;=$N$8)*(AC86:AI86 &lt;= $N$9)*(TEXT(AC86:AI86,"yyyy-mm")=AL87)*(AC87:AI87 = "●")))</f>
        <v>0</v>
      </c>
      <c r="AN87" s="69" cm="1">
        <f t="array" ref="AN87">IF(AL87=AL86,0,SUMPRODUCT((AC86:AI86&gt;=$N$8)*(AC86:AI86 &lt;= $N$9)*(TEXT(AC86:AI86,"yyyy-mm")=AL87)*(AC87:AI87 = "▲")))</f>
        <v>0</v>
      </c>
      <c r="AO87" s="69" cm="1">
        <f t="array" ref="AO87">IF(AL87=AL86,0,SUMPRODUCT((AC86:AI86&gt;=$N$8)*(AC86:AI86 &lt;= $N$9)*(TEXT(AC86:AI86,"yyyy-mm")=AL87)*(AC87:AI87 = "★")))</f>
        <v>0</v>
      </c>
      <c r="AP87" s="68"/>
      <c r="AQ87" s="19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3"/>
    </row>
    <row r="88" spans="10:55" s="8" customFormat="1" ht="19.5" customHeight="1" x14ac:dyDescent="0.45">
      <c r="J88" s="86"/>
      <c r="K88" s="135"/>
      <c r="L88" s="132">
        <v>48</v>
      </c>
      <c r="M88" s="141">
        <f>S86+1</f>
        <v>46286</v>
      </c>
      <c r="N88" s="141">
        <f t="shared" ref="N88:S88" si="304">M88+1</f>
        <v>46287</v>
      </c>
      <c r="O88" s="141">
        <f t="shared" si="304"/>
        <v>46288</v>
      </c>
      <c r="P88" s="141">
        <f t="shared" si="304"/>
        <v>46289</v>
      </c>
      <c r="Q88" s="141">
        <f t="shared" si="304"/>
        <v>46290</v>
      </c>
      <c r="R88" s="142">
        <f t="shared" si="304"/>
        <v>46291</v>
      </c>
      <c r="S88" s="143">
        <f t="shared" si="304"/>
        <v>46292</v>
      </c>
      <c r="T88" s="135">
        <f t="shared" ref="T88" si="305">COUNTIF(M89:S89,"★")</f>
        <v>0</v>
      </c>
      <c r="U88" s="135"/>
      <c r="V88" s="135" t="str">
        <f>TEXT(M88,"YYYY-MM")</f>
        <v>2026-09</v>
      </c>
      <c r="W88" s="140" cm="1">
        <f t="array" ref="W88">SUMPRODUCT((M88:S88&gt;=$N$8)*(M88:S88 &lt;= $N$9)*(TEXT(M88:S88,"yyyy-mm")=V88)*(M89:S89 = "●"))</f>
        <v>0</v>
      </c>
      <c r="X88" s="140" cm="1">
        <f t="array" ref="X88">SUMPRODUCT((R88:S88&gt;=$N$8)*(R88:S88 &lt;= $N$9)*(TEXT(R88:S88,"yyyy-mm")=V88)*(R89:S89 = "▲"))</f>
        <v>0</v>
      </c>
      <c r="Y88" s="140" cm="1">
        <f t="array" ref="Y88">SUMPRODUCT((M88:S88&gt;=$N$8)*(M88:S88 &lt;= $N$9)*(TEXT(M88:S88,"yyyy-mm")=V88)*(M89:S89 = "★"))</f>
        <v>0</v>
      </c>
      <c r="Z88" s="135"/>
      <c r="AA88" s="135"/>
      <c r="AB88" s="132">
        <v>69</v>
      </c>
      <c r="AC88" s="141">
        <f>AI86+1</f>
        <v>46433</v>
      </c>
      <c r="AD88" s="141">
        <f t="shared" ref="AD88:AI88" si="306">AC88+1</f>
        <v>46434</v>
      </c>
      <c r="AE88" s="141">
        <f t="shared" si="306"/>
        <v>46435</v>
      </c>
      <c r="AF88" s="141">
        <f t="shared" si="306"/>
        <v>46436</v>
      </c>
      <c r="AG88" s="141">
        <f t="shared" si="306"/>
        <v>46437</v>
      </c>
      <c r="AH88" s="142">
        <f t="shared" si="306"/>
        <v>46438</v>
      </c>
      <c r="AI88" s="143">
        <f t="shared" si="306"/>
        <v>46439</v>
      </c>
      <c r="AJ88" s="68">
        <f t="shared" ref="AJ88" si="307">COUNTIF(AC89:AI89,"★")</f>
        <v>0</v>
      </c>
      <c r="AK88" s="68"/>
      <c r="AL88" s="68" t="str">
        <f>TEXT(AC88,"YYYY-MM")</f>
        <v>2027-02</v>
      </c>
      <c r="AM88" s="69" cm="1">
        <f t="array" ref="AM88">SUMPRODUCT((AC88:AI88&gt;=$N$8)*(AC88:AI88 &lt;= $N$9)*(TEXT(AC88:AI88,"yyyy-mm")=AL88)*(AC89:AI89 = "●"))</f>
        <v>0</v>
      </c>
      <c r="AN88" s="69" cm="1">
        <f t="array" ref="AN88">SUMPRODUCT((AH88:AI88&gt;=$N$8)*(AH88:AI88 &lt;= $N$9)*(TEXT(AH88:AI88,"yyyy-mm")=AL88)*(AH89:AI89 = "▲"))</f>
        <v>0</v>
      </c>
      <c r="AO88" s="69" cm="1">
        <f t="array" ref="AO88">SUMPRODUCT((AC88:AI88&gt;=$N$8)*(AC88:AI88 &lt;= $N$9)*(TEXT(AC88:AI88,"yyyy-mm")=AL88)*(AC89:AI89 = "★"))</f>
        <v>0</v>
      </c>
      <c r="AP88" s="68"/>
      <c r="AQ88" s="19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3"/>
    </row>
    <row r="89" spans="10:55" s="8" customFormat="1" ht="19.5" customHeight="1" thickBot="1" x14ac:dyDescent="0.5">
      <c r="J89" s="86"/>
      <c r="K89" s="135" t="str">
        <f t="shared" ref="K89" si="308">IF(U89&gt;=0.285,"OK","NG")</f>
        <v>NG</v>
      </c>
      <c r="L89" s="136"/>
      <c r="M89" s="144"/>
      <c r="N89" s="144"/>
      <c r="O89" s="144"/>
      <c r="P89" s="144"/>
      <c r="Q89" s="144"/>
      <c r="R89" s="145"/>
      <c r="S89" s="146"/>
      <c r="T89" s="135">
        <f t="shared" ref="T89" si="309">COUNTIF(M89:S89,"●")</f>
        <v>0</v>
      </c>
      <c r="U89" s="147">
        <f t="shared" ref="U89" si="310">IF(COUNTA(M89:S89)=0,-1,IF(OR(COUNTIF(M89:S89,"▲")&gt;6,AND(M88&lt;$N$9,$N$9&lt;S88)),0.285,IF(T88+T89=0,0,T89/(T89+T88))))</f>
        <v>-1</v>
      </c>
      <c r="V89" s="135" t="str">
        <f>TEXT(S88,"YYYY-MM")</f>
        <v>2026-09</v>
      </c>
      <c r="W89" s="140" cm="1">
        <f t="array" ref="W89">IF(V89=V88,0,SUMPRODUCT((M88:S88&gt;=$N$8)*(M88:S88 &lt;= $N$9)*(TEXT(M88:S88,"yyyy-mm")=V89)*(M89:S89 = "●")))</f>
        <v>0</v>
      </c>
      <c r="X89" s="140" cm="1">
        <f t="array" ref="X89">IF(V89=V88,0,SUMPRODUCT((M88:S88&gt;=$N$8)*(M88:S88 &lt;= $N$9)*(TEXT(M88:S88,"yyyy-mm")=V89)*(M89:S89 = "▲")))</f>
        <v>0</v>
      </c>
      <c r="Y89" s="140" cm="1">
        <f t="array" ref="Y89">IF(V89=V88,0,SUMPRODUCT((M88:S88&gt;=$N$8)*(M88:S88 &lt;= $N$9)*(TEXT(M88:S88,"yyyy-mm")=V89)*(M89:S89 = "★")))</f>
        <v>0</v>
      </c>
      <c r="Z89" s="135"/>
      <c r="AA89" s="135" t="str">
        <f t="shared" ref="AA89" si="311">IF(AK89&gt;=0.285,"OK","NG")</f>
        <v>NG</v>
      </c>
      <c r="AB89" s="136"/>
      <c r="AC89" s="144"/>
      <c r="AD89" s="144"/>
      <c r="AE89" s="144"/>
      <c r="AF89" s="144"/>
      <c r="AG89" s="144"/>
      <c r="AH89" s="145"/>
      <c r="AI89" s="146"/>
      <c r="AJ89" s="68">
        <f t="shared" ref="AJ89" si="312">COUNTIF(AC89:AI89,"●")</f>
        <v>0</v>
      </c>
      <c r="AK89" s="70">
        <f t="shared" ref="AK89" si="313">IF(COUNTA(AC89:AI89)=0,-1,IF(OR(COUNTIF(AC89:AI89,"▲")&gt;6,AND(AC88&lt;$N$9,$N$9&lt;AI88)),0.285,IF(AJ88+AJ89=0,0,AJ89/(AJ89+AJ88))))</f>
        <v>-1</v>
      </c>
      <c r="AL89" s="68" t="str">
        <f>TEXT(AI88,"YYYY-MM")</f>
        <v>2027-02</v>
      </c>
      <c r="AM89" s="69" cm="1">
        <f t="array" ref="AM89">IF(AL89=AL88,0,SUMPRODUCT((AC88:AI88&gt;=$N$8)*(AC88:AI88 &lt;= $N$9)*(TEXT(AC88:AI88,"yyyy-mm")=AL89)*(AC89:AI89 = "●")))</f>
        <v>0</v>
      </c>
      <c r="AN89" s="69" cm="1">
        <f t="array" ref="AN89">IF(AL89=AL88,0,SUMPRODUCT((AC88:AI88&gt;=$N$8)*(AC88:AI88 &lt;= $N$9)*(TEXT(AC88:AI88,"yyyy-mm")=AL89)*(AC89:AI89 = "▲")))</f>
        <v>0</v>
      </c>
      <c r="AO89" s="69" cm="1">
        <f t="array" ref="AO89">IF(AL89=AL88,0,SUMPRODUCT((AC88:AI88&gt;=$N$8)*(AC88:AI88 &lt;= $N$9)*(TEXT(AC88:AI88,"yyyy-mm")=AL89)*(AC89:AI89 = "★")))</f>
        <v>0</v>
      </c>
      <c r="AP89" s="68"/>
      <c r="AQ89" s="19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3"/>
    </row>
    <row r="90" spans="10:55" s="8" customFormat="1" ht="19.5" customHeight="1" x14ac:dyDescent="0.45">
      <c r="J90" s="86"/>
      <c r="K90" s="135"/>
      <c r="L90" s="132">
        <v>49</v>
      </c>
      <c r="M90" s="141">
        <f>S88+1</f>
        <v>46293</v>
      </c>
      <c r="N90" s="141">
        <f t="shared" ref="N90:S90" si="314">M90+1</f>
        <v>46294</v>
      </c>
      <c r="O90" s="141">
        <f t="shared" si="314"/>
        <v>46295</v>
      </c>
      <c r="P90" s="141">
        <f t="shared" si="314"/>
        <v>46296</v>
      </c>
      <c r="Q90" s="141">
        <f t="shared" si="314"/>
        <v>46297</v>
      </c>
      <c r="R90" s="142">
        <f t="shared" si="314"/>
        <v>46298</v>
      </c>
      <c r="S90" s="143">
        <f t="shared" si="314"/>
        <v>46299</v>
      </c>
      <c r="T90" s="135">
        <f t="shared" ref="T90" si="315">COUNTIF(M91:S91,"★")</f>
        <v>0</v>
      </c>
      <c r="U90" s="135"/>
      <c r="V90" s="135" t="str">
        <f t="shared" ref="V90" si="316">TEXT(M90,"YYYY-MM")</f>
        <v>2026-09</v>
      </c>
      <c r="W90" s="140" cm="1">
        <f t="array" ref="W90">SUMPRODUCT((M90:S90&gt;=$N$8)*(M90:S90 &lt;= $N$9)*(TEXT(M90:S90,"yyyy-mm")=V90)*(M91:S91 = "●"))</f>
        <v>0</v>
      </c>
      <c r="X90" s="140" cm="1">
        <f t="array" ref="X90">SUMPRODUCT((R90:S90&gt;=$N$8)*(R90:S90 &lt;= $N$9)*(TEXT(R90:S90,"yyyy-mm")=V90)*(R91:S91 = "▲"))</f>
        <v>0</v>
      </c>
      <c r="Y90" s="140" cm="1">
        <f t="array" ref="Y90">SUMPRODUCT((M90:S90&gt;=$N$8)*(M90:S90 &lt;= $N$9)*(TEXT(M90:S90,"yyyy-mm")=V90)*(M91:S91 = "★"))</f>
        <v>0</v>
      </c>
      <c r="Z90" s="135"/>
      <c r="AA90" s="135"/>
      <c r="AB90" s="132">
        <v>70</v>
      </c>
      <c r="AC90" s="141">
        <f>AI88+1</f>
        <v>46440</v>
      </c>
      <c r="AD90" s="141">
        <f t="shared" ref="AD90:AI90" si="317">AC90+1</f>
        <v>46441</v>
      </c>
      <c r="AE90" s="141">
        <f t="shared" si="317"/>
        <v>46442</v>
      </c>
      <c r="AF90" s="141">
        <f t="shared" si="317"/>
        <v>46443</v>
      </c>
      <c r="AG90" s="141">
        <f t="shared" si="317"/>
        <v>46444</v>
      </c>
      <c r="AH90" s="142">
        <f t="shared" si="317"/>
        <v>46445</v>
      </c>
      <c r="AI90" s="143">
        <f t="shared" si="317"/>
        <v>46446</v>
      </c>
      <c r="AJ90" s="68">
        <f t="shared" ref="AJ90" si="318">COUNTIF(AC91:AI91,"★")</f>
        <v>0</v>
      </c>
      <c r="AK90" s="68"/>
      <c r="AL90" s="68" t="str">
        <f t="shared" ref="AL90" si="319">TEXT(AC90,"YYYY-MM")</f>
        <v>2027-02</v>
      </c>
      <c r="AM90" s="69" cm="1">
        <f t="array" ref="AM90">SUMPRODUCT((AC90:AI90&gt;=$N$8)*(AC90:AI90 &lt;= $N$9)*(TEXT(AC90:AI90,"yyyy-mm")=AL90)*(AC91:AI91 = "●"))</f>
        <v>0</v>
      </c>
      <c r="AN90" s="69" cm="1">
        <f t="array" ref="AN90">SUMPRODUCT((AH90:AI90&gt;=$N$8)*(AH90:AI90 &lt;= $N$9)*(TEXT(AH90:AI90,"yyyy-mm")=AL90)*(AH91:AI91 = "▲"))</f>
        <v>0</v>
      </c>
      <c r="AO90" s="69" cm="1">
        <f t="array" ref="AO90">SUMPRODUCT((AC90:AI90&gt;=$N$8)*(AC90:AI90 &lt;= $N$9)*(TEXT(AC90:AI90,"yyyy-mm")=AL90)*(AC91:AI91 = "★"))</f>
        <v>0</v>
      </c>
      <c r="AP90" s="68"/>
      <c r="AQ90" s="19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3"/>
    </row>
    <row r="91" spans="10:55" s="8" customFormat="1" ht="19.5" customHeight="1" thickBot="1" x14ac:dyDescent="0.5">
      <c r="J91" s="86"/>
      <c r="K91" s="135" t="str">
        <f t="shared" ref="K91" si="320">IF(U91&gt;=0.285,"OK","NG")</f>
        <v>NG</v>
      </c>
      <c r="L91" s="136"/>
      <c r="M91" s="144"/>
      <c r="N91" s="144"/>
      <c r="O91" s="144"/>
      <c r="P91" s="144"/>
      <c r="Q91" s="144"/>
      <c r="R91" s="145"/>
      <c r="S91" s="146"/>
      <c r="T91" s="135">
        <f t="shared" ref="T91" si="321">COUNTIF(M91:S91,"●")</f>
        <v>0</v>
      </c>
      <c r="U91" s="147">
        <f t="shared" ref="U91" si="322">IF(COUNTA(M91:S91)=0,-1,IF(OR(COUNTIF(M91:S91,"▲")&gt;6,AND(M90&lt;$N$9,$N$9&lt;S90)),0.285,IF(T90+T91=0,0,T91/(T91+T90))))</f>
        <v>-1</v>
      </c>
      <c r="V91" s="135" t="str">
        <f t="shared" ref="V91" si="323">TEXT(S90,"YYYY-MM")</f>
        <v>2026-10</v>
      </c>
      <c r="W91" s="140" cm="1">
        <f t="array" ref="W91">IF(V91=V90,0,SUMPRODUCT((M90:S90&gt;=$N$8)*(M90:S90 &lt;= $N$9)*(TEXT(M90:S90,"yyyy-mm")=V91)*(M91:S91 = "●")))</f>
        <v>0</v>
      </c>
      <c r="X91" s="140" cm="1">
        <f t="array" ref="X91">IF(V91=V90,0,SUMPRODUCT((M90:S90&gt;=$N$8)*(M90:S90 &lt;= $N$9)*(TEXT(M90:S90,"yyyy-mm")=V91)*(M91:S91 = "▲")))</f>
        <v>0</v>
      </c>
      <c r="Y91" s="140" cm="1">
        <f t="array" ref="Y91">IF(V91=V90,0,SUMPRODUCT((M90:S90&gt;=$N$8)*(M90:S90 &lt;= $N$9)*(TEXT(M90:S90,"yyyy-mm")=V91)*(M91:S91 = "★")))</f>
        <v>0</v>
      </c>
      <c r="Z91" s="135"/>
      <c r="AA91" s="135" t="str">
        <f t="shared" ref="AA91" si="324">IF(AK91&gt;=0.285,"OK","NG")</f>
        <v>NG</v>
      </c>
      <c r="AB91" s="136"/>
      <c r="AC91" s="144"/>
      <c r="AD91" s="144"/>
      <c r="AE91" s="144"/>
      <c r="AF91" s="144"/>
      <c r="AG91" s="144"/>
      <c r="AH91" s="145"/>
      <c r="AI91" s="146"/>
      <c r="AJ91" s="68">
        <f t="shared" ref="AJ91" si="325">COUNTIF(AC91:AI91,"●")</f>
        <v>0</v>
      </c>
      <c r="AK91" s="70">
        <f t="shared" ref="AK91" si="326">IF(COUNTA(AC91:AI91)=0,-1,IF(OR(COUNTIF(AC91:AI91,"▲")&gt;6,AND(AC90&lt;$N$9,$N$9&lt;AI90)),0.285,IF(AJ90+AJ91=0,0,AJ91/(AJ91+AJ90))))</f>
        <v>-1</v>
      </c>
      <c r="AL91" s="68" t="str">
        <f t="shared" ref="AL91" si="327">TEXT(AI90,"YYYY-MM")</f>
        <v>2027-02</v>
      </c>
      <c r="AM91" s="69" cm="1">
        <f t="array" ref="AM91">IF(AL91=AL90,0,SUMPRODUCT((AC90:AI90&gt;=$N$8)*(AC90:AI90 &lt;= $N$9)*(TEXT(AC90:AI90,"yyyy-mm")=AL91)*(AC91:AI91 = "●")))</f>
        <v>0</v>
      </c>
      <c r="AN91" s="69" cm="1">
        <f t="array" ref="AN91">IF(AL91=AL90,0,SUMPRODUCT((AC90:AI90&gt;=$N$8)*(AC90:AI90 &lt;= $N$9)*(TEXT(AC90:AI90,"yyyy-mm")=AL91)*(AC91:AI91 = "▲")))</f>
        <v>0</v>
      </c>
      <c r="AO91" s="69" cm="1">
        <f t="array" ref="AO91">IF(AL91=AL90,0,SUMPRODUCT((AC90:AI90&gt;=$N$8)*(AC90:AI90 &lt;= $N$9)*(TEXT(AC90:AI90,"yyyy-mm")=AL91)*(AC91:AI91 = "★")))</f>
        <v>0</v>
      </c>
      <c r="AP91" s="68"/>
      <c r="AQ91" s="19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3"/>
    </row>
    <row r="92" spans="10:55" s="8" customFormat="1" ht="19.5" customHeight="1" x14ac:dyDescent="0.45">
      <c r="J92" s="86"/>
      <c r="K92" s="135"/>
      <c r="L92" s="132">
        <v>50</v>
      </c>
      <c r="M92" s="141">
        <f>S90+1</f>
        <v>46300</v>
      </c>
      <c r="N92" s="141">
        <f t="shared" ref="N92:S92" si="328">M92+1</f>
        <v>46301</v>
      </c>
      <c r="O92" s="141">
        <f t="shared" si="328"/>
        <v>46302</v>
      </c>
      <c r="P92" s="141">
        <f t="shared" si="328"/>
        <v>46303</v>
      </c>
      <c r="Q92" s="141">
        <f t="shared" si="328"/>
        <v>46304</v>
      </c>
      <c r="R92" s="142">
        <f t="shared" si="328"/>
        <v>46305</v>
      </c>
      <c r="S92" s="143">
        <f t="shared" si="328"/>
        <v>46306</v>
      </c>
      <c r="T92" s="135">
        <f t="shared" ref="T92" si="329">COUNTIF(M93:S93,"★")</f>
        <v>0</v>
      </c>
      <c r="U92" s="135"/>
      <c r="V92" s="135" t="str">
        <f t="shared" ref="V92" si="330">TEXT(M92,"YYYY-MM")</f>
        <v>2026-10</v>
      </c>
      <c r="W92" s="140" cm="1">
        <f t="array" ref="W92">SUMPRODUCT((M92:S92&gt;=$N$8)*(M92:S92 &lt;= $N$9)*(TEXT(M92:S92,"yyyy-mm")=V92)*(M93:S93 = "●"))</f>
        <v>0</v>
      </c>
      <c r="X92" s="140" cm="1">
        <f t="array" ref="X92">SUMPRODUCT((R92:S92&gt;=$N$8)*(R92:S92 &lt;= $N$9)*(TEXT(R92:S92,"yyyy-mm")=V92)*(R93:S93 = "▲"))</f>
        <v>0</v>
      </c>
      <c r="Y92" s="140" cm="1">
        <f t="array" ref="Y92">SUMPRODUCT((M92:S92&gt;=$N$8)*(M92:S92 &lt;= $N$9)*(TEXT(M92:S92,"yyyy-mm")=V92)*(M93:S93 = "★"))</f>
        <v>0</v>
      </c>
      <c r="Z92" s="135"/>
      <c r="AA92" s="135"/>
      <c r="AB92" s="132">
        <v>71</v>
      </c>
      <c r="AC92" s="141">
        <f>AI90+1</f>
        <v>46447</v>
      </c>
      <c r="AD92" s="141">
        <f t="shared" ref="AD92:AI92" si="331">AC92+1</f>
        <v>46448</v>
      </c>
      <c r="AE92" s="141">
        <f t="shared" si="331"/>
        <v>46449</v>
      </c>
      <c r="AF92" s="141">
        <f t="shared" si="331"/>
        <v>46450</v>
      </c>
      <c r="AG92" s="141">
        <f t="shared" si="331"/>
        <v>46451</v>
      </c>
      <c r="AH92" s="142">
        <f t="shared" si="331"/>
        <v>46452</v>
      </c>
      <c r="AI92" s="143">
        <f t="shared" si="331"/>
        <v>46453</v>
      </c>
      <c r="AJ92" s="68">
        <f t="shared" ref="AJ92" si="332">COUNTIF(AC93:AI93,"★")</f>
        <v>0</v>
      </c>
      <c r="AK92" s="68"/>
      <c r="AL92" s="68" t="str">
        <f t="shared" ref="AL92" si="333">TEXT(AC92,"YYYY-MM")</f>
        <v>2027-03</v>
      </c>
      <c r="AM92" s="69" cm="1">
        <f t="array" ref="AM92">SUMPRODUCT((AC92:AI92&gt;=$N$8)*(AC92:AI92 &lt;= $N$9)*(TEXT(AC92:AI92,"yyyy-mm")=AL92)*(AC93:AI93 = "●"))</f>
        <v>0</v>
      </c>
      <c r="AN92" s="69" cm="1">
        <f t="array" ref="AN92">SUMPRODUCT((AH92:AI92&gt;=$N$8)*(AH92:AI92 &lt;= $N$9)*(TEXT(AH92:AI92,"yyyy-mm")=AL92)*(AH93:AI93 = "▲"))</f>
        <v>0</v>
      </c>
      <c r="AO92" s="69" cm="1">
        <f t="array" ref="AO92">SUMPRODUCT((AC92:AI92&gt;=$N$8)*(AC92:AI92 &lt;= $N$9)*(TEXT(AC92:AI92,"yyyy-mm")=AL92)*(AC93:AI93 = "★"))</f>
        <v>0</v>
      </c>
      <c r="AP92" s="68"/>
      <c r="AQ92" s="19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3"/>
    </row>
    <row r="93" spans="10:55" s="8" customFormat="1" ht="19.5" customHeight="1" thickBot="1" x14ac:dyDescent="0.5">
      <c r="J93" s="86"/>
      <c r="K93" s="135" t="str">
        <f t="shared" ref="K93" si="334">IF(U93&gt;=0.285,"OK","NG")</f>
        <v>NG</v>
      </c>
      <c r="L93" s="136"/>
      <c r="M93" s="144"/>
      <c r="N93" s="144"/>
      <c r="O93" s="144"/>
      <c r="P93" s="144"/>
      <c r="Q93" s="144"/>
      <c r="R93" s="145"/>
      <c r="S93" s="146"/>
      <c r="T93" s="135">
        <f t="shared" ref="T93" si="335">COUNTIF(M93:S93,"●")</f>
        <v>0</v>
      </c>
      <c r="U93" s="147">
        <f t="shared" ref="U93" si="336">IF(COUNTA(M93:S93)=0,-1,IF(OR(COUNTIF(M93:S93,"▲")&gt;6,AND(M92&lt;$N$9,$N$9&lt;S92)),0.285,IF(T92+T93=0,0,T93/(T93+T92))))</f>
        <v>-1</v>
      </c>
      <c r="V93" s="135" t="str">
        <f t="shared" ref="V93" si="337">TEXT(S92,"YYYY-MM")</f>
        <v>2026-10</v>
      </c>
      <c r="W93" s="140" cm="1">
        <f t="array" ref="W93">IF(V93=V92,0,SUMPRODUCT((M92:S92&gt;=$N$8)*(M92:S92 &lt;= $N$9)*(TEXT(M92:S92,"yyyy-mm")=V93)*(M93:S93 = "●")))</f>
        <v>0</v>
      </c>
      <c r="X93" s="140" cm="1">
        <f t="array" ref="X93">IF(V93=V92,0,SUMPRODUCT((M92:S92&gt;=$N$8)*(M92:S92 &lt;= $N$9)*(TEXT(M92:S92,"yyyy-mm")=V93)*(M93:S93 = "▲")))</f>
        <v>0</v>
      </c>
      <c r="Y93" s="140" cm="1">
        <f t="array" ref="Y93">IF(V93=V92,0,SUMPRODUCT((M92:S92&gt;=$N$8)*(M92:S92 &lt;= $N$9)*(TEXT(M92:S92,"yyyy-mm")=V93)*(M93:S93 = "★")))</f>
        <v>0</v>
      </c>
      <c r="Z93" s="135"/>
      <c r="AA93" s="135" t="str">
        <f t="shared" ref="AA93" si="338">IF(AK93&gt;=0.285,"OK","NG")</f>
        <v>NG</v>
      </c>
      <c r="AB93" s="136"/>
      <c r="AC93" s="144"/>
      <c r="AD93" s="144"/>
      <c r="AE93" s="144"/>
      <c r="AF93" s="144"/>
      <c r="AG93" s="144"/>
      <c r="AH93" s="145"/>
      <c r="AI93" s="146"/>
      <c r="AJ93" s="68">
        <f t="shared" ref="AJ93" si="339">COUNTIF(AC93:AI93,"●")</f>
        <v>0</v>
      </c>
      <c r="AK93" s="70">
        <f t="shared" ref="AK93" si="340">IF(COUNTA(AC93:AI93)=0,-1,IF(OR(COUNTIF(AC93:AI93,"▲")&gt;6,AND(AC92&lt;$N$9,$N$9&lt;AI92)),0.285,IF(AJ92+AJ93=0,0,AJ93/(AJ93+AJ92))))</f>
        <v>-1</v>
      </c>
      <c r="AL93" s="68" t="str">
        <f t="shared" ref="AL93" si="341">TEXT(AI92,"YYYY-MM")</f>
        <v>2027-03</v>
      </c>
      <c r="AM93" s="69" cm="1">
        <f t="array" ref="AM93">IF(AL93=AL92,0,SUMPRODUCT((AC92:AI92&gt;=$N$8)*(AC92:AI92 &lt;= $N$9)*(TEXT(AC92:AI92,"yyyy-mm")=AL93)*(AC93:AI93 = "●")))</f>
        <v>0</v>
      </c>
      <c r="AN93" s="69" cm="1">
        <f t="array" ref="AN93">IF(AL93=AL92,0,SUMPRODUCT((AC92:AI92&gt;=$N$8)*(AC92:AI92 &lt;= $N$9)*(TEXT(AC92:AI92,"yyyy-mm")=AL93)*(AC93:AI93 = "▲")))</f>
        <v>0</v>
      </c>
      <c r="AO93" s="69" cm="1">
        <f t="array" ref="AO93">IF(AL93=AL92,0,SUMPRODUCT((AC92:AI92&gt;=$N$8)*(AC92:AI92 &lt;= $N$9)*(TEXT(AC92:AI92,"yyyy-mm")=AL93)*(AC93:AI93 = "★")))</f>
        <v>0</v>
      </c>
      <c r="AP93" s="68"/>
      <c r="AQ93" s="19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3"/>
    </row>
    <row r="94" spans="10:55" s="8" customFormat="1" ht="19.5" customHeight="1" x14ac:dyDescent="0.45">
      <c r="J94" s="86"/>
      <c r="K94" s="135"/>
      <c r="L94" s="132">
        <v>51</v>
      </c>
      <c r="M94" s="141">
        <f>S92+1</f>
        <v>46307</v>
      </c>
      <c r="N94" s="141">
        <f t="shared" ref="N94:S94" si="342">M94+1</f>
        <v>46308</v>
      </c>
      <c r="O94" s="141">
        <f t="shared" si="342"/>
        <v>46309</v>
      </c>
      <c r="P94" s="141">
        <f t="shared" si="342"/>
        <v>46310</v>
      </c>
      <c r="Q94" s="141">
        <f t="shared" si="342"/>
        <v>46311</v>
      </c>
      <c r="R94" s="142">
        <f t="shared" si="342"/>
        <v>46312</v>
      </c>
      <c r="S94" s="143">
        <f t="shared" si="342"/>
        <v>46313</v>
      </c>
      <c r="T94" s="135">
        <f t="shared" ref="T94" si="343">COUNTIF(M95:S95,"★")</f>
        <v>0</v>
      </c>
      <c r="U94" s="135"/>
      <c r="V94" s="135" t="str">
        <f t="shared" ref="V94" si="344">TEXT(M94,"YYYY-MM")</f>
        <v>2026-10</v>
      </c>
      <c r="W94" s="140" cm="1">
        <f t="array" ref="W94">SUMPRODUCT((M94:S94&gt;=$N$8)*(M94:S94 &lt;= $N$9)*(TEXT(M94:S94,"yyyy-mm")=V94)*(M95:S95 = "●"))</f>
        <v>0</v>
      </c>
      <c r="X94" s="140" cm="1">
        <f t="array" ref="X94">SUMPRODUCT((R94:S94&gt;=$N$8)*(R94:S94 &lt;= $N$9)*(TEXT(R94:S94,"yyyy-mm")=V94)*(R95:S95 = "▲"))</f>
        <v>0</v>
      </c>
      <c r="Y94" s="140" cm="1">
        <f t="array" ref="Y94">SUMPRODUCT((M94:S94&gt;=$N$8)*(M94:S94 &lt;= $N$9)*(TEXT(M94:S94,"yyyy-mm")=V94)*(M95:S95 = "★"))</f>
        <v>0</v>
      </c>
      <c r="Z94" s="135"/>
      <c r="AA94" s="135"/>
      <c r="AB94" s="132">
        <v>72</v>
      </c>
      <c r="AC94" s="141">
        <f>AI92+1</f>
        <v>46454</v>
      </c>
      <c r="AD94" s="141">
        <f t="shared" ref="AD94:AI94" si="345">AC94+1</f>
        <v>46455</v>
      </c>
      <c r="AE94" s="141">
        <f t="shared" si="345"/>
        <v>46456</v>
      </c>
      <c r="AF94" s="141">
        <f t="shared" si="345"/>
        <v>46457</v>
      </c>
      <c r="AG94" s="141">
        <f t="shared" si="345"/>
        <v>46458</v>
      </c>
      <c r="AH94" s="142">
        <f t="shared" si="345"/>
        <v>46459</v>
      </c>
      <c r="AI94" s="143">
        <f t="shared" si="345"/>
        <v>46460</v>
      </c>
      <c r="AJ94" s="68">
        <f t="shared" ref="AJ94" si="346">COUNTIF(AC95:AI95,"★")</f>
        <v>0</v>
      </c>
      <c r="AK94" s="68"/>
      <c r="AL94" s="68" t="str">
        <f t="shared" ref="AL94" si="347">TEXT(AC94,"YYYY-MM")</f>
        <v>2027-03</v>
      </c>
      <c r="AM94" s="69" cm="1">
        <f t="array" ref="AM94">SUMPRODUCT((AC94:AI94&gt;=$N$8)*(AC94:AI94 &lt;= $N$9)*(TEXT(AC94:AI94,"yyyy-mm")=AL94)*(AC95:AI95 = "●"))</f>
        <v>0</v>
      </c>
      <c r="AN94" s="69" cm="1">
        <f t="array" ref="AN94">SUMPRODUCT((AH94:AI94&gt;=$N$8)*(AH94:AI94 &lt;= $N$9)*(TEXT(AH94:AI94,"yyyy-mm")=AL94)*(AH95:AI95 = "▲"))</f>
        <v>0</v>
      </c>
      <c r="AO94" s="69" cm="1">
        <f t="array" ref="AO94">SUMPRODUCT((AC94:AI94&gt;=$N$8)*(AC94:AI94 &lt;= $N$9)*(TEXT(AC94:AI94,"yyyy-mm")=AL94)*(AC95:AI95 = "★"))</f>
        <v>0</v>
      </c>
      <c r="AP94" s="68"/>
      <c r="AQ94" s="19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3"/>
    </row>
    <row r="95" spans="10:55" s="8" customFormat="1" ht="19.5" customHeight="1" thickBot="1" x14ac:dyDescent="0.5">
      <c r="J95" s="86"/>
      <c r="K95" s="135" t="str">
        <f t="shared" ref="K95" si="348">IF(U95&gt;=0.285,"OK","NG")</f>
        <v>NG</v>
      </c>
      <c r="L95" s="136"/>
      <c r="M95" s="144"/>
      <c r="N95" s="144"/>
      <c r="O95" s="144"/>
      <c r="P95" s="144"/>
      <c r="Q95" s="144"/>
      <c r="R95" s="145"/>
      <c r="S95" s="146"/>
      <c r="T95" s="135">
        <f t="shared" ref="T95" si="349">COUNTIF(M95:S95,"●")</f>
        <v>0</v>
      </c>
      <c r="U95" s="147">
        <f t="shared" ref="U95" si="350">IF(COUNTA(M95:S95)=0,-1,IF(OR(COUNTIF(M95:S95,"▲")&gt;6,AND(M94&lt;$N$9,$N$9&lt;S94)),0.285,IF(T94+T95=0,0,T95/(T95+T94))))</f>
        <v>-1</v>
      </c>
      <c r="V95" s="135" t="str">
        <f t="shared" ref="V95" si="351">TEXT(S94,"YYYY-MM")</f>
        <v>2026-10</v>
      </c>
      <c r="W95" s="140" cm="1">
        <f t="array" ref="W95">IF(V95=V94,0,SUMPRODUCT((M94:S94&gt;=$N$8)*(M94:S94 &lt;= $N$9)*(TEXT(M94:S94,"yyyy-mm")=V95)*(M95:S95 = "●")))</f>
        <v>0</v>
      </c>
      <c r="X95" s="140" cm="1">
        <f t="array" ref="X95">IF(V95=V94,0,SUMPRODUCT((M94:S94&gt;=$N$8)*(M94:S94 &lt;= $N$9)*(TEXT(M94:S94,"yyyy-mm")=V95)*(M95:S95 = "▲")))</f>
        <v>0</v>
      </c>
      <c r="Y95" s="140" cm="1">
        <f t="array" ref="Y95">IF(V95=V94,0,SUMPRODUCT((M94:S94&gt;=$N$8)*(M94:S94 &lt;= $N$9)*(TEXT(M94:S94,"yyyy-mm")=V95)*(M95:S95 = "★")))</f>
        <v>0</v>
      </c>
      <c r="Z95" s="135"/>
      <c r="AA95" s="135" t="str">
        <f t="shared" ref="AA95" si="352">IF(AK95&gt;=0.285,"OK","NG")</f>
        <v>NG</v>
      </c>
      <c r="AB95" s="136"/>
      <c r="AC95" s="144"/>
      <c r="AD95" s="144"/>
      <c r="AE95" s="144"/>
      <c r="AF95" s="144"/>
      <c r="AG95" s="144"/>
      <c r="AH95" s="145"/>
      <c r="AI95" s="146"/>
      <c r="AJ95" s="68">
        <f t="shared" ref="AJ95" si="353">COUNTIF(AC95:AI95,"●")</f>
        <v>0</v>
      </c>
      <c r="AK95" s="70">
        <f t="shared" ref="AK95" si="354">IF(COUNTA(AC95:AI95)=0,-1,IF(OR(COUNTIF(AC95:AI95,"▲")&gt;6,AND(AC94&lt;$N$9,$N$9&lt;AI94)),0.285,IF(AJ94+AJ95=0,0,AJ95/(AJ95+AJ94))))</f>
        <v>-1</v>
      </c>
      <c r="AL95" s="68" t="str">
        <f t="shared" ref="AL95" si="355">TEXT(AI94,"YYYY-MM")</f>
        <v>2027-03</v>
      </c>
      <c r="AM95" s="69" cm="1">
        <f t="array" ref="AM95">IF(AL95=AL94,0,SUMPRODUCT((AC94:AI94&gt;=$N$8)*(AC94:AI94 &lt;= $N$9)*(TEXT(AC94:AI94,"yyyy-mm")=AL95)*(AC95:AI95 = "●")))</f>
        <v>0</v>
      </c>
      <c r="AN95" s="69" cm="1">
        <f t="array" ref="AN95">IF(AL95=AL94,0,SUMPRODUCT((AC94:AI94&gt;=$N$8)*(AC94:AI94 &lt;= $N$9)*(TEXT(AC94:AI94,"yyyy-mm")=AL95)*(AC95:AI95 = "▲")))</f>
        <v>0</v>
      </c>
      <c r="AO95" s="69" cm="1">
        <f t="array" ref="AO95">IF(AL95=AL94,0,SUMPRODUCT((AC94:AI94&gt;=$N$8)*(AC94:AI94 &lt;= $N$9)*(TEXT(AC94:AI94,"yyyy-mm")=AL95)*(AC95:AI95 = "★")))</f>
        <v>0</v>
      </c>
      <c r="AP95" s="68"/>
      <c r="AQ95" s="19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3"/>
    </row>
    <row r="96" spans="10:55" s="8" customFormat="1" ht="19.5" customHeight="1" x14ac:dyDescent="0.45">
      <c r="J96" s="86"/>
      <c r="K96" s="135"/>
      <c r="L96" s="132">
        <v>52</v>
      </c>
      <c r="M96" s="141">
        <f>S94+1</f>
        <v>46314</v>
      </c>
      <c r="N96" s="141">
        <f t="shared" ref="N96:S96" si="356">M96+1</f>
        <v>46315</v>
      </c>
      <c r="O96" s="141">
        <f t="shared" si="356"/>
        <v>46316</v>
      </c>
      <c r="P96" s="141">
        <f t="shared" si="356"/>
        <v>46317</v>
      </c>
      <c r="Q96" s="141">
        <f t="shared" si="356"/>
        <v>46318</v>
      </c>
      <c r="R96" s="142">
        <f t="shared" si="356"/>
        <v>46319</v>
      </c>
      <c r="S96" s="143">
        <f t="shared" si="356"/>
        <v>46320</v>
      </c>
      <c r="T96" s="135">
        <f t="shared" ref="T96" si="357">COUNTIF(M97:S97,"★")</f>
        <v>0</v>
      </c>
      <c r="U96" s="135"/>
      <c r="V96" s="135" t="str">
        <f t="shared" ref="V96" si="358">TEXT(M96,"YYYY-MM")</f>
        <v>2026-10</v>
      </c>
      <c r="W96" s="140" cm="1">
        <f t="array" ref="W96">SUMPRODUCT((M96:S96&gt;=$N$8)*(M96:S96 &lt;= $N$9)*(TEXT(M96:S96,"yyyy-mm")=V96)*(M97:S97 = "●"))</f>
        <v>0</v>
      </c>
      <c r="X96" s="140" cm="1">
        <f t="array" ref="X96">SUMPRODUCT((R96:S96&gt;=$N$8)*(R96:S96 &lt;= $N$9)*(TEXT(R96:S96,"yyyy-mm")=V96)*(R97:S97 = "▲"))</f>
        <v>0</v>
      </c>
      <c r="Y96" s="140" cm="1">
        <f t="array" ref="Y96">SUMPRODUCT((M96:S96&gt;=$N$8)*(M96:S96 &lt;= $N$9)*(TEXT(M96:S96,"yyyy-mm")=V96)*(M97:S97 = "★"))</f>
        <v>0</v>
      </c>
      <c r="Z96" s="135"/>
      <c r="AA96" s="135"/>
      <c r="AB96" s="132">
        <v>73</v>
      </c>
      <c r="AC96" s="141">
        <f>AI92+1</f>
        <v>46454</v>
      </c>
      <c r="AD96" s="141">
        <f t="shared" ref="AD96:AI96" si="359">AC96+1</f>
        <v>46455</v>
      </c>
      <c r="AE96" s="141">
        <f t="shared" si="359"/>
        <v>46456</v>
      </c>
      <c r="AF96" s="141">
        <f t="shared" si="359"/>
        <v>46457</v>
      </c>
      <c r="AG96" s="141">
        <f t="shared" si="359"/>
        <v>46458</v>
      </c>
      <c r="AH96" s="142">
        <f t="shared" si="359"/>
        <v>46459</v>
      </c>
      <c r="AI96" s="143">
        <f t="shared" si="359"/>
        <v>46460</v>
      </c>
      <c r="AJ96" s="68">
        <f t="shared" ref="AJ96" si="360">COUNTIF(AC97:AI97,"★")</f>
        <v>0</v>
      </c>
      <c r="AK96" s="68"/>
      <c r="AL96" s="68" t="str">
        <f t="shared" ref="AL96" si="361">TEXT(AC96,"YYYY-MM")</f>
        <v>2027-03</v>
      </c>
      <c r="AM96" s="69" cm="1">
        <f t="array" ref="AM96">SUMPRODUCT((AC96:AI96&gt;=$N$8)*(AC96:AI96 &lt;= $N$9)*(TEXT(AC96:AI96,"yyyy-mm")=AL96)*(AC97:AI97 = "●"))</f>
        <v>0</v>
      </c>
      <c r="AN96" s="69" cm="1">
        <f t="array" ref="AN96">SUMPRODUCT((AH96:AI96&gt;=$N$8)*(AH96:AI96 &lt;= $N$9)*(TEXT(AH96:AI96,"yyyy-mm")=AL96)*(AH97:AI97 = "▲"))</f>
        <v>0</v>
      </c>
      <c r="AO96" s="69" cm="1">
        <f t="array" ref="AO96">SUMPRODUCT((AC96:AI96&gt;=$N$8)*(AC96:AI96 &lt;= $N$9)*(TEXT(AC96:AI96,"yyyy-mm")=AL96)*(AC97:AI97 = "★"))</f>
        <v>0</v>
      </c>
      <c r="AP96" s="65"/>
      <c r="AQ96" s="7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3"/>
    </row>
    <row r="97" spans="10:55" s="8" customFormat="1" ht="19.5" customHeight="1" thickBot="1" x14ac:dyDescent="0.5">
      <c r="J97" s="86"/>
      <c r="K97" s="135" t="str">
        <f t="shared" ref="K97" si="362">IF(U97&gt;=0.285,"OK","NG")</f>
        <v>NG</v>
      </c>
      <c r="L97" s="136"/>
      <c r="M97" s="144"/>
      <c r="N97" s="144"/>
      <c r="O97" s="144"/>
      <c r="P97" s="144"/>
      <c r="Q97" s="144"/>
      <c r="R97" s="145"/>
      <c r="S97" s="146"/>
      <c r="T97" s="135">
        <f t="shared" ref="T97" si="363">COUNTIF(M97:S97,"●")</f>
        <v>0</v>
      </c>
      <c r="U97" s="147">
        <f t="shared" ref="U97" si="364">IF(COUNTA(M97:S97)=0,-1,IF(OR(COUNTIF(M97:S97,"▲")&gt;6,AND(M96&lt;$N$9,$N$9&lt;S96)),0.285,IF(T96+T97=0,0,T97/(T97+T96))))</f>
        <v>-1</v>
      </c>
      <c r="V97" s="135" t="str">
        <f t="shared" ref="V97" si="365">TEXT(S96,"YYYY-MM")</f>
        <v>2026-10</v>
      </c>
      <c r="W97" s="140" cm="1">
        <f t="array" ref="W97">IF(V97=V96,0,SUMPRODUCT((M96:S96&gt;=$N$8)*(M96:S96 &lt;= $N$9)*(TEXT(M96:S96,"yyyy-mm")=V97)*(M97:S97 = "●")))</f>
        <v>0</v>
      </c>
      <c r="X97" s="140" cm="1">
        <f t="array" ref="X97">IF(V97=V96,0,SUMPRODUCT((M96:S96&gt;=$N$8)*(M96:S96 &lt;= $N$9)*(TEXT(M96:S96,"yyyy-mm")=V97)*(M97:S97 = "▲")))</f>
        <v>0</v>
      </c>
      <c r="Y97" s="140" cm="1">
        <f t="array" ref="Y97">IF(V97=V96,0,SUMPRODUCT((M96:S96&gt;=$N$8)*(M96:S96 &lt;= $N$9)*(TEXT(M96:S96,"yyyy-mm")=V97)*(M97:S97 = "★")))</f>
        <v>0</v>
      </c>
      <c r="Z97" s="135"/>
      <c r="AA97" s="135" t="str">
        <f t="shared" ref="AA97" si="366">IF(AK97&gt;=0.285,"OK","NG")</f>
        <v>NG</v>
      </c>
      <c r="AB97" s="136"/>
      <c r="AC97" s="144"/>
      <c r="AD97" s="144"/>
      <c r="AE97" s="144"/>
      <c r="AF97" s="144"/>
      <c r="AG97" s="144"/>
      <c r="AH97" s="145"/>
      <c r="AI97" s="146"/>
      <c r="AJ97" s="68">
        <f t="shared" ref="AJ97" si="367">COUNTIF(AC97:AI97,"●")</f>
        <v>0</v>
      </c>
      <c r="AK97" s="70">
        <f t="shared" ref="AK97" si="368">IF(COUNTA(AC97:AI97)=0,-1,IF(OR(COUNTIF(AC97:AI97,"▲")&gt;6,AND(AC96&lt;$N$9,$N$9&lt;AI96)),0.285,IF(AJ96+AJ97=0,0,AJ97/(AJ97+AJ96))))</f>
        <v>-1</v>
      </c>
      <c r="AL97" s="68" t="str">
        <f t="shared" ref="AL97" si="369">TEXT(AI96,"YYYY-MM")</f>
        <v>2027-03</v>
      </c>
      <c r="AM97" s="69" cm="1">
        <f t="array" ref="AM97">IF(AL97=AL96,0,SUMPRODUCT((AC96:AI96&gt;=$N$8)*(AC96:AI96 &lt;= $N$9)*(TEXT(AC96:AI96,"yyyy-mm")=AL97)*(AC97:AI97 = "●")))</f>
        <v>0</v>
      </c>
      <c r="AN97" s="69" cm="1">
        <f t="array" ref="AN97">IF(AL97=AL96,0,SUMPRODUCT((AC96:AI96&gt;=$N$8)*(AC96:AI96 &lt;= $N$9)*(TEXT(AC96:AI96,"yyyy-mm")=AL97)*(AC97:AI97 = "▲")))</f>
        <v>0</v>
      </c>
      <c r="AO97" s="69" cm="1">
        <f t="array" ref="AO97">IF(AL97=AL96,0,SUMPRODUCT((AC96:AI96&gt;=$N$8)*(AC96:AI96 &lt;= $N$9)*(TEXT(AC96:AI96,"yyyy-mm")=AL97)*(AC97:AI97 = "★")))</f>
        <v>0</v>
      </c>
      <c r="AP97" s="65"/>
      <c r="AQ97" s="7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3"/>
    </row>
    <row r="98" spans="10:55" s="8" customFormat="1" ht="19.5" customHeight="1" x14ac:dyDescent="0.45">
      <c r="J98" s="86"/>
      <c r="K98" s="135"/>
      <c r="L98" s="132">
        <v>53</v>
      </c>
      <c r="M98" s="141">
        <f>S96+1</f>
        <v>46321</v>
      </c>
      <c r="N98" s="141">
        <f t="shared" ref="N98:S98" si="370">M98+1</f>
        <v>46322</v>
      </c>
      <c r="O98" s="141">
        <f t="shared" si="370"/>
        <v>46323</v>
      </c>
      <c r="P98" s="141">
        <f t="shared" si="370"/>
        <v>46324</v>
      </c>
      <c r="Q98" s="141">
        <f t="shared" si="370"/>
        <v>46325</v>
      </c>
      <c r="R98" s="142">
        <f t="shared" si="370"/>
        <v>46326</v>
      </c>
      <c r="S98" s="143">
        <f t="shared" si="370"/>
        <v>46327</v>
      </c>
      <c r="T98" s="135">
        <f t="shared" ref="T98" si="371">COUNTIF(M99:S99,"★")</f>
        <v>0</v>
      </c>
      <c r="U98" s="135"/>
      <c r="V98" s="135" t="str">
        <f t="shared" ref="V98" si="372">TEXT(M98,"YYYY-MM")</f>
        <v>2026-10</v>
      </c>
      <c r="W98" s="140" cm="1">
        <f t="array" ref="W98">SUMPRODUCT((M98:S98&gt;=$N$8)*(M98:S98 &lt;= $N$9)*(TEXT(M98:S98,"yyyy-mm")=V98)*(M99:S99 = "●"))</f>
        <v>0</v>
      </c>
      <c r="X98" s="140" cm="1">
        <f t="array" ref="X98">SUMPRODUCT((R98:S98&gt;=$N$8)*(R98:S98 &lt;= $N$9)*(TEXT(R98:S98,"yyyy-mm")=V98)*(R99:S99 = "▲"))</f>
        <v>0</v>
      </c>
      <c r="Y98" s="140" cm="1">
        <f t="array" ref="Y98">SUMPRODUCT((M98:S98&gt;=$N$8)*(M98:S98 &lt;= $N$9)*(TEXT(M98:S98,"yyyy-mm")=V98)*(M99:S99 = "★"))</f>
        <v>0</v>
      </c>
      <c r="Z98" s="135"/>
      <c r="AA98" s="135"/>
      <c r="AB98" s="132">
        <v>74</v>
      </c>
      <c r="AC98" s="141">
        <f>AI96+1</f>
        <v>46461</v>
      </c>
      <c r="AD98" s="141">
        <f t="shared" ref="AD98:AI98" si="373">AC98+1</f>
        <v>46462</v>
      </c>
      <c r="AE98" s="141">
        <f t="shared" si="373"/>
        <v>46463</v>
      </c>
      <c r="AF98" s="141">
        <f t="shared" si="373"/>
        <v>46464</v>
      </c>
      <c r="AG98" s="141">
        <f t="shared" si="373"/>
        <v>46465</v>
      </c>
      <c r="AH98" s="142">
        <f t="shared" si="373"/>
        <v>46466</v>
      </c>
      <c r="AI98" s="143">
        <f t="shared" si="373"/>
        <v>46467</v>
      </c>
      <c r="AJ98" s="68">
        <f t="shared" ref="AJ98" si="374">COUNTIF(AC99:AI99,"★")</f>
        <v>0</v>
      </c>
      <c r="AK98" s="68"/>
      <c r="AL98" s="68" t="str">
        <f t="shared" ref="AL98" si="375">TEXT(AC98,"YYYY-MM")</f>
        <v>2027-03</v>
      </c>
      <c r="AM98" s="69" cm="1">
        <f t="array" ref="AM98">SUMPRODUCT((AC98:AI98&gt;=$N$8)*(AC98:AI98 &lt;= $N$9)*(TEXT(AC98:AI98,"yyyy-mm")=AL98)*(AC99:AI99 = "●"))</f>
        <v>0</v>
      </c>
      <c r="AN98" s="69" cm="1">
        <f t="array" ref="AN98">SUMPRODUCT((AH98:AI98&gt;=$N$8)*(AH98:AI98 &lt;= $N$9)*(TEXT(AH98:AI98,"yyyy-mm")=AL98)*(AH99:AI99 = "▲"))</f>
        <v>0</v>
      </c>
      <c r="AO98" s="69" cm="1">
        <f t="array" ref="AO98">SUMPRODUCT((AC98:AI98&gt;=$N$8)*(AC98:AI98 &lt;= $N$9)*(TEXT(AC98:AI98,"yyyy-mm")=AL98)*(AC99:AI99 = "★"))</f>
        <v>0</v>
      </c>
      <c r="AP98" s="65"/>
      <c r="AQ98" s="7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3"/>
    </row>
    <row r="99" spans="10:55" s="8" customFormat="1" ht="19.5" customHeight="1" thickBot="1" x14ac:dyDescent="0.5">
      <c r="J99" s="86"/>
      <c r="K99" s="135" t="str">
        <f t="shared" ref="K99" si="376">IF(U99&gt;=0.285,"OK","NG")</f>
        <v>NG</v>
      </c>
      <c r="L99" s="136"/>
      <c r="M99" s="144"/>
      <c r="N99" s="144"/>
      <c r="O99" s="144"/>
      <c r="P99" s="144"/>
      <c r="Q99" s="144"/>
      <c r="R99" s="145"/>
      <c r="S99" s="146"/>
      <c r="T99" s="135">
        <f t="shared" ref="T99" si="377">COUNTIF(M99:S99,"●")</f>
        <v>0</v>
      </c>
      <c r="U99" s="147">
        <f t="shared" ref="U99" si="378">IF(COUNTA(M99:S99)=0,-1,IF(OR(COUNTIF(M99:S99,"▲")&gt;6,AND(M98&lt;$N$9,$N$9&lt;S98)),0.285,IF(T98+T99=0,0,T99/(T99+T98))))</f>
        <v>-1</v>
      </c>
      <c r="V99" s="135" t="str">
        <f t="shared" ref="V99" si="379">TEXT(S98,"YYYY-MM")</f>
        <v>2026-11</v>
      </c>
      <c r="W99" s="140" cm="1">
        <f t="array" ref="W99">IF(V99=V98,0,SUMPRODUCT((M98:S98&gt;=$N$8)*(M98:S98 &lt;= $N$9)*(TEXT(M98:S98,"yyyy-mm")=V99)*(M99:S99 = "●")))</f>
        <v>0</v>
      </c>
      <c r="X99" s="140" cm="1">
        <f t="array" ref="X99">IF(V99=V98,0,SUMPRODUCT((M98:S98&gt;=$N$8)*(M98:S98 &lt;= $N$9)*(TEXT(M98:S98,"yyyy-mm")=V99)*(M99:S99 = "▲")))</f>
        <v>0</v>
      </c>
      <c r="Y99" s="140" cm="1">
        <f t="array" ref="Y99">IF(V99=V98,0,SUMPRODUCT((M98:S98&gt;=$N$8)*(M98:S98 &lt;= $N$9)*(TEXT(M98:S98,"yyyy-mm")=V99)*(M99:S99 = "★")))</f>
        <v>0</v>
      </c>
      <c r="Z99" s="135"/>
      <c r="AA99" s="135" t="str">
        <f t="shared" ref="AA99" si="380">IF(AK99&gt;=0.285,"OK","NG")</f>
        <v>NG</v>
      </c>
      <c r="AB99" s="136"/>
      <c r="AC99" s="144"/>
      <c r="AD99" s="144"/>
      <c r="AE99" s="144"/>
      <c r="AF99" s="144"/>
      <c r="AG99" s="144"/>
      <c r="AH99" s="145"/>
      <c r="AI99" s="146"/>
      <c r="AJ99" s="68">
        <f t="shared" ref="AJ99" si="381">COUNTIF(AC99:AI99,"●")</f>
        <v>0</v>
      </c>
      <c r="AK99" s="70">
        <f t="shared" ref="AK99" si="382">IF(COUNTA(AC99:AI99)=0,-1,IF(OR(COUNTIF(AC99:AI99,"▲")&gt;6,AND(AC98&lt;$N$9,$N$9&lt;AI98)),0.285,IF(AJ98+AJ99=0,0,AJ99/(AJ99+AJ98))))</f>
        <v>-1</v>
      </c>
      <c r="AL99" s="68" t="str">
        <f t="shared" ref="AL99" si="383">TEXT(AI98,"YYYY-MM")</f>
        <v>2027-03</v>
      </c>
      <c r="AM99" s="69" cm="1">
        <f t="array" ref="AM99">IF(AL99=AL98,0,SUMPRODUCT((AC98:AI98&gt;=$N$8)*(AC98:AI98 &lt;= $N$9)*(TEXT(AC98:AI98,"yyyy-mm")=AL99)*(AC99:AI99 = "●")))</f>
        <v>0</v>
      </c>
      <c r="AN99" s="69" cm="1">
        <f t="array" ref="AN99">IF(AL99=AL98,0,SUMPRODUCT((AC98:AI98&gt;=$N$8)*(AC98:AI98 &lt;= $N$9)*(TEXT(AC98:AI98,"yyyy-mm")=AL99)*(AC99:AI99 = "▲")))</f>
        <v>0</v>
      </c>
      <c r="AO99" s="69" cm="1">
        <f t="array" ref="AO99">IF(AL99=AL98,0,SUMPRODUCT((AC98:AI98&gt;=$N$8)*(AC98:AI98 &lt;= $N$9)*(TEXT(AC98:AI98,"yyyy-mm")=AL99)*(AC99:AI99 = "★")))</f>
        <v>0</v>
      </c>
      <c r="AP99" s="65"/>
      <c r="AQ99" s="7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3"/>
    </row>
    <row r="100" spans="10:55" s="8" customFormat="1" ht="19.5" customHeight="1" x14ac:dyDescent="0.45">
      <c r="J100" s="86"/>
      <c r="K100" s="87"/>
      <c r="L100" s="28"/>
      <c r="M100" s="28"/>
      <c r="N100" s="28"/>
      <c r="O100" s="28"/>
      <c r="P100" s="28"/>
      <c r="Q100" s="28"/>
      <c r="R100" s="28"/>
      <c r="S100" s="28"/>
      <c r="T100" s="86"/>
      <c r="U100" s="148">
        <f>IFERROR(AVERAGEIF(U58:U99,"&gt;-1"),0)</f>
        <v>0</v>
      </c>
      <c r="V100" s="86"/>
      <c r="W100" s="81"/>
      <c r="X100" s="81"/>
      <c r="Y100" s="81"/>
      <c r="Z100" s="86"/>
      <c r="AA100" s="88"/>
      <c r="AB100" s="28"/>
      <c r="AC100" s="28"/>
      <c r="AD100" s="28"/>
      <c r="AE100" s="28"/>
      <c r="AF100" s="28"/>
      <c r="AG100" s="28"/>
      <c r="AH100" s="28"/>
      <c r="AI100" s="28"/>
      <c r="AJ100" s="65"/>
      <c r="AK100" s="71">
        <f>IFERROR(AVERAGEIF(AK58:AK99,"&gt;-1"),0)</f>
        <v>0</v>
      </c>
      <c r="AL100" s="65"/>
      <c r="AM100" s="64"/>
      <c r="AN100" s="64"/>
      <c r="AO100" s="64"/>
      <c r="AP100" s="65"/>
      <c r="AQ100" s="7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3"/>
    </row>
    <row r="101" spans="10:55" ht="19.5" customHeight="1" x14ac:dyDescent="0.45">
      <c r="J101" s="86"/>
      <c r="K101" s="87"/>
      <c r="L101" s="28"/>
      <c r="M101" s="28"/>
      <c r="N101" s="28"/>
      <c r="O101" s="28"/>
      <c r="P101" s="28"/>
      <c r="Q101" s="28"/>
      <c r="R101" s="28"/>
      <c r="S101" s="28"/>
      <c r="T101" s="86"/>
      <c r="U101" s="86"/>
      <c r="V101" s="86"/>
      <c r="W101" s="81"/>
      <c r="X101" s="81"/>
      <c r="Y101" s="81"/>
      <c r="Z101" s="86"/>
      <c r="AA101" s="88"/>
      <c r="AB101" s="28"/>
      <c r="AC101" s="28"/>
      <c r="AD101" s="28"/>
      <c r="AE101" s="28"/>
      <c r="AF101" s="28"/>
      <c r="AG101" s="28"/>
      <c r="AH101" s="28"/>
      <c r="AI101" s="28"/>
      <c r="AJ101" s="65"/>
      <c r="AK101" s="65"/>
      <c r="AL101" s="65"/>
      <c r="AM101" s="64"/>
      <c r="AN101" s="64"/>
      <c r="AO101" s="64"/>
      <c r="AP101" s="65"/>
    </row>
    <row r="102" spans="10:55" s="8" customFormat="1" ht="24" customHeight="1" x14ac:dyDescent="0.45">
      <c r="J102" s="75" t="s">
        <v>63</v>
      </c>
      <c r="K102" s="76"/>
      <c r="L102" s="76"/>
      <c r="M102" s="77"/>
      <c r="N102" s="78"/>
      <c r="O102" s="79"/>
      <c r="P102" s="79"/>
      <c r="Q102" s="79"/>
      <c r="R102" s="79"/>
      <c r="S102" s="79"/>
      <c r="T102" s="80"/>
      <c r="U102" s="80"/>
      <c r="V102" s="80"/>
      <c r="W102" s="81"/>
      <c r="X102" s="81"/>
      <c r="Y102" s="81"/>
      <c r="Z102" s="80"/>
      <c r="AA102" s="82"/>
      <c r="AB102" s="79"/>
      <c r="AC102" s="79"/>
      <c r="AD102" s="79"/>
      <c r="AE102" s="79"/>
      <c r="AF102" s="28"/>
      <c r="AG102" s="28"/>
      <c r="AH102" s="28"/>
      <c r="AI102" s="28"/>
      <c r="AJ102" s="65"/>
      <c r="AK102" s="65"/>
      <c r="AL102" s="65"/>
      <c r="AM102" s="64"/>
      <c r="AN102" s="64"/>
      <c r="AO102" s="64"/>
      <c r="AP102" s="68"/>
      <c r="AQ102" s="19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3"/>
    </row>
    <row r="103" spans="10:55" s="8" customFormat="1" ht="27" customHeight="1" x14ac:dyDescent="0.45">
      <c r="J103" s="83"/>
      <c r="K103" s="84"/>
      <c r="L103" s="84"/>
      <c r="M103" s="60" t="s">
        <v>97</v>
      </c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28"/>
      <c r="AI103" s="28"/>
      <c r="AJ103" s="65"/>
      <c r="AK103" s="65"/>
      <c r="AL103" s="65"/>
      <c r="AM103" s="64"/>
      <c r="AN103" s="64"/>
      <c r="AO103" s="64"/>
      <c r="AP103" s="68"/>
      <c r="AQ103" s="19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3"/>
    </row>
    <row r="104" spans="10:55" s="8" customFormat="1" ht="19.5" customHeight="1" x14ac:dyDescent="0.45">
      <c r="J104" s="83"/>
      <c r="K104" s="84"/>
      <c r="L104" s="84"/>
      <c r="M104" s="149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28"/>
      <c r="AI104" s="28"/>
      <c r="AJ104" s="65"/>
      <c r="AK104" s="65"/>
      <c r="AL104" s="65"/>
      <c r="AM104" s="64"/>
      <c r="AN104" s="64"/>
      <c r="AO104" s="64"/>
      <c r="AP104" s="68"/>
      <c r="AQ104" s="19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3"/>
    </row>
    <row r="105" spans="10:55" s="8" customFormat="1" ht="19.5" customHeight="1" x14ac:dyDescent="0.45">
      <c r="J105" s="86"/>
      <c r="K105" s="87"/>
      <c r="L105" s="28"/>
      <c r="M105" s="28"/>
      <c r="N105" s="28"/>
      <c r="O105" s="28"/>
      <c r="P105" s="28"/>
      <c r="Q105" s="28"/>
      <c r="R105" s="28"/>
      <c r="S105" s="28"/>
      <c r="T105" s="86"/>
      <c r="U105" s="86"/>
      <c r="V105" s="86"/>
      <c r="W105" s="81"/>
      <c r="X105" s="81"/>
      <c r="Y105" s="81"/>
      <c r="Z105" s="86"/>
      <c r="AA105" s="88"/>
      <c r="AB105" s="28"/>
      <c r="AC105" s="28"/>
      <c r="AD105" s="28"/>
      <c r="AE105" s="28"/>
      <c r="AF105" s="28"/>
      <c r="AG105" s="28"/>
      <c r="AH105" s="28"/>
      <c r="AI105" s="28"/>
      <c r="AJ105" s="65"/>
      <c r="AK105" s="65"/>
      <c r="AL105" s="65"/>
      <c r="AM105" s="64"/>
      <c r="AN105" s="64"/>
      <c r="AO105" s="64"/>
      <c r="AP105" s="68"/>
      <c r="AQ105" s="19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3"/>
    </row>
    <row r="106" spans="10:55" s="8" customFormat="1" ht="19.5" customHeight="1" thickBot="1" x14ac:dyDescent="0.5">
      <c r="J106" s="86"/>
      <c r="K106" s="87"/>
      <c r="L106" s="28"/>
      <c r="M106" s="28"/>
      <c r="N106" s="28"/>
      <c r="O106" s="28"/>
      <c r="P106" s="28"/>
      <c r="Q106" s="28"/>
      <c r="R106" s="28"/>
      <c r="S106" s="28"/>
      <c r="T106" s="86"/>
      <c r="U106" s="86"/>
      <c r="V106" s="86"/>
      <c r="W106" s="81"/>
      <c r="X106" s="81"/>
      <c r="Y106" s="81"/>
      <c r="Z106" s="86"/>
      <c r="AA106" s="88"/>
      <c r="AB106" s="28"/>
      <c r="AC106" s="28"/>
      <c r="AD106" s="28"/>
      <c r="AE106" s="28"/>
      <c r="AF106" s="28"/>
      <c r="AG106" s="28"/>
      <c r="AH106" s="28"/>
      <c r="AI106" s="28"/>
      <c r="AJ106" s="65"/>
      <c r="AK106" s="65"/>
      <c r="AL106" s="65"/>
      <c r="AM106" s="64"/>
      <c r="AN106" s="64"/>
      <c r="AO106" s="64"/>
      <c r="AP106" s="68"/>
      <c r="AQ106" s="19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3"/>
    </row>
    <row r="107" spans="10:55" s="8" customFormat="1" ht="19.5" customHeight="1" x14ac:dyDescent="0.45">
      <c r="J107" s="86"/>
      <c r="K107" s="86"/>
      <c r="L107" s="132" t="s">
        <v>47</v>
      </c>
      <c r="M107" s="133" t="str">
        <f>"実施状況（"&amp;YEAR(M109)&amp;"年～）"</f>
        <v>実施状況（2027年～）</v>
      </c>
      <c r="N107" s="133"/>
      <c r="O107" s="133"/>
      <c r="P107" s="133"/>
      <c r="Q107" s="133"/>
      <c r="R107" s="133"/>
      <c r="S107" s="134"/>
      <c r="T107" s="86"/>
      <c r="U107" s="86"/>
      <c r="V107" s="86"/>
      <c r="W107" s="81"/>
      <c r="X107" s="81"/>
      <c r="Y107" s="81"/>
      <c r="Z107" s="86"/>
      <c r="AA107" s="28"/>
      <c r="AB107" s="132" t="s">
        <v>47</v>
      </c>
      <c r="AC107" s="133" t="str">
        <f>"実施状況（"&amp;YEAR(AC109)&amp;"年～）"</f>
        <v>実施状況（2027年～）</v>
      </c>
      <c r="AD107" s="133"/>
      <c r="AE107" s="133"/>
      <c r="AF107" s="133"/>
      <c r="AG107" s="133"/>
      <c r="AH107" s="133"/>
      <c r="AI107" s="134"/>
      <c r="AJ107" s="65"/>
      <c r="AK107" s="65"/>
      <c r="AL107" s="65"/>
      <c r="AM107" s="64"/>
      <c r="AN107" s="64"/>
      <c r="AO107" s="64"/>
      <c r="AP107" s="68"/>
      <c r="AQ107" s="19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3"/>
    </row>
    <row r="108" spans="10:55" s="8" customFormat="1" ht="19.5" customHeight="1" thickBot="1" x14ac:dyDescent="0.5">
      <c r="J108" s="86"/>
      <c r="K108" s="135" t="s">
        <v>48</v>
      </c>
      <c r="L108" s="136"/>
      <c r="M108" s="137" t="s">
        <v>49</v>
      </c>
      <c r="N108" s="137" t="s">
        <v>50</v>
      </c>
      <c r="O108" s="137" t="s">
        <v>51</v>
      </c>
      <c r="P108" s="137" t="s">
        <v>52</v>
      </c>
      <c r="Q108" s="137" t="s">
        <v>53</v>
      </c>
      <c r="R108" s="138" t="s">
        <v>54</v>
      </c>
      <c r="S108" s="139" t="s">
        <v>55</v>
      </c>
      <c r="T108" s="135" t="s">
        <v>47</v>
      </c>
      <c r="U108" s="86" t="s">
        <v>56</v>
      </c>
      <c r="V108" s="86" t="s">
        <v>57</v>
      </c>
      <c r="W108" s="140" t="s">
        <v>38</v>
      </c>
      <c r="X108" s="140" t="s">
        <v>39</v>
      </c>
      <c r="Y108" s="140" t="s">
        <v>40</v>
      </c>
      <c r="Z108" s="86"/>
      <c r="AA108" s="135" t="s">
        <v>48</v>
      </c>
      <c r="AB108" s="136"/>
      <c r="AC108" s="137" t="s">
        <v>49</v>
      </c>
      <c r="AD108" s="137" t="s">
        <v>50</v>
      </c>
      <c r="AE108" s="137" t="s">
        <v>51</v>
      </c>
      <c r="AF108" s="137" t="s">
        <v>52</v>
      </c>
      <c r="AG108" s="137" t="s">
        <v>53</v>
      </c>
      <c r="AH108" s="138" t="s">
        <v>54</v>
      </c>
      <c r="AI108" s="139" t="s">
        <v>55</v>
      </c>
      <c r="AJ108" s="68" t="s">
        <v>47</v>
      </c>
      <c r="AK108" s="65" t="s">
        <v>56</v>
      </c>
      <c r="AL108" s="65" t="s">
        <v>57</v>
      </c>
      <c r="AM108" s="69" t="s">
        <v>38</v>
      </c>
      <c r="AN108" s="69" t="s">
        <v>39</v>
      </c>
      <c r="AO108" s="69" t="s">
        <v>40</v>
      </c>
      <c r="AP108" s="68"/>
      <c r="AQ108" s="19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3"/>
    </row>
    <row r="109" spans="10:55" s="8" customFormat="1" ht="19.5" customHeight="1" x14ac:dyDescent="0.45">
      <c r="J109" s="86"/>
      <c r="K109" s="135"/>
      <c r="L109" s="132">
        <v>75</v>
      </c>
      <c r="M109" s="141">
        <f>AI98+1</f>
        <v>46468</v>
      </c>
      <c r="N109" s="141">
        <f t="shared" ref="N109:S109" si="384">M109+1</f>
        <v>46469</v>
      </c>
      <c r="O109" s="141">
        <f t="shared" si="384"/>
        <v>46470</v>
      </c>
      <c r="P109" s="141">
        <f t="shared" si="384"/>
        <v>46471</v>
      </c>
      <c r="Q109" s="141">
        <f t="shared" si="384"/>
        <v>46472</v>
      </c>
      <c r="R109" s="151">
        <f t="shared" si="384"/>
        <v>46473</v>
      </c>
      <c r="S109" s="152">
        <f t="shared" si="384"/>
        <v>46474</v>
      </c>
      <c r="T109" s="135">
        <f t="shared" ref="T109" si="385">COUNTIF(M110:S110,"★")</f>
        <v>0</v>
      </c>
      <c r="U109" s="135"/>
      <c r="V109" s="135" t="str">
        <f>TEXT(M109,"YYYY-MM")</f>
        <v>2027-03</v>
      </c>
      <c r="W109" s="140" cm="1">
        <f t="array" ref="W109">SUMPRODUCT((M109:S109&gt;=$N$8)*(M109:S109 &lt;= $N$9)*(TEXT(M109:S109,"yyyy-mm")=V109)*(M110:S110 = "●"))</f>
        <v>0</v>
      </c>
      <c r="X109" s="140" cm="1">
        <f t="array" ref="X109">SUMPRODUCT((R109:S109&gt;=$N$8)*(R109:S109 &lt;= $N$9)*(TEXT(R109:S109,"yyyy-mm")=V109)*(R110:S110 = "▲"))</f>
        <v>0</v>
      </c>
      <c r="Y109" s="140" cm="1">
        <f t="array" ref="Y109">SUMPRODUCT((M109:S109&gt;=$N$8)*(M109:S109 &lt;= $N$9)*(TEXT(M109:S109,"yyyy-mm")=V109)*(M110:S110 = "★"))</f>
        <v>0</v>
      </c>
      <c r="Z109" s="135"/>
      <c r="AA109" s="135"/>
      <c r="AB109" s="132">
        <v>96</v>
      </c>
      <c r="AC109" s="141">
        <f>S149+1</f>
        <v>46615</v>
      </c>
      <c r="AD109" s="141">
        <f t="shared" ref="AD109:AI109" si="386">AC109+1</f>
        <v>46616</v>
      </c>
      <c r="AE109" s="141">
        <f t="shared" si="386"/>
        <v>46617</v>
      </c>
      <c r="AF109" s="141">
        <f t="shared" si="386"/>
        <v>46618</v>
      </c>
      <c r="AG109" s="141">
        <f t="shared" si="386"/>
        <v>46619</v>
      </c>
      <c r="AH109" s="151">
        <f t="shared" si="386"/>
        <v>46620</v>
      </c>
      <c r="AI109" s="152">
        <f t="shared" si="386"/>
        <v>46621</v>
      </c>
      <c r="AJ109" s="68">
        <f t="shared" ref="AJ109" si="387">COUNTIF(AC110:AI110,"★")</f>
        <v>0</v>
      </c>
      <c r="AK109" s="68"/>
      <c r="AL109" s="68" t="str">
        <f>TEXT(AC109,"YYYY-MM")</f>
        <v>2027-08</v>
      </c>
      <c r="AM109" s="69" cm="1">
        <f t="array" ref="AM109">SUMPRODUCT((AC109:AI109&gt;=$N$8)*(AC109:AI109 &lt;= $N$9)*(TEXT(AC109:AI109,"yyyy-mm")=AL109)*(AC110:AI110 = "●"))</f>
        <v>0</v>
      </c>
      <c r="AN109" s="69" cm="1">
        <f t="array" ref="AN109">SUMPRODUCT((AH109:AI109&gt;=$N$8)*(AH109:AI109 &lt;= $N$9)*(TEXT(AH109:AI109,"yyyy-mm")=AL109)*(AH110:AI110 = "▲"))</f>
        <v>0</v>
      </c>
      <c r="AO109" s="69" cm="1">
        <f t="array" ref="AO109">SUMPRODUCT((AC109:AI109&gt;=$N$8)*(AC109:AI109 &lt;= $N$9)*(TEXT(AC109:AI109,"yyyy-mm")=AL109)*(AC110:AI110 = "★"))</f>
        <v>0</v>
      </c>
      <c r="AP109" s="68"/>
      <c r="AQ109" s="19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3"/>
    </row>
    <row r="110" spans="10:55" s="8" customFormat="1" ht="19.5" customHeight="1" thickBot="1" x14ac:dyDescent="0.5">
      <c r="J110" s="86"/>
      <c r="K110" s="135" t="str">
        <f>IF(U110&gt;=0.285,"OK","NG")</f>
        <v>NG</v>
      </c>
      <c r="L110" s="136"/>
      <c r="M110" s="144"/>
      <c r="N110" s="144"/>
      <c r="O110" s="144"/>
      <c r="P110" s="144"/>
      <c r="Q110" s="144"/>
      <c r="R110" s="145"/>
      <c r="S110" s="146"/>
      <c r="T110" s="135">
        <f t="shared" ref="T110" si="388">COUNTIF(M110:S110,"●")</f>
        <v>0</v>
      </c>
      <c r="U110" s="147">
        <f>IF(COUNTA(M110:S110)=0,-1,IF(OR(COUNTIF(M110:S110,"▲")&gt;6,AND(M109&lt;$N$9,$N$9&lt;S109)),0.285,IF(T109+T110=0,0,T110/(T110+T109))))</f>
        <v>-1</v>
      </c>
      <c r="V110" s="135" t="str">
        <f>TEXT(S109,"YYYY-MM")</f>
        <v>2027-03</v>
      </c>
      <c r="W110" s="140" cm="1">
        <f t="array" ref="W110">IF(V110=V109,0,SUMPRODUCT((M109:S109&gt;=$N$8)*(M109:S109 &lt;= $N$9)*(TEXT(M109:S109,"yyyy-mm")=V110)*(M110:S110 = "●")))</f>
        <v>0</v>
      </c>
      <c r="X110" s="140" cm="1">
        <f t="array" ref="X110">IF(V110=V109,0,SUMPRODUCT((M109:S109&gt;=$N$8)*(M109:S109 &lt;= $N$9)*(TEXT(M109:S109,"yyyy-mm")=V110)*(M110:S110 = "▲")))</f>
        <v>0</v>
      </c>
      <c r="Y110" s="140" cm="1">
        <f t="array" ref="Y110">IF(V110=V109,0,SUMPRODUCT((M109:S109&gt;=$N$8)*(M109:S109 &lt;= $N$9)*(TEXT(M109:S109,"yyyy-mm")=V110)*(M110:S110 = "★")))</f>
        <v>0</v>
      </c>
      <c r="Z110" s="135"/>
      <c r="AA110" s="135" t="str">
        <f>IF(AK110&gt;=0.285,"OK","NG")</f>
        <v>NG</v>
      </c>
      <c r="AB110" s="136"/>
      <c r="AC110" s="144"/>
      <c r="AD110" s="144"/>
      <c r="AE110" s="144"/>
      <c r="AF110" s="144"/>
      <c r="AG110" s="144"/>
      <c r="AH110" s="145"/>
      <c r="AI110" s="146"/>
      <c r="AJ110" s="68">
        <f t="shared" ref="AJ110" si="389">COUNTIF(AC110:AI110,"●")</f>
        <v>0</v>
      </c>
      <c r="AK110" s="70">
        <f>IF(COUNTA(AC110:AI110)=0,-1,IF(OR(COUNTIF(AC110:AI110,"▲")&gt;6,AND(AC109&lt;$N$9,$N$9&lt;AI109)),0.285,IF(AJ109+AJ110=0,0,AJ110/(AJ110+AJ109))))</f>
        <v>-1</v>
      </c>
      <c r="AL110" s="68" t="str">
        <f>TEXT(AI109,"YYYY-MM")</f>
        <v>2027-08</v>
      </c>
      <c r="AM110" s="69" cm="1">
        <f t="array" ref="AM110">IF(AL110=AL109,0,SUMPRODUCT((AC109:AI109&gt;=$N$8)*(AC109:AI109 &lt;= $N$9)*(TEXT(AC109:AI109,"yyyy-mm")=AL110)*(AC110:AI110 = "●")))</f>
        <v>0</v>
      </c>
      <c r="AN110" s="69" cm="1">
        <f t="array" ref="AN110">IF(AL110=AL109,0,SUMPRODUCT((AC109:AI109&gt;=$N$8)*(AC109:AI109 &lt;= $N$9)*(TEXT(AC109:AI109,"yyyy-mm")=AL110)*(AC110:AI110 = "▲")))</f>
        <v>0</v>
      </c>
      <c r="AO110" s="69" cm="1">
        <f t="array" ref="AO110">IF(AL110=AL109,0,SUMPRODUCT((AC109:AI109&gt;=$N$8)*(AC109:AI109 &lt;= $N$9)*(TEXT(AC109:AI109,"yyyy-mm")=AL110)*(AC110:AI110 = "★")))</f>
        <v>0</v>
      </c>
      <c r="AP110" s="68"/>
      <c r="AQ110" s="19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3"/>
    </row>
    <row r="111" spans="10:55" s="8" customFormat="1" ht="19.5" customHeight="1" x14ac:dyDescent="0.45">
      <c r="J111" s="86"/>
      <c r="K111" s="135"/>
      <c r="L111" s="132">
        <v>76</v>
      </c>
      <c r="M111" s="141">
        <f>S109+1</f>
        <v>46475</v>
      </c>
      <c r="N111" s="141">
        <f t="shared" ref="N111:S111" si="390">M111+1</f>
        <v>46476</v>
      </c>
      <c r="O111" s="141">
        <f t="shared" si="390"/>
        <v>46477</v>
      </c>
      <c r="P111" s="141">
        <f t="shared" si="390"/>
        <v>46478</v>
      </c>
      <c r="Q111" s="141">
        <f t="shared" si="390"/>
        <v>46479</v>
      </c>
      <c r="R111" s="142">
        <f t="shared" si="390"/>
        <v>46480</v>
      </c>
      <c r="S111" s="143">
        <f t="shared" si="390"/>
        <v>46481</v>
      </c>
      <c r="T111" s="135">
        <f t="shared" ref="T111" si="391">COUNTIF(M112:S112,"★")</f>
        <v>0</v>
      </c>
      <c r="U111" s="135"/>
      <c r="V111" s="135" t="str">
        <f>TEXT(M111,"YYYY-MM")</f>
        <v>2027-03</v>
      </c>
      <c r="W111" s="140" cm="1">
        <f t="array" ref="W111">SUMPRODUCT((M111:S111&gt;=$N$8)*(M111:S111 &lt;= $N$9)*(TEXT(M111:S111,"yyyy-mm")=V111)*(M112:S112 = "●"))</f>
        <v>0</v>
      </c>
      <c r="X111" s="140" cm="1">
        <f t="array" ref="X111">SUMPRODUCT((R111:S111&gt;=$N$8)*(R111:S111 &lt;= $N$9)*(TEXT(R111:S111,"yyyy-mm")=V111)*(R112:S112 = "▲"))</f>
        <v>0</v>
      </c>
      <c r="Y111" s="140" cm="1">
        <f t="array" ref="Y111">SUMPRODUCT((M111:S111&gt;=$N$8)*(M111:S111 &lt;= $N$9)*(TEXT(M111:S111,"yyyy-mm")=V111)*(M112:S112 = "★"))</f>
        <v>0</v>
      </c>
      <c r="Z111" s="135"/>
      <c r="AA111" s="135"/>
      <c r="AB111" s="132">
        <v>97</v>
      </c>
      <c r="AC111" s="141">
        <f>AI109+1</f>
        <v>46622</v>
      </c>
      <c r="AD111" s="141">
        <f t="shared" ref="AD111:AI111" si="392">AC111+1</f>
        <v>46623</v>
      </c>
      <c r="AE111" s="141">
        <f t="shared" si="392"/>
        <v>46624</v>
      </c>
      <c r="AF111" s="141">
        <f t="shared" si="392"/>
        <v>46625</v>
      </c>
      <c r="AG111" s="141">
        <f t="shared" si="392"/>
        <v>46626</v>
      </c>
      <c r="AH111" s="142">
        <f t="shared" si="392"/>
        <v>46627</v>
      </c>
      <c r="AI111" s="143">
        <f t="shared" si="392"/>
        <v>46628</v>
      </c>
      <c r="AJ111" s="68">
        <f t="shared" ref="AJ111" si="393">COUNTIF(AC112:AI112,"★")</f>
        <v>0</v>
      </c>
      <c r="AK111" s="68"/>
      <c r="AL111" s="68" t="str">
        <f>TEXT(AC111,"YYYY-MM")</f>
        <v>2027-08</v>
      </c>
      <c r="AM111" s="69" cm="1">
        <f t="array" ref="AM111">SUMPRODUCT((AC111:AI111&gt;=$N$8)*(AC111:AI111 &lt;= $N$9)*(TEXT(AC111:AI111,"yyyy-mm")=AL111)*(AC112:AI112 = "●"))</f>
        <v>0</v>
      </c>
      <c r="AN111" s="69" cm="1">
        <f t="array" ref="AN111">SUMPRODUCT((AH111:AI111&gt;=$N$8)*(AH111:AI111 &lt;= $N$9)*(TEXT(AH111:AI111,"yyyy-mm")=AL111)*(AH112:AI112 = "▲"))</f>
        <v>0</v>
      </c>
      <c r="AO111" s="69" cm="1">
        <f t="array" ref="AO111">SUMPRODUCT((AC111:AI111&gt;=$N$8)*(AC111:AI111 &lt;= $N$9)*(TEXT(AC111:AI111,"yyyy-mm")=AL111)*(AC112:AI112 = "★"))</f>
        <v>0</v>
      </c>
      <c r="AP111" s="68"/>
      <c r="AQ111" s="19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3"/>
    </row>
    <row r="112" spans="10:55" s="8" customFormat="1" ht="19.5" customHeight="1" thickBot="1" x14ac:dyDescent="0.5">
      <c r="J112" s="86"/>
      <c r="K112" s="135" t="str">
        <f t="shared" ref="K112" si="394">IF(U112&gt;=0.285,"OK","NG")</f>
        <v>NG</v>
      </c>
      <c r="L112" s="136"/>
      <c r="M112" s="144"/>
      <c r="N112" s="144"/>
      <c r="O112" s="144"/>
      <c r="P112" s="144"/>
      <c r="Q112" s="144"/>
      <c r="R112" s="145"/>
      <c r="S112" s="146"/>
      <c r="T112" s="135">
        <f t="shared" ref="T112" si="395">COUNTIF(M112:S112,"●")</f>
        <v>0</v>
      </c>
      <c r="U112" s="147">
        <f t="shared" ref="U112" si="396">IF(COUNTA(M112:S112)=0,-1,IF(OR(COUNTIF(M112:S112,"▲")&gt;6,AND(M111&lt;$N$9,$N$9&lt;S111)),0.285,IF(T111+T112=0,0,T112/(T112+T111))))</f>
        <v>-1</v>
      </c>
      <c r="V112" s="135" t="str">
        <f>TEXT(S111,"YYYY-MM")</f>
        <v>2027-04</v>
      </c>
      <c r="W112" s="140" cm="1">
        <f t="array" ref="W112">IF(V112=V111,0,SUMPRODUCT((M111:S111&gt;=$N$8)*(M111:S111 &lt;= $N$9)*(TEXT(M111:S111,"yyyy-mm")=V112)*(M112:S112 = "●")))</f>
        <v>0</v>
      </c>
      <c r="X112" s="140" cm="1">
        <f t="array" ref="X112">IF(V112=V111,0,SUMPRODUCT((M111:S111&gt;=$N$8)*(M111:S111 &lt;= $N$9)*(TEXT(M111:S111,"yyyy-mm")=V112)*(M112:S112 = "▲")))</f>
        <v>0</v>
      </c>
      <c r="Y112" s="140" cm="1">
        <f t="array" ref="Y112">IF(V112=V111,0,SUMPRODUCT((M111:S111&gt;=$N$8)*(M111:S111 &lt;= $N$9)*(TEXT(M111:S111,"yyyy-mm")=V112)*(M112:S112 = "★")))</f>
        <v>0</v>
      </c>
      <c r="Z112" s="135"/>
      <c r="AA112" s="135" t="str">
        <f t="shared" ref="AA112" si="397">IF(AK112&gt;=0.285,"OK","NG")</f>
        <v>NG</v>
      </c>
      <c r="AB112" s="136"/>
      <c r="AC112" s="144"/>
      <c r="AD112" s="144"/>
      <c r="AE112" s="144"/>
      <c r="AF112" s="144"/>
      <c r="AG112" s="144"/>
      <c r="AH112" s="145"/>
      <c r="AI112" s="146"/>
      <c r="AJ112" s="68">
        <f t="shared" ref="AJ112" si="398">COUNTIF(AC112:AI112,"●")</f>
        <v>0</v>
      </c>
      <c r="AK112" s="70">
        <f t="shared" ref="AK112" si="399">IF(COUNTA(AC112:AI112)=0,-1,IF(OR(COUNTIF(AC112:AI112,"▲")&gt;6,AND(AC111&lt;$N$9,$N$9&lt;AI111)),0.285,IF(AJ111+AJ112=0,0,AJ112/(AJ112+AJ111))))</f>
        <v>-1</v>
      </c>
      <c r="AL112" s="68" t="str">
        <f>TEXT(AI111,"YYYY-MM")</f>
        <v>2027-08</v>
      </c>
      <c r="AM112" s="69" cm="1">
        <f t="array" ref="AM112">IF(AL112=AL111,0,SUMPRODUCT((AC111:AI111&gt;=$N$8)*(AC111:AI111 &lt;= $N$9)*(TEXT(AC111:AI111,"yyyy-mm")=AL112)*(AC112:AI112 = "●")))</f>
        <v>0</v>
      </c>
      <c r="AN112" s="69" cm="1">
        <f t="array" ref="AN112">IF(AL112=AL111,0,SUMPRODUCT((AC111:AI111&gt;=$N$8)*(AC111:AI111 &lt;= $N$9)*(TEXT(AC111:AI111,"yyyy-mm")=AL112)*(AC112:AI112 = "▲")))</f>
        <v>0</v>
      </c>
      <c r="AO112" s="69" cm="1">
        <f t="array" ref="AO112">IF(AL112=AL111,0,SUMPRODUCT((AC111:AI111&gt;=$N$8)*(AC111:AI111 &lt;= $N$9)*(TEXT(AC111:AI111,"yyyy-mm")=AL112)*(AC112:AI112 = "★")))</f>
        <v>0</v>
      </c>
      <c r="AP112" s="68"/>
      <c r="AQ112" s="19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3"/>
    </row>
    <row r="113" spans="10:55" s="8" customFormat="1" ht="19.5" customHeight="1" x14ac:dyDescent="0.45">
      <c r="J113" s="86"/>
      <c r="K113" s="135"/>
      <c r="L113" s="132">
        <v>77</v>
      </c>
      <c r="M113" s="141">
        <f>S111+1</f>
        <v>46482</v>
      </c>
      <c r="N113" s="141">
        <f t="shared" ref="N113:S113" si="400">M113+1</f>
        <v>46483</v>
      </c>
      <c r="O113" s="141">
        <f t="shared" si="400"/>
        <v>46484</v>
      </c>
      <c r="P113" s="141">
        <f t="shared" si="400"/>
        <v>46485</v>
      </c>
      <c r="Q113" s="141">
        <f t="shared" si="400"/>
        <v>46486</v>
      </c>
      <c r="R113" s="142">
        <f t="shared" si="400"/>
        <v>46487</v>
      </c>
      <c r="S113" s="143">
        <f t="shared" si="400"/>
        <v>46488</v>
      </c>
      <c r="T113" s="135">
        <f t="shared" ref="T113" si="401">COUNTIF(M114:S114,"★")</f>
        <v>0</v>
      </c>
      <c r="U113" s="135"/>
      <c r="V113" s="135" t="str">
        <f>TEXT(M113,"YYYY-MM")</f>
        <v>2027-04</v>
      </c>
      <c r="W113" s="140" cm="1">
        <f t="array" ref="W113">SUMPRODUCT((M113:S113&gt;=$N$8)*(M113:S113 &lt;= $N$9)*(TEXT(M113:S113,"yyyy-mm")=V113)*(M114:S114 = "●"))</f>
        <v>0</v>
      </c>
      <c r="X113" s="140" cm="1">
        <f t="array" ref="X113">SUMPRODUCT((R113:S113&gt;=$N$8)*(R113:S113 &lt;= $N$9)*(TEXT(R113:S113,"yyyy-mm")=V113)*(R114:S114 = "▲"))</f>
        <v>0</v>
      </c>
      <c r="Y113" s="140" cm="1">
        <f t="array" ref="Y113">SUMPRODUCT((M113:S113&gt;=$N$8)*(M113:S113 &lt;= $N$9)*(TEXT(M113:S113,"yyyy-mm")=V113)*(M114:S114 = "★"))</f>
        <v>0</v>
      </c>
      <c r="Z113" s="135"/>
      <c r="AA113" s="135"/>
      <c r="AB113" s="132">
        <v>98</v>
      </c>
      <c r="AC113" s="141">
        <f>AI111+1</f>
        <v>46629</v>
      </c>
      <c r="AD113" s="141">
        <f t="shared" ref="AD113:AI113" si="402">AC113+1</f>
        <v>46630</v>
      </c>
      <c r="AE113" s="141">
        <f t="shared" si="402"/>
        <v>46631</v>
      </c>
      <c r="AF113" s="141">
        <f t="shared" si="402"/>
        <v>46632</v>
      </c>
      <c r="AG113" s="141">
        <f t="shared" si="402"/>
        <v>46633</v>
      </c>
      <c r="AH113" s="142">
        <f t="shared" si="402"/>
        <v>46634</v>
      </c>
      <c r="AI113" s="143">
        <f t="shared" si="402"/>
        <v>46635</v>
      </c>
      <c r="AJ113" s="68">
        <f t="shared" ref="AJ113" si="403">COUNTIF(AC114:AI114,"★")</f>
        <v>0</v>
      </c>
      <c r="AK113" s="68"/>
      <c r="AL113" s="68" t="str">
        <f>TEXT(AC113,"YYYY-MM")</f>
        <v>2027-08</v>
      </c>
      <c r="AM113" s="69" cm="1">
        <f t="array" ref="AM113">SUMPRODUCT((AC113:AI113&gt;=$N$8)*(AC113:AI113 &lt;= $N$9)*(TEXT(AC113:AI113,"yyyy-mm")=AL113)*(AC114:AI114 = "●"))</f>
        <v>0</v>
      </c>
      <c r="AN113" s="69" cm="1">
        <f t="array" ref="AN113">SUMPRODUCT((AH113:AI113&gt;=$N$8)*(AH113:AI113 &lt;= $N$9)*(TEXT(AH113:AI113,"yyyy-mm")=AL113)*(AH114:AI114 = "▲"))</f>
        <v>0</v>
      </c>
      <c r="AO113" s="69" cm="1">
        <f t="array" ref="AO113">SUMPRODUCT((AC113:AI113&gt;=$N$8)*(AC113:AI113 &lt;= $N$9)*(TEXT(AC113:AI113,"yyyy-mm")=AL113)*(AC114:AI114 = "★"))</f>
        <v>0</v>
      </c>
      <c r="AP113" s="68"/>
      <c r="AQ113" s="19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3"/>
    </row>
    <row r="114" spans="10:55" s="8" customFormat="1" ht="19.5" customHeight="1" thickBot="1" x14ac:dyDescent="0.5">
      <c r="J114" s="86"/>
      <c r="K114" s="135" t="str">
        <f t="shared" ref="K114" si="404">IF(U114&gt;=0.285,"OK","NG")</f>
        <v>NG</v>
      </c>
      <c r="L114" s="136"/>
      <c r="M114" s="144"/>
      <c r="N114" s="144"/>
      <c r="O114" s="144"/>
      <c r="P114" s="144"/>
      <c r="Q114" s="144"/>
      <c r="R114" s="145"/>
      <c r="S114" s="146"/>
      <c r="T114" s="135">
        <f t="shared" ref="T114" si="405">COUNTIF(M114:S114,"●")</f>
        <v>0</v>
      </c>
      <c r="U114" s="147">
        <f t="shared" ref="U114" si="406">IF(COUNTA(M114:S114)=0,-1,IF(OR(COUNTIF(M114:S114,"▲")&gt;6,AND(M113&lt;$N$9,$N$9&lt;S113)),0.285,IF(T113+T114=0,0,T114/(T114+T113))))</f>
        <v>-1</v>
      </c>
      <c r="V114" s="135" t="str">
        <f>TEXT(S113,"YYYY-MM")</f>
        <v>2027-04</v>
      </c>
      <c r="W114" s="140" cm="1">
        <f t="array" ref="W114">IF(V114=V113,0,SUMPRODUCT((M113:S113&gt;=$N$8)*(M113:S113 &lt;= $N$9)*(TEXT(M113:S113,"yyyy-mm")=V114)*(M114:S114 = "●")))</f>
        <v>0</v>
      </c>
      <c r="X114" s="140" cm="1">
        <f t="array" ref="X114">IF(V114=V113,0,SUMPRODUCT((M113:S113&gt;=$N$8)*(M113:S113 &lt;= $N$9)*(TEXT(M113:S113,"yyyy-mm")=V114)*(M114:S114 = "▲")))</f>
        <v>0</v>
      </c>
      <c r="Y114" s="140" cm="1">
        <f t="array" ref="Y114">IF(V114=V113,0,SUMPRODUCT((M113:S113&gt;=$N$8)*(M113:S113 &lt;= $N$9)*(TEXT(M113:S113,"yyyy-mm")=V114)*(M114:S114 = "★")))</f>
        <v>0</v>
      </c>
      <c r="Z114" s="135"/>
      <c r="AA114" s="135" t="str">
        <f t="shared" ref="AA114" si="407">IF(AK114&gt;=0.285,"OK","NG")</f>
        <v>NG</v>
      </c>
      <c r="AB114" s="136"/>
      <c r="AC114" s="144"/>
      <c r="AD114" s="144"/>
      <c r="AE114" s="144"/>
      <c r="AF114" s="144"/>
      <c r="AG114" s="144"/>
      <c r="AH114" s="145"/>
      <c r="AI114" s="146"/>
      <c r="AJ114" s="68">
        <f t="shared" ref="AJ114" si="408">COUNTIF(AC114:AI114,"●")</f>
        <v>0</v>
      </c>
      <c r="AK114" s="70">
        <f t="shared" ref="AK114" si="409">IF(COUNTA(AC114:AI114)=0,-1,IF(OR(COUNTIF(AC114:AI114,"▲")&gt;6,AND(AC113&lt;$N$9,$N$9&lt;AI113)),0.285,IF(AJ113+AJ114=0,0,AJ114/(AJ114+AJ113))))</f>
        <v>-1</v>
      </c>
      <c r="AL114" s="68" t="str">
        <f>TEXT(AI113,"YYYY-MM")</f>
        <v>2027-09</v>
      </c>
      <c r="AM114" s="69" cm="1">
        <f t="array" ref="AM114">IF(AL114=AL113,0,SUMPRODUCT((AC113:AI113&gt;=$N$8)*(AC113:AI113 &lt;= $N$9)*(TEXT(AC113:AI113,"yyyy-mm")=AL114)*(AC114:AI114 = "●")))</f>
        <v>0</v>
      </c>
      <c r="AN114" s="69" cm="1">
        <f t="array" ref="AN114">IF(AL114=AL113,0,SUMPRODUCT((AC113:AI113&gt;=$N$8)*(AC113:AI113 &lt;= $N$9)*(TEXT(AC113:AI113,"yyyy-mm")=AL114)*(AC114:AI114 = "▲")))</f>
        <v>0</v>
      </c>
      <c r="AO114" s="69" cm="1">
        <f t="array" ref="AO114">IF(AL114=AL113,0,SUMPRODUCT((AC113:AI113&gt;=$N$8)*(AC113:AI113 &lt;= $N$9)*(TEXT(AC113:AI113,"yyyy-mm")=AL114)*(AC114:AI114 = "★")))</f>
        <v>0</v>
      </c>
      <c r="AP114" s="68"/>
      <c r="AQ114" s="19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3"/>
    </row>
    <row r="115" spans="10:55" s="8" customFormat="1" ht="19.5" customHeight="1" x14ac:dyDescent="0.45">
      <c r="J115" s="86"/>
      <c r="K115" s="135"/>
      <c r="L115" s="132">
        <v>78</v>
      </c>
      <c r="M115" s="141">
        <f>S113+1</f>
        <v>46489</v>
      </c>
      <c r="N115" s="141">
        <f t="shared" ref="N115:S115" si="410">M115+1</f>
        <v>46490</v>
      </c>
      <c r="O115" s="141">
        <f t="shared" si="410"/>
        <v>46491</v>
      </c>
      <c r="P115" s="141">
        <f t="shared" si="410"/>
        <v>46492</v>
      </c>
      <c r="Q115" s="141">
        <f t="shared" si="410"/>
        <v>46493</v>
      </c>
      <c r="R115" s="142">
        <f t="shared" si="410"/>
        <v>46494</v>
      </c>
      <c r="S115" s="143">
        <f t="shared" si="410"/>
        <v>46495</v>
      </c>
      <c r="T115" s="135">
        <f t="shared" ref="T115" si="411">COUNTIF(M116:S116,"★")</f>
        <v>0</v>
      </c>
      <c r="U115" s="135"/>
      <c r="V115" s="135" t="str">
        <f>TEXT(M115,"YYYY-MM")</f>
        <v>2027-04</v>
      </c>
      <c r="W115" s="140" cm="1">
        <f t="array" ref="W115">SUMPRODUCT((M115:S115&gt;=$N$8)*(M115:S115 &lt;= $N$9)*(TEXT(M115:S115,"yyyy-mm")=V115)*(M116:S116 = "●"))</f>
        <v>0</v>
      </c>
      <c r="X115" s="140" cm="1">
        <f t="array" ref="X115">SUMPRODUCT((R115:S115&gt;=$N$8)*(R115:S115 &lt;= $N$9)*(TEXT(R115:S115,"yyyy-mm")=V115)*(R116:S116 = "▲"))</f>
        <v>0</v>
      </c>
      <c r="Y115" s="140" cm="1">
        <f t="array" ref="Y115">SUMPRODUCT((M115:S115&gt;=$N$8)*(M115:S115 &lt;= $N$9)*(TEXT(M115:S115,"yyyy-mm")=V115)*(M116:S116 = "★"))</f>
        <v>0</v>
      </c>
      <c r="Z115" s="135"/>
      <c r="AA115" s="135"/>
      <c r="AB115" s="132">
        <v>99</v>
      </c>
      <c r="AC115" s="141">
        <f>AI113+1</f>
        <v>46636</v>
      </c>
      <c r="AD115" s="141">
        <f t="shared" ref="AD115:AI115" si="412">AC115+1</f>
        <v>46637</v>
      </c>
      <c r="AE115" s="141">
        <f t="shared" si="412"/>
        <v>46638</v>
      </c>
      <c r="AF115" s="141">
        <f t="shared" si="412"/>
        <v>46639</v>
      </c>
      <c r="AG115" s="141">
        <f t="shared" si="412"/>
        <v>46640</v>
      </c>
      <c r="AH115" s="142">
        <f t="shared" si="412"/>
        <v>46641</v>
      </c>
      <c r="AI115" s="143">
        <f t="shared" si="412"/>
        <v>46642</v>
      </c>
      <c r="AJ115" s="68">
        <f t="shared" ref="AJ115" si="413">COUNTIF(AC116:AI116,"★")</f>
        <v>0</v>
      </c>
      <c r="AK115" s="68"/>
      <c r="AL115" s="68" t="str">
        <f>TEXT(AC115,"YYYY-MM")</f>
        <v>2027-09</v>
      </c>
      <c r="AM115" s="69" cm="1">
        <f t="array" ref="AM115">SUMPRODUCT((AC115:AI115&gt;=$N$8)*(AC115:AI115 &lt;= $N$9)*(TEXT(AC115:AI115,"yyyy-mm")=AL115)*(AC116:AI116 = "●"))</f>
        <v>0</v>
      </c>
      <c r="AN115" s="69" cm="1">
        <f t="array" ref="AN115">SUMPRODUCT((AH115:AI115&gt;=$N$8)*(AH115:AI115 &lt;= $N$9)*(TEXT(AH115:AI115,"yyyy-mm")=AL115)*(AH116:AI116 = "▲"))</f>
        <v>0</v>
      </c>
      <c r="AO115" s="69" cm="1">
        <f t="array" ref="AO115">SUMPRODUCT((AC115:AI115&gt;=$N$8)*(AC115:AI115 &lt;= $N$9)*(TEXT(AC115:AI115,"yyyy-mm")=AL115)*(AC116:AI116 = "★"))</f>
        <v>0</v>
      </c>
      <c r="AP115" s="68"/>
      <c r="AQ115" s="19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3"/>
    </row>
    <row r="116" spans="10:55" s="8" customFormat="1" ht="19.5" customHeight="1" thickBot="1" x14ac:dyDescent="0.5">
      <c r="J116" s="86"/>
      <c r="K116" s="135" t="str">
        <f t="shared" ref="K116" si="414">IF(U116&gt;=0.285,"OK","NG")</f>
        <v>NG</v>
      </c>
      <c r="L116" s="136"/>
      <c r="M116" s="144"/>
      <c r="N116" s="144"/>
      <c r="O116" s="144"/>
      <c r="P116" s="144"/>
      <c r="Q116" s="144"/>
      <c r="R116" s="145"/>
      <c r="S116" s="146"/>
      <c r="T116" s="135">
        <f t="shared" ref="T116" si="415">COUNTIF(M116:S116,"●")</f>
        <v>0</v>
      </c>
      <c r="U116" s="147">
        <f t="shared" ref="U116" si="416">IF(COUNTA(M116:S116)=0,-1,IF(OR(COUNTIF(M116:S116,"▲")&gt;6,AND(M115&lt;$N$9,$N$9&lt;S115)),0.285,IF(T115+T116=0,0,T116/(T116+T115))))</f>
        <v>-1</v>
      </c>
      <c r="V116" s="135" t="str">
        <f>TEXT(S115,"YYYY-MM")</f>
        <v>2027-04</v>
      </c>
      <c r="W116" s="140" cm="1">
        <f t="array" ref="W116">IF(V116=V115,0,SUMPRODUCT((M115:S115&gt;=$N$8)*(M115:S115 &lt;= $N$9)*(TEXT(M115:S115,"yyyy-mm")=V116)*(M116:S116 = "●")))</f>
        <v>0</v>
      </c>
      <c r="X116" s="140" cm="1">
        <f t="array" ref="X116">IF(V116=V115,0,SUMPRODUCT((M115:S115&gt;=$N$8)*(M115:S115 &lt;= $N$9)*(TEXT(M115:S115,"yyyy-mm")=V116)*(M116:S116 = "▲")))</f>
        <v>0</v>
      </c>
      <c r="Y116" s="140" cm="1">
        <f t="array" ref="Y116">IF(V116=V115,0,SUMPRODUCT((M115:S115&gt;=$N$8)*(M115:S115 &lt;= $N$9)*(TEXT(M115:S115,"yyyy-mm")=V116)*(M116:S116 = "★")))</f>
        <v>0</v>
      </c>
      <c r="Z116" s="135"/>
      <c r="AA116" s="135" t="str">
        <f t="shared" ref="AA116" si="417">IF(AK116&gt;=0.285,"OK","NG")</f>
        <v>NG</v>
      </c>
      <c r="AB116" s="136"/>
      <c r="AC116" s="144"/>
      <c r="AD116" s="144"/>
      <c r="AE116" s="144"/>
      <c r="AF116" s="144"/>
      <c r="AG116" s="144"/>
      <c r="AH116" s="145"/>
      <c r="AI116" s="146"/>
      <c r="AJ116" s="68">
        <f t="shared" ref="AJ116" si="418">COUNTIF(AC116:AI116,"●")</f>
        <v>0</v>
      </c>
      <c r="AK116" s="70">
        <f t="shared" ref="AK116" si="419">IF(COUNTA(AC116:AI116)=0,-1,IF(OR(COUNTIF(AC116:AI116,"▲")&gt;6,AND(AC115&lt;$N$9,$N$9&lt;AI115)),0.285,IF(AJ115+AJ116=0,0,AJ116/(AJ116+AJ115))))</f>
        <v>-1</v>
      </c>
      <c r="AL116" s="68" t="str">
        <f>TEXT(AI115,"YYYY-MM")</f>
        <v>2027-09</v>
      </c>
      <c r="AM116" s="69" cm="1">
        <f t="array" ref="AM116">IF(AL116=AL115,0,SUMPRODUCT((AC115:AI115&gt;=$N$8)*(AC115:AI115 &lt;= $N$9)*(TEXT(AC115:AI115,"yyyy-mm")=AL116)*(AC116:AI116 = "●")))</f>
        <v>0</v>
      </c>
      <c r="AN116" s="69" cm="1">
        <f t="array" ref="AN116">IF(AL116=AL115,0,SUMPRODUCT((AC115:AI115&gt;=$N$8)*(AC115:AI115 &lt;= $N$9)*(TEXT(AC115:AI115,"yyyy-mm")=AL116)*(AC116:AI116 = "▲")))</f>
        <v>0</v>
      </c>
      <c r="AO116" s="69" cm="1">
        <f t="array" ref="AO116">IF(AL116=AL115,0,SUMPRODUCT((AC115:AI115&gt;=$N$8)*(AC115:AI115 &lt;= $N$9)*(TEXT(AC115:AI115,"yyyy-mm")=AL116)*(AC116:AI116 = "★")))</f>
        <v>0</v>
      </c>
      <c r="AP116" s="68"/>
      <c r="AQ116" s="19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3"/>
    </row>
    <row r="117" spans="10:55" s="8" customFormat="1" ht="19.5" customHeight="1" x14ac:dyDescent="0.45">
      <c r="J117" s="86"/>
      <c r="K117" s="135"/>
      <c r="L117" s="132">
        <v>79</v>
      </c>
      <c r="M117" s="141">
        <f>S115+1</f>
        <v>46496</v>
      </c>
      <c r="N117" s="141">
        <f t="shared" ref="N117:S117" si="420">M117+1</f>
        <v>46497</v>
      </c>
      <c r="O117" s="141">
        <f t="shared" si="420"/>
        <v>46498</v>
      </c>
      <c r="P117" s="141">
        <f t="shared" si="420"/>
        <v>46499</v>
      </c>
      <c r="Q117" s="141">
        <f t="shared" si="420"/>
        <v>46500</v>
      </c>
      <c r="R117" s="142">
        <f t="shared" si="420"/>
        <v>46501</v>
      </c>
      <c r="S117" s="143">
        <f t="shared" si="420"/>
        <v>46502</v>
      </c>
      <c r="T117" s="135">
        <f t="shared" ref="T117" si="421">COUNTIF(M118:S118,"★")</f>
        <v>0</v>
      </c>
      <c r="U117" s="135"/>
      <c r="V117" s="135" t="str">
        <f>TEXT(M117,"YYYY-MM")</f>
        <v>2027-04</v>
      </c>
      <c r="W117" s="140" cm="1">
        <f t="array" ref="W117">SUMPRODUCT((M117:S117&gt;=$N$8)*(M117:S117 &lt;= $N$9)*(TEXT(M117:S117,"yyyy-mm")=V117)*(M118:S118 = "●"))</f>
        <v>0</v>
      </c>
      <c r="X117" s="140" cm="1">
        <f t="array" ref="X117">SUMPRODUCT((R117:S117&gt;=$N$8)*(R117:S117 &lt;= $N$9)*(TEXT(R117:S117,"yyyy-mm")=V117)*(R118:S118 = "▲"))</f>
        <v>0</v>
      </c>
      <c r="Y117" s="140" cm="1">
        <f t="array" ref="Y117">SUMPRODUCT((M117:S117&gt;=$N$8)*(M117:S117 &lt;= $N$9)*(TEXT(M117:S117,"yyyy-mm")=V117)*(M118:S118 = "★"))</f>
        <v>0</v>
      </c>
      <c r="Z117" s="135"/>
      <c r="AA117" s="135"/>
      <c r="AB117" s="132">
        <v>100</v>
      </c>
      <c r="AC117" s="141">
        <f>AI115+1</f>
        <v>46643</v>
      </c>
      <c r="AD117" s="141">
        <f t="shared" ref="AD117:AI117" si="422">AC117+1</f>
        <v>46644</v>
      </c>
      <c r="AE117" s="141">
        <f t="shared" si="422"/>
        <v>46645</v>
      </c>
      <c r="AF117" s="141">
        <f t="shared" si="422"/>
        <v>46646</v>
      </c>
      <c r="AG117" s="141">
        <f t="shared" si="422"/>
        <v>46647</v>
      </c>
      <c r="AH117" s="142">
        <f t="shared" si="422"/>
        <v>46648</v>
      </c>
      <c r="AI117" s="143">
        <f t="shared" si="422"/>
        <v>46649</v>
      </c>
      <c r="AJ117" s="68">
        <f t="shared" ref="AJ117" si="423">COUNTIF(AC118:AI118,"★")</f>
        <v>0</v>
      </c>
      <c r="AK117" s="68"/>
      <c r="AL117" s="68" t="str">
        <f>TEXT(AC117,"YYYY-MM")</f>
        <v>2027-09</v>
      </c>
      <c r="AM117" s="69" cm="1">
        <f t="array" ref="AM117">SUMPRODUCT((AC117:AI117&gt;=$N$8)*(AC117:AI117 &lt;= $N$9)*(TEXT(AC117:AI117,"yyyy-mm")=AL117)*(AC118:AI118 = "●"))</f>
        <v>0</v>
      </c>
      <c r="AN117" s="69" cm="1">
        <f t="array" ref="AN117">SUMPRODUCT((AH117:AI117&gt;=$N$8)*(AH117:AI117 &lt;= $N$9)*(TEXT(AH117:AI117,"yyyy-mm")=AL117)*(AH118:AI118 = "▲"))</f>
        <v>0</v>
      </c>
      <c r="AO117" s="69" cm="1">
        <f t="array" ref="AO117">SUMPRODUCT((AC117:AI117&gt;=$N$8)*(AC117:AI117 &lt;= $N$9)*(TEXT(AC117:AI117,"yyyy-mm")=AL117)*(AC118:AI118 = "★"))</f>
        <v>0</v>
      </c>
      <c r="AP117" s="68"/>
      <c r="AQ117" s="19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3"/>
    </row>
    <row r="118" spans="10:55" s="8" customFormat="1" ht="19.5" customHeight="1" thickBot="1" x14ac:dyDescent="0.5">
      <c r="J118" s="86"/>
      <c r="K118" s="135" t="str">
        <f t="shared" ref="K118" si="424">IF(U118&gt;=0.285,"OK","NG")</f>
        <v>NG</v>
      </c>
      <c r="L118" s="136"/>
      <c r="M118" s="144"/>
      <c r="N118" s="144"/>
      <c r="O118" s="144"/>
      <c r="P118" s="144"/>
      <c r="Q118" s="144"/>
      <c r="R118" s="145"/>
      <c r="S118" s="146"/>
      <c r="T118" s="135">
        <f t="shared" ref="T118" si="425">COUNTIF(M118:S118,"●")</f>
        <v>0</v>
      </c>
      <c r="U118" s="147">
        <f t="shared" ref="U118" si="426">IF(COUNTA(M118:S118)=0,-1,IF(OR(COUNTIF(M118:S118,"▲")&gt;6,AND(M117&lt;$N$9,$N$9&lt;S117)),0.285,IF(T117+T118=0,0,T118/(T118+T117))))</f>
        <v>-1</v>
      </c>
      <c r="V118" s="135" t="str">
        <f>TEXT(S117,"YYYY-MM")</f>
        <v>2027-04</v>
      </c>
      <c r="W118" s="140" cm="1">
        <f t="array" ref="W118">IF(V118=V117,0,SUMPRODUCT((M117:S117&gt;=$N$8)*(M117:S117 &lt;= $N$9)*(TEXT(M117:S117,"yyyy-mm")=V118)*(M118:S118 = "●")))</f>
        <v>0</v>
      </c>
      <c r="X118" s="140" cm="1">
        <f t="array" ref="X118">IF(V118=V117,0,SUMPRODUCT((M117:S117&gt;=$N$8)*(M117:S117 &lt;= $N$9)*(TEXT(M117:S117,"yyyy-mm")=V118)*(M118:S118 = "▲")))</f>
        <v>0</v>
      </c>
      <c r="Y118" s="140" cm="1">
        <f t="array" ref="Y118">IF(V118=V117,0,SUMPRODUCT((M117:S117&gt;=$N$8)*(M117:S117 &lt;= $N$9)*(TEXT(M117:S117,"yyyy-mm")=V118)*(M118:S118 = "★")))</f>
        <v>0</v>
      </c>
      <c r="Z118" s="135"/>
      <c r="AA118" s="135" t="str">
        <f t="shared" ref="AA118" si="427">IF(AK118&gt;=0.285,"OK","NG")</f>
        <v>NG</v>
      </c>
      <c r="AB118" s="136"/>
      <c r="AC118" s="144"/>
      <c r="AD118" s="144"/>
      <c r="AE118" s="144"/>
      <c r="AF118" s="144"/>
      <c r="AG118" s="144"/>
      <c r="AH118" s="145"/>
      <c r="AI118" s="146"/>
      <c r="AJ118" s="68">
        <f t="shared" ref="AJ118" si="428">COUNTIF(AC118:AI118,"●")</f>
        <v>0</v>
      </c>
      <c r="AK118" s="70">
        <f t="shared" ref="AK118" si="429">IF(COUNTA(AC118:AI118)=0,-1,IF(OR(COUNTIF(AC118:AI118,"▲")&gt;6,AND(AC117&lt;$N$9,$N$9&lt;AI117)),0.285,IF(AJ117+AJ118=0,0,AJ118/(AJ118+AJ117))))</f>
        <v>-1</v>
      </c>
      <c r="AL118" s="68" t="str">
        <f>TEXT(AI117,"YYYY-MM")</f>
        <v>2027-09</v>
      </c>
      <c r="AM118" s="69" cm="1">
        <f t="array" ref="AM118">IF(AL118=AL117,0,SUMPRODUCT((AC117:AI117&gt;=$N$8)*(AC117:AI117 &lt;= $N$9)*(TEXT(AC117:AI117,"yyyy-mm")=AL118)*(AC118:AI118 = "●")))</f>
        <v>0</v>
      </c>
      <c r="AN118" s="69" cm="1">
        <f t="array" ref="AN118">IF(AL118=AL117,0,SUMPRODUCT((AC117:AI117&gt;=$N$8)*(AC117:AI117 &lt;= $N$9)*(TEXT(AC117:AI117,"yyyy-mm")=AL118)*(AC118:AI118 = "▲")))</f>
        <v>0</v>
      </c>
      <c r="AO118" s="69" cm="1">
        <f t="array" ref="AO118">IF(AL118=AL117,0,SUMPRODUCT((AC117:AI117&gt;=$N$8)*(AC117:AI117 &lt;= $N$9)*(TEXT(AC117:AI117,"yyyy-mm")=AL118)*(AC118:AI118 = "★")))</f>
        <v>0</v>
      </c>
      <c r="AP118" s="68"/>
      <c r="AQ118" s="19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3"/>
    </row>
    <row r="119" spans="10:55" s="8" customFormat="1" ht="19.5" customHeight="1" x14ac:dyDescent="0.45">
      <c r="J119" s="86"/>
      <c r="K119" s="135"/>
      <c r="L119" s="132">
        <v>80</v>
      </c>
      <c r="M119" s="141">
        <f>S117+1</f>
        <v>46503</v>
      </c>
      <c r="N119" s="141">
        <f t="shared" ref="N119:S119" si="430">M119+1</f>
        <v>46504</v>
      </c>
      <c r="O119" s="141">
        <f t="shared" si="430"/>
        <v>46505</v>
      </c>
      <c r="P119" s="141">
        <f t="shared" si="430"/>
        <v>46506</v>
      </c>
      <c r="Q119" s="141">
        <f t="shared" si="430"/>
        <v>46507</v>
      </c>
      <c r="R119" s="142">
        <f t="shared" si="430"/>
        <v>46508</v>
      </c>
      <c r="S119" s="143">
        <f t="shared" si="430"/>
        <v>46509</v>
      </c>
      <c r="T119" s="135">
        <f t="shared" ref="T119" si="431">COUNTIF(M120:S120,"★")</f>
        <v>0</v>
      </c>
      <c r="U119" s="135"/>
      <c r="V119" s="135" t="str">
        <f>TEXT(M119,"YYYY-MM")</f>
        <v>2027-04</v>
      </c>
      <c r="W119" s="140" cm="1">
        <f t="array" ref="W119">SUMPRODUCT((M119:S119&gt;=$N$8)*(M119:S119 &lt;= $N$9)*(TEXT(M119:S119,"yyyy-mm")=V119)*(M120:S120 = "●"))</f>
        <v>0</v>
      </c>
      <c r="X119" s="140" cm="1">
        <f t="array" ref="X119">SUMPRODUCT((R119:S119&gt;=$N$8)*(R119:S119 &lt;= $N$9)*(TEXT(R119:S119,"yyyy-mm")=V119)*(R120:S120 = "▲"))</f>
        <v>0</v>
      </c>
      <c r="Y119" s="140" cm="1">
        <f t="array" ref="Y119">SUMPRODUCT((M119:S119&gt;=$N$8)*(M119:S119 &lt;= $N$9)*(TEXT(M119:S119,"yyyy-mm")=V119)*(M120:S120 = "★"))</f>
        <v>0</v>
      </c>
      <c r="Z119" s="135"/>
      <c r="AA119" s="135"/>
      <c r="AB119" s="132">
        <v>101</v>
      </c>
      <c r="AC119" s="141">
        <f>AI117+1</f>
        <v>46650</v>
      </c>
      <c r="AD119" s="141">
        <f t="shared" ref="AD119:AI119" si="432">AC119+1</f>
        <v>46651</v>
      </c>
      <c r="AE119" s="141">
        <f t="shared" si="432"/>
        <v>46652</v>
      </c>
      <c r="AF119" s="141">
        <f t="shared" si="432"/>
        <v>46653</v>
      </c>
      <c r="AG119" s="141">
        <f t="shared" si="432"/>
        <v>46654</v>
      </c>
      <c r="AH119" s="142">
        <f t="shared" si="432"/>
        <v>46655</v>
      </c>
      <c r="AI119" s="143">
        <f t="shared" si="432"/>
        <v>46656</v>
      </c>
      <c r="AJ119" s="68">
        <f t="shared" ref="AJ119" si="433">COUNTIF(AC120:AI120,"★")</f>
        <v>0</v>
      </c>
      <c r="AK119" s="68"/>
      <c r="AL119" s="68" t="str">
        <f>TEXT(AC119,"YYYY-MM")</f>
        <v>2027-09</v>
      </c>
      <c r="AM119" s="69" cm="1">
        <f t="array" ref="AM119">SUMPRODUCT((AC119:AI119&gt;=$N$8)*(AC119:AI119 &lt;= $N$9)*(TEXT(AC119:AI119,"yyyy-mm")=AL119)*(AC120:AI120 = "●"))</f>
        <v>0</v>
      </c>
      <c r="AN119" s="69" cm="1">
        <f t="array" ref="AN119">SUMPRODUCT((AH119:AI119&gt;=$N$8)*(AH119:AI119 &lt;= $N$9)*(TEXT(AH119:AI119,"yyyy-mm")=AL119)*(AH120:AI120 = "▲"))</f>
        <v>0</v>
      </c>
      <c r="AO119" s="69" cm="1">
        <f t="array" ref="AO119">SUMPRODUCT((AC119:AI119&gt;=$N$8)*(AC119:AI119 &lt;= $N$9)*(TEXT(AC119:AI119,"yyyy-mm")=AL119)*(AC120:AI120 = "★"))</f>
        <v>0</v>
      </c>
      <c r="AP119" s="68"/>
      <c r="AQ119" s="19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3"/>
    </row>
    <row r="120" spans="10:55" s="8" customFormat="1" ht="19.5" customHeight="1" thickBot="1" x14ac:dyDescent="0.5">
      <c r="J120" s="86"/>
      <c r="K120" s="135" t="str">
        <f t="shared" ref="K120" si="434">IF(U120&gt;=0.285,"OK","NG")</f>
        <v>NG</v>
      </c>
      <c r="L120" s="136"/>
      <c r="M120" s="144"/>
      <c r="N120" s="144"/>
      <c r="O120" s="144"/>
      <c r="P120" s="144"/>
      <c r="Q120" s="144"/>
      <c r="R120" s="145"/>
      <c r="S120" s="146"/>
      <c r="T120" s="135">
        <f t="shared" ref="T120" si="435">COUNTIF(M120:S120,"●")</f>
        <v>0</v>
      </c>
      <c r="U120" s="147">
        <f t="shared" ref="U120" si="436">IF(COUNTA(M120:S120)=0,-1,IF(OR(COUNTIF(M120:S120,"▲")&gt;6,AND(M119&lt;$N$9,$N$9&lt;S119)),0.285,IF(T119+T120=0,0,T120/(T120+T119))))</f>
        <v>-1</v>
      </c>
      <c r="V120" s="135" t="str">
        <f>TEXT(S119,"YYYY-MM")</f>
        <v>2027-05</v>
      </c>
      <c r="W120" s="140" cm="1">
        <f t="array" ref="W120">IF(V120=V119,0,SUMPRODUCT((M119:S119&gt;=$N$8)*(M119:S119 &lt;= $N$9)*(TEXT(M119:S119,"yyyy-mm")=V120)*(M120:S120 = "●")))</f>
        <v>0</v>
      </c>
      <c r="X120" s="140" cm="1">
        <f t="array" ref="X120">IF(V120=V119,0,SUMPRODUCT((M119:S119&gt;=$N$8)*(M119:S119 &lt;= $N$9)*(TEXT(M119:S119,"yyyy-mm")=V120)*(M120:S120 = "▲")))</f>
        <v>0</v>
      </c>
      <c r="Y120" s="140" cm="1">
        <f t="array" ref="Y120">IF(V120=V119,0,SUMPRODUCT((M119:S119&gt;=$N$8)*(M119:S119 &lt;= $N$9)*(TEXT(M119:S119,"yyyy-mm")=V120)*(M120:S120 = "★")))</f>
        <v>0</v>
      </c>
      <c r="Z120" s="135"/>
      <c r="AA120" s="135" t="str">
        <f t="shared" ref="AA120" si="437">IF(AK120&gt;=0.285,"OK","NG")</f>
        <v>NG</v>
      </c>
      <c r="AB120" s="136"/>
      <c r="AC120" s="144"/>
      <c r="AD120" s="144"/>
      <c r="AE120" s="144"/>
      <c r="AF120" s="144"/>
      <c r="AG120" s="144"/>
      <c r="AH120" s="145"/>
      <c r="AI120" s="146"/>
      <c r="AJ120" s="68">
        <f t="shared" ref="AJ120" si="438">COUNTIF(AC120:AI120,"●")</f>
        <v>0</v>
      </c>
      <c r="AK120" s="70">
        <f t="shared" ref="AK120" si="439">IF(COUNTA(AC120:AI120)=0,-1,IF(OR(COUNTIF(AC120:AI120,"▲")&gt;6,AND(AC119&lt;$N$9,$N$9&lt;AI119)),0.285,IF(AJ119+AJ120=0,0,AJ120/(AJ120+AJ119))))</f>
        <v>-1</v>
      </c>
      <c r="AL120" s="68" t="str">
        <f>TEXT(AI119,"YYYY-MM")</f>
        <v>2027-09</v>
      </c>
      <c r="AM120" s="69" cm="1">
        <f t="array" ref="AM120">IF(AL120=AL119,0,SUMPRODUCT((AC119:AI119&gt;=$N$8)*(AC119:AI119 &lt;= $N$9)*(TEXT(AC119:AI119,"yyyy-mm")=AL120)*(AC120:AI120 = "●")))</f>
        <v>0</v>
      </c>
      <c r="AN120" s="69" cm="1">
        <f t="array" ref="AN120">IF(AL120=AL119,0,SUMPRODUCT((AC119:AI119&gt;=$N$8)*(AC119:AI119 &lt;= $N$9)*(TEXT(AC119:AI119,"yyyy-mm")=AL120)*(AC120:AI120 = "▲")))</f>
        <v>0</v>
      </c>
      <c r="AO120" s="69" cm="1">
        <f t="array" ref="AO120">IF(AL120=AL119,0,SUMPRODUCT((AC119:AI119&gt;=$N$8)*(AC119:AI119 &lt;= $N$9)*(TEXT(AC119:AI119,"yyyy-mm")=AL120)*(AC120:AI120 = "★")))</f>
        <v>0</v>
      </c>
      <c r="AP120" s="68"/>
      <c r="AQ120" s="19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3"/>
    </row>
    <row r="121" spans="10:55" s="8" customFormat="1" ht="19.5" customHeight="1" x14ac:dyDescent="0.45">
      <c r="J121" s="86"/>
      <c r="K121" s="135"/>
      <c r="L121" s="132">
        <v>81</v>
      </c>
      <c r="M121" s="141">
        <f>S119+1</f>
        <v>46510</v>
      </c>
      <c r="N121" s="141">
        <f t="shared" ref="N121:S121" si="440">M121+1</f>
        <v>46511</v>
      </c>
      <c r="O121" s="141">
        <f t="shared" si="440"/>
        <v>46512</v>
      </c>
      <c r="P121" s="141">
        <f t="shared" si="440"/>
        <v>46513</v>
      </c>
      <c r="Q121" s="141">
        <f t="shared" si="440"/>
        <v>46514</v>
      </c>
      <c r="R121" s="142">
        <f t="shared" si="440"/>
        <v>46515</v>
      </c>
      <c r="S121" s="143">
        <f t="shared" si="440"/>
        <v>46516</v>
      </c>
      <c r="T121" s="135">
        <f t="shared" ref="T121" si="441">COUNTIF(M122:S122,"★")</f>
        <v>0</v>
      </c>
      <c r="U121" s="135"/>
      <c r="V121" s="135" t="str">
        <f>TEXT(M121,"YYYY-MM")</f>
        <v>2027-05</v>
      </c>
      <c r="W121" s="140" cm="1">
        <f t="array" ref="W121">SUMPRODUCT((M121:S121&gt;=$N$8)*(M121:S121 &lt;= $N$9)*(TEXT(M121:S121,"yyyy-mm")=V121)*(M122:S122 = "●"))</f>
        <v>0</v>
      </c>
      <c r="X121" s="140" cm="1">
        <f t="array" ref="X121">SUMPRODUCT((R121:S121&gt;=$N$8)*(R121:S121 &lt;= $N$9)*(TEXT(R121:S121,"yyyy-mm")=V121)*(R122:S122 = "▲"))</f>
        <v>0</v>
      </c>
      <c r="Y121" s="140" cm="1">
        <f t="array" ref="Y121">SUMPRODUCT((M121:S121&gt;=$N$8)*(M121:S121 &lt;= $N$9)*(TEXT(M121:S121,"yyyy-mm")=V121)*(M122:S122 = "★"))</f>
        <v>0</v>
      </c>
      <c r="Z121" s="135"/>
      <c r="AA121" s="135"/>
      <c r="AB121" s="132">
        <v>102</v>
      </c>
      <c r="AC121" s="141">
        <f>AI119+1</f>
        <v>46657</v>
      </c>
      <c r="AD121" s="141">
        <f t="shared" ref="AD121:AI121" si="442">AC121+1</f>
        <v>46658</v>
      </c>
      <c r="AE121" s="141">
        <f t="shared" si="442"/>
        <v>46659</v>
      </c>
      <c r="AF121" s="141">
        <f t="shared" si="442"/>
        <v>46660</v>
      </c>
      <c r="AG121" s="141">
        <f t="shared" si="442"/>
        <v>46661</v>
      </c>
      <c r="AH121" s="142">
        <f t="shared" si="442"/>
        <v>46662</v>
      </c>
      <c r="AI121" s="143">
        <f t="shared" si="442"/>
        <v>46663</v>
      </c>
      <c r="AJ121" s="68">
        <f t="shared" ref="AJ121" si="443">COUNTIF(AC122:AI122,"★")</f>
        <v>0</v>
      </c>
      <c r="AK121" s="68"/>
      <c r="AL121" s="68" t="str">
        <f>TEXT(AC121,"YYYY-MM")</f>
        <v>2027-09</v>
      </c>
      <c r="AM121" s="69" cm="1">
        <f t="array" ref="AM121">SUMPRODUCT((AC121:AI121&gt;=$N$8)*(AC121:AI121 &lt;= $N$9)*(TEXT(AC121:AI121,"yyyy-mm")=AL121)*(AC122:AI122 = "●"))</f>
        <v>0</v>
      </c>
      <c r="AN121" s="69" cm="1">
        <f t="array" ref="AN121">SUMPRODUCT((AH121:AI121&gt;=$N$8)*(AH121:AI121 &lt;= $N$9)*(TEXT(AH121:AI121,"yyyy-mm")=AL121)*(AH122:AI122 = "▲"))</f>
        <v>0</v>
      </c>
      <c r="AO121" s="69" cm="1">
        <f t="array" ref="AO121">SUMPRODUCT((AC121:AI121&gt;=$N$8)*(AC121:AI121 &lt;= $N$9)*(TEXT(AC121:AI121,"yyyy-mm")=AL121)*(AC122:AI122 = "★"))</f>
        <v>0</v>
      </c>
      <c r="AP121" s="68"/>
      <c r="AQ121" s="19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3"/>
    </row>
    <row r="122" spans="10:55" s="8" customFormat="1" ht="19.5" customHeight="1" thickBot="1" x14ac:dyDescent="0.5">
      <c r="J122" s="86"/>
      <c r="K122" s="135" t="str">
        <f t="shared" ref="K122" si="444">IF(U122&gt;=0.285,"OK","NG")</f>
        <v>NG</v>
      </c>
      <c r="L122" s="136"/>
      <c r="M122" s="144"/>
      <c r="N122" s="144"/>
      <c r="O122" s="144"/>
      <c r="P122" s="144"/>
      <c r="Q122" s="144"/>
      <c r="R122" s="145"/>
      <c r="S122" s="146"/>
      <c r="T122" s="135">
        <f t="shared" ref="T122" si="445">COUNTIF(M122:S122,"●")</f>
        <v>0</v>
      </c>
      <c r="U122" s="147">
        <f t="shared" ref="U122" si="446">IF(COUNTA(M122:S122)=0,-1,IF(OR(COUNTIF(M122:S122,"▲")&gt;6,AND(M121&lt;$N$9,$N$9&lt;S121)),0.285,IF(T121+T122=0,0,T122/(T122+T121))))</f>
        <v>-1</v>
      </c>
      <c r="V122" s="135" t="str">
        <f>TEXT(S121,"YYYY-MM")</f>
        <v>2027-05</v>
      </c>
      <c r="W122" s="140" cm="1">
        <f t="array" ref="W122">IF(V122=V121,0,SUMPRODUCT((M121:S121&gt;=$N$8)*(M121:S121 &lt;= $N$9)*(TEXT(M121:S121,"yyyy-mm")=V122)*(M122:S122 = "●")))</f>
        <v>0</v>
      </c>
      <c r="X122" s="140" cm="1">
        <f t="array" ref="X122">IF(V122=V121,0,SUMPRODUCT((M121:S121&gt;=$N$8)*(M121:S121 &lt;= $N$9)*(TEXT(M121:S121,"yyyy-mm")=V122)*(M122:S122 = "▲")))</f>
        <v>0</v>
      </c>
      <c r="Y122" s="140" cm="1">
        <f t="array" ref="Y122">IF(V122=V121,0,SUMPRODUCT((M121:S121&gt;=$N$8)*(M121:S121 &lt;= $N$9)*(TEXT(M121:S121,"yyyy-mm")=V122)*(M122:S122 = "★")))</f>
        <v>0</v>
      </c>
      <c r="Z122" s="135"/>
      <c r="AA122" s="135" t="str">
        <f t="shared" ref="AA122" si="447">IF(AK122&gt;=0.285,"OK","NG")</f>
        <v>NG</v>
      </c>
      <c r="AB122" s="136"/>
      <c r="AC122" s="144"/>
      <c r="AD122" s="144"/>
      <c r="AE122" s="144"/>
      <c r="AF122" s="144"/>
      <c r="AG122" s="144"/>
      <c r="AH122" s="145"/>
      <c r="AI122" s="146"/>
      <c r="AJ122" s="68">
        <f t="shared" ref="AJ122" si="448">COUNTIF(AC122:AI122,"●")</f>
        <v>0</v>
      </c>
      <c r="AK122" s="70">
        <f t="shared" ref="AK122" si="449">IF(COUNTA(AC122:AI122)=0,-1,IF(OR(COUNTIF(AC122:AI122,"▲")&gt;6,AND(AC121&lt;$N$9,$N$9&lt;AI121)),0.285,IF(AJ121+AJ122=0,0,AJ122/(AJ122+AJ121))))</f>
        <v>-1</v>
      </c>
      <c r="AL122" s="68" t="str">
        <f>TEXT(AI121,"YYYY-MM")</f>
        <v>2027-10</v>
      </c>
      <c r="AM122" s="69" cm="1">
        <f t="array" ref="AM122">IF(AL122=AL121,0,SUMPRODUCT((AC121:AI121&gt;=$N$8)*(AC121:AI121 &lt;= $N$9)*(TEXT(AC121:AI121,"yyyy-mm")=AL122)*(AC122:AI122 = "●")))</f>
        <v>0</v>
      </c>
      <c r="AN122" s="69" cm="1">
        <f t="array" ref="AN122">IF(AL122=AL121,0,SUMPRODUCT((AC121:AI121&gt;=$N$8)*(AC121:AI121 &lt;= $N$9)*(TEXT(AC121:AI121,"yyyy-mm")=AL122)*(AC122:AI122 = "▲")))</f>
        <v>0</v>
      </c>
      <c r="AO122" s="69" cm="1">
        <f t="array" ref="AO122">IF(AL122=AL121,0,SUMPRODUCT((AC121:AI121&gt;=$N$8)*(AC121:AI121 &lt;= $N$9)*(TEXT(AC121:AI121,"yyyy-mm")=AL122)*(AC122:AI122 = "★")))</f>
        <v>0</v>
      </c>
      <c r="AP122" s="68"/>
      <c r="AQ122" s="19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3"/>
    </row>
    <row r="123" spans="10:55" s="8" customFormat="1" ht="19.5" customHeight="1" x14ac:dyDescent="0.45">
      <c r="J123" s="86"/>
      <c r="K123" s="135"/>
      <c r="L123" s="132">
        <v>82</v>
      </c>
      <c r="M123" s="141">
        <f>S121+1</f>
        <v>46517</v>
      </c>
      <c r="N123" s="141">
        <f t="shared" ref="N123:S123" si="450">M123+1</f>
        <v>46518</v>
      </c>
      <c r="O123" s="141">
        <f t="shared" si="450"/>
        <v>46519</v>
      </c>
      <c r="P123" s="141">
        <f t="shared" si="450"/>
        <v>46520</v>
      </c>
      <c r="Q123" s="141">
        <f t="shared" si="450"/>
        <v>46521</v>
      </c>
      <c r="R123" s="142">
        <f t="shared" si="450"/>
        <v>46522</v>
      </c>
      <c r="S123" s="143">
        <f t="shared" si="450"/>
        <v>46523</v>
      </c>
      <c r="T123" s="135">
        <f t="shared" ref="T123" si="451">COUNTIF(M124:S124,"★")</f>
        <v>0</v>
      </c>
      <c r="U123" s="135"/>
      <c r="V123" s="135" t="str">
        <f>TEXT(M123,"YYYY-MM")</f>
        <v>2027-05</v>
      </c>
      <c r="W123" s="140" cm="1">
        <f t="array" ref="W123">SUMPRODUCT((M123:S123&gt;=$N$8)*(M123:S123 &lt;= $N$9)*(TEXT(M123:S123,"yyyy-mm")=V123)*(M124:S124 = "●"))</f>
        <v>0</v>
      </c>
      <c r="X123" s="140" cm="1">
        <f t="array" ref="X123">SUMPRODUCT((R123:S123&gt;=$N$8)*(R123:S123 &lt;= $N$9)*(TEXT(R123:S123,"yyyy-mm")=V123)*(R124:S124 = "▲"))</f>
        <v>0</v>
      </c>
      <c r="Y123" s="140" cm="1">
        <f t="array" ref="Y123">SUMPRODUCT((M123:S123&gt;=$N$8)*(M123:S123 &lt;= $N$9)*(TEXT(M123:S123,"yyyy-mm")=V123)*(M124:S124 = "★"))</f>
        <v>0</v>
      </c>
      <c r="Z123" s="135"/>
      <c r="AA123" s="135"/>
      <c r="AB123" s="132">
        <v>103</v>
      </c>
      <c r="AC123" s="141">
        <f>AI121+1</f>
        <v>46664</v>
      </c>
      <c r="AD123" s="141">
        <f t="shared" ref="AD123:AI123" si="452">AC123+1</f>
        <v>46665</v>
      </c>
      <c r="AE123" s="141">
        <f t="shared" si="452"/>
        <v>46666</v>
      </c>
      <c r="AF123" s="141">
        <f t="shared" si="452"/>
        <v>46667</v>
      </c>
      <c r="AG123" s="141">
        <f t="shared" si="452"/>
        <v>46668</v>
      </c>
      <c r="AH123" s="142">
        <f t="shared" si="452"/>
        <v>46669</v>
      </c>
      <c r="AI123" s="143">
        <f t="shared" si="452"/>
        <v>46670</v>
      </c>
      <c r="AJ123" s="68">
        <f t="shared" ref="AJ123" si="453">COUNTIF(AC124:AI124,"★")</f>
        <v>0</v>
      </c>
      <c r="AK123" s="68"/>
      <c r="AL123" s="68" t="str">
        <f>TEXT(AC123,"YYYY-MM")</f>
        <v>2027-10</v>
      </c>
      <c r="AM123" s="69" cm="1">
        <f t="array" ref="AM123">SUMPRODUCT((AC123:AI123&gt;=$N$8)*(AC123:AI123 &lt;= $N$9)*(TEXT(AC123:AI123,"yyyy-mm")=AL123)*(AC124:AI124 = "●"))</f>
        <v>0</v>
      </c>
      <c r="AN123" s="69" cm="1">
        <f t="array" ref="AN123">SUMPRODUCT((AH123:AI123&gt;=$N$8)*(AH123:AI123 &lt;= $N$9)*(TEXT(AH123:AI123,"yyyy-mm")=AL123)*(AH124:AI124 = "▲"))</f>
        <v>0</v>
      </c>
      <c r="AO123" s="69" cm="1">
        <f t="array" ref="AO123">SUMPRODUCT((AC123:AI123&gt;=$N$8)*(AC123:AI123 &lt;= $N$9)*(TEXT(AC123:AI123,"yyyy-mm")=AL123)*(AC124:AI124 = "★"))</f>
        <v>0</v>
      </c>
      <c r="AP123" s="68"/>
      <c r="AQ123" s="19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3"/>
    </row>
    <row r="124" spans="10:55" s="8" customFormat="1" ht="19.5" customHeight="1" thickBot="1" x14ac:dyDescent="0.5">
      <c r="J124" s="86"/>
      <c r="K124" s="135" t="str">
        <f t="shared" ref="K124" si="454">IF(U124&gt;=0.285,"OK","NG")</f>
        <v>NG</v>
      </c>
      <c r="L124" s="136"/>
      <c r="M124" s="144"/>
      <c r="N124" s="144"/>
      <c r="O124" s="144"/>
      <c r="P124" s="144"/>
      <c r="Q124" s="144"/>
      <c r="R124" s="145"/>
      <c r="S124" s="146"/>
      <c r="T124" s="135">
        <f t="shared" ref="T124" si="455">COUNTIF(M124:S124,"●")</f>
        <v>0</v>
      </c>
      <c r="U124" s="147">
        <f t="shared" ref="U124" si="456">IF(COUNTA(M124:S124)=0,-1,IF(OR(COUNTIF(M124:S124,"▲")&gt;6,AND(M123&lt;$N$9,$N$9&lt;S123)),0.285,IF(T123+T124=0,0,T124/(T124+T123))))</f>
        <v>-1</v>
      </c>
      <c r="V124" s="135" t="str">
        <f>TEXT(S123,"YYYY-MM")</f>
        <v>2027-05</v>
      </c>
      <c r="W124" s="140" cm="1">
        <f t="array" ref="W124">IF(V124=V123,0,SUMPRODUCT((M123:S123&gt;=$N$8)*(M123:S123 &lt;= $N$9)*(TEXT(M123:S123,"yyyy-mm")=V124)*(M124:S124 = "●")))</f>
        <v>0</v>
      </c>
      <c r="X124" s="140" cm="1">
        <f t="array" ref="X124">IF(V124=V123,0,SUMPRODUCT((M123:S123&gt;=$N$8)*(M123:S123 &lt;= $N$9)*(TEXT(M123:S123,"yyyy-mm")=V124)*(M124:S124 = "▲")))</f>
        <v>0</v>
      </c>
      <c r="Y124" s="140" cm="1">
        <f t="array" ref="Y124">IF(V124=V123,0,SUMPRODUCT((M123:S123&gt;=$N$8)*(M123:S123 &lt;= $N$9)*(TEXT(M123:S123,"yyyy-mm")=V124)*(M124:S124 = "★")))</f>
        <v>0</v>
      </c>
      <c r="Z124" s="135"/>
      <c r="AA124" s="135" t="str">
        <f t="shared" ref="AA124" si="457">IF(AK124&gt;=0.285,"OK","NG")</f>
        <v>NG</v>
      </c>
      <c r="AB124" s="136"/>
      <c r="AC124" s="144"/>
      <c r="AD124" s="144"/>
      <c r="AE124" s="144"/>
      <c r="AF124" s="144"/>
      <c r="AG124" s="144"/>
      <c r="AH124" s="145"/>
      <c r="AI124" s="146"/>
      <c r="AJ124" s="68">
        <f t="shared" ref="AJ124" si="458">COUNTIF(AC124:AI124,"●")</f>
        <v>0</v>
      </c>
      <c r="AK124" s="70">
        <f t="shared" ref="AK124" si="459">IF(COUNTA(AC124:AI124)=0,-1,IF(OR(COUNTIF(AC124:AI124,"▲")&gt;6,AND(AC123&lt;$N$9,$N$9&lt;AI123)),0.285,IF(AJ123+AJ124=0,0,AJ124/(AJ124+AJ123))))</f>
        <v>-1</v>
      </c>
      <c r="AL124" s="68" t="str">
        <f>TEXT(AI123,"YYYY-MM")</f>
        <v>2027-10</v>
      </c>
      <c r="AM124" s="69" cm="1">
        <f t="array" ref="AM124">IF(AL124=AL123,0,SUMPRODUCT((AC123:AI123&gt;=$N$8)*(AC123:AI123 &lt;= $N$9)*(TEXT(AC123:AI123,"yyyy-mm")=AL124)*(AC124:AI124 = "●")))</f>
        <v>0</v>
      </c>
      <c r="AN124" s="69" cm="1">
        <f t="array" ref="AN124">IF(AL124=AL123,0,SUMPRODUCT((AC123:AI123&gt;=$N$8)*(AC123:AI123 &lt;= $N$9)*(TEXT(AC123:AI123,"yyyy-mm")=AL124)*(AC124:AI124 = "▲")))</f>
        <v>0</v>
      </c>
      <c r="AO124" s="69" cm="1">
        <f t="array" ref="AO124">IF(AL124=AL123,0,SUMPRODUCT((AC123:AI123&gt;=$N$8)*(AC123:AI123 &lt;= $N$9)*(TEXT(AC123:AI123,"yyyy-mm")=AL124)*(AC124:AI124 = "★")))</f>
        <v>0</v>
      </c>
      <c r="AP124" s="68"/>
      <c r="AQ124" s="19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3"/>
    </row>
    <row r="125" spans="10:55" s="8" customFormat="1" ht="19.5" customHeight="1" x14ac:dyDescent="0.45">
      <c r="J125" s="86"/>
      <c r="K125" s="135"/>
      <c r="L125" s="132">
        <v>83</v>
      </c>
      <c r="M125" s="141">
        <f>S123+1</f>
        <v>46524</v>
      </c>
      <c r="N125" s="141">
        <f t="shared" ref="N125:S125" si="460">M125+1</f>
        <v>46525</v>
      </c>
      <c r="O125" s="141">
        <f t="shared" si="460"/>
        <v>46526</v>
      </c>
      <c r="P125" s="141">
        <f t="shared" si="460"/>
        <v>46527</v>
      </c>
      <c r="Q125" s="141">
        <f t="shared" si="460"/>
        <v>46528</v>
      </c>
      <c r="R125" s="142">
        <f t="shared" si="460"/>
        <v>46529</v>
      </c>
      <c r="S125" s="143">
        <f t="shared" si="460"/>
        <v>46530</v>
      </c>
      <c r="T125" s="135">
        <f t="shared" ref="T125" si="461">COUNTIF(M126:S126,"★")</f>
        <v>0</v>
      </c>
      <c r="U125" s="135"/>
      <c r="V125" s="135" t="str">
        <f>TEXT(M125,"YYYY-MM")</f>
        <v>2027-05</v>
      </c>
      <c r="W125" s="140" cm="1">
        <f t="array" ref="W125">SUMPRODUCT((M125:S125&gt;=$N$8)*(M125:S125 &lt;= $N$9)*(TEXT(M125:S125,"yyyy-mm")=V125)*(M126:S126 = "●"))</f>
        <v>0</v>
      </c>
      <c r="X125" s="140" cm="1">
        <f t="array" ref="X125">SUMPRODUCT((R125:S125&gt;=$N$8)*(R125:S125 &lt;= $N$9)*(TEXT(R125:S125,"yyyy-mm")=V125)*(R126:S126 = "▲"))</f>
        <v>0</v>
      </c>
      <c r="Y125" s="140" cm="1">
        <f t="array" ref="Y125">SUMPRODUCT((M125:S125&gt;=$N$8)*(M125:S125 &lt;= $N$9)*(TEXT(M125:S125,"yyyy-mm")=V125)*(M126:S126 = "★"))</f>
        <v>0</v>
      </c>
      <c r="Z125" s="135"/>
      <c r="AA125" s="135"/>
      <c r="AB125" s="132">
        <v>104</v>
      </c>
      <c r="AC125" s="141">
        <f>AI123+1</f>
        <v>46671</v>
      </c>
      <c r="AD125" s="141">
        <f t="shared" ref="AD125:AI125" si="462">AC125+1</f>
        <v>46672</v>
      </c>
      <c r="AE125" s="141">
        <f t="shared" si="462"/>
        <v>46673</v>
      </c>
      <c r="AF125" s="141">
        <f t="shared" si="462"/>
        <v>46674</v>
      </c>
      <c r="AG125" s="141">
        <f t="shared" si="462"/>
        <v>46675</v>
      </c>
      <c r="AH125" s="142">
        <f t="shared" si="462"/>
        <v>46676</v>
      </c>
      <c r="AI125" s="143">
        <f t="shared" si="462"/>
        <v>46677</v>
      </c>
      <c r="AJ125" s="68">
        <f t="shared" ref="AJ125" si="463">COUNTIF(AC126:AI126,"★")</f>
        <v>0</v>
      </c>
      <c r="AK125" s="68"/>
      <c r="AL125" s="68" t="str">
        <f>TEXT(AC125,"YYYY-MM")</f>
        <v>2027-10</v>
      </c>
      <c r="AM125" s="69" cm="1">
        <f t="array" ref="AM125">SUMPRODUCT((AC125:AI125&gt;=$N$8)*(AC125:AI125 &lt;= $N$9)*(TEXT(AC125:AI125,"yyyy-mm")=AL125)*(AC126:AI126 = "●"))</f>
        <v>0</v>
      </c>
      <c r="AN125" s="69" cm="1">
        <f t="array" ref="AN125">SUMPRODUCT((AH125:AI125&gt;=$N$8)*(AH125:AI125 &lt;= $N$9)*(TEXT(AH125:AI125,"yyyy-mm")=AL125)*(AH126:AI126 = "▲"))</f>
        <v>0</v>
      </c>
      <c r="AO125" s="69" cm="1">
        <f t="array" ref="AO125">SUMPRODUCT((AC125:AI125&gt;=$N$8)*(AC125:AI125 &lt;= $N$9)*(TEXT(AC125:AI125,"yyyy-mm")=AL125)*(AC126:AI126 = "★"))</f>
        <v>0</v>
      </c>
      <c r="AP125" s="68"/>
      <c r="AQ125" s="19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3"/>
    </row>
    <row r="126" spans="10:55" s="8" customFormat="1" ht="19.5" customHeight="1" thickBot="1" x14ac:dyDescent="0.5">
      <c r="J126" s="86"/>
      <c r="K126" s="135" t="str">
        <f t="shared" ref="K126" si="464">IF(U126&gt;=0.285,"OK","NG")</f>
        <v>NG</v>
      </c>
      <c r="L126" s="136"/>
      <c r="M126" s="144"/>
      <c r="N126" s="144"/>
      <c r="O126" s="144"/>
      <c r="P126" s="144"/>
      <c r="Q126" s="144"/>
      <c r="R126" s="145"/>
      <c r="S126" s="146"/>
      <c r="T126" s="135">
        <f t="shared" ref="T126" si="465">COUNTIF(M126:S126,"●")</f>
        <v>0</v>
      </c>
      <c r="U126" s="147">
        <f t="shared" ref="U126" si="466">IF(COUNTA(M126:S126)=0,-1,IF(OR(COUNTIF(M126:S126,"▲")&gt;6,AND(M125&lt;$N$9,$N$9&lt;S125)),0.285,IF(T125+T126=0,0,T126/(T126+T125))))</f>
        <v>-1</v>
      </c>
      <c r="V126" s="135" t="str">
        <f>TEXT(S125,"YYYY-MM")</f>
        <v>2027-05</v>
      </c>
      <c r="W126" s="140" cm="1">
        <f t="array" ref="W126">IF(V126=V125,0,SUMPRODUCT((M125:S125&gt;=$N$8)*(M125:S125 &lt;= $N$9)*(TEXT(M125:S125,"yyyy-mm")=V126)*(M126:S126 = "●")))</f>
        <v>0</v>
      </c>
      <c r="X126" s="140" cm="1">
        <f t="array" ref="X126">IF(V126=V125,0,SUMPRODUCT((M125:S125&gt;=$N$8)*(M125:S125 &lt;= $N$9)*(TEXT(M125:S125,"yyyy-mm")=V126)*(M126:S126 = "▲")))</f>
        <v>0</v>
      </c>
      <c r="Y126" s="140" cm="1">
        <f t="array" ref="Y126">IF(V126=V125,0,SUMPRODUCT((M125:S125&gt;=$N$8)*(M125:S125 &lt;= $N$9)*(TEXT(M125:S125,"yyyy-mm")=V126)*(M126:S126 = "★")))</f>
        <v>0</v>
      </c>
      <c r="Z126" s="135"/>
      <c r="AA126" s="135" t="str">
        <f t="shared" ref="AA126" si="467">IF(AK126&gt;=0.285,"OK","NG")</f>
        <v>NG</v>
      </c>
      <c r="AB126" s="136"/>
      <c r="AC126" s="144"/>
      <c r="AD126" s="144"/>
      <c r="AE126" s="144"/>
      <c r="AF126" s="144"/>
      <c r="AG126" s="144"/>
      <c r="AH126" s="145"/>
      <c r="AI126" s="146"/>
      <c r="AJ126" s="68">
        <f t="shared" ref="AJ126" si="468">COUNTIF(AC126:AI126,"●")</f>
        <v>0</v>
      </c>
      <c r="AK126" s="70">
        <f t="shared" ref="AK126" si="469">IF(COUNTA(AC126:AI126)=0,-1,IF(OR(COUNTIF(AC126:AI126,"▲")&gt;6,AND(AC125&lt;$N$9,$N$9&lt;AI125)),0.285,IF(AJ125+AJ126=0,0,AJ126/(AJ126+AJ125))))</f>
        <v>-1</v>
      </c>
      <c r="AL126" s="68" t="str">
        <f>TEXT(AI125,"YYYY-MM")</f>
        <v>2027-10</v>
      </c>
      <c r="AM126" s="69" cm="1">
        <f t="array" ref="AM126">IF(AL126=AL125,0,SUMPRODUCT((AC125:AI125&gt;=$N$8)*(AC125:AI125 &lt;= $N$9)*(TEXT(AC125:AI125,"yyyy-mm")=AL126)*(AC126:AI126 = "●")))</f>
        <v>0</v>
      </c>
      <c r="AN126" s="69" cm="1">
        <f t="array" ref="AN126">IF(AL126=AL125,0,SUMPRODUCT((AC125:AI125&gt;=$N$8)*(AC125:AI125 &lt;= $N$9)*(TEXT(AC125:AI125,"yyyy-mm")=AL126)*(AC126:AI126 = "▲")))</f>
        <v>0</v>
      </c>
      <c r="AO126" s="69" cm="1">
        <f t="array" ref="AO126">IF(AL126=AL125,0,SUMPRODUCT((AC125:AI125&gt;=$N$8)*(AC125:AI125 &lt;= $N$9)*(TEXT(AC125:AI125,"yyyy-mm")=AL126)*(AC126:AI126 = "★")))</f>
        <v>0</v>
      </c>
      <c r="AP126" s="68"/>
      <c r="AQ126" s="19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3"/>
    </row>
    <row r="127" spans="10:55" s="8" customFormat="1" ht="19.5" customHeight="1" x14ac:dyDescent="0.45">
      <c r="J127" s="86"/>
      <c r="K127" s="135"/>
      <c r="L127" s="132">
        <v>84</v>
      </c>
      <c r="M127" s="141">
        <f>S125+1</f>
        <v>46531</v>
      </c>
      <c r="N127" s="141">
        <f t="shared" ref="N127:S127" si="470">M127+1</f>
        <v>46532</v>
      </c>
      <c r="O127" s="141">
        <f t="shared" si="470"/>
        <v>46533</v>
      </c>
      <c r="P127" s="141">
        <f t="shared" si="470"/>
        <v>46534</v>
      </c>
      <c r="Q127" s="141">
        <f t="shared" si="470"/>
        <v>46535</v>
      </c>
      <c r="R127" s="142">
        <f t="shared" si="470"/>
        <v>46536</v>
      </c>
      <c r="S127" s="143">
        <f t="shared" si="470"/>
        <v>46537</v>
      </c>
      <c r="T127" s="135">
        <f t="shared" ref="T127" si="471">COUNTIF(M128:S128,"★")</f>
        <v>0</v>
      </c>
      <c r="U127" s="135"/>
      <c r="V127" s="135" t="str">
        <f>TEXT(M127,"YYYY-MM")</f>
        <v>2027-05</v>
      </c>
      <c r="W127" s="140" cm="1">
        <f t="array" ref="W127">SUMPRODUCT((M127:S127&gt;=$N$8)*(M127:S127 &lt;= $N$9)*(TEXT(M127:S127,"yyyy-mm")=V127)*(M128:S128 = "●"))</f>
        <v>0</v>
      </c>
      <c r="X127" s="140" cm="1">
        <f t="array" ref="X127">SUMPRODUCT((R127:S127&gt;=$N$8)*(R127:S127 &lt;= $N$9)*(TEXT(R127:S127,"yyyy-mm")=V127)*(R128:S128 = "▲"))</f>
        <v>0</v>
      </c>
      <c r="Y127" s="140" cm="1">
        <f t="array" ref="Y127">SUMPRODUCT((M127:S127&gt;=$N$8)*(M127:S127 &lt;= $N$9)*(TEXT(M127:S127,"yyyy-mm")=V127)*(M128:S128 = "★"))</f>
        <v>0</v>
      </c>
      <c r="Z127" s="135"/>
      <c r="AA127" s="135"/>
      <c r="AB127" s="132">
        <v>105</v>
      </c>
      <c r="AC127" s="141">
        <f>AI125+1</f>
        <v>46678</v>
      </c>
      <c r="AD127" s="141">
        <f t="shared" ref="AD127:AI127" si="472">AC127+1</f>
        <v>46679</v>
      </c>
      <c r="AE127" s="141">
        <f t="shared" si="472"/>
        <v>46680</v>
      </c>
      <c r="AF127" s="141">
        <f t="shared" si="472"/>
        <v>46681</v>
      </c>
      <c r="AG127" s="141">
        <f t="shared" si="472"/>
        <v>46682</v>
      </c>
      <c r="AH127" s="142">
        <f t="shared" si="472"/>
        <v>46683</v>
      </c>
      <c r="AI127" s="143">
        <f t="shared" si="472"/>
        <v>46684</v>
      </c>
      <c r="AJ127" s="68">
        <f t="shared" ref="AJ127" si="473">COUNTIF(AC128:AI128,"★")</f>
        <v>0</v>
      </c>
      <c r="AK127" s="68"/>
      <c r="AL127" s="68" t="str">
        <f>TEXT(AC127,"YYYY-MM")</f>
        <v>2027-10</v>
      </c>
      <c r="AM127" s="69" cm="1">
        <f t="array" ref="AM127">SUMPRODUCT((AC127:AI127&gt;=$N$8)*(AC127:AI127 &lt;= $N$9)*(TEXT(AC127:AI127,"yyyy-mm")=AL127)*(AC128:AI128 = "●"))</f>
        <v>0</v>
      </c>
      <c r="AN127" s="69" cm="1">
        <f t="array" ref="AN127">SUMPRODUCT((AH127:AI127&gt;=$N$8)*(AH127:AI127 &lt;= $N$9)*(TEXT(AH127:AI127,"yyyy-mm")=AL127)*(AH128:AI128 = "▲"))</f>
        <v>0</v>
      </c>
      <c r="AO127" s="69" cm="1">
        <f t="array" ref="AO127">SUMPRODUCT((AC127:AI127&gt;=$N$8)*(AC127:AI127 &lt;= $N$9)*(TEXT(AC127:AI127,"yyyy-mm")=AL127)*(AC128:AI128 = "★"))</f>
        <v>0</v>
      </c>
      <c r="AP127" s="68"/>
      <c r="AQ127" s="19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3"/>
    </row>
    <row r="128" spans="10:55" s="8" customFormat="1" ht="19.5" customHeight="1" thickBot="1" x14ac:dyDescent="0.5">
      <c r="J128" s="86"/>
      <c r="K128" s="135" t="str">
        <f t="shared" ref="K128" si="474">IF(U128&gt;=0.285,"OK","NG")</f>
        <v>NG</v>
      </c>
      <c r="L128" s="136"/>
      <c r="M128" s="144"/>
      <c r="N128" s="144"/>
      <c r="O128" s="144"/>
      <c r="P128" s="144"/>
      <c r="Q128" s="144"/>
      <c r="R128" s="145"/>
      <c r="S128" s="146"/>
      <c r="T128" s="135">
        <f t="shared" ref="T128" si="475">COUNTIF(M128:S128,"●")</f>
        <v>0</v>
      </c>
      <c r="U128" s="147">
        <f t="shared" ref="U128" si="476">IF(COUNTA(M128:S128)=0,-1,IF(OR(COUNTIF(M128:S128,"▲")&gt;6,AND(M127&lt;$N$9,$N$9&lt;S127)),0.285,IF(T127+T128=0,0,T128/(T128+T127))))</f>
        <v>-1</v>
      </c>
      <c r="V128" s="135" t="str">
        <f>TEXT(S127,"YYYY-MM")</f>
        <v>2027-05</v>
      </c>
      <c r="W128" s="140" cm="1">
        <f t="array" ref="W128">IF(V128=V127,0,SUMPRODUCT((M127:S127&gt;=$N$8)*(M127:S127 &lt;= $N$9)*(TEXT(M127:S127,"yyyy-mm")=V128)*(M128:S128 = "●")))</f>
        <v>0</v>
      </c>
      <c r="X128" s="140" cm="1">
        <f t="array" ref="X128">IF(V128=V127,0,SUMPRODUCT((M127:S127&gt;=$N$8)*(M127:S127 &lt;= $N$9)*(TEXT(M127:S127,"yyyy-mm")=V128)*(M128:S128 = "▲")))</f>
        <v>0</v>
      </c>
      <c r="Y128" s="140" cm="1">
        <f t="array" ref="Y128">IF(V128=V127,0,SUMPRODUCT((M127:S127&gt;=$N$8)*(M127:S127 &lt;= $N$9)*(TEXT(M127:S127,"yyyy-mm")=V128)*(M128:S128 = "★")))</f>
        <v>0</v>
      </c>
      <c r="Z128" s="135"/>
      <c r="AA128" s="135" t="str">
        <f t="shared" ref="AA128" si="477">IF(AK128&gt;=0.285,"OK","NG")</f>
        <v>NG</v>
      </c>
      <c r="AB128" s="136"/>
      <c r="AC128" s="144"/>
      <c r="AD128" s="144"/>
      <c r="AE128" s="144"/>
      <c r="AF128" s="144"/>
      <c r="AG128" s="144"/>
      <c r="AH128" s="145"/>
      <c r="AI128" s="146"/>
      <c r="AJ128" s="68">
        <f t="shared" ref="AJ128" si="478">COUNTIF(AC128:AI128,"●")</f>
        <v>0</v>
      </c>
      <c r="AK128" s="70">
        <f t="shared" ref="AK128" si="479">IF(COUNTA(AC128:AI128)=0,-1,IF(OR(COUNTIF(AC128:AI128,"▲")&gt;6,AND(AC127&lt;$N$9,$N$9&lt;AI127)),0.285,IF(AJ127+AJ128=0,0,AJ128/(AJ128+AJ127))))</f>
        <v>-1</v>
      </c>
      <c r="AL128" s="68" t="str">
        <f>TEXT(AI127,"YYYY-MM")</f>
        <v>2027-10</v>
      </c>
      <c r="AM128" s="69" cm="1">
        <f t="array" ref="AM128">IF(AL128=AL127,0,SUMPRODUCT((AC127:AI127&gt;=$N$8)*(AC127:AI127 &lt;= $N$9)*(TEXT(AC127:AI127,"yyyy-mm")=AL128)*(AC128:AI128 = "●")))</f>
        <v>0</v>
      </c>
      <c r="AN128" s="69" cm="1">
        <f t="array" ref="AN128">IF(AL128=AL127,0,SUMPRODUCT((AC127:AI127&gt;=$N$8)*(AC127:AI127 &lt;= $N$9)*(TEXT(AC127:AI127,"yyyy-mm")=AL128)*(AC128:AI128 = "▲")))</f>
        <v>0</v>
      </c>
      <c r="AO128" s="69" cm="1">
        <f t="array" ref="AO128">IF(AL128=AL127,0,SUMPRODUCT((AC127:AI127&gt;=$N$8)*(AC127:AI127 &lt;= $N$9)*(TEXT(AC127:AI127,"yyyy-mm")=AL128)*(AC128:AI128 = "★")))</f>
        <v>0</v>
      </c>
      <c r="AP128" s="68"/>
      <c r="AQ128" s="19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3"/>
    </row>
    <row r="129" spans="10:55" s="8" customFormat="1" ht="19.5" customHeight="1" x14ac:dyDescent="0.45">
      <c r="J129" s="86"/>
      <c r="K129" s="135"/>
      <c r="L129" s="132">
        <v>85</v>
      </c>
      <c r="M129" s="141">
        <f>S127+1</f>
        <v>46538</v>
      </c>
      <c r="N129" s="141">
        <f t="shared" ref="N129:S129" si="480">M129+1</f>
        <v>46539</v>
      </c>
      <c r="O129" s="141">
        <f t="shared" si="480"/>
        <v>46540</v>
      </c>
      <c r="P129" s="141">
        <f t="shared" si="480"/>
        <v>46541</v>
      </c>
      <c r="Q129" s="141">
        <f t="shared" si="480"/>
        <v>46542</v>
      </c>
      <c r="R129" s="142">
        <f t="shared" si="480"/>
        <v>46543</v>
      </c>
      <c r="S129" s="143">
        <f t="shared" si="480"/>
        <v>46544</v>
      </c>
      <c r="T129" s="135">
        <f t="shared" ref="T129" si="481">COUNTIF(M130:S130,"★")</f>
        <v>0</v>
      </c>
      <c r="U129" s="135"/>
      <c r="V129" s="135" t="str">
        <f>TEXT(M129,"YYYY-MM")</f>
        <v>2027-05</v>
      </c>
      <c r="W129" s="140" cm="1">
        <f t="array" ref="W129">SUMPRODUCT((M129:S129&gt;=$N$8)*(M129:S129 &lt;= $N$9)*(TEXT(M129:S129,"yyyy-mm")=V129)*(M130:S130 = "●"))</f>
        <v>0</v>
      </c>
      <c r="X129" s="140" cm="1">
        <f t="array" ref="X129">SUMPRODUCT((R129:S129&gt;=$N$8)*(R129:S129 &lt;= $N$9)*(TEXT(R129:S129,"yyyy-mm")=V129)*(R130:S130 = "▲"))</f>
        <v>0</v>
      </c>
      <c r="Y129" s="140" cm="1">
        <f t="array" ref="Y129">SUMPRODUCT((M129:S129&gt;=$N$8)*(M129:S129 &lt;= $N$9)*(TEXT(M129:S129,"yyyy-mm")=V129)*(M130:S130 = "★"))</f>
        <v>0</v>
      </c>
      <c r="Z129" s="135"/>
      <c r="AA129" s="135"/>
      <c r="AB129" s="132">
        <v>106</v>
      </c>
      <c r="AC129" s="141">
        <f>AI127+1</f>
        <v>46685</v>
      </c>
      <c r="AD129" s="141">
        <f t="shared" ref="AD129:AI129" si="482">AC129+1</f>
        <v>46686</v>
      </c>
      <c r="AE129" s="141">
        <f t="shared" si="482"/>
        <v>46687</v>
      </c>
      <c r="AF129" s="141">
        <f t="shared" si="482"/>
        <v>46688</v>
      </c>
      <c r="AG129" s="141">
        <f t="shared" si="482"/>
        <v>46689</v>
      </c>
      <c r="AH129" s="142">
        <f t="shared" si="482"/>
        <v>46690</v>
      </c>
      <c r="AI129" s="143">
        <f t="shared" si="482"/>
        <v>46691</v>
      </c>
      <c r="AJ129" s="68">
        <f t="shared" ref="AJ129" si="483">COUNTIF(AC130:AI130,"★")</f>
        <v>0</v>
      </c>
      <c r="AK129" s="68"/>
      <c r="AL129" s="68" t="str">
        <f>TEXT(AC129,"YYYY-MM")</f>
        <v>2027-10</v>
      </c>
      <c r="AM129" s="69" cm="1">
        <f t="array" ref="AM129">SUMPRODUCT((AC129:AI129&gt;=$N$8)*(AC129:AI129 &lt;= $N$9)*(TEXT(AC129:AI129,"yyyy-mm")=AL129)*(AC130:AI130 = "●"))</f>
        <v>0</v>
      </c>
      <c r="AN129" s="69" cm="1">
        <f t="array" ref="AN129">SUMPRODUCT((AH129:AI129&gt;=$N$8)*(AH129:AI129 &lt;= $N$9)*(TEXT(AH129:AI129,"yyyy-mm")=AL129)*(AH130:AI130 = "▲"))</f>
        <v>0</v>
      </c>
      <c r="AO129" s="69" cm="1">
        <f t="array" ref="AO129">SUMPRODUCT((AC129:AI129&gt;=$N$8)*(AC129:AI129 &lt;= $N$9)*(TEXT(AC129:AI129,"yyyy-mm")=AL129)*(AC130:AI130 = "★"))</f>
        <v>0</v>
      </c>
      <c r="AP129" s="68"/>
      <c r="AQ129" s="19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3"/>
    </row>
    <row r="130" spans="10:55" s="8" customFormat="1" ht="19.5" customHeight="1" thickBot="1" x14ac:dyDescent="0.5">
      <c r="J130" s="86"/>
      <c r="K130" s="135" t="str">
        <f t="shared" ref="K130" si="484">IF(U130&gt;=0.285,"OK","NG")</f>
        <v>NG</v>
      </c>
      <c r="L130" s="136"/>
      <c r="M130" s="144"/>
      <c r="N130" s="144"/>
      <c r="O130" s="144"/>
      <c r="P130" s="144"/>
      <c r="Q130" s="144"/>
      <c r="R130" s="145"/>
      <c r="S130" s="146"/>
      <c r="T130" s="135">
        <f t="shared" ref="T130" si="485">COUNTIF(M130:S130,"●")</f>
        <v>0</v>
      </c>
      <c r="U130" s="147">
        <f t="shared" ref="U130" si="486">IF(COUNTA(M130:S130)=0,-1,IF(OR(COUNTIF(M130:S130,"▲")&gt;6,AND(M129&lt;$N$9,$N$9&lt;S129)),0.285,IF(T129+T130=0,0,T130/(T130+T129))))</f>
        <v>-1</v>
      </c>
      <c r="V130" s="135" t="str">
        <f>TEXT(S129,"YYYY-MM")</f>
        <v>2027-06</v>
      </c>
      <c r="W130" s="140" cm="1">
        <f t="array" ref="W130">IF(V130=V129,0,SUMPRODUCT((M129:S129&gt;=$N$8)*(M129:S129 &lt;= $N$9)*(TEXT(M129:S129,"yyyy-mm")=V130)*(M130:S130 = "●")))</f>
        <v>0</v>
      </c>
      <c r="X130" s="140" cm="1">
        <f t="array" ref="X130">IF(V130=V129,0,SUMPRODUCT((M129:S129&gt;=$N$8)*(M129:S129 &lt;= $N$9)*(TEXT(M129:S129,"yyyy-mm")=V130)*(M130:S130 = "▲")))</f>
        <v>0</v>
      </c>
      <c r="Y130" s="140" cm="1">
        <f t="array" ref="Y130">IF(V130=V129,0,SUMPRODUCT((M129:S129&gt;=$N$8)*(M129:S129 &lt;= $N$9)*(TEXT(M129:S129,"yyyy-mm")=V130)*(M130:S130 = "★")))</f>
        <v>0</v>
      </c>
      <c r="Z130" s="135"/>
      <c r="AA130" s="135" t="str">
        <f t="shared" ref="AA130" si="487">IF(AK130&gt;=0.285,"OK","NG")</f>
        <v>NG</v>
      </c>
      <c r="AB130" s="136"/>
      <c r="AC130" s="144"/>
      <c r="AD130" s="144"/>
      <c r="AE130" s="144"/>
      <c r="AF130" s="144"/>
      <c r="AG130" s="144"/>
      <c r="AH130" s="145"/>
      <c r="AI130" s="146"/>
      <c r="AJ130" s="68">
        <f t="shared" ref="AJ130" si="488">COUNTIF(AC130:AI130,"●")</f>
        <v>0</v>
      </c>
      <c r="AK130" s="70">
        <f t="shared" ref="AK130" si="489">IF(COUNTA(AC130:AI130)=0,-1,IF(OR(COUNTIF(AC130:AI130,"▲")&gt;6,AND(AC129&lt;$N$9,$N$9&lt;AI129)),0.285,IF(AJ129+AJ130=0,0,AJ130/(AJ130+AJ129))))</f>
        <v>-1</v>
      </c>
      <c r="AL130" s="68" t="str">
        <f>TEXT(AI129,"YYYY-MM")</f>
        <v>2027-10</v>
      </c>
      <c r="AM130" s="69" cm="1">
        <f t="array" ref="AM130">IF(AL130=AL129,0,SUMPRODUCT((AC129:AI129&gt;=$N$8)*(AC129:AI129 &lt;= $N$9)*(TEXT(AC129:AI129,"yyyy-mm")=AL130)*(AC130:AI130 = "●")))</f>
        <v>0</v>
      </c>
      <c r="AN130" s="69" cm="1">
        <f t="array" ref="AN130">IF(AL130=AL129,0,SUMPRODUCT((AC129:AI129&gt;=$N$8)*(AC129:AI129 &lt;= $N$9)*(TEXT(AC129:AI129,"yyyy-mm")=AL130)*(AC130:AI130 = "▲")))</f>
        <v>0</v>
      </c>
      <c r="AO130" s="69" cm="1">
        <f t="array" ref="AO130">IF(AL130=AL129,0,SUMPRODUCT((AC129:AI129&gt;=$N$8)*(AC129:AI129 &lt;= $N$9)*(TEXT(AC129:AI129,"yyyy-mm")=AL130)*(AC130:AI130 = "★")))</f>
        <v>0</v>
      </c>
      <c r="AP130" s="68"/>
      <c r="AQ130" s="19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3"/>
    </row>
    <row r="131" spans="10:55" s="8" customFormat="1" ht="19.5" customHeight="1" x14ac:dyDescent="0.45">
      <c r="J131" s="86"/>
      <c r="K131" s="135"/>
      <c r="L131" s="132">
        <v>86</v>
      </c>
      <c r="M131" s="141">
        <f>S129+1</f>
        <v>46545</v>
      </c>
      <c r="N131" s="141">
        <f t="shared" ref="N131:S131" si="490">M131+1</f>
        <v>46546</v>
      </c>
      <c r="O131" s="141">
        <f t="shared" si="490"/>
        <v>46547</v>
      </c>
      <c r="P131" s="141">
        <f t="shared" si="490"/>
        <v>46548</v>
      </c>
      <c r="Q131" s="141">
        <f t="shared" si="490"/>
        <v>46549</v>
      </c>
      <c r="R131" s="142">
        <f t="shared" si="490"/>
        <v>46550</v>
      </c>
      <c r="S131" s="143">
        <f t="shared" si="490"/>
        <v>46551</v>
      </c>
      <c r="T131" s="135">
        <f t="shared" ref="T131" si="491">COUNTIF(M132:S132,"★")</f>
        <v>0</v>
      </c>
      <c r="U131" s="135"/>
      <c r="V131" s="135" t="str">
        <f>TEXT(M131,"YYYY-MM")</f>
        <v>2027-06</v>
      </c>
      <c r="W131" s="140" cm="1">
        <f t="array" ref="W131">SUMPRODUCT((M131:S131&gt;=$N$8)*(M131:S131 &lt;= $N$9)*(TEXT(M131:S131,"yyyy-mm")=V131)*(M132:S132 = "●"))</f>
        <v>0</v>
      </c>
      <c r="X131" s="140" cm="1">
        <f t="array" ref="X131">SUMPRODUCT((R131:S131&gt;=$N$8)*(R131:S131 &lt;= $N$9)*(TEXT(R131:S131,"yyyy-mm")=V131)*(R132:S132 = "▲"))</f>
        <v>0</v>
      </c>
      <c r="Y131" s="140" cm="1">
        <f t="array" ref="Y131">SUMPRODUCT((M131:S131&gt;=$N$8)*(M131:S131 &lt;= $N$9)*(TEXT(M131:S131,"yyyy-mm")=V131)*(M132:S132 = "★"))</f>
        <v>0</v>
      </c>
      <c r="Z131" s="135"/>
      <c r="AA131" s="135"/>
      <c r="AB131" s="132">
        <v>107</v>
      </c>
      <c r="AC131" s="141">
        <f>AI129+1</f>
        <v>46692</v>
      </c>
      <c r="AD131" s="141">
        <f t="shared" ref="AD131:AI131" si="492">AC131+1</f>
        <v>46693</v>
      </c>
      <c r="AE131" s="141">
        <f t="shared" si="492"/>
        <v>46694</v>
      </c>
      <c r="AF131" s="141">
        <f t="shared" si="492"/>
        <v>46695</v>
      </c>
      <c r="AG131" s="141">
        <f t="shared" si="492"/>
        <v>46696</v>
      </c>
      <c r="AH131" s="142">
        <f t="shared" si="492"/>
        <v>46697</v>
      </c>
      <c r="AI131" s="143">
        <f t="shared" si="492"/>
        <v>46698</v>
      </c>
      <c r="AJ131" s="68">
        <f t="shared" ref="AJ131" si="493">COUNTIF(AC132:AI132,"★")</f>
        <v>0</v>
      </c>
      <c r="AK131" s="68"/>
      <c r="AL131" s="68" t="str">
        <f>TEXT(AC131,"YYYY-MM")</f>
        <v>2027-11</v>
      </c>
      <c r="AM131" s="69" cm="1">
        <f t="array" ref="AM131">SUMPRODUCT((AC131:AI131&gt;=$N$8)*(AC131:AI131 &lt;= $N$9)*(TEXT(AC131:AI131,"yyyy-mm")=AL131)*(AC132:AI132 = "●"))</f>
        <v>0</v>
      </c>
      <c r="AN131" s="69" cm="1">
        <f t="array" ref="AN131">SUMPRODUCT((AH131:AI131&gt;=$N$8)*(AH131:AI131 &lt;= $N$9)*(TEXT(AH131:AI131,"yyyy-mm")=AL131)*(AH132:AI132 = "▲"))</f>
        <v>0</v>
      </c>
      <c r="AO131" s="69" cm="1">
        <f t="array" ref="AO131">SUMPRODUCT((AC131:AI131&gt;=$N$8)*(AC131:AI131 &lt;= $N$9)*(TEXT(AC131:AI131,"yyyy-mm")=AL131)*(AC132:AI132 = "★"))</f>
        <v>0</v>
      </c>
      <c r="AP131" s="68"/>
      <c r="AQ131" s="19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3"/>
    </row>
    <row r="132" spans="10:55" s="8" customFormat="1" ht="19.5" customHeight="1" thickBot="1" x14ac:dyDescent="0.5">
      <c r="J132" s="86"/>
      <c r="K132" s="135" t="str">
        <f t="shared" ref="K132" si="494">IF(U132&gt;=0.285,"OK","NG")</f>
        <v>NG</v>
      </c>
      <c r="L132" s="136"/>
      <c r="M132" s="144"/>
      <c r="N132" s="144"/>
      <c r="O132" s="144"/>
      <c r="P132" s="144"/>
      <c r="Q132" s="144"/>
      <c r="R132" s="145"/>
      <c r="S132" s="146"/>
      <c r="T132" s="135">
        <f t="shared" ref="T132" si="495">COUNTIF(M132:S132,"●")</f>
        <v>0</v>
      </c>
      <c r="U132" s="147">
        <f t="shared" ref="U132" si="496">IF(COUNTA(M132:S132)=0,-1,IF(OR(COUNTIF(M132:S132,"▲")&gt;6,AND(M131&lt;$N$9,$N$9&lt;S131)),0.285,IF(T131+T132=0,0,T132/(T132+T131))))</f>
        <v>-1</v>
      </c>
      <c r="V132" s="135" t="str">
        <f>TEXT(S131,"YYYY-MM")</f>
        <v>2027-06</v>
      </c>
      <c r="W132" s="140" cm="1">
        <f t="array" ref="W132">IF(V132=V131,0,SUMPRODUCT((M131:S131&gt;=$N$8)*(M131:S131 &lt;= $N$9)*(TEXT(M131:S131,"yyyy-mm")=V132)*(M132:S132 = "●")))</f>
        <v>0</v>
      </c>
      <c r="X132" s="140" cm="1">
        <f t="array" ref="X132">IF(V132=V131,0,SUMPRODUCT((M131:S131&gt;=$N$8)*(M131:S131 &lt;= $N$9)*(TEXT(M131:S131,"yyyy-mm")=V132)*(M132:S132 = "▲")))</f>
        <v>0</v>
      </c>
      <c r="Y132" s="140" cm="1">
        <f t="array" ref="Y132">IF(V132=V131,0,SUMPRODUCT((M131:S131&gt;=$N$8)*(M131:S131 &lt;= $N$9)*(TEXT(M131:S131,"yyyy-mm")=V132)*(M132:S132 = "★")))</f>
        <v>0</v>
      </c>
      <c r="Z132" s="135"/>
      <c r="AA132" s="135" t="str">
        <f t="shared" ref="AA132" si="497">IF(AK132&gt;=0.285,"OK","NG")</f>
        <v>NG</v>
      </c>
      <c r="AB132" s="136"/>
      <c r="AC132" s="144"/>
      <c r="AD132" s="144"/>
      <c r="AE132" s="144"/>
      <c r="AF132" s="144"/>
      <c r="AG132" s="144"/>
      <c r="AH132" s="145"/>
      <c r="AI132" s="146"/>
      <c r="AJ132" s="68">
        <f t="shared" ref="AJ132" si="498">COUNTIF(AC132:AI132,"●")</f>
        <v>0</v>
      </c>
      <c r="AK132" s="70">
        <f t="shared" ref="AK132" si="499">IF(COUNTA(AC132:AI132)=0,-1,IF(OR(COUNTIF(AC132:AI132,"▲")&gt;6,AND(AC131&lt;$N$9,$N$9&lt;AI131)),0.285,IF(AJ131+AJ132=0,0,AJ132/(AJ132+AJ131))))</f>
        <v>-1</v>
      </c>
      <c r="AL132" s="68" t="str">
        <f>TEXT(AI131,"YYYY-MM")</f>
        <v>2027-11</v>
      </c>
      <c r="AM132" s="69" cm="1">
        <f t="array" ref="AM132">IF(AL132=AL131,0,SUMPRODUCT((AC131:AI131&gt;=$N$8)*(AC131:AI131 &lt;= $N$9)*(TEXT(AC131:AI131,"yyyy-mm")=AL132)*(AC132:AI132 = "●")))</f>
        <v>0</v>
      </c>
      <c r="AN132" s="69" cm="1">
        <f t="array" ref="AN132">IF(AL132=AL131,0,SUMPRODUCT((AC131:AI131&gt;=$N$8)*(AC131:AI131 &lt;= $N$9)*(TEXT(AC131:AI131,"yyyy-mm")=AL132)*(AC132:AI132 = "▲")))</f>
        <v>0</v>
      </c>
      <c r="AO132" s="69" cm="1">
        <f t="array" ref="AO132">IF(AL132=AL131,0,SUMPRODUCT((AC131:AI131&gt;=$N$8)*(AC131:AI131 &lt;= $N$9)*(TEXT(AC131:AI131,"yyyy-mm")=AL132)*(AC132:AI132 = "★")))</f>
        <v>0</v>
      </c>
      <c r="AP132" s="68"/>
      <c r="AQ132" s="19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3"/>
    </row>
    <row r="133" spans="10:55" s="8" customFormat="1" ht="19.5" customHeight="1" x14ac:dyDescent="0.45">
      <c r="J133" s="86"/>
      <c r="K133" s="135"/>
      <c r="L133" s="132">
        <v>87</v>
      </c>
      <c r="M133" s="141">
        <f>S131+1</f>
        <v>46552</v>
      </c>
      <c r="N133" s="141">
        <f t="shared" ref="N133:S133" si="500">M133+1</f>
        <v>46553</v>
      </c>
      <c r="O133" s="141">
        <f t="shared" si="500"/>
        <v>46554</v>
      </c>
      <c r="P133" s="141">
        <f t="shared" si="500"/>
        <v>46555</v>
      </c>
      <c r="Q133" s="141">
        <f t="shared" si="500"/>
        <v>46556</v>
      </c>
      <c r="R133" s="142">
        <f t="shared" si="500"/>
        <v>46557</v>
      </c>
      <c r="S133" s="143">
        <f t="shared" si="500"/>
        <v>46558</v>
      </c>
      <c r="T133" s="135">
        <f t="shared" ref="T133" si="501">COUNTIF(M134:S134,"★")</f>
        <v>0</v>
      </c>
      <c r="U133" s="135"/>
      <c r="V133" s="135" t="str">
        <f>TEXT(M133,"YYYY-MM")</f>
        <v>2027-06</v>
      </c>
      <c r="W133" s="140" cm="1">
        <f t="array" ref="W133">SUMPRODUCT((M133:S133&gt;=$N$8)*(M133:S133 &lt;= $N$9)*(TEXT(M133:S133,"yyyy-mm")=V133)*(M134:S134 = "●"))</f>
        <v>0</v>
      </c>
      <c r="X133" s="140" cm="1">
        <f t="array" ref="X133">SUMPRODUCT((R133:S133&gt;=$N$8)*(R133:S133 &lt;= $N$9)*(TEXT(R133:S133,"yyyy-mm")=V133)*(R134:S134 = "▲"))</f>
        <v>0</v>
      </c>
      <c r="Y133" s="140" cm="1">
        <f t="array" ref="Y133">SUMPRODUCT((M133:S133&gt;=$N$8)*(M133:S133 &lt;= $N$9)*(TEXT(M133:S133,"yyyy-mm")=V133)*(M134:S134 = "★"))</f>
        <v>0</v>
      </c>
      <c r="Z133" s="135"/>
      <c r="AA133" s="135"/>
      <c r="AB133" s="132">
        <v>108</v>
      </c>
      <c r="AC133" s="141">
        <f>AI131+1</f>
        <v>46699</v>
      </c>
      <c r="AD133" s="141">
        <f t="shared" ref="AD133:AI133" si="502">AC133+1</f>
        <v>46700</v>
      </c>
      <c r="AE133" s="141">
        <f t="shared" si="502"/>
        <v>46701</v>
      </c>
      <c r="AF133" s="141">
        <f t="shared" si="502"/>
        <v>46702</v>
      </c>
      <c r="AG133" s="141">
        <f t="shared" si="502"/>
        <v>46703</v>
      </c>
      <c r="AH133" s="142">
        <f t="shared" si="502"/>
        <v>46704</v>
      </c>
      <c r="AI133" s="143">
        <f t="shared" si="502"/>
        <v>46705</v>
      </c>
      <c r="AJ133" s="68">
        <f t="shared" ref="AJ133" si="503">COUNTIF(AC134:AI134,"★")</f>
        <v>0</v>
      </c>
      <c r="AK133" s="68"/>
      <c r="AL133" s="68" t="str">
        <f>TEXT(AC133,"YYYY-MM")</f>
        <v>2027-11</v>
      </c>
      <c r="AM133" s="69" cm="1">
        <f t="array" ref="AM133">SUMPRODUCT((AC133:AI133&gt;=$N$8)*(AC133:AI133 &lt;= $N$9)*(TEXT(AC133:AI133,"yyyy-mm")=AL133)*(AC134:AI134 = "●"))</f>
        <v>0</v>
      </c>
      <c r="AN133" s="69" cm="1">
        <f t="array" ref="AN133">SUMPRODUCT((AH133:AI133&gt;=$N$8)*(AH133:AI133 &lt;= $N$9)*(TEXT(AH133:AI133,"yyyy-mm")=AL133)*(AH134:AI134 = "▲"))</f>
        <v>0</v>
      </c>
      <c r="AO133" s="69" cm="1">
        <f t="array" ref="AO133">SUMPRODUCT((AC133:AI133&gt;=$N$8)*(AC133:AI133 &lt;= $N$9)*(TEXT(AC133:AI133,"yyyy-mm")=AL133)*(AC134:AI134 = "★"))</f>
        <v>0</v>
      </c>
      <c r="AP133" s="68"/>
      <c r="AQ133" s="19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3"/>
    </row>
    <row r="134" spans="10:55" s="8" customFormat="1" ht="19.5" customHeight="1" thickBot="1" x14ac:dyDescent="0.5">
      <c r="J134" s="86"/>
      <c r="K134" s="135" t="str">
        <f t="shared" ref="K134" si="504">IF(U134&gt;=0.285,"OK","NG")</f>
        <v>NG</v>
      </c>
      <c r="L134" s="136"/>
      <c r="M134" s="144"/>
      <c r="N134" s="144"/>
      <c r="O134" s="144"/>
      <c r="P134" s="144"/>
      <c r="Q134" s="144"/>
      <c r="R134" s="145"/>
      <c r="S134" s="146"/>
      <c r="T134" s="135">
        <f t="shared" ref="T134" si="505">COUNTIF(M134:S134,"●")</f>
        <v>0</v>
      </c>
      <c r="U134" s="147">
        <f t="shared" ref="U134" si="506">IF(COUNTA(M134:S134)=0,-1,IF(OR(COUNTIF(M134:S134,"▲")&gt;6,AND(M133&lt;$N$9,$N$9&lt;S133)),0.285,IF(T133+T134=0,0,T134/(T134+T133))))</f>
        <v>-1</v>
      </c>
      <c r="V134" s="135" t="str">
        <f>TEXT(S133,"YYYY-MM")</f>
        <v>2027-06</v>
      </c>
      <c r="W134" s="140" cm="1">
        <f t="array" ref="W134">IF(V134=V133,0,SUMPRODUCT((M133:S133&gt;=$N$8)*(M133:S133 &lt;= $N$9)*(TEXT(M133:S133,"yyyy-mm")=V134)*(M134:S134 = "●")))</f>
        <v>0</v>
      </c>
      <c r="X134" s="140" cm="1">
        <f t="array" ref="X134">IF(V134=V133,0,SUMPRODUCT((M133:S133&gt;=$N$8)*(M133:S133 &lt;= $N$9)*(TEXT(M133:S133,"yyyy-mm")=V134)*(M134:S134 = "▲")))</f>
        <v>0</v>
      </c>
      <c r="Y134" s="140" cm="1">
        <f t="array" ref="Y134">IF(V134=V133,0,SUMPRODUCT((M133:S133&gt;=$N$8)*(M133:S133 &lt;= $N$9)*(TEXT(M133:S133,"yyyy-mm")=V134)*(M134:S134 = "★")))</f>
        <v>0</v>
      </c>
      <c r="Z134" s="135"/>
      <c r="AA134" s="135" t="str">
        <f t="shared" ref="AA134" si="507">IF(AK134&gt;=0.285,"OK","NG")</f>
        <v>NG</v>
      </c>
      <c r="AB134" s="136"/>
      <c r="AC134" s="144"/>
      <c r="AD134" s="144"/>
      <c r="AE134" s="144"/>
      <c r="AF134" s="144"/>
      <c r="AG134" s="144"/>
      <c r="AH134" s="145"/>
      <c r="AI134" s="146"/>
      <c r="AJ134" s="68">
        <f t="shared" ref="AJ134" si="508">COUNTIF(AC134:AI134,"●")</f>
        <v>0</v>
      </c>
      <c r="AK134" s="70">
        <f t="shared" ref="AK134" si="509">IF(COUNTA(AC134:AI134)=0,-1,IF(OR(COUNTIF(AC134:AI134,"▲")&gt;6,AND(AC133&lt;$N$9,$N$9&lt;AI133)),0.285,IF(AJ133+AJ134=0,0,AJ134/(AJ134+AJ133))))</f>
        <v>-1</v>
      </c>
      <c r="AL134" s="68" t="str">
        <f>TEXT(AI133,"YYYY-MM")</f>
        <v>2027-11</v>
      </c>
      <c r="AM134" s="69" cm="1">
        <f t="array" ref="AM134">IF(AL134=AL133,0,SUMPRODUCT((AC133:AI133&gt;=$N$8)*(AC133:AI133 &lt;= $N$9)*(TEXT(AC133:AI133,"yyyy-mm")=AL134)*(AC134:AI134 = "●")))</f>
        <v>0</v>
      </c>
      <c r="AN134" s="69" cm="1">
        <f t="array" ref="AN134">IF(AL134=AL133,0,SUMPRODUCT((AC133:AI133&gt;=$N$8)*(AC133:AI133 &lt;= $N$9)*(TEXT(AC133:AI133,"yyyy-mm")=AL134)*(AC134:AI134 = "▲")))</f>
        <v>0</v>
      </c>
      <c r="AO134" s="69" cm="1">
        <f t="array" ref="AO134">IF(AL134=AL133,0,SUMPRODUCT((AC133:AI133&gt;=$N$8)*(AC133:AI133 &lt;= $N$9)*(TEXT(AC133:AI133,"yyyy-mm")=AL134)*(AC134:AI134 = "★")))</f>
        <v>0</v>
      </c>
      <c r="AP134" s="68"/>
      <c r="AQ134" s="19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3"/>
    </row>
    <row r="135" spans="10:55" s="8" customFormat="1" ht="19.5" customHeight="1" x14ac:dyDescent="0.45">
      <c r="J135" s="86"/>
      <c r="K135" s="135"/>
      <c r="L135" s="132">
        <v>88</v>
      </c>
      <c r="M135" s="141">
        <f>S133+1</f>
        <v>46559</v>
      </c>
      <c r="N135" s="141">
        <f t="shared" ref="N135:S135" si="510">M135+1</f>
        <v>46560</v>
      </c>
      <c r="O135" s="141">
        <f t="shared" si="510"/>
        <v>46561</v>
      </c>
      <c r="P135" s="141">
        <f t="shared" si="510"/>
        <v>46562</v>
      </c>
      <c r="Q135" s="141">
        <f t="shared" si="510"/>
        <v>46563</v>
      </c>
      <c r="R135" s="142">
        <f t="shared" si="510"/>
        <v>46564</v>
      </c>
      <c r="S135" s="143">
        <f t="shared" si="510"/>
        <v>46565</v>
      </c>
      <c r="T135" s="135">
        <f t="shared" ref="T135" si="511">COUNTIF(M136:S136,"★")</f>
        <v>0</v>
      </c>
      <c r="U135" s="135"/>
      <c r="V135" s="135" t="str">
        <f>TEXT(M135,"YYYY-MM")</f>
        <v>2027-06</v>
      </c>
      <c r="W135" s="140" cm="1">
        <f t="array" ref="W135">SUMPRODUCT((M135:S135&gt;=$N$8)*(M135:S135 &lt;= $N$9)*(TEXT(M135:S135,"yyyy-mm")=V135)*(M136:S136 = "●"))</f>
        <v>0</v>
      </c>
      <c r="X135" s="140" cm="1">
        <f t="array" ref="X135">SUMPRODUCT((R135:S135&gt;=$N$8)*(R135:S135 &lt;= $N$9)*(TEXT(R135:S135,"yyyy-mm")=V135)*(R136:S136 = "▲"))</f>
        <v>0</v>
      </c>
      <c r="Y135" s="140" cm="1">
        <f t="array" ref="Y135">SUMPRODUCT((M135:S135&gt;=$N$8)*(M135:S135 &lt;= $N$9)*(TEXT(M135:S135,"yyyy-mm")=V135)*(M136:S136 = "★"))</f>
        <v>0</v>
      </c>
      <c r="Z135" s="135"/>
      <c r="AA135" s="135"/>
      <c r="AB135" s="132">
        <v>109</v>
      </c>
      <c r="AC135" s="141">
        <f>AI133+1</f>
        <v>46706</v>
      </c>
      <c r="AD135" s="141">
        <f t="shared" ref="AD135:AI135" si="512">AC135+1</f>
        <v>46707</v>
      </c>
      <c r="AE135" s="141">
        <f t="shared" si="512"/>
        <v>46708</v>
      </c>
      <c r="AF135" s="141">
        <f t="shared" si="512"/>
        <v>46709</v>
      </c>
      <c r="AG135" s="141">
        <f t="shared" si="512"/>
        <v>46710</v>
      </c>
      <c r="AH135" s="142">
        <f t="shared" si="512"/>
        <v>46711</v>
      </c>
      <c r="AI135" s="143">
        <f t="shared" si="512"/>
        <v>46712</v>
      </c>
      <c r="AJ135" s="68">
        <f t="shared" ref="AJ135" si="513">COUNTIF(AC136:AI136,"★")</f>
        <v>0</v>
      </c>
      <c r="AK135" s="68"/>
      <c r="AL135" s="68" t="str">
        <f>TEXT(AC135,"YYYY-MM")</f>
        <v>2027-11</v>
      </c>
      <c r="AM135" s="69" cm="1">
        <f t="array" ref="AM135">SUMPRODUCT((AC135:AI135&gt;=$N$8)*(AC135:AI135 &lt;= $N$9)*(TEXT(AC135:AI135,"yyyy-mm")=AL135)*(AC136:AI136 = "●"))</f>
        <v>0</v>
      </c>
      <c r="AN135" s="69" cm="1">
        <f t="array" ref="AN135">SUMPRODUCT((AH135:AI135&gt;=$N$8)*(AH135:AI135 &lt;= $N$9)*(TEXT(AH135:AI135,"yyyy-mm")=AL135)*(AH136:AI136 = "▲"))</f>
        <v>0</v>
      </c>
      <c r="AO135" s="69" cm="1">
        <f t="array" ref="AO135">SUMPRODUCT((AC135:AI135&gt;=$N$8)*(AC135:AI135 &lt;= $N$9)*(TEXT(AC135:AI135,"yyyy-mm")=AL135)*(AC136:AI136 = "★"))</f>
        <v>0</v>
      </c>
      <c r="AP135" s="68"/>
      <c r="AQ135" s="19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3"/>
    </row>
    <row r="136" spans="10:55" s="8" customFormat="1" ht="19.5" customHeight="1" thickBot="1" x14ac:dyDescent="0.5">
      <c r="J136" s="86"/>
      <c r="K136" s="135" t="str">
        <f t="shared" ref="K136" si="514">IF(U136&gt;=0.285,"OK","NG")</f>
        <v>NG</v>
      </c>
      <c r="L136" s="136"/>
      <c r="M136" s="144"/>
      <c r="N136" s="144"/>
      <c r="O136" s="144"/>
      <c r="P136" s="144"/>
      <c r="Q136" s="144"/>
      <c r="R136" s="145"/>
      <c r="S136" s="146"/>
      <c r="T136" s="135">
        <f t="shared" ref="T136" si="515">COUNTIF(M136:S136,"●")</f>
        <v>0</v>
      </c>
      <c r="U136" s="147">
        <f t="shared" ref="U136" si="516">IF(COUNTA(M136:S136)=0,-1,IF(OR(COUNTIF(M136:S136,"▲")&gt;6,AND(M135&lt;$N$9,$N$9&lt;S135)),0.285,IF(T135+T136=0,0,T136/(T136+T135))))</f>
        <v>-1</v>
      </c>
      <c r="V136" s="135" t="str">
        <f>TEXT(S135,"YYYY-MM")</f>
        <v>2027-06</v>
      </c>
      <c r="W136" s="140" cm="1">
        <f t="array" ref="W136">IF(V136=V135,0,SUMPRODUCT((M135:S135&gt;=$N$8)*(M135:S135 &lt;= $N$9)*(TEXT(M135:S135,"yyyy-mm")=V136)*(M136:S136 = "●")))</f>
        <v>0</v>
      </c>
      <c r="X136" s="140" cm="1">
        <f t="array" ref="X136">IF(V136=V135,0,SUMPRODUCT((M135:S135&gt;=$N$8)*(M135:S135 &lt;= $N$9)*(TEXT(M135:S135,"yyyy-mm")=V136)*(M136:S136 = "▲")))</f>
        <v>0</v>
      </c>
      <c r="Y136" s="140" cm="1">
        <f t="array" ref="Y136">IF(V136=V135,0,SUMPRODUCT((M135:S135&gt;=$N$8)*(M135:S135 &lt;= $N$9)*(TEXT(M135:S135,"yyyy-mm")=V136)*(M136:S136 = "★")))</f>
        <v>0</v>
      </c>
      <c r="Z136" s="135"/>
      <c r="AA136" s="135" t="str">
        <f t="shared" ref="AA136" si="517">IF(AK136&gt;=0.285,"OK","NG")</f>
        <v>NG</v>
      </c>
      <c r="AB136" s="136"/>
      <c r="AC136" s="144"/>
      <c r="AD136" s="144"/>
      <c r="AE136" s="144"/>
      <c r="AF136" s="144"/>
      <c r="AG136" s="144"/>
      <c r="AH136" s="145"/>
      <c r="AI136" s="146"/>
      <c r="AJ136" s="68">
        <f t="shared" ref="AJ136" si="518">COUNTIF(AC136:AI136,"●")</f>
        <v>0</v>
      </c>
      <c r="AK136" s="70">
        <f t="shared" ref="AK136" si="519">IF(COUNTA(AC136:AI136)=0,-1,IF(OR(COUNTIF(AC136:AI136,"▲")&gt;6,AND(AC135&lt;$N$9,$N$9&lt;AI135)),0.285,IF(AJ135+AJ136=0,0,AJ136/(AJ136+AJ135))))</f>
        <v>-1</v>
      </c>
      <c r="AL136" s="68" t="str">
        <f>TEXT(AI135,"YYYY-MM")</f>
        <v>2027-11</v>
      </c>
      <c r="AM136" s="69" cm="1">
        <f t="array" ref="AM136">IF(AL136=AL135,0,SUMPRODUCT((AC135:AI135&gt;=$N$8)*(AC135:AI135 &lt;= $N$9)*(TEXT(AC135:AI135,"yyyy-mm")=AL136)*(AC136:AI136 = "●")))</f>
        <v>0</v>
      </c>
      <c r="AN136" s="69" cm="1">
        <f t="array" ref="AN136">IF(AL136=AL135,0,SUMPRODUCT((AC135:AI135&gt;=$N$8)*(AC135:AI135 &lt;= $N$9)*(TEXT(AC135:AI135,"yyyy-mm")=AL136)*(AC136:AI136 = "▲")))</f>
        <v>0</v>
      </c>
      <c r="AO136" s="69" cm="1">
        <f t="array" ref="AO136">IF(AL136=AL135,0,SUMPRODUCT((AC135:AI135&gt;=$N$8)*(AC135:AI135 &lt;= $N$9)*(TEXT(AC135:AI135,"yyyy-mm")=AL136)*(AC136:AI136 = "★")))</f>
        <v>0</v>
      </c>
      <c r="AP136" s="68"/>
      <c r="AQ136" s="19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3"/>
    </row>
    <row r="137" spans="10:55" s="8" customFormat="1" ht="19.5" customHeight="1" x14ac:dyDescent="0.45">
      <c r="J137" s="86"/>
      <c r="K137" s="135"/>
      <c r="L137" s="132">
        <v>89</v>
      </c>
      <c r="M137" s="141">
        <f>S135+1</f>
        <v>46566</v>
      </c>
      <c r="N137" s="141">
        <f t="shared" ref="N137:S137" si="520">M137+1</f>
        <v>46567</v>
      </c>
      <c r="O137" s="141">
        <f t="shared" si="520"/>
        <v>46568</v>
      </c>
      <c r="P137" s="141">
        <f t="shared" si="520"/>
        <v>46569</v>
      </c>
      <c r="Q137" s="141">
        <f t="shared" si="520"/>
        <v>46570</v>
      </c>
      <c r="R137" s="142">
        <f t="shared" si="520"/>
        <v>46571</v>
      </c>
      <c r="S137" s="143">
        <f t="shared" si="520"/>
        <v>46572</v>
      </c>
      <c r="T137" s="135">
        <f t="shared" ref="T137" si="521">COUNTIF(M138:S138,"★")</f>
        <v>0</v>
      </c>
      <c r="U137" s="135"/>
      <c r="V137" s="135" t="str">
        <f>TEXT(M137,"YYYY-MM")</f>
        <v>2027-06</v>
      </c>
      <c r="W137" s="140" cm="1">
        <f t="array" ref="W137">SUMPRODUCT((M137:S137&gt;=$N$8)*(M137:S137 &lt;= $N$9)*(TEXT(M137:S137,"yyyy-mm")=V137)*(M138:S138 = "●"))</f>
        <v>0</v>
      </c>
      <c r="X137" s="140" cm="1">
        <f t="array" ref="X137">SUMPRODUCT((R137:S137&gt;=$N$8)*(R137:S137 &lt;= $N$9)*(TEXT(R137:S137,"yyyy-mm")=V137)*(R138:S138 = "▲"))</f>
        <v>0</v>
      </c>
      <c r="Y137" s="140" cm="1">
        <f t="array" ref="Y137">SUMPRODUCT((M137:S137&gt;=$N$8)*(M137:S137 &lt;= $N$9)*(TEXT(M137:S137,"yyyy-mm")=V137)*(M138:S138 = "★"))</f>
        <v>0</v>
      </c>
      <c r="Z137" s="135"/>
      <c r="AA137" s="135"/>
      <c r="AB137" s="132">
        <v>110</v>
      </c>
      <c r="AC137" s="141">
        <f>AI135+1</f>
        <v>46713</v>
      </c>
      <c r="AD137" s="141">
        <f t="shared" ref="AD137:AI137" si="522">AC137+1</f>
        <v>46714</v>
      </c>
      <c r="AE137" s="141">
        <f t="shared" si="522"/>
        <v>46715</v>
      </c>
      <c r="AF137" s="141">
        <f t="shared" si="522"/>
        <v>46716</v>
      </c>
      <c r="AG137" s="141">
        <f t="shared" si="522"/>
        <v>46717</v>
      </c>
      <c r="AH137" s="142">
        <f t="shared" si="522"/>
        <v>46718</v>
      </c>
      <c r="AI137" s="143">
        <f t="shared" si="522"/>
        <v>46719</v>
      </c>
      <c r="AJ137" s="68">
        <f t="shared" ref="AJ137" si="523">COUNTIF(AC138:AI138,"★")</f>
        <v>0</v>
      </c>
      <c r="AK137" s="68"/>
      <c r="AL137" s="68" t="str">
        <f>TEXT(AC137,"YYYY-MM")</f>
        <v>2027-11</v>
      </c>
      <c r="AM137" s="69" cm="1">
        <f t="array" ref="AM137">SUMPRODUCT((AC137:AI137&gt;=$N$8)*(AC137:AI137 &lt;= $N$9)*(TEXT(AC137:AI137,"yyyy-mm")=AL137)*(AC138:AI138 = "●"))</f>
        <v>0</v>
      </c>
      <c r="AN137" s="69" cm="1">
        <f t="array" ref="AN137">SUMPRODUCT((AH137:AI137&gt;=$N$8)*(AH137:AI137 &lt;= $N$9)*(TEXT(AH137:AI137,"yyyy-mm")=AL137)*(AH138:AI138 = "▲"))</f>
        <v>0</v>
      </c>
      <c r="AO137" s="69" cm="1">
        <f t="array" ref="AO137">SUMPRODUCT((AC137:AI137&gt;=$N$8)*(AC137:AI137 &lt;= $N$9)*(TEXT(AC137:AI137,"yyyy-mm")=AL137)*(AC138:AI138 = "★"))</f>
        <v>0</v>
      </c>
      <c r="AP137" s="68"/>
      <c r="AQ137" s="19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3"/>
    </row>
    <row r="138" spans="10:55" s="8" customFormat="1" ht="19.5" customHeight="1" thickBot="1" x14ac:dyDescent="0.5">
      <c r="J138" s="86"/>
      <c r="K138" s="135" t="str">
        <f t="shared" ref="K138" si="524">IF(U138&gt;=0.285,"OK","NG")</f>
        <v>NG</v>
      </c>
      <c r="L138" s="136"/>
      <c r="M138" s="144"/>
      <c r="N138" s="144"/>
      <c r="O138" s="144"/>
      <c r="P138" s="144"/>
      <c r="Q138" s="144"/>
      <c r="R138" s="145"/>
      <c r="S138" s="146"/>
      <c r="T138" s="135">
        <f t="shared" ref="T138" si="525">COUNTIF(M138:S138,"●")</f>
        <v>0</v>
      </c>
      <c r="U138" s="147">
        <f t="shared" ref="U138" si="526">IF(COUNTA(M138:S138)=0,-1,IF(OR(COUNTIF(M138:S138,"▲")&gt;6,AND(M137&lt;$N$9,$N$9&lt;S137)),0.285,IF(T137+T138=0,0,T138/(T138+T137))))</f>
        <v>-1</v>
      </c>
      <c r="V138" s="135" t="str">
        <f>TEXT(S137,"YYYY-MM")</f>
        <v>2027-07</v>
      </c>
      <c r="W138" s="140" cm="1">
        <f t="array" ref="W138">IF(V138=V137,0,SUMPRODUCT((M137:S137&gt;=$N$8)*(M137:S137 &lt;= $N$9)*(TEXT(M137:S137,"yyyy-mm")=V138)*(M138:S138 = "●")))</f>
        <v>0</v>
      </c>
      <c r="X138" s="140" cm="1">
        <f t="array" ref="X138">IF(V138=V137,0,SUMPRODUCT((M137:S137&gt;=$N$8)*(M137:S137 &lt;= $N$9)*(TEXT(M137:S137,"yyyy-mm")=V138)*(M138:S138 = "▲")))</f>
        <v>0</v>
      </c>
      <c r="Y138" s="140" cm="1">
        <f t="array" ref="Y138">IF(V138=V137,0,SUMPRODUCT((M137:S137&gt;=$N$8)*(M137:S137 &lt;= $N$9)*(TEXT(M137:S137,"yyyy-mm")=V138)*(M138:S138 = "★")))</f>
        <v>0</v>
      </c>
      <c r="Z138" s="135"/>
      <c r="AA138" s="135" t="str">
        <f t="shared" ref="AA138" si="527">IF(AK138&gt;=0.285,"OK","NG")</f>
        <v>NG</v>
      </c>
      <c r="AB138" s="136"/>
      <c r="AC138" s="144"/>
      <c r="AD138" s="144"/>
      <c r="AE138" s="144"/>
      <c r="AF138" s="144"/>
      <c r="AG138" s="144"/>
      <c r="AH138" s="145"/>
      <c r="AI138" s="146"/>
      <c r="AJ138" s="68">
        <f t="shared" ref="AJ138" si="528">COUNTIF(AC138:AI138,"●")</f>
        <v>0</v>
      </c>
      <c r="AK138" s="70">
        <f t="shared" ref="AK138" si="529">IF(COUNTA(AC138:AI138)=0,-1,IF(OR(COUNTIF(AC138:AI138,"▲")&gt;6,AND(AC137&lt;$N$9,$N$9&lt;AI137)),0.285,IF(AJ137+AJ138=0,0,AJ138/(AJ138+AJ137))))</f>
        <v>-1</v>
      </c>
      <c r="AL138" s="68" t="str">
        <f>TEXT(AI137,"YYYY-MM")</f>
        <v>2027-11</v>
      </c>
      <c r="AM138" s="69" cm="1">
        <f t="array" ref="AM138">IF(AL138=AL137,0,SUMPRODUCT((AC137:AI137&gt;=$N$8)*(AC137:AI137 &lt;= $N$9)*(TEXT(AC137:AI137,"yyyy-mm")=AL138)*(AC138:AI138 = "●")))</f>
        <v>0</v>
      </c>
      <c r="AN138" s="69" cm="1">
        <f t="array" ref="AN138">IF(AL138=AL137,0,SUMPRODUCT((AC137:AI137&gt;=$N$8)*(AC137:AI137 &lt;= $N$9)*(TEXT(AC137:AI137,"yyyy-mm")=AL138)*(AC138:AI138 = "▲")))</f>
        <v>0</v>
      </c>
      <c r="AO138" s="69" cm="1">
        <f t="array" ref="AO138">IF(AL138=AL137,0,SUMPRODUCT((AC137:AI137&gt;=$N$8)*(AC137:AI137 &lt;= $N$9)*(TEXT(AC137:AI137,"yyyy-mm")=AL138)*(AC138:AI138 = "★")))</f>
        <v>0</v>
      </c>
      <c r="AP138" s="68"/>
      <c r="AQ138" s="19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3"/>
    </row>
    <row r="139" spans="10:55" s="8" customFormat="1" ht="19.5" customHeight="1" x14ac:dyDescent="0.45">
      <c r="J139" s="86"/>
      <c r="K139" s="135"/>
      <c r="L139" s="132">
        <v>90</v>
      </c>
      <c r="M139" s="141">
        <f>S137+1</f>
        <v>46573</v>
      </c>
      <c r="N139" s="141">
        <f t="shared" ref="N139:S139" si="530">M139+1</f>
        <v>46574</v>
      </c>
      <c r="O139" s="141">
        <f t="shared" si="530"/>
        <v>46575</v>
      </c>
      <c r="P139" s="141">
        <f t="shared" si="530"/>
        <v>46576</v>
      </c>
      <c r="Q139" s="141">
        <f t="shared" si="530"/>
        <v>46577</v>
      </c>
      <c r="R139" s="142">
        <f t="shared" si="530"/>
        <v>46578</v>
      </c>
      <c r="S139" s="143">
        <f t="shared" si="530"/>
        <v>46579</v>
      </c>
      <c r="T139" s="135">
        <f t="shared" ref="T139" si="531">COUNTIF(M140:S140,"★")</f>
        <v>0</v>
      </c>
      <c r="U139" s="135"/>
      <c r="V139" s="135" t="str">
        <f>TEXT(M139,"YYYY-MM")</f>
        <v>2027-07</v>
      </c>
      <c r="W139" s="140" cm="1">
        <f t="array" ref="W139">SUMPRODUCT((M139:S139&gt;=$N$8)*(M139:S139 &lt;= $N$9)*(TEXT(M139:S139,"yyyy-mm")=V139)*(M140:S140 = "●"))</f>
        <v>0</v>
      </c>
      <c r="X139" s="140" cm="1">
        <f t="array" ref="X139">SUMPRODUCT((R139:S139&gt;=$N$8)*(R139:S139 &lt;= $N$9)*(TEXT(R139:S139,"yyyy-mm")=V139)*(R140:S140 = "▲"))</f>
        <v>0</v>
      </c>
      <c r="Y139" s="140" cm="1">
        <f t="array" ref="Y139">SUMPRODUCT((M139:S139&gt;=$N$8)*(M139:S139 &lt;= $N$9)*(TEXT(M139:S139,"yyyy-mm")=V139)*(M140:S140 = "★"))</f>
        <v>0</v>
      </c>
      <c r="Z139" s="135"/>
      <c r="AA139" s="135"/>
      <c r="AB139" s="132">
        <v>111</v>
      </c>
      <c r="AC139" s="141">
        <f>AI137+1</f>
        <v>46720</v>
      </c>
      <c r="AD139" s="141">
        <f t="shared" ref="AD139:AI139" si="532">AC139+1</f>
        <v>46721</v>
      </c>
      <c r="AE139" s="141">
        <f t="shared" si="532"/>
        <v>46722</v>
      </c>
      <c r="AF139" s="141">
        <f t="shared" si="532"/>
        <v>46723</v>
      </c>
      <c r="AG139" s="141">
        <f t="shared" si="532"/>
        <v>46724</v>
      </c>
      <c r="AH139" s="142">
        <f t="shared" si="532"/>
        <v>46725</v>
      </c>
      <c r="AI139" s="143">
        <f t="shared" si="532"/>
        <v>46726</v>
      </c>
      <c r="AJ139" s="68">
        <f t="shared" ref="AJ139" si="533">COUNTIF(AC140:AI140,"★")</f>
        <v>0</v>
      </c>
      <c r="AK139" s="68"/>
      <c r="AL139" s="68" t="str">
        <f>TEXT(AC139,"YYYY-MM")</f>
        <v>2027-11</v>
      </c>
      <c r="AM139" s="69" cm="1">
        <f t="array" ref="AM139">SUMPRODUCT((AC139:AI139&gt;=$N$8)*(AC139:AI139 &lt;= $N$9)*(TEXT(AC139:AI139,"yyyy-mm")=AL139)*(AC140:AI140 = "●"))</f>
        <v>0</v>
      </c>
      <c r="AN139" s="69" cm="1">
        <f t="array" ref="AN139">SUMPRODUCT((AH139:AI139&gt;=$N$8)*(AH139:AI139 &lt;= $N$9)*(TEXT(AH139:AI139,"yyyy-mm")=AL139)*(AH140:AI140 = "▲"))</f>
        <v>0</v>
      </c>
      <c r="AO139" s="69" cm="1">
        <f t="array" ref="AO139">SUMPRODUCT((AC139:AI139&gt;=$N$8)*(AC139:AI139 &lt;= $N$9)*(TEXT(AC139:AI139,"yyyy-mm")=AL139)*(AC140:AI140 = "★"))</f>
        <v>0</v>
      </c>
      <c r="AP139" s="68"/>
      <c r="AQ139" s="19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3"/>
    </row>
    <row r="140" spans="10:55" s="8" customFormat="1" ht="19.5" customHeight="1" thickBot="1" x14ac:dyDescent="0.5">
      <c r="J140" s="86"/>
      <c r="K140" s="135" t="str">
        <f t="shared" ref="K140" si="534">IF(U140&gt;=0.285,"OK","NG")</f>
        <v>NG</v>
      </c>
      <c r="L140" s="136"/>
      <c r="M140" s="144"/>
      <c r="N140" s="144"/>
      <c r="O140" s="144"/>
      <c r="P140" s="144"/>
      <c r="Q140" s="144"/>
      <c r="R140" s="145"/>
      <c r="S140" s="146"/>
      <c r="T140" s="135">
        <f t="shared" ref="T140" si="535">COUNTIF(M140:S140,"●")</f>
        <v>0</v>
      </c>
      <c r="U140" s="147">
        <f t="shared" ref="U140" si="536">IF(COUNTA(M140:S140)=0,-1,IF(OR(COUNTIF(M140:S140,"▲")&gt;6,AND(M139&lt;$N$9,$N$9&lt;S139)),0.285,IF(T139+T140=0,0,T140/(T140+T139))))</f>
        <v>-1</v>
      </c>
      <c r="V140" s="135" t="str">
        <f>TEXT(S139,"YYYY-MM")</f>
        <v>2027-07</v>
      </c>
      <c r="W140" s="140" cm="1">
        <f t="array" ref="W140">IF(V140=V139,0,SUMPRODUCT((M139:S139&gt;=$N$8)*(M139:S139 &lt;= $N$9)*(TEXT(M139:S139,"yyyy-mm")=V140)*(M140:S140 = "●")))</f>
        <v>0</v>
      </c>
      <c r="X140" s="140" cm="1">
        <f t="array" ref="X140">IF(V140=V139,0,SUMPRODUCT((M139:S139&gt;=$N$8)*(M139:S139 &lt;= $N$9)*(TEXT(M139:S139,"yyyy-mm")=V140)*(M140:S140 = "▲")))</f>
        <v>0</v>
      </c>
      <c r="Y140" s="140" cm="1">
        <f t="array" ref="Y140">IF(V140=V139,0,SUMPRODUCT((M139:S139&gt;=$N$8)*(M139:S139 &lt;= $N$9)*(TEXT(M139:S139,"yyyy-mm")=V140)*(M140:S140 = "★")))</f>
        <v>0</v>
      </c>
      <c r="Z140" s="135"/>
      <c r="AA140" s="135" t="str">
        <f t="shared" ref="AA140" si="537">IF(AK140&gt;=0.285,"OK","NG")</f>
        <v>NG</v>
      </c>
      <c r="AB140" s="136"/>
      <c r="AC140" s="144"/>
      <c r="AD140" s="144"/>
      <c r="AE140" s="144"/>
      <c r="AF140" s="144"/>
      <c r="AG140" s="144"/>
      <c r="AH140" s="145"/>
      <c r="AI140" s="146"/>
      <c r="AJ140" s="68">
        <f t="shared" ref="AJ140" si="538">COUNTIF(AC140:AI140,"●")</f>
        <v>0</v>
      </c>
      <c r="AK140" s="70">
        <f t="shared" ref="AK140" si="539">IF(COUNTA(AC140:AI140)=0,-1,IF(OR(COUNTIF(AC140:AI140,"▲")&gt;6,AND(AC139&lt;$N$9,$N$9&lt;AI139)),0.285,IF(AJ139+AJ140=0,0,AJ140/(AJ140+AJ139))))</f>
        <v>-1</v>
      </c>
      <c r="AL140" s="68" t="str">
        <f>TEXT(AI139,"YYYY-MM")</f>
        <v>2027-12</v>
      </c>
      <c r="AM140" s="69" cm="1">
        <f t="array" ref="AM140">IF(AL140=AL139,0,SUMPRODUCT((AC139:AI139&gt;=$N$8)*(AC139:AI139 &lt;= $N$9)*(TEXT(AC139:AI139,"yyyy-mm")=AL140)*(AC140:AI140 = "●")))</f>
        <v>0</v>
      </c>
      <c r="AN140" s="69" cm="1">
        <f t="array" ref="AN140">IF(AL140=AL139,0,SUMPRODUCT((AC139:AI139&gt;=$N$8)*(AC139:AI139 &lt;= $N$9)*(TEXT(AC139:AI139,"yyyy-mm")=AL140)*(AC140:AI140 = "▲")))</f>
        <v>0</v>
      </c>
      <c r="AO140" s="69" cm="1">
        <f t="array" ref="AO140">IF(AL140=AL139,0,SUMPRODUCT((AC139:AI139&gt;=$N$8)*(AC139:AI139 &lt;= $N$9)*(TEXT(AC139:AI139,"yyyy-mm")=AL140)*(AC140:AI140 = "★")))</f>
        <v>0</v>
      </c>
      <c r="AP140" s="68"/>
      <c r="AQ140" s="19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3"/>
    </row>
    <row r="141" spans="10:55" s="8" customFormat="1" ht="19.5" customHeight="1" x14ac:dyDescent="0.45">
      <c r="J141" s="86"/>
      <c r="K141" s="135"/>
      <c r="L141" s="132">
        <v>91</v>
      </c>
      <c r="M141" s="141">
        <f>S139+1</f>
        <v>46580</v>
      </c>
      <c r="N141" s="141">
        <f t="shared" ref="N141:S141" si="540">M141+1</f>
        <v>46581</v>
      </c>
      <c r="O141" s="141">
        <f t="shared" si="540"/>
        <v>46582</v>
      </c>
      <c r="P141" s="141">
        <f t="shared" si="540"/>
        <v>46583</v>
      </c>
      <c r="Q141" s="141">
        <f t="shared" si="540"/>
        <v>46584</v>
      </c>
      <c r="R141" s="142">
        <f t="shared" si="540"/>
        <v>46585</v>
      </c>
      <c r="S141" s="143">
        <f t="shared" si="540"/>
        <v>46586</v>
      </c>
      <c r="T141" s="135">
        <f t="shared" ref="T141" si="541">COUNTIF(M142:S142,"★")</f>
        <v>0</v>
      </c>
      <c r="U141" s="135"/>
      <c r="V141" s="135" t="str">
        <f t="shared" ref="V141" si="542">TEXT(M141,"YYYY-MM")</f>
        <v>2027-07</v>
      </c>
      <c r="W141" s="140" cm="1">
        <f t="array" ref="W141">SUMPRODUCT((M141:S141&gt;=$N$8)*(M141:S141 &lt;= $N$9)*(TEXT(M141:S141,"yyyy-mm")=V141)*(M142:S142 = "●"))</f>
        <v>0</v>
      </c>
      <c r="X141" s="140" cm="1">
        <f t="array" ref="X141">SUMPRODUCT((R141:S141&gt;=$N$8)*(R141:S141 &lt;= $N$9)*(TEXT(R141:S141,"yyyy-mm")=V141)*(R142:S142 = "▲"))</f>
        <v>0</v>
      </c>
      <c r="Y141" s="140" cm="1">
        <f t="array" ref="Y141">SUMPRODUCT((M141:S141&gt;=$N$8)*(M141:S141 &lt;= $N$9)*(TEXT(M141:S141,"yyyy-mm")=V141)*(M142:S142 = "★"))</f>
        <v>0</v>
      </c>
      <c r="Z141" s="135"/>
      <c r="AA141" s="135"/>
      <c r="AB141" s="132">
        <v>112</v>
      </c>
      <c r="AC141" s="141">
        <f>AI139+1</f>
        <v>46727</v>
      </c>
      <c r="AD141" s="141">
        <f t="shared" ref="AD141:AI141" si="543">AC141+1</f>
        <v>46728</v>
      </c>
      <c r="AE141" s="141">
        <f t="shared" si="543"/>
        <v>46729</v>
      </c>
      <c r="AF141" s="141">
        <f t="shared" si="543"/>
        <v>46730</v>
      </c>
      <c r="AG141" s="141">
        <f t="shared" si="543"/>
        <v>46731</v>
      </c>
      <c r="AH141" s="142">
        <f t="shared" si="543"/>
        <v>46732</v>
      </c>
      <c r="AI141" s="143">
        <f t="shared" si="543"/>
        <v>46733</v>
      </c>
      <c r="AJ141" s="68">
        <f t="shared" ref="AJ141" si="544">COUNTIF(AC142:AI142,"★")</f>
        <v>0</v>
      </c>
      <c r="AK141" s="68"/>
      <c r="AL141" s="68" t="str">
        <f t="shared" ref="AL141" si="545">TEXT(AC141,"YYYY-MM")</f>
        <v>2027-12</v>
      </c>
      <c r="AM141" s="69" cm="1">
        <f t="array" ref="AM141">SUMPRODUCT((AC141:AI141&gt;=$N$8)*(AC141:AI141 &lt;= $N$9)*(TEXT(AC141:AI141,"yyyy-mm")=AL141)*(AC142:AI142 = "●"))</f>
        <v>0</v>
      </c>
      <c r="AN141" s="69" cm="1">
        <f t="array" ref="AN141">SUMPRODUCT((AH141:AI141&gt;=$N$8)*(AH141:AI141 &lt;= $N$9)*(TEXT(AH141:AI141,"yyyy-mm")=AL141)*(AH142:AI142 = "▲"))</f>
        <v>0</v>
      </c>
      <c r="AO141" s="69" cm="1">
        <f t="array" ref="AO141">SUMPRODUCT((AC141:AI141&gt;=$N$8)*(AC141:AI141 &lt;= $N$9)*(TEXT(AC141:AI141,"yyyy-mm")=AL141)*(AC142:AI142 = "★"))</f>
        <v>0</v>
      </c>
      <c r="AP141" s="68"/>
      <c r="AQ141" s="19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3"/>
    </row>
    <row r="142" spans="10:55" s="8" customFormat="1" ht="19.5" customHeight="1" thickBot="1" x14ac:dyDescent="0.5">
      <c r="J142" s="86"/>
      <c r="K142" s="135" t="str">
        <f t="shared" ref="K142" si="546">IF(U142&gt;=0.285,"OK","NG")</f>
        <v>NG</v>
      </c>
      <c r="L142" s="136"/>
      <c r="M142" s="144"/>
      <c r="N142" s="144"/>
      <c r="O142" s="144"/>
      <c r="P142" s="144"/>
      <c r="Q142" s="144"/>
      <c r="R142" s="145"/>
      <c r="S142" s="146"/>
      <c r="T142" s="135">
        <f t="shared" ref="T142" si="547">COUNTIF(M142:S142,"●")</f>
        <v>0</v>
      </c>
      <c r="U142" s="147">
        <f t="shared" ref="U142" si="548">IF(COUNTA(M142:S142)=0,-1,IF(OR(COUNTIF(M142:S142,"▲")&gt;6,AND(M141&lt;$N$9,$N$9&lt;S141)),0.285,IF(T141+T142=0,0,T142/(T142+T141))))</f>
        <v>-1</v>
      </c>
      <c r="V142" s="135" t="str">
        <f t="shared" ref="V142" si="549">TEXT(S141,"YYYY-MM")</f>
        <v>2027-07</v>
      </c>
      <c r="W142" s="140" cm="1">
        <f t="array" ref="W142">IF(V142=V141,0,SUMPRODUCT((M141:S141&gt;=$N$8)*(M141:S141 &lt;= $N$9)*(TEXT(M141:S141,"yyyy-mm")=V142)*(M142:S142 = "●")))</f>
        <v>0</v>
      </c>
      <c r="X142" s="140" cm="1">
        <f t="array" ref="X142">IF(V142=V141,0,SUMPRODUCT((M141:S141&gt;=$N$8)*(M141:S141 &lt;= $N$9)*(TEXT(M141:S141,"yyyy-mm")=V142)*(M142:S142 = "▲")))</f>
        <v>0</v>
      </c>
      <c r="Y142" s="140" cm="1">
        <f t="array" ref="Y142">IF(V142=V141,0,SUMPRODUCT((M141:S141&gt;=$N$8)*(M141:S141 &lt;= $N$9)*(TEXT(M141:S141,"yyyy-mm")=V142)*(M142:S142 = "★")))</f>
        <v>0</v>
      </c>
      <c r="Z142" s="135"/>
      <c r="AA142" s="135" t="str">
        <f t="shared" ref="AA142" si="550">IF(AK142&gt;=0.285,"OK","NG")</f>
        <v>NG</v>
      </c>
      <c r="AB142" s="136"/>
      <c r="AC142" s="144"/>
      <c r="AD142" s="144"/>
      <c r="AE142" s="144"/>
      <c r="AF142" s="144"/>
      <c r="AG142" s="144"/>
      <c r="AH142" s="145"/>
      <c r="AI142" s="146"/>
      <c r="AJ142" s="68">
        <f t="shared" ref="AJ142" si="551">COUNTIF(AC142:AI142,"●")</f>
        <v>0</v>
      </c>
      <c r="AK142" s="70">
        <f t="shared" ref="AK142" si="552">IF(COUNTA(AC142:AI142)=0,-1,IF(OR(COUNTIF(AC142:AI142,"▲")&gt;6,AND(AC141&lt;$N$9,$N$9&lt;AI141)),0.285,IF(AJ141+AJ142=0,0,AJ142/(AJ142+AJ141))))</f>
        <v>-1</v>
      </c>
      <c r="AL142" s="68" t="str">
        <f t="shared" ref="AL142" si="553">TEXT(AI141,"YYYY-MM")</f>
        <v>2027-12</v>
      </c>
      <c r="AM142" s="69" cm="1">
        <f t="array" ref="AM142">IF(AL142=AL141,0,SUMPRODUCT((AC141:AI141&gt;=$N$8)*(AC141:AI141 &lt;= $N$9)*(TEXT(AC141:AI141,"yyyy-mm")=AL142)*(AC142:AI142 = "●")))</f>
        <v>0</v>
      </c>
      <c r="AN142" s="69" cm="1">
        <f t="array" ref="AN142">IF(AL142=AL141,0,SUMPRODUCT((AC141:AI141&gt;=$N$8)*(AC141:AI141 &lt;= $N$9)*(TEXT(AC141:AI141,"yyyy-mm")=AL142)*(AC142:AI142 = "▲")))</f>
        <v>0</v>
      </c>
      <c r="AO142" s="69" cm="1">
        <f t="array" ref="AO142">IF(AL142=AL141,0,SUMPRODUCT((AC141:AI141&gt;=$N$8)*(AC141:AI141 &lt;= $N$9)*(TEXT(AC141:AI141,"yyyy-mm")=AL142)*(AC142:AI142 = "★")))</f>
        <v>0</v>
      </c>
      <c r="AP142" s="68"/>
      <c r="AQ142" s="19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3"/>
    </row>
    <row r="143" spans="10:55" s="8" customFormat="1" ht="19.5" customHeight="1" x14ac:dyDescent="0.45">
      <c r="J143" s="86"/>
      <c r="K143" s="135"/>
      <c r="L143" s="132">
        <v>92</v>
      </c>
      <c r="M143" s="141">
        <f>S141+1</f>
        <v>46587</v>
      </c>
      <c r="N143" s="141">
        <f t="shared" ref="N143:S143" si="554">M143+1</f>
        <v>46588</v>
      </c>
      <c r="O143" s="141">
        <f t="shared" si="554"/>
        <v>46589</v>
      </c>
      <c r="P143" s="141">
        <f t="shared" si="554"/>
        <v>46590</v>
      </c>
      <c r="Q143" s="141">
        <f t="shared" si="554"/>
        <v>46591</v>
      </c>
      <c r="R143" s="142">
        <f t="shared" si="554"/>
        <v>46592</v>
      </c>
      <c r="S143" s="143">
        <f t="shared" si="554"/>
        <v>46593</v>
      </c>
      <c r="T143" s="135">
        <f t="shared" ref="T143" si="555">COUNTIF(M144:S144,"★")</f>
        <v>0</v>
      </c>
      <c r="U143" s="135"/>
      <c r="V143" s="135" t="str">
        <f t="shared" ref="V143" si="556">TEXT(M143,"YYYY-MM")</f>
        <v>2027-07</v>
      </c>
      <c r="W143" s="140" cm="1">
        <f t="array" ref="W143">SUMPRODUCT((M143:S143&gt;=$N$8)*(M143:S143 &lt;= $N$9)*(TEXT(M143:S143,"yyyy-mm")=V143)*(M144:S144 = "●"))</f>
        <v>0</v>
      </c>
      <c r="X143" s="140" cm="1">
        <f t="array" ref="X143">SUMPRODUCT((R143:S143&gt;=$N$8)*(R143:S143 &lt;= $N$9)*(TEXT(R143:S143,"yyyy-mm")=V143)*(R144:S144 = "▲"))</f>
        <v>0</v>
      </c>
      <c r="Y143" s="140" cm="1">
        <f t="array" ref="Y143">SUMPRODUCT((M143:S143&gt;=$N$8)*(M143:S143 &lt;= $N$9)*(TEXT(M143:S143,"yyyy-mm")=V143)*(M144:S144 = "★"))</f>
        <v>0</v>
      </c>
      <c r="Z143" s="135"/>
      <c r="AA143" s="135"/>
      <c r="AB143" s="132">
        <v>113</v>
      </c>
      <c r="AC143" s="141">
        <f>AI141+1</f>
        <v>46734</v>
      </c>
      <c r="AD143" s="141">
        <f t="shared" ref="AD143:AI143" si="557">AC143+1</f>
        <v>46735</v>
      </c>
      <c r="AE143" s="141">
        <f t="shared" si="557"/>
        <v>46736</v>
      </c>
      <c r="AF143" s="141">
        <f t="shared" si="557"/>
        <v>46737</v>
      </c>
      <c r="AG143" s="141">
        <f t="shared" si="557"/>
        <v>46738</v>
      </c>
      <c r="AH143" s="142">
        <f t="shared" si="557"/>
        <v>46739</v>
      </c>
      <c r="AI143" s="143">
        <f t="shared" si="557"/>
        <v>46740</v>
      </c>
      <c r="AJ143" s="68">
        <f t="shared" ref="AJ143" si="558">COUNTIF(AC144:AI144,"★")</f>
        <v>0</v>
      </c>
      <c r="AK143" s="68"/>
      <c r="AL143" s="68" t="str">
        <f t="shared" ref="AL143" si="559">TEXT(AC143,"YYYY-MM")</f>
        <v>2027-12</v>
      </c>
      <c r="AM143" s="69" cm="1">
        <f t="array" ref="AM143">SUMPRODUCT((AC143:AI143&gt;=$N$8)*(AC143:AI143 &lt;= $N$9)*(TEXT(AC143:AI143,"yyyy-mm")=AL143)*(AC144:AI144 = "●"))</f>
        <v>0</v>
      </c>
      <c r="AN143" s="69" cm="1">
        <f t="array" ref="AN143">SUMPRODUCT((AH143:AI143&gt;=$N$8)*(AH143:AI143 &lt;= $N$9)*(TEXT(AH143:AI143,"yyyy-mm")=AL143)*(AH144:AI144 = "▲"))</f>
        <v>0</v>
      </c>
      <c r="AO143" s="69" cm="1">
        <f t="array" ref="AO143">SUMPRODUCT((AC143:AI143&gt;=$N$8)*(AC143:AI143 &lt;= $N$9)*(TEXT(AC143:AI143,"yyyy-mm")=AL143)*(AC144:AI144 = "★"))</f>
        <v>0</v>
      </c>
      <c r="AP143" s="68"/>
      <c r="AQ143" s="19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3"/>
    </row>
    <row r="144" spans="10:55" s="8" customFormat="1" ht="19.5" customHeight="1" thickBot="1" x14ac:dyDescent="0.5">
      <c r="J144" s="86"/>
      <c r="K144" s="135" t="str">
        <f t="shared" ref="K144" si="560">IF(U144&gt;=0.285,"OK","NG")</f>
        <v>NG</v>
      </c>
      <c r="L144" s="136"/>
      <c r="M144" s="144"/>
      <c r="N144" s="144"/>
      <c r="O144" s="144"/>
      <c r="P144" s="144"/>
      <c r="Q144" s="144"/>
      <c r="R144" s="145"/>
      <c r="S144" s="146"/>
      <c r="T144" s="135">
        <f t="shared" ref="T144" si="561">COUNTIF(M144:S144,"●")</f>
        <v>0</v>
      </c>
      <c r="U144" s="147">
        <f t="shared" ref="U144" si="562">IF(COUNTA(M144:S144)=0,-1,IF(OR(COUNTIF(M144:S144,"▲")&gt;6,AND(M143&lt;$N$9,$N$9&lt;S143)),0.285,IF(T143+T144=0,0,T144/(T144+T143))))</f>
        <v>-1</v>
      </c>
      <c r="V144" s="135" t="str">
        <f t="shared" ref="V144" si="563">TEXT(S143,"YYYY-MM")</f>
        <v>2027-07</v>
      </c>
      <c r="W144" s="140" cm="1">
        <f t="array" ref="W144">IF(V144=V143,0,SUMPRODUCT((M143:S143&gt;=$N$8)*(M143:S143 &lt;= $N$9)*(TEXT(M143:S143,"yyyy-mm")=V144)*(M144:S144 = "●")))</f>
        <v>0</v>
      </c>
      <c r="X144" s="140" cm="1">
        <f t="array" ref="X144">IF(V144=V143,0,SUMPRODUCT((M143:S143&gt;=$N$8)*(M143:S143 &lt;= $N$9)*(TEXT(M143:S143,"yyyy-mm")=V144)*(M144:S144 = "▲")))</f>
        <v>0</v>
      </c>
      <c r="Y144" s="140" cm="1">
        <f t="array" ref="Y144">IF(V144=V143,0,SUMPRODUCT((M143:S143&gt;=$N$8)*(M143:S143 &lt;= $N$9)*(TEXT(M143:S143,"yyyy-mm")=V144)*(M144:S144 = "★")))</f>
        <v>0</v>
      </c>
      <c r="Z144" s="135"/>
      <c r="AA144" s="135" t="str">
        <f t="shared" ref="AA144" si="564">IF(AK144&gt;=0.285,"OK","NG")</f>
        <v>NG</v>
      </c>
      <c r="AB144" s="136"/>
      <c r="AC144" s="144"/>
      <c r="AD144" s="144"/>
      <c r="AE144" s="144"/>
      <c r="AF144" s="144"/>
      <c r="AG144" s="144"/>
      <c r="AH144" s="145"/>
      <c r="AI144" s="146"/>
      <c r="AJ144" s="68">
        <f t="shared" ref="AJ144" si="565">COUNTIF(AC144:AI144,"●")</f>
        <v>0</v>
      </c>
      <c r="AK144" s="70">
        <f t="shared" ref="AK144" si="566">IF(COUNTA(AC144:AI144)=0,-1,IF(OR(COUNTIF(AC144:AI144,"▲")&gt;6,AND(AC143&lt;$N$9,$N$9&lt;AI143)),0.285,IF(AJ143+AJ144=0,0,AJ144/(AJ144+AJ143))))</f>
        <v>-1</v>
      </c>
      <c r="AL144" s="68" t="str">
        <f t="shared" ref="AL144" si="567">TEXT(AI143,"YYYY-MM")</f>
        <v>2027-12</v>
      </c>
      <c r="AM144" s="69" cm="1">
        <f t="array" ref="AM144">IF(AL144=AL143,0,SUMPRODUCT((AC143:AI143&gt;=$N$8)*(AC143:AI143 &lt;= $N$9)*(TEXT(AC143:AI143,"yyyy-mm")=AL144)*(AC144:AI144 = "●")))</f>
        <v>0</v>
      </c>
      <c r="AN144" s="69" cm="1">
        <f t="array" ref="AN144">IF(AL144=AL143,0,SUMPRODUCT((AC143:AI143&gt;=$N$8)*(AC143:AI143 &lt;= $N$9)*(TEXT(AC143:AI143,"yyyy-mm")=AL144)*(AC144:AI144 = "▲")))</f>
        <v>0</v>
      </c>
      <c r="AO144" s="69" cm="1">
        <f t="array" ref="AO144">IF(AL144=AL143,0,SUMPRODUCT((AC143:AI143&gt;=$N$8)*(AC143:AI143 &lt;= $N$9)*(TEXT(AC143:AI143,"yyyy-mm")=AL144)*(AC144:AI144 = "★")))</f>
        <v>0</v>
      </c>
      <c r="AP144" s="68"/>
      <c r="AQ144" s="19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3"/>
    </row>
    <row r="145" spans="10:55" s="8" customFormat="1" ht="19.5" customHeight="1" x14ac:dyDescent="0.45">
      <c r="J145" s="86"/>
      <c r="K145" s="135"/>
      <c r="L145" s="132">
        <v>93</v>
      </c>
      <c r="M145" s="141">
        <f>S143+1</f>
        <v>46594</v>
      </c>
      <c r="N145" s="141">
        <f t="shared" ref="N145:S145" si="568">M145+1</f>
        <v>46595</v>
      </c>
      <c r="O145" s="141">
        <f t="shared" si="568"/>
        <v>46596</v>
      </c>
      <c r="P145" s="141">
        <f t="shared" si="568"/>
        <v>46597</v>
      </c>
      <c r="Q145" s="141">
        <f t="shared" si="568"/>
        <v>46598</v>
      </c>
      <c r="R145" s="142">
        <f t="shared" si="568"/>
        <v>46599</v>
      </c>
      <c r="S145" s="143">
        <f t="shared" si="568"/>
        <v>46600</v>
      </c>
      <c r="T145" s="135">
        <f t="shared" ref="T145" si="569">COUNTIF(M146:S146,"★")</f>
        <v>0</v>
      </c>
      <c r="U145" s="135"/>
      <c r="V145" s="135" t="str">
        <f t="shared" ref="V145" si="570">TEXT(M145,"YYYY-MM")</f>
        <v>2027-07</v>
      </c>
      <c r="W145" s="140" cm="1">
        <f t="array" ref="W145">SUMPRODUCT((M145:S145&gt;=$N$8)*(M145:S145 &lt;= $N$9)*(TEXT(M145:S145,"yyyy-mm")=V145)*(M146:S146 = "●"))</f>
        <v>0</v>
      </c>
      <c r="X145" s="140" cm="1">
        <f t="array" ref="X145">SUMPRODUCT((R145:S145&gt;=$N$8)*(R145:S145 &lt;= $N$9)*(TEXT(R145:S145,"yyyy-mm")=V145)*(R146:S146 = "▲"))</f>
        <v>0</v>
      </c>
      <c r="Y145" s="140" cm="1">
        <f t="array" ref="Y145">SUMPRODUCT((M145:S145&gt;=$N$8)*(M145:S145 &lt;= $N$9)*(TEXT(M145:S145,"yyyy-mm")=V145)*(M146:S146 = "★"))</f>
        <v>0</v>
      </c>
      <c r="Z145" s="135"/>
      <c r="AA145" s="135"/>
      <c r="AB145" s="132">
        <v>114</v>
      </c>
      <c r="AC145" s="141">
        <f>AI143+1</f>
        <v>46741</v>
      </c>
      <c r="AD145" s="141">
        <f t="shared" ref="AD145:AI145" si="571">AC145+1</f>
        <v>46742</v>
      </c>
      <c r="AE145" s="141">
        <f t="shared" si="571"/>
        <v>46743</v>
      </c>
      <c r="AF145" s="141">
        <f t="shared" si="571"/>
        <v>46744</v>
      </c>
      <c r="AG145" s="141">
        <f t="shared" si="571"/>
        <v>46745</v>
      </c>
      <c r="AH145" s="142">
        <f t="shared" si="571"/>
        <v>46746</v>
      </c>
      <c r="AI145" s="143">
        <f t="shared" si="571"/>
        <v>46747</v>
      </c>
      <c r="AJ145" s="68">
        <f t="shared" ref="AJ145" si="572">COUNTIF(AC146:AI146,"★")</f>
        <v>0</v>
      </c>
      <c r="AK145" s="68"/>
      <c r="AL145" s="68" t="str">
        <f t="shared" ref="AL145" si="573">TEXT(AC145,"YYYY-MM")</f>
        <v>2027-12</v>
      </c>
      <c r="AM145" s="69" cm="1">
        <f t="array" ref="AM145">SUMPRODUCT((AC145:AI145&gt;=$N$8)*(AC145:AI145 &lt;= $N$9)*(TEXT(AC145:AI145,"yyyy-mm")=AL145)*(AC146:AI146 = "●"))</f>
        <v>0</v>
      </c>
      <c r="AN145" s="69" cm="1">
        <f t="array" ref="AN145">SUMPRODUCT((AH145:AI145&gt;=$N$8)*(AH145:AI145 &lt;= $N$9)*(TEXT(AH145:AI145,"yyyy-mm")=AL145)*(AH146:AI146 = "▲"))</f>
        <v>0</v>
      </c>
      <c r="AO145" s="69" cm="1">
        <f t="array" ref="AO145">SUMPRODUCT((AC145:AI145&gt;=$N$8)*(AC145:AI145 &lt;= $N$9)*(TEXT(AC145:AI145,"yyyy-mm")=AL145)*(AC146:AI146 = "★"))</f>
        <v>0</v>
      </c>
      <c r="AP145" s="65"/>
      <c r="AQ145" s="7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3"/>
    </row>
    <row r="146" spans="10:55" s="8" customFormat="1" ht="19.5" customHeight="1" thickBot="1" x14ac:dyDescent="0.5">
      <c r="J146" s="86"/>
      <c r="K146" s="135" t="str">
        <f t="shared" ref="K146" si="574">IF(U146&gt;=0.285,"OK","NG")</f>
        <v>NG</v>
      </c>
      <c r="L146" s="136"/>
      <c r="M146" s="144"/>
      <c r="N146" s="144"/>
      <c r="O146" s="144"/>
      <c r="P146" s="144"/>
      <c r="Q146" s="144"/>
      <c r="R146" s="145"/>
      <c r="S146" s="146"/>
      <c r="T146" s="135">
        <f t="shared" ref="T146" si="575">COUNTIF(M146:S146,"●")</f>
        <v>0</v>
      </c>
      <c r="U146" s="147">
        <f t="shared" ref="U146" si="576">IF(COUNTA(M146:S146)=0,-1,IF(OR(COUNTIF(M146:S146,"▲")&gt;6,AND(M145&lt;$N$9,$N$9&lt;S145)),0.285,IF(T145+T146=0,0,T146/(T146+T145))))</f>
        <v>-1</v>
      </c>
      <c r="V146" s="135" t="str">
        <f t="shared" ref="V146" si="577">TEXT(S145,"YYYY-MM")</f>
        <v>2027-08</v>
      </c>
      <c r="W146" s="140" cm="1">
        <f t="array" ref="W146">IF(V146=V145,0,SUMPRODUCT((M145:S145&gt;=$N$8)*(M145:S145 &lt;= $N$9)*(TEXT(M145:S145,"yyyy-mm")=V146)*(M146:S146 = "●")))</f>
        <v>0</v>
      </c>
      <c r="X146" s="140" cm="1">
        <f t="array" ref="X146">IF(V146=V145,0,SUMPRODUCT((M145:S145&gt;=$N$8)*(M145:S145 &lt;= $N$9)*(TEXT(M145:S145,"yyyy-mm")=V146)*(M146:S146 = "▲")))</f>
        <v>0</v>
      </c>
      <c r="Y146" s="140" cm="1">
        <f t="array" ref="Y146">IF(V146=V145,0,SUMPRODUCT((M145:S145&gt;=$N$8)*(M145:S145 &lt;= $N$9)*(TEXT(M145:S145,"yyyy-mm")=V146)*(M146:S146 = "★")))</f>
        <v>0</v>
      </c>
      <c r="Z146" s="135"/>
      <c r="AA146" s="135" t="str">
        <f t="shared" ref="AA146" si="578">IF(AK146&gt;=0.285,"OK","NG")</f>
        <v>NG</v>
      </c>
      <c r="AB146" s="136"/>
      <c r="AC146" s="144"/>
      <c r="AD146" s="144"/>
      <c r="AE146" s="144"/>
      <c r="AF146" s="144"/>
      <c r="AG146" s="144"/>
      <c r="AH146" s="145"/>
      <c r="AI146" s="146"/>
      <c r="AJ146" s="68">
        <f t="shared" ref="AJ146" si="579">COUNTIF(AC146:AI146,"●")</f>
        <v>0</v>
      </c>
      <c r="AK146" s="70">
        <f t="shared" ref="AK146" si="580">IF(COUNTA(AC146:AI146)=0,-1,IF(OR(COUNTIF(AC146:AI146,"▲")&gt;6,AND(AC145&lt;$N$9,$N$9&lt;AI145)),0.285,IF(AJ145+AJ146=0,0,AJ146/(AJ146+AJ145))))</f>
        <v>-1</v>
      </c>
      <c r="AL146" s="68" t="str">
        <f t="shared" ref="AL146" si="581">TEXT(AI145,"YYYY-MM")</f>
        <v>2027-12</v>
      </c>
      <c r="AM146" s="69" cm="1">
        <f t="array" ref="AM146">IF(AL146=AL145,0,SUMPRODUCT((AC145:AI145&gt;=$N$8)*(AC145:AI145 &lt;= $N$9)*(TEXT(AC145:AI145,"yyyy-mm")=AL146)*(AC146:AI146 = "●")))</f>
        <v>0</v>
      </c>
      <c r="AN146" s="69" cm="1">
        <f t="array" ref="AN146">IF(AL146=AL145,0,SUMPRODUCT((AC145:AI145&gt;=$N$8)*(AC145:AI145 &lt;= $N$9)*(TEXT(AC145:AI145,"yyyy-mm")=AL146)*(AC146:AI146 = "▲")))</f>
        <v>0</v>
      </c>
      <c r="AO146" s="69" cm="1">
        <f t="array" ref="AO146">IF(AL146=AL145,0,SUMPRODUCT((AC145:AI145&gt;=$N$8)*(AC145:AI145 &lt;= $N$9)*(TEXT(AC145:AI145,"yyyy-mm")=AL146)*(AC146:AI146 = "★")))</f>
        <v>0</v>
      </c>
      <c r="AP146" s="65"/>
      <c r="AQ146" s="7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3"/>
    </row>
    <row r="147" spans="10:55" s="8" customFormat="1" ht="19.5" customHeight="1" x14ac:dyDescent="0.45">
      <c r="J147" s="86"/>
      <c r="K147" s="135"/>
      <c r="L147" s="132">
        <v>94</v>
      </c>
      <c r="M147" s="141">
        <f>S145+1</f>
        <v>46601</v>
      </c>
      <c r="N147" s="141">
        <f t="shared" ref="N147:S147" si="582">M147+1</f>
        <v>46602</v>
      </c>
      <c r="O147" s="141">
        <f t="shared" si="582"/>
        <v>46603</v>
      </c>
      <c r="P147" s="141">
        <f t="shared" si="582"/>
        <v>46604</v>
      </c>
      <c r="Q147" s="141">
        <f t="shared" si="582"/>
        <v>46605</v>
      </c>
      <c r="R147" s="142">
        <f t="shared" si="582"/>
        <v>46606</v>
      </c>
      <c r="S147" s="143">
        <f t="shared" si="582"/>
        <v>46607</v>
      </c>
      <c r="T147" s="135">
        <f t="shared" ref="T147" si="583">COUNTIF(M148:S148,"★")</f>
        <v>0</v>
      </c>
      <c r="U147" s="135"/>
      <c r="V147" s="135" t="str">
        <f t="shared" ref="V147" si="584">TEXT(M147,"YYYY-MM")</f>
        <v>2027-08</v>
      </c>
      <c r="W147" s="140" cm="1">
        <f t="array" ref="W147">SUMPRODUCT((M147:S147&gt;=$N$8)*(M147:S147 &lt;= $N$9)*(TEXT(M147:S147,"yyyy-mm")=V147)*(M148:S148 = "●"))</f>
        <v>0</v>
      </c>
      <c r="X147" s="140" cm="1">
        <f t="array" ref="X147">SUMPRODUCT((R147:S147&gt;=$N$8)*(R147:S147 &lt;= $N$9)*(TEXT(R147:S147,"yyyy-mm")=V147)*(R148:S148 = "▲"))</f>
        <v>0</v>
      </c>
      <c r="Y147" s="140" cm="1">
        <f t="array" ref="Y147">SUMPRODUCT((M147:S147&gt;=$N$8)*(M147:S147 &lt;= $N$9)*(TEXT(M147:S147,"yyyy-mm")=V147)*(M148:S148 = "★"))</f>
        <v>0</v>
      </c>
      <c r="Z147" s="135"/>
      <c r="AA147" s="135"/>
      <c r="AB147" s="132">
        <v>115</v>
      </c>
      <c r="AC147" s="141">
        <f>AI145+1</f>
        <v>46748</v>
      </c>
      <c r="AD147" s="141">
        <f t="shared" ref="AD147:AI147" si="585">AC147+1</f>
        <v>46749</v>
      </c>
      <c r="AE147" s="141">
        <f t="shared" si="585"/>
        <v>46750</v>
      </c>
      <c r="AF147" s="141">
        <f t="shared" si="585"/>
        <v>46751</v>
      </c>
      <c r="AG147" s="141">
        <f t="shared" si="585"/>
        <v>46752</v>
      </c>
      <c r="AH147" s="142">
        <f t="shared" si="585"/>
        <v>46753</v>
      </c>
      <c r="AI147" s="143">
        <f t="shared" si="585"/>
        <v>46754</v>
      </c>
      <c r="AJ147" s="68">
        <f t="shared" ref="AJ147" si="586">COUNTIF(AC148:AI148,"★")</f>
        <v>0</v>
      </c>
      <c r="AK147" s="68"/>
      <c r="AL147" s="68" t="str">
        <f t="shared" ref="AL147" si="587">TEXT(AC147,"YYYY-MM")</f>
        <v>2027-12</v>
      </c>
      <c r="AM147" s="69" cm="1">
        <f t="array" ref="AM147">SUMPRODUCT((AC147:AI147&gt;=$N$8)*(AC147:AI147 &lt;= $N$9)*(TEXT(AC147:AI147,"yyyy-mm")=AL147)*(AC148:AI148 = "●"))</f>
        <v>0</v>
      </c>
      <c r="AN147" s="69" cm="1">
        <f t="array" ref="AN147">SUMPRODUCT((AH147:AI147&gt;=$N$8)*(AH147:AI147 &lt;= $N$9)*(TEXT(AH147:AI147,"yyyy-mm")=AL147)*(AH148:AI148 = "▲"))</f>
        <v>0</v>
      </c>
      <c r="AO147" s="69" cm="1">
        <f t="array" ref="AO147">SUMPRODUCT((AC147:AI147&gt;=$N$8)*(AC147:AI147 &lt;= $N$9)*(TEXT(AC147:AI147,"yyyy-mm")=AL147)*(AC148:AI148 = "★"))</f>
        <v>0</v>
      </c>
      <c r="AP147" s="65"/>
      <c r="AQ147" s="7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3"/>
    </row>
    <row r="148" spans="10:55" s="8" customFormat="1" ht="19.5" customHeight="1" thickBot="1" x14ac:dyDescent="0.5">
      <c r="J148" s="86"/>
      <c r="K148" s="135" t="str">
        <f t="shared" ref="K148" si="588">IF(U148&gt;=0.285,"OK","NG")</f>
        <v>NG</v>
      </c>
      <c r="L148" s="136"/>
      <c r="M148" s="144"/>
      <c r="N148" s="144"/>
      <c r="O148" s="144"/>
      <c r="P148" s="144"/>
      <c r="Q148" s="144"/>
      <c r="R148" s="145"/>
      <c r="S148" s="146"/>
      <c r="T148" s="135">
        <f t="shared" ref="T148" si="589">COUNTIF(M148:S148,"●")</f>
        <v>0</v>
      </c>
      <c r="U148" s="147">
        <f t="shared" ref="U148" si="590">IF(COUNTA(M148:S148)=0,-1,IF(OR(COUNTIF(M148:S148,"▲")&gt;6,AND(M147&lt;$N$9,$N$9&lt;S147)),0.285,IF(T147+T148=0,0,T148/(T148+T147))))</f>
        <v>-1</v>
      </c>
      <c r="V148" s="135" t="str">
        <f t="shared" ref="V148" si="591">TEXT(S147,"YYYY-MM")</f>
        <v>2027-08</v>
      </c>
      <c r="W148" s="140" cm="1">
        <f t="array" ref="W148">IF(V148=V147,0,SUMPRODUCT((M147:S147&gt;=$N$8)*(M147:S147 &lt;= $N$9)*(TEXT(M147:S147,"yyyy-mm")=V148)*(M148:S148 = "●")))</f>
        <v>0</v>
      </c>
      <c r="X148" s="140" cm="1">
        <f t="array" ref="X148">IF(V148=V147,0,SUMPRODUCT((M147:S147&gt;=$N$8)*(M147:S147 &lt;= $N$9)*(TEXT(M147:S147,"yyyy-mm")=V148)*(M148:S148 = "▲")))</f>
        <v>0</v>
      </c>
      <c r="Y148" s="140" cm="1">
        <f t="array" ref="Y148">IF(V148=V147,0,SUMPRODUCT((M147:S147&gt;=$N$8)*(M147:S147 &lt;= $N$9)*(TEXT(M147:S147,"yyyy-mm")=V148)*(M148:S148 = "★")))</f>
        <v>0</v>
      </c>
      <c r="Z148" s="135"/>
      <c r="AA148" s="135" t="str">
        <f t="shared" ref="AA148" si="592">IF(AK148&gt;=0.285,"OK","NG")</f>
        <v>NG</v>
      </c>
      <c r="AB148" s="136"/>
      <c r="AC148" s="144"/>
      <c r="AD148" s="144"/>
      <c r="AE148" s="144"/>
      <c r="AF148" s="144"/>
      <c r="AG148" s="144"/>
      <c r="AH148" s="145"/>
      <c r="AI148" s="146"/>
      <c r="AJ148" s="68">
        <f t="shared" ref="AJ148" si="593">COUNTIF(AC148:AI148,"●")</f>
        <v>0</v>
      </c>
      <c r="AK148" s="70">
        <f t="shared" ref="AK148" si="594">IF(COUNTA(AC148:AI148)=0,-1,IF(OR(COUNTIF(AC148:AI148,"▲")&gt;6,AND(AC147&lt;$N$9,$N$9&lt;AI147)),0.285,IF(AJ147+AJ148=0,0,AJ148/(AJ148+AJ147))))</f>
        <v>-1</v>
      </c>
      <c r="AL148" s="68" t="str">
        <f t="shared" ref="AL148" si="595">TEXT(AI147,"YYYY-MM")</f>
        <v>2028-01</v>
      </c>
      <c r="AM148" s="69" cm="1">
        <f t="array" ref="AM148">IF(AL148=AL147,0,SUMPRODUCT((AC147:AI147&gt;=$N$8)*(AC147:AI147 &lt;= $N$9)*(TEXT(AC147:AI147,"yyyy-mm")=AL148)*(AC148:AI148 = "●")))</f>
        <v>0</v>
      </c>
      <c r="AN148" s="69" cm="1">
        <f t="array" ref="AN148">IF(AL148=AL147,0,SUMPRODUCT((AC147:AI147&gt;=$N$8)*(AC147:AI147 &lt;= $N$9)*(TEXT(AC147:AI147,"yyyy-mm")=AL148)*(AC148:AI148 = "▲")))</f>
        <v>0</v>
      </c>
      <c r="AO148" s="69" cm="1">
        <f t="array" ref="AO148">IF(AL148=AL147,0,SUMPRODUCT((AC147:AI147&gt;=$N$8)*(AC147:AI147 &lt;= $N$9)*(TEXT(AC147:AI147,"yyyy-mm")=AL148)*(AC148:AI148 = "★")))</f>
        <v>0</v>
      </c>
      <c r="AP148" s="65"/>
      <c r="AQ148" s="7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3"/>
    </row>
    <row r="149" spans="10:55" s="8" customFormat="1" ht="19.5" customHeight="1" x14ac:dyDescent="0.45">
      <c r="J149" s="86"/>
      <c r="K149" s="135"/>
      <c r="L149" s="132">
        <v>95</v>
      </c>
      <c r="M149" s="141">
        <f>S147+1</f>
        <v>46608</v>
      </c>
      <c r="N149" s="141">
        <f t="shared" ref="N149:S149" si="596">M149+1</f>
        <v>46609</v>
      </c>
      <c r="O149" s="141">
        <f t="shared" si="596"/>
        <v>46610</v>
      </c>
      <c r="P149" s="141">
        <f t="shared" si="596"/>
        <v>46611</v>
      </c>
      <c r="Q149" s="141">
        <f t="shared" si="596"/>
        <v>46612</v>
      </c>
      <c r="R149" s="142">
        <f t="shared" si="596"/>
        <v>46613</v>
      </c>
      <c r="S149" s="143">
        <f t="shared" si="596"/>
        <v>46614</v>
      </c>
      <c r="T149" s="135">
        <f t="shared" ref="T149" si="597">COUNTIF(M150:S150,"★")</f>
        <v>0</v>
      </c>
      <c r="U149" s="135"/>
      <c r="V149" s="135" t="str">
        <f t="shared" ref="V149" si="598">TEXT(M149,"YYYY-MM")</f>
        <v>2027-08</v>
      </c>
      <c r="W149" s="140" cm="1">
        <f t="array" ref="W149">SUMPRODUCT((M149:S149&gt;=$N$8)*(M149:S149 &lt;= $N$9)*(TEXT(M149:S149,"yyyy-mm")=V149)*(M150:S150 = "●"))</f>
        <v>0</v>
      </c>
      <c r="X149" s="140" cm="1">
        <f t="array" ref="X149">SUMPRODUCT((R149:S149&gt;=$N$8)*(R149:S149 &lt;= $N$9)*(TEXT(R149:S149,"yyyy-mm")=V149)*(R150:S150 = "▲"))</f>
        <v>0</v>
      </c>
      <c r="Y149" s="140" cm="1">
        <f t="array" ref="Y149">SUMPRODUCT((M149:S149&gt;=$N$8)*(M149:S149 &lt;= $N$9)*(TEXT(M149:S149,"yyyy-mm")=V149)*(M150:S150 = "★"))</f>
        <v>0</v>
      </c>
      <c r="Z149" s="135"/>
      <c r="AA149" s="135"/>
      <c r="AB149" s="132">
        <v>116</v>
      </c>
      <c r="AC149" s="141">
        <f>AI147+1</f>
        <v>46755</v>
      </c>
      <c r="AD149" s="141">
        <f t="shared" ref="AD149:AI149" si="599">AC149+1</f>
        <v>46756</v>
      </c>
      <c r="AE149" s="141">
        <f t="shared" si="599"/>
        <v>46757</v>
      </c>
      <c r="AF149" s="141">
        <f t="shared" si="599"/>
        <v>46758</v>
      </c>
      <c r="AG149" s="141">
        <f t="shared" si="599"/>
        <v>46759</v>
      </c>
      <c r="AH149" s="142">
        <f t="shared" si="599"/>
        <v>46760</v>
      </c>
      <c r="AI149" s="143">
        <f t="shared" si="599"/>
        <v>46761</v>
      </c>
      <c r="AJ149" s="68">
        <f t="shared" ref="AJ149" si="600">COUNTIF(AC150:AI150,"★")</f>
        <v>0</v>
      </c>
      <c r="AK149" s="68"/>
      <c r="AL149" s="68" t="str">
        <f t="shared" ref="AL149" si="601">TEXT(AC149,"YYYY-MM")</f>
        <v>2028-01</v>
      </c>
      <c r="AM149" s="69" cm="1">
        <f t="array" ref="AM149">SUMPRODUCT((AC149:AI149&gt;=$N$8)*(AC149:AI149 &lt;= $N$9)*(TEXT(AC149:AI149,"yyyy-mm")=AL149)*(AC150:AI150 = "●"))</f>
        <v>0</v>
      </c>
      <c r="AN149" s="69" cm="1">
        <f t="array" ref="AN149">SUMPRODUCT((AH149:AI149&gt;=$N$8)*(AH149:AI149 &lt;= $N$9)*(TEXT(AH149:AI149,"yyyy-mm")=AL149)*(AH150:AI150 = "▲"))</f>
        <v>0</v>
      </c>
      <c r="AO149" s="69" cm="1">
        <f t="array" ref="AO149">SUMPRODUCT((AC149:AI149&gt;=$N$8)*(AC149:AI149 &lt;= $N$9)*(TEXT(AC149:AI149,"yyyy-mm")=AL149)*(AC150:AI150 = "★"))</f>
        <v>0</v>
      </c>
      <c r="AP149" s="65"/>
      <c r="AQ149" s="7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3"/>
    </row>
    <row r="150" spans="10:55" s="8" customFormat="1" ht="19.5" customHeight="1" thickBot="1" x14ac:dyDescent="0.5">
      <c r="J150" s="86"/>
      <c r="K150" s="135" t="str">
        <f t="shared" ref="K150" si="602">IF(U150&gt;=0.285,"OK","NG")</f>
        <v>NG</v>
      </c>
      <c r="L150" s="136"/>
      <c r="M150" s="144"/>
      <c r="N150" s="144"/>
      <c r="O150" s="144"/>
      <c r="P150" s="144"/>
      <c r="Q150" s="144"/>
      <c r="R150" s="145"/>
      <c r="S150" s="146"/>
      <c r="T150" s="135">
        <f t="shared" ref="T150" si="603">COUNTIF(M150:S150,"●")</f>
        <v>0</v>
      </c>
      <c r="U150" s="147">
        <f t="shared" ref="U150" si="604">IF(COUNTA(M150:S150)=0,-1,IF(OR(COUNTIF(M150:S150,"▲")&gt;6,AND(M149&lt;$N$9,$N$9&lt;S149)),0.285,IF(T149+T150=0,0,T150/(T150+T149))))</f>
        <v>-1</v>
      </c>
      <c r="V150" s="135" t="str">
        <f t="shared" ref="V150" si="605">TEXT(S149,"YYYY-MM")</f>
        <v>2027-08</v>
      </c>
      <c r="W150" s="140" cm="1">
        <f t="array" ref="W150">IF(V150=V149,0,SUMPRODUCT((M149:S149&gt;=$N$8)*(M149:S149 &lt;= $N$9)*(TEXT(M149:S149,"yyyy-mm")=V150)*(M150:S150 = "●")))</f>
        <v>0</v>
      </c>
      <c r="X150" s="140" cm="1">
        <f t="array" ref="X150">IF(V150=V149,0,SUMPRODUCT((M149:S149&gt;=$N$8)*(M149:S149 &lt;= $N$9)*(TEXT(M149:S149,"yyyy-mm")=V150)*(M150:S150 = "▲")))</f>
        <v>0</v>
      </c>
      <c r="Y150" s="140" cm="1">
        <f t="array" ref="Y150">IF(V150=V149,0,SUMPRODUCT((M149:S149&gt;=$N$8)*(M149:S149 &lt;= $N$9)*(TEXT(M149:S149,"yyyy-mm")=V150)*(M150:S150 = "★")))</f>
        <v>0</v>
      </c>
      <c r="Z150" s="135"/>
      <c r="AA150" s="135" t="str">
        <f t="shared" ref="AA150" si="606">IF(AK150&gt;=0.285,"OK","NG")</f>
        <v>NG</v>
      </c>
      <c r="AB150" s="136"/>
      <c r="AC150" s="144"/>
      <c r="AD150" s="144"/>
      <c r="AE150" s="144"/>
      <c r="AF150" s="144"/>
      <c r="AG150" s="144"/>
      <c r="AH150" s="145"/>
      <c r="AI150" s="146"/>
      <c r="AJ150" s="68">
        <f t="shared" ref="AJ150" si="607">COUNTIF(AC150:AI150,"●")</f>
        <v>0</v>
      </c>
      <c r="AK150" s="70">
        <f t="shared" ref="AK150" si="608">IF(COUNTA(AC150:AI150)=0,-1,IF(OR(COUNTIF(AC150:AI150,"▲")&gt;6,AND(AC149&lt;$N$9,$N$9&lt;AI149)),0.285,IF(AJ149+AJ150=0,0,AJ150/(AJ150+AJ149))))</f>
        <v>-1</v>
      </c>
      <c r="AL150" s="68" t="str">
        <f t="shared" ref="AL150" si="609">TEXT(AI149,"YYYY-MM")</f>
        <v>2028-01</v>
      </c>
      <c r="AM150" s="69" cm="1">
        <f t="array" ref="AM150">IF(AL150=AL149,0,SUMPRODUCT((AC149:AI149&gt;=$N$8)*(AC149:AI149 &lt;= $N$9)*(TEXT(AC149:AI149,"yyyy-mm")=AL150)*(AC150:AI150 = "●")))</f>
        <v>0</v>
      </c>
      <c r="AN150" s="69" cm="1">
        <f t="array" ref="AN150">IF(AL150=AL149,0,SUMPRODUCT((AC149:AI149&gt;=$N$8)*(AC149:AI149 &lt;= $N$9)*(TEXT(AC149:AI149,"yyyy-mm")=AL150)*(AC150:AI150 = "▲")))</f>
        <v>0</v>
      </c>
      <c r="AO150" s="69" cm="1">
        <f t="array" ref="AO150">IF(AL150=AL149,0,SUMPRODUCT((AC149:AI149&gt;=$N$8)*(AC149:AI149 &lt;= $N$9)*(TEXT(AC149:AI149,"yyyy-mm")=AL150)*(AC150:AI150 = "★")))</f>
        <v>0</v>
      </c>
      <c r="AP150" s="65"/>
      <c r="AQ150" s="7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3"/>
    </row>
    <row r="151" spans="10:55" s="8" customFormat="1" ht="19.5" customHeight="1" x14ac:dyDescent="0.45">
      <c r="J151" s="86"/>
      <c r="K151" s="87"/>
      <c r="L151" s="28"/>
      <c r="M151" s="28"/>
      <c r="N151" s="28"/>
      <c r="O151" s="28"/>
      <c r="P151" s="28"/>
      <c r="Q151" s="28"/>
      <c r="R151" s="28"/>
      <c r="S151" s="28"/>
      <c r="T151" s="86"/>
      <c r="U151" s="148">
        <f>IFERROR(AVERAGEIF(U109:U150,"&gt;-1"),0)</f>
        <v>0</v>
      </c>
      <c r="V151" s="86"/>
      <c r="W151" s="81"/>
      <c r="X151" s="81"/>
      <c r="Y151" s="81"/>
      <c r="Z151" s="86"/>
      <c r="AA151" s="88"/>
      <c r="AB151" s="28"/>
      <c r="AC151" s="28"/>
      <c r="AD151" s="28"/>
      <c r="AE151" s="28"/>
      <c r="AF151" s="28"/>
      <c r="AG151" s="28"/>
      <c r="AH151" s="28"/>
      <c r="AI151" s="28"/>
      <c r="AJ151" s="65"/>
      <c r="AK151" s="71">
        <f>IFERROR(AVERAGEIF(AK109:AK150,"&gt;-1"),0)</f>
        <v>0</v>
      </c>
      <c r="AL151" s="65"/>
      <c r="AM151" s="64"/>
      <c r="AN151" s="64"/>
      <c r="AO151" s="64"/>
      <c r="AP151" s="68"/>
      <c r="AQ151" s="19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3"/>
    </row>
    <row r="152" spans="10:55" s="8" customFormat="1" ht="19.5" customHeight="1" x14ac:dyDescent="0.45">
      <c r="J152" s="86"/>
      <c r="K152" s="87"/>
      <c r="L152" s="28"/>
      <c r="M152" s="28"/>
      <c r="N152" s="28"/>
      <c r="O152" s="28"/>
      <c r="P152" s="28"/>
      <c r="Q152" s="28"/>
      <c r="R152" s="28"/>
      <c r="S152" s="28"/>
      <c r="T152" s="86"/>
      <c r="U152" s="86"/>
      <c r="V152" s="86"/>
      <c r="W152" s="81"/>
      <c r="X152" s="81"/>
      <c r="Y152" s="81"/>
      <c r="Z152" s="86"/>
      <c r="AA152" s="88"/>
      <c r="AB152" s="28"/>
      <c r="AC152" s="28"/>
      <c r="AD152" s="28"/>
      <c r="AE152" s="28"/>
      <c r="AF152" s="28"/>
      <c r="AG152" s="28"/>
      <c r="AH152" s="28"/>
      <c r="AI152" s="28"/>
      <c r="AJ152" s="65"/>
      <c r="AK152" s="65"/>
      <c r="AL152" s="65"/>
      <c r="AM152" s="64"/>
      <c r="AN152" s="64"/>
      <c r="AO152" s="64"/>
      <c r="AP152" s="68"/>
      <c r="AQ152" s="19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3"/>
    </row>
    <row r="153" spans="10:55" s="8" customFormat="1" ht="24" customHeight="1" x14ac:dyDescent="0.45">
      <c r="J153" s="75" t="s">
        <v>63</v>
      </c>
      <c r="K153" s="76"/>
      <c r="L153" s="76"/>
      <c r="M153" s="77"/>
      <c r="N153" s="78"/>
      <c r="O153" s="79"/>
      <c r="P153" s="79"/>
      <c r="Q153" s="79"/>
      <c r="R153" s="79"/>
      <c r="S153" s="79"/>
      <c r="T153" s="80"/>
      <c r="U153" s="80"/>
      <c r="V153" s="80"/>
      <c r="W153" s="81"/>
      <c r="X153" s="81"/>
      <c r="Y153" s="81"/>
      <c r="Z153" s="80"/>
      <c r="AA153" s="82"/>
      <c r="AB153" s="79"/>
      <c r="AC153" s="79"/>
      <c r="AD153" s="79"/>
      <c r="AE153" s="79"/>
      <c r="AF153" s="28"/>
      <c r="AG153" s="28"/>
      <c r="AH153" s="28"/>
      <c r="AI153" s="28"/>
      <c r="AJ153" s="65"/>
      <c r="AK153" s="65"/>
      <c r="AL153" s="65"/>
      <c r="AM153" s="64"/>
      <c r="AN153" s="64"/>
      <c r="AO153" s="64"/>
      <c r="AP153" s="68"/>
      <c r="AQ153" s="19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3"/>
    </row>
    <row r="154" spans="10:55" s="8" customFormat="1" ht="27" customHeight="1" x14ac:dyDescent="0.45">
      <c r="J154" s="83"/>
      <c r="K154" s="84"/>
      <c r="L154" s="84"/>
      <c r="M154" s="60" t="s">
        <v>96</v>
      </c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28"/>
      <c r="AI154" s="28"/>
      <c r="AJ154" s="65"/>
      <c r="AK154" s="65"/>
      <c r="AL154" s="65"/>
      <c r="AM154" s="64"/>
      <c r="AN154" s="64"/>
      <c r="AO154" s="64"/>
      <c r="AP154" s="68"/>
      <c r="AQ154" s="19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3"/>
    </row>
    <row r="155" spans="10:55" s="8" customFormat="1" ht="20.25" customHeight="1" x14ac:dyDescent="0.45">
      <c r="J155" s="83"/>
      <c r="K155" s="84"/>
      <c r="L155" s="84"/>
      <c r="M155" s="149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28"/>
      <c r="AI155" s="28"/>
      <c r="AJ155" s="65"/>
      <c r="AK155" s="65"/>
      <c r="AL155" s="65"/>
      <c r="AM155" s="64"/>
      <c r="AN155" s="64"/>
      <c r="AO155" s="64"/>
      <c r="AP155" s="68"/>
      <c r="AQ155" s="19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3"/>
    </row>
    <row r="156" spans="10:55" s="8" customFormat="1" ht="20.25" customHeight="1" x14ac:dyDescent="0.45">
      <c r="J156" s="86"/>
      <c r="K156" s="87"/>
      <c r="L156" s="28"/>
      <c r="M156" s="28"/>
      <c r="N156" s="28"/>
      <c r="O156" s="28"/>
      <c r="P156" s="28"/>
      <c r="Q156" s="28"/>
      <c r="R156" s="28"/>
      <c r="S156" s="28"/>
      <c r="T156" s="86"/>
      <c r="U156" s="86"/>
      <c r="V156" s="86"/>
      <c r="W156" s="81"/>
      <c r="X156" s="81"/>
      <c r="Y156" s="81"/>
      <c r="Z156" s="86"/>
      <c r="AA156" s="88"/>
      <c r="AB156" s="28"/>
      <c r="AC156" s="28"/>
      <c r="AD156" s="28"/>
      <c r="AE156" s="28"/>
      <c r="AF156" s="28"/>
      <c r="AG156" s="28"/>
      <c r="AH156" s="28"/>
      <c r="AI156" s="28"/>
      <c r="AJ156" s="65"/>
      <c r="AK156" s="65"/>
      <c r="AL156" s="65"/>
      <c r="AM156" s="64"/>
      <c r="AN156" s="64"/>
      <c r="AO156" s="64"/>
      <c r="AP156" s="68"/>
      <c r="AQ156" s="19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3"/>
    </row>
    <row r="157" spans="10:55" s="8" customFormat="1" ht="20.25" customHeight="1" thickBot="1" x14ac:dyDescent="0.5">
      <c r="J157" s="86"/>
      <c r="K157" s="87"/>
      <c r="L157" s="28"/>
      <c r="M157" s="28"/>
      <c r="N157" s="28"/>
      <c r="O157" s="28"/>
      <c r="P157" s="28"/>
      <c r="Q157" s="28"/>
      <c r="R157" s="28"/>
      <c r="S157" s="28"/>
      <c r="T157" s="86"/>
      <c r="U157" s="86"/>
      <c r="V157" s="86"/>
      <c r="W157" s="81"/>
      <c r="X157" s="81"/>
      <c r="Y157" s="81"/>
      <c r="Z157" s="86"/>
      <c r="AA157" s="88"/>
      <c r="AB157" s="28"/>
      <c r="AC157" s="28"/>
      <c r="AD157" s="28"/>
      <c r="AE157" s="28"/>
      <c r="AF157" s="28"/>
      <c r="AG157" s="28"/>
      <c r="AH157" s="28"/>
      <c r="AI157" s="28"/>
      <c r="AJ157" s="65"/>
      <c r="AK157" s="65"/>
      <c r="AL157" s="65"/>
      <c r="AM157" s="64"/>
      <c r="AN157" s="64"/>
      <c r="AO157" s="64"/>
      <c r="AP157" s="68"/>
      <c r="AQ157" s="19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3"/>
    </row>
    <row r="158" spans="10:55" s="8" customFormat="1" ht="20.25" customHeight="1" x14ac:dyDescent="0.45">
      <c r="J158" s="86"/>
      <c r="K158" s="86"/>
      <c r="L158" s="132" t="s">
        <v>47</v>
      </c>
      <c r="M158" s="133" t="str">
        <f>"実施状況（"&amp;YEAR(M160)&amp;"年～）"</f>
        <v>実施状況（2028年～）</v>
      </c>
      <c r="N158" s="133"/>
      <c r="O158" s="133"/>
      <c r="P158" s="133"/>
      <c r="Q158" s="133"/>
      <c r="R158" s="133"/>
      <c r="S158" s="134"/>
      <c r="T158" s="86"/>
      <c r="U158" s="86"/>
      <c r="V158" s="86"/>
      <c r="W158" s="81"/>
      <c r="X158" s="81"/>
      <c r="Y158" s="81"/>
      <c r="Z158" s="86"/>
      <c r="AA158" s="28"/>
      <c r="AB158" s="132" t="s">
        <v>47</v>
      </c>
      <c r="AC158" s="133" t="str">
        <f>"実施状況（"&amp;YEAR(AC160)&amp;"年～）"</f>
        <v>実施状況（2028年～）</v>
      </c>
      <c r="AD158" s="133"/>
      <c r="AE158" s="133"/>
      <c r="AF158" s="133"/>
      <c r="AG158" s="133"/>
      <c r="AH158" s="133"/>
      <c r="AI158" s="134"/>
      <c r="AJ158" s="65"/>
      <c r="AK158" s="65"/>
      <c r="AL158" s="65"/>
      <c r="AM158" s="64"/>
      <c r="AN158" s="64"/>
      <c r="AO158" s="64"/>
      <c r="AP158" s="68"/>
      <c r="AQ158" s="19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3"/>
    </row>
    <row r="159" spans="10:55" s="8" customFormat="1" ht="20.25" customHeight="1" thickBot="1" x14ac:dyDescent="0.5">
      <c r="J159" s="86"/>
      <c r="K159" s="135" t="s">
        <v>48</v>
      </c>
      <c r="L159" s="136"/>
      <c r="M159" s="137" t="s">
        <v>49</v>
      </c>
      <c r="N159" s="137" t="s">
        <v>50</v>
      </c>
      <c r="O159" s="137" t="s">
        <v>51</v>
      </c>
      <c r="P159" s="137" t="s">
        <v>52</v>
      </c>
      <c r="Q159" s="137" t="s">
        <v>53</v>
      </c>
      <c r="R159" s="138" t="s">
        <v>54</v>
      </c>
      <c r="S159" s="139" t="s">
        <v>55</v>
      </c>
      <c r="T159" s="135" t="s">
        <v>47</v>
      </c>
      <c r="U159" s="86" t="s">
        <v>56</v>
      </c>
      <c r="V159" s="86" t="s">
        <v>57</v>
      </c>
      <c r="W159" s="140" t="s">
        <v>38</v>
      </c>
      <c r="X159" s="140" t="s">
        <v>39</v>
      </c>
      <c r="Y159" s="140" t="s">
        <v>40</v>
      </c>
      <c r="Z159" s="86"/>
      <c r="AA159" s="135" t="s">
        <v>48</v>
      </c>
      <c r="AB159" s="136"/>
      <c r="AC159" s="137" t="s">
        <v>49</v>
      </c>
      <c r="AD159" s="137" t="s">
        <v>50</v>
      </c>
      <c r="AE159" s="137" t="s">
        <v>51</v>
      </c>
      <c r="AF159" s="137" t="s">
        <v>52</v>
      </c>
      <c r="AG159" s="137" t="s">
        <v>53</v>
      </c>
      <c r="AH159" s="138" t="s">
        <v>54</v>
      </c>
      <c r="AI159" s="139" t="s">
        <v>55</v>
      </c>
      <c r="AJ159" s="68" t="s">
        <v>47</v>
      </c>
      <c r="AK159" s="65" t="s">
        <v>56</v>
      </c>
      <c r="AL159" s="65" t="s">
        <v>57</v>
      </c>
      <c r="AM159" s="69" t="s">
        <v>38</v>
      </c>
      <c r="AN159" s="69" t="s">
        <v>39</v>
      </c>
      <c r="AO159" s="69" t="s">
        <v>40</v>
      </c>
      <c r="AP159" s="68"/>
      <c r="AQ159" s="19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3"/>
    </row>
    <row r="160" spans="10:55" s="8" customFormat="1" ht="20.25" customHeight="1" x14ac:dyDescent="0.45">
      <c r="J160" s="86"/>
      <c r="K160" s="135"/>
      <c r="L160" s="132">
        <v>117</v>
      </c>
      <c r="M160" s="141">
        <f>AI149+1</f>
        <v>46762</v>
      </c>
      <c r="N160" s="141">
        <f t="shared" ref="N160:S160" si="610">M160+1</f>
        <v>46763</v>
      </c>
      <c r="O160" s="141">
        <f t="shared" si="610"/>
        <v>46764</v>
      </c>
      <c r="P160" s="141">
        <f t="shared" si="610"/>
        <v>46765</v>
      </c>
      <c r="Q160" s="141">
        <f t="shared" si="610"/>
        <v>46766</v>
      </c>
      <c r="R160" s="151">
        <f t="shared" si="610"/>
        <v>46767</v>
      </c>
      <c r="S160" s="152">
        <f t="shared" si="610"/>
        <v>46768</v>
      </c>
      <c r="T160" s="135">
        <f t="shared" ref="T160" si="611">COUNTIF(M161:S161,"★")</f>
        <v>0</v>
      </c>
      <c r="U160" s="135"/>
      <c r="V160" s="135" t="str">
        <f>TEXT(M160,"YYYY-MM")</f>
        <v>2028-01</v>
      </c>
      <c r="W160" s="140" cm="1">
        <f t="array" ref="W160">SUMPRODUCT((M160:S160&gt;=$N$8)*(M160:S160 &lt;= $N$9)*(TEXT(M160:S160,"yyyy-mm")=V160)*(M161:S161 = "●"))</f>
        <v>0</v>
      </c>
      <c r="X160" s="140" cm="1">
        <f t="array" ref="X160">SUMPRODUCT((R160:S160&gt;=$N$8)*(R160:S160 &lt;= $N$9)*(TEXT(R160:S160,"yyyy-mm")=V160)*(R161:S161 = "▲"))</f>
        <v>0</v>
      </c>
      <c r="Y160" s="140" cm="1">
        <f t="array" ref="Y160">SUMPRODUCT((M160:S160&gt;=$N$8)*(M160:S160 &lt;= $N$9)*(TEXT(M160:S160,"yyyy-mm")=V160)*(M161:S161 = "★"))</f>
        <v>0</v>
      </c>
      <c r="Z160" s="135"/>
      <c r="AA160" s="135"/>
      <c r="AB160" s="132">
        <v>138</v>
      </c>
      <c r="AC160" s="141">
        <f>S200+1</f>
        <v>46909</v>
      </c>
      <c r="AD160" s="141">
        <f t="shared" ref="AD160:AI160" si="612">AC160+1</f>
        <v>46910</v>
      </c>
      <c r="AE160" s="141">
        <f t="shared" si="612"/>
        <v>46911</v>
      </c>
      <c r="AF160" s="141">
        <f t="shared" si="612"/>
        <v>46912</v>
      </c>
      <c r="AG160" s="141">
        <f t="shared" si="612"/>
        <v>46913</v>
      </c>
      <c r="AH160" s="151">
        <f t="shared" si="612"/>
        <v>46914</v>
      </c>
      <c r="AI160" s="152">
        <f t="shared" si="612"/>
        <v>46915</v>
      </c>
      <c r="AJ160" s="68">
        <f t="shared" ref="AJ160" si="613">COUNTIF(AC161:AI161,"★")</f>
        <v>0</v>
      </c>
      <c r="AK160" s="68"/>
      <c r="AL160" s="68" t="str">
        <f>TEXT(AC160,"YYYY-MM")</f>
        <v>2028-06</v>
      </c>
      <c r="AM160" s="69" cm="1">
        <f t="array" ref="AM160">SUMPRODUCT((AC160:AI160&gt;=$N$8)*(AC160:AI160 &lt;= $N$9)*(TEXT(AC160:AI160,"yyyy-mm")=AL160)*(AC161:AI161 = "●"))</f>
        <v>0</v>
      </c>
      <c r="AN160" s="69" cm="1">
        <f t="array" ref="AN160">SUMPRODUCT((AH160:AI160&gt;=$N$8)*(AH160:AI160 &lt;= $N$9)*(TEXT(AH160:AI160,"yyyy-mm")=AL160)*(AH161:AI161 = "▲"))</f>
        <v>0</v>
      </c>
      <c r="AO160" s="69" cm="1">
        <f t="array" ref="AO160">SUMPRODUCT((AC160:AI160&gt;=$N$8)*(AC160:AI160 &lt;= $N$9)*(TEXT(AC160:AI160,"yyyy-mm")=AL160)*(AC161:AI161 = "★"))</f>
        <v>0</v>
      </c>
      <c r="AP160" s="68"/>
      <c r="AQ160" s="19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3"/>
    </row>
    <row r="161" spans="10:55" s="8" customFormat="1" ht="20.25" customHeight="1" thickBot="1" x14ac:dyDescent="0.5">
      <c r="J161" s="86"/>
      <c r="K161" s="135" t="str">
        <f>IF(U161&gt;=0.285,"OK","NG")</f>
        <v>NG</v>
      </c>
      <c r="L161" s="136"/>
      <c r="M161" s="144"/>
      <c r="N161" s="144"/>
      <c r="O161" s="144"/>
      <c r="P161" s="144"/>
      <c r="Q161" s="144"/>
      <c r="R161" s="145"/>
      <c r="S161" s="146"/>
      <c r="T161" s="135">
        <f t="shared" ref="T161" si="614">COUNTIF(M161:S161,"●")</f>
        <v>0</v>
      </c>
      <c r="U161" s="147">
        <f>IF(COUNTA(M161:S161)=0,-1,IF(OR(COUNTIF(M161:S161,"▲")&gt;6,AND(M160&lt;$N$9,$N$9&lt;S160)),0.285,IF(T160+T161=0,0,T161/(T161+T160))))</f>
        <v>-1</v>
      </c>
      <c r="V161" s="135" t="str">
        <f>TEXT(S160,"YYYY-MM")</f>
        <v>2028-01</v>
      </c>
      <c r="W161" s="140" cm="1">
        <f t="array" ref="W161">IF(V161=V160,0,SUMPRODUCT((M160:S160&gt;=$N$8)*(M160:S160 &lt;= $N$9)*(TEXT(M160:S160,"yyyy-mm")=V161)*(M161:S161 = "●")))</f>
        <v>0</v>
      </c>
      <c r="X161" s="140" cm="1">
        <f t="array" ref="X161">IF(V161=V160,0,SUMPRODUCT((M160:S160&gt;=$N$8)*(M160:S160 &lt;= $N$9)*(TEXT(M160:S160,"yyyy-mm")=V161)*(M161:S161 = "▲")))</f>
        <v>0</v>
      </c>
      <c r="Y161" s="140" cm="1">
        <f t="array" ref="Y161">IF(V161=V160,0,SUMPRODUCT((M160:S160&gt;=$N$8)*(M160:S160 &lt;= $N$9)*(TEXT(M160:S160,"yyyy-mm")=V161)*(M161:S161 = "★")))</f>
        <v>0</v>
      </c>
      <c r="Z161" s="135"/>
      <c r="AA161" s="135" t="str">
        <f>IF(AK161&gt;=0.285,"OK","NG")</f>
        <v>NG</v>
      </c>
      <c r="AB161" s="136"/>
      <c r="AC161" s="144"/>
      <c r="AD161" s="144"/>
      <c r="AE161" s="144"/>
      <c r="AF161" s="144"/>
      <c r="AG161" s="144"/>
      <c r="AH161" s="145"/>
      <c r="AI161" s="146"/>
      <c r="AJ161" s="68">
        <f t="shared" ref="AJ161" si="615">COUNTIF(AC161:AI161,"●")</f>
        <v>0</v>
      </c>
      <c r="AK161" s="70">
        <f>IF(COUNTA(AC161:AI161)=0,-1,IF(OR(COUNTIF(AC161:AI161,"▲")&gt;6,AND(AC160&lt;$N$9,$N$9&lt;AI160)),0.285,IF(AJ160+AJ161=0,0,AJ161/(AJ161+AJ160))))</f>
        <v>-1</v>
      </c>
      <c r="AL161" s="68" t="str">
        <f>TEXT(AI160,"YYYY-MM")</f>
        <v>2028-06</v>
      </c>
      <c r="AM161" s="69" cm="1">
        <f t="array" ref="AM161">IF(AL161=AL160,0,SUMPRODUCT((AC160:AI160&gt;=$N$8)*(AC160:AI160 &lt;= $N$9)*(TEXT(AC160:AI160,"yyyy-mm")=AL161)*(AC161:AI161 = "●")))</f>
        <v>0</v>
      </c>
      <c r="AN161" s="69" cm="1">
        <f t="array" ref="AN161">IF(AL161=AL160,0,SUMPRODUCT((AC160:AI160&gt;=$N$8)*(AC160:AI160 &lt;= $N$9)*(TEXT(AC160:AI160,"yyyy-mm")=AL161)*(AC161:AI161 = "▲")))</f>
        <v>0</v>
      </c>
      <c r="AO161" s="69" cm="1">
        <f t="array" ref="AO161">IF(AL161=AL160,0,SUMPRODUCT((AC160:AI160&gt;=$N$8)*(AC160:AI160 &lt;= $N$9)*(TEXT(AC160:AI160,"yyyy-mm")=AL161)*(AC161:AI161 = "★")))</f>
        <v>0</v>
      </c>
      <c r="AP161" s="68"/>
      <c r="AQ161" s="19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3"/>
    </row>
    <row r="162" spans="10:55" s="8" customFormat="1" ht="20.25" customHeight="1" x14ac:dyDescent="0.45">
      <c r="J162" s="86"/>
      <c r="K162" s="135"/>
      <c r="L162" s="132">
        <v>118</v>
      </c>
      <c r="M162" s="141">
        <f>S160+1</f>
        <v>46769</v>
      </c>
      <c r="N162" s="141">
        <f t="shared" ref="N162:S162" si="616">M162+1</f>
        <v>46770</v>
      </c>
      <c r="O162" s="141">
        <f t="shared" si="616"/>
        <v>46771</v>
      </c>
      <c r="P162" s="141">
        <f t="shared" si="616"/>
        <v>46772</v>
      </c>
      <c r="Q162" s="141">
        <f t="shared" si="616"/>
        <v>46773</v>
      </c>
      <c r="R162" s="142">
        <f t="shared" si="616"/>
        <v>46774</v>
      </c>
      <c r="S162" s="143">
        <f t="shared" si="616"/>
        <v>46775</v>
      </c>
      <c r="T162" s="135">
        <f t="shared" ref="T162" si="617">COUNTIF(M163:S163,"★")</f>
        <v>0</v>
      </c>
      <c r="U162" s="135"/>
      <c r="V162" s="135" t="str">
        <f>TEXT(M162,"YYYY-MM")</f>
        <v>2028-01</v>
      </c>
      <c r="W162" s="140" cm="1">
        <f t="array" ref="W162">SUMPRODUCT((M162:S162&gt;=$N$8)*(M162:S162 &lt;= $N$9)*(TEXT(M162:S162,"yyyy-mm")=V162)*(M163:S163 = "●"))</f>
        <v>0</v>
      </c>
      <c r="X162" s="140" cm="1">
        <f t="array" ref="X162">SUMPRODUCT((R162:S162&gt;=$N$8)*(R162:S162 &lt;= $N$9)*(TEXT(R162:S162,"yyyy-mm")=V162)*(R163:S163 = "▲"))</f>
        <v>0</v>
      </c>
      <c r="Y162" s="140" cm="1">
        <f t="array" ref="Y162">SUMPRODUCT((M162:S162&gt;=$N$8)*(M162:S162 &lt;= $N$9)*(TEXT(M162:S162,"yyyy-mm")=V162)*(M163:S163 = "★"))</f>
        <v>0</v>
      </c>
      <c r="Z162" s="135"/>
      <c r="AA162" s="135"/>
      <c r="AB162" s="132">
        <v>139</v>
      </c>
      <c r="AC162" s="141">
        <f>AI160+1</f>
        <v>46916</v>
      </c>
      <c r="AD162" s="141">
        <f t="shared" ref="AD162:AI162" si="618">AC162+1</f>
        <v>46917</v>
      </c>
      <c r="AE162" s="141">
        <f t="shared" si="618"/>
        <v>46918</v>
      </c>
      <c r="AF162" s="141">
        <f t="shared" si="618"/>
        <v>46919</v>
      </c>
      <c r="AG162" s="141">
        <f t="shared" si="618"/>
        <v>46920</v>
      </c>
      <c r="AH162" s="142">
        <f t="shared" si="618"/>
        <v>46921</v>
      </c>
      <c r="AI162" s="143">
        <f t="shared" si="618"/>
        <v>46922</v>
      </c>
      <c r="AJ162" s="68">
        <f t="shared" ref="AJ162" si="619">COUNTIF(AC163:AI163,"★")</f>
        <v>0</v>
      </c>
      <c r="AK162" s="68"/>
      <c r="AL162" s="68" t="str">
        <f>TEXT(AC162,"YYYY-MM")</f>
        <v>2028-06</v>
      </c>
      <c r="AM162" s="69" cm="1">
        <f t="array" ref="AM162">SUMPRODUCT((AC162:AI162&gt;=$N$8)*(AC162:AI162 &lt;= $N$9)*(TEXT(AC162:AI162,"yyyy-mm")=AL162)*(AC163:AI163 = "●"))</f>
        <v>0</v>
      </c>
      <c r="AN162" s="69" cm="1">
        <f t="array" ref="AN162">SUMPRODUCT((AH162:AI162&gt;=$N$8)*(AH162:AI162 &lt;= $N$9)*(TEXT(AH162:AI162,"yyyy-mm")=AL162)*(AH163:AI163 = "▲"))</f>
        <v>0</v>
      </c>
      <c r="AO162" s="69" cm="1">
        <f t="array" ref="AO162">SUMPRODUCT((AC162:AI162&gt;=$N$8)*(AC162:AI162 &lt;= $N$9)*(TEXT(AC162:AI162,"yyyy-mm")=AL162)*(AC163:AI163 = "★"))</f>
        <v>0</v>
      </c>
      <c r="AP162" s="68"/>
      <c r="AQ162" s="19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3"/>
    </row>
    <row r="163" spans="10:55" s="8" customFormat="1" ht="20.25" customHeight="1" thickBot="1" x14ac:dyDescent="0.5">
      <c r="J163" s="86"/>
      <c r="K163" s="135" t="str">
        <f t="shared" ref="K163" si="620">IF(U163&gt;=0.285,"OK","NG")</f>
        <v>NG</v>
      </c>
      <c r="L163" s="136"/>
      <c r="M163" s="144"/>
      <c r="N163" s="144"/>
      <c r="O163" s="144"/>
      <c r="P163" s="144"/>
      <c r="Q163" s="144"/>
      <c r="R163" s="145"/>
      <c r="S163" s="146"/>
      <c r="T163" s="135">
        <f t="shared" ref="T163" si="621">COUNTIF(M163:S163,"●")</f>
        <v>0</v>
      </c>
      <c r="U163" s="147">
        <f t="shared" ref="U163" si="622">IF(COUNTA(M163:S163)=0,-1,IF(OR(COUNTIF(M163:S163,"▲")&gt;6,AND(M162&lt;$N$9,$N$9&lt;S162)),0.285,IF(T162+T163=0,0,T163/(T163+T162))))</f>
        <v>-1</v>
      </c>
      <c r="V163" s="135" t="str">
        <f>TEXT(S162,"YYYY-MM")</f>
        <v>2028-01</v>
      </c>
      <c r="W163" s="140" cm="1">
        <f t="array" ref="W163">IF(V163=V162,0,SUMPRODUCT((M162:S162&gt;=$N$8)*(M162:S162 &lt;= $N$9)*(TEXT(M162:S162,"yyyy-mm")=V163)*(M163:S163 = "●")))</f>
        <v>0</v>
      </c>
      <c r="X163" s="140" cm="1">
        <f t="array" ref="X163">IF(V163=V162,0,SUMPRODUCT((M162:S162&gt;=$N$8)*(M162:S162 &lt;= $N$9)*(TEXT(M162:S162,"yyyy-mm")=V163)*(M163:S163 = "▲")))</f>
        <v>0</v>
      </c>
      <c r="Y163" s="140" cm="1">
        <f t="array" ref="Y163">IF(V163=V162,0,SUMPRODUCT((M162:S162&gt;=$N$8)*(M162:S162 &lt;= $N$9)*(TEXT(M162:S162,"yyyy-mm")=V163)*(M163:S163 = "★")))</f>
        <v>0</v>
      </c>
      <c r="Z163" s="135"/>
      <c r="AA163" s="135" t="str">
        <f t="shared" ref="AA163" si="623">IF(AK163&gt;=0.285,"OK","NG")</f>
        <v>NG</v>
      </c>
      <c r="AB163" s="136"/>
      <c r="AC163" s="144"/>
      <c r="AD163" s="144"/>
      <c r="AE163" s="144"/>
      <c r="AF163" s="144"/>
      <c r="AG163" s="144"/>
      <c r="AH163" s="145"/>
      <c r="AI163" s="146"/>
      <c r="AJ163" s="68">
        <f t="shared" ref="AJ163" si="624">COUNTIF(AC163:AI163,"●")</f>
        <v>0</v>
      </c>
      <c r="AK163" s="70">
        <f t="shared" ref="AK163" si="625">IF(COUNTA(AC163:AI163)=0,-1,IF(OR(COUNTIF(AC163:AI163,"▲")&gt;6,AND(AC162&lt;$N$9,$N$9&lt;AI162)),0.285,IF(AJ162+AJ163=0,0,AJ163/(AJ163+AJ162))))</f>
        <v>-1</v>
      </c>
      <c r="AL163" s="68" t="str">
        <f>TEXT(AI162,"YYYY-MM")</f>
        <v>2028-06</v>
      </c>
      <c r="AM163" s="69" cm="1">
        <f t="array" ref="AM163">IF(AL163=AL162,0,SUMPRODUCT((AC162:AI162&gt;=$N$8)*(AC162:AI162 &lt;= $N$9)*(TEXT(AC162:AI162,"yyyy-mm")=AL163)*(AC163:AI163 = "●")))</f>
        <v>0</v>
      </c>
      <c r="AN163" s="69" cm="1">
        <f t="array" ref="AN163">IF(AL163=AL162,0,SUMPRODUCT((AC162:AI162&gt;=$N$8)*(AC162:AI162 &lt;= $N$9)*(TEXT(AC162:AI162,"yyyy-mm")=AL163)*(AC163:AI163 = "▲")))</f>
        <v>0</v>
      </c>
      <c r="AO163" s="69" cm="1">
        <f t="array" ref="AO163">IF(AL163=AL162,0,SUMPRODUCT((AC162:AI162&gt;=$N$8)*(AC162:AI162 &lt;= $N$9)*(TEXT(AC162:AI162,"yyyy-mm")=AL163)*(AC163:AI163 = "★")))</f>
        <v>0</v>
      </c>
      <c r="AP163" s="68"/>
      <c r="AQ163" s="19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3"/>
    </row>
    <row r="164" spans="10:55" s="8" customFormat="1" ht="20.25" customHeight="1" x14ac:dyDescent="0.45">
      <c r="J164" s="86"/>
      <c r="K164" s="135"/>
      <c r="L164" s="132">
        <v>119</v>
      </c>
      <c r="M164" s="141">
        <f>S162+1</f>
        <v>46776</v>
      </c>
      <c r="N164" s="141">
        <f t="shared" ref="N164:S164" si="626">M164+1</f>
        <v>46777</v>
      </c>
      <c r="O164" s="141">
        <f t="shared" si="626"/>
        <v>46778</v>
      </c>
      <c r="P164" s="141">
        <f t="shared" si="626"/>
        <v>46779</v>
      </c>
      <c r="Q164" s="141">
        <f t="shared" si="626"/>
        <v>46780</v>
      </c>
      <c r="R164" s="142">
        <f t="shared" si="626"/>
        <v>46781</v>
      </c>
      <c r="S164" s="143">
        <f t="shared" si="626"/>
        <v>46782</v>
      </c>
      <c r="T164" s="135">
        <f t="shared" ref="T164" si="627">COUNTIF(M165:S165,"★")</f>
        <v>0</v>
      </c>
      <c r="U164" s="135"/>
      <c r="V164" s="135" t="str">
        <f>TEXT(M164,"YYYY-MM")</f>
        <v>2028-01</v>
      </c>
      <c r="W164" s="140" cm="1">
        <f t="array" ref="W164">SUMPRODUCT((M164:S164&gt;=$N$8)*(M164:S164 &lt;= $N$9)*(TEXT(M164:S164,"yyyy-mm")=V164)*(M165:S165 = "●"))</f>
        <v>0</v>
      </c>
      <c r="X164" s="140" cm="1">
        <f t="array" ref="X164">SUMPRODUCT((R164:S164&gt;=$N$8)*(R164:S164 &lt;= $N$9)*(TEXT(R164:S164,"yyyy-mm")=V164)*(R165:S165 = "▲"))</f>
        <v>0</v>
      </c>
      <c r="Y164" s="140" cm="1">
        <f t="array" ref="Y164">SUMPRODUCT((M164:S164&gt;=$N$8)*(M164:S164 &lt;= $N$9)*(TEXT(M164:S164,"yyyy-mm")=V164)*(M165:S165 = "★"))</f>
        <v>0</v>
      </c>
      <c r="Z164" s="135"/>
      <c r="AA164" s="135"/>
      <c r="AB164" s="132">
        <v>140</v>
      </c>
      <c r="AC164" s="141">
        <f>AI162+1</f>
        <v>46923</v>
      </c>
      <c r="AD164" s="141">
        <f t="shared" ref="AD164:AI164" si="628">AC164+1</f>
        <v>46924</v>
      </c>
      <c r="AE164" s="141">
        <f t="shared" si="628"/>
        <v>46925</v>
      </c>
      <c r="AF164" s="141">
        <f t="shared" si="628"/>
        <v>46926</v>
      </c>
      <c r="AG164" s="141">
        <f t="shared" si="628"/>
        <v>46927</v>
      </c>
      <c r="AH164" s="142">
        <f t="shared" si="628"/>
        <v>46928</v>
      </c>
      <c r="AI164" s="143">
        <f t="shared" si="628"/>
        <v>46929</v>
      </c>
      <c r="AJ164" s="68">
        <f t="shared" ref="AJ164" si="629">COUNTIF(AC165:AI165,"★")</f>
        <v>0</v>
      </c>
      <c r="AK164" s="68"/>
      <c r="AL164" s="68" t="str">
        <f>TEXT(AC164,"YYYY-MM")</f>
        <v>2028-06</v>
      </c>
      <c r="AM164" s="69" cm="1">
        <f t="array" ref="AM164">SUMPRODUCT((AC164:AI164&gt;=$N$8)*(AC164:AI164 &lt;= $N$9)*(TEXT(AC164:AI164,"yyyy-mm")=AL164)*(AC165:AI165 = "●"))</f>
        <v>0</v>
      </c>
      <c r="AN164" s="69" cm="1">
        <f t="array" ref="AN164">SUMPRODUCT((AH164:AI164&gt;=$N$8)*(AH164:AI164 &lt;= $N$9)*(TEXT(AH164:AI164,"yyyy-mm")=AL164)*(AH165:AI165 = "▲"))</f>
        <v>0</v>
      </c>
      <c r="AO164" s="69" cm="1">
        <f t="array" ref="AO164">SUMPRODUCT((AC164:AI164&gt;=$N$8)*(AC164:AI164 &lt;= $N$9)*(TEXT(AC164:AI164,"yyyy-mm")=AL164)*(AC165:AI165 = "★"))</f>
        <v>0</v>
      </c>
      <c r="AP164" s="68"/>
      <c r="AQ164" s="19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3"/>
    </row>
    <row r="165" spans="10:55" s="8" customFormat="1" ht="20.25" customHeight="1" thickBot="1" x14ac:dyDescent="0.5">
      <c r="J165" s="86"/>
      <c r="K165" s="135" t="str">
        <f t="shared" ref="K165" si="630">IF(U165&gt;=0.285,"OK","NG")</f>
        <v>NG</v>
      </c>
      <c r="L165" s="136"/>
      <c r="M165" s="144"/>
      <c r="N165" s="144"/>
      <c r="O165" s="144"/>
      <c r="P165" s="144"/>
      <c r="Q165" s="144"/>
      <c r="R165" s="145"/>
      <c r="S165" s="146"/>
      <c r="T165" s="135">
        <f t="shared" ref="T165" si="631">COUNTIF(M165:S165,"●")</f>
        <v>0</v>
      </c>
      <c r="U165" s="147">
        <f t="shared" ref="U165" si="632">IF(COUNTA(M165:S165)=0,-1,IF(OR(COUNTIF(M165:S165,"▲")&gt;6,AND(M164&lt;$N$9,$N$9&lt;S164)),0.285,IF(T164+T165=0,0,T165/(T165+T164))))</f>
        <v>-1</v>
      </c>
      <c r="V165" s="135" t="str">
        <f>TEXT(S164,"YYYY-MM")</f>
        <v>2028-01</v>
      </c>
      <c r="W165" s="140" cm="1">
        <f t="array" ref="W165">IF(V165=V164,0,SUMPRODUCT((M164:S164&gt;=$N$8)*(M164:S164 &lt;= $N$9)*(TEXT(M164:S164,"yyyy-mm")=V165)*(M165:S165 = "●")))</f>
        <v>0</v>
      </c>
      <c r="X165" s="140" cm="1">
        <f t="array" ref="X165">IF(V165=V164,0,SUMPRODUCT((M164:S164&gt;=$N$8)*(M164:S164 &lt;= $N$9)*(TEXT(M164:S164,"yyyy-mm")=V165)*(M165:S165 = "▲")))</f>
        <v>0</v>
      </c>
      <c r="Y165" s="140" cm="1">
        <f t="array" ref="Y165">IF(V165=V164,0,SUMPRODUCT((M164:S164&gt;=$N$8)*(M164:S164 &lt;= $N$9)*(TEXT(M164:S164,"yyyy-mm")=V165)*(M165:S165 = "★")))</f>
        <v>0</v>
      </c>
      <c r="Z165" s="135"/>
      <c r="AA165" s="135" t="str">
        <f t="shared" ref="AA165" si="633">IF(AK165&gt;=0.285,"OK","NG")</f>
        <v>NG</v>
      </c>
      <c r="AB165" s="136"/>
      <c r="AC165" s="144"/>
      <c r="AD165" s="144"/>
      <c r="AE165" s="144"/>
      <c r="AF165" s="144"/>
      <c r="AG165" s="144"/>
      <c r="AH165" s="145"/>
      <c r="AI165" s="146"/>
      <c r="AJ165" s="68">
        <f t="shared" ref="AJ165" si="634">COUNTIF(AC165:AI165,"●")</f>
        <v>0</v>
      </c>
      <c r="AK165" s="70">
        <f t="shared" ref="AK165" si="635">IF(COUNTA(AC165:AI165)=0,-1,IF(OR(COUNTIF(AC165:AI165,"▲")&gt;6,AND(AC164&lt;$N$9,$N$9&lt;AI164)),0.285,IF(AJ164+AJ165=0,0,AJ165/(AJ165+AJ164))))</f>
        <v>-1</v>
      </c>
      <c r="AL165" s="68" t="str">
        <f>TEXT(AI164,"YYYY-MM")</f>
        <v>2028-06</v>
      </c>
      <c r="AM165" s="69" cm="1">
        <f t="array" ref="AM165">IF(AL165=AL164,0,SUMPRODUCT((AC164:AI164&gt;=$N$8)*(AC164:AI164 &lt;= $N$9)*(TEXT(AC164:AI164,"yyyy-mm")=AL165)*(AC165:AI165 = "●")))</f>
        <v>0</v>
      </c>
      <c r="AN165" s="69" cm="1">
        <f t="array" ref="AN165">IF(AL165=AL164,0,SUMPRODUCT((AC164:AI164&gt;=$N$8)*(AC164:AI164 &lt;= $N$9)*(TEXT(AC164:AI164,"yyyy-mm")=AL165)*(AC165:AI165 = "▲")))</f>
        <v>0</v>
      </c>
      <c r="AO165" s="69" cm="1">
        <f t="array" ref="AO165">IF(AL165=AL164,0,SUMPRODUCT((AC164:AI164&gt;=$N$8)*(AC164:AI164 &lt;= $N$9)*(TEXT(AC164:AI164,"yyyy-mm")=AL165)*(AC165:AI165 = "★")))</f>
        <v>0</v>
      </c>
      <c r="AP165" s="68"/>
      <c r="AQ165" s="19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3"/>
    </row>
    <row r="166" spans="10:55" s="8" customFormat="1" ht="20.25" customHeight="1" x14ac:dyDescent="0.45">
      <c r="J166" s="86"/>
      <c r="K166" s="135"/>
      <c r="L166" s="132">
        <v>120</v>
      </c>
      <c r="M166" s="141">
        <f>S164+1</f>
        <v>46783</v>
      </c>
      <c r="N166" s="141">
        <f t="shared" ref="N166:S166" si="636">M166+1</f>
        <v>46784</v>
      </c>
      <c r="O166" s="141">
        <f t="shared" si="636"/>
        <v>46785</v>
      </c>
      <c r="P166" s="141">
        <f t="shared" si="636"/>
        <v>46786</v>
      </c>
      <c r="Q166" s="141">
        <f t="shared" si="636"/>
        <v>46787</v>
      </c>
      <c r="R166" s="142">
        <f t="shared" si="636"/>
        <v>46788</v>
      </c>
      <c r="S166" s="143">
        <f t="shared" si="636"/>
        <v>46789</v>
      </c>
      <c r="T166" s="135">
        <f t="shared" ref="T166" si="637">COUNTIF(M167:S167,"★")</f>
        <v>0</v>
      </c>
      <c r="U166" s="135"/>
      <c r="V166" s="135" t="str">
        <f>TEXT(M166,"YYYY-MM")</f>
        <v>2028-01</v>
      </c>
      <c r="W166" s="140" cm="1">
        <f t="array" ref="W166">SUMPRODUCT((M166:S166&gt;=$N$8)*(M166:S166 &lt;= $N$9)*(TEXT(M166:S166,"yyyy-mm")=V166)*(M167:S167 = "●"))</f>
        <v>0</v>
      </c>
      <c r="X166" s="140" cm="1">
        <f t="array" ref="X166">SUMPRODUCT((R166:S166&gt;=$N$8)*(R166:S166 &lt;= $N$9)*(TEXT(R166:S166,"yyyy-mm")=V166)*(R167:S167 = "▲"))</f>
        <v>0</v>
      </c>
      <c r="Y166" s="140" cm="1">
        <f t="array" ref="Y166">SUMPRODUCT((M166:S166&gt;=$N$8)*(M166:S166 &lt;= $N$9)*(TEXT(M166:S166,"yyyy-mm")=V166)*(M167:S167 = "★"))</f>
        <v>0</v>
      </c>
      <c r="Z166" s="135"/>
      <c r="AA166" s="135"/>
      <c r="AB166" s="132">
        <v>141</v>
      </c>
      <c r="AC166" s="141">
        <f>AI164+1</f>
        <v>46930</v>
      </c>
      <c r="AD166" s="141">
        <f t="shared" ref="AD166:AI166" si="638">AC166+1</f>
        <v>46931</v>
      </c>
      <c r="AE166" s="141">
        <f t="shared" si="638"/>
        <v>46932</v>
      </c>
      <c r="AF166" s="141">
        <f t="shared" si="638"/>
        <v>46933</v>
      </c>
      <c r="AG166" s="141">
        <f t="shared" si="638"/>
        <v>46934</v>
      </c>
      <c r="AH166" s="142">
        <f t="shared" si="638"/>
        <v>46935</v>
      </c>
      <c r="AI166" s="143">
        <f t="shared" si="638"/>
        <v>46936</v>
      </c>
      <c r="AJ166" s="68">
        <f t="shared" ref="AJ166" si="639">COUNTIF(AC167:AI167,"★")</f>
        <v>0</v>
      </c>
      <c r="AK166" s="68"/>
      <c r="AL166" s="68" t="str">
        <f>TEXT(AC166,"YYYY-MM")</f>
        <v>2028-06</v>
      </c>
      <c r="AM166" s="69" cm="1">
        <f t="array" ref="AM166">SUMPRODUCT((AC166:AI166&gt;=$N$8)*(AC166:AI166 &lt;= $N$9)*(TEXT(AC166:AI166,"yyyy-mm")=AL166)*(AC167:AI167 = "●"))</f>
        <v>0</v>
      </c>
      <c r="AN166" s="69" cm="1">
        <f t="array" ref="AN166">SUMPRODUCT((AH166:AI166&gt;=$N$8)*(AH166:AI166 &lt;= $N$9)*(TEXT(AH166:AI166,"yyyy-mm")=AL166)*(AH167:AI167 = "▲"))</f>
        <v>0</v>
      </c>
      <c r="AO166" s="69" cm="1">
        <f t="array" ref="AO166">SUMPRODUCT((AC166:AI166&gt;=$N$8)*(AC166:AI166 &lt;= $N$9)*(TEXT(AC166:AI166,"yyyy-mm")=AL166)*(AC167:AI167 = "★"))</f>
        <v>0</v>
      </c>
      <c r="AP166" s="68"/>
      <c r="AQ166" s="19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3"/>
    </row>
    <row r="167" spans="10:55" s="8" customFormat="1" ht="20.25" customHeight="1" thickBot="1" x14ac:dyDescent="0.5">
      <c r="J167" s="86"/>
      <c r="K167" s="135" t="str">
        <f t="shared" ref="K167" si="640">IF(U167&gt;=0.285,"OK","NG")</f>
        <v>NG</v>
      </c>
      <c r="L167" s="136"/>
      <c r="M167" s="144"/>
      <c r="N167" s="144"/>
      <c r="O167" s="144"/>
      <c r="P167" s="144"/>
      <c r="Q167" s="144"/>
      <c r="R167" s="145"/>
      <c r="S167" s="146"/>
      <c r="T167" s="135">
        <f t="shared" ref="T167" si="641">COUNTIF(M167:S167,"●")</f>
        <v>0</v>
      </c>
      <c r="U167" s="147">
        <f t="shared" ref="U167" si="642">IF(COUNTA(M167:S167)=0,-1,IF(OR(COUNTIF(M167:S167,"▲")&gt;6,AND(M166&lt;$N$9,$N$9&lt;S166)),0.285,IF(T166+T167=0,0,T167/(T167+T166))))</f>
        <v>-1</v>
      </c>
      <c r="V167" s="135" t="str">
        <f>TEXT(S166,"YYYY-MM")</f>
        <v>2028-02</v>
      </c>
      <c r="W167" s="140" cm="1">
        <f t="array" ref="W167">IF(V167=V166,0,SUMPRODUCT((M166:S166&gt;=$N$8)*(M166:S166 &lt;= $N$9)*(TEXT(M166:S166,"yyyy-mm")=V167)*(M167:S167 = "●")))</f>
        <v>0</v>
      </c>
      <c r="X167" s="140" cm="1">
        <f t="array" ref="X167">IF(V167=V166,0,SUMPRODUCT((M166:S166&gt;=$N$8)*(M166:S166 &lt;= $N$9)*(TEXT(M166:S166,"yyyy-mm")=V167)*(M167:S167 = "▲")))</f>
        <v>0</v>
      </c>
      <c r="Y167" s="140" cm="1">
        <f t="array" ref="Y167">IF(V167=V166,0,SUMPRODUCT((M166:S166&gt;=$N$8)*(M166:S166 &lt;= $N$9)*(TEXT(M166:S166,"yyyy-mm")=V167)*(M167:S167 = "★")))</f>
        <v>0</v>
      </c>
      <c r="Z167" s="135"/>
      <c r="AA167" s="135" t="str">
        <f t="shared" ref="AA167" si="643">IF(AK167&gt;=0.285,"OK","NG")</f>
        <v>NG</v>
      </c>
      <c r="AB167" s="136"/>
      <c r="AC167" s="144"/>
      <c r="AD167" s="144"/>
      <c r="AE167" s="144"/>
      <c r="AF167" s="144"/>
      <c r="AG167" s="144"/>
      <c r="AH167" s="145"/>
      <c r="AI167" s="146"/>
      <c r="AJ167" s="68">
        <f t="shared" ref="AJ167" si="644">COUNTIF(AC167:AI167,"●")</f>
        <v>0</v>
      </c>
      <c r="AK167" s="70">
        <f t="shared" ref="AK167" si="645">IF(COUNTA(AC167:AI167)=0,-1,IF(OR(COUNTIF(AC167:AI167,"▲")&gt;6,AND(AC166&lt;$N$9,$N$9&lt;AI166)),0.285,IF(AJ166+AJ167=0,0,AJ167/(AJ167+AJ166))))</f>
        <v>-1</v>
      </c>
      <c r="AL167" s="68" t="str">
        <f>TEXT(AI166,"YYYY-MM")</f>
        <v>2028-07</v>
      </c>
      <c r="AM167" s="69" cm="1">
        <f t="array" ref="AM167">IF(AL167=AL166,0,SUMPRODUCT((AC166:AI166&gt;=$N$8)*(AC166:AI166 &lt;= $N$9)*(TEXT(AC166:AI166,"yyyy-mm")=AL167)*(AC167:AI167 = "●")))</f>
        <v>0</v>
      </c>
      <c r="AN167" s="69" cm="1">
        <f t="array" ref="AN167">IF(AL167=AL166,0,SUMPRODUCT((AC166:AI166&gt;=$N$8)*(AC166:AI166 &lt;= $N$9)*(TEXT(AC166:AI166,"yyyy-mm")=AL167)*(AC167:AI167 = "▲")))</f>
        <v>0</v>
      </c>
      <c r="AO167" s="69" cm="1">
        <f t="array" ref="AO167">IF(AL167=AL166,0,SUMPRODUCT((AC166:AI166&gt;=$N$8)*(AC166:AI166 &lt;= $N$9)*(TEXT(AC166:AI166,"yyyy-mm")=AL167)*(AC167:AI167 = "★")))</f>
        <v>0</v>
      </c>
      <c r="AP167" s="68"/>
      <c r="AQ167" s="19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3"/>
    </row>
    <row r="168" spans="10:55" s="8" customFormat="1" ht="20.25" customHeight="1" x14ac:dyDescent="0.45">
      <c r="J168" s="86"/>
      <c r="K168" s="135"/>
      <c r="L168" s="132">
        <v>121</v>
      </c>
      <c r="M168" s="141">
        <f>S166+1</f>
        <v>46790</v>
      </c>
      <c r="N168" s="141">
        <f t="shared" ref="N168:S168" si="646">M168+1</f>
        <v>46791</v>
      </c>
      <c r="O168" s="141">
        <f t="shared" si="646"/>
        <v>46792</v>
      </c>
      <c r="P168" s="141">
        <f t="shared" si="646"/>
        <v>46793</v>
      </c>
      <c r="Q168" s="141">
        <f t="shared" si="646"/>
        <v>46794</v>
      </c>
      <c r="R168" s="142">
        <f t="shared" si="646"/>
        <v>46795</v>
      </c>
      <c r="S168" s="143">
        <f t="shared" si="646"/>
        <v>46796</v>
      </c>
      <c r="T168" s="135">
        <f t="shared" ref="T168" si="647">COUNTIF(M169:S169,"★")</f>
        <v>0</v>
      </c>
      <c r="U168" s="135"/>
      <c r="V168" s="135" t="str">
        <f>TEXT(M168,"YYYY-MM")</f>
        <v>2028-02</v>
      </c>
      <c r="W168" s="140" cm="1">
        <f t="array" ref="W168">SUMPRODUCT((M168:S168&gt;=$N$8)*(M168:S168 &lt;= $N$9)*(TEXT(M168:S168,"yyyy-mm")=V168)*(M169:S169 = "●"))</f>
        <v>0</v>
      </c>
      <c r="X168" s="140" cm="1">
        <f t="array" ref="X168">SUMPRODUCT((R168:S168&gt;=$N$8)*(R168:S168 &lt;= $N$9)*(TEXT(R168:S168,"yyyy-mm")=V168)*(R169:S169 = "▲"))</f>
        <v>0</v>
      </c>
      <c r="Y168" s="140" cm="1">
        <f t="array" ref="Y168">SUMPRODUCT((M168:S168&gt;=$N$8)*(M168:S168 &lt;= $N$9)*(TEXT(M168:S168,"yyyy-mm")=V168)*(M169:S169 = "★"))</f>
        <v>0</v>
      </c>
      <c r="Z168" s="135"/>
      <c r="AA168" s="135"/>
      <c r="AB168" s="132">
        <v>142</v>
      </c>
      <c r="AC168" s="141">
        <f>AI166+1</f>
        <v>46937</v>
      </c>
      <c r="AD168" s="141">
        <f t="shared" ref="AD168:AI168" si="648">AC168+1</f>
        <v>46938</v>
      </c>
      <c r="AE168" s="141">
        <f t="shared" si="648"/>
        <v>46939</v>
      </c>
      <c r="AF168" s="141">
        <f t="shared" si="648"/>
        <v>46940</v>
      </c>
      <c r="AG168" s="141">
        <f t="shared" si="648"/>
        <v>46941</v>
      </c>
      <c r="AH168" s="142">
        <f t="shared" si="648"/>
        <v>46942</v>
      </c>
      <c r="AI168" s="143">
        <f t="shared" si="648"/>
        <v>46943</v>
      </c>
      <c r="AJ168" s="68">
        <f t="shared" ref="AJ168" si="649">COUNTIF(AC169:AI169,"★")</f>
        <v>0</v>
      </c>
      <c r="AK168" s="68"/>
      <c r="AL168" s="68" t="str">
        <f>TEXT(AC168,"YYYY-MM")</f>
        <v>2028-07</v>
      </c>
      <c r="AM168" s="69" cm="1">
        <f t="array" ref="AM168">SUMPRODUCT((AC168:AI168&gt;=$N$8)*(AC168:AI168 &lt;= $N$9)*(TEXT(AC168:AI168,"yyyy-mm")=AL168)*(AC169:AI169 = "●"))</f>
        <v>0</v>
      </c>
      <c r="AN168" s="69" cm="1">
        <f t="array" ref="AN168">SUMPRODUCT((AH168:AI168&gt;=$N$8)*(AH168:AI168 &lt;= $N$9)*(TEXT(AH168:AI168,"yyyy-mm")=AL168)*(AH169:AI169 = "▲"))</f>
        <v>0</v>
      </c>
      <c r="AO168" s="69" cm="1">
        <f t="array" ref="AO168">SUMPRODUCT((AC168:AI168&gt;=$N$8)*(AC168:AI168 &lt;= $N$9)*(TEXT(AC168:AI168,"yyyy-mm")=AL168)*(AC169:AI169 = "★"))</f>
        <v>0</v>
      </c>
      <c r="AP168" s="68"/>
      <c r="AQ168" s="19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3"/>
    </row>
    <row r="169" spans="10:55" s="8" customFormat="1" ht="20.25" customHeight="1" thickBot="1" x14ac:dyDescent="0.5">
      <c r="J169" s="86"/>
      <c r="K169" s="135" t="str">
        <f t="shared" ref="K169" si="650">IF(U169&gt;=0.285,"OK","NG")</f>
        <v>NG</v>
      </c>
      <c r="L169" s="136"/>
      <c r="M169" s="144"/>
      <c r="N169" s="144"/>
      <c r="O169" s="144"/>
      <c r="P169" s="144"/>
      <c r="Q169" s="144"/>
      <c r="R169" s="145"/>
      <c r="S169" s="146"/>
      <c r="T169" s="135">
        <f t="shared" ref="T169" si="651">COUNTIF(M169:S169,"●")</f>
        <v>0</v>
      </c>
      <c r="U169" s="147">
        <f t="shared" ref="U169" si="652">IF(COUNTA(M169:S169)=0,-1,IF(OR(COUNTIF(M169:S169,"▲")&gt;6,AND(M168&lt;$N$9,$N$9&lt;S168)),0.285,IF(T168+T169=0,0,T169/(T169+T168))))</f>
        <v>-1</v>
      </c>
      <c r="V169" s="135" t="str">
        <f>TEXT(S168,"YYYY-MM")</f>
        <v>2028-02</v>
      </c>
      <c r="W169" s="140" cm="1">
        <f t="array" ref="W169">IF(V169=V168,0,SUMPRODUCT((M168:S168&gt;=$N$8)*(M168:S168 &lt;= $N$9)*(TEXT(M168:S168,"yyyy-mm")=V169)*(M169:S169 = "●")))</f>
        <v>0</v>
      </c>
      <c r="X169" s="140" cm="1">
        <f t="array" ref="X169">IF(V169=V168,0,SUMPRODUCT((M168:S168&gt;=$N$8)*(M168:S168 &lt;= $N$9)*(TEXT(M168:S168,"yyyy-mm")=V169)*(M169:S169 = "▲")))</f>
        <v>0</v>
      </c>
      <c r="Y169" s="140" cm="1">
        <f t="array" ref="Y169">IF(V169=V168,0,SUMPRODUCT((M168:S168&gt;=$N$8)*(M168:S168 &lt;= $N$9)*(TEXT(M168:S168,"yyyy-mm")=V169)*(M169:S169 = "★")))</f>
        <v>0</v>
      </c>
      <c r="Z169" s="135"/>
      <c r="AA169" s="135" t="str">
        <f t="shared" ref="AA169" si="653">IF(AK169&gt;=0.285,"OK","NG")</f>
        <v>NG</v>
      </c>
      <c r="AB169" s="136"/>
      <c r="AC169" s="144"/>
      <c r="AD169" s="144"/>
      <c r="AE169" s="144"/>
      <c r="AF169" s="144"/>
      <c r="AG169" s="144"/>
      <c r="AH169" s="145"/>
      <c r="AI169" s="146"/>
      <c r="AJ169" s="68">
        <f t="shared" ref="AJ169" si="654">COUNTIF(AC169:AI169,"●")</f>
        <v>0</v>
      </c>
      <c r="AK169" s="70">
        <f t="shared" ref="AK169" si="655">IF(COUNTA(AC169:AI169)=0,-1,IF(OR(COUNTIF(AC169:AI169,"▲")&gt;6,AND(AC168&lt;$N$9,$N$9&lt;AI168)),0.285,IF(AJ168+AJ169=0,0,AJ169/(AJ169+AJ168))))</f>
        <v>-1</v>
      </c>
      <c r="AL169" s="68" t="str">
        <f>TEXT(AI168,"YYYY-MM")</f>
        <v>2028-07</v>
      </c>
      <c r="AM169" s="69" cm="1">
        <f t="array" ref="AM169">IF(AL169=AL168,0,SUMPRODUCT((AC168:AI168&gt;=$N$8)*(AC168:AI168 &lt;= $N$9)*(TEXT(AC168:AI168,"yyyy-mm")=AL169)*(AC169:AI169 = "●")))</f>
        <v>0</v>
      </c>
      <c r="AN169" s="69" cm="1">
        <f t="array" ref="AN169">IF(AL169=AL168,0,SUMPRODUCT((AC168:AI168&gt;=$N$8)*(AC168:AI168 &lt;= $N$9)*(TEXT(AC168:AI168,"yyyy-mm")=AL169)*(AC169:AI169 = "▲")))</f>
        <v>0</v>
      </c>
      <c r="AO169" s="69" cm="1">
        <f t="array" ref="AO169">IF(AL169=AL168,0,SUMPRODUCT((AC168:AI168&gt;=$N$8)*(AC168:AI168 &lt;= $N$9)*(TEXT(AC168:AI168,"yyyy-mm")=AL169)*(AC169:AI169 = "★")))</f>
        <v>0</v>
      </c>
      <c r="AP169" s="68"/>
      <c r="AQ169" s="19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3"/>
    </row>
    <row r="170" spans="10:55" s="8" customFormat="1" ht="20.25" customHeight="1" x14ac:dyDescent="0.45">
      <c r="J170" s="86"/>
      <c r="K170" s="135"/>
      <c r="L170" s="132">
        <v>122</v>
      </c>
      <c r="M170" s="141">
        <f>S168+1</f>
        <v>46797</v>
      </c>
      <c r="N170" s="141">
        <f t="shared" ref="N170:S170" si="656">M170+1</f>
        <v>46798</v>
      </c>
      <c r="O170" s="141">
        <f t="shared" si="656"/>
        <v>46799</v>
      </c>
      <c r="P170" s="141">
        <f t="shared" si="656"/>
        <v>46800</v>
      </c>
      <c r="Q170" s="141">
        <f t="shared" si="656"/>
        <v>46801</v>
      </c>
      <c r="R170" s="142">
        <f t="shared" si="656"/>
        <v>46802</v>
      </c>
      <c r="S170" s="143">
        <f t="shared" si="656"/>
        <v>46803</v>
      </c>
      <c r="T170" s="135">
        <f t="shared" ref="T170" si="657">COUNTIF(M171:S171,"★")</f>
        <v>0</v>
      </c>
      <c r="U170" s="135"/>
      <c r="V170" s="135" t="str">
        <f>TEXT(M170,"YYYY-MM")</f>
        <v>2028-02</v>
      </c>
      <c r="W170" s="140" cm="1">
        <f t="array" ref="W170">SUMPRODUCT((M170:S170&gt;=$N$8)*(M170:S170 &lt;= $N$9)*(TEXT(M170:S170,"yyyy-mm")=V170)*(M171:S171 = "●"))</f>
        <v>0</v>
      </c>
      <c r="X170" s="140" cm="1">
        <f t="array" ref="X170">SUMPRODUCT((R170:S170&gt;=$N$8)*(R170:S170 &lt;= $N$9)*(TEXT(R170:S170,"yyyy-mm")=V170)*(R171:S171 = "▲"))</f>
        <v>0</v>
      </c>
      <c r="Y170" s="140" cm="1">
        <f t="array" ref="Y170">SUMPRODUCT((M170:S170&gt;=$N$8)*(M170:S170 &lt;= $N$9)*(TEXT(M170:S170,"yyyy-mm")=V170)*(M171:S171 = "★"))</f>
        <v>0</v>
      </c>
      <c r="Z170" s="135"/>
      <c r="AA170" s="135"/>
      <c r="AB170" s="132">
        <v>143</v>
      </c>
      <c r="AC170" s="141">
        <f>AI168+1</f>
        <v>46944</v>
      </c>
      <c r="AD170" s="141">
        <f t="shared" ref="AD170:AI170" si="658">AC170+1</f>
        <v>46945</v>
      </c>
      <c r="AE170" s="141">
        <f t="shared" si="658"/>
        <v>46946</v>
      </c>
      <c r="AF170" s="141">
        <f t="shared" si="658"/>
        <v>46947</v>
      </c>
      <c r="AG170" s="141">
        <f t="shared" si="658"/>
        <v>46948</v>
      </c>
      <c r="AH170" s="142">
        <f t="shared" si="658"/>
        <v>46949</v>
      </c>
      <c r="AI170" s="143">
        <f t="shared" si="658"/>
        <v>46950</v>
      </c>
      <c r="AJ170" s="68">
        <f t="shared" ref="AJ170" si="659">COUNTIF(AC171:AI171,"★")</f>
        <v>0</v>
      </c>
      <c r="AK170" s="68"/>
      <c r="AL170" s="68" t="str">
        <f>TEXT(AC170,"YYYY-MM")</f>
        <v>2028-07</v>
      </c>
      <c r="AM170" s="69" cm="1">
        <f t="array" ref="AM170">SUMPRODUCT((AC170:AI170&gt;=$N$8)*(AC170:AI170 &lt;= $N$9)*(TEXT(AC170:AI170,"yyyy-mm")=AL170)*(AC171:AI171 = "●"))</f>
        <v>0</v>
      </c>
      <c r="AN170" s="69" cm="1">
        <f t="array" ref="AN170">SUMPRODUCT((AH170:AI170&gt;=$N$8)*(AH170:AI170 &lt;= $N$9)*(TEXT(AH170:AI170,"yyyy-mm")=AL170)*(AH171:AI171 = "▲"))</f>
        <v>0</v>
      </c>
      <c r="AO170" s="69" cm="1">
        <f t="array" ref="AO170">SUMPRODUCT((AC170:AI170&gt;=$N$8)*(AC170:AI170 &lt;= $N$9)*(TEXT(AC170:AI170,"yyyy-mm")=AL170)*(AC171:AI171 = "★"))</f>
        <v>0</v>
      </c>
      <c r="AP170" s="68"/>
      <c r="AQ170" s="19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3"/>
    </row>
    <row r="171" spans="10:55" s="8" customFormat="1" ht="20.25" customHeight="1" thickBot="1" x14ac:dyDescent="0.5">
      <c r="J171" s="86"/>
      <c r="K171" s="135" t="str">
        <f t="shared" ref="K171" si="660">IF(U171&gt;=0.285,"OK","NG")</f>
        <v>NG</v>
      </c>
      <c r="L171" s="136"/>
      <c r="M171" s="144"/>
      <c r="N171" s="144"/>
      <c r="O171" s="144"/>
      <c r="P171" s="144"/>
      <c r="Q171" s="144"/>
      <c r="R171" s="145"/>
      <c r="S171" s="146"/>
      <c r="T171" s="135">
        <f t="shared" ref="T171" si="661">COUNTIF(M171:S171,"●")</f>
        <v>0</v>
      </c>
      <c r="U171" s="147">
        <f t="shared" ref="U171" si="662">IF(COUNTA(M171:S171)=0,-1,IF(OR(COUNTIF(M171:S171,"▲")&gt;6,AND(M170&lt;$N$9,$N$9&lt;S170)),0.285,IF(T170+T171=0,0,T171/(T171+T170))))</f>
        <v>-1</v>
      </c>
      <c r="V171" s="135" t="str">
        <f>TEXT(S170,"YYYY-MM")</f>
        <v>2028-02</v>
      </c>
      <c r="W171" s="140" cm="1">
        <f t="array" ref="W171">IF(V171=V170,0,SUMPRODUCT((M170:S170&gt;=$N$8)*(M170:S170 &lt;= $N$9)*(TEXT(M170:S170,"yyyy-mm")=V171)*(M171:S171 = "●")))</f>
        <v>0</v>
      </c>
      <c r="X171" s="140" cm="1">
        <f t="array" ref="X171">IF(V171=V170,0,SUMPRODUCT((M170:S170&gt;=$N$8)*(M170:S170 &lt;= $N$9)*(TEXT(M170:S170,"yyyy-mm")=V171)*(M171:S171 = "▲")))</f>
        <v>0</v>
      </c>
      <c r="Y171" s="140" cm="1">
        <f t="array" ref="Y171">IF(V171=V170,0,SUMPRODUCT((M170:S170&gt;=$N$8)*(M170:S170 &lt;= $N$9)*(TEXT(M170:S170,"yyyy-mm")=V171)*(M171:S171 = "★")))</f>
        <v>0</v>
      </c>
      <c r="Z171" s="135"/>
      <c r="AA171" s="135" t="str">
        <f t="shared" ref="AA171" si="663">IF(AK171&gt;=0.285,"OK","NG")</f>
        <v>NG</v>
      </c>
      <c r="AB171" s="136"/>
      <c r="AC171" s="144"/>
      <c r="AD171" s="144"/>
      <c r="AE171" s="144"/>
      <c r="AF171" s="144"/>
      <c r="AG171" s="144"/>
      <c r="AH171" s="145"/>
      <c r="AI171" s="146"/>
      <c r="AJ171" s="68">
        <f t="shared" ref="AJ171" si="664">COUNTIF(AC171:AI171,"●")</f>
        <v>0</v>
      </c>
      <c r="AK171" s="70">
        <f t="shared" ref="AK171" si="665">IF(COUNTA(AC171:AI171)=0,-1,IF(OR(COUNTIF(AC171:AI171,"▲")&gt;6,AND(AC170&lt;$N$9,$N$9&lt;AI170)),0.285,IF(AJ170+AJ171=0,0,AJ171/(AJ171+AJ170))))</f>
        <v>-1</v>
      </c>
      <c r="AL171" s="68" t="str">
        <f>TEXT(AI170,"YYYY-MM")</f>
        <v>2028-07</v>
      </c>
      <c r="AM171" s="69" cm="1">
        <f t="array" ref="AM171">IF(AL171=AL170,0,SUMPRODUCT((AC170:AI170&gt;=$N$8)*(AC170:AI170 &lt;= $N$9)*(TEXT(AC170:AI170,"yyyy-mm")=AL171)*(AC171:AI171 = "●")))</f>
        <v>0</v>
      </c>
      <c r="AN171" s="69" cm="1">
        <f t="array" ref="AN171">IF(AL171=AL170,0,SUMPRODUCT((AC170:AI170&gt;=$N$8)*(AC170:AI170 &lt;= $N$9)*(TEXT(AC170:AI170,"yyyy-mm")=AL171)*(AC171:AI171 = "▲")))</f>
        <v>0</v>
      </c>
      <c r="AO171" s="69" cm="1">
        <f t="array" ref="AO171">IF(AL171=AL170,0,SUMPRODUCT((AC170:AI170&gt;=$N$8)*(AC170:AI170 &lt;= $N$9)*(TEXT(AC170:AI170,"yyyy-mm")=AL171)*(AC171:AI171 = "★")))</f>
        <v>0</v>
      </c>
      <c r="AP171" s="68"/>
      <c r="AQ171" s="19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3"/>
    </row>
    <row r="172" spans="10:55" s="8" customFormat="1" ht="20.25" customHeight="1" x14ac:dyDescent="0.45">
      <c r="J172" s="86"/>
      <c r="K172" s="135"/>
      <c r="L172" s="132">
        <v>123</v>
      </c>
      <c r="M172" s="141">
        <f>S170+1</f>
        <v>46804</v>
      </c>
      <c r="N172" s="141">
        <f t="shared" ref="N172:S172" si="666">M172+1</f>
        <v>46805</v>
      </c>
      <c r="O172" s="141">
        <f t="shared" si="666"/>
        <v>46806</v>
      </c>
      <c r="P172" s="141">
        <f t="shared" si="666"/>
        <v>46807</v>
      </c>
      <c r="Q172" s="141">
        <f t="shared" si="666"/>
        <v>46808</v>
      </c>
      <c r="R172" s="142">
        <f t="shared" si="666"/>
        <v>46809</v>
      </c>
      <c r="S172" s="143">
        <f t="shared" si="666"/>
        <v>46810</v>
      </c>
      <c r="T172" s="135">
        <f t="shared" ref="T172" si="667">COUNTIF(M173:S173,"★")</f>
        <v>0</v>
      </c>
      <c r="U172" s="135"/>
      <c r="V172" s="135" t="str">
        <f>TEXT(M172,"YYYY-MM")</f>
        <v>2028-02</v>
      </c>
      <c r="W172" s="140" cm="1">
        <f t="array" ref="W172">SUMPRODUCT((M172:S172&gt;=$N$8)*(M172:S172 &lt;= $N$9)*(TEXT(M172:S172,"yyyy-mm")=V172)*(M173:S173 = "●"))</f>
        <v>0</v>
      </c>
      <c r="X172" s="140" cm="1">
        <f t="array" ref="X172">SUMPRODUCT((R172:S172&gt;=$N$8)*(R172:S172 &lt;= $N$9)*(TEXT(R172:S172,"yyyy-mm")=V172)*(R173:S173 = "▲"))</f>
        <v>0</v>
      </c>
      <c r="Y172" s="140" cm="1">
        <f t="array" ref="Y172">SUMPRODUCT((M172:S172&gt;=$N$8)*(M172:S172 &lt;= $N$9)*(TEXT(M172:S172,"yyyy-mm")=V172)*(M173:S173 = "★"))</f>
        <v>0</v>
      </c>
      <c r="Z172" s="135"/>
      <c r="AA172" s="135"/>
      <c r="AB172" s="132">
        <v>144</v>
      </c>
      <c r="AC172" s="141">
        <f>AI170+1</f>
        <v>46951</v>
      </c>
      <c r="AD172" s="141">
        <f t="shared" ref="AD172:AI172" si="668">AC172+1</f>
        <v>46952</v>
      </c>
      <c r="AE172" s="141">
        <f t="shared" si="668"/>
        <v>46953</v>
      </c>
      <c r="AF172" s="141">
        <f t="shared" si="668"/>
        <v>46954</v>
      </c>
      <c r="AG172" s="141">
        <f t="shared" si="668"/>
        <v>46955</v>
      </c>
      <c r="AH172" s="142">
        <f t="shared" si="668"/>
        <v>46956</v>
      </c>
      <c r="AI172" s="143">
        <f t="shared" si="668"/>
        <v>46957</v>
      </c>
      <c r="AJ172" s="68">
        <f t="shared" ref="AJ172" si="669">COUNTIF(AC173:AI173,"★")</f>
        <v>0</v>
      </c>
      <c r="AK172" s="68"/>
      <c r="AL172" s="68" t="str">
        <f>TEXT(AC172,"YYYY-MM")</f>
        <v>2028-07</v>
      </c>
      <c r="AM172" s="69" cm="1">
        <f t="array" ref="AM172">SUMPRODUCT((AC172:AI172&gt;=$N$8)*(AC172:AI172 &lt;= $N$9)*(TEXT(AC172:AI172,"yyyy-mm")=AL172)*(AC173:AI173 = "●"))</f>
        <v>0</v>
      </c>
      <c r="AN172" s="69" cm="1">
        <f t="array" ref="AN172">SUMPRODUCT((AH172:AI172&gt;=$N$8)*(AH172:AI172 &lt;= $N$9)*(TEXT(AH172:AI172,"yyyy-mm")=AL172)*(AH173:AI173 = "▲"))</f>
        <v>0</v>
      </c>
      <c r="AO172" s="69" cm="1">
        <f t="array" ref="AO172">SUMPRODUCT((AC172:AI172&gt;=$N$8)*(AC172:AI172 &lt;= $N$9)*(TEXT(AC172:AI172,"yyyy-mm")=AL172)*(AC173:AI173 = "★"))</f>
        <v>0</v>
      </c>
      <c r="AP172" s="68"/>
      <c r="AQ172" s="19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3"/>
    </row>
    <row r="173" spans="10:55" s="8" customFormat="1" ht="20.25" customHeight="1" thickBot="1" x14ac:dyDescent="0.5">
      <c r="J173" s="86"/>
      <c r="K173" s="135" t="str">
        <f t="shared" ref="K173" si="670">IF(U173&gt;=0.285,"OK","NG")</f>
        <v>NG</v>
      </c>
      <c r="L173" s="136"/>
      <c r="M173" s="144"/>
      <c r="N173" s="144"/>
      <c r="O173" s="144"/>
      <c r="P173" s="144"/>
      <c r="Q173" s="144"/>
      <c r="R173" s="145"/>
      <c r="S173" s="146"/>
      <c r="T173" s="135">
        <f t="shared" ref="T173" si="671">COUNTIF(M173:S173,"●")</f>
        <v>0</v>
      </c>
      <c r="U173" s="147">
        <f t="shared" ref="U173" si="672">IF(COUNTA(M173:S173)=0,-1,IF(OR(COUNTIF(M173:S173,"▲")&gt;6,AND(M172&lt;$N$9,$N$9&lt;S172)),0.285,IF(T172+T173=0,0,T173/(T173+T172))))</f>
        <v>-1</v>
      </c>
      <c r="V173" s="135" t="str">
        <f>TEXT(S172,"YYYY-MM")</f>
        <v>2028-02</v>
      </c>
      <c r="W173" s="140" cm="1">
        <f t="array" ref="W173">IF(V173=V172,0,SUMPRODUCT((M172:S172&gt;=$N$8)*(M172:S172 &lt;= $N$9)*(TEXT(M172:S172,"yyyy-mm")=V173)*(M173:S173 = "●")))</f>
        <v>0</v>
      </c>
      <c r="X173" s="140" cm="1">
        <f t="array" ref="X173">IF(V173=V172,0,SUMPRODUCT((M172:S172&gt;=$N$8)*(M172:S172 &lt;= $N$9)*(TEXT(M172:S172,"yyyy-mm")=V173)*(M173:S173 = "▲")))</f>
        <v>0</v>
      </c>
      <c r="Y173" s="140" cm="1">
        <f t="array" ref="Y173">IF(V173=V172,0,SUMPRODUCT((M172:S172&gt;=$N$8)*(M172:S172 &lt;= $N$9)*(TEXT(M172:S172,"yyyy-mm")=V173)*(M173:S173 = "★")))</f>
        <v>0</v>
      </c>
      <c r="Z173" s="135"/>
      <c r="AA173" s="135" t="str">
        <f t="shared" ref="AA173" si="673">IF(AK173&gt;=0.285,"OK","NG")</f>
        <v>NG</v>
      </c>
      <c r="AB173" s="136"/>
      <c r="AC173" s="144"/>
      <c r="AD173" s="144"/>
      <c r="AE173" s="144"/>
      <c r="AF173" s="144"/>
      <c r="AG173" s="144"/>
      <c r="AH173" s="145"/>
      <c r="AI173" s="146"/>
      <c r="AJ173" s="68">
        <f t="shared" ref="AJ173" si="674">COUNTIF(AC173:AI173,"●")</f>
        <v>0</v>
      </c>
      <c r="AK173" s="70">
        <f t="shared" ref="AK173" si="675">IF(COUNTA(AC173:AI173)=0,-1,IF(OR(COUNTIF(AC173:AI173,"▲")&gt;6,AND(AC172&lt;$N$9,$N$9&lt;AI172)),0.285,IF(AJ172+AJ173=0,0,AJ173/(AJ173+AJ172))))</f>
        <v>-1</v>
      </c>
      <c r="AL173" s="68" t="str">
        <f>TEXT(AI172,"YYYY-MM")</f>
        <v>2028-07</v>
      </c>
      <c r="AM173" s="69" cm="1">
        <f t="array" ref="AM173">IF(AL173=AL172,0,SUMPRODUCT((AC172:AI172&gt;=$N$8)*(AC172:AI172 &lt;= $N$9)*(TEXT(AC172:AI172,"yyyy-mm")=AL173)*(AC173:AI173 = "●")))</f>
        <v>0</v>
      </c>
      <c r="AN173" s="69" cm="1">
        <f t="array" ref="AN173">IF(AL173=AL172,0,SUMPRODUCT((AC172:AI172&gt;=$N$8)*(AC172:AI172 &lt;= $N$9)*(TEXT(AC172:AI172,"yyyy-mm")=AL173)*(AC173:AI173 = "▲")))</f>
        <v>0</v>
      </c>
      <c r="AO173" s="69" cm="1">
        <f t="array" ref="AO173">IF(AL173=AL172,0,SUMPRODUCT((AC172:AI172&gt;=$N$8)*(AC172:AI172 &lt;= $N$9)*(TEXT(AC172:AI172,"yyyy-mm")=AL173)*(AC173:AI173 = "★")))</f>
        <v>0</v>
      </c>
      <c r="AP173" s="68"/>
      <c r="AQ173" s="19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3"/>
    </row>
    <row r="174" spans="10:55" s="8" customFormat="1" ht="20.25" customHeight="1" x14ac:dyDescent="0.45">
      <c r="J174" s="86"/>
      <c r="K174" s="135"/>
      <c r="L174" s="132">
        <v>124</v>
      </c>
      <c r="M174" s="141">
        <f>S172+1</f>
        <v>46811</v>
      </c>
      <c r="N174" s="141">
        <f t="shared" ref="N174:S174" si="676">M174+1</f>
        <v>46812</v>
      </c>
      <c r="O174" s="141">
        <f t="shared" si="676"/>
        <v>46813</v>
      </c>
      <c r="P174" s="141">
        <f t="shared" si="676"/>
        <v>46814</v>
      </c>
      <c r="Q174" s="141">
        <f t="shared" si="676"/>
        <v>46815</v>
      </c>
      <c r="R174" s="142">
        <f t="shared" si="676"/>
        <v>46816</v>
      </c>
      <c r="S174" s="143">
        <f t="shared" si="676"/>
        <v>46817</v>
      </c>
      <c r="T174" s="135">
        <f t="shared" ref="T174" si="677">COUNTIF(M175:S175,"★")</f>
        <v>0</v>
      </c>
      <c r="U174" s="135"/>
      <c r="V174" s="135" t="str">
        <f>TEXT(M174,"YYYY-MM")</f>
        <v>2028-02</v>
      </c>
      <c r="W174" s="140" cm="1">
        <f t="array" ref="W174">SUMPRODUCT((M174:S174&gt;=$N$8)*(M174:S174 &lt;= $N$9)*(TEXT(M174:S174,"yyyy-mm")=V174)*(M175:S175 = "●"))</f>
        <v>0</v>
      </c>
      <c r="X174" s="140" cm="1">
        <f t="array" ref="X174">SUMPRODUCT((R174:S174&gt;=$N$8)*(R174:S174 &lt;= $N$9)*(TEXT(R174:S174,"yyyy-mm")=V174)*(R175:S175 = "▲"))</f>
        <v>0</v>
      </c>
      <c r="Y174" s="140" cm="1">
        <f t="array" ref="Y174">SUMPRODUCT((M174:S174&gt;=$N$8)*(M174:S174 &lt;= $N$9)*(TEXT(M174:S174,"yyyy-mm")=V174)*(M175:S175 = "★"))</f>
        <v>0</v>
      </c>
      <c r="Z174" s="135"/>
      <c r="AA174" s="135"/>
      <c r="AB174" s="132">
        <v>145</v>
      </c>
      <c r="AC174" s="141">
        <f>AI172+1</f>
        <v>46958</v>
      </c>
      <c r="AD174" s="141">
        <f t="shared" ref="AD174:AI174" si="678">AC174+1</f>
        <v>46959</v>
      </c>
      <c r="AE174" s="141">
        <f t="shared" si="678"/>
        <v>46960</v>
      </c>
      <c r="AF174" s="141">
        <f t="shared" si="678"/>
        <v>46961</v>
      </c>
      <c r="AG174" s="141">
        <f t="shared" si="678"/>
        <v>46962</v>
      </c>
      <c r="AH174" s="142">
        <f t="shared" si="678"/>
        <v>46963</v>
      </c>
      <c r="AI174" s="143">
        <f t="shared" si="678"/>
        <v>46964</v>
      </c>
      <c r="AJ174" s="68">
        <f t="shared" ref="AJ174" si="679">COUNTIF(AC175:AI175,"★")</f>
        <v>0</v>
      </c>
      <c r="AK174" s="68"/>
      <c r="AL174" s="68" t="str">
        <f>TEXT(AC174,"YYYY-MM")</f>
        <v>2028-07</v>
      </c>
      <c r="AM174" s="69" cm="1">
        <f t="array" ref="AM174">SUMPRODUCT((AC174:AI174&gt;=$N$8)*(AC174:AI174 &lt;= $N$9)*(TEXT(AC174:AI174,"yyyy-mm")=AL174)*(AC175:AI175 = "●"))</f>
        <v>0</v>
      </c>
      <c r="AN174" s="69" cm="1">
        <f t="array" ref="AN174">SUMPRODUCT((AH174:AI174&gt;=$N$8)*(AH174:AI174 &lt;= $N$9)*(TEXT(AH174:AI174,"yyyy-mm")=AL174)*(AH175:AI175 = "▲"))</f>
        <v>0</v>
      </c>
      <c r="AO174" s="69" cm="1">
        <f t="array" ref="AO174">SUMPRODUCT((AC174:AI174&gt;=$N$8)*(AC174:AI174 &lt;= $N$9)*(TEXT(AC174:AI174,"yyyy-mm")=AL174)*(AC175:AI175 = "★"))</f>
        <v>0</v>
      </c>
      <c r="AP174" s="68"/>
      <c r="AQ174" s="19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3"/>
    </row>
    <row r="175" spans="10:55" s="8" customFormat="1" ht="20.25" customHeight="1" thickBot="1" x14ac:dyDescent="0.5">
      <c r="J175" s="86"/>
      <c r="K175" s="135" t="str">
        <f t="shared" ref="K175" si="680">IF(U175&gt;=0.285,"OK","NG")</f>
        <v>NG</v>
      </c>
      <c r="L175" s="136"/>
      <c r="M175" s="144"/>
      <c r="N175" s="144"/>
      <c r="O175" s="144"/>
      <c r="P175" s="144"/>
      <c r="Q175" s="144"/>
      <c r="R175" s="145"/>
      <c r="S175" s="146"/>
      <c r="T175" s="135">
        <f t="shared" ref="T175" si="681">COUNTIF(M175:S175,"●")</f>
        <v>0</v>
      </c>
      <c r="U175" s="147">
        <f t="shared" ref="U175" si="682">IF(COUNTA(M175:S175)=0,-1,IF(OR(COUNTIF(M175:S175,"▲")&gt;6,AND(M174&lt;$N$9,$N$9&lt;S174)),0.285,IF(T174+T175=0,0,T175/(T175+T174))))</f>
        <v>-1</v>
      </c>
      <c r="V175" s="135" t="str">
        <f>TEXT(S174,"YYYY-MM")</f>
        <v>2028-03</v>
      </c>
      <c r="W175" s="140" cm="1">
        <f t="array" ref="W175">IF(V175=V174,0,SUMPRODUCT((M174:S174&gt;=$N$8)*(M174:S174 &lt;= $N$9)*(TEXT(M174:S174,"yyyy-mm")=V175)*(M175:S175 = "●")))</f>
        <v>0</v>
      </c>
      <c r="X175" s="140" cm="1">
        <f t="array" ref="X175">IF(V175=V174,0,SUMPRODUCT((M174:S174&gt;=$N$8)*(M174:S174 &lt;= $N$9)*(TEXT(M174:S174,"yyyy-mm")=V175)*(M175:S175 = "▲")))</f>
        <v>0</v>
      </c>
      <c r="Y175" s="140" cm="1">
        <f t="array" ref="Y175">IF(V175=V174,0,SUMPRODUCT((M174:S174&gt;=$N$8)*(M174:S174 &lt;= $N$9)*(TEXT(M174:S174,"yyyy-mm")=V175)*(M175:S175 = "★")))</f>
        <v>0</v>
      </c>
      <c r="Z175" s="135"/>
      <c r="AA175" s="135" t="str">
        <f t="shared" ref="AA175" si="683">IF(AK175&gt;=0.285,"OK","NG")</f>
        <v>NG</v>
      </c>
      <c r="AB175" s="136"/>
      <c r="AC175" s="144"/>
      <c r="AD175" s="144"/>
      <c r="AE175" s="144"/>
      <c r="AF175" s="144"/>
      <c r="AG175" s="144"/>
      <c r="AH175" s="145"/>
      <c r="AI175" s="146"/>
      <c r="AJ175" s="68">
        <f t="shared" ref="AJ175" si="684">COUNTIF(AC175:AI175,"●")</f>
        <v>0</v>
      </c>
      <c r="AK175" s="70">
        <f t="shared" ref="AK175" si="685">IF(COUNTA(AC175:AI175)=0,-1,IF(OR(COUNTIF(AC175:AI175,"▲")&gt;6,AND(AC174&lt;$N$9,$N$9&lt;AI174)),0.285,IF(AJ174+AJ175=0,0,AJ175/(AJ175+AJ174))))</f>
        <v>-1</v>
      </c>
      <c r="AL175" s="68" t="str">
        <f>TEXT(AI174,"YYYY-MM")</f>
        <v>2028-07</v>
      </c>
      <c r="AM175" s="69" cm="1">
        <f t="array" ref="AM175">IF(AL175=AL174,0,SUMPRODUCT((AC174:AI174&gt;=$N$8)*(AC174:AI174 &lt;= $N$9)*(TEXT(AC174:AI174,"yyyy-mm")=AL175)*(AC175:AI175 = "●")))</f>
        <v>0</v>
      </c>
      <c r="AN175" s="69" cm="1">
        <f t="array" ref="AN175">IF(AL175=AL174,0,SUMPRODUCT((AC174:AI174&gt;=$N$8)*(AC174:AI174 &lt;= $N$9)*(TEXT(AC174:AI174,"yyyy-mm")=AL175)*(AC175:AI175 = "▲")))</f>
        <v>0</v>
      </c>
      <c r="AO175" s="69" cm="1">
        <f t="array" ref="AO175">IF(AL175=AL174,0,SUMPRODUCT((AC174:AI174&gt;=$N$8)*(AC174:AI174 &lt;= $N$9)*(TEXT(AC174:AI174,"yyyy-mm")=AL175)*(AC175:AI175 = "★")))</f>
        <v>0</v>
      </c>
      <c r="AP175" s="68"/>
      <c r="AQ175" s="19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3"/>
    </row>
    <row r="176" spans="10:55" s="8" customFormat="1" ht="20.25" customHeight="1" x14ac:dyDescent="0.45">
      <c r="J176" s="86"/>
      <c r="K176" s="135"/>
      <c r="L176" s="132">
        <v>125</v>
      </c>
      <c r="M176" s="141">
        <f>S174+1</f>
        <v>46818</v>
      </c>
      <c r="N176" s="141">
        <f t="shared" ref="N176:S176" si="686">M176+1</f>
        <v>46819</v>
      </c>
      <c r="O176" s="141">
        <f t="shared" si="686"/>
        <v>46820</v>
      </c>
      <c r="P176" s="141">
        <f t="shared" si="686"/>
        <v>46821</v>
      </c>
      <c r="Q176" s="141">
        <f t="shared" si="686"/>
        <v>46822</v>
      </c>
      <c r="R176" s="142">
        <f t="shared" si="686"/>
        <v>46823</v>
      </c>
      <c r="S176" s="143">
        <f t="shared" si="686"/>
        <v>46824</v>
      </c>
      <c r="T176" s="135">
        <f t="shared" ref="T176" si="687">COUNTIF(M177:S177,"★")</f>
        <v>0</v>
      </c>
      <c r="U176" s="135"/>
      <c r="V176" s="135" t="str">
        <f>TEXT(M176,"YYYY-MM")</f>
        <v>2028-03</v>
      </c>
      <c r="W176" s="140" cm="1">
        <f t="array" ref="W176">SUMPRODUCT((M176:S176&gt;=$N$8)*(M176:S176 &lt;= $N$9)*(TEXT(M176:S176,"yyyy-mm")=V176)*(M177:S177 = "●"))</f>
        <v>0</v>
      </c>
      <c r="X176" s="140" cm="1">
        <f t="array" ref="X176">SUMPRODUCT((R176:S176&gt;=$N$8)*(R176:S176 &lt;= $N$9)*(TEXT(R176:S176,"yyyy-mm")=V176)*(R177:S177 = "▲"))</f>
        <v>0</v>
      </c>
      <c r="Y176" s="140" cm="1">
        <f t="array" ref="Y176">SUMPRODUCT((M176:S176&gt;=$N$8)*(M176:S176 &lt;= $N$9)*(TEXT(M176:S176,"yyyy-mm")=V176)*(M177:S177 = "★"))</f>
        <v>0</v>
      </c>
      <c r="Z176" s="135"/>
      <c r="AA176" s="135"/>
      <c r="AB176" s="132">
        <v>146</v>
      </c>
      <c r="AC176" s="141">
        <f>AI174+1</f>
        <v>46965</v>
      </c>
      <c r="AD176" s="141">
        <f t="shared" ref="AD176:AI176" si="688">AC176+1</f>
        <v>46966</v>
      </c>
      <c r="AE176" s="141">
        <f t="shared" si="688"/>
        <v>46967</v>
      </c>
      <c r="AF176" s="141">
        <f t="shared" si="688"/>
        <v>46968</v>
      </c>
      <c r="AG176" s="141">
        <f t="shared" si="688"/>
        <v>46969</v>
      </c>
      <c r="AH176" s="142">
        <f t="shared" si="688"/>
        <v>46970</v>
      </c>
      <c r="AI176" s="143">
        <f t="shared" si="688"/>
        <v>46971</v>
      </c>
      <c r="AJ176" s="68">
        <f t="shared" ref="AJ176" si="689">COUNTIF(AC177:AI177,"★")</f>
        <v>0</v>
      </c>
      <c r="AK176" s="68"/>
      <c r="AL176" s="68" t="str">
        <f>TEXT(AC176,"YYYY-MM")</f>
        <v>2028-07</v>
      </c>
      <c r="AM176" s="69" cm="1">
        <f t="array" ref="AM176">SUMPRODUCT((AC176:AI176&gt;=$N$8)*(AC176:AI176 &lt;= $N$9)*(TEXT(AC176:AI176,"yyyy-mm")=AL176)*(AC177:AI177 = "●"))</f>
        <v>0</v>
      </c>
      <c r="AN176" s="69" cm="1">
        <f t="array" ref="AN176">SUMPRODUCT((AH176:AI176&gt;=$N$8)*(AH176:AI176 &lt;= $N$9)*(TEXT(AH176:AI176,"yyyy-mm")=AL176)*(AH177:AI177 = "▲"))</f>
        <v>0</v>
      </c>
      <c r="AO176" s="69" cm="1">
        <f t="array" ref="AO176">SUMPRODUCT((AC176:AI176&gt;=$N$8)*(AC176:AI176 &lt;= $N$9)*(TEXT(AC176:AI176,"yyyy-mm")=AL176)*(AC177:AI177 = "★"))</f>
        <v>0</v>
      </c>
      <c r="AP176" s="68"/>
      <c r="AQ176" s="19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3"/>
    </row>
    <row r="177" spans="9:55" s="8" customFormat="1" ht="20.25" customHeight="1" thickBot="1" x14ac:dyDescent="0.5">
      <c r="J177" s="86"/>
      <c r="K177" s="135" t="str">
        <f t="shared" ref="K177" si="690">IF(U177&gt;=0.285,"OK","NG")</f>
        <v>NG</v>
      </c>
      <c r="L177" s="136"/>
      <c r="M177" s="144"/>
      <c r="N177" s="144"/>
      <c r="O177" s="144"/>
      <c r="P177" s="144"/>
      <c r="Q177" s="144"/>
      <c r="R177" s="145"/>
      <c r="S177" s="146"/>
      <c r="T177" s="135">
        <f t="shared" ref="T177" si="691">COUNTIF(M177:S177,"●")</f>
        <v>0</v>
      </c>
      <c r="U177" s="147">
        <f t="shared" ref="U177" si="692">IF(COUNTA(M177:S177)=0,-1,IF(OR(COUNTIF(M177:S177,"▲")&gt;6,AND(M176&lt;$N$9,$N$9&lt;S176)),0.285,IF(T176+T177=0,0,T177/(T177+T176))))</f>
        <v>-1</v>
      </c>
      <c r="V177" s="135" t="str">
        <f>TEXT(S176,"YYYY-MM")</f>
        <v>2028-03</v>
      </c>
      <c r="W177" s="140" cm="1">
        <f t="array" ref="W177">IF(V177=V176,0,SUMPRODUCT((M176:S176&gt;=$N$8)*(M176:S176 &lt;= $N$9)*(TEXT(M176:S176,"yyyy-mm")=V177)*(M177:S177 = "●")))</f>
        <v>0</v>
      </c>
      <c r="X177" s="140" cm="1">
        <f t="array" ref="X177">IF(V177=V176,0,SUMPRODUCT((M176:S176&gt;=$N$8)*(M176:S176 &lt;= $N$9)*(TEXT(M176:S176,"yyyy-mm")=V177)*(M177:S177 = "▲")))</f>
        <v>0</v>
      </c>
      <c r="Y177" s="140" cm="1">
        <f t="array" ref="Y177">IF(V177=V176,0,SUMPRODUCT((M176:S176&gt;=$N$8)*(M176:S176 &lt;= $N$9)*(TEXT(M176:S176,"yyyy-mm")=V177)*(M177:S177 = "★")))</f>
        <v>0</v>
      </c>
      <c r="Z177" s="135"/>
      <c r="AA177" s="135" t="str">
        <f t="shared" ref="AA177" si="693">IF(AK177&gt;=0.285,"OK","NG")</f>
        <v>NG</v>
      </c>
      <c r="AB177" s="136"/>
      <c r="AC177" s="144"/>
      <c r="AD177" s="144"/>
      <c r="AE177" s="144"/>
      <c r="AF177" s="144"/>
      <c r="AG177" s="144"/>
      <c r="AH177" s="145"/>
      <c r="AI177" s="146"/>
      <c r="AJ177" s="68">
        <f t="shared" ref="AJ177" si="694">COUNTIF(AC177:AI177,"●")</f>
        <v>0</v>
      </c>
      <c r="AK177" s="70">
        <f t="shared" ref="AK177" si="695">IF(COUNTA(AC177:AI177)=0,-1,IF(OR(COUNTIF(AC177:AI177,"▲")&gt;6,AND(AC176&lt;$N$9,$N$9&lt;AI176)),0.285,IF(AJ176+AJ177=0,0,AJ177/(AJ177+AJ176))))</f>
        <v>-1</v>
      </c>
      <c r="AL177" s="68" t="str">
        <f>TEXT(AI176,"YYYY-MM")</f>
        <v>2028-08</v>
      </c>
      <c r="AM177" s="69" cm="1">
        <f t="array" ref="AM177">IF(AL177=AL176,0,SUMPRODUCT((AC176:AI176&gt;=$N$8)*(AC176:AI176 &lt;= $N$9)*(TEXT(AC176:AI176,"yyyy-mm")=AL177)*(AC177:AI177 = "●")))</f>
        <v>0</v>
      </c>
      <c r="AN177" s="69" cm="1">
        <f t="array" ref="AN177">IF(AL177=AL176,0,SUMPRODUCT((AC176:AI176&gt;=$N$8)*(AC176:AI176 &lt;= $N$9)*(TEXT(AC176:AI176,"yyyy-mm")=AL177)*(AC177:AI177 = "▲")))</f>
        <v>0</v>
      </c>
      <c r="AO177" s="69" cm="1">
        <f t="array" ref="AO177">IF(AL177=AL176,0,SUMPRODUCT((AC176:AI176&gt;=$N$8)*(AC176:AI176 &lt;= $N$9)*(TEXT(AC176:AI176,"yyyy-mm")=AL177)*(AC177:AI177 = "★")))</f>
        <v>0</v>
      </c>
      <c r="AP177" s="68"/>
      <c r="AQ177" s="19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3"/>
    </row>
    <row r="178" spans="9:55" s="8" customFormat="1" ht="20.25" customHeight="1" x14ac:dyDescent="0.45">
      <c r="J178" s="86"/>
      <c r="K178" s="135"/>
      <c r="L178" s="132">
        <v>126</v>
      </c>
      <c r="M178" s="141">
        <f>S176+1</f>
        <v>46825</v>
      </c>
      <c r="N178" s="141">
        <f t="shared" ref="N178:S178" si="696">M178+1</f>
        <v>46826</v>
      </c>
      <c r="O178" s="141">
        <f t="shared" si="696"/>
        <v>46827</v>
      </c>
      <c r="P178" s="141">
        <f t="shared" si="696"/>
        <v>46828</v>
      </c>
      <c r="Q178" s="141">
        <f t="shared" si="696"/>
        <v>46829</v>
      </c>
      <c r="R178" s="142">
        <f t="shared" si="696"/>
        <v>46830</v>
      </c>
      <c r="S178" s="143">
        <f t="shared" si="696"/>
        <v>46831</v>
      </c>
      <c r="T178" s="135">
        <f t="shared" ref="T178" si="697">COUNTIF(M179:S179,"★")</f>
        <v>0</v>
      </c>
      <c r="U178" s="135"/>
      <c r="V178" s="135" t="str">
        <f>TEXT(M178,"YYYY-MM")</f>
        <v>2028-03</v>
      </c>
      <c r="W178" s="140" cm="1">
        <f t="array" ref="W178">SUMPRODUCT((M178:S178&gt;=$N$8)*(M178:S178 &lt;= $N$9)*(TEXT(M178:S178,"yyyy-mm")=V178)*(M179:S179 = "●"))</f>
        <v>0</v>
      </c>
      <c r="X178" s="140" cm="1">
        <f t="array" ref="X178">SUMPRODUCT((R178:S178&gt;=$N$8)*(R178:S178 &lt;= $N$9)*(TEXT(R178:S178,"yyyy-mm")=V178)*(R179:S179 = "▲"))</f>
        <v>0</v>
      </c>
      <c r="Y178" s="140" cm="1">
        <f t="array" ref="Y178">SUMPRODUCT((M178:S178&gt;=$N$8)*(M178:S178 &lt;= $N$9)*(TEXT(M178:S178,"yyyy-mm")=V178)*(M179:S179 = "★"))</f>
        <v>0</v>
      </c>
      <c r="Z178" s="135"/>
      <c r="AA178" s="135"/>
      <c r="AB178" s="132">
        <v>147</v>
      </c>
      <c r="AC178" s="141">
        <f>AI176+1</f>
        <v>46972</v>
      </c>
      <c r="AD178" s="141">
        <f t="shared" ref="AD178:AI178" si="698">AC178+1</f>
        <v>46973</v>
      </c>
      <c r="AE178" s="141">
        <f t="shared" si="698"/>
        <v>46974</v>
      </c>
      <c r="AF178" s="141">
        <f t="shared" si="698"/>
        <v>46975</v>
      </c>
      <c r="AG178" s="141">
        <f t="shared" si="698"/>
        <v>46976</v>
      </c>
      <c r="AH178" s="142">
        <f t="shared" si="698"/>
        <v>46977</v>
      </c>
      <c r="AI178" s="143">
        <f t="shared" si="698"/>
        <v>46978</v>
      </c>
      <c r="AJ178" s="68">
        <f t="shared" ref="AJ178" si="699">COUNTIF(AC179:AI179,"★")</f>
        <v>0</v>
      </c>
      <c r="AK178" s="68"/>
      <c r="AL178" s="68" t="str">
        <f>TEXT(AC178,"YYYY-MM")</f>
        <v>2028-08</v>
      </c>
      <c r="AM178" s="69" cm="1">
        <f t="array" ref="AM178">SUMPRODUCT((AC178:AI178&gt;=$N$8)*(AC178:AI178 &lt;= $N$9)*(TEXT(AC178:AI178,"yyyy-mm")=AL178)*(AC179:AI179 = "●"))</f>
        <v>0</v>
      </c>
      <c r="AN178" s="69" cm="1">
        <f t="array" ref="AN178">SUMPRODUCT((AH178:AI178&gt;=$N$8)*(AH178:AI178 &lt;= $N$9)*(TEXT(AH178:AI178,"yyyy-mm")=AL178)*(AH179:AI179 = "▲"))</f>
        <v>0</v>
      </c>
      <c r="AO178" s="69" cm="1">
        <f t="array" ref="AO178">SUMPRODUCT((AC178:AI178&gt;=$N$8)*(AC178:AI178 &lt;= $N$9)*(TEXT(AC178:AI178,"yyyy-mm")=AL178)*(AC179:AI179 = "★"))</f>
        <v>0</v>
      </c>
      <c r="AP178" s="68"/>
      <c r="AQ178" s="19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3"/>
    </row>
    <row r="179" spans="9:55" s="8" customFormat="1" ht="20.25" customHeight="1" thickBot="1" x14ac:dyDescent="0.5">
      <c r="J179" s="86"/>
      <c r="K179" s="135" t="str">
        <f t="shared" ref="K179" si="700">IF(U179&gt;=0.285,"OK","NG")</f>
        <v>NG</v>
      </c>
      <c r="L179" s="136"/>
      <c r="M179" s="144"/>
      <c r="N179" s="144"/>
      <c r="O179" s="144"/>
      <c r="P179" s="144"/>
      <c r="Q179" s="144"/>
      <c r="R179" s="145"/>
      <c r="S179" s="146"/>
      <c r="T179" s="135">
        <f t="shared" ref="T179" si="701">COUNTIF(M179:S179,"●")</f>
        <v>0</v>
      </c>
      <c r="U179" s="147">
        <f t="shared" ref="U179" si="702">IF(COUNTA(M179:S179)=0,-1,IF(OR(COUNTIF(M179:S179,"▲")&gt;6,AND(M178&lt;$N$9,$N$9&lt;S178)),0.285,IF(T178+T179=0,0,T179/(T179+T178))))</f>
        <v>-1</v>
      </c>
      <c r="V179" s="135" t="str">
        <f>TEXT(S178,"YYYY-MM")</f>
        <v>2028-03</v>
      </c>
      <c r="W179" s="140" cm="1">
        <f t="array" ref="W179">IF(V179=V178,0,SUMPRODUCT((M178:S178&gt;=$N$8)*(M178:S178 &lt;= $N$9)*(TEXT(M178:S178,"yyyy-mm")=V179)*(M179:S179 = "●")))</f>
        <v>0</v>
      </c>
      <c r="X179" s="140" cm="1">
        <f t="array" ref="X179">IF(V179=V178,0,SUMPRODUCT((M178:S178&gt;=$N$8)*(M178:S178 &lt;= $N$9)*(TEXT(M178:S178,"yyyy-mm")=V179)*(M179:S179 = "▲")))</f>
        <v>0</v>
      </c>
      <c r="Y179" s="140" cm="1">
        <f t="array" ref="Y179">IF(V179=V178,0,SUMPRODUCT((M178:S178&gt;=$N$8)*(M178:S178 &lt;= $N$9)*(TEXT(M178:S178,"yyyy-mm")=V179)*(M179:S179 = "★")))</f>
        <v>0</v>
      </c>
      <c r="Z179" s="135"/>
      <c r="AA179" s="135" t="str">
        <f t="shared" ref="AA179" si="703">IF(AK179&gt;=0.285,"OK","NG")</f>
        <v>NG</v>
      </c>
      <c r="AB179" s="136"/>
      <c r="AC179" s="144"/>
      <c r="AD179" s="144"/>
      <c r="AE179" s="144"/>
      <c r="AF179" s="144"/>
      <c r="AG179" s="144"/>
      <c r="AH179" s="145"/>
      <c r="AI179" s="146"/>
      <c r="AJ179" s="68">
        <f t="shared" ref="AJ179" si="704">COUNTIF(AC179:AI179,"●")</f>
        <v>0</v>
      </c>
      <c r="AK179" s="70">
        <f t="shared" ref="AK179" si="705">IF(COUNTA(AC179:AI179)=0,-1,IF(OR(COUNTIF(AC179:AI179,"▲")&gt;6,AND(AC178&lt;$N$9,$N$9&lt;AI178)),0.285,IF(AJ178+AJ179=0,0,AJ179/(AJ179+AJ178))))</f>
        <v>-1</v>
      </c>
      <c r="AL179" s="68" t="str">
        <f>TEXT(AI178,"YYYY-MM")</f>
        <v>2028-08</v>
      </c>
      <c r="AM179" s="69" cm="1">
        <f t="array" ref="AM179">IF(AL179=AL178,0,SUMPRODUCT((AC178:AI178&gt;=$N$8)*(AC178:AI178 &lt;= $N$9)*(TEXT(AC178:AI178,"yyyy-mm")=AL179)*(AC179:AI179 = "●")))</f>
        <v>0</v>
      </c>
      <c r="AN179" s="69" cm="1">
        <f t="array" ref="AN179">IF(AL179=AL178,0,SUMPRODUCT((AC178:AI178&gt;=$N$8)*(AC178:AI178 &lt;= $N$9)*(TEXT(AC178:AI178,"yyyy-mm")=AL179)*(AC179:AI179 = "▲")))</f>
        <v>0</v>
      </c>
      <c r="AO179" s="69" cm="1">
        <f t="array" ref="AO179">IF(AL179=AL178,0,SUMPRODUCT((AC178:AI178&gt;=$N$8)*(AC178:AI178 &lt;= $N$9)*(TEXT(AC178:AI178,"yyyy-mm")=AL179)*(AC179:AI179 = "★")))</f>
        <v>0</v>
      </c>
      <c r="AP179" s="68"/>
      <c r="AQ179" s="19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3"/>
    </row>
    <row r="180" spans="9:55" s="8" customFormat="1" ht="20.25" customHeight="1" x14ac:dyDescent="0.45">
      <c r="J180" s="86"/>
      <c r="K180" s="135"/>
      <c r="L180" s="132">
        <v>127</v>
      </c>
      <c r="M180" s="141">
        <f>S178+1</f>
        <v>46832</v>
      </c>
      <c r="N180" s="141">
        <f t="shared" ref="N180:S180" si="706">M180+1</f>
        <v>46833</v>
      </c>
      <c r="O180" s="141">
        <f t="shared" si="706"/>
        <v>46834</v>
      </c>
      <c r="P180" s="141">
        <f t="shared" si="706"/>
        <v>46835</v>
      </c>
      <c r="Q180" s="141">
        <f t="shared" si="706"/>
        <v>46836</v>
      </c>
      <c r="R180" s="142">
        <f t="shared" si="706"/>
        <v>46837</v>
      </c>
      <c r="S180" s="143">
        <f t="shared" si="706"/>
        <v>46838</v>
      </c>
      <c r="T180" s="135">
        <f t="shared" ref="T180" si="707">COUNTIF(M181:S181,"★")</f>
        <v>0</v>
      </c>
      <c r="U180" s="135"/>
      <c r="V180" s="135" t="str">
        <f>TEXT(M180,"YYYY-MM")</f>
        <v>2028-03</v>
      </c>
      <c r="W180" s="140" cm="1">
        <f t="array" ref="W180">SUMPRODUCT((M180:S180&gt;=$N$8)*(M180:S180 &lt;= $N$9)*(TEXT(M180:S180,"yyyy-mm")=V180)*(M181:S181 = "●"))</f>
        <v>0</v>
      </c>
      <c r="X180" s="140" cm="1">
        <f t="array" ref="X180">SUMPRODUCT((R180:S180&gt;=$N$8)*(R180:S180 &lt;= $N$9)*(TEXT(R180:S180,"yyyy-mm")=V180)*(R181:S181 = "▲"))</f>
        <v>0</v>
      </c>
      <c r="Y180" s="140" cm="1">
        <f t="array" ref="Y180">SUMPRODUCT((M180:S180&gt;=$N$8)*(M180:S180 &lt;= $N$9)*(TEXT(M180:S180,"yyyy-mm")=V180)*(M181:S181 = "★"))</f>
        <v>0</v>
      </c>
      <c r="Z180" s="135"/>
      <c r="AA180" s="135"/>
      <c r="AB180" s="132">
        <v>148</v>
      </c>
      <c r="AC180" s="141">
        <f>AI178+1</f>
        <v>46979</v>
      </c>
      <c r="AD180" s="141">
        <f t="shared" ref="AD180:AI180" si="708">AC180+1</f>
        <v>46980</v>
      </c>
      <c r="AE180" s="141">
        <f t="shared" si="708"/>
        <v>46981</v>
      </c>
      <c r="AF180" s="141">
        <f t="shared" si="708"/>
        <v>46982</v>
      </c>
      <c r="AG180" s="141">
        <f t="shared" si="708"/>
        <v>46983</v>
      </c>
      <c r="AH180" s="142">
        <f t="shared" si="708"/>
        <v>46984</v>
      </c>
      <c r="AI180" s="143">
        <f t="shared" si="708"/>
        <v>46985</v>
      </c>
      <c r="AJ180" s="68">
        <f t="shared" ref="AJ180" si="709">COUNTIF(AC181:AI181,"★")</f>
        <v>0</v>
      </c>
      <c r="AK180" s="68"/>
      <c r="AL180" s="68" t="str">
        <f>TEXT(AC180,"YYYY-MM")</f>
        <v>2028-08</v>
      </c>
      <c r="AM180" s="69" cm="1">
        <f t="array" ref="AM180">SUMPRODUCT((AC180:AI180&gt;=$N$8)*(AC180:AI180 &lt;= $N$9)*(TEXT(AC180:AI180,"yyyy-mm")=AL180)*(AC181:AI181 = "●"))</f>
        <v>0</v>
      </c>
      <c r="AN180" s="69" cm="1">
        <f t="array" ref="AN180">SUMPRODUCT((AH180:AI180&gt;=$N$8)*(AH180:AI180 &lt;= $N$9)*(TEXT(AH180:AI180,"yyyy-mm")=AL180)*(AH181:AI181 = "▲"))</f>
        <v>0</v>
      </c>
      <c r="AO180" s="69" cm="1">
        <f t="array" ref="AO180">SUMPRODUCT((AC180:AI180&gt;=$N$8)*(AC180:AI180 &lt;= $N$9)*(TEXT(AC180:AI180,"yyyy-mm")=AL180)*(AC181:AI181 = "★"))</f>
        <v>0</v>
      </c>
      <c r="AP180" s="68"/>
      <c r="AQ180" s="19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3"/>
    </row>
    <row r="181" spans="9:55" s="8" customFormat="1" ht="20.25" customHeight="1" thickBot="1" x14ac:dyDescent="0.5">
      <c r="J181" s="86"/>
      <c r="K181" s="135" t="str">
        <f t="shared" ref="K181" si="710">IF(U181&gt;=0.285,"OK","NG")</f>
        <v>NG</v>
      </c>
      <c r="L181" s="136"/>
      <c r="M181" s="144"/>
      <c r="N181" s="144"/>
      <c r="O181" s="144"/>
      <c r="P181" s="144"/>
      <c r="Q181" s="144"/>
      <c r="R181" s="145"/>
      <c r="S181" s="146"/>
      <c r="T181" s="135">
        <f t="shared" ref="T181" si="711">COUNTIF(M181:S181,"●")</f>
        <v>0</v>
      </c>
      <c r="U181" s="147">
        <f t="shared" ref="U181" si="712">IF(COUNTA(M181:S181)=0,-1,IF(OR(COUNTIF(M181:S181,"▲")&gt;6,AND(M180&lt;$N$9,$N$9&lt;S180)),0.285,IF(T180+T181=0,0,T181/(T181+T180))))</f>
        <v>-1</v>
      </c>
      <c r="V181" s="135" t="str">
        <f>TEXT(S180,"YYYY-MM")</f>
        <v>2028-03</v>
      </c>
      <c r="W181" s="140" cm="1">
        <f t="array" ref="W181">IF(V181=V180,0,SUMPRODUCT((M180:S180&gt;=$N$8)*(M180:S180 &lt;= $N$9)*(TEXT(M180:S180,"yyyy-mm")=V181)*(M181:S181 = "●")))</f>
        <v>0</v>
      </c>
      <c r="X181" s="140" cm="1">
        <f t="array" ref="X181">IF(V181=V180,0,SUMPRODUCT((M180:S180&gt;=$N$8)*(M180:S180 &lt;= $N$9)*(TEXT(M180:S180,"yyyy-mm")=V181)*(M181:S181 = "▲")))</f>
        <v>0</v>
      </c>
      <c r="Y181" s="140" cm="1">
        <f t="array" ref="Y181">IF(V181=V180,0,SUMPRODUCT((M180:S180&gt;=$N$8)*(M180:S180 &lt;= $N$9)*(TEXT(M180:S180,"yyyy-mm")=V181)*(M181:S181 = "★")))</f>
        <v>0</v>
      </c>
      <c r="Z181" s="135"/>
      <c r="AA181" s="135" t="str">
        <f t="shared" ref="AA181" si="713">IF(AK181&gt;=0.285,"OK","NG")</f>
        <v>NG</v>
      </c>
      <c r="AB181" s="136"/>
      <c r="AC181" s="144"/>
      <c r="AD181" s="144"/>
      <c r="AE181" s="144"/>
      <c r="AF181" s="144"/>
      <c r="AG181" s="144"/>
      <c r="AH181" s="145"/>
      <c r="AI181" s="146"/>
      <c r="AJ181" s="68">
        <f t="shared" ref="AJ181" si="714">COUNTIF(AC181:AI181,"●")</f>
        <v>0</v>
      </c>
      <c r="AK181" s="70">
        <f t="shared" ref="AK181" si="715">IF(COUNTA(AC181:AI181)=0,-1,IF(OR(COUNTIF(AC181:AI181,"▲")&gt;6,AND(AC180&lt;$N$9,$N$9&lt;AI180)),0.285,IF(AJ180+AJ181=0,0,AJ181/(AJ181+AJ180))))</f>
        <v>-1</v>
      </c>
      <c r="AL181" s="68" t="str">
        <f>TEXT(AI180,"YYYY-MM")</f>
        <v>2028-08</v>
      </c>
      <c r="AM181" s="69" cm="1">
        <f t="array" ref="AM181">IF(AL181=AL180,0,SUMPRODUCT((AC180:AI180&gt;=$N$8)*(AC180:AI180 &lt;= $N$9)*(TEXT(AC180:AI180,"yyyy-mm")=AL181)*(AC181:AI181 = "●")))</f>
        <v>0</v>
      </c>
      <c r="AN181" s="69" cm="1">
        <f t="array" ref="AN181">IF(AL181=AL180,0,SUMPRODUCT((AC180:AI180&gt;=$N$8)*(AC180:AI180 &lt;= $N$9)*(TEXT(AC180:AI180,"yyyy-mm")=AL181)*(AC181:AI181 = "▲")))</f>
        <v>0</v>
      </c>
      <c r="AO181" s="69" cm="1">
        <f t="array" ref="AO181">IF(AL181=AL180,0,SUMPRODUCT((AC180:AI180&gt;=$N$8)*(AC180:AI180 &lt;= $N$9)*(TEXT(AC180:AI180,"yyyy-mm")=AL181)*(AC181:AI181 = "★")))</f>
        <v>0</v>
      </c>
      <c r="AP181" s="68"/>
      <c r="AQ181" s="19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3"/>
    </row>
    <row r="182" spans="9:55" s="8" customFormat="1" ht="20.25" customHeight="1" x14ac:dyDescent="0.45">
      <c r="I182" s="4"/>
      <c r="J182" s="86"/>
      <c r="K182" s="135"/>
      <c r="L182" s="132">
        <v>128</v>
      </c>
      <c r="M182" s="141">
        <f>S180+1</f>
        <v>46839</v>
      </c>
      <c r="N182" s="141">
        <f t="shared" ref="N182:S182" si="716">M182+1</f>
        <v>46840</v>
      </c>
      <c r="O182" s="141">
        <f t="shared" si="716"/>
        <v>46841</v>
      </c>
      <c r="P182" s="141">
        <f t="shared" si="716"/>
        <v>46842</v>
      </c>
      <c r="Q182" s="141">
        <f t="shared" si="716"/>
        <v>46843</v>
      </c>
      <c r="R182" s="142">
        <f t="shared" si="716"/>
        <v>46844</v>
      </c>
      <c r="S182" s="143">
        <f t="shared" si="716"/>
        <v>46845</v>
      </c>
      <c r="T182" s="135">
        <f t="shared" ref="T182" si="717">COUNTIF(M183:S183,"★")</f>
        <v>0</v>
      </c>
      <c r="U182" s="135"/>
      <c r="V182" s="135" t="str">
        <f>TEXT(M182,"YYYY-MM")</f>
        <v>2028-03</v>
      </c>
      <c r="W182" s="140" cm="1">
        <f t="array" ref="W182">SUMPRODUCT((M182:S182&gt;=$N$8)*(M182:S182 &lt;= $N$9)*(TEXT(M182:S182,"yyyy-mm")=V182)*(M183:S183 = "●"))</f>
        <v>0</v>
      </c>
      <c r="X182" s="140" cm="1">
        <f t="array" ref="X182">SUMPRODUCT((R182:S182&gt;=$N$8)*(R182:S182 &lt;= $N$9)*(TEXT(R182:S182,"yyyy-mm")=V182)*(R183:S183 = "▲"))</f>
        <v>0</v>
      </c>
      <c r="Y182" s="140" cm="1">
        <f t="array" ref="Y182">SUMPRODUCT((M182:S182&gt;=$N$8)*(M182:S182 &lt;= $N$9)*(TEXT(M182:S182,"yyyy-mm")=V182)*(M183:S183 = "★"))</f>
        <v>0</v>
      </c>
      <c r="Z182" s="135"/>
      <c r="AA182" s="135"/>
      <c r="AB182" s="132">
        <v>149</v>
      </c>
      <c r="AC182" s="141">
        <f>AI180+1</f>
        <v>46986</v>
      </c>
      <c r="AD182" s="141">
        <f t="shared" ref="AD182:AI182" si="718">AC182+1</f>
        <v>46987</v>
      </c>
      <c r="AE182" s="141">
        <f t="shared" si="718"/>
        <v>46988</v>
      </c>
      <c r="AF182" s="141">
        <f t="shared" si="718"/>
        <v>46989</v>
      </c>
      <c r="AG182" s="141">
        <f t="shared" si="718"/>
        <v>46990</v>
      </c>
      <c r="AH182" s="142">
        <f t="shared" si="718"/>
        <v>46991</v>
      </c>
      <c r="AI182" s="143">
        <f t="shared" si="718"/>
        <v>46992</v>
      </c>
      <c r="AJ182" s="68">
        <f t="shared" ref="AJ182" si="719">COUNTIF(AC183:AI183,"★")</f>
        <v>0</v>
      </c>
      <c r="AK182" s="68"/>
      <c r="AL182" s="68" t="str">
        <f>TEXT(AC182,"YYYY-MM")</f>
        <v>2028-08</v>
      </c>
      <c r="AM182" s="69" cm="1">
        <f t="array" ref="AM182">SUMPRODUCT((AC182:AI182&gt;=$N$8)*(AC182:AI182 &lt;= $N$9)*(TEXT(AC182:AI182,"yyyy-mm")=AL182)*(AC183:AI183 = "●"))</f>
        <v>0</v>
      </c>
      <c r="AN182" s="69" cm="1">
        <f t="array" ref="AN182">SUMPRODUCT((AH182:AI182&gt;=$N$8)*(AH182:AI182 &lt;= $N$9)*(TEXT(AH182:AI182,"yyyy-mm")=AL182)*(AH183:AI183 = "▲"))</f>
        <v>0</v>
      </c>
      <c r="AO182" s="69" cm="1">
        <f t="array" ref="AO182">SUMPRODUCT((AC182:AI182&gt;=$N$8)*(AC182:AI182 &lt;= $N$9)*(TEXT(AC182:AI182,"yyyy-mm")=AL182)*(AC183:AI183 = "★"))</f>
        <v>0</v>
      </c>
      <c r="AP182" s="68"/>
      <c r="AQ182" s="19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3"/>
    </row>
    <row r="183" spans="9:55" s="8" customFormat="1" ht="20.25" customHeight="1" thickBot="1" x14ac:dyDescent="0.5">
      <c r="I183" s="4"/>
      <c r="J183" s="86"/>
      <c r="K183" s="135" t="str">
        <f t="shared" ref="K183" si="720">IF(U183&gt;=0.285,"OK","NG")</f>
        <v>NG</v>
      </c>
      <c r="L183" s="136"/>
      <c r="M183" s="144"/>
      <c r="N183" s="144"/>
      <c r="O183" s="144"/>
      <c r="P183" s="144"/>
      <c r="Q183" s="144"/>
      <c r="R183" s="145"/>
      <c r="S183" s="146"/>
      <c r="T183" s="135">
        <f t="shared" ref="T183" si="721">COUNTIF(M183:S183,"●")</f>
        <v>0</v>
      </c>
      <c r="U183" s="147">
        <f t="shared" ref="U183" si="722">IF(COUNTA(M183:S183)=0,-1,IF(OR(COUNTIF(M183:S183,"▲")&gt;6,AND(M182&lt;$N$9,$N$9&lt;S182)),0.285,IF(T182+T183=0,0,T183/(T183+T182))))</f>
        <v>-1</v>
      </c>
      <c r="V183" s="135" t="str">
        <f>TEXT(S182,"YYYY-MM")</f>
        <v>2028-04</v>
      </c>
      <c r="W183" s="140" cm="1">
        <f t="array" ref="W183">IF(V183=V182,0,SUMPRODUCT((M182:S182&gt;=$N$8)*(M182:S182 &lt;= $N$9)*(TEXT(M182:S182,"yyyy-mm")=V183)*(M183:S183 = "●")))</f>
        <v>0</v>
      </c>
      <c r="X183" s="140" cm="1">
        <f t="array" ref="X183">IF(V183=V182,0,SUMPRODUCT((M182:S182&gt;=$N$8)*(M182:S182 &lt;= $N$9)*(TEXT(M182:S182,"yyyy-mm")=V183)*(M183:S183 = "▲")))</f>
        <v>0</v>
      </c>
      <c r="Y183" s="140" cm="1">
        <f t="array" ref="Y183">IF(V183=V182,0,SUMPRODUCT((M182:S182&gt;=$N$8)*(M182:S182 &lt;= $N$9)*(TEXT(M182:S182,"yyyy-mm")=V183)*(M183:S183 = "★")))</f>
        <v>0</v>
      </c>
      <c r="Z183" s="135"/>
      <c r="AA183" s="135" t="str">
        <f t="shared" ref="AA183" si="723">IF(AK183&gt;=0.285,"OK","NG")</f>
        <v>NG</v>
      </c>
      <c r="AB183" s="136"/>
      <c r="AC183" s="144"/>
      <c r="AD183" s="144"/>
      <c r="AE183" s="144"/>
      <c r="AF183" s="144"/>
      <c r="AG183" s="144"/>
      <c r="AH183" s="145"/>
      <c r="AI183" s="146"/>
      <c r="AJ183" s="68">
        <f t="shared" ref="AJ183" si="724">COUNTIF(AC183:AI183,"●")</f>
        <v>0</v>
      </c>
      <c r="AK183" s="70">
        <f t="shared" ref="AK183" si="725">IF(COUNTA(AC183:AI183)=0,-1,IF(OR(COUNTIF(AC183:AI183,"▲")&gt;6,AND(AC182&lt;$N$9,$N$9&lt;AI182)),0.285,IF(AJ182+AJ183=0,0,AJ183/(AJ183+AJ182))))</f>
        <v>-1</v>
      </c>
      <c r="AL183" s="68" t="str">
        <f>TEXT(AI182,"YYYY-MM")</f>
        <v>2028-08</v>
      </c>
      <c r="AM183" s="69" cm="1">
        <f t="array" ref="AM183">IF(AL183=AL182,0,SUMPRODUCT((AC182:AI182&gt;=$N$8)*(AC182:AI182 &lt;= $N$9)*(TEXT(AC182:AI182,"yyyy-mm")=AL183)*(AC183:AI183 = "●")))</f>
        <v>0</v>
      </c>
      <c r="AN183" s="69" cm="1">
        <f t="array" ref="AN183">IF(AL183=AL182,0,SUMPRODUCT((AC182:AI182&gt;=$N$8)*(AC182:AI182 &lt;= $N$9)*(TEXT(AC182:AI182,"yyyy-mm")=AL183)*(AC183:AI183 = "▲")))</f>
        <v>0</v>
      </c>
      <c r="AO183" s="69" cm="1">
        <f t="array" ref="AO183">IF(AL183=AL182,0,SUMPRODUCT((AC182:AI182&gt;=$N$8)*(AC182:AI182 &lt;= $N$9)*(TEXT(AC182:AI182,"yyyy-mm")=AL183)*(AC183:AI183 = "★")))</f>
        <v>0</v>
      </c>
      <c r="AP183" s="68"/>
      <c r="AQ183" s="19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3"/>
    </row>
    <row r="184" spans="9:55" s="8" customFormat="1" ht="20.25" customHeight="1" x14ac:dyDescent="0.45">
      <c r="I184" s="4"/>
      <c r="J184" s="86"/>
      <c r="K184" s="135"/>
      <c r="L184" s="132">
        <v>129</v>
      </c>
      <c r="M184" s="141">
        <f>S182+1</f>
        <v>46846</v>
      </c>
      <c r="N184" s="141">
        <f t="shared" ref="N184:S184" si="726">M184+1</f>
        <v>46847</v>
      </c>
      <c r="O184" s="141">
        <f t="shared" si="726"/>
        <v>46848</v>
      </c>
      <c r="P184" s="141">
        <f t="shared" si="726"/>
        <v>46849</v>
      </c>
      <c r="Q184" s="141">
        <f t="shared" si="726"/>
        <v>46850</v>
      </c>
      <c r="R184" s="142">
        <f t="shared" si="726"/>
        <v>46851</v>
      </c>
      <c r="S184" s="143">
        <f t="shared" si="726"/>
        <v>46852</v>
      </c>
      <c r="T184" s="135">
        <f t="shared" ref="T184" si="727">COUNTIF(M185:S185,"★")</f>
        <v>0</v>
      </c>
      <c r="U184" s="135"/>
      <c r="V184" s="135" t="str">
        <f>TEXT(M184,"YYYY-MM")</f>
        <v>2028-04</v>
      </c>
      <c r="W184" s="140" cm="1">
        <f t="array" ref="W184">SUMPRODUCT((M184:S184&gt;=$N$8)*(M184:S184 &lt;= $N$9)*(TEXT(M184:S184,"yyyy-mm")=V184)*(M185:S185 = "●"))</f>
        <v>0</v>
      </c>
      <c r="X184" s="140" cm="1">
        <f t="array" ref="X184">SUMPRODUCT((R184:S184&gt;=$N$8)*(R184:S184 &lt;= $N$9)*(TEXT(R184:S184,"yyyy-mm")=V184)*(R185:S185 = "▲"))</f>
        <v>0</v>
      </c>
      <c r="Y184" s="140" cm="1">
        <f t="array" ref="Y184">SUMPRODUCT((M184:S184&gt;=$N$8)*(M184:S184 &lt;= $N$9)*(TEXT(M184:S184,"yyyy-mm")=V184)*(M185:S185 = "★"))</f>
        <v>0</v>
      </c>
      <c r="Z184" s="135"/>
      <c r="AA184" s="135"/>
      <c r="AB184" s="132">
        <v>150</v>
      </c>
      <c r="AC184" s="141">
        <f>AI182+1</f>
        <v>46993</v>
      </c>
      <c r="AD184" s="141">
        <f t="shared" ref="AD184:AI184" si="728">AC184+1</f>
        <v>46994</v>
      </c>
      <c r="AE184" s="141">
        <f t="shared" si="728"/>
        <v>46995</v>
      </c>
      <c r="AF184" s="141">
        <f t="shared" si="728"/>
        <v>46996</v>
      </c>
      <c r="AG184" s="141">
        <f t="shared" si="728"/>
        <v>46997</v>
      </c>
      <c r="AH184" s="142">
        <f t="shared" si="728"/>
        <v>46998</v>
      </c>
      <c r="AI184" s="143">
        <f t="shared" si="728"/>
        <v>46999</v>
      </c>
      <c r="AJ184" s="68">
        <f t="shared" ref="AJ184" si="729">COUNTIF(AC185:AI185,"★")</f>
        <v>0</v>
      </c>
      <c r="AK184" s="68"/>
      <c r="AL184" s="68" t="str">
        <f>TEXT(AC184,"YYYY-MM")</f>
        <v>2028-08</v>
      </c>
      <c r="AM184" s="69" cm="1">
        <f t="array" ref="AM184">SUMPRODUCT((AC184:AI184&gt;=$N$8)*(AC184:AI184 &lt;= $N$9)*(TEXT(AC184:AI184,"yyyy-mm")=AL184)*(AC185:AI185 = "●"))</f>
        <v>0</v>
      </c>
      <c r="AN184" s="69" cm="1">
        <f t="array" ref="AN184">SUMPRODUCT((AH184:AI184&gt;=$N$8)*(AH184:AI184 &lt;= $N$9)*(TEXT(AH184:AI184,"yyyy-mm")=AL184)*(AH185:AI185 = "▲"))</f>
        <v>0</v>
      </c>
      <c r="AO184" s="69" cm="1">
        <f t="array" ref="AO184">SUMPRODUCT((AC184:AI184&gt;=$N$8)*(AC184:AI184 &lt;= $N$9)*(TEXT(AC184:AI184,"yyyy-mm")=AL184)*(AC185:AI185 = "★"))</f>
        <v>0</v>
      </c>
      <c r="AP184" s="68"/>
      <c r="AQ184" s="19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3"/>
    </row>
    <row r="185" spans="9:55" s="8" customFormat="1" ht="20.25" customHeight="1" thickBot="1" x14ac:dyDescent="0.5">
      <c r="I185" s="4"/>
      <c r="J185" s="86"/>
      <c r="K185" s="135" t="str">
        <f t="shared" ref="K185" si="730">IF(U185&gt;=0.285,"OK","NG")</f>
        <v>NG</v>
      </c>
      <c r="L185" s="136"/>
      <c r="M185" s="144"/>
      <c r="N185" s="144"/>
      <c r="O185" s="144"/>
      <c r="P185" s="144"/>
      <c r="Q185" s="144"/>
      <c r="R185" s="145"/>
      <c r="S185" s="146"/>
      <c r="T185" s="135">
        <f t="shared" ref="T185" si="731">COUNTIF(M185:S185,"●")</f>
        <v>0</v>
      </c>
      <c r="U185" s="147">
        <f t="shared" ref="U185" si="732">IF(COUNTA(M185:S185)=0,-1,IF(OR(COUNTIF(M185:S185,"▲")&gt;6,AND(M184&lt;$N$9,$N$9&lt;S184)),0.285,IF(T184+T185=0,0,T185/(T185+T184))))</f>
        <v>-1</v>
      </c>
      <c r="V185" s="135" t="str">
        <f>TEXT(S184,"YYYY-MM")</f>
        <v>2028-04</v>
      </c>
      <c r="W185" s="140" cm="1">
        <f t="array" ref="W185">IF(V185=V184,0,SUMPRODUCT((M184:S184&gt;=$N$8)*(M184:S184 &lt;= $N$9)*(TEXT(M184:S184,"yyyy-mm")=V185)*(M185:S185 = "●")))</f>
        <v>0</v>
      </c>
      <c r="X185" s="140" cm="1">
        <f t="array" ref="X185">IF(V185=V184,0,SUMPRODUCT((M184:S184&gt;=$N$8)*(M184:S184 &lt;= $N$9)*(TEXT(M184:S184,"yyyy-mm")=V185)*(M185:S185 = "▲")))</f>
        <v>0</v>
      </c>
      <c r="Y185" s="140" cm="1">
        <f t="array" ref="Y185">IF(V185=V184,0,SUMPRODUCT((M184:S184&gt;=$N$8)*(M184:S184 &lt;= $N$9)*(TEXT(M184:S184,"yyyy-mm")=V185)*(M185:S185 = "★")))</f>
        <v>0</v>
      </c>
      <c r="Z185" s="135"/>
      <c r="AA185" s="135" t="str">
        <f t="shared" ref="AA185" si="733">IF(AK185&gt;=0.285,"OK","NG")</f>
        <v>NG</v>
      </c>
      <c r="AB185" s="136"/>
      <c r="AC185" s="144"/>
      <c r="AD185" s="144"/>
      <c r="AE185" s="144"/>
      <c r="AF185" s="144"/>
      <c r="AG185" s="144"/>
      <c r="AH185" s="145"/>
      <c r="AI185" s="146"/>
      <c r="AJ185" s="68">
        <f t="shared" ref="AJ185" si="734">COUNTIF(AC185:AI185,"●")</f>
        <v>0</v>
      </c>
      <c r="AK185" s="70">
        <f t="shared" ref="AK185" si="735">IF(COUNTA(AC185:AI185)=0,-1,IF(OR(COUNTIF(AC185:AI185,"▲")&gt;6,AND(AC184&lt;$N$9,$N$9&lt;AI184)),0.285,IF(AJ184+AJ185=0,0,AJ185/(AJ185+AJ184))))</f>
        <v>-1</v>
      </c>
      <c r="AL185" s="68" t="str">
        <f>TEXT(AI184,"YYYY-MM")</f>
        <v>2028-09</v>
      </c>
      <c r="AM185" s="69" cm="1">
        <f t="array" ref="AM185">IF(AL185=AL184,0,SUMPRODUCT((AC184:AI184&gt;=$N$8)*(AC184:AI184 &lt;= $N$9)*(TEXT(AC184:AI184,"yyyy-mm")=AL185)*(AC185:AI185 = "●")))</f>
        <v>0</v>
      </c>
      <c r="AN185" s="69" cm="1">
        <f t="array" ref="AN185">IF(AL185=AL184,0,SUMPRODUCT((AC184:AI184&gt;=$N$8)*(AC184:AI184 &lt;= $N$9)*(TEXT(AC184:AI184,"yyyy-mm")=AL185)*(AC185:AI185 = "▲")))</f>
        <v>0</v>
      </c>
      <c r="AO185" s="69" cm="1">
        <f t="array" ref="AO185">IF(AL185=AL184,0,SUMPRODUCT((AC184:AI184&gt;=$N$8)*(AC184:AI184 &lt;= $N$9)*(TEXT(AC184:AI184,"yyyy-mm")=AL185)*(AC185:AI185 = "★")))</f>
        <v>0</v>
      </c>
      <c r="AP185" s="68"/>
      <c r="AQ185" s="19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3"/>
    </row>
    <row r="186" spans="9:55" s="8" customFormat="1" ht="20.25" customHeight="1" x14ac:dyDescent="0.45">
      <c r="I186" s="4"/>
      <c r="J186" s="86"/>
      <c r="K186" s="135"/>
      <c r="L186" s="132">
        <v>130</v>
      </c>
      <c r="M186" s="141">
        <f>S184+1</f>
        <v>46853</v>
      </c>
      <c r="N186" s="141">
        <f t="shared" ref="N186:S186" si="736">M186+1</f>
        <v>46854</v>
      </c>
      <c r="O186" s="141">
        <f t="shared" si="736"/>
        <v>46855</v>
      </c>
      <c r="P186" s="141">
        <f t="shared" si="736"/>
        <v>46856</v>
      </c>
      <c r="Q186" s="141">
        <f t="shared" si="736"/>
        <v>46857</v>
      </c>
      <c r="R186" s="142">
        <f t="shared" si="736"/>
        <v>46858</v>
      </c>
      <c r="S186" s="143">
        <f t="shared" si="736"/>
        <v>46859</v>
      </c>
      <c r="T186" s="135">
        <f t="shared" ref="T186" si="737">COUNTIF(M187:S187,"★")</f>
        <v>0</v>
      </c>
      <c r="U186" s="135"/>
      <c r="V186" s="135" t="str">
        <f>TEXT(M186,"YYYY-MM")</f>
        <v>2028-04</v>
      </c>
      <c r="W186" s="140" cm="1">
        <f t="array" ref="W186">SUMPRODUCT((M186:S186&gt;=$N$8)*(M186:S186 &lt;= $N$9)*(TEXT(M186:S186,"yyyy-mm")=V186)*(M187:S187 = "●"))</f>
        <v>0</v>
      </c>
      <c r="X186" s="140" cm="1">
        <f t="array" ref="X186">SUMPRODUCT((R186:S186&gt;=$N$8)*(R186:S186 &lt;= $N$9)*(TEXT(R186:S186,"yyyy-mm")=V186)*(R187:S187 = "▲"))</f>
        <v>0</v>
      </c>
      <c r="Y186" s="140" cm="1">
        <f t="array" ref="Y186">SUMPRODUCT((M186:S186&gt;=$N$8)*(M186:S186 &lt;= $N$9)*(TEXT(M186:S186,"yyyy-mm")=V186)*(M187:S187 = "★"))</f>
        <v>0</v>
      </c>
      <c r="Z186" s="135"/>
      <c r="AA186" s="135"/>
      <c r="AB186" s="132">
        <v>151</v>
      </c>
      <c r="AC186" s="141">
        <f>AI184+1</f>
        <v>47000</v>
      </c>
      <c r="AD186" s="141">
        <f t="shared" ref="AD186:AI186" si="738">AC186+1</f>
        <v>47001</v>
      </c>
      <c r="AE186" s="141">
        <f t="shared" si="738"/>
        <v>47002</v>
      </c>
      <c r="AF186" s="141">
        <f t="shared" si="738"/>
        <v>47003</v>
      </c>
      <c r="AG186" s="141">
        <f t="shared" si="738"/>
        <v>47004</v>
      </c>
      <c r="AH186" s="142">
        <f t="shared" si="738"/>
        <v>47005</v>
      </c>
      <c r="AI186" s="143">
        <f t="shared" si="738"/>
        <v>47006</v>
      </c>
      <c r="AJ186" s="68">
        <f t="shared" ref="AJ186" si="739">COUNTIF(AC187:AI187,"★")</f>
        <v>0</v>
      </c>
      <c r="AK186" s="68"/>
      <c r="AL186" s="68" t="str">
        <f>TEXT(AC186,"YYYY-MM")</f>
        <v>2028-09</v>
      </c>
      <c r="AM186" s="69" cm="1">
        <f t="array" ref="AM186">SUMPRODUCT((AC186:AI186&gt;=$N$8)*(AC186:AI186 &lt;= $N$9)*(TEXT(AC186:AI186,"yyyy-mm")=AL186)*(AC187:AI187 = "●"))</f>
        <v>0</v>
      </c>
      <c r="AN186" s="69" cm="1">
        <f t="array" ref="AN186">SUMPRODUCT((AH186:AI186&gt;=$N$8)*(AH186:AI186 &lt;= $N$9)*(TEXT(AH186:AI186,"yyyy-mm")=AL186)*(AH187:AI187 = "▲"))</f>
        <v>0</v>
      </c>
      <c r="AO186" s="69" cm="1">
        <f t="array" ref="AO186">SUMPRODUCT((AC186:AI186&gt;=$N$8)*(AC186:AI186 &lt;= $N$9)*(TEXT(AC186:AI186,"yyyy-mm")=AL186)*(AC187:AI187 = "★"))</f>
        <v>0</v>
      </c>
      <c r="AP186" s="68"/>
      <c r="AQ186" s="19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3"/>
    </row>
    <row r="187" spans="9:55" s="8" customFormat="1" ht="20.25" customHeight="1" thickBot="1" x14ac:dyDescent="0.5">
      <c r="I187" s="4"/>
      <c r="J187" s="86"/>
      <c r="K187" s="135" t="str">
        <f t="shared" ref="K187" si="740">IF(U187&gt;=0.285,"OK","NG")</f>
        <v>NG</v>
      </c>
      <c r="L187" s="136"/>
      <c r="M187" s="144"/>
      <c r="N187" s="144"/>
      <c r="O187" s="144"/>
      <c r="P187" s="144"/>
      <c r="Q187" s="144"/>
      <c r="R187" s="145"/>
      <c r="S187" s="146"/>
      <c r="T187" s="135">
        <f t="shared" ref="T187" si="741">COUNTIF(M187:S187,"●")</f>
        <v>0</v>
      </c>
      <c r="U187" s="147">
        <f t="shared" ref="U187" si="742">IF(COUNTA(M187:S187)=0,-1,IF(OR(COUNTIF(M187:S187,"▲")&gt;6,AND(M186&lt;$N$9,$N$9&lt;S186)),0.285,IF(T186+T187=0,0,T187/(T187+T186))))</f>
        <v>-1</v>
      </c>
      <c r="V187" s="135" t="str">
        <f>TEXT(S186,"YYYY-MM")</f>
        <v>2028-04</v>
      </c>
      <c r="W187" s="140" cm="1">
        <f t="array" ref="W187">IF(V187=V186,0,SUMPRODUCT((M186:S186&gt;=$N$8)*(M186:S186 &lt;= $N$9)*(TEXT(M186:S186,"yyyy-mm")=V187)*(M187:S187 = "●")))</f>
        <v>0</v>
      </c>
      <c r="X187" s="140" cm="1">
        <f t="array" ref="X187">IF(V187=V186,0,SUMPRODUCT((M186:S186&gt;=$N$8)*(M186:S186 &lt;= $N$9)*(TEXT(M186:S186,"yyyy-mm")=V187)*(M187:S187 = "▲")))</f>
        <v>0</v>
      </c>
      <c r="Y187" s="140" cm="1">
        <f t="array" ref="Y187">IF(V187=V186,0,SUMPRODUCT((M186:S186&gt;=$N$8)*(M186:S186 &lt;= $N$9)*(TEXT(M186:S186,"yyyy-mm")=V187)*(M187:S187 = "★")))</f>
        <v>0</v>
      </c>
      <c r="Z187" s="135"/>
      <c r="AA187" s="135" t="str">
        <f t="shared" ref="AA187" si="743">IF(AK187&gt;=0.285,"OK","NG")</f>
        <v>NG</v>
      </c>
      <c r="AB187" s="136"/>
      <c r="AC187" s="144"/>
      <c r="AD187" s="144"/>
      <c r="AE187" s="144"/>
      <c r="AF187" s="144"/>
      <c r="AG187" s="144"/>
      <c r="AH187" s="145"/>
      <c r="AI187" s="146"/>
      <c r="AJ187" s="68">
        <f t="shared" ref="AJ187" si="744">COUNTIF(AC187:AI187,"●")</f>
        <v>0</v>
      </c>
      <c r="AK187" s="70">
        <f t="shared" ref="AK187" si="745">IF(COUNTA(AC187:AI187)=0,-1,IF(OR(COUNTIF(AC187:AI187,"▲")&gt;6,AND(AC186&lt;$N$9,$N$9&lt;AI186)),0.285,IF(AJ186+AJ187=0,0,AJ187/(AJ187+AJ186))))</f>
        <v>-1</v>
      </c>
      <c r="AL187" s="68" t="str">
        <f>TEXT(AI186,"YYYY-MM")</f>
        <v>2028-09</v>
      </c>
      <c r="AM187" s="69" cm="1">
        <f t="array" ref="AM187">IF(AL187=AL186,0,SUMPRODUCT((AC186:AI186&gt;=$N$8)*(AC186:AI186 &lt;= $N$9)*(TEXT(AC186:AI186,"yyyy-mm")=AL187)*(AC187:AI187 = "●")))</f>
        <v>0</v>
      </c>
      <c r="AN187" s="69" cm="1">
        <f t="array" ref="AN187">IF(AL187=AL186,0,SUMPRODUCT((AC186:AI186&gt;=$N$8)*(AC186:AI186 &lt;= $N$9)*(TEXT(AC186:AI186,"yyyy-mm")=AL187)*(AC187:AI187 = "▲")))</f>
        <v>0</v>
      </c>
      <c r="AO187" s="69" cm="1">
        <f t="array" ref="AO187">IF(AL187=AL186,0,SUMPRODUCT((AC186:AI186&gt;=$N$8)*(AC186:AI186 &lt;= $N$9)*(TEXT(AC186:AI186,"yyyy-mm")=AL187)*(AC187:AI187 = "★")))</f>
        <v>0</v>
      </c>
      <c r="AP187" s="68"/>
      <c r="AQ187" s="19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3"/>
    </row>
    <row r="188" spans="9:55" s="8" customFormat="1" ht="20.25" customHeight="1" x14ac:dyDescent="0.45">
      <c r="I188" s="4"/>
      <c r="J188" s="86"/>
      <c r="K188" s="135"/>
      <c r="L188" s="132">
        <v>131</v>
      </c>
      <c r="M188" s="141">
        <f>S186+1</f>
        <v>46860</v>
      </c>
      <c r="N188" s="141">
        <f t="shared" ref="N188:S188" si="746">M188+1</f>
        <v>46861</v>
      </c>
      <c r="O188" s="141">
        <f t="shared" si="746"/>
        <v>46862</v>
      </c>
      <c r="P188" s="141">
        <f t="shared" si="746"/>
        <v>46863</v>
      </c>
      <c r="Q188" s="141">
        <f t="shared" si="746"/>
        <v>46864</v>
      </c>
      <c r="R188" s="142">
        <f t="shared" si="746"/>
        <v>46865</v>
      </c>
      <c r="S188" s="143">
        <f t="shared" si="746"/>
        <v>46866</v>
      </c>
      <c r="T188" s="135">
        <f t="shared" ref="T188" si="747">COUNTIF(M189:S189,"★")</f>
        <v>0</v>
      </c>
      <c r="U188" s="135"/>
      <c r="V188" s="135" t="str">
        <f>TEXT(M188,"YYYY-MM")</f>
        <v>2028-04</v>
      </c>
      <c r="W188" s="140" cm="1">
        <f t="array" ref="W188">SUMPRODUCT((M188:S188&gt;=$N$8)*(M188:S188 &lt;= $N$9)*(TEXT(M188:S188,"yyyy-mm")=V188)*(M189:S189 = "●"))</f>
        <v>0</v>
      </c>
      <c r="X188" s="140" cm="1">
        <f t="array" ref="X188">SUMPRODUCT((R188:S188&gt;=$N$8)*(R188:S188 &lt;= $N$9)*(TEXT(R188:S188,"yyyy-mm")=V188)*(R189:S189 = "▲"))</f>
        <v>0</v>
      </c>
      <c r="Y188" s="140" cm="1">
        <f t="array" ref="Y188">SUMPRODUCT((M188:S188&gt;=$N$8)*(M188:S188 &lt;= $N$9)*(TEXT(M188:S188,"yyyy-mm")=V188)*(M189:S189 = "★"))</f>
        <v>0</v>
      </c>
      <c r="Z188" s="135"/>
      <c r="AA188" s="135"/>
      <c r="AB188" s="132">
        <v>152</v>
      </c>
      <c r="AC188" s="141">
        <f>AI186+1</f>
        <v>47007</v>
      </c>
      <c r="AD188" s="141">
        <f t="shared" ref="AD188:AI188" si="748">AC188+1</f>
        <v>47008</v>
      </c>
      <c r="AE188" s="141">
        <f t="shared" si="748"/>
        <v>47009</v>
      </c>
      <c r="AF188" s="141">
        <f t="shared" si="748"/>
        <v>47010</v>
      </c>
      <c r="AG188" s="141">
        <f t="shared" si="748"/>
        <v>47011</v>
      </c>
      <c r="AH188" s="142">
        <f t="shared" si="748"/>
        <v>47012</v>
      </c>
      <c r="AI188" s="143">
        <f t="shared" si="748"/>
        <v>47013</v>
      </c>
      <c r="AJ188" s="68">
        <f t="shared" ref="AJ188" si="749">COUNTIF(AC189:AI189,"★")</f>
        <v>0</v>
      </c>
      <c r="AK188" s="68"/>
      <c r="AL188" s="68" t="str">
        <f>TEXT(AC188,"YYYY-MM")</f>
        <v>2028-09</v>
      </c>
      <c r="AM188" s="69" cm="1">
        <f t="array" ref="AM188">SUMPRODUCT((AC188:AI188&gt;=$N$8)*(AC188:AI188 &lt;= $N$9)*(TEXT(AC188:AI188,"yyyy-mm")=AL188)*(AC189:AI189 = "●"))</f>
        <v>0</v>
      </c>
      <c r="AN188" s="69" cm="1">
        <f t="array" ref="AN188">SUMPRODUCT((AH188:AI188&gt;=$N$8)*(AH188:AI188 &lt;= $N$9)*(TEXT(AH188:AI188,"yyyy-mm")=AL188)*(AH189:AI189 = "▲"))</f>
        <v>0</v>
      </c>
      <c r="AO188" s="69" cm="1">
        <f t="array" ref="AO188">SUMPRODUCT((AC188:AI188&gt;=$N$8)*(AC188:AI188 &lt;= $N$9)*(TEXT(AC188:AI188,"yyyy-mm")=AL188)*(AC189:AI189 = "★"))</f>
        <v>0</v>
      </c>
      <c r="AP188" s="68"/>
      <c r="AQ188" s="19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3"/>
    </row>
    <row r="189" spans="9:55" s="8" customFormat="1" ht="20.25" customHeight="1" thickBot="1" x14ac:dyDescent="0.5">
      <c r="I189" s="4"/>
      <c r="J189" s="86"/>
      <c r="K189" s="135" t="str">
        <f t="shared" ref="K189" si="750">IF(U189&gt;=0.285,"OK","NG")</f>
        <v>NG</v>
      </c>
      <c r="L189" s="136"/>
      <c r="M189" s="144"/>
      <c r="N189" s="144"/>
      <c r="O189" s="144"/>
      <c r="P189" s="144"/>
      <c r="Q189" s="144"/>
      <c r="R189" s="145"/>
      <c r="S189" s="146"/>
      <c r="T189" s="135">
        <f t="shared" ref="T189" si="751">COUNTIF(M189:S189,"●")</f>
        <v>0</v>
      </c>
      <c r="U189" s="147">
        <f t="shared" ref="U189" si="752">IF(COUNTA(M189:S189)=0,-1,IF(OR(COUNTIF(M189:S189,"▲")&gt;6,AND(M188&lt;$N$9,$N$9&lt;S188)),0.285,IF(T188+T189=0,0,T189/(T189+T188))))</f>
        <v>-1</v>
      </c>
      <c r="V189" s="135" t="str">
        <f>TEXT(S188,"YYYY-MM")</f>
        <v>2028-04</v>
      </c>
      <c r="W189" s="140" cm="1">
        <f t="array" ref="W189">IF(V189=V188,0,SUMPRODUCT((M188:S188&gt;=$N$8)*(M188:S188 &lt;= $N$9)*(TEXT(M188:S188,"yyyy-mm")=V189)*(M189:S189 = "●")))</f>
        <v>0</v>
      </c>
      <c r="X189" s="140" cm="1">
        <f t="array" ref="X189">IF(V189=V188,0,SUMPRODUCT((M188:S188&gt;=$N$8)*(M188:S188 &lt;= $N$9)*(TEXT(M188:S188,"yyyy-mm")=V189)*(M189:S189 = "▲")))</f>
        <v>0</v>
      </c>
      <c r="Y189" s="140" cm="1">
        <f t="array" ref="Y189">IF(V189=V188,0,SUMPRODUCT((M188:S188&gt;=$N$8)*(M188:S188 &lt;= $N$9)*(TEXT(M188:S188,"yyyy-mm")=V189)*(M189:S189 = "★")))</f>
        <v>0</v>
      </c>
      <c r="Z189" s="135"/>
      <c r="AA189" s="135" t="str">
        <f t="shared" ref="AA189" si="753">IF(AK189&gt;=0.285,"OK","NG")</f>
        <v>NG</v>
      </c>
      <c r="AB189" s="136"/>
      <c r="AC189" s="144"/>
      <c r="AD189" s="144"/>
      <c r="AE189" s="144"/>
      <c r="AF189" s="144"/>
      <c r="AG189" s="144"/>
      <c r="AH189" s="145"/>
      <c r="AI189" s="146"/>
      <c r="AJ189" s="68">
        <f t="shared" ref="AJ189" si="754">COUNTIF(AC189:AI189,"●")</f>
        <v>0</v>
      </c>
      <c r="AK189" s="70">
        <f t="shared" ref="AK189" si="755">IF(COUNTA(AC189:AI189)=0,-1,IF(OR(COUNTIF(AC189:AI189,"▲")&gt;6,AND(AC188&lt;$N$9,$N$9&lt;AI188)),0.285,IF(AJ188+AJ189=0,0,AJ189/(AJ189+AJ188))))</f>
        <v>-1</v>
      </c>
      <c r="AL189" s="68" t="str">
        <f>TEXT(AI188,"YYYY-MM")</f>
        <v>2028-09</v>
      </c>
      <c r="AM189" s="69" cm="1">
        <f t="array" ref="AM189">IF(AL189=AL188,0,SUMPRODUCT((AC188:AI188&gt;=$N$8)*(AC188:AI188 &lt;= $N$9)*(TEXT(AC188:AI188,"yyyy-mm")=AL189)*(AC189:AI189 = "●")))</f>
        <v>0</v>
      </c>
      <c r="AN189" s="69" cm="1">
        <f t="array" ref="AN189">IF(AL189=AL188,0,SUMPRODUCT((AC188:AI188&gt;=$N$8)*(AC188:AI188 &lt;= $N$9)*(TEXT(AC188:AI188,"yyyy-mm")=AL189)*(AC189:AI189 = "▲")))</f>
        <v>0</v>
      </c>
      <c r="AO189" s="69" cm="1">
        <f t="array" ref="AO189">IF(AL189=AL188,0,SUMPRODUCT((AC188:AI188&gt;=$N$8)*(AC188:AI188 &lt;= $N$9)*(TEXT(AC188:AI188,"yyyy-mm")=AL189)*(AC189:AI189 = "★")))</f>
        <v>0</v>
      </c>
      <c r="AP189" s="68"/>
      <c r="AQ189" s="19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3"/>
    </row>
    <row r="190" spans="9:55" s="8" customFormat="1" ht="20.25" customHeight="1" x14ac:dyDescent="0.45">
      <c r="I190" s="4"/>
      <c r="J190" s="86"/>
      <c r="K190" s="135"/>
      <c r="L190" s="132">
        <v>132</v>
      </c>
      <c r="M190" s="141">
        <f>S188+1</f>
        <v>46867</v>
      </c>
      <c r="N190" s="141">
        <f t="shared" ref="N190:S190" si="756">M190+1</f>
        <v>46868</v>
      </c>
      <c r="O190" s="141">
        <f t="shared" si="756"/>
        <v>46869</v>
      </c>
      <c r="P190" s="141">
        <f t="shared" si="756"/>
        <v>46870</v>
      </c>
      <c r="Q190" s="141">
        <f t="shared" si="756"/>
        <v>46871</v>
      </c>
      <c r="R190" s="142">
        <f t="shared" si="756"/>
        <v>46872</v>
      </c>
      <c r="S190" s="143">
        <f t="shared" si="756"/>
        <v>46873</v>
      </c>
      <c r="T190" s="135">
        <f t="shared" ref="T190" si="757">COUNTIF(M191:S191,"★")</f>
        <v>0</v>
      </c>
      <c r="U190" s="135"/>
      <c r="V190" s="135" t="str">
        <f>TEXT(M190,"YYYY-MM")</f>
        <v>2028-04</v>
      </c>
      <c r="W190" s="140" cm="1">
        <f t="array" ref="W190">SUMPRODUCT((M190:S190&gt;=$N$8)*(M190:S190 &lt;= $N$9)*(TEXT(M190:S190,"yyyy-mm")=V190)*(M191:S191 = "●"))</f>
        <v>0</v>
      </c>
      <c r="X190" s="140" cm="1">
        <f t="array" ref="X190">SUMPRODUCT((R190:S190&gt;=$N$8)*(R190:S190 &lt;= $N$9)*(TEXT(R190:S190,"yyyy-mm")=V190)*(R191:S191 = "▲"))</f>
        <v>0</v>
      </c>
      <c r="Y190" s="140" cm="1">
        <f t="array" ref="Y190">SUMPRODUCT((M190:S190&gt;=$N$8)*(M190:S190 &lt;= $N$9)*(TEXT(M190:S190,"yyyy-mm")=V190)*(M191:S191 = "★"))</f>
        <v>0</v>
      </c>
      <c r="Z190" s="135"/>
      <c r="AA190" s="135"/>
      <c r="AB190" s="132">
        <v>153</v>
      </c>
      <c r="AC190" s="141">
        <f>AI188+1</f>
        <v>47014</v>
      </c>
      <c r="AD190" s="141">
        <f t="shared" ref="AD190:AI190" si="758">AC190+1</f>
        <v>47015</v>
      </c>
      <c r="AE190" s="141">
        <f t="shared" si="758"/>
        <v>47016</v>
      </c>
      <c r="AF190" s="141">
        <f t="shared" si="758"/>
        <v>47017</v>
      </c>
      <c r="AG190" s="141">
        <f t="shared" si="758"/>
        <v>47018</v>
      </c>
      <c r="AH190" s="142">
        <f t="shared" si="758"/>
        <v>47019</v>
      </c>
      <c r="AI190" s="143">
        <f t="shared" si="758"/>
        <v>47020</v>
      </c>
      <c r="AJ190" s="68">
        <f t="shared" ref="AJ190" si="759">COUNTIF(AC191:AI191,"★")</f>
        <v>0</v>
      </c>
      <c r="AK190" s="68"/>
      <c r="AL190" s="68" t="str">
        <f>TEXT(AC190,"YYYY-MM")</f>
        <v>2028-09</v>
      </c>
      <c r="AM190" s="69" cm="1">
        <f t="array" ref="AM190">SUMPRODUCT((AC190:AI190&gt;=$N$8)*(AC190:AI190 &lt;= $N$9)*(TEXT(AC190:AI190,"yyyy-mm")=AL190)*(AC191:AI191 = "●"))</f>
        <v>0</v>
      </c>
      <c r="AN190" s="69" cm="1">
        <f t="array" ref="AN190">SUMPRODUCT((AH190:AI190&gt;=$N$8)*(AH190:AI190 &lt;= $N$9)*(TEXT(AH190:AI190,"yyyy-mm")=AL190)*(AH191:AI191 = "▲"))</f>
        <v>0</v>
      </c>
      <c r="AO190" s="69" cm="1">
        <f t="array" ref="AO190">SUMPRODUCT((AC190:AI190&gt;=$N$8)*(AC190:AI190 &lt;= $N$9)*(TEXT(AC190:AI190,"yyyy-mm")=AL190)*(AC191:AI191 = "★"))</f>
        <v>0</v>
      </c>
      <c r="AP190" s="68"/>
      <c r="AQ190" s="19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3"/>
    </row>
    <row r="191" spans="9:55" s="8" customFormat="1" ht="20.25" customHeight="1" thickBot="1" x14ac:dyDescent="0.5">
      <c r="I191" s="4"/>
      <c r="J191" s="86"/>
      <c r="K191" s="135" t="str">
        <f t="shared" ref="K191:K201" si="760">IF(U191&gt;=0.285,"OK","NG")</f>
        <v>NG</v>
      </c>
      <c r="L191" s="136"/>
      <c r="M191" s="144"/>
      <c r="N191" s="144"/>
      <c r="O191" s="144"/>
      <c r="P191" s="144"/>
      <c r="Q191" s="144"/>
      <c r="R191" s="145"/>
      <c r="S191" s="146"/>
      <c r="T191" s="135">
        <f t="shared" ref="T191" si="761">COUNTIF(M191:S191,"●")</f>
        <v>0</v>
      </c>
      <c r="U191" s="147">
        <f t="shared" ref="U191:U201" si="762">IF(COUNTA(M191:S191)=0,-1,IF(OR(COUNTIF(M191:S191,"▲")&gt;6,AND(M190&lt;$N$9,$N$9&lt;S190)),0.285,IF(T190+T191=0,0,T191/(T191+T190))))</f>
        <v>-1</v>
      </c>
      <c r="V191" s="135" t="str">
        <f>TEXT(S190,"YYYY-MM")</f>
        <v>2028-04</v>
      </c>
      <c r="W191" s="140" cm="1">
        <f t="array" ref="W191">IF(V191=V190,0,SUMPRODUCT((M190:S190&gt;=$N$8)*(M190:S190 &lt;= $N$9)*(TEXT(M190:S190,"yyyy-mm")=V191)*(M191:S191 = "●")))</f>
        <v>0</v>
      </c>
      <c r="X191" s="140" cm="1">
        <f t="array" ref="X191">IF(V191=V190,0,SUMPRODUCT((M190:S190&gt;=$N$8)*(M190:S190 &lt;= $N$9)*(TEXT(M190:S190,"yyyy-mm")=V191)*(M191:S191 = "▲")))</f>
        <v>0</v>
      </c>
      <c r="Y191" s="140" cm="1">
        <f t="array" ref="Y191">IF(V191=V190,0,SUMPRODUCT((M190:S190&gt;=$N$8)*(M190:S190 &lt;= $N$9)*(TEXT(M190:S190,"yyyy-mm")=V191)*(M191:S191 = "★")))</f>
        <v>0</v>
      </c>
      <c r="Z191" s="135"/>
      <c r="AA191" s="135" t="str">
        <f t="shared" ref="AA191:AA201" si="763">IF(AK191&gt;=0.285,"OK","NG")</f>
        <v>NG</v>
      </c>
      <c r="AB191" s="136"/>
      <c r="AC191" s="144"/>
      <c r="AD191" s="144"/>
      <c r="AE191" s="144"/>
      <c r="AF191" s="144"/>
      <c r="AG191" s="144"/>
      <c r="AH191" s="145"/>
      <c r="AI191" s="146"/>
      <c r="AJ191" s="68">
        <f t="shared" ref="AJ191" si="764">COUNTIF(AC191:AI191,"●")</f>
        <v>0</v>
      </c>
      <c r="AK191" s="70">
        <f t="shared" ref="AK191:AK201" si="765">IF(COUNTA(AC191:AI191)=0,-1,IF(OR(COUNTIF(AC191:AI191,"▲")&gt;6,AND(AC190&lt;$N$9,$N$9&lt;AI190)),0.285,IF(AJ190+AJ191=0,0,AJ191/(AJ191+AJ190))))</f>
        <v>-1</v>
      </c>
      <c r="AL191" s="68" t="str">
        <f>TEXT(AI190,"YYYY-MM")</f>
        <v>2028-09</v>
      </c>
      <c r="AM191" s="69" cm="1">
        <f t="array" ref="AM191">IF(AL191=AL190,0,SUMPRODUCT((AC190:AI190&gt;=$N$8)*(AC190:AI190 &lt;= $N$9)*(TEXT(AC190:AI190,"yyyy-mm")=AL191)*(AC191:AI191 = "●")))</f>
        <v>0</v>
      </c>
      <c r="AN191" s="69" cm="1">
        <f t="array" ref="AN191">IF(AL191=AL190,0,SUMPRODUCT((AC190:AI190&gt;=$N$8)*(AC190:AI190 &lt;= $N$9)*(TEXT(AC190:AI190,"yyyy-mm")=AL191)*(AC191:AI191 = "▲")))</f>
        <v>0</v>
      </c>
      <c r="AO191" s="69" cm="1">
        <f t="array" ref="AO191">IF(AL191=AL190,0,SUMPRODUCT((AC190:AI190&gt;=$N$8)*(AC190:AI190 &lt;= $N$9)*(TEXT(AC190:AI190,"yyyy-mm")=AL191)*(AC191:AI191 = "★")))</f>
        <v>0</v>
      </c>
      <c r="AP191" s="68"/>
      <c r="AQ191" s="19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3"/>
    </row>
    <row r="192" spans="9:55" s="8" customFormat="1" ht="20.25" customHeight="1" x14ac:dyDescent="0.45">
      <c r="I192" s="4"/>
      <c r="J192" s="86"/>
      <c r="K192" s="135"/>
      <c r="L192" s="132">
        <v>133</v>
      </c>
      <c r="M192" s="141">
        <f>S190+1</f>
        <v>46874</v>
      </c>
      <c r="N192" s="141">
        <f t="shared" ref="N192:S192" si="766">M192+1</f>
        <v>46875</v>
      </c>
      <c r="O192" s="141">
        <f t="shared" si="766"/>
        <v>46876</v>
      </c>
      <c r="P192" s="141">
        <f t="shared" si="766"/>
        <v>46877</v>
      </c>
      <c r="Q192" s="141">
        <f t="shared" si="766"/>
        <v>46878</v>
      </c>
      <c r="R192" s="142">
        <f t="shared" si="766"/>
        <v>46879</v>
      </c>
      <c r="S192" s="143">
        <f t="shared" si="766"/>
        <v>46880</v>
      </c>
      <c r="T192" s="135">
        <f t="shared" ref="T192" si="767">COUNTIF(M193:S193,"★")</f>
        <v>0</v>
      </c>
      <c r="U192" s="135"/>
      <c r="V192" s="135" t="str">
        <f t="shared" ref="V192" si="768">TEXT(M192,"YYYY-MM")</f>
        <v>2028-05</v>
      </c>
      <c r="W192" s="140" cm="1">
        <f t="array" ref="W192">SUMPRODUCT((M192:S192&gt;=$N$8)*(M192:S192 &lt;= $N$9)*(TEXT(M192:S192,"yyyy-mm")=V192)*(M193:S193 = "●"))</f>
        <v>0</v>
      </c>
      <c r="X192" s="140" cm="1">
        <f t="array" ref="X192">SUMPRODUCT((R192:S192&gt;=$N$8)*(R192:S192 &lt;= $N$9)*(TEXT(R192:S192,"yyyy-mm")=V192)*(R193:S193 = "▲"))</f>
        <v>0</v>
      </c>
      <c r="Y192" s="140" cm="1">
        <f t="array" ref="Y192">SUMPRODUCT((M192:S192&gt;=$N$8)*(M192:S192 &lt;= $N$9)*(TEXT(M192:S192,"yyyy-mm")=V192)*(M193:S193 = "★"))</f>
        <v>0</v>
      </c>
      <c r="Z192" s="135"/>
      <c r="AA192" s="135"/>
      <c r="AB192" s="132">
        <v>154</v>
      </c>
      <c r="AC192" s="141">
        <f>AI190+1</f>
        <v>47021</v>
      </c>
      <c r="AD192" s="141">
        <f t="shared" ref="AD192:AI192" si="769">AC192+1</f>
        <v>47022</v>
      </c>
      <c r="AE192" s="141">
        <f t="shared" si="769"/>
        <v>47023</v>
      </c>
      <c r="AF192" s="141">
        <f t="shared" si="769"/>
        <v>47024</v>
      </c>
      <c r="AG192" s="141">
        <f t="shared" si="769"/>
        <v>47025</v>
      </c>
      <c r="AH192" s="142">
        <f t="shared" si="769"/>
        <v>47026</v>
      </c>
      <c r="AI192" s="143">
        <f t="shared" si="769"/>
        <v>47027</v>
      </c>
      <c r="AJ192" s="68">
        <f t="shared" ref="AJ192" si="770">COUNTIF(AC193:AI193,"★")</f>
        <v>0</v>
      </c>
      <c r="AK192" s="68"/>
      <c r="AL192" s="68" t="str">
        <f t="shared" ref="AL192" si="771">TEXT(AC192,"YYYY-MM")</f>
        <v>2028-09</v>
      </c>
      <c r="AM192" s="69" cm="1">
        <f t="array" ref="AM192">SUMPRODUCT((AC192:AI192&gt;=$N$8)*(AC192:AI192 &lt;= $N$9)*(TEXT(AC192:AI192,"yyyy-mm")=AL192)*(AC193:AI193 = "●"))</f>
        <v>0</v>
      </c>
      <c r="AN192" s="69" cm="1">
        <f t="array" ref="AN192">SUMPRODUCT((AH192:AI192&gt;=$N$8)*(AH192:AI192 &lt;= $N$9)*(TEXT(AH192:AI192,"yyyy-mm")=AL192)*(AH193:AI193 = "▲"))</f>
        <v>0</v>
      </c>
      <c r="AO192" s="69" cm="1">
        <f t="array" ref="AO192">SUMPRODUCT((AC192:AI192&gt;=$N$8)*(AC192:AI192 &lt;= $N$9)*(TEXT(AC192:AI192,"yyyy-mm")=AL192)*(AC193:AI193 = "★"))</f>
        <v>0</v>
      </c>
      <c r="AP192" s="68"/>
      <c r="AQ192" s="19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3"/>
    </row>
    <row r="193" spans="9:55" s="8" customFormat="1" ht="20.25" customHeight="1" thickBot="1" x14ac:dyDescent="0.5">
      <c r="I193" s="4"/>
      <c r="J193" s="86"/>
      <c r="K193" s="135" t="str">
        <f t="shared" ref="K193:K203" si="772">IF(U193&gt;=0.285,"OK","NG")</f>
        <v>NG</v>
      </c>
      <c r="L193" s="136"/>
      <c r="M193" s="144"/>
      <c r="N193" s="144"/>
      <c r="O193" s="144"/>
      <c r="P193" s="144"/>
      <c r="Q193" s="144"/>
      <c r="R193" s="145"/>
      <c r="S193" s="146"/>
      <c r="T193" s="135">
        <f t="shared" ref="T193" si="773">COUNTIF(M193:S193,"●")</f>
        <v>0</v>
      </c>
      <c r="U193" s="147">
        <f t="shared" ref="U193:U203" si="774">IF(COUNTA(M193:S193)=0,-1,IF(OR(COUNTIF(M193:S193,"▲")&gt;6,AND(M192&lt;$N$9,$N$9&lt;S192)),0.285,IF(T192+T193=0,0,T193/(T193+T192))))</f>
        <v>-1</v>
      </c>
      <c r="V193" s="135" t="str">
        <f t="shared" ref="V193" si="775">TEXT(S192,"YYYY-MM")</f>
        <v>2028-05</v>
      </c>
      <c r="W193" s="140" cm="1">
        <f t="array" ref="W193">IF(V193=V192,0,SUMPRODUCT((M192:S192&gt;=$N$8)*(M192:S192 &lt;= $N$9)*(TEXT(M192:S192,"yyyy-mm")=V193)*(M193:S193 = "●")))</f>
        <v>0</v>
      </c>
      <c r="X193" s="140" cm="1">
        <f t="array" ref="X193">IF(V193=V192,0,SUMPRODUCT((M192:S192&gt;=$N$8)*(M192:S192 &lt;= $N$9)*(TEXT(M192:S192,"yyyy-mm")=V193)*(M193:S193 = "▲")))</f>
        <v>0</v>
      </c>
      <c r="Y193" s="140" cm="1">
        <f t="array" ref="Y193">IF(V193=V192,0,SUMPRODUCT((M192:S192&gt;=$N$8)*(M192:S192 &lt;= $N$9)*(TEXT(M192:S192,"yyyy-mm")=V193)*(M193:S193 = "★")))</f>
        <v>0</v>
      </c>
      <c r="Z193" s="135"/>
      <c r="AA193" s="135" t="str">
        <f t="shared" ref="AA193:AA203" si="776">IF(AK193&gt;=0.285,"OK","NG")</f>
        <v>NG</v>
      </c>
      <c r="AB193" s="136"/>
      <c r="AC193" s="144"/>
      <c r="AD193" s="144"/>
      <c r="AE193" s="144"/>
      <c r="AF193" s="144"/>
      <c r="AG193" s="144"/>
      <c r="AH193" s="145"/>
      <c r="AI193" s="146"/>
      <c r="AJ193" s="68">
        <f t="shared" ref="AJ193" si="777">COUNTIF(AC193:AI193,"●")</f>
        <v>0</v>
      </c>
      <c r="AK193" s="70">
        <f t="shared" ref="AK193:AK203" si="778">IF(COUNTA(AC193:AI193)=0,-1,IF(OR(COUNTIF(AC193:AI193,"▲")&gt;6,AND(AC192&lt;$N$9,$N$9&lt;AI192)),0.285,IF(AJ192+AJ193=0,0,AJ193/(AJ193+AJ192))))</f>
        <v>-1</v>
      </c>
      <c r="AL193" s="68" t="str">
        <f t="shared" ref="AL193" si="779">TEXT(AI192,"YYYY-MM")</f>
        <v>2028-10</v>
      </c>
      <c r="AM193" s="69" cm="1">
        <f t="array" ref="AM193">IF(AL193=AL192,0,SUMPRODUCT((AC192:AI192&gt;=$N$8)*(AC192:AI192 &lt;= $N$9)*(TEXT(AC192:AI192,"yyyy-mm")=AL193)*(AC193:AI193 = "●")))</f>
        <v>0</v>
      </c>
      <c r="AN193" s="69" cm="1">
        <f t="array" ref="AN193">IF(AL193=AL192,0,SUMPRODUCT((AC192:AI192&gt;=$N$8)*(AC192:AI192 &lt;= $N$9)*(TEXT(AC192:AI192,"yyyy-mm")=AL193)*(AC193:AI193 = "▲")))</f>
        <v>0</v>
      </c>
      <c r="AO193" s="69" cm="1">
        <f t="array" ref="AO193">IF(AL193=AL192,0,SUMPRODUCT((AC192:AI192&gt;=$N$8)*(AC192:AI192 &lt;= $N$9)*(TEXT(AC192:AI192,"yyyy-mm")=AL193)*(AC193:AI193 = "★")))</f>
        <v>0</v>
      </c>
      <c r="AP193" s="68"/>
      <c r="AQ193" s="19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3"/>
    </row>
    <row r="194" spans="9:55" s="8" customFormat="1" ht="20.25" customHeight="1" x14ac:dyDescent="0.45">
      <c r="I194" s="4"/>
      <c r="J194" s="86"/>
      <c r="K194" s="135"/>
      <c r="L194" s="132">
        <v>134</v>
      </c>
      <c r="M194" s="141">
        <f>S192+1</f>
        <v>46881</v>
      </c>
      <c r="N194" s="141">
        <f t="shared" ref="N194:S194" si="780">M194+1</f>
        <v>46882</v>
      </c>
      <c r="O194" s="141">
        <f t="shared" si="780"/>
        <v>46883</v>
      </c>
      <c r="P194" s="141">
        <f t="shared" si="780"/>
        <v>46884</v>
      </c>
      <c r="Q194" s="141">
        <f t="shared" si="780"/>
        <v>46885</v>
      </c>
      <c r="R194" s="142">
        <f t="shared" si="780"/>
        <v>46886</v>
      </c>
      <c r="S194" s="143">
        <f t="shared" si="780"/>
        <v>46887</v>
      </c>
      <c r="T194" s="135">
        <f t="shared" ref="T194" si="781">COUNTIF(M195:S195,"★")</f>
        <v>0</v>
      </c>
      <c r="U194" s="135"/>
      <c r="V194" s="135" t="str">
        <f t="shared" ref="V194" si="782">TEXT(M194,"YYYY-MM")</f>
        <v>2028-05</v>
      </c>
      <c r="W194" s="140" cm="1">
        <f t="array" ref="W194">SUMPRODUCT((M194:S194&gt;=$N$8)*(M194:S194 &lt;= $N$9)*(TEXT(M194:S194,"yyyy-mm")=V194)*(M195:S195 = "●"))</f>
        <v>0</v>
      </c>
      <c r="X194" s="140" cm="1">
        <f t="array" ref="X194">SUMPRODUCT((R194:S194&gt;=$N$8)*(R194:S194 &lt;= $N$9)*(TEXT(R194:S194,"yyyy-mm")=V194)*(R195:S195 = "▲"))</f>
        <v>0</v>
      </c>
      <c r="Y194" s="140" cm="1">
        <f t="array" ref="Y194">SUMPRODUCT((M194:S194&gt;=$N$8)*(M194:S194 &lt;= $N$9)*(TEXT(M194:S194,"yyyy-mm")=V194)*(M195:S195 = "★"))</f>
        <v>0</v>
      </c>
      <c r="Z194" s="135"/>
      <c r="AA194" s="135"/>
      <c r="AB194" s="132">
        <v>155</v>
      </c>
      <c r="AC194" s="141">
        <f>AI192+1</f>
        <v>47028</v>
      </c>
      <c r="AD194" s="141">
        <f t="shared" ref="AD194:AI194" si="783">AC194+1</f>
        <v>47029</v>
      </c>
      <c r="AE194" s="141">
        <f t="shared" si="783"/>
        <v>47030</v>
      </c>
      <c r="AF194" s="141">
        <f t="shared" si="783"/>
        <v>47031</v>
      </c>
      <c r="AG194" s="141">
        <f t="shared" si="783"/>
        <v>47032</v>
      </c>
      <c r="AH194" s="142">
        <f t="shared" si="783"/>
        <v>47033</v>
      </c>
      <c r="AI194" s="143">
        <f t="shared" si="783"/>
        <v>47034</v>
      </c>
      <c r="AJ194" s="68">
        <f t="shared" ref="AJ194" si="784">COUNTIF(AC195:AI195,"★")</f>
        <v>0</v>
      </c>
      <c r="AK194" s="68"/>
      <c r="AL194" s="68" t="str">
        <f t="shared" ref="AL194" si="785">TEXT(AC194,"YYYY-MM")</f>
        <v>2028-10</v>
      </c>
      <c r="AM194" s="69" cm="1">
        <f t="array" ref="AM194">SUMPRODUCT((AC194:AI194&gt;=$N$8)*(AC194:AI194 &lt;= $N$9)*(TEXT(AC194:AI194,"yyyy-mm")=AL194)*(AC195:AI195 = "●"))</f>
        <v>0</v>
      </c>
      <c r="AN194" s="69" cm="1">
        <f t="array" ref="AN194">SUMPRODUCT((AH194:AI194&gt;=$N$8)*(AH194:AI194 &lt;= $N$9)*(TEXT(AH194:AI194,"yyyy-mm")=AL194)*(AH195:AI195 = "▲"))</f>
        <v>0</v>
      </c>
      <c r="AO194" s="69" cm="1">
        <f t="array" ref="AO194">SUMPRODUCT((AC194:AI194&gt;=$N$8)*(AC194:AI194 &lt;= $N$9)*(TEXT(AC194:AI194,"yyyy-mm")=AL194)*(AC195:AI195 = "★"))</f>
        <v>0</v>
      </c>
      <c r="AP194" s="65"/>
      <c r="AQ194" s="7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3"/>
    </row>
    <row r="195" spans="9:55" s="8" customFormat="1" ht="20.25" customHeight="1" thickBot="1" x14ac:dyDescent="0.5">
      <c r="I195" s="4"/>
      <c r="J195" s="86"/>
      <c r="K195" s="135" t="str">
        <f t="shared" ref="K195:K205" si="786">IF(U195&gt;=0.285,"OK","NG")</f>
        <v>NG</v>
      </c>
      <c r="L195" s="136"/>
      <c r="M195" s="144"/>
      <c r="N195" s="144"/>
      <c r="O195" s="144"/>
      <c r="P195" s="144"/>
      <c r="Q195" s="144"/>
      <c r="R195" s="145"/>
      <c r="S195" s="146"/>
      <c r="T195" s="135">
        <f t="shared" ref="T195" si="787">COUNTIF(M195:S195,"●")</f>
        <v>0</v>
      </c>
      <c r="U195" s="147">
        <f t="shared" ref="U195:U205" si="788">IF(COUNTA(M195:S195)=0,-1,IF(OR(COUNTIF(M195:S195,"▲")&gt;6,AND(M194&lt;$N$9,$N$9&lt;S194)),0.285,IF(T194+T195=0,0,T195/(T195+T194))))</f>
        <v>-1</v>
      </c>
      <c r="V195" s="135" t="str">
        <f t="shared" ref="V195" si="789">TEXT(S194,"YYYY-MM")</f>
        <v>2028-05</v>
      </c>
      <c r="W195" s="140" cm="1">
        <f t="array" ref="W195">IF(V195=V194,0,SUMPRODUCT((M194:S194&gt;=$N$8)*(M194:S194 &lt;= $N$9)*(TEXT(M194:S194,"yyyy-mm")=V195)*(M195:S195 = "●")))</f>
        <v>0</v>
      </c>
      <c r="X195" s="140" cm="1">
        <f t="array" ref="X195">IF(V195=V194,0,SUMPRODUCT((M194:S194&gt;=$N$8)*(M194:S194 &lt;= $N$9)*(TEXT(M194:S194,"yyyy-mm")=V195)*(M195:S195 = "▲")))</f>
        <v>0</v>
      </c>
      <c r="Y195" s="140" cm="1">
        <f t="array" ref="Y195">IF(V195=V194,0,SUMPRODUCT((M194:S194&gt;=$N$8)*(M194:S194 &lt;= $N$9)*(TEXT(M194:S194,"yyyy-mm")=V195)*(M195:S195 = "★")))</f>
        <v>0</v>
      </c>
      <c r="Z195" s="135"/>
      <c r="AA195" s="135" t="str">
        <f t="shared" ref="AA195:AA205" si="790">IF(AK195&gt;=0.285,"OK","NG")</f>
        <v>NG</v>
      </c>
      <c r="AB195" s="136"/>
      <c r="AC195" s="144"/>
      <c r="AD195" s="144"/>
      <c r="AE195" s="144"/>
      <c r="AF195" s="144"/>
      <c r="AG195" s="144"/>
      <c r="AH195" s="145"/>
      <c r="AI195" s="146"/>
      <c r="AJ195" s="68">
        <f t="shared" ref="AJ195" si="791">COUNTIF(AC195:AI195,"●")</f>
        <v>0</v>
      </c>
      <c r="AK195" s="70">
        <f t="shared" ref="AK195:AK205" si="792">IF(COUNTA(AC195:AI195)=0,-1,IF(OR(COUNTIF(AC195:AI195,"▲")&gt;6,AND(AC194&lt;$N$9,$N$9&lt;AI194)),0.285,IF(AJ194+AJ195=0,0,AJ195/(AJ195+AJ194))))</f>
        <v>-1</v>
      </c>
      <c r="AL195" s="68" t="str">
        <f t="shared" ref="AL195" si="793">TEXT(AI194,"YYYY-MM")</f>
        <v>2028-10</v>
      </c>
      <c r="AM195" s="69" cm="1">
        <f t="array" ref="AM195">IF(AL195=AL194,0,SUMPRODUCT((AC194:AI194&gt;=$N$8)*(AC194:AI194 &lt;= $N$9)*(TEXT(AC194:AI194,"yyyy-mm")=AL195)*(AC195:AI195 = "●")))</f>
        <v>0</v>
      </c>
      <c r="AN195" s="69" cm="1">
        <f t="array" ref="AN195">IF(AL195=AL194,0,SUMPRODUCT((AC194:AI194&gt;=$N$8)*(AC194:AI194 &lt;= $N$9)*(TEXT(AC194:AI194,"yyyy-mm")=AL195)*(AC195:AI195 = "▲")))</f>
        <v>0</v>
      </c>
      <c r="AO195" s="69" cm="1">
        <f t="array" ref="AO195">IF(AL195=AL194,0,SUMPRODUCT((AC194:AI194&gt;=$N$8)*(AC194:AI194 &lt;= $N$9)*(TEXT(AC194:AI194,"yyyy-mm")=AL195)*(AC195:AI195 = "★")))</f>
        <v>0</v>
      </c>
      <c r="AP195" s="65"/>
      <c r="AQ195" s="7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3"/>
    </row>
    <row r="196" spans="9:55" s="8" customFormat="1" ht="20.25" customHeight="1" x14ac:dyDescent="0.45">
      <c r="I196" s="3"/>
      <c r="J196" s="86"/>
      <c r="K196" s="135"/>
      <c r="L196" s="132">
        <v>135</v>
      </c>
      <c r="M196" s="141">
        <f>S194+1</f>
        <v>46888</v>
      </c>
      <c r="N196" s="141">
        <f t="shared" ref="N196:S196" si="794">M196+1</f>
        <v>46889</v>
      </c>
      <c r="O196" s="141">
        <f t="shared" si="794"/>
        <v>46890</v>
      </c>
      <c r="P196" s="141">
        <f t="shared" si="794"/>
        <v>46891</v>
      </c>
      <c r="Q196" s="141">
        <f t="shared" si="794"/>
        <v>46892</v>
      </c>
      <c r="R196" s="142">
        <f t="shared" si="794"/>
        <v>46893</v>
      </c>
      <c r="S196" s="143">
        <f t="shared" si="794"/>
        <v>46894</v>
      </c>
      <c r="T196" s="135">
        <f t="shared" ref="T196" si="795">COUNTIF(M197:S197,"★")</f>
        <v>0</v>
      </c>
      <c r="U196" s="135"/>
      <c r="V196" s="135" t="str">
        <f t="shared" ref="V196" si="796">TEXT(M196,"YYYY-MM")</f>
        <v>2028-05</v>
      </c>
      <c r="W196" s="140" cm="1">
        <f t="array" ref="W196">SUMPRODUCT((M196:S196&gt;=$N$8)*(M196:S196 &lt;= $N$9)*(TEXT(M196:S196,"yyyy-mm")=V196)*(M197:S197 = "●"))</f>
        <v>0</v>
      </c>
      <c r="X196" s="140" cm="1">
        <f t="array" ref="X196">SUMPRODUCT((R196:S196&gt;=$N$8)*(R196:S196 &lt;= $N$9)*(TEXT(R196:S196,"yyyy-mm")=V196)*(R197:S197 = "▲"))</f>
        <v>0</v>
      </c>
      <c r="Y196" s="140" cm="1">
        <f t="array" ref="Y196">SUMPRODUCT((M196:S196&gt;=$N$8)*(M196:S196 &lt;= $N$9)*(TEXT(M196:S196,"yyyy-mm")=V196)*(M197:S197 = "★"))</f>
        <v>0</v>
      </c>
      <c r="Z196" s="135"/>
      <c r="AA196" s="135"/>
      <c r="AB196" s="132">
        <v>156</v>
      </c>
      <c r="AC196" s="141">
        <f>AI194+1</f>
        <v>47035</v>
      </c>
      <c r="AD196" s="141">
        <f t="shared" ref="AD196:AI196" si="797">AC196+1</f>
        <v>47036</v>
      </c>
      <c r="AE196" s="141">
        <f t="shared" si="797"/>
        <v>47037</v>
      </c>
      <c r="AF196" s="141">
        <f t="shared" si="797"/>
        <v>47038</v>
      </c>
      <c r="AG196" s="141">
        <f t="shared" si="797"/>
        <v>47039</v>
      </c>
      <c r="AH196" s="142">
        <f t="shared" si="797"/>
        <v>47040</v>
      </c>
      <c r="AI196" s="143">
        <f t="shared" si="797"/>
        <v>47041</v>
      </c>
      <c r="AJ196" s="68">
        <f t="shared" ref="AJ196" si="798">COUNTIF(AC197:AI197,"★")</f>
        <v>0</v>
      </c>
      <c r="AK196" s="68"/>
      <c r="AL196" s="68" t="str">
        <f t="shared" ref="AL196" si="799">TEXT(AC196,"YYYY-MM")</f>
        <v>2028-10</v>
      </c>
      <c r="AM196" s="69" cm="1">
        <f t="array" ref="AM196">SUMPRODUCT((AC196:AI196&gt;=$N$8)*(AC196:AI196 &lt;= $N$9)*(TEXT(AC196:AI196,"yyyy-mm")=AL196)*(AC197:AI197 = "●"))</f>
        <v>0</v>
      </c>
      <c r="AN196" s="69" cm="1">
        <f t="array" ref="AN196">SUMPRODUCT((AH196:AI196&gt;=$N$8)*(AH196:AI196 &lt;= $N$9)*(TEXT(AH196:AI196,"yyyy-mm")=AL196)*(AH197:AI197 = "▲"))</f>
        <v>0</v>
      </c>
      <c r="AO196" s="69" cm="1">
        <f t="array" ref="AO196">SUMPRODUCT((AC196:AI196&gt;=$N$8)*(AC196:AI196 &lt;= $N$9)*(TEXT(AC196:AI196,"yyyy-mm")=AL196)*(AC197:AI197 = "★"))</f>
        <v>0</v>
      </c>
      <c r="AP196" s="65"/>
      <c r="AQ196" s="7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3"/>
    </row>
    <row r="197" spans="9:55" s="8" customFormat="1" ht="20.25" customHeight="1" thickBot="1" x14ac:dyDescent="0.5">
      <c r="I197" s="3"/>
      <c r="J197" s="86"/>
      <c r="K197" s="135" t="str">
        <f t="shared" ref="K197:K207" si="800">IF(U197&gt;=0.285,"OK","NG")</f>
        <v>NG</v>
      </c>
      <c r="L197" s="136"/>
      <c r="M197" s="144"/>
      <c r="N197" s="144"/>
      <c r="O197" s="144"/>
      <c r="P197" s="144"/>
      <c r="Q197" s="144"/>
      <c r="R197" s="145"/>
      <c r="S197" s="146"/>
      <c r="T197" s="135">
        <f t="shared" ref="T197" si="801">COUNTIF(M197:S197,"●")</f>
        <v>0</v>
      </c>
      <c r="U197" s="147">
        <f t="shared" ref="U197:U207" si="802">IF(COUNTA(M197:S197)=0,-1,IF(OR(COUNTIF(M197:S197,"▲")&gt;6,AND(M196&lt;$N$9,$N$9&lt;S196)),0.285,IF(T196+T197=0,0,T197/(T197+T196))))</f>
        <v>-1</v>
      </c>
      <c r="V197" s="135" t="str">
        <f t="shared" ref="V197" si="803">TEXT(S196,"YYYY-MM")</f>
        <v>2028-05</v>
      </c>
      <c r="W197" s="140" cm="1">
        <f t="array" ref="W197">IF(V197=V196,0,SUMPRODUCT((M196:S196&gt;=$N$8)*(M196:S196 &lt;= $N$9)*(TEXT(M196:S196,"yyyy-mm")=V197)*(M197:S197 = "●")))</f>
        <v>0</v>
      </c>
      <c r="X197" s="140" cm="1">
        <f t="array" ref="X197">IF(V197=V196,0,SUMPRODUCT((M196:S196&gt;=$N$8)*(M196:S196 &lt;= $N$9)*(TEXT(M196:S196,"yyyy-mm")=V197)*(M197:S197 = "▲")))</f>
        <v>0</v>
      </c>
      <c r="Y197" s="140" cm="1">
        <f t="array" ref="Y197">IF(V197=V196,0,SUMPRODUCT((M196:S196&gt;=$N$8)*(M196:S196 &lt;= $N$9)*(TEXT(M196:S196,"yyyy-mm")=V197)*(M197:S197 = "★")))</f>
        <v>0</v>
      </c>
      <c r="Z197" s="135"/>
      <c r="AA197" s="135" t="str">
        <f t="shared" ref="AA197:AA207" si="804">IF(AK197&gt;=0.285,"OK","NG")</f>
        <v>NG</v>
      </c>
      <c r="AB197" s="136"/>
      <c r="AC197" s="144"/>
      <c r="AD197" s="144"/>
      <c r="AE197" s="144"/>
      <c r="AF197" s="144"/>
      <c r="AG197" s="144"/>
      <c r="AH197" s="145"/>
      <c r="AI197" s="146"/>
      <c r="AJ197" s="68">
        <f t="shared" ref="AJ197" si="805">COUNTIF(AC197:AI197,"●")</f>
        <v>0</v>
      </c>
      <c r="AK197" s="70">
        <f t="shared" ref="AK197:AK207" si="806">IF(COUNTA(AC197:AI197)=0,-1,IF(OR(COUNTIF(AC197:AI197,"▲")&gt;6,AND(AC196&lt;$N$9,$N$9&lt;AI196)),0.285,IF(AJ196+AJ197=0,0,AJ197/(AJ197+AJ196))))</f>
        <v>-1</v>
      </c>
      <c r="AL197" s="68" t="str">
        <f t="shared" ref="AL197" si="807">TEXT(AI196,"YYYY-MM")</f>
        <v>2028-10</v>
      </c>
      <c r="AM197" s="69" cm="1">
        <f t="array" ref="AM197">IF(AL197=AL196,0,SUMPRODUCT((AC196:AI196&gt;=$N$8)*(AC196:AI196 &lt;= $N$9)*(TEXT(AC196:AI196,"yyyy-mm")=AL197)*(AC197:AI197 = "●")))</f>
        <v>0</v>
      </c>
      <c r="AN197" s="69" cm="1">
        <f t="array" ref="AN197">IF(AL197=AL196,0,SUMPRODUCT((AC196:AI196&gt;=$N$8)*(AC196:AI196 &lt;= $N$9)*(TEXT(AC196:AI196,"yyyy-mm")=AL197)*(AC197:AI197 = "▲")))</f>
        <v>0</v>
      </c>
      <c r="AO197" s="69" cm="1">
        <f t="array" ref="AO197">IF(AL197=AL196,0,SUMPRODUCT((AC196:AI196&gt;=$N$8)*(AC196:AI196 &lt;= $N$9)*(TEXT(AC196:AI196,"yyyy-mm")=AL197)*(AC197:AI197 = "★")))</f>
        <v>0</v>
      </c>
      <c r="AP197" s="65"/>
      <c r="AQ197" s="7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3"/>
    </row>
    <row r="198" spans="9:55" s="8" customFormat="1" ht="20.25" customHeight="1" x14ac:dyDescent="0.45">
      <c r="I198" s="3"/>
      <c r="J198" s="86"/>
      <c r="K198" s="135"/>
      <c r="L198" s="132">
        <v>136</v>
      </c>
      <c r="M198" s="141">
        <f>S196+1</f>
        <v>46895</v>
      </c>
      <c r="N198" s="141">
        <f t="shared" ref="N198:S198" si="808">M198+1</f>
        <v>46896</v>
      </c>
      <c r="O198" s="141">
        <f t="shared" si="808"/>
        <v>46897</v>
      </c>
      <c r="P198" s="141">
        <f t="shared" si="808"/>
        <v>46898</v>
      </c>
      <c r="Q198" s="141">
        <f t="shared" si="808"/>
        <v>46899</v>
      </c>
      <c r="R198" s="142">
        <f t="shared" si="808"/>
        <v>46900</v>
      </c>
      <c r="S198" s="143">
        <f t="shared" si="808"/>
        <v>46901</v>
      </c>
      <c r="T198" s="135">
        <f t="shared" ref="T198" si="809">COUNTIF(M199:S199,"★")</f>
        <v>0</v>
      </c>
      <c r="U198" s="135"/>
      <c r="V198" s="135" t="str">
        <f t="shared" ref="V198" si="810">TEXT(M198,"YYYY-MM")</f>
        <v>2028-05</v>
      </c>
      <c r="W198" s="140" cm="1">
        <f t="array" ref="W198">SUMPRODUCT((M198:S198&gt;=$N$8)*(M198:S198 &lt;= $N$9)*(TEXT(M198:S198,"yyyy-mm")=V198)*(M199:S199 = "●"))</f>
        <v>0</v>
      </c>
      <c r="X198" s="140" cm="1">
        <f t="array" ref="X198">SUMPRODUCT((R198:S198&gt;=$N$8)*(R198:S198 &lt;= $N$9)*(TEXT(R198:S198,"yyyy-mm")=V198)*(R199:S199 = "▲"))</f>
        <v>0</v>
      </c>
      <c r="Y198" s="140" cm="1">
        <f t="array" ref="Y198">SUMPRODUCT((M198:S198&gt;=$N$8)*(M198:S198 &lt;= $N$9)*(TEXT(M198:S198,"yyyy-mm")=V198)*(M199:S199 = "★"))</f>
        <v>0</v>
      </c>
      <c r="Z198" s="135"/>
      <c r="AA198" s="135"/>
      <c r="AB198" s="132">
        <v>157</v>
      </c>
      <c r="AC198" s="141">
        <f>AI196+1</f>
        <v>47042</v>
      </c>
      <c r="AD198" s="141">
        <f t="shared" ref="AD198:AI198" si="811">AC198+1</f>
        <v>47043</v>
      </c>
      <c r="AE198" s="141">
        <f t="shared" si="811"/>
        <v>47044</v>
      </c>
      <c r="AF198" s="141">
        <f t="shared" si="811"/>
        <v>47045</v>
      </c>
      <c r="AG198" s="141">
        <f t="shared" si="811"/>
        <v>47046</v>
      </c>
      <c r="AH198" s="142">
        <f t="shared" si="811"/>
        <v>47047</v>
      </c>
      <c r="AI198" s="143">
        <f t="shared" si="811"/>
        <v>47048</v>
      </c>
      <c r="AJ198" s="68">
        <f t="shared" ref="AJ198" si="812">COUNTIF(AC199:AI199,"★")</f>
        <v>0</v>
      </c>
      <c r="AK198" s="68"/>
      <c r="AL198" s="68" t="str">
        <f t="shared" ref="AL198" si="813">TEXT(AC198,"YYYY-MM")</f>
        <v>2028-10</v>
      </c>
      <c r="AM198" s="69" cm="1">
        <f t="array" ref="AM198">SUMPRODUCT((AC198:AI198&gt;=$N$8)*(AC198:AI198 &lt;= $N$9)*(TEXT(AC198:AI198,"yyyy-mm")=AL198)*(AC199:AI199 = "●"))</f>
        <v>0</v>
      </c>
      <c r="AN198" s="69" cm="1">
        <f t="array" ref="AN198">SUMPRODUCT((AH198:AI198&gt;=$N$8)*(AH198:AI198 &lt;= $N$9)*(TEXT(AH198:AI198,"yyyy-mm")=AL198)*(AH199:AI199 = "▲"))</f>
        <v>0</v>
      </c>
      <c r="AO198" s="69" cm="1">
        <f t="array" ref="AO198">SUMPRODUCT((AC198:AI198&gt;=$N$8)*(AC198:AI198 &lt;= $N$9)*(TEXT(AC198:AI198,"yyyy-mm")=AL198)*(AC199:AI199 = "★"))</f>
        <v>0</v>
      </c>
      <c r="AP198" s="65"/>
      <c r="AQ198" s="7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3"/>
    </row>
    <row r="199" spans="9:55" s="8" customFormat="1" ht="20.25" customHeight="1" thickBot="1" x14ac:dyDescent="0.5">
      <c r="I199" s="3"/>
      <c r="J199" s="86"/>
      <c r="K199" s="135" t="str">
        <f t="shared" ref="K199:K209" si="814">IF(U199&gt;=0.285,"OK","NG")</f>
        <v>NG</v>
      </c>
      <c r="L199" s="136"/>
      <c r="M199" s="144"/>
      <c r="N199" s="144"/>
      <c r="O199" s="144"/>
      <c r="P199" s="144"/>
      <c r="Q199" s="144"/>
      <c r="R199" s="145"/>
      <c r="S199" s="146"/>
      <c r="T199" s="135">
        <f t="shared" ref="T199" si="815">COUNTIF(M199:S199,"●")</f>
        <v>0</v>
      </c>
      <c r="U199" s="147">
        <f t="shared" ref="U199:U209" si="816">IF(COUNTA(M199:S199)=0,-1,IF(OR(COUNTIF(M199:S199,"▲")&gt;6,AND(M198&lt;$N$9,$N$9&lt;S198)),0.285,IF(T198+T199=0,0,T199/(T199+T198))))</f>
        <v>-1</v>
      </c>
      <c r="V199" s="135" t="str">
        <f t="shared" ref="V199" si="817">TEXT(S198,"YYYY-MM")</f>
        <v>2028-05</v>
      </c>
      <c r="W199" s="140" cm="1">
        <f t="array" ref="W199">IF(V199=V198,0,SUMPRODUCT((M198:S198&gt;=$N$8)*(M198:S198 &lt;= $N$9)*(TEXT(M198:S198,"yyyy-mm")=V199)*(M199:S199 = "●")))</f>
        <v>0</v>
      </c>
      <c r="X199" s="140" cm="1">
        <f t="array" ref="X199">IF(V199=V198,0,SUMPRODUCT((M198:S198&gt;=$N$8)*(M198:S198 &lt;= $N$9)*(TEXT(M198:S198,"yyyy-mm")=V199)*(M199:S199 = "▲")))</f>
        <v>0</v>
      </c>
      <c r="Y199" s="140" cm="1">
        <f t="array" ref="Y199">IF(V199=V198,0,SUMPRODUCT((M198:S198&gt;=$N$8)*(M198:S198 &lt;= $N$9)*(TEXT(M198:S198,"yyyy-mm")=V199)*(M199:S199 = "★")))</f>
        <v>0</v>
      </c>
      <c r="Z199" s="135"/>
      <c r="AA199" s="135" t="str">
        <f t="shared" ref="AA199:AA209" si="818">IF(AK199&gt;=0.285,"OK","NG")</f>
        <v>NG</v>
      </c>
      <c r="AB199" s="136"/>
      <c r="AC199" s="144"/>
      <c r="AD199" s="144"/>
      <c r="AE199" s="144"/>
      <c r="AF199" s="144"/>
      <c r="AG199" s="144"/>
      <c r="AH199" s="145"/>
      <c r="AI199" s="146"/>
      <c r="AJ199" s="68">
        <f t="shared" ref="AJ199" si="819">COUNTIF(AC199:AI199,"●")</f>
        <v>0</v>
      </c>
      <c r="AK199" s="70">
        <f t="shared" ref="AK199:AK209" si="820">IF(COUNTA(AC199:AI199)=0,-1,IF(OR(COUNTIF(AC199:AI199,"▲")&gt;6,AND(AC198&lt;$N$9,$N$9&lt;AI198)),0.285,IF(AJ198+AJ199=0,0,AJ199/(AJ199+AJ198))))</f>
        <v>-1</v>
      </c>
      <c r="AL199" s="68" t="str">
        <f t="shared" ref="AL199" si="821">TEXT(AI198,"YYYY-MM")</f>
        <v>2028-10</v>
      </c>
      <c r="AM199" s="69" cm="1">
        <f t="array" ref="AM199">IF(AL199=AL198,0,SUMPRODUCT((AC198:AI198&gt;=$N$8)*(AC198:AI198 &lt;= $N$9)*(TEXT(AC198:AI198,"yyyy-mm")=AL199)*(AC199:AI199 = "●")))</f>
        <v>0</v>
      </c>
      <c r="AN199" s="69" cm="1">
        <f t="array" ref="AN199">IF(AL199=AL198,0,SUMPRODUCT((AC198:AI198&gt;=$N$8)*(AC198:AI198 &lt;= $N$9)*(TEXT(AC198:AI198,"yyyy-mm")=AL199)*(AC199:AI199 = "▲")))</f>
        <v>0</v>
      </c>
      <c r="AO199" s="69" cm="1">
        <f t="array" ref="AO199">IF(AL199=AL198,0,SUMPRODUCT((AC198:AI198&gt;=$N$8)*(AC198:AI198 &lt;= $N$9)*(TEXT(AC198:AI198,"yyyy-mm")=AL199)*(AC199:AI199 = "★")))</f>
        <v>0</v>
      </c>
      <c r="AP199" s="65"/>
      <c r="AQ199" s="7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3"/>
    </row>
    <row r="200" spans="9:55" s="8" customFormat="1" ht="20.25" customHeight="1" x14ac:dyDescent="0.45">
      <c r="I200" s="3"/>
      <c r="J200" s="86"/>
      <c r="K200" s="135"/>
      <c r="L200" s="132">
        <v>137</v>
      </c>
      <c r="M200" s="141">
        <f>S198+1</f>
        <v>46902</v>
      </c>
      <c r="N200" s="141">
        <f t="shared" ref="N200:S200" si="822">M200+1</f>
        <v>46903</v>
      </c>
      <c r="O200" s="141">
        <f t="shared" si="822"/>
        <v>46904</v>
      </c>
      <c r="P200" s="141">
        <f t="shared" si="822"/>
        <v>46905</v>
      </c>
      <c r="Q200" s="141">
        <f t="shared" si="822"/>
        <v>46906</v>
      </c>
      <c r="R200" s="142">
        <f t="shared" si="822"/>
        <v>46907</v>
      </c>
      <c r="S200" s="143">
        <f t="shared" si="822"/>
        <v>46908</v>
      </c>
      <c r="T200" s="135">
        <f t="shared" ref="T200" si="823">COUNTIF(M201:S201,"★")</f>
        <v>0</v>
      </c>
      <c r="U200" s="135"/>
      <c r="V200" s="135" t="str">
        <f t="shared" ref="V200" si="824">TEXT(M200,"YYYY-MM")</f>
        <v>2028-05</v>
      </c>
      <c r="W200" s="140" cm="1">
        <f t="array" ref="W200">SUMPRODUCT((M200:S200&gt;=$N$8)*(M200:S200 &lt;= $N$9)*(TEXT(M200:S200,"yyyy-mm")=V200)*(M201:S201 = "●"))</f>
        <v>0</v>
      </c>
      <c r="X200" s="140" cm="1">
        <f t="array" ref="X200">SUMPRODUCT((R200:S200&gt;=$N$8)*(R200:S200 &lt;= $N$9)*(TEXT(R200:S200,"yyyy-mm")=V200)*(R201:S201 = "▲"))</f>
        <v>0</v>
      </c>
      <c r="Y200" s="140" cm="1">
        <f t="array" ref="Y200">SUMPRODUCT((M200:S200&gt;=$N$8)*(M200:S200 &lt;= $N$9)*(TEXT(M200:S200,"yyyy-mm")=V200)*(M201:S201 = "★"))</f>
        <v>0</v>
      </c>
      <c r="Z200" s="135"/>
      <c r="AA200" s="135"/>
      <c r="AB200" s="132">
        <v>158</v>
      </c>
      <c r="AC200" s="141">
        <f>AI198+1</f>
        <v>47049</v>
      </c>
      <c r="AD200" s="141">
        <f t="shared" ref="AD200:AI200" si="825">AC200+1</f>
        <v>47050</v>
      </c>
      <c r="AE200" s="141">
        <f t="shared" si="825"/>
        <v>47051</v>
      </c>
      <c r="AF200" s="141">
        <f t="shared" si="825"/>
        <v>47052</v>
      </c>
      <c r="AG200" s="141">
        <f t="shared" si="825"/>
        <v>47053</v>
      </c>
      <c r="AH200" s="142">
        <f t="shared" si="825"/>
        <v>47054</v>
      </c>
      <c r="AI200" s="143">
        <f t="shared" si="825"/>
        <v>47055</v>
      </c>
      <c r="AJ200" s="68">
        <f t="shared" ref="AJ200" si="826">COUNTIF(AC201:AI201,"★")</f>
        <v>0</v>
      </c>
      <c r="AK200" s="68"/>
      <c r="AL200" s="68" t="str">
        <f t="shared" ref="AL200" si="827">TEXT(AC200,"YYYY-MM")</f>
        <v>2028-10</v>
      </c>
      <c r="AM200" s="69" cm="1">
        <f t="array" ref="AM200">SUMPRODUCT((AC200:AI200&gt;=$N$8)*(AC200:AI200 &lt;= $N$9)*(TEXT(AC200:AI200,"yyyy-mm")=AL200)*(AC201:AI201 = "●"))</f>
        <v>0</v>
      </c>
      <c r="AN200" s="69" cm="1">
        <f t="array" ref="AN200">SUMPRODUCT((AH200:AI200&gt;=$N$8)*(AH200:AI200 &lt;= $N$9)*(TEXT(AH200:AI200,"yyyy-mm")=AL200)*(AH201:AI201 = "▲"))</f>
        <v>0</v>
      </c>
      <c r="AO200" s="69" cm="1">
        <f t="array" ref="AO200">SUMPRODUCT((AC200:AI200&gt;=$N$8)*(AC200:AI200 &lt;= $N$9)*(TEXT(AC200:AI200,"yyyy-mm")=AL200)*(AC201:AI201 = "★"))</f>
        <v>0</v>
      </c>
      <c r="AP200" s="68"/>
      <c r="AQ200" s="19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3"/>
    </row>
    <row r="201" spans="9:55" s="8" customFormat="1" ht="20.25" customHeight="1" thickBot="1" x14ac:dyDescent="0.5">
      <c r="I201" s="3"/>
      <c r="J201" s="86"/>
      <c r="K201" s="135" t="str">
        <f t="shared" ref="K201:K211" si="828">IF(U201&gt;=0.285,"OK","NG")</f>
        <v>NG</v>
      </c>
      <c r="L201" s="136"/>
      <c r="M201" s="144"/>
      <c r="N201" s="144"/>
      <c r="O201" s="144"/>
      <c r="P201" s="144"/>
      <c r="Q201" s="144"/>
      <c r="R201" s="145"/>
      <c r="S201" s="146"/>
      <c r="T201" s="135">
        <f t="shared" ref="T201" si="829">COUNTIF(M201:S201,"●")</f>
        <v>0</v>
      </c>
      <c r="U201" s="147">
        <f t="shared" ref="U201:U211" si="830">IF(COUNTA(M201:S201)=0,-1,IF(OR(COUNTIF(M201:S201,"▲")&gt;6,AND(M200&lt;$N$9,$N$9&lt;S200)),0.285,IF(T200+T201=0,0,T201/(T201+T200))))</f>
        <v>-1</v>
      </c>
      <c r="V201" s="135" t="str">
        <f t="shared" ref="V201" si="831">TEXT(S200,"YYYY-MM")</f>
        <v>2028-06</v>
      </c>
      <c r="W201" s="140" cm="1">
        <f t="array" ref="W201">IF(V201=V200,0,SUMPRODUCT((M200:S200&gt;=$N$8)*(M200:S200 &lt;= $N$9)*(TEXT(M200:S200,"yyyy-mm")=V201)*(M201:S201 = "●")))</f>
        <v>0</v>
      </c>
      <c r="X201" s="140" cm="1">
        <f t="array" ref="X201">IF(V201=V200,0,SUMPRODUCT((M200:S200&gt;=$N$8)*(M200:S200 &lt;= $N$9)*(TEXT(M200:S200,"yyyy-mm")=V201)*(M201:S201 = "▲")))</f>
        <v>0</v>
      </c>
      <c r="Y201" s="140" cm="1">
        <f t="array" ref="Y201">IF(V201=V200,0,SUMPRODUCT((M200:S200&gt;=$N$8)*(M200:S200 &lt;= $N$9)*(TEXT(M200:S200,"yyyy-mm")=V201)*(M201:S201 = "★")))</f>
        <v>0</v>
      </c>
      <c r="Z201" s="135"/>
      <c r="AA201" s="135" t="str">
        <f t="shared" ref="AA201:AA211" si="832">IF(AK201&gt;=0.285,"OK","NG")</f>
        <v>NG</v>
      </c>
      <c r="AB201" s="136"/>
      <c r="AC201" s="144"/>
      <c r="AD201" s="144"/>
      <c r="AE201" s="144"/>
      <c r="AF201" s="144"/>
      <c r="AG201" s="144"/>
      <c r="AH201" s="145"/>
      <c r="AI201" s="146"/>
      <c r="AJ201" s="68">
        <f t="shared" ref="AJ201" si="833">COUNTIF(AC201:AI201,"●")</f>
        <v>0</v>
      </c>
      <c r="AK201" s="70">
        <f t="shared" ref="AK201:AK211" si="834">IF(COUNTA(AC201:AI201)=0,-1,IF(OR(COUNTIF(AC201:AI201,"▲")&gt;6,AND(AC200&lt;$N$9,$N$9&lt;AI200)),0.285,IF(AJ200+AJ201=0,0,AJ201/(AJ201+AJ200))))</f>
        <v>-1</v>
      </c>
      <c r="AL201" s="68" t="str">
        <f t="shared" ref="AL201" si="835">TEXT(AI200,"YYYY-MM")</f>
        <v>2028-10</v>
      </c>
      <c r="AM201" s="69" cm="1">
        <f t="array" ref="AM201">IF(AL201=AL200,0,SUMPRODUCT((AC200:AI200&gt;=$N$8)*(AC200:AI200 &lt;= $N$9)*(TEXT(AC200:AI200,"yyyy-mm")=AL201)*(AC201:AI201 = "●")))</f>
        <v>0</v>
      </c>
      <c r="AN201" s="69" cm="1">
        <f t="array" ref="AN201">IF(AL201=AL200,0,SUMPRODUCT((AC200:AI200&gt;=$N$8)*(AC200:AI200 &lt;= $N$9)*(TEXT(AC200:AI200,"yyyy-mm")=AL201)*(AC201:AI201 = "▲")))</f>
        <v>0</v>
      </c>
      <c r="AO201" s="69" cm="1">
        <f t="array" ref="AO201">IF(AL201=AL200,0,SUMPRODUCT((AC200:AI200&gt;=$N$8)*(AC200:AI200 &lt;= $N$9)*(TEXT(AC200:AI200,"yyyy-mm")=AL201)*(AC201:AI201 = "★")))</f>
        <v>0</v>
      </c>
      <c r="AP201" s="68"/>
      <c r="AQ201" s="19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3"/>
    </row>
    <row r="202" spans="9:55" s="8" customFormat="1" x14ac:dyDescent="0.45">
      <c r="I202" s="3"/>
      <c r="J202" s="7"/>
      <c r="K202" s="9"/>
      <c r="L202" s="4"/>
      <c r="M202" s="4"/>
      <c r="N202" s="4"/>
      <c r="O202" s="4"/>
      <c r="P202" s="4"/>
      <c r="Q202" s="4"/>
      <c r="R202" s="4"/>
      <c r="S202" s="4"/>
      <c r="T202" s="7"/>
      <c r="U202" s="16">
        <f>IFERROR(AVERAGEIF(U160:U201,"&gt;-1"),0)</f>
        <v>0</v>
      </c>
      <c r="V202" s="7"/>
      <c r="W202" s="6"/>
      <c r="X202" s="6"/>
      <c r="Y202" s="6"/>
      <c r="Z202" s="7"/>
      <c r="AA202" s="10"/>
      <c r="AB202" s="4"/>
      <c r="AC202" s="4"/>
      <c r="AD202" s="4"/>
      <c r="AE202" s="4"/>
      <c r="AF202" s="4"/>
      <c r="AG202" s="4"/>
      <c r="AH202" s="4"/>
      <c r="AI202" s="4"/>
      <c r="AJ202" s="7"/>
      <c r="AK202" s="16">
        <f>IFERROR(AVERAGEIF(AK160:AK201,"&gt;-1"),0)</f>
        <v>0</v>
      </c>
      <c r="AL202" s="7"/>
      <c r="AM202" s="6"/>
      <c r="AN202" s="6"/>
      <c r="AO202" s="6"/>
      <c r="AP202" s="19"/>
      <c r="AQ202" s="19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3"/>
    </row>
    <row r="203" spans="9:55" s="8" customFormat="1" x14ac:dyDescent="0.45">
      <c r="I203" s="3"/>
      <c r="J203" s="7"/>
      <c r="K203" s="9"/>
      <c r="L203" s="4"/>
      <c r="M203" s="4"/>
      <c r="N203" s="4"/>
      <c r="O203" s="4"/>
      <c r="P203" s="4"/>
      <c r="Q203" s="4"/>
      <c r="R203" s="4"/>
      <c r="S203" s="4"/>
      <c r="T203" s="7"/>
      <c r="U203" s="7"/>
      <c r="V203" s="7"/>
      <c r="W203" s="6"/>
      <c r="X203" s="6"/>
      <c r="Y203" s="6"/>
      <c r="Z203" s="7"/>
      <c r="AA203" s="10"/>
      <c r="AB203" s="4"/>
      <c r="AC203" s="4"/>
      <c r="AD203" s="4"/>
      <c r="AE203" s="4"/>
      <c r="AF203" s="4"/>
      <c r="AG203" s="4"/>
      <c r="AH203" s="4"/>
      <c r="AI203" s="4"/>
      <c r="AJ203" s="7"/>
      <c r="AK203" s="7"/>
      <c r="AL203" s="7"/>
      <c r="AM203" s="6"/>
      <c r="AN203" s="6"/>
      <c r="AO203" s="6"/>
      <c r="AP203" s="19"/>
      <c r="AQ203" s="19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3"/>
    </row>
    <row r="204" spans="9:55" s="8" customFormat="1" x14ac:dyDescent="0.45">
      <c r="I204" s="3"/>
      <c r="J204" s="3"/>
      <c r="K204" s="2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22"/>
      <c r="X204" s="22"/>
      <c r="Y204" s="22"/>
      <c r="Z204" s="3"/>
      <c r="AA204" s="21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6"/>
      <c r="AN204" s="6"/>
      <c r="AO204" s="6"/>
      <c r="AP204" s="19"/>
      <c r="AQ204" s="19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3"/>
    </row>
    <row r="205" spans="9:55" s="8" customFormat="1" x14ac:dyDescent="0.45">
      <c r="I205" s="3"/>
      <c r="J205" s="3"/>
      <c r="K205" s="2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22"/>
      <c r="X205" s="22"/>
      <c r="Y205" s="22"/>
      <c r="Z205" s="3"/>
      <c r="AA205" s="21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6"/>
      <c r="AN205" s="6"/>
      <c r="AO205" s="6"/>
      <c r="AP205" s="19"/>
      <c r="AQ205" s="19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3"/>
    </row>
    <row r="206" spans="9:55" s="8" customFormat="1" x14ac:dyDescent="0.45">
      <c r="I206" s="3"/>
      <c r="J206" s="3"/>
      <c r="K206" s="2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22"/>
      <c r="X206" s="22"/>
      <c r="Y206" s="22"/>
      <c r="Z206" s="3"/>
      <c r="AA206" s="21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6"/>
      <c r="AN206" s="6"/>
      <c r="AO206" s="6"/>
      <c r="AP206" s="19"/>
      <c r="AQ206" s="19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3"/>
    </row>
    <row r="207" spans="9:55" s="8" customFormat="1" x14ac:dyDescent="0.45">
      <c r="I207" s="3"/>
      <c r="J207" s="3"/>
      <c r="K207" s="2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22"/>
      <c r="X207" s="22"/>
      <c r="Y207" s="22"/>
      <c r="Z207" s="3"/>
      <c r="AA207" s="21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20"/>
      <c r="AN207" s="6"/>
      <c r="AO207" s="6"/>
      <c r="AP207" s="19"/>
      <c r="AQ207" s="19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3"/>
    </row>
    <row r="208" spans="9:55" s="8" customFormat="1" x14ac:dyDescent="0.45">
      <c r="I208" s="3"/>
      <c r="J208" s="3"/>
      <c r="K208" s="2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22"/>
      <c r="X208" s="22"/>
      <c r="Y208" s="22"/>
      <c r="Z208" s="3"/>
      <c r="AA208" s="21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20"/>
      <c r="AN208" s="20"/>
      <c r="AO208" s="20"/>
      <c r="AP208" s="19"/>
      <c r="AQ208" s="19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3"/>
    </row>
    <row r="209" spans="9:55" s="8" customFormat="1" x14ac:dyDescent="0.45">
      <c r="I209" s="3"/>
      <c r="J209" s="3"/>
      <c r="K209" s="2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22"/>
      <c r="X209" s="22"/>
      <c r="Y209" s="22"/>
      <c r="Z209" s="3"/>
      <c r="AA209" s="21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20"/>
      <c r="AN209" s="20"/>
      <c r="AO209" s="20"/>
      <c r="AP209" s="19"/>
      <c r="AQ209" s="19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3"/>
    </row>
    <row r="210" spans="9:55" s="8" customFormat="1" x14ac:dyDescent="0.45">
      <c r="I210" s="3"/>
      <c r="J210" s="3"/>
      <c r="K210" s="2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22"/>
      <c r="X210" s="22"/>
      <c r="Y210" s="22"/>
      <c r="Z210" s="3"/>
      <c r="AA210" s="21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20"/>
      <c r="AN210" s="20"/>
      <c r="AO210" s="20"/>
      <c r="AP210" s="19"/>
      <c r="AQ210" s="19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3"/>
    </row>
    <row r="211" spans="9:55" s="8" customFormat="1" x14ac:dyDescent="0.45">
      <c r="I211" s="3"/>
      <c r="J211" s="3"/>
      <c r="K211" s="2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22"/>
      <c r="X211" s="22"/>
      <c r="Y211" s="22"/>
      <c r="Z211" s="3"/>
      <c r="AA211" s="21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20"/>
      <c r="AN211" s="20"/>
      <c r="AO211" s="20"/>
      <c r="AP211" s="19"/>
      <c r="AQ211" s="19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3"/>
    </row>
    <row r="212" spans="9:55" s="8" customFormat="1" x14ac:dyDescent="0.45">
      <c r="I212" s="3"/>
      <c r="J212" s="3"/>
      <c r="K212" s="2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22"/>
      <c r="X212" s="22"/>
      <c r="Y212" s="22"/>
      <c r="Z212" s="3"/>
      <c r="AA212" s="21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20"/>
      <c r="AN212" s="20"/>
      <c r="AO212" s="20"/>
      <c r="AP212" s="19"/>
      <c r="AQ212" s="19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3"/>
    </row>
    <row r="213" spans="9:55" s="8" customFormat="1" x14ac:dyDescent="0.45">
      <c r="I213" s="3"/>
      <c r="J213" s="3"/>
      <c r="K213" s="2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22"/>
      <c r="X213" s="22"/>
      <c r="Y213" s="22"/>
      <c r="Z213" s="3"/>
      <c r="AA213" s="21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20"/>
      <c r="AN213" s="20"/>
      <c r="AO213" s="20"/>
      <c r="AP213" s="19"/>
      <c r="AQ213" s="19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3"/>
    </row>
    <row r="214" spans="9:55" s="8" customFormat="1" x14ac:dyDescent="0.45">
      <c r="I214" s="3"/>
      <c r="J214" s="3"/>
      <c r="K214" s="2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22"/>
      <c r="X214" s="22"/>
      <c r="Y214" s="22"/>
      <c r="Z214" s="3"/>
      <c r="AA214" s="21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20"/>
      <c r="AN214" s="20"/>
      <c r="AO214" s="20"/>
      <c r="AP214" s="19"/>
      <c r="AQ214" s="19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3"/>
    </row>
    <row r="215" spans="9:55" s="8" customFormat="1" x14ac:dyDescent="0.45">
      <c r="I215" s="3"/>
      <c r="J215" s="3"/>
      <c r="K215" s="2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22"/>
      <c r="X215" s="22"/>
      <c r="Y215" s="22"/>
      <c r="Z215" s="3"/>
      <c r="AA215" s="21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20"/>
      <c r="AN215" s="20"/>
      <c r="AO215" s="20"/>
      <c r="AP215" s="19"/>
      <c r="AQ215" s="19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3"/>
    </row>
    <row r="216" spans="9:55" s="8" customFormat="1" x14ac:dyDescent="0.45">
      <c r="I216" s="3"/>
      <c r="J216" s="3"/>
      <c r="K216" s="2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22"/>
      <c r="X216" s="22"/>
      <c r="Y216" s="22"/>
      <c r="Z216" s="3"/>
      <c r="AA216" s="21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20"/>
      <c r="AN216" s="20"/>
      <c r="AO216" s="20"/>
      <c r="AP216" s="19"/>
      <c r="AQ216" s="19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3"/>
    </row>
    <row r="217" spans="9:55" s="8" customFormat="1" x14ac:dyDescent="0.45">
      <c r="I217" s="3"/>
      <c r="J217" s="3"/>
      <c r="K217" s="2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22"/>
      <c r="X217" s="22"/>
      <c r="Y217" s="22"/>
      <c r="Z217" s="3"/>
      <c r="AA217" s="21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20"/>
      <c r="AN217" s="20"/>
      <c r="AO217" s="20"/>
      <c r="AP217" s="19"/>
      <c r="AQ217" s="19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3"/>
    </row>
    <row r="218" spans="9:55" s="8" customFormat="1" x14ac:dyDescent="0.45">
      <c r="I218" s="3"/>
      <c r="J218" s="3"/>
      <c r="K218" s="2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22"/>
      <c r="X218" s="22"/>
      <c r="Y218" s="22"/>
      <c r="Z218" s="3"/>
      <c r="AA218" s="21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20"/>
      <c r="AN218" s="20"/>
      <c r="AO218" s="20"/>
      <c r="AP218" s="19"/>
      <c r="AQ218" s="19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3"/>
    </row>
    <row r="219" spans="9:55" s="8" customFormat="1" x14ac:dyDescent="0.45">
      <c r="I219" s="3"/>
      <c r="J219" s="3"/>
      <c r="K219" s="2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22"/>
      <c r="X219" s="22"/>
      <c r="Y219" s="22"/>
      <c r="Z219" s="3"/>
      <c r="AA219" s="21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20"/>
      <c r="AN219" s="20"/>
      <c r="AO219" s="20"/>
      <c r="AP219" s="19"/>
      <c r="AQ219" s="19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3"/>
    </row>
    <row r="220" spans="9:55" s="8" customFormat="1" x14ac:dyDescent="0.45">
      <c r="I220" s="3"/>
      <c r="J220" s="3"/>
      <c r="K220" s="2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22"/>
      <c r="X220" s="22"/>
      <c r="Y220" s="22"/>
      <c r="Z220" s="3"/>
      <c r="AA220" s="21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20"/>
      <c r="AN220" s="20"/>
      <c r="AO220" s="20"/>
      <c r="AP220" s="19"/>
      <c r="AQ220" s="19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3"/>
    </row>
    <row r="221" spans="9:55" s="8" customFormat="1" x14ac:dyDescent="0.45">
      <c r="I221" s="3"/>
      <c r="J221" s="3"/>
      <c r="K221" s="2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22"/>
      <c r="X221" s="22"/>
      <c r="Y221" s="22"/>
      <c r="Z221" s="3"/>
      <c r="AA221" s="21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20"/>
      <c r="AN221" s="20"/>
      <c r="AO221" s="20"/>
      <c r="AP221" s="19"/>
      <c r="AQ221" s="19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3"/>
    </row>
    <row r="222" spans="9:55" s="8" customFormat="1" x14ac:dyDescent="0.45">
      <c r="I222" s="3"/>
      <c r="J222" s="3"/>
      <c r="K222" s="2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22"/>
      <c r="X222" s="22"/>
      <c r="Y222" s="22"/>
      <c r="Z222" s="3"/>
      <c r="AA222" s="21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20"/>
      <c r="AN222" s="20"/>
      <c r="AO222" s="20"/>
      <c r="AP222" s="19"/>
      <c r="AQ222" s="19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3"/>
    </row>
    <row r="223" spans="9:55" s="8" customFormat="1" x14ac:dyDescent="0.45">
      <c r="I223" s="3"/>
      <c r="J223" s="3"/>
      <c r="K223" s="2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22"/>
      <c r="X223" s="22"/>
      <c r="Y223" s="22"/>
      <c r="Z223" s="3"/>
      <c r="AA223" s="21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20"/>
      <c r="AN223" s="20"/>
      <c r="AO223" s="20"/>
      <c r="AP223" s="19"/>
      <c r="AQ223" s="19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3"/>
    </row>
    <row r="224" spans="9:55" s="8" customFormat="1" x14ac:dyDescent="0.45">
      <c r="I224" s="3"/>
      <c r="J224" s="3"/>
      <c r="K224" s="2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22"/>
      <c r="X224" s="22"/>
      <c r="Y224" s="22"/>
      <c r="Z224" s="3"/>
      <c r="AA224" s="21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20"/>
      <c r="AN224" s="20"/>
      <c r="AO224" s="20"/>
      <c r="AP224" s="19"/>
      <c r="AQ224" s="19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3"/>
    </row>
    <row r="225" spans="9:55" s="8" customFormat="1" x14ac:dyDescent="0.45">
      <c r="I225" s="3"/>
      <c r="J225" s="3"/>
      <c r="K225" s="2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22"/>
      <c r="X225" s="22"/>
      <c r="Y225" s="22"/>
      <c r="Z225" s="3"/>
      <c r="AA225" s="21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20"/>
      <c r="AN225" s="20"/>
      <c r="AO225" s="20"/>
      <c r="AP225" s="19"/>
      <c r="AQ225" s="19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3"/>
    </row>
    <row r="226" spans="9:55" s="8" customFormat="1" x14ac:dyDescent="0.45">
      <c r="I226" s="3"/>
      <c r="J226" s="3"/>
      <c r="K226" s="2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22"/>
      <c r="X226" s="22"/>
      <c r="Y226" s="22"/>
      <c r="Z226" s="3"/>
      <c r="AA226" s="21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20"/>
      <c r="AN226" s="20"/>
      <c r="AO226" s="20"/>
      <c r="AP226" s="19"/>
      <c r="AQ226" s="19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3"/>
    </row>
    <row r="227" spans="9:55" s="8" customFormat="1" x14ac:dyDescent="0.45">
      <c r="I227" s="3"/>
      <c r="J227" s="3"/>
      <c r="K227" s="2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22"/>
      <c r="X227" s="22"/>
      <c r="Y227" s="22"/>
      <c r="Z227" s="3"/>
      <c r="AA227" s="21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20"/>
      <c r="AN227" s="20"/>
      <c r="AO227" s="20"/>
      <c r="AP227" s="19"/>
      <c r="AQ227" s="19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3"/>
    </row>
    <row r="228" spans="9:55" s="8" customFormat="1" x14ac:dyDescent="0.45">
      <c r="I228" s="3"/>
      <c r="J228" s="3"/>
      <c r="K228" s="2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22"/>
      <c r="X228" s="22"/>
      <c r="Y228" s="22"/>
      <c r="Z228" s="3"/>
      <c r="AA228" s="21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20"/>
      <c r="AN228" s="20"/>
      <c r="AO228" s="20"/>
      <c r="AP228" s="19"/>
      <c r="AQ228" s="19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3"/>
    </row>
    <row r="229" spans="9:55" s="8" customFormat="1" x14ac:dyDescent="0.45">
      <c r="I229" s="3"/>
      <c r="J229" s="3"/>
      <c r="K229" s="2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22"/>
      <c r="X229" s="22"/>
      <c r="Y229" s="22"/>
      <c r="Z229" s="3"/>
      <c r="AA229" s="21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20"/>
      <c r="AN229" s="20"/>
      <c r="AO229" s="20"/>
      <c r="AP229" s="19"/>
      <c r="AQ229" s="19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3"/>
    </row>
    <row r="230" spans="9:55" s="8" customFormat="1" x14ac:dyDescent="0.45">
      <c r="I230" s="3"/>
      <c r="J230" s="3"/>
      <c r="K230" s="2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22"/>
      <c r="X230" s="22"/>
      <c r="Y230" s="22"/>
      <c r="Z230" s="3"/>
      <c r="AA230" s="21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20"/>
      <c r="AN230" s="20"/>
      <c r="AO230" s="20"/>
      <c r="AP230" s="19"/>
      <c r="AQ230" s="19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3"/>
    </row>
    <row r="231" spans="9:55" s="8" customFormat="1" x14ac:dyDescent="0.45">
      <c r="I231" s="3"/>
      <c r="J231" s="3"/>
      <c r="K231" s="2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22"/>
      <c r="X231" s="22"/>
      <c r="Y231" s="22"/>
      <c r="Z231" s="3"/>
      <c r="AA231" s="21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20"/>
      <c r="AN231" s="20"/>
      <c r="AO231" s="20"/>
      <c r="AP231" s="19"/>
      <c r="AQ231" s="19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3"/>
    </row>
    <row r="232" spans="9:55" s="8" customFormat="1" x14ac:dyDescent="0.45">
      <c r="I232" s="3"/>
      <c r="J232" s="3"/>
      <c r="K232" s="2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22"/>
      <c r="X232" s="22"/>
      <c r="Y232" s="22"/>
      <c r="Z232" s="3"/>
      <c r="AA232" s="21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20"/>
      <c r="AN232" s="20"/>
      <c r="AO232" s="20"/>
      <c r="AP232" s="19"/>
      <c r="AQ232" s="19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3"/>
    </row>
    <row r="233" spans="9:55" s="8" customFormat="1" x14ac:dyDescent="0.45">
      <c r="I233" s="3"/>
      <c r="J233" s="3"/>
      <c r="K233" s="2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22"/>
      <c r="X233" s="22"/>
      <c r="Y233" s="22"/>
      <c r="Z233" s="3"/>
      <c r="AA233" s="21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20"/>
      <c r="AN233" s="20"/>
      <c r="AO233" s="20"/>
      <c r="AP233" s="19"/>
      <c r="AQ233" s="19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3"/>
    </row>
    <row r="234" spans="9:55" s="8" customFormat="1" x14ac:dyDescent="0.45">
      <c r="I234" s="3"/>
      <c r="J234" s="3"/>
      <c r="K234" s="2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22"/>
      <c r="X234" s="22"/>
      <c r="Y234" s="22"/>
      <c r="Z234" s="3"/>
      <c r="AA234" s="21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20"/>
      <c r="AN234" s="20"/>
      <c r="AO234" s="20"/>
      <c r="AP234" s="19"/>
      <c r="AQ234" s="19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3"/>
    </row>
    <row r="235" spans="9:55" s="8" customFormat="1" x14ac:dyDescent="0.45">
      <c r="I235" s="3"/>
      <c r="J235" s="3"/>
      <c r="K235" s="2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22"/>
      <c r="X235" s="22"/>
      <c r="Y235" s="22"/>
      <c r="Z235" s="3"/>
      <c r="AA235" s="21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20"/>
      <c r="AN235" s="20"/>
      <c r="AO235" s="20"/>
      <c r="AP235" s="19"/>
      <c r="AQ235" s="19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3"/>
    </row>
    <row r="236" spans="9:55" s="8" customFormat="1" x14ac:dyDescent="0.45">
      <c r="I236" s="3"/>
      <c r="J236" s="3"/>
      <c r="K236" s="2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22"/>
      <c r="X236" s="22"/>
      <c r="Y236" s="22"/>
      <c r="Z236" s="3"/>
      <c r="AA236" s="21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20"/>
      <c r="AN236" s="20"/>
      <c r="AO236" s="20"/>
      <c r="AP236" s="19"/>
      <c r="AQ236" s="19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3"/>
    </row>
    <row r="237" spans="9:55" s="8" customFormat="1" x14ac:dyDescent="0.45">
      <c r="I237" s="3"/>
      <c r="J237" s="3"/>
      <c r="K237" s="2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22"/>
      <c r="X237" s="22"/>
      <c r="Y237" s="22"/>
      <c r="Z237" s="3"/>
      <c r="AA237" s="21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20"/>
      <c r="AN237" s="20"/>
      <c r="AO237" s="20"/>
      <c r="AP237" s="19"/>
      <c r="AQ237" s="19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3"/>
    </row>
    <row r="238" spans="9:55" s="8" customFormat="1" x14ac:dyDescent="0.45">
      <c r="I238" s="3"/>
      <c r="J238" s="3"/>
      <c r="K238" s="2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22"/>
      <c r="X238" s="22"/>
      <c r="Y238" s="22"/>
      <c r="Z238" s="3"/>
      <c r="AA238" s="21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20"/>
      <c r="AN238" s="20"/>
      <c r="AO238" s="20"/>
      <c r="AP238" s="19"/>
      <c r="AQ238" s="19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3"/>
    </row>
    <row r="239" spans="9:55" s="8" customFormat="1" x14ac:dyDescent="0.45">
      <c r="I239" s="3"/>
      <c r="J239" s="3"/>
      <c r="K239" s="2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22"/>
      <c r="X239" s="22"/>
      <c r="Y239" s="22"/>
      <c r="Z239" s="3"/>
      <c r="AA239" s="21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20"/>
      <c r="AN239" s="20"/>
      <c r="AO239" s="20"/>
      <c r="AP239" s="19"/>
      <c r="AQ239" s="19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3"/>
    </row>
    <row r="240" spans="9:55" s="8" customFormat="1" x14ac:dyDescent="0.45">
      <c r="I240" s="3"/>
      <c r="J240" s="3"/>
      <c r="K240" s="2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22"/>
      <c r="X240" s="22"/>
      <c r="Y240" s="22"/>
      <c r="Z240" s="3"/>
      <c r="AA240" s="21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20"/>
      <c r="AN240" s="20"/>
      <c r="AO240" s="20"/>
      <c r="AP240" s="7"/>
      <c r="AQ240" s="7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3"/>
    </row>
    <row r="241" spans="9:55" s="8" customFormat="1" x14ac:dyDescent="0.45">
      <c r="I241" s="4"/>
      <c r="J241" s="3"/>
      <c r="K241" s="2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22"/>
      <c r="X241" s="22"/>
      <c r="Y241" s="22"/>
      <c r="Z241" s="3"/>
      <c r="AA241" s="21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20"/>
      <c r="AN241" s="20"/>
      <c r="AO241" s="20"/>
      <c r="AP241" s="7"/>
      <c r="AQ241" s="7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3"/>
    </row>
    <row r="242" spans="9:55" s="8" customFormat="1" x14ac:dyDescent="0.45">
      <c r="I242" s="4"/>
      <c r="J242" s="3"/>
      <c r="K242" s="2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22"/>
      <c r="X242" s="22"/>
      <c r="Y242" s="22"/>
      <c r="Z242" s="3"/>
      <c r="AA242" s="21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20"/>
      <c r="AN242" s="20"/>
      <c r="AO242" s="20"/>
      <c r="AP242" s="7"/>
      <c r="AQ242" s="7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3"/>
    </row>
    <row r="243" spans="9:55" s="8" customFormat="1" x14ac:dyDescent="0.45">
      <c r="I243" s="4"/>
      <c r="J243" s="3"/>
      <c r="K243" s="2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22"/>
      <c r="X243" s="22"/>
      <c r="Y243" s="22"/>
      <c r="Z243" s="3"/>
      <c r="AA243" s="21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20"/>
      <c r="AN243" s="20"/>
      <c r="AO243" s="20"/>
      <c r="AP243" s="7"/>
      <c r="AQ243" s="7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3"/>
    </row>
    <row r="244" spans="9:55" s="8" customFormat="1" x14ac:dyDescent="0.45">
      <c r="I244" s="4"/>
      <c r="J244" s="3"/>
      <c r="K244" s="2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22"/>
      <c r="X244" s="22"/>
      <c r="Y244" s="22"/>
      <c r="Z244" s="3"/>
      <c r="AA244" s="21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20"/>
      <c r="AN244" s="20"/>
      <c r="AO244" s="20"/>
      <c r="AP244" s="7"/>
      <c r="AQ244" s="7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3"/>
    </row>
    <row r="245" spans="9:55" s="8" customFormat="1" x14ac:dyDescent="0.45">
      <c r="I245" s="4"/>
      <c r="J245" s="3"/>
      <c r="K245" s="2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22"/>
      <c r="X245" s="22"/>
      <c r="Y245" s="22"/>
      <c r="Z245" s="3"/>
      <c r="AA245" s="21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20"/>
      <c r="AN245" s="20"/>
      <c r="AO245" s="20"/>
      <c r="AP245" s="7"/>
      <c r="AQ245" s="7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3"/>
    </row>
    <row r="246" spans="9:55" s="7" customFormat="1" x14ac:dyDescent="0.45">
      <c r="J246" s="3"/>
      <c r="K246" s="2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22"/>
      <c r="X246" s="22"/>
      <c r="Y246" s="22"/>
      <c r="Z246" s="3"/>
      <c r="AA246" s="21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20"/>
      <c r="AN246" s="20"/>
      <c r="AO246" s="20"/>
      <c r="AR246" s="8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3"/>
    </row>
    <row r="247" spans="9:55" s="7" customFormat="1" x14ac:dyDescent="0.45">
      <c r="J247" s="3"/>
      <c r="K247" s="2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22"/>
      <c r="X247" s="22"/>
      <c r="Y247" s="22"/>
      <c r="Z247" s="3"/>
      <c r="AA247" s="21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20"/>
      <c r="AN247" s="20"/>
      <c r="AO247" s="20"/>
      <c r="AR247" s="8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3"/>
    </row>
    <row r="248" spans="9:55" s="7" customFormat="1" x14ac:dyDescent="0.45">
      <c r="J248" s="3"/>
      <c r="K248" s="2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22"/>
      <c r="X248" s="22"/>
      <c r="Y248" s="22"/>
      <c r="Z248" s="3"/>
      <c r="AA248" s="21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6"/>
      <c r="AN248" s="6"/>
      <c r="AO248" s="6"/>
      <c r="AR248" s="8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3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91" priority="17" operator="greaterThan">
      <formula>$N$9</formula>
    </cfRule>
  </conditionalFormatting>
  <conditionalFormatting sqref="M18:S18">
    <cfRule type="cellIs" dxfId="90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89" priority="20">
      <formula>M18&gt;$N$9</formula>
    </cfRule>
  </conditionalFormatting>
  <conditionalFormatting sqref="M58:S58">
    <cfRule type="cellIs" dxfId="88" priority="15" operator="lessThan">
      <formula>$N$8</formula>
    </cfRule>
  </conditionalFormatting>
  <conditionalFormatting sqref="M63:S63">
    <cfRule type="expression" dxfId="87" priority="16">
      <formula>M62&gt;$N$9</formula>
    </cfRule>
  </conditionalFormatting>
  <conditionalFormatting sqref="M109:S109">
    <cfRule type="cellIs" dxfId="86" priority="11" operator="lessThan">
      <formula>$N$8</formula>
    </cfRule>
  </conditionalFormatting>
  <conditionalFormatting sqref="M114:S114">
    <cfRule type="expression" dxfId="85" priority="12">
      <formula>M113&gt;$N$9</formula>
    </cfRule>
  </conditionalFormatting>
  <conditionalFormatting sqref="M160:S160">
    <cfRule type="cellIs" dxfId="84" priority="7" operator="lessThan">
      <formula>$N$8</formula>
    </cfRule>
  </conditionalFormatting>
  <conditionalFormatting sqref="M162:S162">
    <cfRule type="cellIs" dxfId="83" priority="6" operator="greaterThan">
      <formula>$N$9</formula>
    </cfRule>
  </conditionalFormatting>
  <conditionalFormatting sqref="M165:S165">
    <cfRule type="expression" dxfId="82" priority="8">
      <formula>M164&gt;$N$9</formula>
    </cfRule>
  </conditionalFormatting>
  <conditionalFormatting sqref="AA1 K3:K50 AA3:AA9 K53:K101 AA16:AA51 K105:K152 AA53:AA102 K156:K1048576 AA156:AA1048576 AA105:AA153">
    <cfRule type="containsText" dxfId="81" priority="1" operator="containsText" text="NG">
      <formula>NOT(ISERROR(SEARCH("NG",K1)))</formula>
    </cfRule>
    <cfRule type="containsText" dxfId="80" priority="2" operator="containsText" text="OK">
      <formula>NOT(ISERROR(SEARCH("OK",K1)))</formula>
    </cfRule>
  </conditionalFormatting>
  <conditionalFormatting sqref="AC18:AI18">
    <cfRule type="cellIs" dxfId="79" priority="18" operator="lessThan">
      <formula>$N$8</formula>
    </cfRule>
  </conditionalFormatting>
  <conditionalFormatting sqref="AC23:AI23">
    <cfRule type="expression" dxfId="78" priority="19">
      <formula>AC22&gt;$N$9</formula>
    </cfRule>
  </conditionalFormatting>
  <conditionalFormatting sqref="AC58:AI58">
    <cfRule type="cellIs" dxfId="77" priority="13" operator="lessThan">
      <formula>$N$8</formula>
    </cfRule>
  </conditionalFormatting>
  <conditionalFormatting sqref="AC63:AI63">
    <cfRule type="expression" dxfId="76" priority="14">
      <formula>AC62&gt;$N$9</formula>
    </cfRule>
  </conditionalFormatting>
  <conditionalFormatting sqref="AC109:AI109">
    <cfRule type="cellIs" dxfId="75" priority="9" operator="lessThan">
      <formula>$N$8</formula>
    </cfRule>
  </conditionalFormatting>
  <conditionalFormatting sqref="AC114:AI114">
    <cfRule type="expression" dxfId="74" priority="10">
      <formula>AC113&gt;$N$9</formula>
    </cfRule>
  </conditionalFormatting>
  <conditionalFormatting sqref="AC160:AI160">
    <cfRule type="cellIs" dxfId="73" priority="4" operator="lessThan">
      <formula>$N$8</formula>
    </cfRule>
  </conditionalFormatting>
  <conditionalFormatting sqref="AC162:AI162">
    <cfRule type="cellIs" dxfId="72" priority="3" operator="greaterThan">
      <formula>$N$9</formula>
    </cfRule>
  </conditionalFormatting>
  <conditionalFormatting sqref="AC165:AI165">
    <cfRule type="expression" dxfId="71" priority="5">
      <formula>AC164&gt;$N$9</formula>
    </cfRule>
  </conditionalFormatting>
  <conditionalFormatting sqref="M19:S19">
    <cfRule type="expression" dxfId="70" priority="22">
      <formula>M$18&lt;$N$8</formula>
    </cfRule>
  </conditionalFormatting>
  <conditionalFormatting sqref="AC19:AI19 M59:S59 AC59:AI59 M110:S110 AC110:AI110 M161:S161 AC161:AI161">
    <cfRule type="expression" dxfId="69" priority="23">
      <formula>M$18&gt;$N$9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25C3EED-3775-4AF2-8955-7D1039F41F32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EFD55-7BDE-4C89-BE4F-750B784969BC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4" hidden="1" customWidth="1"/>
    <col min="2" max="2" width="5.875" style="4" hidden="1" customWidth="1"/>
    <col min="3" max="4" width="12.75" style="4" hidden="1" customWidth="1"/>
    <col min="5" max="5" width="10.125" style="4" hidden="1" customWidth="1"/>
    <col min="6" max="7" width="9" style="4" hidden="1" customWidth="1"/>
    <col min="8" max="8" width="9.125" style="4" hidden="1" customWidth="1"/>
    <col min="9" max="9" width="9.5" style="4" hidden="1" customWidth="1"/>
    <col min="10" max="10" width="1.25" style="7" customWidth="1"/>
    <col min="11" max="11" width="5.625" style="9" customWidth="1"/>
    <col min="12" max="19" width="6" style="4" customWidth="1"/>
    <col min="20" max="20" width="3.625" style="7" hidden="1" customWidth="1"/>
    <col min="21" max="21" width="9.625" style="7" hidden="1" customWidth="1"/>
    <col min="22" max="22" width="9.375" style="7" hidden="1" customWidth="1"/>
    <col min="23" max="23" width="3.625" style="6" hidden="1" customWidth="1"/>
    <col min="24" max="25" width="3.875" style="6" hidden="1" customWidth="1"/>
    <col min="26" max="26" width="4.5" style="7" customWidth="1"/>
    <col min="27" max="27" width="5.75" style="10" customWidth="1"/>
    <col min="28" max="35" width="6" style="4" customWidth="1"/>
    <col min="36" max="36" width="3.625" style="7" hidden="1" customWidth="1"/>
    <col min="37" max="38" width="9.375" style="7" hidden="1" customWidth="1"/>
    <col min="39" max="41" width="3.625" style="6" hidden="1" customWidth="1"/>
    <col min="42" max="42" width="3.625" style="7" customWidth="1"/>
    <col min="43" max="43" width="3.625" style="7" hidden="1" customWidth="1"/>
    <col min="44" max="44" width="23" style="8" hidden="1" customWidth="1"/>
    <col min="45" max="45" width="12.75" style="4" hidden="1" customWidth="1"/>
    <col min="46" max="46" width="11.25" style="4" hidden="1" customWidth="1"/>
    <col min="47" max="54" width="5.125" style="4" customWidth="1"/>
    <col min="55" max="55" width="5.125" style="3" customWidth="1"/>
    <col min="56" max="68" width="5.125" style="4" customWidth="1"/>
    <col min="69" max="16384" width="9" style="4"/>
  </cols>
  <sheetData>
    <row r="1" spans="1:66" ht="24" customHeight="1" x14ac:dyDescent="0.45">
      <c r="J1" s="75" t="s">
        <v>63</v>
      </c>
      <c r="K1" s="76"/>
      <c r="L1" s="76"/>
      <c r="M1" s="77"/>
      <c r="N1" s="78"/>
      <c r="O1" s="79"/>
      <c r="P1" s="79"/>
      <c r="Q1" s="79"/>
      <c r="R1" s="79"/>
      <c r="S1" s="79"/>
      <c r="T1" s="80"/>
      <c r="U1" s="80"/>
      <c r="V1" s="80"/>
      <c r="W1" s="81"/>
      <c r="X1" s="81"/>
      <c r="Y1" s="81"/>
      <c r="Z1" s="80"/>
      <c r="AA1" s="82"/>
      <c r="AB1" s="79"/>
      <c r="AC1" s="79"/>
      <c r="AD1" s="79"/>
      <c r="AE1" s="79"/>
      <c r="AF1" s="28"/>
      <c r="AG1" s="28"/>
      <c r="AH1" s="28"/>
      <c r="AI1" s="28"/>
      <c r="AJ1" s="65"/>
      <c r="AK1" s="65"/>
      <c r="AL1" s="65"/>
      <c r="AM1" s="64"/>
      <c r="AN1" s="64"/>
      <c r="AO1" s="64"/>
      <c r="AP1" s="65"/>
    </row>
    <row r="2" spans="1:66" ht="24" customHeight="1" x14ac:dyDescent="0.45">
      <c r="J2" s="83"/>
      <c r="K2" s="84"/>
      <c r="L2" s="84"/>
      <c r="M2" s="60" t="s">
        <v>94</v>
      </c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28"/>
      <c r="AI2" s="28"/>
      <c r="AJ2" s="65"/>
      <c r="AK2" s="65"/>
      <c r="AL2" s="65"/>
      <c r="AM2" s="64"/>
      <c r="AN2" s="64"/>
      <c r="AO2" s="64"/>
      <c r="AP2" s="65"/>
    </row>
    <row r="3" spans="1:66" ht="15" customHeight="1" x14ac:dyDescent="0.45">
      <c r="J3" s="86"/>
      <c r="K3" s="87"/>
      <c r="L3" s="28"/>
      <c r="M3" s="28"/>
      <c r="N3" s="28"/>
      <c r="O3" s="28"/>
      <c r="P3" s="28"/>
      <c r="Q3" s="28"/>
      <c r="R3" s="28"/>
      <c r="S3" s="28"/>
      <c r="T3" s="86"/>
      <c r="U3" s="80"/>
      <c r="V3" s="80"/>
      <c r="W3" s="81"/>
      <c r="X3" s="81"/>
      <c r="Y3" s="81"/>
      <c r="Z3" s="80"/>
      <c r="AA3" s="88"/>
      <c r="AB3" s="28"/>
      <c r="AC3" s="28"/>
      <c r="AD3" s="28"/>
      <c r="AE3" s="28"/>
      <c r="AF3" s="28"/>
      <c r="AG3" s="28"/>
      <c r="AH3" s="28"/>
      <c r="AI3" s="28"/>
      <c r="AJ3" s="65"/>
      <c r="AK3" s="65"/>
      <c r="AL3" s="65"/>
      <c r="AM3" s="64"/>
      <c r="AN3" s="64"/>
      <c r="AO3" s="64"/>
      <c r="AP3" s="65"/>
      <c r="AR3" s="11" t="s">
        <v>30</v>
      </c>
    </row>
    <row r="4" spans="1:66" ht="21" customHeight="1" x14ac:dyDescent="0.45">
      <c r="J4" s="86"/>
      <c r="K4" s="87"/>
      <c r="L4" s="89" t="s">
        <v>31</v>
      </c>
      <c r="M4" s="90"/>
      <c r="N4" s="91" t="str">
        <f>入力シート!C5</f>
        <v>○○工事</v>
      </c>
      <c r="O4" s="92"/>
      <c r="P4" s="92"/>
      <c r="Q4" s="92"/>
      <c r="R4" s="92"/>
      <c r="S4" s="92"/>
      <c r="T4" s="93"/>
      <c r="U4" s="93"/>
      <c r="V4" s="93"/>
      <c r="W4" s="93"/>
      <c r="X4" s="93"/>
      <c r="Y4" s="93"/>
      <c r="Z4" s="94"/>
      <c r="AA4" s="88"/>
      <c r="AB4" s="95" t="s">
        <v>32</v>
      </c>
      <c r="AC4" s="95"/>
      <c r="AD4" s="95"/>
      <c r="AE4" s="95"/>
      <c r="AF4" s="95"/>
      <c r="AG4" s="95">
        <f>COUNTIF(M18:S49,"▲")+COUNTIF(AC18:AI49,"▲")+COUNTIF(M58:S99,"▲")+COUNTIF(AC58:AI99,"▲")+COUNTIF(M109:S150,"▲")+COUNTIF(AC109:AI150,"▲")</f>
        <v>0</v>
      </c>
      <c r="AH4" s="95"/>
      <c r="AI4" s="28"/>
      <c r="AJ4" s="65"/>
      <c r="AK4" s="65"/>
      <c r="AL4" s="65"/>
      <c r="AM4" s="64"/>
      <c r="AN4" s="64"/>
      <c r="AO4" s="64"/>
      <c r="AP4" s="65"/>
      <c r="AR4" s="11">
        <f>N9+1-N8</f>
        <v>28</v>
      </c>
      <c r="BN4" s="12"/>
    </row>
    <row r="5" spans="1:66" ht="21" customHeight="1" x14ac:dyDescent="0.45">
      <c r="J5" s="86"/>
      <c r="K5" s="87"/>
      <c r="L5" s="96"/>
      <c r="M5" s="97"/>
      <c r="N5" s="98"/>
      <c r="O5" s="99"/>
      <c r="P5" s="99"/>
      <c r="Q5" s="99"/>
      <c r="R5" s="99"/>
      <c r="S5" s="99"/>
      <c r="T5" s="100"/>
      <c r="U5" s="100"/>
      <c r="V5" s="100"/>
      <c r="W5" s="100"/>
      <c r="X5" s="100"/>
      <c r="Y5" s="100"/>
      <c r="Z5" s="101"/>
      <c r="AA5" s="88"/>
      <c r="AB5" s="95" t="s">
        <v>7</v>
      </c>
      <c r="AC5" s="95"/>
      <c r="AD5" s="95"/>
      <c r="AE5" s="95"/>
      <c r="AF5" s="95"/>
      <c r="AG5" s="102" t="e">
        <f>AT18</f>
        <v>#DIV/0!</v>
      </c>
      <c r="AH5" s="103"/>
      <c r="AI5" s="28"/>
      <c r="AJ5" s="65"/>
      <c r="AK5" s="65"/>
      <c r="AL5" s="65"/>
      <c r="AM5" s="64"/>
      <c r="AN5" s="64"/>
      <c r="AO5" s="64"/>
      <c r="AP5" s="65"/>
      <c r="AR5" s="13" t="s">
        <v>33</v>
      </c>
      <c r="AS5" s="8"/>
      <c r="BN5" s="12"/>
    </row>
    <row r="6" spans="1:66" ht="21" customHeight="1" x14ac:dyDescent="0.45">
      <c r="J6" s="86"/>
      <c r="K6" s="87"/>
      <c r="L6" s="104"/>
      <c r="M6" s="105"/>
      <c r="N6" s="106"/>
      <c r="O6" s="107"/>
      <c r="P6" s="107"/>
      <c r="Q6" s="107"/>
      <c r="R6" s="107"/>
      <c r="S6" s="107"/>
      <c r="T6" s="108"/>
      <c r="U6" s="108"/>
      <c r="V6" s="108"/>
      <c r="W6" s="108"/>
      <c r="X6" s="108"/>
      <c r="Y6" s="108"/>
      <c r="Z6" s="109"/>
      <c r="AA6" s="88"/>
      <c r="AB6" s="95" t="s">
        <v>8</v>
      </c>
      <c r="AC6" s="95"/>
      <c r="AD6" s="95"/>
      <c r="AE6" s="95"/>
      <c r="AF6" s="95"/>
      <c r="AG6" s="102" t="e">
        <f ca="1">I47</f>
        <v>#DIV/0!</v>
      </c>
      <c r="AH6" s="102"/>
      <c r="AI6" s="28"/>
      <c r="AJ6" s="65"/>
      <c r="AK6" s="65"/>
      <c r="AL6" s="65"/>
      <c r="AM6" s="64"/>
      <c r="AN6" s="64"/>
      <c r="AO6" s="64"/>
      <c r="AP6" s="65"/>
      <c r="AR6" s="14">
        <f>ROUNDUP(AR4*0.285,0)</f>
        <v>8</v>
      </c>
      <c r="AS6" s="15"/>
    </row>
    <row r="7" spans="1:66" ht="21" customHeight="1" x14ac:dyDescent="0.45">
      <c r="I7" s="4" t="s">
        <v>34</v>
      </c>
      <c r="J7" s="86"/>
      <c r="K7" s="87"/>
      <c r="L7" s="110" t="s">
        <v>3</v>
      </c>
      <c r="M7" s="111"/>
      <c r="N7" s="112" t="str">
        <f>入力シート!C8</f>
        <v>○○建設</v>
      </c>
      <c r="O7" s="113"/>
      <c r="P7" s="113"/>
      <c r="Q7" s="113"/>
      <c r="R7" s="113"/>
      <c r="S7" s="113"/>
      <c r="T7" s="114"/>
      <c r="U7" s="114"/>
      <c r="V7" s="114"/>
      <c r="W7" s="114"/>
      <c r="X7" s="114"/>
      <c r="Y7" s="114"/>
      <c r="Z7" s="115"/>
      <c r="AA7" s="88"/>
      <c r="AB7" s="95" t="s">
        <v>9</v>
      </c>
      <c r="AC7" s="95"/>
      <c r="AD7" s="95"/>
      <c r="AE7" s="95"/>
      <c r="AF7" s="95"/>
      <c r="AG7" s="102" t="e">
        <f ca="1">F47/(F47+H47)</f>
        <v>#DIV/0!</v>
      </c>
      <c r="AH7" s="102"/>
      <c r="AI7" s="28"/>
      <c r="AJ7" s="65"/>
      <c r="AK7" s="65"/>
      <c r="AL7" s="65"/>
      <c r="AM7" s="64"/>
      <c r="AN7" s="64"/>
      <c r="AO7" s="64"/>
      <c r="AP7" s="65"/>
    </row>
    <row r="8" spans="1:66" ht="21" customHeight="1" x14ac:dyDescent="0.45">
      <c r="I8" s="4" t="s">
        <v>35</v>
      </c>
      <c r="J8" s="86"/>
      <c r="K8" s="87"/>
      <c r="L8" s="110" t="s">
        <v>4</v>
      </c>
      <c r="M8" s="116"/>
      <c r="N8" s="117">
        <f>入力シート!C9</f>
        <v>45962</v>
      </c>
      <c r="O8" s="118"/>
      <c r="P8" s="118"/>
      <c r="Q8" s="119"/>
      <c r="R8" s="28"/>
      <c r="S8" s="28"/>
      <c r="T8" s="86"/>
      <c r="U8" s="86"/>
      <c r="V8" s="86"/>
      <c r="W8" s="81"/>
      <c r="X8" s="81"/>
      <c r="Y8" s="81"/>
      <c r="Z8" s="86"/>
      <c r="AA8" s="88"/>
      <c r="AB8" s="28"/>
      <c r="AC8" s="28"/>
      <c r="AD8" s="28"/>
      <c r="AE8" s="28"/>
      <c r="AF8" s="28"/>
      <c r="AG8" s="28"/>
      <c r="AH8" s="28"/>
      <c r="AI8" s="28"/>
      <c r="AJ8" s="65"/>
      <c r="AK8" s="65"/>
      <c r="AL8" s="65"/>
      <c r="AM8" s="64"/>
      <c r="AN8" s="64"/>
      <c r="AO8" s="64"/>
      <c r="AP8" s="65"/>
      <c r="AS8" s="4" t="s">
        <v>36</v>
      </c>
      <c r="AT8" s="4" t="s">
        <v>37</v>
      </c>
    </row>
    <row r="9" spans="1:66" ht="21" customHeight="1" x14ac:dyDescent="0.45">
      <c r="F9" s="4" t="s">
        <v>38</v>
      </c>
      <c r="G9" s="4" t="s">
        <v>39</v>
      </c>
      <c r="H9" s="4" t="s">
        <v>40</v>
      </c>
      <c r="I9" s="4" t="s">
        <v>41</v>
      </c>
      <c r="J9" s="86"/>
      <c r="K9" s="87"/>
      <c r="L9" s="110" t="s">
        <v>0</v>
      </c>
      <c r="M9" s="116"/>
      <c r="N9" s="117">
        <f>入力シート!C10</f>
        <v>45989</v>
      </c>
      <c r="O9" s="118"/>
      <c r="P9" s="118"/>
      <c r="Q9" s="115"/>
      <c r="R9" s="28"/>
      <c r="S9" s="28"/>
      <c r="T9" s="86"/>
      <c r="U9" s="86"/>
      <c r="V9" s="86"/>
      <c r="W9" s="81"/>
      <c r="X9" s="81"/>
      <c r="Y9" s="81"/>
      <c r="Z9" s="86"/>
      <c r="AA9" s="88"/>
      <c r="AB9" s="28"/>
      <c r="AC9" s="28"/>
      <c r="AD9" s="28"/>
      <c r="AE9" s="28"/>
      <c r="AF9" s="28"/>
      <c r="AG9" s="28"/>
      <c r="AH9" s="28"/>
      <c r="AI9" s="28"/>
      <c r="AJ9" s="65"/>
      <c r="AK9" s="65"/>
      <c r="AL9" s="65"/>
      <c r="AM9" s="64"/>
      <c r="AN9" s="64"/>
      <c r="AO9" s="64"/>
      <c r="AP9" s="65"/>
      <c r="AR9" s="16">
        <f>SUM(U50,AK50,U100,AK100,U151,AK151,U202,AK202,)</f>
        <v>0</v>
      </c>
      <c r="AS9" s="4">
        <v>1</v>
      </c>
      <c r="AT9" s="17">
        <f>U50</f>
        <v>0</v>
      </c>
    </row>
    <row r="10" spans="1:66" ht="21" customHeight="1" x14ac:dyDescent="0.45">
      <c r="A10" s="4">
        <v>1</v>
      </c>
      <c r="B10" s="4">
        <v>1</v>
      </c>
      <c r="C10" s="18">
        <f>N8</f>
        <v>45962</v>
      </c>
      <c r="D10" s="18">
        <f>EOMONTH(C10,0)</f>
        <v>45991</v>
      </c>
      <c r="E10" s="4" t="str">
        <f>TEXT(C10,"YYYY-MM")</f>
        <v>2025-11</v>
      </c>
      <c r="F10" s="2">
        <f ca="1">SUMIF($V$18:$W$49,E10,$W$18:$W$49)</f>
        <v>0</v>
      </c>
      <c r="G10" s="2">
        <f ca="1">SUMIF($V$18:$X$49,E10,$X$18:$X$49)</f>
        <v>0</v>
      </c>
      <c r="H10" s="2">
        <f ca="1">SUMIF($V$18:$Y$49,E10,$Y$18:$Y$49)</f>
        <v>0</v>
      </c>
      <c r="I10" s="17" t="e">
        <f ca="1">F10/(F10+H10)</f>
        <v>#DIV/0!</v>
      </c>
      <c r="J10" s="86"/>
      <c r="K10" s="87"/>
      <c r="L10" s="110" t="s">
        <v>5</v>
      </c>
      <c r="M10" s="116"/>
      <c r="N10" s="120" t="str">
        <f>入力シート!B15</f>
        <v>●●建設</v>
      </c>
      <c r="O10" s="121"/>
      <c r="P10" s="121"/>
      <c r="Q10" s="115"/>
      <c r="R10" s="28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3"/>
      <c r="AJ10" s="65"/>
      <c r="AK10" s="65"/>
      <c r="AL10" s="65"/>
      <c r="AM10" s="64"/>
      <c r="AN10" s="64"/>
      <c r="AO10" s="64"/>
      <c r="AP10" s="65"/>
      <c r="AS10" s="4">
        <v>2</v>
      </c>
      <c r="AT10" s="4">
        <f>AK50</f>
        <v>0</v>
      </c>
    </row>
    <row r="11" spans="1:66" ht="21" customHeight="1" x14ac:dyDescent="0.45">
      <c r="A11" s="4">
        <v>2</v>
      </c>
      <c r="B11" s="4">
        <v>2</v>
      </c>
      <c r="C11" s="18">
        <f>EOMONTH(C10,0)+1</f>
        <v>45992</v>
      </c>
      <c r="D11" s="18">
        <f>IF(EOMONTH(C11,0)&gt;=$N$9,$N$9,EOMONTH(C11,0))</f>
        <v>45989</v>
      </c>
      <c r="E11" s="4" t="str">
        <f>TEXT(C11,"YYYY-MM")</f>
        <v>2025-12</v>
      </c>
      <c r="F11" s="2">
        <f ca="1">SUMIF($V$18:$W$49,E11,$W$18:$W$49)</f>
        <v>0</v>
      </c>
      <c r="G11" s="2">
        <f ca="1">SUMIF($V$18:$X$49,E11,$X$18:$X$49)</f>
        <v>0</v>
      </c>
      <c r="H11" s="2">
        <f ca="1">SUMIF($V$18:$Y$49,E11,$Y$18:$Y$49)</f>
        <v>0</v>
      </c>
      <c r="I11" s="17" t="e">
        <f ca="1">IF(D11=D10,0,F11/(F11+H11))</f>
        <v>#DIV/0!</v>
      </c>
      <c r="J11" s="86"/>
      <c r="K11" s="87"/>
      <c r="L11" s="110" t="s">
        <v>6</v>
      </c>
      <c r="M11" s="116"/>
      <c r="N11" s="120" t="str">
        <f>入力シート!C30</f>
        <v>加賀　四郎</v>
      </c>
      <c r="O11" s="121"/>
      <c r="P11" s="121"/>
      <c r="Q11" s="119"/>
      <c r="R11" s="28"/>
      <c r="S11" s="124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66"/>
      <c r="AK11" s="66"/>
      <c r="AL11" s="66"/>
      <c r="AM11" s="67"/>
      <c r="AN11" s="67"/>
      <c r="AO11" s="67"/>
      <c r="AP11" s="65"/>
      <c r="AS11" s="4">
        <v>3</v>
      </c>
      <c r="AT11" s="17">
        <f>U100</f>
        <v>0</v>
      </c>
    </row>
    <row r="12" spans="1:66" ht="30" customHeight="1" x14ac:dyDescent="0.45">
      <c r="A12" s="4">
        <v>3</v>
      </c>
      <c r="B12" s="4">
        <v>3</v>
      </c>
      <c r="C12" s="18">
        <f>EDATE(C11,1)</f>
        <v>46023</v>
      </c>
      <c r="D12" s="18">
        <f>IF(EOMONTH(C12,0)&gt;=$N$9,$N$9,EOMONTH(C12,0))</f>
        <v>45989</v>
      </c>
      <c r="E12" s="4" t="str">
        <f t="shared" ref="E12:E46" si="0">TEXT(C12,"YYYY-MM")</f>
        <v>2026-01</v>
      </c>
      <c r="F12" s="2">
        <f ca="1">SUMIF($V$18:$W$49,E12,$W$18:$W$49)+SUMIF($AL$18:$AM$49,E12,$AM$18:$AM$49)</f>
        <v>0</v>
      </c>
      <c r="G12" s="2">
        <f ca="1">SUMIF($V$18:$X$49,E12,$X$18:$X$49)+SUMIF($AL$18:$AN$49,E12,$AN$18:$AN$49)</f>
        <v>0</v>
      </c>
      <c r="H12" s="2">
        <f ca="1">SUMIF($V$18:$Y$49,E12,$Y$18:$Y$49)+SUMIF($AL$18:$AO$49,E12,$AO$18:$AO$49)</f>
        <v>0</v>
      </c>
      <c r="I12" s="17">
        <f>IF(D12=D11,0,F12/(F12+H12))</f>
        <v>0</v>
      </c>
      <c r="J12" s="86"/>
      <c r="K12" s="87"/>
      <c r="L12" s="28"/>
      <c r="M12" s="28" t="s">
        <v>42</v>
      </c>
      <c r="N12" s="126" t="s">
        <v>43</v>
      </c>
      <c r="O12" s="28"/>
      <c r="P12" s="28"/>
      <c r="Q12" s="28"/>
      <c r="R12" s="28"/>
      <c r="S12" s="72"/>
      <c r="T12" s="72"/>
      <c r="U12" s="72"/>
      <c r="V12" s="72"/>
      <c r="W12" s="72"/>
      <c r="X12" s="72"/>
      <c r="Y12" s="72"/>
      <c r="Z12" s="73" t="s">
        <v>91</v>
      </c>
      <c r="AA12" s="73"/>
      <c r="AB12" s="73"/>
      <c r="AC12" s="73"/>
      <c r="AD12" s="73"/>
      <c r="AE12" s="73"/>
      <c r="AF12" s="73"/>
      <c r="AG12" s="73"/>
      <c r="AH12" s="73"/>
      <c r="AI12" s="73"/>
      <c r="AJ12" s="66"/>
      <c r="AK12" s="66"/>
      <c r="AL12" s="66"/>
      <c r="AM12" s="67"/>
      <c r="AN12" s="67"/>
      <c r="AO12" s="67"/>
      <c r="AP12" s="65"/>
      <c r="AS12" s="4">
        <v>4</v>
      </c>
      <c r="AT12" s="4">
        <f>AK100</f>
        <v>0</v>
      </c>
    </row>
    <row r="13" spans="1:66" ht="20.25" customHeight="1" x14ac:dyDescent="0.45">
      <c r="A13" s="4">
        <v>4</v>
      </c>
      <c r="B13" s="4">
        <v>4</v>
      </c>
      <c r="C13" s="18">
        <f t="shared" ref="C13:C46" si="1">EDATE(C12,1)</f>
        <v>46054</v>
      </c>
      <c r="D13" s="18">
        <f t="shared" ref="D13:D46" si="2">IF(EOMONTH(C13,0)&gt;=$N$9,$N$9,EOMONTH(C13,0))</f>
        <v>45989</v>
      </c>
      <c r="E13" s="4" t="str">
        <f t="shared" si="0"/>
        <v>2026-02</v>
      </c>
      <c r="F13" s="2">
        <f ca="1">SUMIF($V$18:$W$49,E13,$W$18:$W$49)+SUMIF($AL$18:$AM$49,E13,$AM$18:$AM$49)</f>
        <v>0</v>
      </c>
      <c r="G13" s="2">
        <f ca="1">SUMIF($V$18:$X$49,E13,$X$18:$X$49)+SUMIF($AL$18:$AN$49,E13,$AN$18:$AN$49)</f>
        <v>0</v>
      </c>
      <c r="H13" s="2">
        <f ca="1">SUMIF($V$18:$Y$49,E13,$Y$18:$Y$49)+SUMIF($AL$18:$AO$49,E13,$AO$18:$AO$49)</f>
        <v>0</v>
      </c>
      <c r="I13" s="17">
        <f t="shared" ref="I13:I46" si="3">IF(D13=D12,0,F13/(F13+H13))</f>
        <v>0</v>
      </c>
      <c r="J13" s="86"/>
      <c r="K13" s="87"/>
      <c r="L13" s="28"/>
      <c r="M13" s="28" t="s">
        <v>44</v>
      </c>
      <c r="N13" s="126" t="s">
        <v>45</v>
      </c>
      <c r="O13" s="127"/>
      <c r="P13" s="127"/>
      <c r="Q13" s="127"/>
      <c r="R13" s="127"/>
      <c r="S13" s="72"/>
      <c r="T13" s="72"/>
      <c r="U13" s="72"/>
      <c r="V13" s="72"/>
      <c r="W13" s="72"/>
      <c r="X13" s="72"/>
      <c r="Y13" s="72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66"/>
      <c r="AK13" s="66"/>
      <c r="AL13" s="66"/>
      <c r="AM13" s="67"/>
      <c r="AN13" s="67"/>
      <c r="AO13" s="67"/>
      <c r="AP13" s="65"/>
      <c r="AS13" s="4">
        <v>5</v>
      </c>
      <c r="AT13" s="4">
        <f>U151</f>
        <v>0</v>
      </c>
    </row>
    <row r="14" spans="1:66" ht="30" customHeight="1" x14ac:dyDescent="0.45">
      <c r="A14" s="4">
        <v>1</v>
      </c>
      <c r="B14" s="4">
        <v>5</v>
      </c>
      <c r="C14" s="18">
        <f t="shared" si="1"/>
        <v>46082</v>
      </c>
      <c r="D14" s="18">
        <f t="shared" si="2"/>
        <v>45989</v>
      </c>
      <c r="E14" s="4" t="str">
        <f t="shared" si="0"/>
        <v>2026-03</v>
      </c>
      <c r="F14" s="2">
        <f ca="1">SUMIF($V$18:$W$49,E14,$W$18:$W$49)+SUMIF($AL$18:$AM$49,E14,$AM$18:$AM$49)</f>
        <v>0</v>
      </c>
      <c r="G14" s="2">
        <f ca="1">SUMIF($V$18:$X$49,E14,$X$18:$X$49)+SUMIF($AL$18:$AN$49,E14,$AN$18:$AN$49)</f>
        <v>0</v>
      </c>
      <c r="H14" s="2">
        <f ca="1">SUMIF($V$18:$Y$49,E14,$Y$18:$Y$49)+SUMIF($AL$18:$AO$49,E14,$AO$18:$AO$49)</f>
        <v>0</v>
      </c>
      <c r="I14" s="17">
        <f t="shared" si="3"/>
        <v>0</v>
      </c>
      <c r="J14" s="86"/>
      <c r="K14" s="87"/>
      <c r="L14" s="28"/>
      <c r="M14" s="128" t="s">
        <v>40</v>
      </c>
      <c r="N14" s="129" t="s">
        <v>46</v>
      </c>
      <c r="O14" s="127"/>
      <c r="P14" s="127"/>
      <c r="Q14" s="127"/>
      <c r="R14" s="127"/>
      <c r="S14" s="72"/>
      <c r="T14" s="72"/>
      <c r="U14" s="72"/>
      <c r="V14" s="72"/>
      <c r="W14" s="72"/>
      <c r="X14" s="72"/>
      <c r="Y14" s="72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66"/>
      <c r="AK14" s="66"/>
      <c r="AL14" s="66"/>
      <c r="AM14" s="67"/>
      <c r="AN14" s="67"/>
      <c r="AO14" s="67"/>
      <c r="AP14" s="65"/>
      <c r="AS14" s="4">
        <v>6</v>
      </c>
      <c r="AT14" s="4">
        <f>AK151</f>
        <v>0</v>
      </c>
    </row>
    <row r="15" spans="1:66" ht="11.25" customHeight="1" thickBot="1" x14ac:dyDescent="0.5">
      <c r="C15" s="18"/>
      <c r="D15" s="18"/>
      <c r="F15" s="2"/>
      <c r="G15" s="2"/>
      <c r="H15" s="2"/>
      <c r="I15" s="17"/>
      <c r="J15" s="86"/>
      <c r="K15" s="87"/>
      <c r="L15" s="28"/>
      <c r="M15" s="28"/>
      <c r="N15" s="126"/>
      <c r="O15" s="127"/>
      <c r="P15" s="127"/>
      <c r="Q15" s="127"/>
      <c r="R15" s="127"/>
      <c r="S15" s="130"/>
      <c r="T15" s="130"/>
      <c r="U15" s="130"/>
      <c r="V15" s="130"/>
      <c r="W15" s="131"/>
      <c r="X15" s="131"/>
      <c r="Y15" s="131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66"/>
      <c r="AK15" s="66"/>
      <c r="AL15" s="66"/>
      <c r="AM15" s="67"/>
      <c r="AN15" s="67"/>
      <c r="AO15" s="67"/>
      <c r="AP15" s="65"/>
    </row>
    <row r="16" spans="1:66" ht="19.5" customHeight="1" x14ac:dyDescent="0.45">
      <c r="A16" s="4">
        <v>2</v>
      </c>
      <c r="B16" s="4">
        <v>6</v>
      </c>
      <c r="C16" s="18">
        <f>EDATE(C14,1)</f>
        <v>46113</v>
      </c>
      <c r="D16" s="18">
        <f t="shared" si="2"/>
        <v>45989</v>
      </c>
      <c r="E16" s="4" t="str">
        <f t="shared" si="0"/>
        <v>2026-04</v>
      </c>
      <c r="F16" s="2">
        <f ca="1">SUMIF($AL$18:$AM$49,E16,$AM$18:$AM$49)</f>
        <v>0</v>
      </c>
      <c r="G16" s="2">
        <f ca="1">SUMIF($AL$18:$AN$49,E16,$AN$18:$AN$49)</f>
        <v>0</v>
      </c>
      <c r="H16" s="2">
        <f ca="1">SUMIF($AL$18:$AO$49,E16,$AO$18:$AO$49)</f>
        <v>0</v>
      </c>
      <c r="I16" s="17">
        <f>IF(D16=D14,0,F16/(F16+H16))</f>
        <v>0</v>
      </c>
      <c r="J16" s="87"/>
      <c r="K16" s="86"/>
      <c r="L16" s="132" t="s">
        <v>47</v>
      </c>
      <c r="M16" s="133" t="str">
        <f>"実施状況（"&amp;YEAR(M18)&amp;"年～）"</f>
        <v>実施状況（2025年～）</v>
      </c>
      <c r="N16" s="133"/>
      <c r="O16" s="133"/>
      <c r="P16" s="133"/>
      <c r="Q16" s="133"/>
      <c r="R16" s="133"/>
      <c r="S16" s="134"/>
      <c r="T16" s="86"/>
      <c r="U16" s="86"/>
      <c r="V16" s="86"/>
      <c r="W16" s="81"/>
      <c r="X16" s="81"/>
      <c r="Y16" s="81"/>
      <c r="Z16" s="86"/>
      <c r="AA16" s="28"/>
      <c r="AB16" s="132" t="s">
        <v>47</v>
      </c>
      <c r="AC16" s="133" t="str">
        <f>"実施状況（"&amp;YEAR(AC18)&amp;"年～）"</f>
        <v>実施状況（2026年～）</v>
      </c>
      <c r="AD16" s="133"/>
      <c r="AE16" s="133"/>
      <c r="AF16" s="133"/>
      <c r="AG16" s="133"/>
      <c r="AH16" s="133"/>
      <c r="AI16" s="134"/>
      <c r="AJ16" s="65"/>
      <c r="AK16" s="65"/>
      <c r="AL16" s="65"/>
      <c r="AM16" s="64"/>
      <c r="AN16" s="64"/>
      <c r="AO16" s="64"/>
      <c r="AP16" s="68"/>
      <c r="AQ16" s="19"/>
      <c r="AS16" s="4">
        <v>7</v>
      </c>
      <c r="AT16" s="4">
        <f>U202</f>
        <v>0</v>
      </c>
    </row>
    <row r="17" spans="1:55" ht="19.5" customHeight="1" thickBot="1" x14ac:dyDescent="0.5">
      <c r="A17" s="4">
        <v>3</v>
      </c>
      <c r="B17" s="4">
        <v>7</v>
      </c>
      <c r="C17" s="18">
        <f t="shared" si="1"/>
        <v>46143</v>
      </c>
      <c r="D17" s="18">
        <f t="shared" si="2"/>
        <v>45989</v>
      </c>
      <c r="E17" s="4" t="str">
        <f t="shared" si="0"/>
        <v>2026-05</v>
      </c>
      <c r="F17" s="2">
        <f ca="1">SUMIF($V$58:$W$99,E17,$W$58:$W$99)+SUMIF($AL$18:$AM$49,E17,$AM$18:$AM$49)</f>
        <v>0</v>
      </c>
      <c r="G17" s="2">
        <f ca="1">SUMIF($V$58:$X$99,E17,$X$58:$X$99)+SUMIF($AL$18:$AN$49,E17,$AN$18:$AN$49)</f>
        <v>0</v>
      </c>
      <c r="H17" s="2">
        <f ca="1">SUMIF($V$58:$Y$99,E17,$Y$58:$Y$99)+SUMIF($AL$18:$AO$49,E17,$AO$18:$AO$49)</f>
        <v>0</v>
      </c>
      <c r="I17" s="17">
        <f t="shared" si="3"/>
        <v>0</v>
      </c>
      <c r="J17" s="87"/>
      <c r="K17" s="135" t="s">
        <v>48</v>
      </c>
      <c r="L17" s="136"/>
      <c r="M17" s="137" t="s">
        <v>49</v>
      </c>
      <c r="N17" s="137" t="s">
        <v>50</v>
      </c>
      <c r="O17" s="137" t="s">
        <v>51</v>
      </c>
      <c r="P17" s="137" t="s">
        <v>52</v>
      </c>
      <c r="Q17" s="137" t="s">
        <v>53</v>
      </c>
      <c r="R17" s="138" t="s">
        <v>54</v>
      </c>
      <c r="S17" s="139" t="s">
        <v>55</v>
      </c>
      <c r="T17" s="135" t="s">
        <v>47</v>
      </c>
      <c r="U17" s="86" t="s">
        <v>56</v>
      </c>
      <c r="V17" s="86" t="s">
        <v>57</v>
      </c>
      <c r="W17" s="140" t="s">
        <v>38</v>
      </c>
      <c r="X17" s="140" t="s">
        <v>39</v>
      </c>
      <c r="Y17" s="140" t="s">
        <v>40</v>
      </c>
      <c r="Z17" s="135"/>
      <c r="AA17" s="62" t="s">
        <v>48</v>
      </c>
      <c r="AB17" s="136"/>
      <c r="AC17" s="137" t="s">
        <v>49</v>
      </c>
      <c r="AD17" s="137" t="s">
        <v>50</v>
      </c>
      <c r="AE17" s="137" t="s">
        <v>51</v>
      </c>
      <c r="AF17" s="137" t="s">
        <v>52</v>
      </c>
      <c r="AG17" s="137" t="s">
        <v>53</v>
      </c>
      <c r="AH17" s="138" t="s">
        <v>54</v>
      </c>
      <c r="AI17" s="139" t="s">
        <v>55</v>
      </c>
      <c r="AJ17" s="68" t="s">
        <v>47</v>
      </c>
      <c r="AK17" s="65" t="s">
        <v>56</v>
      </c>
      <c r="AL17" s="65" t="s">
        <v>57</v>
      </c>
      <c r="AM17" s="69" t="s">
        <v>38</v>
      </c>
      <c r="AN17" s="69" t="s">
        <v>39</v>
      </c>
      <c r="AO17" s="69" t="s">
        <v>40</v>
      </c>
      <c r="AP17" s="68"/>
      <c r="AQ17" s="19"/>
      <c r="AS17" s="4">
        <v>8</v>
      </c>
      <c r="AT17" s="4">
        <f>AK202</f>
        <v>0</v>
      </c>
    </row>
    <row r="18" spans="1:55" ht="19.5" customHeight="1" x14ac:dyDescent="0.45">
      <c r="A18" s="4">
        <v>4</v>
      </c>
      <c r="B18" s="4">
        <v>8</v>
      </c>
      <c r="C18" s="18">
        <f t="shared" si="1"/>
        <v>46174</v>
      </c>
      <c r="D18" s="18">
        <f t="shared" si="2"/>
        <v>45989</v>
      </c>
      <c r="E18" s="4" t="str">
        <f t="shared" si="0"/>
        <v>2026-06</v>
      </c>
      <c r="F18" s="2">
        <f ca="1">SUMIF($V$58:$W$99,E18,$W$58:$W$99)+SUMIF($AL$18:$AM$49,E18,$AM$18:$AM$49)</f>
        <v>0</v>
      </c>
      <c r="G18" s="2">
        <f ca="1">SUMIF($V$58:$X$99,E18,$X$58:$X$99)+SUMIF($AL$18:$AN$49,E18,$AN$18:$AN$49)</f>
        <v>0</v>
      </c>
      <c r="H18" s="2">
        <f ca="1">SUMIF($V$58:$Y$99,E18,$Y$58:$Y$99)+SUMIF($AL$18:$AO$49,E18,$AO$18:$AO$49)</f>
        <v>0</v>
      </c>
      <c r="I18" s="17">
        <f t="shared" si="3"/>
        <v>0</v>
      </c>
      <c r="J18" s="135"/>
      <c r="K18" s="135"/>
      <c r="L18" s="132">
        <v>1</v>
      </c>
      <c r="M18" s="141">
        <f>N8-WEEKDAY(N8,2)+1</f>
        <v>45957</v>
      </c>
      <c r="N18" s="141">
        <f t="shared" ref="N18:S18" si="4">M18+1</f>
        <v>45958</v>
      </c>
      <c r="O18" s="141">
        <f t="shared" si="4"/>
        <v>45959</v>
      </c>
      <c r="P18" s="141">
        <f t="shared" si="4"/>
        <v>45960</v>
      </c>
      <c r="Q18" s="141">
        <f t="shared" si="4"/>
        <v>45961</v>
      </c>
      <c r="R18" s="142">
        <f t="shared" si="4"/>
        <v>45962</v>
      </c>
      <c r="S18" s="143">
        <f t="shared" si="4"/>
        <v>45963</v>
      </c>
      <c r="T18" s="135">
        <f>COUNTIF(M19:S19,"★")</f>
        <v>0</v>
      </c>
      <c r="U18" s="135"/>
      <c r="V18" s="135" t="str">
        <f>TEXT(N8,"YYYY-MM")</f>
        <v>2025-11</v>
      </c>
      <c r="W18" s="140" cm="1">
        <f t="array" ref="W18">SUMPRODUCT((M18:S18&gt;=$N$8)*(M18:S18 &lt;= $N$9)*(TEXT(M18:S18,"yyyy-mm")=V18)*(M19:S19 = "●"))</f>
        <v>0</v>
      </c>
      <c r="X18" s="140" cm="1">
        <f t="array" ref="X18">SUMPRODUCT((R18:S18&gt;=$N$8)*(R18:S18 &lt;= $N$9)*(TEXT(R18:S18,"yyyy-mm")=V18)*(R19:S19 = "▲"))</f>
        <v>0</v>
      </c>
      <c r="Y18" s="140" cm="1">
        <f t="array" ref="Y18">SUMPRODUCT((M18:S18&gt;=$N$8)*(M18:S18 &lt;= $N$9)*(TEXT(M18:S18,"yyyy-mm")=V18)*(M19:S19 = "★"))</f>
        <v>0</v>
      </c>
      <c r="Z18" s="135"/>
      <c r="AA18" s="135"/>
      <c r="AB18" s="132">
        <v>17</v>
      </c>
      <c r="AC18" s="141">
        <f>S48+1</f>
        <v>46069</v>
      </c>
      <c r="AD18" s="141">
        <f t="shared" ref="AD18:AI18" si="5">AC18+1</f>
        <v>46070</v>
      </c>
      <c r="AE18" s="141">
        <f t="shared" si="5"/>
        <v>46071</v>
      </c>
      <c r="AF18" s="141">
        <f t="shared" si="5"/>
        <v>46072</v>
      </c>
      <c r="AG18" s="141">
        <f t="shared" si="5"/>
        <v>46073</v>
      </c>
      <c r="AH18" s="142">
        <f t="shared" si="5"/>
        <v>46074</v>
      </c>
      <c r="AI18" s="143">
        <f t="shared" si="5"/>
        <v>46075</v>
      </c>
      <c r="AJ18" s="68">
        <f t="shared" ref="AJ18" si="6">COUNTIF(AC19:AI19,"★")</f>
        <v>0</v>
      </c>
      <c r="AK18" s="68"/>
      <c r="AL18" s="68" t="str">
        <f>TEXT(AC18,"YYYY-MM")</f>
        <v>2026-02</v>
      </c>
      <c r="AM18" s="69" cm="1">
        <f t="array" ref="AM18">SUMPRODUCT((AC18:AI18&gt;=$N$8)*(AC18:AI18 &lt;= $N$9)*(TEXT(AC18:AI18,"yyyy-mm")=AL18)*(AC19:AI19 = "●"))</f>
        <v>0</v>
      </c>
      <c r="AN18" s="69" cm="1">
        <f t="array" ref="AN18">SUMPRODUCT((AH18:AI18&gt;=$N$8)*(AH18:AI18 &lt;= $N$9)*(TEXT(AH18:AI18,"yyyy-mm")=AL18)*(AH19:AI19 = "▲"))</f>
        <v>0</v>
      </c>
      <c r="AO18" s="69" cm="1">
        <f t="array" ref="AO18">SUMPRODUCT((AC18:AI18&gt;=$N$8)*(AC18:AI18 &lt;= $N$9)*(TEXT(AC18:AI18,"yyyy-mm")=AL18)*(AC19:AI19 = "★"))</f>
        <v>0</v>
      </c>
      <c r="AP18" s="68"/>
      <c r="AQ18" s="19"/>
      <c r="AT18" s="17" t="e">
        <f>AVERAGEIF(AT9:AT17,"&gt;0")</f>
        <v>#DIV/0!</v>
      </c>
    </row>
    <row r="19" spans="1:55" s="8" customFormat="1" ht="19.5" customHeight="1" thickBot="1" x14ac:dyDescent="0.5">
      <c r="A19" s="4">
        <v>1</v>
      </c>
      <c r="B19" s="4">
        <v>9</v>
      </c>
      <c r="C19" s="18">
        <f t="shared" si="1"/>
        <v>46204</v>
      </c>
      <c r="D19" s="18">
        <f t="shared" si="2"/>
        <v>45989</v>
      </c>
      <c r="E19" s="4" t="str">
        <f t="shared" si="0"/>
        <v>2026-07</v>
      </c>
      <c r="F19" s="2">
        <f ca="1">SUMIF($AL$18:$AM$49,E19,$AM$18:$AM$49)+SUMIF($V$58:$W$99,E19,$W$58:$W$99)</f>
        <v>0</v>
      </c>
      <c r="G19" s="2">
        <f ca="1">SUMIF($AL$18:$AN$49,E19,$AN$18:$AN$49)+SUMIF($V$58:$X$99,E19,$X$58:$X$99)</f>
        <v>0</v>
      </c>
      <c r="H19" s="2">
        <f ca="1">SUMIF($AL$18:$AO$49,E19,$AO$18:$AO$49)+SUMIF($V$58:$Y$99,E19,$Y$58:$Y$99)</f>
        <v>0</v>
      </c>
      <c r="I19" s="17">
        <f t="shared" si="3"/>
        <v>0</v>
      </c>
      <c r="J19" s="135"/>
      <c r="K19" s="135" t="str">
        <f>IF(U19&gt;=0.285,"OK","NG")</f>
        <v>NG</v>
      </c>
      <c r="L19" s="136"/>
      <c r="M19" s="144"/>
      <c r="N19" s="144"/>
      <c r="O19" s="144"/>
      <c r="P19" s="144"/>
      <c r="Q19" s="144"/>
      <c r="R19" s="145"/>
      <c r="S19" s="146"/>
      <c r="T19" s="135">
        <f>COUNTIF(M19:S19,"●")</f>
        <v>0</v>
      </c>
      <c r="U19" s="147">
        <f>IF(COUNTA(M19:S19)=0,-1,IF(OR(COUNTIF(M19:S19,"▲")&gt;6,AND(M18&lt;$N$9,$N$9&lt;S18)),0.285,IF(T18+T19=0,0,T19/(T19+T18))))</f>
        <v>-1</v>
      </c>
      <c r="V19" s="135" t="str">
        <f>TEXT(S18,"YYYY-MM")</f>
        <v>2025-11</v>
      </c>
      <c r="W19" s="140" cm="1">
        <f t="array" ref="W19">IF(V19=V18,0,SUMPRODUCT((M18:S18&gt;=$N$8)*(M18:S18 &lt;= $N$9)*(TEXT(M18:S18,"yyyy-mm")=V19)*(M19:S19 = "●")))</f>
        <v>0</v>
      </c>
      <c r="X19" s="140" cm="1">
        <f t="array" ref="X19">IF(V19=V18,0,SUMPRODUCT((M18:S18&gt;=$N$8)*(M18:S18 &lt;= $N$9)*(TEXT(M18:S18,"yyyy-mm")=V19)*(M19:S19 = "▲")))</f>
        <v>0</v>
      </c>
      <c r="Y19" s="140" cm="1">
        <f t="array" ref="Y19">IF(V19=V18,0,SUMPRODUCT((M18:S18&gt;=$N$8)*(M18:S18 &lt;= $N$9)*(TEXT(M18:S18,"yyyy-mm")=V19)*(M19:S19 = "★")))</f>
        <v>0</v>
      </c>
      <c r="Z19" s="135"/>
      <c r="AA19" s="135" t="str">
        <f>IF(AK19&gt;=0.285,"OK","NG")</f>
        <v>NG</v>
      </c>
      <c r="AB19" s="136"/>
      <c r="AC19" s="144"/>
      <c r="AD19" s="144"/>
      <c r="AE19" s="144"/>
      <c r="AF19" s="144"/>
      <c r="AG19" s="144"/>
      <c r="AH19" s="145"/>
      <c r="AI19" s="146"/>
      <c r="AJ19" s="68">
        <f t="shared" ref="AJ19" si="7">COUNTIF(AC19:AI19,"●")</f>
        <v>0</v>
      </c>
      <c r="AK19" s="70">
        <f>IF(COUNTA(AC19:AI19)=0,-1,IF(OR(COUNTIF(AC19:AI19,"▲")&gt;6,AND(AC18&lt;$N$9,$N$9&lt;AI18)),0.285,IF(AJ18+AJ19=0,0,AJ19/(AJ19+AJ18))))</f>
        <v>-1</v>
      </c>
      <c r="AL19" s="68" t="str">
        <f>TEXT(AI18,"YYYY-MM")</f>
        <v>2026-02</v>
      </c>
      <c r="AM19" s="69" cm="1">
        <f t="array" ref="AM19">IF(AL19=AL18,0,SUMPRODUCT((AC18:AI18&gt;=$N$8)*(AC18:AI18 &lt;= $N$9)*(TEXT(AC18:AI18,"yyyy-mm")=AL19)*(AC19:AI19 = "●")))</f>
        <v>0</v>
      </c>
      <c r="AN19" s="69" cm="1">
        <f t="array" ref="AN19">IF(AL19=AL18,0,SUMPRODUCT((AC18:AI18&gt;=$N$8)*(AC18:AI18 &lt;= $N$9)*(TEXT(AC18:AI18,"yyyy-mm")=AL19)*(AC19:AI19 = "▲")))</f>
        <v>0</v>
      </c>
      <c r="AO19" s="69" cm="1">
        <f t="array" ref="AO19">IF(AL19=AL18,0,SUMPRODUCT((AC18:AI18&gt;=$N$8)*(AC18:AI18 &lt;= $N$9)*(TEXT(AC18:AI18,"yyyy-mm")=AL19)*(AC19:AI19 = "★")))</f>
        <v>0</v>
      </c>
      <c r="AP19" s="68"/>
      <c r="AQ19" s="19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3"/>
    </row>
    <row r="20" spans="1:55" s="8" customFormat="1" ht="19.5" customHeight="1" x14ac:dyDescent="0.45">
      <c r="A20" s="4">
        <v>2</v>
      </c>
      <c r="B20" s="4">
        <v>10</v>
      </c>
      <c r="C20" s="18">
        <f t="shared" si="1"/>
        <v>46235</v>
      </c>
      <c r="D20" s="18">
        <f t="shared" si="2"/>
        <v>45989</v>
      </c>
      <c r="E20" s="4" t="str">
        <f t="shared" si="0"/>
        <v>2026-08</v>
      </c>
      <c r="F20" s="2">
        <f ca="1">SUMIF($V$58:$W$99,E20,$W$58:$W$99)</f>
        <v>0</v>
      </c>
      <c r="G20" s="2">
        <f ca="1">SUMIF($V$58:$X$99,E20,$X$58:$X$99)</f>
        <v>0</v>
      </c>
      <c r="H20" s="2">
        <f ca="1">SUMIF($V$58:$Y$99,E20,$Y$58:$Y$99)</f>
        <v>0</v>
      </c>
      <c r="I20" s="17">
        <f t="shared" si="3"/>
        <v>0</v>
      </c>
      <c r="J20" s="135"/>
      <c r="K20" s="135"/>
      <c r="L20" s="132">
        <v>2</v>
      </c>
      <c r="M20" s="141">
        <f>S18+1</f>
        <v>45964</v>
      </c>
      <c r="N20" s="141">
        <f>M20+1</f>
        <v>45965</v>
      </c>
      <c r="O20" s="141">
        <f t="shared" ref="O20:Q20" si="8">N20+1</f>
        <v>45966</v>
      </c>
      <c r="P20" s="141">
        <f t="shared" si="8"/>
        <v>45967</v>
      </c>
      <c r="Q20" s="141">
        <f t="shared" si="8"/>
        <v>45968</v>
      </c>
      <c r="R20" s="142">
        <f>Q20+1</f>
        <v>45969</v>
      </c>
      <c r="S20" s="143">
        <f>R20+1</f>
        <v>45970</v>
      </c>
      <c r="T20" s="135">
        <f t="shared" ref="T20" si="9">COUNTIF(M21:S21,"★")</f>
        <v>0</v>
      </c>
      <c r="U20" s="135"/>
      <c r="V20" s="135" t="str">
        <f>TEXT(M20,"YYYY-MM")</f>
        <v>2025-11</v>
      </c>
      <c r="W20" s="140" cm="1">
        <f t="array" ref="W20">SUMPRODUCT((M20:S20&gt;=$N$8)*(M20:S20 &lt;= $N$9)*(TEXT(M20:S20,"yyyy-mm")=V20)*(M21:S21 = "●"))</f>
        <v>0</v>
      </c>
      <c r="X20" s="140" cm="1">
        <f t="array" ref="X20">SUMPRODUCT((R20:S20&gt;=$N$8)*(R20:S20 &lt;= $N$9)*(TEXT(R20:S20,"yyyy-mm")=V20)*(R21:S21 = "▲"))</f>
        <v>0</v>
      </c>
      <c r="Y20" s="140" cm="1">
        <f t="array" ref="Y20">SUMPRODUCT((M20:S20&gt;=$N$8)*(M20:S20 &lt;= $N$9)*(TEXT(M20:S20,"yyyy-mm")=V20)*(M21:S21 = "★"))</f>
        <v>0</v>
      </c>
      <c r="Z20" s="135"/>
      <c r="AA20" s="135"/>
      <c r="AB20" s="132">
        <v>18</v>
      </c>
      <c r="AC20" s="141">
        <f>AI18+1</f>
        <v>46076</v>
      </c>
      <c r="AD20" s="141">
        <f t="shared" ref="AD20:AI20" si="10">AC20+1</f>
        <v>46077</v>
      </c>
      <c r="AE20" s="141">
        <f t="shared" si="10"/>
        <v>46078</v>
      </c>
      <c r="AF20" s="141">
        <f t="shared" si="10"/>
        <v>46079</v>
      </c>
      <c r="AG20" s="141">
        <f t="shared" si="10"/>
        <v>46080</v>
      </c>
      <c r="AH20" s="142">
        <f t="shared" si="10"/>
        <v>46081</v>
      </c>
      <c r="AI20" s="143">
        <f t="shared" si="10"/>
        <v>46082</v>
      </c>
      <c r="AJ20" s="68">
        <f t="shared" ref="AJ20" si="11">COUNTIF(AC21:AI21,"★")</f>
        <v>0</v>
      </c>
      <c r="AK20" s="68"/>
      <c r="AL20" s="68" t="str">
        <f>TEXT(AC20,"YYYY-MM")</f>
        <v>2026-02</v>
      </c>
      <c r="AM20" s="69" cm="1">
        <f t="array" ref="AM20">SUMPRODUCT((AC20:AI20&gt;=$N$8)*(AC20:AI20 &lt;= $N$9)*(TEXT(AC20:AI20,"yyyy-mm")=AL20)*(AC21:AI21 = "●"))</f>
        <v>0</v>
      </c>
      <c r="AN20" s="69" cm="1">
        <f t="array" ref="AN20">SUMPRODUCT((AH20:AI20&gt;=$N$8)*(AH20:AI20 &lt;= $N$9)*(TEXT(AH20:AI20,"yyyy-mm")=AL20)*(AH21:AI21 = "▲"))</f>
        <v>0</v>
      </c>
      <c r="AO20" s="69" cm="1">
        <f t="array" ref="AO20">SUMPRODUCT((AC20:AI20&gt;=$N$8)*(AC20:AI20 &lt;= $N$9)*(TEXT(AC20:AI20,"yyyy-mm")=AL20)*(AC21:AI21 = "★"))</f>
        <v>0</v>
      </c>
      <c r="AP20" s="68"/>
      <c r="AQ20" s="19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3"/>
    </row>
    <row r="21" spans="1:55" s="8" customFormat="1" ht="19.5" customHeight="1" thickBot="1" x14ac:dyDescent="0.5">
      <c r="A21" s="4">
        <v>3</v>
      </c>
      <c r="B21" s="4">
        <v>11</v>
      </c>
      <c r="C21" s="18">
        <f t="shared" si="1"/>
        <v>46266</v>
      </c>
      <c r="D21" s="18">
        <f t="shared" si="2"/>
        <v>45989</v>
      </c>
      <c r="E21" s="4" t="str">
        <f t="shared" si="0"/>
        <v>2026-09</v>
      </c>
      <c r="F21" s="2">
        <f ca="1">SUMIF($V$58:$W$99,E21,$W$58:$W$99)</f>
        <v>0</v>
      </c>
      <c r="G21" s="2">
        <f ca="1">SUMIF($V$58:$X$99,E21,$X$58:$X$99)</f>
        <v>0</v>
      </c>
      <c r="H21" s="2">
        <f ca="1">SUMIF($V$58:$Y$99,E21,$Y$58:$Y$99)</f>
        <v>0</v>
      </c>
      <c r="I21" s="17">
        <f t="shared" si="3"/>
        <v>0</v>
      </c>
      <c r="J21" s="135"/>
      <c r="K21" s="135" t="str">
        <f t="shared" ref="K21" si="12">IF(U21&gt;=0.285,"OK","NG")</f>
        <v>NG</v>
      </c>
      <c r="L21" s="136"/>
      <c r="M21" s="144"/>
      <c r="N21" s="144"/>
      <c r="O21" s="144"/>
      <c r="P21" s="144"/>
      <c r="Q21" s="144"/>
      <c r="R21" s="145"/>
      <c r="S21" s="146"/>
      <c r="T21" s="135">
        <f t="shared" ref="T21" si="13">COUNTIF(M21:S21,"●")</f>
        <v>0</v>
      </c>
      <c r="U21" s="147">
        <f t="shared" ref="U21" si="14">IF(COUNTA(M21:S21)=0,-1,IF(OR(COUNTIF(M21:S21,"▲")&gt;6,AND(M20&lt;$N$9,$N$9&lt;S20)),0.285,IF(T20+T21=0,0,T21/(T21+T20))))</f>
        <v>-1</v>
      </c>
      <c r="V21" s="135" t="str">
        <f>TEXT(S20,"YYYY-MM")</f>
        <v>2025-11</v>
      </c>
      <c r="W21" s="140" cm="1">
        <f t="array" ref="W21">IF(V21=V20,0,SUMPRODUCT((M20:S20&gt;=$N$8)*(M20:S20 &lt;= $N$9)*(TEXT(M20:S20,"yyyy-mm")=V21)*(M21:S21 = "●")))</f>
        <v>0</v>
      </c>
      <c r="X21" s="140" cm="1">
        <f t="array" ref="X21">IF(V21=V20,0,SUMPRODUCT((M20:S20&gt;=$N$8)*(M20:S20 &lt;= $N$9)*(TEXT(M20:S20,"yyyy-mm")=V21)*(M21:S21 = "▲")))</f>
        <v>0</v>
      </c>
      <c r="Y21" s="140" cm="1">
        <f t="array" ref="Y21">IF(V21=V20,0,SUMPRODUCT((M20:S20&gt;=$N$8)*(M20:S20 &lt;= $N$9)*(TEXT(M20:S20,"yyyy-mm")=V21)*(M21:S21 = "★")))</f>
        <v>0</v>
      </c>
      <c r="Z21" s="135"/>
      <c r="AA21" s="135" t="str">
        <f t="shared" ref="AA21" si="15">IF(AK21&gt;=0.285,"OK","NG")</f>
        <v>NG</v>
      </c>
      <c r="AB21" s="136"/>
      <c r="AC21" s="144"/>
      <c r="AD21" s="144"/>
      <c r="AE21" s="144"/>
      <c r="AF21" s="144"/>
      <c r="AG21" s="144"/>
      <c r="AH21" s="145"/>
      <c r="AI21" s="146"/>
      <c r="AJ21" s="68">
        <f t="shared" ref="AJ21" si="16">COUNTIF(AC21:AI21,"●")</f>
        <v>0</v>
      </c>
      <c r="AK21" s="70">
        <f t="shared" ref="AK21" si="17">IF(COUNTA(AC21:AI21)=0,-1,IF(OR(COUNTIF(AC21:AI21,"▲")&gt;6,AND(AC20&lt;$N$9,$N$9&lt;AI20)),0.285,IF(AJ20+AJ21=0,0,AJ21/(AJ21+AJ20))))</f>
        <v>-1</v>
      </c>
      <c r="AL21" s="68" t="str">
        <f>TEXT(AI20,"YYYY-MM")</f>
        <v>2026-03</v>
      </c>
      <c r="AM21" s="69" cm="1">
        <f t="array" ref="AM21">IF(AL21=AL20,0,SUMPRODUCT((AC20:AI20&gt;=$N$8)*(AC20:AI20 &lt;= $N$9)*(TEXT(AC20:AI20,"yyyy-mm")=AL21)*(AC21:AI21 = "●")))</f>
        <v>0</v>
      </c>
      <c r="AN21" s="69" cm="1">
        <f t="array" ref="AN21">IF(AL21=AL20,0,SUMPRODUCT((AC20:AI20&gt;=$N$8)*(AC20:AI20 &lt;= $N$9)*(TEXT(AC20:AI20,"yyyy-mm")=AL21)*(AC21:AI21 = "▲")))</f>
        <v>0</v>
      </c>
      <c r="AO21" s="69" cm="1">
        <f t="array" ref="AO21">IF(AL21=AL20,0,SUMPRODUCT((AC20:AI20&gt;=$N$8)*(AC20:AI20 &lt;= $N$9)*(TEXT(AC20:AI20,"yyyy-mm")=AL21)*(AC21:AI21 = "★")))</f>
        <v>0</v>
      </c>
      <c r="AP21" s="68"/>
      <c r="AQ21" s="19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3"/>
    </row>
    <row r="22" spans="1:55" s="8" customFormat="1" ht="19.5" customHeight="1" x14ac:dyDescent="0.45">
      <c r="A22" s="4">
        <v>4</v>
      </c>
      <c r="B22" s="4">
        <v>12</v>
      </c>
      <c r="C22" s="18">
        <f t="shared" si="1"/>
        <v>46296</v>
      </c>
      <c r="D22" s="18">
        <f t="shared" si="2"/>
        <v>45989</v>
      </c>
      <c r="E22" s="4" t="str">
        <f t="shared" si="0"/>
        <v>2026-10</v>
      </c>
      <c r="F22" s="2">
        <f ca="1">SUMIF($AL$58:$AM$99,E22,$AM$58:$AM$99)+SUMIF($V$58:$W$99,E22,$W$58:$W$99)</f>
        <v>0</v>
      </c>
      <c r="G22" s="2">
        <f ca="1">SUMIF($AL$58:$AN$99,E22,$AN$58:$AN$99)+SUMIF($V$58:$X$99,E22,$X$58:$X$99)</f>
        <v>0</v>
      </c>
      <c r="H22" s="2">
        <f ca="1">SUMIF($AL$58:$AO$99,E22,$AO$58:$AO$99)+SUMIF($V$58:$Y$99,E22,$Y$58:$Y$99)</f>
        <v>0</v>
      </c>
      <c r="I22" s="17">
        <f t="shared" si="3"/>
        <v>0</v>
      </c>
      <c r="J22" s="135"/>
      <c r="K22" s="135"/>
      <c r="L22" s="132">
        <v>3</v>
      </c>
      <c r="M22" s="141">
        <f>S20+1</f>
        <v>45971</v>
      </c>
      <c r="N22" s="141">
        <f>M22+1</f>
        <v>45972</v>
      </c>
      <c r="O22" s="141">
        <f t="shared" ref="O22:Q22" si="18">N22+1</f>
        <v>45973</v>
      </c>
      <c r="P22" s="141">
        <f t="shared" si="18"/>
        <v>45974</v>
      </c>
      <c r="Q22" s="141">
        <f t="shared" si="18"/>
        <v>45975</v>
      </c>
      <c r="R22" s="142">
        <f>Q22+1</f>
        <v>45976</v>
      </c>
      <c r="S22" s="143">
        <f>R22+1</f>
        <v>45977</v>
      </c>
      <c r="T22" s="135">
        <f t="shared" ref="T22" si="19">COUNTIF(M23:S23,"★")</f>
        <v>0</v>
      </c>
      <c r="U22" s="135"/>
      <c r="V22" s="135" t="str">
        <f>TEXT(M22,"YYYY-MM")</f>
        <v>2025-11</v>
      </c>
      <c r="W22" s="140" cm="1">
        <f t="array" ref="W22">SUMPRODUCT((M22:S22&gt;=$N$8)*(M22:S22 &lt;= $N$9)*(TEXT(M22:S22,"yyyy-mm")=V22)*(M23:S23 = "●"))</f>
        <v>0</v>
      </c>
      <c r="X22" s="140" cm="1">
        <f t="array" ref="X22">SUMPRODUCT((R22:S22&gt;=$N$8)*(R22:S22 &lt;= $N$9)*(TEXT(R22:S22,"yyyy-mm")=V22)*(R23:S23 = "▲"))</f>
        <v>0</v>
      </c>
      <c r="Y22" s="140" cm="1">
        <f t="array" ref="Y22">SUMPRODUCT((M22:S22&gt;=$N$8)*(M22:S22 &lt;= $N$9)*(TEXT(M22:S22,"yyyy-mm")=V22)*(M23:S23 = "★"))</f>
        <v>0</v>
      </c>
      <c r="Z22" s="135"/>
      <c r="AA22" s="135"/>
      <c r="AB22" s="132">
        <v>19</v>
      </c>
      <c r="AC22" s="141">
        <f>AI20+1</f>
        <v>46083</v>
      </c>
      <c r="AD22" s="141">
        <f t="shared" ref="AD22:AI22" si="20">AC22+1</f>
        <v>46084</v>
      </c>
      <c r="AE22" s="141">
        <f t="shared" si="20"/>
        <v>46085</v>
      </c>
      <c r="AF22" s="141">
        <f t="shared" si="20"/>
        <v>46086</v>
      </c>
      <c r="AG22" s="141">
        <f t="shared" si="20"/>
        <v>46087</v>
      </c>
      <c r="AH22" s="142">
        <f t="shared" si="20"/>
        <v>46088</v>
      </c>
      <c r="AI22" s="143">
        <f t="shared" si="20"/>
        <v>46089</v>
      </c>
      <c r="AJ22" s="68">
        <f t="shared" ref="AJ22" si="21">COUNTIF(AC23:AI23,"★")</f>
        <v>0</v>
      </c>
      <c r="AK22" s="68"/>
      <c r="AL22" s="68" t="str">
        <f>TEXT(AC22,"YYYY-MM")</f>
        <v>2026-03</v>
      </c>
      <c r="AM22" s="69" cm="1">
        <f t="array" ref="AM22">SUMPRODUCT((AC22:AI22&gt;=$N$8)*(AC22:AI22 &lt;= $N$9)*(TEXT(AC22:AI22,"yyyy-mm")=AL22)*(AC23:AI23 = "●"))</f>
        <v>0</v>
      </c>
      <c r="AN22" s="69" cm="1">
        <f t="array" ref="AN22">SUMPRODUCT((AH22:AI22&gt;=$N$8)*(AH22:AI22 &lt;= $N$9)*(TEXT(AH22:AI22,"yyyy-mm")=AL22)*(AH23:AI23 = "▲"))</f>
        <v>0</v>
      </c>
      <c r="AO22" s="69" cm="1">
        <f t="array" ref="AO22">SUMPRODUCT((AC22:AI22&gt;=$N$8)*(AC22:AI22 &lt;= $N$9)*(TEXT(AC22:AI22,"yyyy-mm")=AL22)*(AC23:AI23 = "★"))</f>
        <v>0</v>
      </c>
      <c r="AP22" s="68"/>
      <c r="AQ22" s="19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3"/>
    </row>
    <row r="23" spans="1:55" s="8" customFormat="1" ht="19.5" customHeight="1" thickBot="1" x14ac:dyDescent="0.5">
      <c r="A23" s="4">
        <v>5</v>
      </c>
      <c r="B23" s="4">
        <v>13</v>
      </c>
      <c r="C23" s="18">
        <f t="shared" si="1"/>
        <v>46327</v>
      </c>
      <c r="D23" s="18">
        <f t="shared" si="2"/>
        <v>45989</v>
      </c>
      <c r="E23" s="4" t="str">
        <f t="shared" si="0"/>
        <v>2026-11</v>
      </c>
      <c r="F23" s="2">
        <f ca="1">SUMIF($AL$58:$AM$99,E23,$AM$58:$AM$99)+SUMIF($V$58:$W$99,E23,$W$58:$W$99)</f>
        <v>0</v>
      </c>
      <c r="G23" s="2">
        <f ca="1">SUMIF($AL$58:$AN$99,E23,$AN$58:$AN$99)+SUMIF($V$58:$X$99,E23,$X$58:$X$99)</f>
        <v>0</v>
      </c>
      <c r="H23" s="2">
        <f ca="1">SUMIF($AL$58:$AO$99,E23,$AO$58:$AO$99)+SUMIF($V$58:$Y$99,E23,$Y$58:$Y$99)</f>
        <v>0</v>
      </c>
      <c r="I23" s="17">
        <f t="shared" si="3"/>
        <v>0</v>
      </c>
      <c r="J23" s="135"/>
      <c r="K23" s="135" t="str">
        <f t="shared" ref="K23" si="22">IF(U23&gt;=0.285,"OK","NG")</f>
        <v>NG</v>
      </c>
      <c r="L23" s="136"/>
      <c r="M23" s="144"/>
      <c r="N23" s="144"/>
      <c r="O23" s="144"/>
      <c r="P23" s="144"/>
      <c r="Q23" s="144"/>
      <c r="R23" s="145"/>
      <c r="S23" s="146"/>
      <c r="T23" s="135">
        <f t="shared" ref="T23" si="23">COUNTIF(M23:S23,"●")</f>
        <v>0</v>
      </c>
      <c r="U23" s="147">
        <f t="shared" ref="U23" si="24">IF(COUNTA(M23:S23)=0,-1,IF(OR(COUNTIF(M23:S23,"▲")&gt;6,AND(M22&lt;$N$9,$N$9&lt;S22)),0.285,IF(T22+T23=0,0,T23/(T23+T22))))</f>
        <v>-1</v>
      </c>
      <c r="V23" s="135" t="str">
        <f>TEXT(S22,"YYYY-MM")</f>
        <v>2025-11</v>
      </c>
      <c r="W23" s="140" cm="1">
        <f t="array" ref="W23">IF(V23=V22,0,SUMPRODUCT((M22:S22&gt;=$N$8)*(M22:S22 &lt;= $N$9)*(TEXT(M22:S22,"yyyy-mm")=V23)*(M23:S23 = "●")))</f>
        <v>0</v>
      </c>
      <c r="X23" s="140" cm="1">
        <f t="array" ref="X23">IF(V23=V22,0,SUMPRODUCT((M22:S22&gt;=$N$8)*(M22:S22 &lt;= $N$9)*(TEXT(M22:S22,"yyyy-mm")=V23)*(M23:S23 = "▲")))</f>
        <v>0</v>
      </c>
      <c r="Y23" s="140" cm="1">
        <f t="array" ref="Y23">IF(V23=V22,0,SUMPRODUCT((M22:S22&gt;=$N$8)*(M22:S22 &lt;= $N$9)*(TEXT(M22:S22,"yyyy-mm")=V23)*(M23:S23 = "★")))</f>
        <v>0</v>
      </c>
      <c r="Z23" s="135"/>
      <c r="AA23" s="135" t="str">
        <f t="shared" ref="AA23" si="25">IF(AK23&gt;=0.285,"OK","NG")</f>
        <v>NG</v>
      </c>
      <c r="AB23" s="136"/>
      <c r="AC23" s="144"/>
      <c r="AD23" s="144"/>
      <c r="AE23" s="144"/>
      <c r="AF23" s="144"/>
      <c r="AG23" s="144"/>
      <c r="AH23" s="145"/>
      <c r="AI23" s="146"/>
      <c r="AJ23" s="68">
        <f t="shared" ref="AJ23" si="26">COUNTIF(AC23:AI23,"●")</f>
        <v>0</v>
      </c>
      <c r="AK23" s="70">
        <f t="shared" ref="AK23" si="27">IF(COUNTA(AC23:AI23)=0,-1,IF(OR(COUNTIF(AC23:AI23,"▲")&gt;6,AND(AC22&lt;$N$9,$N$9&lt;AI22)),0.285,IF(AJ22+AJ23=0,0,AJ23/(AJ23+AJ22))))</f>
        <v>-1</v>
      </c>
      <c r="AL23" s="68" t="str">
        <f>TEXT(AI22,"YYYY-MM")</f>
        <v>2026-03</v>
      </c>
      <c r="AM23" s="69" cm="1">
        <f t="array" ref="AM23">IF(AL23=AL22,0,SUMPRODUCT((AC22:AI22&gt;=$N$8)*(AC22:AI22 &lt;= $N$9)*(TEXT(AC22:AI22,"yyyy-mm")=AL23)*(AC23:AI23 = "●")))</f>
        <v>0</v>
      </c>
      <c r="AN23" s="69" cm="1">
        <f t="array" ref="AN23">IF(AL23=AL22,0,SUMPRODUCT((AC22:AI22&gt;=$N$8)*(AC22:AI22 &lt;= $N$9)*(TEXT(AC22:AI22,"yyyy-mm")=AL23)*(AC23:AI23 = "▲")))</f>
        <v>0</v>
      </c>
      <c r="AO23" s="69" cm="1">
        <f t="array" ref="AO23">IF(AL23=AL22,0,SUMPRODUCT((AC22:AI22&gt;=$N$8)*(AC22:AI22 &lt;= $N$9)*(TEXT(AC22:AI22,"yyyy-mm")=AL23)*(AC23:AI23 = "★")))</f>
        <v>0</v>
      </c>
      <c r="AP23" s="68"/>
      <c r="AQ23" s="19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3"/>
    </row>
    <row r="24" spans="1:55" s="8" customFormat="1" ht="19.5" customHeight="1" x14ac:dyDescent="0.45">
      <c r="A24" s="4">
        <v>1</v>
      </c>
      <c r="B24" s="4">
        <v>14</v>
      </c>
      <c r="C24" s="18">
        <f t="shared" si="1"/>
        <v>46357</v>
      </c>
      <c r="D24" s="18">
        <f t="shared" si="2"/>
        <v>45989</v>
      </c>
      <c r="E24" s="4" t="str">
        <f t="shared" si="0"/>
        <v>2026-12</v>
      </c>
      <c r="F24" s="2">
        <f ca="1">SUMIF($V$58:$W$99,E24,$W$58:$W$99)+SUMIF($AL$58:$AM$99,E24,$AM$58:$AM$99)</f>
        <v>0</v>
      </c>
      <c r="G24" s="2">
        <f ca="1">SUMIF($V$58:$X$99,E24,$X$58:$X$99)+SUMIF($AL$58:$AN$99,E24,$AN$58:$AN$99)</f>
        <v>0</v>
      </c>
      <c r="H24" s="2">
        <f ca="1">SUMIF($V$58:$Y$99,E24,$Y$58:$Y$99)+SUMIF($AL$58:$AO$99,E24,$AO$58:$AO$99)</f>
        <v>0</v>
      </c>
      <c r="I24" s="17">
        <f t="shared" si="3"/>
        <v>0</v>
      </c>
      <c r="J24" s="135"/>
      <c r="K24" s="135"/>
      <c r="L24" s="132">
        <v>4</v>
      </c>
      <c r="M24" s="141">
        <f>S22+1</f>
        <v>45978</v>
      </c>
      <c r="N24" s="141">
        <f>M24+1</f>
        <v>45979</v>
      </c>
      <c r="O24" s="141">
        <f t="shared" ref="O24:Q24" si="28">N24+1</f>
        <v>45980</v>
      </c>
      <c r="P24" s="141">
        <f t="shared" si="28"/>
        <v>45981</v>
      </c>
      <c r="Q24" s="141">
        <f t="shared" si="28"/>
        <v>45982</v>
      </c>
      <c r="R24" s="142">
        <f>Q24+1</f>
        <v>45983</v>
      </c>
      <c r="S24" s="143">
        <f>R24+1</f>
        <v>45984</v>
      </c>
      <c r="T24" s="135">
        <f t="shared" ref="T24" si="29">COUNTIF(M25:S25,"★")</f>
        <v>0</v>
      </c>
      <c r="U24" s="135"/>
      <c r="V24" s="135" t="str">
        <f>TEXT(M24,"YYYY-MM")</f>
        <v>2025-11</v>
      </c>
      <c r="W24" s="140" cm="1">
        <f t="array" ref="W24">SUMPRODUCT((M24:S24&gt;=$N$8)*(M24:S24 &lt;= $N$9)*(TEXT(M24:S24,"yyyy-mm")=V24)*(M25:S25 = "●"))</f>
        <v>0</v>
      </c>
      <c r="X24" s="140" cm="1">
        <f t="array" ref="X24">SUMPRODUCT((R24:S24&gt;=$N$8)*(R24:S24 &lt;= $N$9)*(TEXT(R24:S24,"yyyy-mm")=V24)*(R25:S25 = "▲"))</f>
        <v>0</v>
      </c>
      <c r="Y24" s="140" cm="1">
        <f t="array" ref="Y24">SUMPRODUCT((M24:S24&gt;=$N$8)*(M24:S24 &lt;= $N$9)*(TEXT(M24:S24,"yyyy-mm")=V24)*(M25:S25 = "★"))</f>
        <v>0</v>
      </c>
      <c r="Z24" s="135"/>
      <c r="AA24" s="135"/>
      <c r="AB24" s="132">
        <v>20</v>
      </c>
      <c r="AC24" s="141">
        <f>AI22+1</f>
        <v>46090</v>
      </c>
      <c r="AD24" s="141">
        <f t="shared" ref="AD24:AI24" si="30">AC24+1</f>
        <v>46091</v>
      </c>
      <c r="AE24" s="141">
        <f t="shared" si="30"/>
        <v>46092</v>
      </c>
      <c r="AF24" s="141">
        <f t="shared" si="30"/>
        <v>46093</v>
      </c>
      <c r="AG24" s="141">
        <f t="shared" si="30"/>
        <v>46094</v>
      </c>
      <c r="AH24" s="142">
        <f t="shared" si="30"/>
        <v>46095</v>
      </c>
      <c r="AI24" s="143">
        <f t="shared" si="30"/>
        <v>46096</v>
      </c>
      <c r="AJ24" s="68">
        <f t="shared" ref="AJ24" si="31">COUNTIF(AC25:AI25,"★")</f>
        <v>0</v>
      </c>
      <c r="AK24" s="68"/>
      <c r="AL24" s="68" t="str">
        <f>TEXT(AC24,"YYYY-MM")</f>
        <v>2026-03</v>
      </c>
      <c r="AM24" s="69" cm="1">
        <f t="array" ref="AM24">SUMPRODUCT((AC24:AI24&gt;=$N$8)*(AC24:AI24 &lt;= $N$9)*(TEXT(AC24:AI24,"yyyy-mm")=AL24)*(AC25:AI25 = "●"))</f>
        <v>0</v>
      </c>
      <c r="AN24" s="69" cm="1">
        <f t="array" ref="AN24">SUMPRODUCT((AH24:AI24&gt;=$N$8)*(AH24:AI24 &lt;= $N$9)*(TEXT(AH24:AI24,"yyyy-mm")=AL24)*(AH25:AI25 = "▲"))</f>
        <v>0</v>
      </c>
      <c r="AO24" s="69" cm="1">
        <f t="array" ref="AO24">SUMPRODUCT((AC24:AI24&gt;=$N$8)*(AC24:AI24 &lt;= $N$9)*(TEXT(AC24:AI24,"yyyy-mm")=AL24)*(AC25:AI25 = "★"))</f>
        <v>0</v>
      </c>
      <c r="AP24" s="68"/>
      <c r="AQ24" s="19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3"/>
    </row>
    <row r="25" spans="1:55" s="8" customFormat="1" ht="19.5" customHeight="1" thickBot="1" x14ac:dyDescent="0.5">
      <c r="A25" s="4">
        <v>2</v>
      </c>
      <c r="B25" s="4">
        <v>15</v>
      </c>
      <c r="C25" s="18">
        <f t="shared" si="1"/>
        <v>46388</v>
      </c>
      <c r="D25" s="18">
        <f t="shared" si="2"/>
        <v>45989</v>
      </c>
      <c r="E25" s="4" t="str">
        <f t="shared" si="0"/>
        <v>2027-01</v>
      </c>
      <c r="F25" s="2">
        <f ca="1">SUMIF($AL$58:$AM$99,E25,$AM$58:$AM$99)</f>
        <v>0</v>
      </c>
      <c r="G25" s="2">
        <f ca="1">SUMIF($AL$58:$AN$99,E25,$AN$58:$AN$99)</f>
        <v>0</v>
      </c>
      <c r="H25" s="2">
        <f ca="1">SUMIF($AL$58:$AO$99,E25,$AO$58:$AO$99)</f>
        <v>0</v>
      </c>
      <c r="I25" s="17">
        <f t="shared" si="3"/>
        <v>0</v>
      </c>
      <c r="J25" s="135"/>
      <c r="K25" s="135" t="str">
        <f t="shared" ref="K25" si="32">IF(U25&gt;=0.285,"OK","NG")</f>
        <v>NG</v>
      </c>
      <c r="L25" s="136"/>
      <c r="M25" s="144"/>
      <c r="N25" s="144"/>
      <c r="O25" s="144"/>
      <c r="P25" s="144"/>
      <c r="Q25" s="144"/>
      <c r="R25" s="145"/>
      <c r="S25" s="146"/>
      <c r="T25" s="135">
        <f t="shared" ref="T25" si="33">COUNTIF(M25:S25,"●")</f>
        <v>0</v>
      </c>
      <c r="U25" s="147">
        <f t="shared" ref="U25" si="34">IF(COUNTA(M25:S25)=0,-1,IF(OR(COUNTIF(M25:S25,"▲")&gt;6,AND(M24&lt;$N$9,$N$9&lt;S24)),0.285,IF(T24+T25=0,0,T25/(T25+T24))))</f>
        <v>-1</v>
      </c>
      <c r="V25" s="135" t="str">
        <f>TEXT(S24,"YYYY-MM")</f>
        <v>2025-11</v>
      </c>
      <c r="W25" s="140" cm="1">
        <f t="array" ref="W25">IF(V25=V24,0,SUMPRODUCT((M24:S24&gt;=$N$8)*(M24:S24 &lt;= $N$9)*(TEXT(M24:S24,"yyyy-mm")=V25)*(M25:S25 = "●")))</f>
        <v>0</v>
      </c>
      <c r="X25" s="140" cm="1">
        <f t="array" ref="X25">IF(V25=V24,0,SUMPRODUCT((M24:S24&gt;=$N$8)*(M24:S24 &lt;= $N$9)*(TEXT(M24:S24,"yyyy-mm")=V25)*(M25:S25 = "▲")))</f>
        <v>0</v>
      </c>
      <c r="Y25" s="140" cm="1">
        <f t="array" ref="Y25">IF(V25=V24,0,SUMPRODUCT((M24:S24&gt;=$N$8)*(M24:S24 &lt;= $N$9)*(TEXT(M24:S24,"yyyy-mm")=V25)*(M25:S25 = "★")))</f>
        <v>0</v>
      </c>
      <c r="Z25" s="135"/>
      <c r="AA25" s="135" t="str">
        <f t="shared" ref="AA25" si="35">IF(AK25&gt;=0.285,"OK","NG")</f>
        <v>NG</v>
      </c>
      <c r="AB25" s="136"/>
      <c r="AC25" s="144"/>
      <c r="AD25" s="144"/>
      <c r="AE25" s="144"/>
      <c r="AF25" s="144"/>
      <c r="AG25" s="144"/>
      <c r="AH25" s="145"/>
      <c r="AI25" s="146"/>
      <c r="AJ25" s="68">
        <f t="shared" ref="AJ25" si="36">COUNTIF(AC25:AI25,"●")</f>
        <v>0</v>
      </c>
      <c r="AK25" s="70">
        <f t="shared" ref="AK25" si="37">IF(COUNTA(AC25:AI25)=0,-1,IF(OR(COUNTIF(AC25:AI25,"▲")&gt;6,AND(AC24&lt;$N$9,$N$9&lt;AI24)),0.285,IF(AJ24+AJ25=0,0,AJ25/(AJ25+AJ24))))</f>
        <v>-1</v>
      </c>
      <c r="AL25" s="68" t="str">
        <f>TEXT(AI24,"YYYY-MM")</f>
        <v>2026-03</v>
      </c>
      <c r="AM25" s="69" cm="1">
        <f t="array" ref="AM25">IF(AL25=AL24,0,SUMPRODUCT((AC24:AI24&gt;=$N$8)*(AC24:AI24 &lt;= $N$9)*(TEXT(AC24:AI24,"yyyy-mm")=AL25)*(AC25:AI25 = "●")))</f>
        <v>0</v>
      </c>
      <c r="AN25" s="69" cm="1">
        <f t="array" ref="AN25">IF(AL25=AL24,0,SUMPRODUCT((AC24:AI24&gt;=$N$8)*(AC24:AI24 &lt;= $N$9)*(TEXT(AC24:AI24,"yyyy-mm")=AL25)*(AC25:AI25 = "▲")))</f>
        <v>0</v>
      </c>
      <c r="AO25" s="69" cm="1">
        <f t="array" ref="AO25">IF(AL25=AL24,0,SUMPRODUCT((AC24:AI24&gt;=$N$8)*(AC24:AI24 &lt;= $N$9)*(TEXT(AC24:AI24,"yyyy-mm")=AL25)*(AC25:AI25 = "★")))</f>
        <v>0</v>
      </c>
      <c r="AP25" s="68"/>
      <c r="AQ25" s="19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3"/>
    </row>
    <row r="26" spans="1:55" s="8" customFormat="1" ht="19.5" customHeight="1" x14ac:dyDescent="0.45">
      <c r="A26" s="4">
        <v>3</v>
      </c>
      <c r="B26" s="4">
        <v>16</v>
      </c>
      <c r="C26" s="18">
        <f t="shared" si="1"/>
        <v>46419</v>
      </c>
      <c r="D26" s="18">
        <f t="shared" si="2"/>
        <v>45989</v>
      </c>
      <c r="E26" s="4" t="str">
        <f t="shared" si="0"/>
        <v>2027-02</v>
      </c>
      <c r="F26" s="2">
        <f ca="1">SUMIF($AL$58:$AM$99,E26,$AM$58:$AM$99)</f>
        <v>0</v>
      </c>
      <c r="G26" s="2">
        <f ca="1">SUMIF($AL$58:$AN$99,E26,$AN$58:$AN$99)</f>
        <v>0</v>
      </c>
      <c r="H26" s="2">
        <f ca="1">SUMIF($AL$58:$AO$99,E26,$AO$58:$AO$99)</f>
        <v>0</v>
      </c>
      <c r="I26" s="17">
        <f t="shared" si="3"/>
        <v>0</v>
      </c>
      <c r="J26" s="135"/>
      <c r="K26" s="135"/>
      <c r="L26" s="132">
        <v>5</v>
      </c>
      <c r="M26" s="141">
        <f>S24+1</f>
        <v>45985</v>
      </c>
      <c r="N26" s="141">
        <f>M26+1</f>
        <v>45986</v>
      </c>
      <c r="O26" s="141">
        <f t="shared" ref="O26:Q26" si="38">N26+1</f>
        <v>45987</v>
      </c>
      <c r="P26" s="141">
        <f t="shared" si="38"/>
        <v>45988</v>
      </c>
      <c r="Q26" s="141">
        <f t="shared" si="38"/>
        <v>45989</v>
      </c>
      <c r="R26" s="142">
        <f>Q26+1</f>
        <v>45990</v>
      </c>
      <c r="S26" s="143">
        <f>R26+1</f>
        <v>45991</v>
      </c>
      <c r="T26" s="135">
        <f t="shared" ref="T26" si="39">COUNTIF(M27:S27,"★")</f>
        <v>0</v>
      </c>
      <c r="U26" s="135"/>
      <c r="V26" s="135" t="str">
        <f>TEXT(M26,"YYYY-MM")</f>
        <v>2025-11</v>
      </c>
      <c r="W26" s="140" cm="1">
        <f t="array" ref="W26">SUMPRODUCT((M26:S26&gt;=$N$8)*(M26:S26 &lt;= $N$9)*(TEXT(M26:S26,"yyyy-mm")=V26)*(M27:S27 = "●"))</f>
        <v>0</v>
      </c>
      <c r="X26" s="140" cm="1">
        <f t="array" ref="X26">SUMPRODUCT((R26:S26&gt;=$N$8)*(R26:S26 &lt;= $N$9)*(TEXT(R26:S26,"yyyy-mm")=V26)*(R27:S27 = "▲"))</f>
        <v>0</v>
      </c>
      <c r="Y26" s="140" cm="1">
        <f t="array" ref="Y26">SUMPRODUCT((M26:S26&gt;=$N$8)*(M26:S26 &lt;= $N$9)*(TEXT(M26:S26,"yyyy-mm")=V26)*(M27:S27 = "★"))</f>
        <v>0</v>
      </c>
      <c r="Z26" s="135"/>
      <c r="AA26" s="135"/>
      <c r="AB26" s="132">
        <v>21</v>
      </c>
      <c r="AC26" s="141">
        <f>AI24+1</f>
        <v>46097</v>
      </c>
      <c r="AD26" s="141">
        <f t="shared" ref="AD26:AI26" si="40">AC26+1</f>
        <v>46098</v>
      </c>
      <c r="AE26" s="141">
        <f t="shared" si="40"/>
        <v>46099</v>
      </c>
      <c r="AF26" s="141">
        <f t="shared" si="40"/>
        <v>46100</v>
      </c>
      <c r="AG26" s="141">
        <f t="shared" si="40"/>
        <v>46101</v>
      </c>
      <c r="AH26" s="142">
        <f t="shared" si="40"/>
        <v>46102</v>
      </c>
      <c r="AI26" s="143">
        <f t="shared" si="40"/>
        <v>46103</v>
      </c>
      <c r="AJ26" s="68">
        <f t="shared" ref="AJ26" si="41">COUNTIF(AC27:AI27,"★")</f>
        <v>0</v>
      </c>
      <c r="AK26" s="68"/>
      <c r="AL26" s="68" t="str">
        <f>TEXT(AC26,"YYYY-MM")</f>
        <v>2026-03</v>
      </c>
      <c r="AM26" s="69" cm="1">
        <f t="array" ref="AM26">SUMPRODUCT((AC26:AI26&gt;=$N$8)*(AC26:AI26 &lt;= $N$9)*(TEXT(AC26:AI26,"yyyy-mm")=AL26)*(AC27:AI27 = "●"))</f>
        <v>0</v>
      </c>
      <c r="AN26" s="69" cm="1">
        <f t="array" ref="AN26">SUMPRODUCT((AH26:AI26&gt;=$N$8)*(AH26:AI26 &lt;= $N$9)*(TEXT(AH26:AI26,"yyyy-mm")=AL26)*(AH27:AI27 = "▲"))</f>
        <v>0</v>
      </c>
      <c r="AO26" s="69" cm="1">
        <f t="array" ref="AO26">SUMPRODUCT((AC26:AI26&gt;=$N$8)*(AC26:AI26 &lt;= $N$9)*(TEXT(AC26:AI26,"yyyy-mm")=AL26)*(AC27:AI27 = "★"))</f>
        <v>0</v>
      </c>
      <c r="AP26" s="68"/>
      <c r="AQ26" s="19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3"/>
    </row>
    <row r="27" spans="1:55" s="8" customFormat="1" ht="19.5" customHeight="1" thickBot="1" x14ac:dyDescent="0.5">
      <c r="A27" s="4">
        <v>4</v>
      </c>
      <c r="B27" s="4">
        <v>17</v>
      </c>
      <c r="C27" s="18">
        <f t="shared" si="1"/>
        <v>46447</v>
      </c>
      <c r="D27" s="18">
        <f t="shared" si="2"/>
        <v>45989</v>
      </c>
      <c r="E27" s="4" t="str">
        <f t="shared" si="0"/>
        <v>2027-03</v>
      </c>
      <c r="F27" s="2">
        <f ca="1">SUMIF($V$109:$W$150,E27,$W$109:$W$150)+SUMIF($AL$58:$AM$99,E27,$AM$58:$AM$99)</f>
        <v>0</v>
      </c>
      <c r="G27" s="2">
        <f ca="1">SUMIF($V$109:$X$150,E27,$X$109:$X$150)+SUMIF($AL$58:$AN$99,E27,$AN$58:$AN$99)</f>
        <v>0</v>
      </c>
      <c r="H27" s="2">
        <f ca="1">SUMIF($V$109:$Y$150,E27,$Y$109:$Y$150)+SUMIF($AL$58:$AO$99,E27,$AO$58:$AO$99)</f>
        <v>0</v>
      </c>
      <c r="I27" s="17">
        <f t="shared" si="3"/>
        <v>0</v>
      </c>
      <c r="J27" s="135"/>
      <c r="K27" s="135" t="str">
        <f t="shared" ref="K27" si="42">IF(U27&gt;=0.285,"OK","NG")</f>
        <v>NG</v>
      </c>
      <c r="L27" s="136"/>
      <c r="M27" s="144"/>
      <c r="N27" s="144"/>
      <c r="O27" s="144"/>
      <c r="P27" s="144"/>
      <c r="Q27" s="144"/>
      <c r="R27" s="145"/>
      <c r="S27" s="146"/>
      <c r="T27" s="135">
        <f t="shared" ref="T27" si="43">COUNTIF(M27:S27,"●")</f>
        <v>0</v>
      </c>
      <c r="U27" s="147">
        <f t="shared" ref="U27" si="44">IF(COUNTA(M27:S27)=0,-1,IF(OR(COUNTIF(M27:S27,"▲")&gt;6,AND(M26&lt;$N$9,$N$9&lt;S26)),0.285,IF(T26+T27=0,0,T27/(T27+T26))))</f>
        <v>-1</v>
      </c>
      <c r="V27" s="135" t="str">
        <f>TEXT(S26,"YYYY-MM")</f>
        <v>2025-11</v>
      </c>
      <c r="W27" s="140" cm="1">
        <f t="array" ref="W27">IF(V27=V26,0,SUMPRODUCT((M26:S26&gt;=$N$8)*(M26:S26 &lt;= $N$9)*(TEXT(M26:S26,"yyyy-mm")=V27)*(M27:S27 = "●")))</f>
        <v>0</v>
      </c>
      <c r="X27" s="140" cm="1">
        <f t="array" ref="X27">IF(V27=V26,0,SUMPRODUCT((M26:S26&gt;=$N$8)*(M26:S26 &lt;= $N$9)*(TEXT(M26:S26,"yyyy-mm")=V27)*(M27:S27 = "▲")))</f>
        <v>0</v>
      </c>
      <c r="Y27" s="140" cm="1">
        <f t="array" ref="Y27">IF(V27=V26,0,SUMPRODUCT((M26:S26&gt;=$N$8)*(M26:S26 &lt;= $N$9)*(TEXT(M26:S26,"yyyy-mm")=V27)*(M27:S27 = "★")))</f>
        <v>0</v>
      </c>
      <c r="Z27" s="135"/>
      <c r="AA27" s="135" t="str">
        <f t="shared" ref="AA27" si="45">IF(AK27&gt;=0.285,"OK","NG")</f>
        <v>NG</v>
      </c>
      <c r="AB27" s="136"/>
      <c r="AC27" s="144"/>
      <c r="AD27" s="144"/>
      <c r="AE27" s="144"/>
      <c r="AF27" s="144"/>
      <c r="AG27" s="144"/>
      <c r="AH27" s="145"/>
      <c r="AI27" s="146"/>
      <c r="AJ27" s="68">
        <f t="shared" ref="AJ27" si="46">COUNTIF(AC27:AI27,"●")</f>
        <v>0</v>
      </c>
      <c r="AK27" s="70">
        <f t="shared" ref="AK27" si="47">IF(COUNTA(AC27:AI27)=0,-1,IF(OR(COUNTIF(AC27:AI27,"▲")&gt;6,AND(AC26&lt;$N$9,$N$9&lt;AI26)),0.285,IF(AJ26+AJ27=0,0,AJ27/(AJ27+AJ26))))</f>
        <v>-1</v>
      </c>
      <c r="AL27" s="68" t="str">
        <f>TEXT(AI26,"YYYY-MM")</f>
        <v>2026-03</v>
      </c>
      <c r="AM27" s="69" cm="1">
        <f t="array" ref="AM27">IF(AL27=AL26,0,SUMPRODUCT((AC26:AI26&gt;=$N$8)*(AC26:AI26 &lt;= $N$9)*(TEXT(AC26:AI26,"yyyy-mm")=AL27)*(AC27:AI27 = "●")))</f>
        <v>0</v>
      </c>
      <c r="AN27" s="69" cm="1">
        <f t="array" ref="AN27">IF(AL27=AL26,0,SUMPRODUCT((AC26:AI26&gt;=$N$8)*(AC26:AI26 &lt;= $N$9)*(TEXT(AC26:AI26,"yyyy-mm")=AL27)*(AC27:AI27 = "▲")))</f>
        <v>0</v>
      </c>
      <c r="AO27" s="69" cm="1">
        <f t="array" ref="AO27">IF(AL27=AL26,0,SUMPRODUCT((AC26:AI26&gt;=$N$8)*(AC26:AI26 &lt;= $N$9)*(TEXT(AC26:AI26,"yyyy-mm")=AL27)*(AC27:AI27 = "★")))</f>
        <v>0</v>
      </c>
      <c r="AP27" s="68"/>
      <c r="AQ27" s="19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3"/>
    </row>
    <row r="28" spans="1:55" s="8" customFormat="1" ht="19.5" customHeight="1" x14ac:dyDescent="0.45">
      <c r="A28" s="4">
        <v>5</v>
      </c>
      <c r="B28" s="4">
        <v>18</v>
      </c>
      <c r="C28" s="18">
        <f t="shared" si="1"/>
        <v>46478</v>
      </c>
      <c r="D28" s="18">
        <f t="shared" si="2"/>
        <v>45989</v>
      </c>
      <c r="E28" s="4" t="str">
        <f t="shared" si="0"/>
        <v>2027-04</v>
      </c>
      <c r="F28" s="2">
        <f ca="1">SUMIF($V$109:$W$150,E28,$W$109:$W$150)+SUMIF($AL$58:$AM$99,E28,$AM$58:$AM$99)</f>
        <v>0</v>
      </c>
      <c r="G28" s="2">
        <f ca="1">SUMIF($V$109:$X$150,E28,$X$109:$X$150)+SUMIF($AL$58:$AN$99,E28,$AN$58:$AN$99)</f>
        <v>0</v>
      </c>
      <c r="H28" s="2">
        <f ca="1">SUMIF($V$109:$Y$150,E28,$Y$109:$Y$150)+SUMIF($AL$58:$AO$99,E28,$AO$58:$AO$99)</f>
        <v>0</v>
      </c>
      <c r="I28" s="17">
        <f t="shared" si="3"/>
        <v>0</v>
      </c>
      <c r="J28" s="135"/>
      <c r="K28" s="135"/>
      <c r="L28" s="132">
        <v>6</v>
      </c>
      <c r="M28" s="141">
        <f>S26+1</f>
        <v>45992</v>
      </c>
      <c r="N28" s="141">
        <f>M28+1</f>
        <v>45993</v>
      </c>
      <c r="O28" s="141">
        <f t="shared" ref="O28:Q28" si="48">N28+1</f>
        <v>45994</v>
      </c>
      <c r="P28" s="141">
        <f t="shared" si="48"/>
        <v>45995</v>
      </c>
      <c r="Q28" s="141">
        <f t="shared" si="48"/>
        <v>45996</v>
      </c>
      <c r="R28" s="142">
        <f>Q28+1</f>
        <v>45997</v>
      </c>
      <c r="S28" s="143">
        <f>R28+1</f>
        <v>45998</v>
      </c>
      <c r="T28" s="135">
        <f t="shared" ref="T28" si="49">COUNTIF(M29:S29,"★")</f>
        <v>0</v>
      </c>
      <c r="U28" s="135"/>
      <c r="V28" s="135" t="str">
        <f>TEXT(M28,"YYYY-MM")</f>
        <v>2025-12</v>
      </c>
      <c r="W28" s="140" cm="1">
        <f t="array" ref="W28">SUMPRODUCT((M28:S28&gt;=$N$8)*(M28:S28 &lt;= $N$9)*(TEXT(M28:S28,"yyyy-mm")=V28)*(M29:S29 = "●"))</f>
        <v>0</v>
      </c>
      <c r="X28" s="140" cm="1">
        <f t="array" ref="X28">SUMPRODUCT((R28:S28&gt;=$N$8)*(R28:S28 &lt;= $N$9)*(TEXT(R28:S28,"yyyy-mm")=V28)*(R29:S29 = "▲"))</f>
        <v>0</v>
      </c>
      <c r="Y28" s="140" cm="1">
        <f t="array" ref="Y28">SUMPRODUCT((M28:S28&gt;=$N$8)*(M28:S28 &lt;= $N$9)*(TEXT(M28:S28,"yyyy-mm")=V28)*(M29:S29 = "★"))</f>
        <v>0</v>
      </c>
      <c r="Z28" s="135"/>
      <c r="AA28" s="135"/>
      <c r="AB28" s="132">
        <v>22</v>
      </c>
      <c r="AC28" s="141">
        <f>AI26+1</f>
        <v>46104</v>
      </c>
      <c r="AD28" s="141">
        <f t="shared" ref="AD28:AI28" si="50">AC28+1</f>
        <v>46105</v>
      </c>
      <c r="AE28" s="141">
        <f t="shared" si="50"/>
        <v>46106</v>
      </c>
      <c r="AF28" s="141">
        <f t="shared" si="50"/>
        <v>46107</v>
      </c>
      <c r="AG28" s="141">
        <f t="shared" si="50"/>
        <v>46108</v>
      </c>
      <c r="AH28" s="142">
        <f t="shared" si="50"/>
        <v>46109</v>
      </c>
      <c r="AI28" s="143">
        <f t="shared" si="50"/>
        <v>46110</v>
      </c>
      <c r="AJ28" s="68">
        <f t="shared" ref="AJ28" si="51">COUNTIF(AC29:AI29,"★")</f>
        <v>0</v>
      </c>
      <c r="AK28" s="68"/>
      <c r="AL28" s="68" t="str">
        <f>TEXT(AC28,"YYYY-MM")</f>
        <v>2026-03</v>
      </c>
      <c r="AM28" s="69" cm="1">
        <f t="array" ref="AM28">SUMPRODUCT((AC28:AI28&gt;=$N$8)*(AC28:AI28 &lt;= $N$9)*(TEXT(AC28:AI28,"yyyy-mm")=AL28)*(AC29:AI29 = "●"))</f>
        <v>0</v>
      </c>
      <c r="AN28" s="69" cm="1">
        <f t="array" ref="AN28">SUMPRODUCT((AH28:AI28&gt;=$N$8)*(AH28:AI28 &lt;= $N$9)*(TEXT(AH28:AI28,"yyyy-mm")=AL28)*(AH29:AI29 = "▲"))</f>
        <v>0</v>
      </c>
      <c r="AO28" s="69" cm="1">
        <f t="array" ref="AO28">SUMPRODUCT((AC28:AI28&gt;=$N$8)*(AC28:AI28 &lt;= $N$9)*(TEXT(AC28:AI28,"yyyy-mm")=AL28)*(AC29:AI29 = "★"))</f>
        <v>0</v>
      </c>
      <c r="AP28" s="68"/>
      <c r="AQ28" s="19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3"/>
    </row>
    <row r="29" spans="1:55" s="8" customFormat="1" ht="19.5" customHeight="1" thickBot="1" x14ac:dyDescent="0.5">
      <c r="A29" s="4">
        <v>1</v>
      </c>
      <c r="B29" s="4">
        <v>19</v>
      </c>
      <c r="C29" s="18">
        <f t="shared" si="1"/>
        <v>46508</v>
      </c>
      <c r="D29" s="18">
        <f t="shared" si="2"/>
        <v>45989</v>
      </c>
      <c r="E29" s="4" t="str">
        <f t="shared" si="0"/>
        <v>2027-05</v>
      </c>
      <c r="F29" s="2">
        <f ca="1">SUMIF($AL$58:$AM$99,E29,$AM$58:$AM$99)+SUMIF($V$109:$W$150,E29,$W$109:$W$150)</f>
        <v>0</v>
      </c>
      <c r="G29" s="2">
        <f ca="1">SUMIF($AL$58:$AN$99,E29,$AN$58:$AN$99)+SUMIF($V$109:$X$150,E29,$X$109:$X$150)</f>
        <v>0</v>
      </c>
      <c r="H29" s="2">
        <f ca="1">SUMIF($AL$58:$AO$99,E29,$AO$58:$AO$99)+SUMIF($V$109:$Y$150,E29,$Y$109:$Y$150)</f>
        <v>0</v>
      </c>
      <c r="I29" s="17">
        <f t="shared" si="3"/>
        <v>0</v>
      </c>
      <c r="J29" s="135"/>
      <c r="K29" s="135" t="str">
        <f t="shared" ref="K29" si="52">IF(U29&gt;=0.285,"OK","NG")</f>
        <v>NG</v>
      </c>
      <c r="L29" s="136"/>
      <c r="M29" s="144"/>
      <c r="N29" s="144"/>
      <c r="O29" s="144"/>
      <c r="P29" s="144"/>
      <c r="Q29" s="144"/>
      <c r="R29" s="145"/>
      <c r="S29" s="146"/>
      <c r="T29" s="135">
        <f t="shared" ref="T29" si="53">COUNTIF(M29:S29,"●")</f>
        <v>0</v>
      </c>
      <c r="U29" s="147">
        <f t="shared" ref="U29" si="54">IF(COUNTA(M29:S29)=0,-1,IF(OR(COUNTIF(M29:S29,"▲")&gt;6,AND(M28&lt;$N$9,$N$9&lt;S28)),0.285,IF(T28+T29=0,0,T29/(T29+T28))))</f>
        <v>-1</v>
      </c>
      <c r="V29" s="135" t="str">
        <f>TEXT(S28,"YYYY-MM")</f>
        <v>2025-12</v>
      </c>
      <c r="W29" s="140" cm="1">
        <f t="array" ref="W29">IF(V29=V28,0,SUMPRODUCT((M28:S28&gt;=$N$8)*(M28:S28 &lt;= $N$9)*(TEXT(M28:S28,"yyyy-mm")=V29)*(M29:S29 = "●")))</f>
        <v>0</v>
      </c>
      <c r="X29" s="140" cm="1">
        <f t="array" ref="X29">IF(V29=V28,0,SUMPRODUCT((M28:S28&gt;=$N$8)*(M28:S28 &lt;= $N$9)*(TEXT(M28:S28,"yyyy-mm")=V29)*(M29:S29 = "▲")))</f>
        <v>0</v>
      </c>
      <c r="Y29" s="140" cm="1">
        <f t="array" ref="Y29">IF(V29=V28,0,SUMPRODUCT((M28:S28&gt;=$N$8)*(M28:S28 &lt;= $N$9)*(TEXT(M28:S28,"yyyy-mm")=V29)*(M29:S29 = "★")))</f>
        <v>0</v>
      </c>
      <c r="Z29" s="135"/>
      <c r="AA29" s="135" t="str">
        <f t="shared" ref="AA29" si="55">IF(AK29&gt;=0.285,"OK","NG")</f>
        <v>NG</v>
      </c>
      <c r="AB29" s="136"/>
      <c r="AC29" s="144"/>
      <c r="AD29" s="144"/>
      <c r="AE29" s="144"/>
      <c r="AF29" s="144"/>
      <c r="AG29" s="144"/>
      <c r="AH29" s="145"/>
      <c r="AI29" s="146"/>
      <c r="AJ29" s="68">
        <f t="shared" ref="AJ29" si="56">COUNTIF(AC29:AI29,"●")</f>
        <v>0</v>
      </c>
      <c r="AK29" s="70">
        <f t="shared" ref="AK29" si="57">IF(COUNTA(AC29:AI29)=0,-1,IF(OR(COUNTIF(AC29:AI29,"▲")&gt;6,AND(AC28&lt;$N$9,$N$9&lt;AI28)),0.285,IF(AJ28+AJ29=0,0,AJ29/(AJ29+AJ28))))</f>
        <v>-1</v>
      </c>
      <c r="AL29" s="68" t="str">
        <f>TEXT(AI28,"YYYY-MM")</f>
        <v>2026-03</v>
      </c>
      <c r="AM29" s="69" cm="1">
        <f t="array" ref="AM29">IF(AL29=AL28,0,SUMPRODUCT((AC28:AI28&gt;=$N$8)*(AC28:AI28 &lt;= $N$9)*(TEXT(AC28:AI28,"yyyy-mm")=AL29)*(AC29:AI29 = "●")))</f>
        <v>0</v>
      </c>
      <c r="AN29" s="69" cm="1">
        <f t="array" ref="AN29">IF(AL29=AL28,0,SUMPRODUCT((AC28:AI28&gt;=$N$8)*(AC28:AI28 &lt;= $N$9)*(TEXT(AC28:AI28,"yyyy-mm")=AL29)*(AC29:AI29 = "▲")))</f>
        <v>0</v>
      </c>
      <c r="AO29" s="69" cm="1">
        <f t="array" ref="AO29">IF(AL29=AL28,0,SUMPRODUCT((AC28:AI28&gt;=$N$8)*(AC28:AI28 &lt;= $N$9)*(TEXT(AC28:AI28,"yyyy-mm")=AL29)*(AC29:AI29 = "★")))</f>
        <v>0</v>
      </c>
      <c r="AP29" s="68"/>
      <c r="AQ29" s="19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3"/>
    </row>
    <row r="30" spans="1:55" s="8" customFormat="1" ht="19.5" customHeight="1" x14ac:dyDescent="0.45">
      <c r="A30" s="4">
        <v>2</v>
      </c>
      <c r="B30" s="4">
        <v>20</v>
      </c>
      <c r="C30" s="18">
        <f t="shared" si="1"/>
        <v>46539</v>
      </c>
      <c r="D30" s="18">
        <f t="shared" si="2"/>
        <v>45989</v>
      </c>
      <c r="E30" s="4" t="str">
        <f t="shared" si="0"/>
        <v>2027-06</v>
      </c>
      <c r="F30" s="2">
        <f ca="1">SUMIF($V$109:$W$150,E30,$W$109:$W$150)</f>
        <v>0</v>
      </c>
      <c r="G30" s="2">
        <f ca="1">SUMIF($V$109:$X$150,E30,$X$109:$X$150)</f>
        <v>0</v>
      </c>
      <c r="H30" s="2">
        <f ca="1">SUMIF($V$109:$Y$150,E30,$Y$109:$Y$150)</f>
        <v>0</v>
      </c>
      <c r="I30" s="17">
        <f t="shared" si="3"/>
        <v>0</v>
      </c>
      <c r="J30" s="135"/>
      <c r="K30" s="135"/>
      <c r="L30" s="132">
        <v>7</v>
      </c>
      <c r="M30" s="141">
        <f>S28+1</f>
        <v>45999</v>
      </c>
      <c r="N30" s="141">
        <f>M30+1</f>
        <v>46000</v>
      </c>
      <c r="O30" s="141">
        <f t="shared" ref="O30:Q30" si="58">N30+1</f>
        <v>46001</v>
      </c>
      <c r="P30" s="141">
        <f t="shared" si="58"/>
        <v>46002</v>
      </c>
      <c r="Q30" s="141">
        <f t="shared" si="58"/>
        <v>46003</v>
      </c>
      <c r="R30" s="142">
        <f>Q30+1</f>
        <v>46004</v>
      </c>
      <c r="S30" s="143">
        <f>R30+1</f>
        <v>46005</v>
      </c>
      <c r="T30" s="135">
        <f t="shared" ref="T30" si="59">COUNTIF(M31:S31,"★")</f>
        <v>0</v>
      </c>
      <c r="U30" s="135"/>
      <c r="V30" s="135" t="str">
        <f>TEXT(M30,"YYYY-MM")</f>
        <v>2025-12</v>
      </c>
      <c r="W30" s="140" cm="1">
        <f t="array" ref="W30">SUMPRODUCT((M30:S30&gt;=$N$8)*(M30:S30 &lt;= $N$9)*(TEXT(M30:S30,"yyyy-mm")=V30)*(M31:S31 = "●"))</f>
        <v>0</v>
      </c>
      <c r="X30" s="140" cm="1">
        <f t="array" ref="X30">SUMPRODUCT((R30:S30&gt;=$N$8)*(R30:S30 &lt;= $N$9)*(TEXT(R30:S30,"yyyy-mm")=V30)*(R31:S31 = "▲"))</f>
        <v>0</v>
      </c>
      <c r="Y30" s="140" cm="1">
        <f t="array" ref="Y30">SUMPRODUCT((M30:S30&gt;=$N$8)*(M30:S30 &lt;= $N$9)*(TEXT(M30:S30,"yyyy-mm")=V30)*(M31:S31 = "★"))</f>
        <v>0</v>
      </c>
      <c r="Z30" s="135"/>
      <c r="AA30" s="135"/>
      <c r="AB30" s="132">
        <v>23</v>
      </c>
      <c r="AC30" s="141">
        <f>AI28+1</f>
        <v>46111</v>
      </c>
      <c r="AD30" s="141">
        <f t="shared" ref="AD30:AI30" si="60">AC30+1</f>
        <v>46112</v>
      </c>
      <c r="AE30" s="141">
        <f t="shared" si="60"/>
        <v>46113</v>
      </c>
      <c r="AF30" s="141">
        <f t="shared" si="60"/>
        <v>46114</v>
      </c>
      <c r="AG30" s="141">
        <f t="shared" si="60"/>
        <v>46115</v>
      </c>
      <c r="AH30" s="142">
        <f t="shared" si="60"/>
        <v>46116</v>
      </c>
      <c r="AI30" s="143">
        <f t="shared" si="60"/>
        <v>46117</v>
      </c>
      <c r="AJ30" s="68">
        <f t="shared" ref="AJ30" si="61">COUNTIF(AC31:AI31,"★")</f>
        <v>0</v>
      </c>
      <c r="AK30" s="68"/>
      <c r="AL30" s="68" t="str">
        <f>TEXT(AC30,"YYYY-MM")</f>
        <v>2026-03</v>
      </c>
      <c r="AM30" s="69" cm="1">
        <f t="array" ref="AM30">SUMPRODUCT((AC30:AI30&gt;=$N$8)*(AC30:AI30 &lt;= $N$9)*(TEXT(AC30:AI30,"yyyy-mm")=AL30)*(AC31:AI31 = "●"))</f>
        <v>0</v>
      </c>
      <c r="AN30" s="69" cm="1">
        <f t="array" ref="AN30">SUMPRODUCT((AH30:AI30&gt;=$N$8)*(AH30:AI30 &lt;= $N$9)*(TEXT(AH30:AI30,"yyyy-mm")=AL30)*(AH31:AI31 = "▲"))</f>
        <v>0</v>
      </c>
      <c r="AO30" s="69" cm="1">
        <f t="array" ref="AO30">SUMPRODUCT((AC30:AI30&gt;=$N$8)*(AC30:AI30 &lt;= $N$9)*(TEXT(AC30:AI30,"yyyy-mm")=AL30)*(AC31:AI31 = "★"))</f>
        <v>0</v>
      </c>
      <c r="AP30" s="68"/>
      <c r="AQ30" s="19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3"/>
    </row>
    <row r="31" spans="1:55" s="8" customFormat="1" ht="19.5" customHeight="1" thickBot="1" x14ac:dyDescent="0.5">
      <c r="A31" s="4">
        <v>3</v>
      </c>
      <c r="B31" s="4">
        <v>21</v>
      </c>
      <c r="C31" s="18">
        <f t="shared" si="1"/>
        <v>46569</v>
      </c>
      <c r="D31" s="18">
        <f t="shared" si="2"/>
        <v>45989</v>
      </c>
      <c r="E31" s="4" t="str">
        <f t="shared" si="0"/>
        <v>2027-07</v>
      </c>
      <c r="F31" s="2">
        <f ca="1">SUMIF($V$109:$W$150,E31,$W$109:$W$150)</f>
        <v>0</v>
      </c>
      <c r="G31" s="2">
        <f ca="1">SUMIF($V$109:$X$150,E31,$X$109:$X$150)</f>
        <v>0</v>
      </c>
      <c r="H31" s="2">
        <f ca="1">SUMIF($V$109:$Y$150,E31,$Y$109:$Y$150)</f>
        <v>0</v>
      </c>
      <c r="I31" s="17">
        <f t="shared" si="3"/>
        <v>0</v>
      </c>
      <c r="J31" s="135"/>
      <c r="K31" s="135" t="str">
        <f t="shared" ref="K31" si="62">IF(U31&gt;=0.285,"OK","NG")</f>
        <v>NG</v>
      </c>
      <c r="L31" s="136"/>
      <c r="M31" s="144"/>
      <c r="N31" s="144"/>
      <c r="O31" s="144"/>
      <c r="P31" s="144"/>
      <c r="Q31" s="144"/>
      <c r="R31" s="145"/>
      <c r="S31" s="146"/>
      <c r="T31" s="135">
        <f t="shared" ref="T31" si="63">COUNTIF(M31:S31,"●")</f>
        <v>0</v>
      </c>
      <c r="U31" s="147">
        <f t="shared" ref="U31" si="64">IF(COUNTA(M31:S31)=0,-1,IF(OR(COUNTIF(M31:S31,"▲")&gt;6,AND(M30&lt;$N$9,$N$9&lt;S30)),0.285,IF(T30+T31=0,0,T31/(T31+T30))))</f>
        <v>-1</v>
      </c>
      <c r="V31" s="135" t="str">
        <f>TEXT(S30,"YYYY-MM")</f>
        <v>2025-12</v>
      </c>
      <c r="W31" s="140" cm="1">
        <f t="array" ref="W31">IF(V31=V30,0,SUMPRODUCT((M30:S30&gt;=$N$8)*(M30:S30 &lt;= $N$9)*(TEXT(M30:S30,"yyyy-mm")=V31)*(M31:S31 = "●")))</f>
        <v>0</v>
      </c>
      <c r="X31" s="140" cm="1">
        <f t="array" ref="X31">IF(V31=V30,0,SUMPRODUCT((M30:S30&gt;=$N$8)*(M30:S30 &lt;= $N$9)*(TEXT(M30:S30,"yyyy-mm")=V31)*(M31:S31 = "▲")))</f>
        <v>0</v>
      </c>
      <c r="Y31" s="140" cm="1">
        <f t="array" ref="Y31">IF(V31=V30,0,SUMPRODUCT((M30:S30&gt;=$N$8)*(M30:S30 &lt;= $N$9)*(TEXT(M30:S30,"yyyy-mm")=V31)*(M31:S31 = "★")))</f>
        <v>0</v>
      </c>
      <c r="Z31" s="135"/>
      <c r="AA31" s="135" t="str">
        <f t="shared" ref="AA31" si="65">IF(AK31&gt;=0.285,"OK","NG")</f>
        <v>NG</v>
      </c>
      <c r="AB31" s="136"/>
      <c r="AC31" s="144"/>
      <c r="AD31" s="144"/>
      <c r="AE31" s="144"/>
      <c r="AF31" s="144"/>
      <c r="AG31" s="144"/>
      <c r="AH31" s="145"/>
      <c r="AI31" s="146"/>
      <c r="AJ31" s="68">
        <f t="shared" ref="AJ31" si="66">COUNTIF(AC31:AI31,"●")</f>
        <v>0</v>
      </c>
      <c r="AK31" s="70">
        <f t="shared" ref="AK31" si="67">IF(COUNTA(AC31:AI31)=0,-1,IF(OR(COUNTIF(AC31:AI31,"▲")&gt;6,AND(AC30&lt;$N$9,$N$9&lt;AI30)),0.285,IF(AJ30+AJ31=0,0,AJ31/(AJ31+AJ30))))</f>
        <v>-1</v>
      </c>
      <c r="AL31" s="68" t="str">
        <f>TEXT(AI30,"YYYY-MM")</f>
        <v>2026-04</v>
      </c>
      <c r="AM31" s="69" cm="1">
        <f t="array" ref="AM31">IF(AL31=AL30,0,SUMPRODUCT((AC30:AI30&gt;=$N$8)*(AC30:AI30 &lt;= $N$9)*(TEXT(AC30:AI30,"yyyy-mm")=AL31)*(AC31:AI31 = "●")))</f>
        <v>0</v>
      </c>
      <c r="AN31" s="69" cm="1">
        <f t="array" ref="AN31">IF(AL31=AL30,0,SUMPRODUCT((AC30:AI30&gt;=$N$8)*(AC30:AI30 &lt;= $N$9)*(TEXT(AC30:AI30,"yyyy-mm")=AL31)*(AC31:AI31 = "▲")))</f>
        <v>0</v>
      </c>
      <c r="AO31" s="69" cm="1">
        <f t="array" ref="AO31">IF(AL31=AL30,0,SUMPRODUCT((AC30:AI30&gt;=$N$8)*(AC30:AI30 &lt;= $N$9)*(TEXT(AC30:AI30,"yyyy-mm")=AL31)*(AC31:AI31 = "★")))</f>
        <v>0</v>
      </c>
      <c r="AP31" s="68"/>
      <c r="AQ31" s="19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3"/>
    </row>
    <row r="32" spans="1:55" s="8" customFormat="1" ht="19.5" customHeight="1" x14ac:dyDescent="0.45">
      <c r="A32" s="4">
        <v>4</v>
      </c>
      <c r="B32" s="4">
        <v>22</v>
      </c>
      <c r="C32" s="18">
        <f t="shared" si="1"/>
        <v>46600</v>
      </c>
      <c r="D32" s="18">
        <f t="shared" si="2"/>
        <v>45989</v>
      </c>
      <c r="E32" s="4" t="str">
        <f t="shared" si="0"/>
        <v>2027-08</v>
      </c>
      <c r="F32" s="2">
        <f ca="1">SUMIF($V$109:$W$150,E32,$W$109:$W$150)+SUMIF($AL$109:$AM$150,E32,$AM$109:$AM$150)</f>
        <v>0</v>
      </c>
      <c r="G32" s="2">
        <f ca="1">SUMIF($V$109:$X$150,E32,$X$109:$X$150)+SUMIF($AL$109:$AN$150,E32,$AN$109:$AN$150)</f>
        <v>0</v>
      </c>
      <c r="H32" s="2">
        <f ca="1">SUMIF($V$109:$Y$150,E32,$Y$109:$Y$150)+SUMIF($AL$109:$AO$150,E32,$AO$109:$AO$150)</f>
        <v>0</v>
      </c>
      <c r="I32" s="17">
        <f t="shared" si="3"/>
        <v>0</v>
      </c>
      <c r="J32" s="135"/>
      <c r="K32" s="135"/>
      <c r="L32" s="132">
        <v>8</v>
      </c>
      <c r="M32" s="141">
        <f>S30+1</f>
        <v>46006</v>
      </c>
      <c r="N32" s="141">
        <f>M32+1</f>
        <v>46007</v>
      </c>
      <c r="O32" s="141">
        <f t="shared" ref="O32:Q32" si="68">N32+1</f>
        <v>46008</v>
      </c>
      <c r="P32" s="141">
        <f t="shared" si="68"/>
        <v>46009</v>
      </c>
      <c r="Q32" s="141">
        <f t="shared" si="68"/>
        <v>46010</v>
      </c>
      <c r="R32" s="142">
        <f>Q32+1</f>
        <v>46011</v>
      </c>
      <c r="S32" s="143">
        <f>R32+1</f>
        <v>46012</v>
      </c>
      <c r="T32" s="135">
        <f t="shared" ref="T32" si="69">COUNTIF(M33:S33,"★")</f>
        <v>0</v>
      </c>
      <c r="U32" s="135"/>
      <c r="V32" s="135" t="str">
        <f>TEXT(M32,"YYYY-MM")</f>
        <v>2025-12</v>
      </c>
      <c r="W32" s="140" cm="1">
        <f t="array" ref="W32">SUMPRODUCT((M32:S32&gt;=$N$8)*(M32:S32 &lt;= $N$9)*(TEXT(M32:S32,"yyyy-mm")=V32)*(M33:S33 = "●"))</f>
        <v>0</v>
      </c>
      <c r="X32" s="140" cm="1">
        <f t="array" ref="X32">SUMPRODUCT((R32:S32&gt;=$N$8)*(R32:S32 &lt;= $N$9)*(TEXT(R32:S32,"yyyy-mm")=V32)*(R33:S33 = "▲"))</f>
        <v>0</v>
      </c>
      <c r="Y32" s="140" cm="1">
        <f t="array" ref="Y32">SUMPRODUCT((M32:S32&gt;=$N$8)*(M32:S32 &lt;= $N$9)*(TEXT(M32:S32,"yyyy-mm")=V32)*(M33:S33 = "★"))</f>
        <v>0</v>
      </c>
      <c r="Z32" s="135"/>
      <c r="AA32" s="135"/>
      <c r="AB32" s="132">
        <v>24</v>
      </c>
      <c r="AC32" s="141">
        <f>AI30+1</f>
        <v>46118</v>
      </c>
      <c r="AD32" s="141">
        <f t="shared" ref="AD32:AI32" si="70">AC32+1</f>
        <v>46119</v>
      </c>
      <c r="AE32" s="141">
        <f t="shared" si="70"/>
        <v>46120</v>
      </c>
      <c r="AF32" s="141">
        <f t="shared" si="70"/>
        <v>46121</v>
      </c>
      <c r="AG32" s="141">
        <f t="shared" si="70"/>
        <v>46122</v>
      </c>
      <c r="AH32" s="142">
        <f t="shared" si="70"/>
        <v>46123</v>
      </c>
      <c r="AI32" s="143">
        <f t="shared" si="70"/>
        <v>46124</v>
      </c>
      <c r="AJ32" s="68">
        <f t="shared" ref="AJ32" si="71">COUNTIF(AC33:AI33,"★")</f>
        <v>0</v>
      </c>
      <c r="AK32" s="68"/>
      <c r="AL32" s="68" t="str">
        <f>TEXT(AC32,"YYYY-MM")</f>
        <v>2026-04</v>
      </c>
      <c r="AM32" s="69" cm="1">
        <f t="array" ref="AM32">SUMPRODUCT((AC32:AI32&gt;=$N$8)*(AC32:AI32 &lt;= $N$9)*(TEXT(AC32:AI32,"yyyy-mm")=AL32)*(AC33:AI33 = "●"))</f>
        <v>0</v>
      </c>
      <c r="AN32" s="69" cm="1">
        <f t="array" ref="AN32">SUMPRODUCT((AH32:AI32&gt;=$N$8)*(AH32:AI32 &lt;= $N$9)*(TEXT(AH32:AI32,"yyyy-mm")=AL32)*(AH33:AI33 = "▲"))</f>
        <v>0</v>
      </c>
      <c r="AO32" s="69" cm="1">
        <f t="array" ref="AO32">SUMPRODUCT((AC32:AI32&gt;=$N$8)*(AC32:AI32 &lt;= $N$9)*(TEXT(AC32:AI32,"yyyy-mm")=AL32)*(AC33:AI33 = "★"))</f>
        <v>0</v>
      </c>
      <c r="AP32" s="68"/>
      <c r="AQ32" s="19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3"/>
    </row>
    <row r="33" spans="1:55" s="8" customFormat="1" ht="19.5" customHeight="1" thickBot="1" x14ac:dyDescent="0.5">
      <c r="A33" s="4">
        <v>5</v>
      </c>
      <c r="B33" s="4">
        <v>23</v>
      </c>
      <c r="C33" s="18">
        <f t="shared" si="1"/>
        <v>46631</v>
      </c>
      <c r="D33" s="18">
        <f t="shared" si="2"/>
        <v>45989</v>
      </c>
      <c r="E33" s="4" t="str">
        <f t="shared" si="0"/>
        <v>2027-09</v>
      </c>
      <c r="F33" s="2">
        <f ca="1">SUMIF($V$109:$W$150,E33,$W$109:$W$150)+SUMIF($AL$109:$AM$150,E33,$AM$109:$AM$150)</f>
        <v>0</v>
      </c>
      <c r="G33" s="2">
        <f ca="1">SUMIF($V$109:$X$150,E33,$X$109:$X$150)+SUMIF($AL$109:$AN$150,E33,$AN$109:$AN$150)</f>
        <v>0</v>
      </c>
      <c r="H33" s="2">
        <f ca="1">SUMIF($V$109:$Y$150,E33,$Y$109:$Y$150)+SUMIF($AL$109:$AO$150,E33,$AO$109:$AO$150)</f>
        <v>0</v>
      </c>
      <c r="I33" s="17">
        <f t="shared" si="3"/>
        <v>0</v>
      </c>
      <c r="J33" s="135"/>
      <c r="K33" s="135" t="str">
        <f t="shared" ref="K33" si="72">IF(U33&gt;=0.285,"OK","NG")</f>
        <v>NG</v>
      </c>
      <c r="L33" s="136"/>
      <c r="M33" s="144"/>
      <c r="N33" s="144"/>
      <c r="O33" s="144"/>
      <c r="P33" s="144"/>
      <c r="Q33" s="144"/>
      <c r="R33" s="145"/>
      <c r="S33" s="146"/>
      <c r="T33" s="135">
        <f t="shared" ref="T33" si="73">COUNTIF(M33:S33,"●")</f>
        <v>0</v>
      </c>
      <c r="U33" s="147">
        <f t="shared" ref="U33" si="74">IF(COUNTA(M33:S33)=0,-1,IF(OR(COUNTIF(M33:S33,"▲")&gt;6,AND(M32&lt;$N$9,$N$9&lt;S32)),0.285,IF(T32+T33=0,0,T33/(T33+T32))))</f>
        <v>-1</v>
      </c>
      <c r="V33" s="135" t="str">
        <f>TEXT(S32,"YYYY-MM")</f>
        <v>2025-12</v>
      </c>
      <c r="W33" s="140" cm="1">
        <f t="array" ref="W33">IF(V33=V32,0,SUMPRODUCT((M32:S32&gt;=$N$8)*(M32:S32 &lt;= $N$9)*(TEXT(M32:S32,"yyyy-mm")=V33)*(M33:S33 = "●")))</f>
        <v>0</v>
      </c>
      <c r="X33" s="140" cm="1">
        <f t="array" ref="X33">IF(V33=V32,0,SUMPRODUCT((M32:S32&gt;=$N$8)*(M32:S32 &lt;= $N$9)*(TEXT(M32:S32,"yyyy-mm")=V33)*(M33:S33 = "▲")))</f>
        <v>0</v>
      </c>
      <c r="Y33" s="140" cm="1">
        <f t="array" ref="Y33">IF(V33=V32,0,SUMPRODUCT((M32:S32&gt;=$N$8)*(M32:S32 &lt;= $N$9)*(TEXT(M32:S32,"yyyy-mm")=V33)*(M33:S33 = "★")))</f>
        <v>0</v>
      </c>
      <c r="Z33" s="135"/>
      <c r="AA33" s="135" t="str">
        <f t="shared" ref="AA33" si="75">IF(AK33&gt;=0.285,"OK","NG")</f>
        <v>NG</v>
      </c>
      <c r="AB33" s="136"/>
      <c r="AC33" s="144"/>
      <c r="AD33" s="144"/>
      <c r="AE33" s="144"/>
      <c r="AF33" s="144"/>
      <c r="AG33" s="144"/>
      <c r="AH33" s="145"/>
      <c r="AI33" s="146"/>
      <c r="AJ33" s="68">
        <f t="shared" ref="AJ33" si="76">COUNTIF(AC33:AI33,"●")</f>
        <v>0</v>
      </c>
      <c r="AK33" s="70">
        <f t="shared" ref="AK33" si="77">IF(COUNTA(AC33:AI33)=0,-1,IF(OR(COUNTIF(AC33:AI33,"▲")&gt;6,AND(AC32&lt;$N$9,$N$9&lt;AI32)),0.285,IF(AJ32+AJ33=0,0,AJ33/(AJ33+AJ32))))</f>
        <v>-1</v>
      </c>
      <c r="AL33" s="68" t="str">
        <f>TEXT(AI32,"YYYY-MM")</f>
        <v>2026-04</v>
      </c>
      <c r="AM33" s="69" cm="1">
        <f t="array" ref="AM33">IF(AL33=AL32,0,SUMPRODUCT((AC32:AI32&gt;=$N$8)*(AC32:AI32 &lt;= $N$9)*(TEXT(AC32:AI32,"yyyy-mm")=AL33)*(AC33:AI33 = "●")))</f>
        <v>0</v>
      </c>
      <c r="AN33" s="69" cm="1">
        <f t="array" ref="AN33">IF(AL33=AL32,0,SUMPRODUCT((AC32:AI32&gt;=$N$8)*(AC32:AI32 &lt;= $N$9)*(TEXT(AC32:AI32,"yyyy-mm")=AL33)*(AC33:AI33 = "▲")))</f>
        <v>0</v>
      </c>
      <c r="AO33" s="69" cm="1">
        <f t="array" ref="AO33">IF(AL33=AL32,0,SUMPRODUCT((AC32:AI32&gt;=$N$8)*(AC32:AI32 &lt;= $N$9)*(TEXT(AC32:AI32,"yyyy-mm")=AL33)*(AC33:AI33 = "★")))</f>
        <v>0</v>
      </c>
      <c r="AP33" s="68"/>
      <c r="AQ33" s="19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3"/>
    </row>
    <row r="34" spans="1:55" s="8" customFormat="1" ht="19.5" customHeight="1" x14ac:dyDescent="0.45">
      <c r="A34" s="4">
        <v>1</v>
      </c>
      <c r="B34" s="4">
        <v>24</v>
      </c>
      <c r="C34" s="18">
        <f t="shared" si="1"/>
        <v>46661</v>
      </c>
      <c r="D34" s="18">
        <f t="shared" si="2"/>
        <v>45989</v>
      </c>
      <c r="E34" s="4" t="str">
        <f t="shared" si="0"/>
        <v>2027-10</v>
      </c>
      <c r="F34" s="2">
        <f ca="1">SUMIF($V$109:$W$150,E34,$W$109:$W$150)+SUMIF($AL$109:$AM$150,E34,$AM$109:$AM$150)</f>
        <v>0</v>
      </c>
      <c r="G34" s="2">
        <f ca="1">SUMIF($V$109:$X$150,E34,$X$109:$X$150)+SUMIF($AL$109:$AN$150,E34,$AN$109:$AN$150)</f>
        <v>0</v>
      </c>
      <c r="H34" s="2">
        <f ca="1">SUMIF($V$109:$Y$150,E34,$Y$109:$Y$150)+SUMIF($AL$109:$AO$150,E34,$AO$109:$AO$150)</f>
        <v>0</v>
      </c>
      <c r="I34" s="17">
        <f t="shared" si="3"/>
        <v>0</v>
      </c>
      <c r="J34" s="135"/>
      <c r="K34" s="135"/>
      <c r="L34" s="132">
        <v>9</v>
      </c>
      <c r="M34" s="141">
        <f>S32+1</f>
        <v>46013</v>
      </c>
      <c r="N34" s="141">
        <f>M34+1</f>
        <v>46014</v>
      </c>
      <c r="O34" s="141">
        <f t="shared" ref="O34:Q34" si="78">N34+1</f>
        <v>46015</v>
      </c>
      <c r="P34" s="141">
        <f t="shared" si="78"/>
        <v>46016</v>
      </c>
      <c r="Q34" s="141">
        <f t="shared" si="78"/>
        <v>46017</v>
      </c>
      <c r="R34" s="142">
        <f>Q34+1</f>
        <v>46018</v>
      </c>
      <c r="S34" s="143">
        <f>R34+1</f>
        <v>46019</v>
      </c>
      <c r="T34" s="135">
        <f t="shared" ref="T34" si="79">COUNTIF(M35:S35,"★")</f>
        <v>0</v>
      </c>
      <c r="U34" s="135"/>
      <c r="V34" s="135" t="str">
        <f>TEXT(M34,"YYYY-MM")</f>
        <v>2025-12</v>
      </c>
      <c r="W34" s="140" cm="1">
        <f t="array" ref="W34">SUMPRODUCT((M34:S34&gt;=$N$8)*(M34:S34 &lt;= $N$9)*(TEXT(M34:S34,"yyyy-mm")=V34)*(M35:S35 = "●"))</f>
        <v>0</v>
      </c>
      <c r="X34" s="140" cm="1">
        <f t="array" ref="X34">SUMPRODUCT((R34:S34&gt;=$N$8)*(R34:S34 &lt;= $N$9)*(TEXT(R34:S34,"yyyy-mm")=V34)*(R35:S35 = "▲"))</f>
        <v>0</v>
      </c>
      <c r="Y34" s="140" cm="1">
        <f t="array" ref="Y34">SUMPRODUCT((M34:S34&gt;=$N$8)*(M34:S34 &lt;= $N$9)*(TEXT(M34:S34,"yyyy-mm")=V34)*(M35:S35 = "★"))</f>
        <v>0</v>
      </c>
      <c r="Z34" s="135"/>
      <c r="AA34" s="135"/>
      <c r="AB34" s="132">
        <v>25</v>
      </c>
      <c r="AC34" s="141">
        <f>AI32+1</f>
        <v>46125</v>
      </c>
      <c r="AD34" s="141">
        <f t="shared" ref="AD34:AI34" si="80">AC34+1</f>
        <v>46126</v>
      </c>
      <c r="AE34" s="141">
        <f t="shared" si="80"/>
        <v>46127</v>
      </c>
      <c r="AF34" s="141">
        <f t="shared" si="80"/>
        <v>46128</v>
      </c>
      <c r="AG34" s="141">
        <f t="shared" si="80"/>
        <v>46129</v>
      </c>
      <c r="AH34" s="142">
        <f t="shared" si="80"/>
        <v>46130</v>
      </c>
      <c r="AI34" s="143">
        <f t="shared" si="80"/>
        <v>46131</v>
      </c>
      <c r="AJ34" s="68">
        <f t="shared" ref="AJ34" si="81">COUNTIF(AC35:AI35,"★")</f>
        <v>0</v>
      </c>
      <c r="AK34" s="68"/>
      <c r="AL34" s="68" t="str">
        <f>TEXT(AC34,"YYYY-MM")</f>
        <v>2026-04</v>
      </c>
      <c r="AM34" s="69" cm="1">
        <f t="array" ref="AM34">SUMPRODUCT((AC34:AI34&gt;=$N$8)*(AC34:AI34 &lt;= $N$9)*(TEXT(AC34:AI34,"yyyy-mm")=AL34)*(AC35:AI35 = "●"))</f>
        <v>0</v>
      </c>
      <c r="AN34" s="69" cm="1">
        <f t="array" ref="AN34">SUMPRODUCT((AH34:AI34&gt;=$N$8)*(AH34:AI34 &lt;= $N$9)*(TEXT(AH34:AI34,"yyyy-mm")=AL34)*(AH35:AI35 = "▲"))</f>
        <v>0</v>
      </c>
      <c r="AO34" s="69" cm="1">
        <f t="array" ref="AO34">SUMPRODUCT((AC34:AI34&gt;=$N$8)*(AC34:AI34 &lt;= $N$9)*(TEXT(AC34:AI34,"yyyy-mm")=AL34)*(AC35:AI35 = "★"))</f>
        <v>0</v>
      </c>
      <c r="AP34" s="68"/>
      <c r="AQ34" s="19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3"/>
    </row>
    <row r="35" spans="1:55" s="8" customFormat="1" ht="19.5" customHeight="1" thickBot="1" x14ac:dyDescent="0.5">
      <c r="A35" s="4">
        <v>2</v>
      </c>
      <c r="B35" s="4">
        <v>25</v>
      </c>
      <c r="C35" s="18">
        <f t="shared" si="1"/>
        <v>46692</v>
      </c>
      <c r="D35" s="18">
        <f t="shared" si="2"/>
        <v>45989</v>
      </c>
      <c r="E35" s="4" t="str">
        <f t="shared" si="0"/>
        <v>2027-11</v>
      </c>
      <c r="F35" s="2">
        <f ca="1">SUMIF($AL$109:$AM$150,E35,$AM$109:$AM$150)</f>
        <v>0</v>
      </c>
      <c r="G35" s="2">
        <f ca="1">SUMIF($AL$109:$AN$150,E35,$AN$109:$AN$150)</f>
        <v>0</v>
      </c>
      <c r="H35" s="2">
        <f ca="1">SUMIF($AL$109:$AO$150,E35,$AO$109:$AO$150)</f>
        <v>0</v>
      </c>
      <c r="I35" s="17">
        <f t="shared" si="3"/>
        <v>0</v>
      </c>
      <c r="J35" s="135"/>
      <c r="K35" s="135" t="str">
        <f t="shared" ref="K35" si="82">IF(U35&gt;=0.285,"OK","NG")</f>
        <v>NG</v>
      </c>
      <c r="L35" s="136"/>
      <c r="M35" s="144"/>
      <c r="N35" s="144"/>
      <c r="O35" s="144"/>
      <c r="P35" s="144"/>
      <c r="Q35" s="144"/>
      <c r="R35" s="145"/>
      <c r="S35" s="146"/>
      <c r="T35" s="135">
        <f t="shared" ref="T35" si="83">COUNTIF(M35:S35,"●")</f>
        <v>0</v>
      </c>
      <c r="U35" s="147">
        <f t="shared" ref="U35" si="84">IF(COUNTA(M35:S35)=0,-1,IF(OR(COUNTIF(M35:S35,"▲")&gt;6,AND(M34&lt;$N$9,$N$9&lt;S34)),0.285,IF(T34+T35=0,0,T35/(T35+T34))))</f>
        <v>-1</v>
      </c>
      <c r="V35" s="135" t="str">
        <f>TEXT(S34,"YYYY-MM")</f>
        <v>2025-12</v>
      </c>
      <c r="W35" s="140" cm="1">
        <f t="array" ref="W35">IF(V35=V34,0,SUMPRODUCT((M34:S34&gt;=$N$8)*(M34:S34 &lt;= $N$9)*(TEXT(M34:S34,"yyyy-mm")=V35)*(M35:S35 = "●")))</f>
        <v>0</v>
      </c>
      <c r="X35" s="140" cm="1">
        <f t="array" ref="X35">IF(V35=V34,0,SUMPRODUCT((M34:S34&gt;=$N$8)*(M34:S34 &lt;= $N$9)*(TEXT(M34:S34,"yyyy-mm")=V35)*(M35:S35 = "▲")))</f>
        <v>0</v>
      </c>
      <c r="Y35" s="140" cm="1">
        <f t="array" ref="Y35">IF(V35=V34,0,SUMPRODUCT((M34:S34&gt;=$N$8)*(M34:S34 &lt;= $N$9)*(TEXT(M34:S34,"yyyy-mm")=V35)*(M35:S35 = "★")))</f>
        <v>0</v>
      </c>
      <c r="Z35" s="135"/>
      <c r="AA35" s="135" t="str">
        <f t="shared" ref="AA35" si="85">IF(AK35&gt;=0.285,"OK","NG")</f>
        <v>NG</v>
      </c>
      <c r="AB35" s="136"/>
      <c r="AC35" s="144"/>
      <c r="AD35" s="144"/>
      <c r="AE35" s="144"/>
      <c r="AF35" s="144"/>
      <c r="AG35" s="144"/>
      <c r="AH35" s="145"/>
      <c r="AI35" s="146"/>
      <c r="AJ35" s="68">
        <f t="shared" ref="AJ35" si="86">COUNTIF(AC35:AI35,"●")</f>
        <v>0</v>
      </c>
      <c r="AK35" s="70">
        <f t="shared" ref="AK35" si="87">IF(COUNTA(AC35:AI35)=0,-1,IF(OR(COUNTIF(AC35:AI35,"▲")&gt;6,AND(AC34&lt;$N$9,$N$9&lt;AI34)),0.285,IF(AJ34+AJ35=0,0,AJ35/(AJ35+AJ34))))</f>
        <v>-1</v>
      </c>
      <c r="AL35" s="68" t="str">
        <f>TEXT(AI34,"YYYY-MM")</f>
        <v>2026-04</v>
      </c>
      <c r="AM35" s="69" cm="1">
        <f t="array" ref="AM35">IF(AL35=AL34,0,SUMPRODUCT((AC34:AI34&gt;=$N$8)*(AC34:AI34 &lt;= $N$9)*(TEXT(AC34:AI34,"yyyy-mm")=AL35)*(AC35:AI35 = "●")))</f>
        <v>0</v>
      </c>
      <c r="AN35" s="69" cm="1">
        <f t="array" ref="AN35">IF(AL35=AL34,0,SUMPRODUCT((AC34:AI34&gt;=$N$8)*(AC34:AI34 &lt;= $N$9)*(TEXT(AC34:AI34,"yyyy-mm")=AL35)*(AC35:AI35 = "▲")))</f>
        <v>0</v>
      </c>
      <c r="AO35" s="69" cm="1">
        <f t="array" ref="AO35">IF(AL35=AL34,0,SUMPRODUCT((AC34:AI34&gt;=$N$8)*(AC34:AI34 &lt;= $N$9)*(TEXT(AC34:AI34,"yyyy-mm")=AL35)*(AC35:AI35 = "★")))</f>
        <v>0</v>
      </c>
      <c r="AP35" s="68"/>
      <c r="AQ35" s="19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3"/>
    </row>
    <row r="36" spans="1:55" s="8" customFormat="1" ht="19.5" customHeight="1" x14ac:dyDescent="0.45">
      <c r="A36" s="4">
        <v>3</v>
      </c>
      <c r="B36" s="4">
        <v>26</v>
      </c>
      <c r="C36" s="18">
        <f t="shared" si="1"/>
        <v>46722</v>
      </c>
      <c r="D36" s="18">
        <f t="shared" si="2"/>
        <v>45989</v>
      </c>
      <c r="E36" s="4" t="str">
        <f t="shared" si="0"/>
        <v>2027-12</v>
      </c>
      <c r="F36" s="2">
        <f ca="1">SUMIF($AL$109:$AM$150,E36,$AM$109:$AM$150)</f>
        <v>0</v>
      </c>
      <c r="G36" s="2">
        <f ca="1">SUMIF($AL$109:$AN$150,E36,$AN$109:$AN$150)</f>
        <v>0</v>
      </c>
      <c r="H36" s="2">
        <f ca="1">SUMIF($AL$109:$AO$150,E36,$AO$109:$AO$150)</f>
        <v>0</v>
      </c>
      <c r="I36" s="17">
        <f t="shared" si="3"/>
        <v>0</v>
      </c>
      <c r="J36" s="135"/>
      <c r="K36" s="135"/>
      <c r="L36" s="132">
        <v>10</v>
      </c>
      <c r="M36" s="141">
        <f>S34+1</f>
        <v>46020</v>
      </c>
      <c r="N36" s="141">
        <f>M36+1</f>
        <v>46021</v>
      </c>
      <c r="O36" s="141">
        <f t="shared" ref="O36:Q36" si="88">N36+1</f>
        <v>46022</v>
      </c>
      <c r="P36" s="141">
        <f t="shared" si="88"/>
        <v>46023</v>
      </c>
      <c r="Q36" s="141">
        <f t="shared" si="88"/>
        <v>46024</v>
      </c>
      <c r="R36" s="142">
        <f>Q36+1</f>
        <v>46025</v>
      </c>
      <c r="S36" s="143">
        <f>R36+1</f>
        <v>46026</v>
      </c>
      <c r="T36" s="135">
        <f t="shared" ref="T36" si="89">COUNTIF(M37:S37,"★")</f>
        <v>0</v>
      </c>
      <c r="U36" s="135"/>
      <c r="V36" s="135" t="str">
        <f>TEXT(M36,"YYYY-MM")</f>
        <v>2025-12</v>
      </c>
      <c r="W36" s="140" cm="1">
        <f t="array" ref="W36">SUMPRODUCT((M36:S36&gt;=$N$8)*(M36:S36 &lt;= $N$9)*(TEXT(M36:S36,"yyyy-mm")=V36)*(M37:S37 = "●"))</f>
        <v>0</v>
      </c>
      <c r="X36" s="140" cm="1">
        <f t="array" ref="X36">SUMPRODUCT((R36:S36&gt;=$N$8)*(R36:S36 &lt;= $N$9)*(TEXT(R36:S36,"yyyy-mm")=V36)*(R37:S37 = "▲"))</f>
        <v>0</v>
      </c>
      <c r="Y36" s="140" cm="1">
        <f t="array" ref="Y36">SUMPRODUCT((M36:S36&gt;=$N$8)*(M36:S36 &lt;= $N$9)*(TEXT(M36:S36,"yyyy-mm")=V36)*(M37:S37 = "★"))</f>
        <v>0</v>
      </c>
      <c r="Z36" s="135"/>
      <c r="AA36" s="135"/>
      <c r="AB36" s="132">
        <v>26</v>
      </c>
      <c r="AC36" s="141">
        <f>AI34+1</f>
        <v>46132</v>
      </c>
      <c r="AD36" s="141">
        <f t="shared" ref="AD36:AI36" si="90">AC36+1</f>
        <v>46133</v>
      </c>
      <c r="AE36" s="141">
        <f t="shared" si="90"/>
        <v>46134</v>
      </c>
      <c r="AF36" s="141">
        <f t="shared" si="90"/>
        <v>46135</v>
      </c>
      <c r="AG36" s="141">
        <f t="shared" si="90"/>
        <v>46136</v>
      </c>
      <c r="AH36" s="142">
        <f t="shared" si="90"/>
        <v>46137</v>
      </c>
      <c r="AI36" s="143">
        <f t="shared" si="90"/>
        <v>46138</v>
      </c>
      <c r="AJ36" s="68">
        <f t="shared" ref="AJ36" si="91">COUNTIF(AC37:AI37,"★")</f>
        <v>0</v>
      </c>
      <c r="AK36" s="68"/>
      <c r="AL36" s="68" t="str">
        <f>TEXT(AC36,"YYYY-MM")</f>
        <v>2026-04</v>
      </c>
      <c r="AM36" s="69" cm="1">
        <f t="array" ref="AM36">SUMPRODUCT((AC36:AI36&gt;=$N$8)*(AC36:AI36 &lt;= $N$9)*(TEXT(AC36:AI36,"yyyy-mm")=AL36)*(AC37:AI37 = "●"))</f>
        <v>0</v>
      </c>
      <c r="AN36" s="69" cm="1">
        <f t="array" ref="AN36">SUMPRODUCT((AH36:AI36&gt;=$N$8)*(AH36:AI36 &lt;= $N$9)*(TEXT(AH36:AI36,"yyyy-mm")=AL36)*(AH37:AI37 = "▲"))</f>
        <v>0</v>
      </c>
      <c r="AO36" s="69" cm="1">
        <f t="array" ref="AO36">SUMPRODUCT((AC36:AI36&gt;=$N$8)*(AC36:AI36 &lt;= $N$9)*(TEXT(AC36:AI36,"yyyy-mm")=AL36)*(AC37:AI37 = "★"))</f>
        <v>0</v>
      </c>
      <c r="AP36" s="68"/>
      <c r="AQ36" s="19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3"/>
    </row>
    <row r="37" spans="1:55" s="8" customFormat="1" ht="19.5" customHeight="1" thickBot="1" x14ac:dyDescent="0.5">
      <c r="A37" s="4">
        <v>4</v>
      </c>
      <c r="B37" s="4">
        <v>27</v>
      </c>
      <c r="C37" s="18">
        <f t="shared" si="1"/>
        <v>46753</v>
      </c>
      <c r="D37" s="18">
        <f t="shared" si="2"/>
        <v>45989</v>
      </c>
      <c r="E37" s="4" t="str">
        <f t="shared" si="0"/>
        <v>2028-01</v>
      </c>
      <c r="F37" s="2">
        <f ca="1">SUMIF($V$160:$W$201,E37,$W$160:$W$201)+SUMIF($AL$109:$AM$150,E37,$AM$109:$AM$150)</f>
        <v>0</v>
      </c>
      <c r="G37" s="2">
        <f ca="1">SUMIF($V$160:$X$201,E37,$X$160:$X$201)+SUMIF($AL$109:$AN$150,E37,$AN$109:$AN$150)</f>
        <v>0</v>
      </c>
      <c r="H37" s="2">
        <f ca="1">SUMIF($V$160:$Y$201,E37,$Y$160:$Y$201)+SUMIF($AL$109:$AO$150,E37,$AO$109:$AO$150)</f>
        <v>0</v>
      </c>
      <c r="I37" s="17">
        <f t="shared" si="3"/>
        <v>0</v>
      </c>
      <c r="J37" s="135"/>
      <c r="K37" s="135" t="str">
        <f t="shared" ref="K37" si="92">IF(U37&gt;=0.285,"OK","NG")</f>
        <v>NG</v>
      </c>
      <c r="L37" s="136"/>
      <c r="M37" s="144"/>
      <c r="N37" s="144"/>
      <c r="O37" s="144"/>
      <c r="P37" s="144"/>
      <c r="Q37" s="144"/>
      <c r="R37" s="145"/>
      <c r="S37" s="146"/>
      <c r="T37" s="135">
        <f t="shared" ref="T37" si="93">COUNTIF(M37:S37,"●")</f>
        <v>0</v>
      </c>
      <c r="U37" s="147">
        <f t="shared" ref="U37" si="94">IF(COUNTA(M37:S37)=0,-1,IF(OR(COUNTIF(M37:S37,"▲")&gt;6,AND(M36&lt;$N$9,$N$9&lt;S36)),0.285,IF(T36+T37=0,0,T37/(T37+T36))))</f>
        <v>-1</v>
      </c>
      <c r="V37" s="135" t="str">
        <f>TEXT(S36,"YYYY-MM")</f>
        <v>2026-01</v>
      </c>
      <c r="W37" s="140" cm="1">
        <f t="array" ref="W37">IF(V37=V36,0,SUMPRODUCT((M36:S36&gt;=$N$8)*(M36:S36 &lt;= $N$9)*(TEXT(M36:S36,"yyyy-mm")=V37)*(M37:S37 = "●")))</f>
        <v>0</v>
      </c>
      <c r="X37" s="140" cm="1">
        <f t="array" ref="X37">IF(V37=V36,0,SUMPRODUCT((M36:S36&gt;=$N$8)*(M36:S36 &lt;= $N$9)*(TEXT(M36:S36,"yyyy-mm")=V37)*(M37:S37 = "▲")))</f>
        <v>0</v>
      </c>
      <c r="Y37" s="140" cm="1">
        <f t="array" ref="Y37">IF(V37=V36,0,SUMPRODUCT((M36:S36&gt;=$N$8)*(M36:S36 &lt;= $N$9)*(TEXT(M36:S36,"yyyy-mm")=V37)*(M37:S37 = "★")))</f>
        <v>0</v>
      </c>
      <c r="Z37" s="135"/>
      <c r="AA37" s="135" t="str">
        <f t="shared" ref="AA37" si="95">IF(AK37&gt;=0.285,"OK","NG")</f>
        <v>NG</v>
      </c>
      <c r="AB37" s="136"/>
      <c r="AC37" s="144"/>
      <c r="AD37" s="144"/>
      <c r="AE37" s="144"/>
      <c r="AF37" s="144"/>
      <c r="AG37" s="144"/>
      <c r="AH37" s="145"/>
      <c r="AI37" s="146"/>
      <c r="AJ37" s="68">
        <f t="shared" ref="AJ37" si="96">COUNTIF(AC37:AI37,"●")</f>
        <v>0</v>
      </c>
      <c r="AK37" s="70">
        <f t="shared" ref="AK37" si="97">IF(COUNTA(AC37:AI37)=0,-1,IF(OR(COUNTIF(AC37:AI37,"▲")&gt;6,AND(AC36&lt;$N$9,$N$9&lt;AI36)),0.285,IF(AJ36+AJ37=0,0,AJ37/(AJ37+AJ36))))</f>
        <v>-1</v>
      </c>
      <c r="AL37" s="68" t="str">
        <f>TEXT(AI36,"YYYY-MM")</f>
        <v>2026-04</v>
      </c>
      <c r="AM37" s="69" cm="1">
        <f t="array" ref="AM37">IF(AL37=AL36,0,SUMPRODUCT((AC36:AI36&gt;=$N$8)*(AC36:AI36 &lt;= $N$9)*(TEXT(AC36:AI36,"yyyy-mm")=AL37)*(AC37:AI37 = "●")))</f>
        <v>0</v>
      </c>
      <c r="AN37" s="69" cm="1">
        <f t="array" ref="AN37">IF(AL37=AL36,0,SUMPRODUCT((AC36:AI36&gt;=$N$8)*(AC36:AI36 &lt;= $N$9)*(TEXT(AC36:AI36,"yyyy-mm")=AL37)*(AC37:AI37 = "▲")))</f>
        <v>0</v>
      </c>
      <c r="AO37" s="69" cm="1">
        <f t="array" ref="AO37">IF(AL37=AL36,0,SUMPRODUCT((AC36:AI36&gt;=$N$8)*(AC36:AI36 &lt;= $N$9)*(TEXT(AC36:AI36,"yyyy-mm")=AL37)*(AC37:AI37 = "★")))</f>
        <v>0</v>
      </c>
      <c r="AP37" s="68"/>
      <c r="AQ37" s="19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3"/>
    </row>
    <row r="38" spans="1:55" s="8" customFormat="1" ht="19.5" customHeight="1" x14ac:dyDescent="0.45">
      <c r="A38" s="4">
        <v>5</v>
      </c>
      <c r="B38" s="4">
        <v>28</v>
      </c>
      <c r="C38" s="18">
        <f t="shared" si="1"/>
        <v>46784</v>
      </c>
      <c r="D38" s="18">
        <f t="shared" si="2"/>
        <v>45989</v>
      </c>
      <c r="E38" s="4" t="str">
        <f t="shared" si="0"/>
        <v>2028-02</v>
      </c>
      <c r="F38" s="2">
        <f ca="1">SUMIF($V$160:$W$201,E38,$W$160:$W$201)+SUMIF($AL$109:$AM$150,E38,$AM$109:$AM$150)</f>
        <v>0</v>
      </c>
      <c r="G38" s="2">
        <f ca="1">SUMIF($V$160:$X$201,E38,$X$160:$X$201)+SUMIF($AL$109:$AN$150,E38,$AN$109:$AN$150)</f>
        <v>0</v>
      </c>
      <c r="H38" s="2">
        <f ca="1">SUMIF($V$160:$Y$201,E38,$Y$160:$Y$201)+SUMIF($AL$109:$AO$150,E38,$AO$109:$AO$150)</f>
        <v>0</v>
      </c>
      <c r="I38" s="17">
        <f t="shared" si="3"/>
        <v>0</v>
      </c>
      <c r="J38" s="135"/>
      <c r="K38" s="135"/>
      <c r="L38" s="132">
        <v>11</v>
      </c>
      <c r="M38" s="141">
        <f>S36+1</f>
        <v>46027</v>
      </c>
      <c r="N38" s="141">
        <f>M38+1</f>
        <v>46028</v>
      </c>
      <c r="O38" s="141">
        <f t="shared" ref="O38:Q38" si="98">N38+1</f>
        <v>46029</v>
      </c>
      <c r="P38" s="141">
        <f t="shared" si="98"/>
        <v>46030</v>
      </c>
      <c r="Q38" s="141">
        <f t="shared" si="98"/>
        <v>46031</v>
      </c>
      <c r="R38" s="142">
        <f>Q38+1</f>
        <v>46032</v>
      </c>
      <c r="S38" s="143">
        <f>R38+1</f>
        <v>46033</v>
      </c>
      <c r="T38" s="135">
        <f t="shared" ref="T38" si="99">COUNTIF(M39:S39,"★")</f>
        <v>0</v>
      </c>
      <c r="U38" s="135"/>
      <c r="V38" s="135" t="str">
        <f>TEXT(M38,"YYYY-MM")</f>
        <v>2026-01</v>
      </c>
      <c r="W38" s="140" cm="1">
        <f t="array" ref="W38">SUMPRODUCT((M38:S38&gt;=$N$8)*(M38:S38 &lt;= $N$9)*(TEXT(M38:S38,"yyyy-mm")=V38)*(M39:S39 = "●"))</f>
        <v>0</v>
      </c>
      <c r="X38" s="140" cm="1">
        <f t="array" ref="X38">SUMPRODUCT((R38:S38&gt;=$N$8)*(R38:S38 &lt;= $N$9)*(TEXT(R38:S38,"yyyy-mm")=V38)*(R39:S39 = "▲"))</f>
        <v>0</v>
      </c>
      <c r="Y38" s="140" cm="1">
        <f t="array" ref="Y38">SUMPRODUCT((M38:S38&gt;=$N$8)*(M38:S38 &lt;= $N$9)*(TEXT(M38:S38,"yyyy-mm")=V38)*(M39:S39 = "★"))</f>
        <v>0</v>
      </c>
      <c r="Z38" s="135"/>
      <c r="AA38" s="135"/>
      <c r="AB38" s="132">
        <v>27</v>
      </c>
      <c r="AC38" s="141">
        <f>AI36+1</f>
        <v>46139</v>
      </c>
      <c r="AD38" s="141">
        <f t="shared" ref="AD38:AI38" si="100">AC38+1</f>
        <v>46140</v>
      </c>
      <c r="AE38" s="141">
        <f t="shared" si="100"/>
        <v>46141</v>
      </c>
      <c r="AF38" s="141">
        <f t="shared" si="100"/>
        <v>46142</v>
      </c>
      <c r="AG38" s="141">
        <f t="shared" si="100"/>
        <v>46143</v>
      </c>
      <c r="AH38" s="142">
        <f t="shared" si="100"/>
        <v>46144</v>
      </c>
      <c r="AI38" s="143">
        <f t="shared" si="100"/>
        <v>46145</v>
      </c>
      <c r="AJ38" s="68">
        <f t="shared" ref="AJ38" si="101">COUNTIF(AC39:AI39,"★")</f>
        <v>0</v>
      </c>
      <c r="AK38" s="68"/>
      <c r="AL38" s="68" t="str">
        <f>TEXT(AC38,"YYYY-MM")</f>
        <v>2026-04</v>
      </c>
      <c r="AM38" s="69" cm="1">
        <f t="array" ref="AM38">SUMPRODUCT((AC38:AI38&gt;=$N$8)*(AC38:AI38 &lt;= $N$9)*(TEXT(AC38:AI38,"yyyy-mm")=AL38)*(AC39:AI39 = "●"))</f>
        <v>0</v>
      </c>
      <c r="AN38" s="69" cm="1">
        <f t="array" ref="AN38">SUMPRODUCT((AH38:AI38&gt;=$N$8)*(AH38:AI38 &lt;= $N$9)*(TEXT(AH38:AI38,"yyyy-mm")=AL38)*(AH39:AI39 = "▲"))</f>
        <v>0</v>
      </c>
      <c r="AO38" s="69" cm="1">
        <f t="array" ref="AO38">SUMPRODUCT((AC38:AI38&gt;=$N$8)*(AC38:AI38 &lt;= $N$9)*(TEXT(AC38:AI38,"yyyy-mm")=AL38)*(AC39:AI39 = "★"))</f>
        <v>0</v>
      </c>
      <c r="AP38" s="68"/>
      <c r="AQ38" s="19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3"/>
    </row>
    <row r="39" spans="1:55" s="8" customFormat="1" ht="19.5" customHeight="1" thickBot="1" x14ac:dyDescent="0.5">
      <c r="A39" s="4">
        <v>1</v>
      </c>
      <c r="B39" s="4">
        <v>29</v>
      </c>
      <c r="C39" s="18">
        <f t="shared" si="1"/>
        <v>46813</v>
      </c>
      <c r="D39" s="18">
        <f t="shared" si="2"/>
        <v>45989</v>
      </c>
      <c r="E39" s="4" t="str">
        <f t="shared" si="0"/>
        <v>2028-03</v>
      </c>
      <c r="F39" s="2">
        <f ca="1">SUMIF($AL$109:$AM$150,E39,$AM$109:$AM$150)+SUMIF($V$160:$W$201,E39,$W$160:$W$201)</f>
        <v>0</v>
      </c>
      <c r="G39" s="2">
        <f ca="1">SUMIF($AL$109:$AN$150,E39,$AN$109:$AN$150)+SUMIF($V$160:$X$201,E39,$X$160:$X$201)</f>
        <v>0</v>
      </c>
      <c r="H39" s="2">
        <f ca="1">SUMIF($AL$109:$AO$150,E39,$AO$109:$AO$150)+SUMIF($V$160:$Y$201,E39,$Y$160:$Y$201)</f>
        <v>0</v>
      </c>
      <c r="I39" s="17">
        <f t="shared" si="3"/>
        <v>0</v>
      </c>
      <c r="J39" s="135"/>
      <c r="K39" s="135" t="str">
        <f t="shared" ref="K39" si="102">IF(U39&gt;=0.285,"OK","NG")</f>
        <v>NG</v>
      </c>
      <c r="L39" s="136"/>
      <c r="M39" s="144"/>
      <c r="N39" s="144"/>
      <c r="O39" s="144"/>
      <c r="P39" s="144"/>
      <c r="Q39" s="144"/>
      <c r="R39" s="145"/>
      <c r="S39" s="146"/>
      <c r="T39" s="135">
        <f t="shared" ref="T39" si="103">COUNTIF(M39:S39,"●")</f>
        <v>0</v>
      </c>
      <c r="U39" s="147">
        <f t="shared" ref="U39" si="104">IF(COUNTA(M39:S39)=0,-1,IF(OR(COUNTIF(M39:S39,"▲")&gt;6,AND(M38&lt;$N$9,$N$9&lt;S38)),0.285,IF(T38+T39=0,0,T39/(T39+T38))))</f>
        <v>-1</v>
      </c>
      <c r="V39" s="135" t="str">
        <f>TEXT(S38,"YYYY-MM")</f>
        <v>2026-01</v>
      </c>
      <c r="W39" s="140" cm="1">
        <f t="array" ref="W39">IF(V39=V38,0,SUMPRODUCT((M38:S38&gt;=$N$8)*(M38:S38 &lt;= $N$9)*(TEXT(M38:S38,"yyyy-mm")=V39)*(M39:S39 = "●")))</f>
        <v>0</v>
      </c>
      <c r="X39" s="140" cm="1">
        <f t="array" ref="X39">IF(V39=V38,0,SUMPRODUCT((M38:S38&gt;=$N$8)*(M38:S38 &lt;= $N$9)*(TEXT(M38:S38,"yyyy-mm")=V39)*(M39:S39 = "▲")))</f>
        <v>0</v>
      </c>
      <c r="Y39" s="140" cm="1">
        <f t="array" ref="Y39">IF(V39=V38,0,SUMPRODUCT((M38:S38&gt;=$N$8)*(M38:S38 &lt;= $N$9)*(TEXT(M38:S38,"yyyy-mm")=V39)*(M39:S39 = "★")))</f>
        <v>0</v>
      </c>
      <c r="Z39" s="135"/>
      <c r="AA39" s="135" t="str">
        <f t="shared" ref="AA39" si="105">IF(AK39&gt;=0.285,"OK","NG")</f>
        <v>NG</v>
      </c>
      <c r="AB39" s="136"/>
      <c r="AC39" s="144"/>
      <c r="AD39" s="144"/>
      <c r="AE39" s="144"/>
      <c r="AF39" s="144"/>
      <c r="AG39" s="144"/>
      <c r="AH39" s="145"/>
      <c r="AI39" s="146"/>
      <c r="AJ39" s="68">
        <f t="shared" ref="AJ39" si="106">COUNTIF(AC39:AI39,"●")</f>
        <v>0</v>
      </c>
      <c r="AK39" s="70">
        <f t="shared" ref="AK39" si="107">IF(COUNTA(AC39:AI39)=0,-1,IF(OR(COUNTIF(AC39:AI39,"▲")&gt;6,AND(AC38&lt;$N$9,$N$9&lt;AI38)),0.285,IF(AJ38+AJ39=0,0,AJ39/(AJ39+AJ38))))</f>
        <v>-1</v>
      </c>
      <c r="AL39" s="68" t="str">
        <f>TEXT(AI38,"YYYY-MM")</f>
        <v>2026-05</v>
      </c>
      <c r="AM39" s="69" cm="1">
        <f t="array" ref="AM39">IF(AL39=AL38,0,SUMPRODUCT((AC38:AI38&gt;=$N$8)*(AC38:AI38 &lt;= $N$9)*(TEXT(AC38:AI38,"yyyy-mm")=AL39)*(AC39:AI39 = "●")))</f>
        <v>0</v>
      </c>
      <c r="AN39" s="69" cm="1">
        <f t="array" ref="AN39">IF(AL39=AL38,0,SUMPRODUCT((AC38:AI38&gt;=$N$8)*(AC38:AI38 &lt;= $N$9)*(TEXT(AC38:AI38,"yyyy-mm")=AL39)*(AC39:AI39 = "▲")))</f>
        <v>0</v>
      </c>
      <c r="AO39" s="69" cm="1">
        <f t="array" ref="AO39">IF(AL39=AL38,0,SUMPRODUCT((AC38:AI38&gt;=$N$8)*(AC38:AI38 &lt;= $N$9)*(TEXT(AC38:AI38,"yyyy-mm")=AL39)*(AC39:AI39 = "★")))</f>
        <v>0</v>
      </c>
      <c r="AP39" s="68"/>
      <c r="AQ39" s="19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3"/>
    </row>
    <row r="40" spans="1:55" s="8" customFormat="1" ht="19.5" customHeight="1" x14ac:dyDescent="0.45">
      <c r="A40" s="4">
        <v>2</v>
      </c>
      <c r="B40" s="4">
        <v>30</v>
      </c>
      <c r="C40" s="18">
        <f t="shared" si="1"/>
        <v>46844</v>
      </c>
      <c r="D40" s="18">
        <f t="shared" si="2"/>
        <v>45989</v>
      </c>
      <c r="E40" s="4" t="str">
        <f t="shared" si="0"/>
        <v>2028-04</v>
      </c>
      <c r="F40" s="2">
        <f ca="1">SUMIF($V$160:$W$201,E40,$W$160:$W$201)</f>
        <v>0</v>
      </c>
      <c r="G40" s="2">
        <f ca="1">SUMIF($V$160:$X$201,E40,$X$160:$X$201)</f>
        <v>0</v>
      </c>
      <c r="H40" s="2">
        <f ca="1">SUMIF($V$160:$Y$201,E40,$Y$160:$Y$201)</f>
        <v>0</v>
      </c>
      <c r="I40" s="17">
        <f t="shared" si="3"/>
        <v>0</v>
      </c>
      <c r="J40" s="135"/>
      <c r="K40" s="135"/>
      <c r="L40" s="132">
        <v>12</v>
      </c>
      <c r="M40" s="141">
        <f>S38+1</f>
        <v>46034</v>
      </c>
      <c r="N40" s="141">
        <f>M40+1</f>
        <v>46035</v>
      </c>
      <c r="O40" s="141">
        <f t="shared" ref="O40:Q40" si="108">N40+1</f>
        <v>46036</v>
      </c>
      <c r="P40" s="141">
        <f t="shared" si="108"/>
        <v>46037</v>
      </c>
      <c r="Q40" s="141">
        <f t="shared" si="108"/>
        <v>46038</v>
      </c>
      <c r="R40" s="142">
        <f>Q40+1</f>
        <v>46039</v>
      </c>
      <c r="S40" s="143">
        <f>R40+1</f>
        <v>46040</v>
      </c>
      <c r="T40" s="135">
        <f t="shared" ref="T40" si="109">COUNTIF(M41:S41,"★")</f>
        <v>0</v>
      </c>
      <c r="U40" s="135"/>
      <c r="V40" s="135" t="str">
        <f>TEXT(M40,"YYYY-MM")</f>
        <v>2026-01</v>
      </c>
      <c r="W40" s="140" cm="1">
        <f t="array" ref="W40">SUMPRODUCT((M40:S40&gt;=$N$8)*(M40:S40 &lt;= $N$9)*(TEXT(M40:S40,"yyyy-mm")=V40)*(M41:S41 = "●"))</f>
        <v>0</v>
      </c>
      <c r="X40" s="140" cm="1">
        <f t="array" ref="X40">SUMPRODUCT((R40:S40&gt;=$N$8)*(R40:S40 &lt;= $N$9)*(TEXT(R40:S40,"yyyy-mm")=V40)*(R41:S41 = "▲"))</f>
        <v>0</v>
      </c>
      <c r="Y40" s="140" cm="1">
        <f t="array" ref="Y40">SUMPRODUCT((M40:S40&gt;=$N$8)*(M40:S40 &lt;= $N$9)*(TEXT(M40:S40,"yyyy-mm")=V40)*(M41:S41 = "★"))</f>
        <v>0</v>
      </c>
      <c r="Z40" s="135"/>
      <c r="AA40" s="135"/>
      <c r="AB40" s="132">
        <v>28</v>
      </c>
      <c r="AC40" s="141">
        <f>AI38+1</f>
        <v>46146</v>
      </c>
      <c r="AD40" s="141">
        <f t="shared" ref="AD40:AI40" si="110">AC40+1</f>
        <v>46147</v>
      </c>
      <c r="AE40" s="141">
        <f t="shared" si="110"/>
        <v>46148</v>
      </c>
      <c r="AF40" s="141">
        <f t="shared" si="110"/>
        <v>46149</v>
      </c>
      <c r="AG40" s="141">
        <f t="shared" si="110"/>
        <v>46150</v>
      </c>
      <c r="AH40" s="142">
        <f t="shared" si="110"/>
        <v>46151</v>
      </c>
      <c r="AI40" s="143">
        <f t="shared" si="110"/>
        <v>46152</v>
      </c>
      <c r="AJ40" s="68">
        <f t="shared" ref="AJ40" si="111">COUNTIF(AC41:AI41,"★")</f>
        <v>0</v>
      </c>
      <c r="AK40" s="68"/>
      <c r="AL40" s="68" t="str">
        <f>TEXT(AC40,"YYYY-MM")</f>
        <v>2026-05</v>
      </c>
      <c r="AM40" s="69" cm="1">
        <f t="array" ref="AM40">SUMPRODUCT((AC40:AI40&gt;=$N$8)*(AC40:AI40 &lt;= $N$9)*(TEXT(AC40:AI40,"yyyy-mm")=AL40)*(AC41:AI41 = "●"))</f>
        <v>0</v>
      </c>
      <c r="AN40" s="69" cm="1">
        <f t="array" ref="AN40">SUMPRODUCT((AH40:AI40&gt;=$N$8)*(AH40:AI40 &lt;= $N$9)*(TEXT(AH40:AI40,"yyyy-mm")=AL40)*(AH41:AI41 = "▲"))</f>
        <v>0</v>
      </c>
      <c r="AO40" s="69" cm="1">
        <f t="array" ref="AO40">SUMPRODUCT((AC40:AI40&gt;=$N$8)*(AC40:AI40 &lt;= $N$9)*(TEXT(AC40:AI40,"yyyy-mm")=AL40)*(AC41:AI41 = "★"))</f>
        <v>0</v>
      </c>
      <c r="AP40" s="68"/>
      <c r="AQ40" s="19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3"/>
    </row>
    <row r="41" spans="1:55" s="8" customFormat="1" ht="19.5" customHeight="1" thickBot="1" x14ac:dyDescent="0.5">
      <c r="A41" s="4">
        <v>3</v>
      </c>
      <c r="B41" s="4">
        <v>31</v>
      </c>
      <c r="C41" s="18">
        <f t="shared" si="1"/>
        <v>46874</v>
      </c>
      <c r="D41" s="18">
        <f t="shared" si="2"/>
        <v>45989</v>
      </c>
      <c r="E41" s="4" t="str">
        <f t="shared" si="0"/>
        <v>2028-05</v>
      </c>
      <c r="F41" s="2">
        <f ca="1">SUMIF($V$160:$W$201,E41,$W$160:$W$201)</f>
        <v>0</v>
      </c>
      <c r="G41" s="2">
        <f ca="1">SUMIF($V$160:$X$201,E41,$X$160:$X$201)</f>
        <v>0</v>
      </c>
      <c r="H41" s="2">
        <f ca="1">SUMIF($V$160:$Y$201,E41,$Y$160:$Y$201)</f>
        <v>0</v>
      </c>
      <c r="I41" s="17">
        <f t="shared" si="3"/>
        <v>0</v>
      </c>
      <c r="J41" s="135"/>
      <c r="K41" s="135" t="str">
        <f t="shared" ref="K41" si="112">IF(U41&gt;=0.285,"OK","NG")</f>
        <v>NG</v>
      </c>
      <c r="L41" s="136"/>
      <c r="M41" s="144"/>
      <c r="N41" s="144"/>
      <c r="O41" s="144"/>
      <c r="P41" s="144"/>
      <c r="Q41" s="144"/>
      <c r="R41" s="145"/>
      <c r="S41" s="146"/>
      <c r="T41" s="135">
        <f t="shared" ref="T41" si="113">COUNTIF(M41:S41,"●")</f>
        <v>0</v>
      </c>
      <c r="U41" s="147">
        <f t="shared" ref="U41" si="114">IF(COUNTA(M41:S41)=0,-1,IF(OR(COUNTIF(M41:S41,"▲")&gt;6,AND(M40&lt;$N$9,$N$9&lt;S40)),0.285,IF(T40+T41=0,0,T41/(T41+T40))))</f>
        <v>-1</v>
      </c>
      <c r="V41" s="135" t="str">
        <f>TEXT(S40,"YYYY-MM")</f>
        <v>2026-01</v>
      </c>
      <c r="W41" s="140" cm="1">
        <f t="array" ref="W41">IF(V41=V40,0,SUMPRODUCT((M40:S40&gt;=$N$8)*(M40:S40 &lt;= $N$9)*(TEXT(M40:S40,"yyyy-mm")=V41)*(M41:S41 = "●")))</f>
        <v>0</v>
      </c>
      <c r="X41" s="140" cm="1">
        <f t="array" ref="X41">IF(V41=V40,0,SUMPRODUCT((M40:S40&gt;=$N$8)*(M40:S40 &lt;= $N$9)*(TEXT(M40:S40,"yyyy-mm")=V41)*(M41:S41 = "▲")))</f>
        <v>0</v>
      </c>
      <c r="Y41" s="140" cm="1">
        <f t="array" ref="Y41">IF(V41=V40,0,SUMPRODUCT((M40:S40&gt;=$N$8)*(M40:S40 &lt;= $N$9)*(TEXT(M40:S40,"yyyy-mm")=V41)*(M41:S41 = "★")))</f>
        <v>0</v>
      </c>
      <c r="Z41" s="135"/>
      <c r="AA41" s="135" t="str">
        <f t="shared" ref="AA41" si="115">IF(AK41&gt;=0.285,"OK","NG")</f>
        <v>NG</v>
      </c>
      <c r="AB41" s="136"/>
      <c r="AC41" s="144"/>
      <c r="AD41" s="144"/>
      <c r="AE41" s="144"/>
      <c r="AF41" s="144"/>
      <c r="AG41" s="144"/>
      <c r="AH41" s="145"/>
      <c r="AI41" s="146"/>
      <c r="AJ41" s="68">
        <f t="shared" ref="AJ41" si="116">COUNTIF(AC41:AI41,"●")</f>
        <v>0</v>
      </c>
      <c r="AK41" s="70">
        <f t="shared" ref="AK41" si="117">IF(COUNTA(AC41:AI41)=0,-1,IF(OR(COUNTIF(AC41:AI41,"▲")&gt;6,AND(AC40&lt;$N$9,$N$9&lt;AI40)),0.285,IF(AJ40+AJ41=0,0,AJ41/(AJ41+AJ40))))</f>
        <v>-1</v>
      </c>
      <c r="AL41" s="68" t="str">
        <f>TEXT(AI40,"YYYY-MM")</f>
        <v>2026-05</v>
      </c>
      <c r="AM41" s="69" cm="1">
        <f t="array" ref="AM41">IF(AL41=AL40,0,SUMPRODUCT((AC40:AI40&gt;=$N$8)*(AC40:AI40 &lt;= $N$9)*(TEXT(AC40:AI40,"yyyy-mm")=AL41)*(AC41:AI41 = "●")))</f>
        <v>0</v>
      </c>
      <c r="AN41" s="69" cm="1">
        <f t="array" ref="AN41">IF(AL41=AL40,0,SUMPRODUCT((AC40:AI40&gt;=$N$8)*(AC40:AI40 &lt;= $N$9)*(TEXT(AC40:AI40,"yyyy-mm")=AL41)*(AC41:AI41 = "▲")))</f>
        <v>0</v>
      </c>
      <c r="AO41" s="69" cm="1">
        <f t="array" ref="AO41">IF(AL41=AL40,0,SUMPRODUCT((AC40:AI40&gt;=$N$8)*(AC40:AI40 &lt;= $N$9)*(TEXT(AC40:AI40,"yyyy-mm")=AL41)*(AC41:AI41 = "★")))</f>
        <v>0</v>
      </c>
      <c r="AP41" s="68"/>
      <c r="AQ41" s="19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3"/>
    </row>
    <row r="42" spans="1:55" s="8" customFormat="1" ht="19.5" customHeight="1" x14ac:dyDescent="0.45">
      <c r="A42" s="4">
        <v>4</v>
      </c>
      <c r="B42" s="4">
        <v>32</v>
      </c>
      <c r="C42" s="18">
        <f t="shared" si="1"/>
        <v>46905</v>
      </c>
      <c r="D42" s="18">
        <f t="shared" si="2"/>
        <v>45989</v>
      </c>
      <c r="E42" s="4" t="str">
        <f t="shared" si="0"/>
        <v>2028-06</v>
      </c>
      <c r="F42" s="2">
        <f ca="1">SUMIF($V$160:$W$201,E42,$W$160:$W$201)+SUMIF($AL$160:$AM$201,E42,$AM$160:$AM$201)</f>
        <v>0</v>
      </c>
      <c r="G42" s="2">
        <f ca="1">SUMIF($V$160:$X$201,E42,$X$160:$X$201)+SUMIF($AL$160:$AN$201,E42,$AN$160:$AN$201)</f>
        <v>0</v>
      </c>
      <c r="H42" s="2">
        <f ca="1">SUMIF($V$160:$Y$201,E42,$Y$160:$Y$201)+SUMIF($AL$160:$AO$201,E42,$AO$160:$AO$201)</f>
        <v>0</v>
      </c>
      <c r="I42" s="17">
        <f t="shared" si="3"/>
        <v>0</v>
      </c>
      <c r="J42" s="135"/>
      <c r="K42" s="135"/>
      <c r="L42" s="132">
        <v>13</v>
      </c>
      <c r="M42" s="141">
        <f>S40+1</f>
        <v>46041</v>
      </c>
      <c r="N42" s="141">
        <f>M42+1</f>
        <v>46042</v>
      </c>
      <c r="O42" s="141">
        <f t="shared" ref="O42:Q42" si="118">N42+1</f>
        <v>46043</v>
      </c>
      <c r="P42" s="141">
        <f t="shared" si="118"/>
        <v>46044</v>
      </c>
      <c r="Q42" s="141">
        <f t="shared" si="118"/>
        <v>46045</v>
      </c>
      <c r="R42" s="142">
        <f>Q42+1</f>
        <v>46046</v>
      </c>
      <c r="S42" s="143">
        <f>R42+1</f>
        <v>46047</v>
      </c>
      <c r="T42" s="135">
        <f t="shared" ref="T42" si="119">COUNTIF(M43:S43,"★")</f>
        <v>0</v>
      </c>
      <c r="U42" s="135"/>
      <c r="V42" s="135" t="str">
        <f>TEXT(M42,"YYYY-MM")</f>
        <v>2026-01</v>
      </c>
      <c r="W42" s="140" cm="1">
        <f t="array" ref="W42">SUMPRODUCT((M42:S42&gt;=$N$8)*(M42:S42 &lt;= $N$9)*(TEXT(M42:S42,"yyyy-mm")=V42)*(M43:S43 = "●"))</f>
        <v>0</v>
      </c>
      <c r="X42" s="140" cm="1">
        <f t="array" ref="X42">SUMPRODUCT((R42:S42&gt;=$N$8)*(R42:S42 &lt;= $N$9)*(TEXT(R42:S42,"yyyy-mm")=V42)*(R43:S43 = "▲"))</f>
        <v>0</v>
      </c>
      <c r="Y42" s="140" cm="1">
        <f t="array" ref="Y42">SUMPRODUCT((M42:S42&gt;=$N$8)*(M42:S42 &lt;= $N$9)*(TEXT(M42:S42,"yyyy-mm")=V42)*(M43:S43 = "★"))</f>
        <v>0</v>
      </c>
      <c r="Z42" s="135"/>
      <c r="AA42" s="135"/>
      <c r="AB42" s="132">
        <v>29</v>
      </c>
      <c r="AC42" s="141">
        <f>AI40+1</f>
        <v>46153</v>
      </c>
      <c r="AD42" s="141">
        <f t="shared" ref="AD42:AI42" si="120">AC42+1</f>
        <v>46154</v>
      </c>
      <c r="AE42" s="141">
        <f t="shared" si="120"/>
        <v>46155</v>
      </c>
      <c r="AF42" s="141">
        <f t="shared" si="120"/>
        <v>46156</v>
      </c>
      <c r="AG42" s="141">
        <f t="shared" si="120"/>
        <v>46157</v>
      </c>
      <c r="AH42" s="142">
        <f t="shared" si="120"/>
        <v>46158</v>
      </c>
      <c r="AI42" s="143">
        <f t="shared" si="120"/>
        <v>46159</v>
      </c>
      <c r="AJ42" s="68">
        <f t="shared" ref="AJ42" si="121">COUNTIF(AC43:AI43,"★")</f>
        <v>0</v>
      </c>
      <c r="AK42" s="68"/>
      <c r="AL42" s="68" t="str">
        <f>TEXT(AC42,"YYYY-MM")</f>
        <v>2026-05</v>
      </c>
      <c r="AM42" s="69" cm="1">
        <f t="array" ref="AM42">SUMPRODUCT((AC42:AI42&gt;=$N$8)*(AC42:AI42 &lt;= $N$9)*(TEXT(AC42:AI42,"yyyy-mm")=AL42)*(AC43:AI43 = "●"))</f>
        <v>0</v>
      </c>
      <c r="AN42" s="69" cm="1">
        <f t="array" ref="AN42">SUMPRODUCT((AH42:AI42&gt;=$N$8)*(AH42:AI42 &lt;= $N$9)*(TEXT(AH42:AI42,"yyyy-mm")=AL42)*(AH43:AI43 = "▲"))</f>
        <v>0</v>
      </c>
      <c r="AO42" s="69" cm="1">
        <f t="array" ref="AO42">SUMPRODUCT((AC42:AI42&gt;=$N$8)*(AC42:AI42 &lt;= $N$9)*(TEXT(AC42:AI42,"yyyy-mm")=AL42)*(AC43:AI43 = "★"))</f>
        <v>0</v>
      </c>
      <c r="AP42" s="68"/>
      <c r="AQ42" s="19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3"/>
    </row>
    <row r="43" spans="1:55" s="8" customFormat="1" ht="19.5" customHeight="1" thickBot="1" x14ac:dyDescent="0.5">
      <c r="A43" s="4">
        <v>5</v>
      </c>
      <c r="B43" s="4">
        <v>33</v>
      </c>
      <c r="C43" s="18">
        <f t="shared" si="1"/>
        <v>46935</v>
      </c>
      <c r="D43" s="18">
        <f t="shared" si="2"/>
        <v>45989</v>
      </c>
      <c r="E43" s="4" t="str">
        <f t="shared" si="0"/>
        <v>2028-07</v>
      </c>
      <c r="F43" s="2">
        <f ca="1">SUMIF($V$160:$W$201,E43,$W$160:$W$201)+SUMIF($AL$160:$AM$201,E43,$AM$160:$AM$201)</f>
        <v>0</v>
      </c>
      <c r="G43" s="2">
        <f ca="1">SUMIF($V$160:$X$201,E43,$X$160:$X$201)+SUMIF($AL$160:$AN$201,E43,$AN$160:$AN$201)</f>
        <v>0</v>
      </c>
      <c r="H43" s="2">
        <f ca="1">SUMIF($V$160:$Y$201,E43,$Y$160:$Y$201)+SUMIF($AL$160:$AO$201,E43,$AO$160:$AO$201)</f>
        <v>0</v>
      </c>
      <c r="I43" s="17">
        <f t="shared" si="3"/>
        <v>0</v>
      </c>
      <c r="J43" s="135"/>
      <c r="K43" s="135" t="str">
        <f t="shared" ref="K43" si="122">IF(U43&gt;=0.285,"OK","NG")</f>
        <v>NG</v>
      </c>
      <c r="L43" s="136"/>
      <c r="M43" s="144"/>
      <c r="N43" s="144"/>
      <c r="O43" s="144"/>
      <c r="P43" s="144"/>
      <c r="Q43" s="144"/>
      <c r="R43" s="145"/>
      <c r="S43" s="146"/>
      <c r="T43" s="135">
        <f t="shared" ref="T43" si="123">COUNTIF(M43:S43,"●")</f>
        <v>0</v>
      </c>
      <c r="U43" s="147">
        <f t="shared" ref="U43" si="124">IF(COUNTA(M43:S43)=0,-1,IF(OR(COUNTIF(M43:S43,"▲")&gt;6,AND(M42&lt;$N$9,$N$9&lt;S42)),0.285,IF(T42+T43=0,0,T43/(T43+T42))))</f>
        <v>-1</v>
      </c>
      <c r="V43" s="135" t="str">
        <f>TEXT(S42,"YYYY-MM")</f>
        <v>2026-01</v>
      </c>
      <c r="W43" s="140" cm="1">
        <f t="array" ref="W43">IF(V43=V42,0,SUMPRODUCT((M42:S42&gt;=$N$8)*(M42:S42 &lt;= $N$9)*(TEXT(M42:S42,"yyyy-mm")=V43)*(M43:S43 = "●")))</f>
        <v>0</v>
      </c>
      <c r="X43" s="140" cm="1">
        <f t="array" ref="X43">IF(V43=V42,0,SUMPRODUCT((M42:S42&gt;=$N$8)*(M42:S42 &lt;= $N$9)*(TEXT(M42:S42,"yyyy-mm")=V43)*(M43:S43 = "▲")))</f>
        <v>0</v>
      </c>
      <c r="Y43" s="140" cm="1">
        <f t="array" ref="Y43">IF(V43=V42,0,SUMPRODUCT((M42:S42&gt;=$N$8)*(M42:S42 &lt;= $N$9)*(TEXT(M42:S42,"yyyy-mm")=V43)*(M43:S43 = "★")))</f>
        <v>0</v>
      </c>
      <c r="Z43" s="135"/>
      <c r="AA43" s="135" t="str">
        <f t="shared" ref="AA43" si="125">IF(AK43&gt;=0.285,"OK","NG")</f>
        <v>NG</v>
      </c>
      <c r="AB43" s="136"/>
      <c r="AC43" s="144"/>
      <c r="AD43" s="144"/>
      <c r="AE43" s="144"/>
      <c r="AF43" s="144"/>
      <c r="AG43" s="144"/>
      <c r="AH43" s="145"/>
      <c r="AI43" s="146"/>
      <c r="AJ43" s="68">
        <f t="shared" ref="AJ43" si="126">COUNTIF(AC43:AI43,"●")</f>
        <v>0</v>
      </c>
      <c r="AK43" s="70">
        <f t="shared" ref="AK43" si="127">IF(COUNTA(AC43:AI43)=0,-1,IF(OR(COUNTIF(AC43:AI43,"▲")&gt;6,AND(AC42&lt;$N$9,$N$9&lt;AI42)),0.285,IF(AJ42+AJ43=0,0,AJ43/(AJ43+AJ42))))</f>
        <v>-1</v>
      </c>
      <c r="AL43" s="68" t="str">
        <f>TEXT(AI42,"YYYY-MM")</f>
        <v>2026-05</v>
      </c>
      <c r="AM43" s="69" cm="1">
        <f t="array" ref="AM43">IF(AL43=AL42,0,SUMPRODUCT((AC42:AI42&gt;=$N$8)*(AC42:AI42 &lt;= $N$9)*(TEXT(AC42:AI42,"yyyy-mm")=AL43)*(AC43:AI43 = "●")))</f>
        <v>0</v>
      </c>
      <c r="AN43" s="69" cm="1">
        <f t="array" ref="AN43">IF(AL43=AL42,0,SUMPRODUCT((AC42:AI42&gt;=$N$8)*(AC42:AI42 &lt;= $N$9)*(TEXT(AC42:AI42,"yyyy-mm")=AL43)*(AC43:AI43 = "▲")))</f>
        <v>0</v>
      </c>
      <c r="AO43" s="69" cm="1">
        <f t="array" ref="AO43">IF(AL43=AL42,0,SUMPRODUCT((AC42:AI42&gt;=$N$8)*(AC42:AI42 &lt;= $N$9)*(TEXT(AC42:AI42,"yyyy-mm")=AL43)*(AC43:AI43 = "★")))</f>
        <v>0</v>
      </c>
      <c r="AP43" s="68"/>
      <c r="AQ43" s="19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3"/>
    </row>
    <row r="44" spans="1:55" s="8" customFormat="1" ht="19.5" customHeight="1" x14ac:dyDescent="0.45">
      <c r="A44" s="4">
        <v>1</v>
      </c>
      <c r="B44" s="4">
        <v>34</v>
      </c>
      <c r="C44" s="18">
        <f t="shared" si="1"/>
        <v>46966</v>
      </c>
      <c r="D44" s="18">
        <f t="shared" si="2"/>
        <v>45989</v>
      </c>
      <c r="E44" s="4" t="str">
        <f t="shared" si="0"/>
        <v>2028-08</v>
      </c>
      <c r="F44" s="2">
        <f ca="1">SUMIF($V$160:$W$201,E44,$W$160:$W$201)+SUMIF($AL$160:$AM$201,E44,$AM$160:$AM$201)</f>
        <v>0</v>
      </c>
      <c r="G44" s="2">
        <f ca="1">SUMIF($V$160:$X$201,E44,$X$160:$X$201)+SUMIF($AL$160:$AN$201,E44,$AN$160:$AN$201)</f>
        <v>0</v>
      </c>
      <c r="H44" s="2">
        <f ca="1">SUMIF($V$160:$Y$201,E44,$Y$160:$Y$201)+SUMIF($AL$160:$AO$201,E44,$AO$160:$AO$201)</f>
        <v>0</v>
      </c>
      <c r="I44" s="17">
        <f t="shared" si="3"/>
        <v>0</v>
      </c>
      <c r="J44" s="135"/>
      <c r="K44" s="135"/>
      <c r="L44" s="132">
        <v>14</v>
      </c>
      <c r="M44" s="141">
        <f>S42+1</f>
        <v>46048</v>
      </c>
      <c r="N44" s="141">
        <f>M44+1</f>
        <v>46049</v>
      </c>
      <c r="O44" s="141">
        <f t="shared" ref="O44:Q44" si="128">N44+1</f>
        <v>46050</v>
      </c>
      <c r="P44" s="141">
        <f t="shared" si="128"/>
        <v>46051</v>
      </c>
      <c r="Q44" s="141">
        <f t="shared" si="128"/>
        <v>46052</v>
      </c>
      <c r="R44" s="142">
        <f>Q44+1</f>
        <v>46053</v>
      </c>
      <c r="S44" s="143">
        <f>R44+1</f>
        <v>46054</v>
      </c>
      <c r="T44" s="135">
        <f t="shared" ref="T44" si="129">COUNTIF(M45:S45,"★")</f>
        <v>0</v>
      </c>
      <c r="U44" s="135"/>
      <c r="V44" s="135" t="str">
        <f>TEXT(M44,"YYYY-MM")</f>
        <v>2026-01</v>
      </c>
      <c r="W44" s="140" cm="1">
        <f t="array" ref="W44">SUMPRODUCT((M44:S44&gt;=$N$8)*(M44:S44 &lt;= $N$9)*(TEXT(M44:S44,"yyyy-mm")=V44)*(M45:S45 = "●"))</f>
        <v>0</v>
      </c>
      <c r="X44" s="140" cm="1">
        <f t="array" ref="X44">SUMPRODUCT((R44:S44&gt;=$N$8)*(R44:S44 &lt;= $N$9)*(TEXT(R44:S44,"yyyy-mm")=V44)*(R45:S45 = "▲"))</f>
        <v>0</v>
      </c>
      <c r="Y44" s="140" cm="1">
        <f t="array" ref="Y44">SUMPRODUCT((M44:S44&gt;=$N$8)*(M44:S44 &lt;= $N$9)*(TEXT(M44:S44,"yyyy-mm")=V44)*(M45:S45 = "★"))</f>
        <v>0</v>
      </c>
      <c r="Z44" s="135"/>
      <c r="AA44" s="135"/>
      <c r="AB44" s="132">
        <v>30</v>
      </c>
      <c r="AC44" s="141">
        <f>AI42+1</f>
        <v>46160</v>
      </c>
      <c r="AD44" s="141">
        <f t="shared" ref="AD44:AI44" si="130">AC44+1</f>
        <v>46161</v>
      </c>
      <c r="AE44" s="141">
        <f t="shared" si="130"/>
        <v>46162</v>
      </c>
      <c r="AF44" s="141">
        <f t="shared" si="130"/>
        <v>46163</v>
      </c>
      <c r="AG44" s="141">
        <f t="shared" si="130"/>
        <v>46164</v>
      </c>
      <c r="AH44" s="142">
        <f t="shared" si="130"/>
        <v>46165</v>
      </c>
      <c r="AI44" s="143">
        <f t="shared" si="130"/>
        <v>46166</v>
      </c>
      <c r="AJ44" s="68">
        <f t="shared" ref="AJ44" si="131">COUNTIF(AC45:AI45,"★")</f>
        <v>0</v>
      </c>
      <c r="AK44" s="68"/>
      <c r="AL44" s="68" t="str">
        <f>TEXT(AC44,"YYYY-MM")</f>
        <v>2026-05</v>
      </c>
      <c r="AM44" s="69" cm="1">
        <f t="array" ref="AM44">SUMPRODUCT((AC44:AI44&gt;=$N$8)*(AC44:AI44 &lt;= $N$9)*(TEXT(AC44:AI44,"yyyy-mm")=AL44)*(AC45:AI45 = "●"))</f>
        <v>0</v>
      </c>
      <c r="AN44" s="69" cm="1">
        <f t="array" ref="AN44">SUMPRODUCT((AH44:AI44&gt;=$N$8)*(AH44:AI44 &lt;= $N$9)*(TEXT(AH44:AI44,"yyyy-mm")=AL44)*(AH45:AI45 = "▲"))</f>
        <v>0</v>
      </c>
      <c r="AO44" s="69" cm="1">
        <f t="array" ref="AO44">SUMPRODUCT((AC44:AI44&gt;=$N$8)*(AC44:AI44 &lt;= $N$9)*(TEXT(AC44:AI44,"yyyy-mm")=AL44)*(AC45:AI45 = "★"))</f>
        <v>0</v>
      </c>
      <c r="AP44" s="68"/>
      <c r="AQ44" s="19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3"/>
    </row>
    <row r="45" spans="1:55" s="8" customFormat="1" ht="19.5" customHeight="1" thickBot="1" x14ac:dyDescent="0.5">
      <c r="A45" s="4">
        <v>2</v>
      </c>
      <c r="B45" s="4">
        <v>35</v>
      </c>
      <c r="C45" s="18">
        <f t="shared" si="1"/>
        <v>46997</v>
      </c>
      <c r="D45" s="18">
        <f t="shared" si="2"/>
        <v>45989</v>
      </c>
      <c r="E45" s="4" t="str">
        <f t="shared" si="0"/>
        <v>2028-09</v>
      </c>
      <c r="F45" s="2">
        <f ca="1">SUMIF($AL$160:$AM$201,E45,$AM$160:$AM$201)</f>
        <v>0</v>
      </c>
      <c r="G45" s="2">
        <f ca="1">SUMIF($AL$160:$AN$201,E45,$AN$160:$AN$201)</f>
        <v>0</v>
      </c>
      <c r="H45" s="2">
        <f ca="1">SUMIF($AL$160:$AO$201,E45,$AO$160:$AO$201)</f>
        <v>0</v>
      </c>
      <c r="I45" s="17">
        <f t="shared" si="3"/>
        <v>0</v>
      </c>
      <c r="J45" s="135"/>
      <c r="K45" s="135" t="str">
        <f t="shared" ref="K45" si="132">IF(U45&gt;=0.285,"OK","NG")</f>
        <v>NG</v>
      </c>
      <c r="L45" s="136"/>
      <c r="M45" s="144"/>
      <c r="N45" s="144"/>
      <c r="O45" s="144"/>
      <c r="P45" s="144"/>
      <c r="Q45" s="144"/>
      <c r="R45" s="145"/>
      <c r="S45" s="146"/>
      <c r="T45" s="135">
        <f t="shared" ref="T45" si="133">COUNTIF(M45:S45,"●")</f>
        <v>0</v>
      </c>
      <c r="U45" s="147">
        <f t="shared" ref="U45" si="134">IF(COUNTA(M45:S45)=0,-1,IF(OR(COUNTIF(M45:S45,"▲")&gt;6,AND(M44&lt;$N$9,$N$9&lt;S44)),0.285,IF(T44+T45=0,0,T45/(T45+T44))))</f>
        <v>-1</v>
      </c>
      <c r="V45" s="135" t="str">
        <f>TEXT(S44,"YYYY-MM")</f>
        <v>2026-02</v>
      </c>
      <c r="W45" s="140" cm="1">
        <f t="array" ref="W45">IF(V45=V44,0,SUMPRODUCT((M44:S44&gt;=$N$8)*(M44:S44 &lt;= $N$9)*(TEXT(M44:S44,"yyyy-mm")=V45)*(M45:S45 = "●")))</f>
        <v>0</v>
      </c>
      <c r="X45" s="140" cm="1">
        <f t="array" ref="X45">IF(V45=V44,0,SUMPRODUCT((M44:S44&gt;=$N$8)*(M44:S44 &lt;= $N$9)*(TEXT(M44:S44,"yyyy-mm")=V45)*(M45:S45 = "▲")))</f>
        <v>0</v>
      </c>
      <c r="Y45" s="140" cm="1">
        <f t="array" ref="Y45">IF(V45=V44,0,SUMPRODUCT((M44:S44&gt;=$N$8)*(M44:S44 &lt;= $N$9)*(TEXT(M44:S44,"yyyy-mm")=V45)*(M45:S45 = "★")))</f>
        <v>0</v>
      </c>
      <c r="Z45" s="135"/>
      <c r="AA45" s="135" t="str">
        <f t="shared" ref="AA45" si="135">IF(AK45&gt;=0.285,"OK","NG")</f>
        <v>NG</v>
      </c>
      <c r="AB45" s="136"/>
      <c r="AC45" s="144"/>
      <c r="AD45" s="144"/>
      <c r="AE45" s="144"/>
      <c r="AF45" s="144"/>
      <c r="AG45" s="144"/>
      <c r="AH45" s="145"/>
      <c r="AI45" s="146"/>
      <c r="AJ45" s="68">
        <f t="shared" ref="AJ45" si="136">COUNTIF(AC45:AI45,"●")</f>
        <v>0</v>
      </c>
      <c r="AK45" s="70">
        <f t="shared" ref="AK45" si="137">IF(COUNTA(AC45:AI45)=0,-1,IF(OR(COUNTIF(AC45:AI45,"▲")&gt;6,AND(AC44&lt;$N$9,$N$9&lt;AI44)),0.285,IF(AJ44+AJ45=0,0,AJ45/(AJ45+AJ44))))</f>
        <v>-1</v>
      </c>
      <c r="AL45" s="68" t="str">
        <f>TEXT(AI44,"YYYY-MM")</f>
        <v>2026-05</v>
      </c>
      <c r="AM45" s="69" cm="1">
        <f t="array" ref="AM45">IF(AL45=AL44,0,SUMPRODUCT((AC44:AI44&gt;=$N$8)*(AC44:AI44 &lt;= $N$9)*(TEXT(AC44:AI44,"yyyy-mm")=AL45)*(AC45:AI45 = "●")))</f>
        <v>0</v>
      </c>
      <c r="AN45" s="69" cm="1">
        <f t="array" ref="AN45">IF(AL45=AL44,0,SUMPRODUCT((AC44:AI44&gt;=$N$8)*(AC44:AI44 &lt;= $N$9)*(TEXT(AC44:AI44,"yyyy-mm")=AL45)*(AC45:AI45 = "▲")))</f>
        <v>0</v>
      </c>
      <c r="AO45" s="69" cm="1">
        <f t="array" ref="AO45">IF(AL45=AL44,0,SUMPRODUCT((AC44:AI44&gt;=$N$8)*(AC44:AI44 &lt;= $N$9)*(TEXT(AC44:AI44,"yyyy-mm")=AL45)*(AC45:AI45 = "★")))</f>
        <v>0</v>
      </c>
      <c r="AP45" s="68"/>
      <c r="AQ45" s="19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3"/>
    </row>
    <row r="46" spans="1:55" s="8" customFormat="1" ht="19.5" customHeight="1" x14ac:dyDescent="0.45">
      <c r="A46" s="4">
        <v>3</v>
      </c>
      <c r="B46" s="4">
        <v>36</v>
      </c>
      <c r="C46" s="18">
        <f t="shared" si="1"/>
        <v>47027</v>
      </c>
      <c r="D46" s="18">
        <f t="shared" si="2"/>
        <v>45989</v>
      </c>
      <c r="E46" s="4" t="str">
        <f t="shared" si="0"/>
        <v>2028-10</v>
      </c>
      <c r="F46" s="2">
        <f ca="1">SUMIF($AL$160:$AM$201,E46,$AM$160:$AM$201)</f>
        <v>0</v>
      </c>
      <c r="G46" s="2">
        <f ca="1">SUMIF($AL$160:$AN$201,E46,$AN$160:$AN$201)</f>
        <v>0</v>
      </c>
      <c r="H46" s="2">
        <f ca="1">SUMIF($AL$160:$AO$201,E46,$AO$160:$AO$201)</f>
        <v>0</v>
      </c>
      <c r="I46" s="17">
        <f t="shared" si="3"/>
        <v>0</v>
      </c>
      <c r="J46" s="135"/>
      <c r="K46" s="135"/>
      <c r="L46" s="132">
        <v>15</v>
      </c>
      <c r="M46" s="141">
        <f>S44+1</f>
        <v>46055</v>
      </c>
      <c r="N46" s="141">
        <f>M46+1</f>
        <v>46056</v>
      </c>
      <c r="O46" s="141">
        <f t="shared" ref="O46:Q46" si="138">N46+1</f>
        <v>46057</v>
      </c>
      <c r="P46" s="141">
        <f t="shared" si="138"/>
        <v>46058</v>
      </c>
      <c r="Q46" s="141">
        <f t="shared" si="138"/>
        <v>46059</v>
      </c>
      <c r="R46" s="142">
        <f>Q46+1</f>
        <v>46060</v>
      </c>
      <c r="S46" s="143">
        <f>R46+1</f>
        <v>46061</v>
      </c>
      <c r="T46" s="135">
        <f t="shared" ref="T46" si="139">COUNTIF(M47:S47,"★")</f>
        <v>0</v>
      </c>
      <c r="U46" s="135"/>
      <c r="V46" s="135" t="str">
        <f>TEXT(M46,"YYYY-MM")</f>
        <v>2026-02</v>
      </c>
      <c r="W46" s="140" cm="1">
        <f t="array" ref="W46">SUMPRODUCT((M46:S46&gt;=$N$8)*(M46:S46 &lt;= $N$9)*(TEXT(M46:S46,"yyyy-mm")=V46)*(M47:S47 = "●"))</f>
        <v>0</v>
      </c>
      <c r="X46" s="140" cm="1">
        <f t="array" ref="X46">SUMPRODUCT((R46:S46&gt;=$N$8)*(R46:S46 &lt;= $N$9)*(TEXT(R46:S46,"yyyy-mm")=V46)*(R47:S47 = "▲"))</f>
        <v>0</v>
      </c>
      <c r="Y46" s="140" cm="1">
        <f t="array" ref="Y46">SUMPRODUCT((M46:S46&gt;=$N$8)*(M46:S46 &lt;= $N$9)*(TEXT(M46:S46,"yyyy-mm")=V46)*(M47:S47 = "★"))</f>
        <v>0</v>
      </c>
      <c r="Z46" s="135"/>
      <c r="AA46" s="135"/>
      <c r="AB46" s="132">
        <v>31</v>
      </c>
      <c r="AC46" s="141">
        <f>AI44+1</f>
        <v>46167</v>
      </c>
      <c r="AD46" s="141">
        <f t="shared" ref="AD46:AI46" si="140">AC46+1</f>
        <v>46168</v>
      </c>
      <c r="AE46" s="141">
        <f t="shared" si="140"/>
        <v>46169</v>
      </c>
      <c r="AF46" s="141">
        <f t="shared" si="140"/>
        <v>46170</v>
      </c>
      <c r="AG46" s="141">
        <f t="shared" si="140"/>
        <v>46171</v>
      </c>
      <c r="AH46" s="142">
        <f t="shared" si="140"/>
        <v>46172</v>
      </c>
      <c r="AI46" s="143">
        <f t="shared" si="140"/>
        <v>46173</v>
      </c>
      <c r="AJ46" s="68">
        <f t="shared" ref="AJ46" si="141">COUNTIF(AC47:AI47,"★")</f>
        <v>0</v>
      </c>
      <c r="AK46" s="68"/>
      <c r="AL46" s="68" t="str">
        <f>TEXT(AC46,"YYYY-MM")</f>
        <v>2026-05</v>
      </c>
      <c r="AM46" s="69" cm="1">
        <f t="array" ref="AM46">SUMPRODUCT((AC46:AI46&gt;=$N$8)*(AC46:AI46 &lt;= $N$9)*(TEXT(AC46:AI46,"yyyy-mm")=AL46)*(AC47:AI47 = "●"))</f>
        <v>0</v>
      </c>
      <c r="AN46" s="69" cm="1">
        <f t="array" ref="AN46">SUMPRODUCT((AH46:AI46&gt;=$N$8)*(AH46:AI46 &lt;= $N$9)*(TEXT(AH46:AI46,"yyyy-mm")=AL46)*(AH47:AI47 = "▲"))</f>
        <v>0</v>
      </c>
      <c r="AO46" s="69" cm="1">
        <f t="array" ref="AO46">SUMPRODUCT((AC46:AI46&gt;=$N$8)*(AC46:AI46 &lt;= $N$9)*(TEXT(AC46:AI46,"yyyy-mm")=AL46)*(AC47:AI47 = "★"))</f>
        <v>0</v>
      </c>
      <c r="AP46" s="68"/>
      <c r="AQ46" s="19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3"/>
    </row>
    <row r="47" spans="1:55" s="8" customFormat="1" ht="19.5" customHeight="1" thickBot="1" x14ac:dyDescent="0.5">
      <c r="A47" s="4"/>
      <c r="B47" s="4"/>
      <c r="C47" s="4"/>
      <c r="D47" s="4"/>
      <c r="E47" s="4"/>
      <c r="F47" s="2">
        <f ca="1">SUM(F10:F46)</f>
        <v>0</v>
      </c>
      <c r="G47" s="2">
        <f ca="1">SUM(G10:G46)</f>
        <v>0</v>
      </c>
      <c r="H47" s="2">
        <f ca="1">SUM(H10:H46)</f>
        <v>0</v>
      </c>
      <c r="I47" s="4" t="e">
        <f ca="1">AVERAGEIF(I10:I46,"&gt;0")</f>
        <v>#DIV/0!</v>
      </c>
      <c r="J47" s="135"/>
      <c r="K47" s="135" t="str">
        <f t="shared" ref="K47" si="142">IF(U47&gt;=0.285,"OK","NG")</f>
        <v>NG</v>
      </c>
      <c r="L47" s="136"/>
      <c r="M47" s="144"/>
      <c r="N47" s="144"/>
      <c r="O47" s="144"/>
      <c r="P47" s="144"/>
      <c r="Q47" s="144"/>
      <c r="R47" s="145"/>
      <c r="S47" s="146"/>
      <c r="T47" s="135">
        <f t="shared" ref="T47" si="143">COUNTIF(M47:S47,"●")</f>
        <v>0</v>
      </c>
      <c r="U47" s="147">
        <f t="shared" ref="U47" si="144">IF(COUNTA(M47:S47)=0,-1,IF(OR(COUNTIF(M47:S47,"▲")&gt;6,AND(M46&lt;$N$9,$N$9&lt;S46)),0.285,IF(T46+T47=0,0,T47/(T47+T46))))</f>
        <v>-1</v>
      </c>
      <c r="V47" s="135" t="str">
        <f>TEXT(S46,"YYYY-MM")</f>
        <v>2026-02</v>
      </c>
      <c r="W47" s="140" cm="1">
        <f t="array" ref="W47">IF(V47=V46,0,SUMPRODUCT((M46:S46&gt;=$N$8)*(M46:S46 &lt;= $N$9)*(TEXT(M46:S46,"yyyy-mm")=V47)*(M47:S47 = "●")))</f>
        <v>0</v>
      </c>
      <c r="X47" s="140" cm="1">
        <f t="array" ref="X47">IF(V47=V46,0,SUMPRODUCT((M46:S46&gt;=$N$8)*(M46:S46 &lt;= $N$9)*(TEXT(M46:S46,"yyyy-mm")=V47)*(M47:S47 = "▲")))</f>
        <v>0</v>
      </c>
      <c r="Y47" s="140" cm="1">
        <f t="array" ref="Y47">IF(V47=V46,0,SUMPRODUCT((M46:S46&gt;=$N$8)*(M46:S46 &lt;= $N$9)*(TEXT(M46:S46,"yyyy-mm")=V47)*(M47:S47 = "★")))</f>
        <v>0</v>
      </c>
      <c r="Z47" s="135"/>
      <c r="AA47" s="135" t="str">
        <f t="shared" ref="AA47" si="145">IF(AK47&gt;=0.285,"OK","NG")</f>
        <v>NG</v>
      </c>
      <c r="AB47" s="136"/>
      <c r="AC47" s="144"/>
      <c r="AD47" s="144"/>
      <c r="AE47" s="144"/>
      <c r="AF47" s="144"/>
      <c r="AG47" s="144"/>
      <c r="AH47" s="145"/>
      <c r="AI47" s="146"/>
      <c r="AJ47" s="68">
        <f t="shared" ref="AJ47" si="146">COUNTIF(AC47:AI47,"●")</f>
        <v>0</v>
      </c>
      <c r="AK47" s="70">
        <f t="shared" ref="AK47" si="147">IF(COUNTA(AC47:AI47)=0,-1,IF(OR(COUNTIF(AC47:AI47,"▲")&gt;6,AND(AC46&lt;$N$9,$N$9&lt;AI46)),0.285,IF(AJ46+AJ47=0,0,AJ47/(AJ47+AJ46))))</f>
        <v>-1</v>
      </c>
      <c r="AL47" s="68" t="str">
        <f>TEXT(AI46,"YYYY-MM")</f>
        <v>2026-05</v>
      </c>
      <c r="AM47" s="69" cm="1">
        <f t="array" ref="AM47">IF(AL47=AL46,0,SUMPRODUCT((AC46:AI46&gt;=$N$8)*(AC46:AI46 &lt;= $N$9)*(TEXT(AC46:AI46,"yyyy-mm")=AL47)*(AC47:AI47 = "●")))</f>
        <v>0</v>
      </c>
      <c r="AN47" s="69" cm="1">
        <f t="array" ref="AN47">IF(AL47=AL46,0,SUMPRODUCT((AC46:AI46&gt;=$N$8)*(AC46:AI46 &lt;= $N$9)*(TEXT(AC46:AI46,"yyyy-mm")=AL47)*(AC47:AI47 = "▲")))</f>
        <v>0</v>
      </c>
      <c r="AO47" s="69" cm="1">
        <f t="array" ref="AO47">IF(AL47=AL46,0,SUMPRODUCT((AC46:AI46&gt;=$N$8)*(AC46:AI46 &lt;= $N$9)*(TEXT(AC46:AI46,"yyyy-mm")=AL47)*(AC47:AI47 = "★")))</f>
        <v>0</v>
      </c>
      <c r="AP47" s="68"/>
      <c r="AQ47" s="19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3"/>
    </row>
    <row r="48" spans="1:55" s="8" customFormat="1" ht="19.5" customHeight="1" x14ac:dyDescent="0.45">
      <c r="A48" s="4"/>
      <c r="B48" s="4"/>
      <c r="C48" s="4"/>
      <c r="D48" s="4"/>
      <c r="E48" s="4"/>
      <c r="F48" s="4"/>
      <c r="G48" s="4"/>
      <c r="H48" s="4"/>
      <c r="I48" s="4"/>
      <c r="J48" s="135"/>
      <c r="K48" s="135"/>
      <c r="L48" s="132">
        <v>16</v>
      </c>
      <c r="M48" s="141">
        <f>S46+1</f>
        <v>46062</v>
      </c>
      <c r="N48" s="141">
        <f>M48+1</f>
        <v>46063</v>
      </c>
      <c r="O48" s="141">
        <f t="shared" ref="O48:Q48" si="148">N48+1</f>
        <v>46064</v>
      </c>
      <c r="P48" s="141">
        <f t="shared" si="148"/>
        <v>46065</v>
      </c>
      <c r="Q48" s="141">
        <f t="shared" si="148"/>
        <v>46066</v>
      </c>
      <c r="R48" s="142">
        <f>Q48+1</f>
        <v>46067</v>
      </c>
      <c r="S48" s="143">
        <f>R48+1</f>
        <v>46068</v>
      </c>
      <c r="T48" s="135">
        <f t="shared" ref="T48" si="149">COUNTIF(M49:S49,"★")</f>
        <v>0</v>
      </c>
      <c r="U48" s="135"/>
      <c r="V48" s="135" t="str">
        <f>TEXT(M48,"YYYY-MM")</f>
        <v>2026-02</v>
      </c>
      <c r="W48" s="140" cm="1">
        <f t="array" ref="W48">SUMPRODUCT((M48:S48&gt;=$N$8)*(M48:S48 &lt;= $N$9)*(TEXT(M48:S48,"yyyy-mm")=V48)*(M49:S49 = "●"))</f>
        <v>0</v>
      </c>
      <c r="X48" s="140" cm="1">
        <f t="array" ref="X48">SUMPRODUCT((R48:S48&gt;=$N$8)*(R48:S48 &lt;= $N$9)*(TEXT(R48:S48,"yyyy-mm")=V48)*(R49:S49 = "▲"))</f>
        <v>0</v>
      </c>
      <c r="Y48" s="140" cm="1">
        <f t="array" ref="Y48">SUMPRODUCT((M48:S48&gt;=$N$8)*(M48:S48 &lt;= $N$9)*(TEXT(M48:S48,"yyyy-mm")=V48)*(M49:S49 = "★"))</f>
        <v>0</v>
      </c>
      <c r="Z48" s="135"/>
      <c r="AA48" s="135"/>
      <c r="AB48" s="132">
        <v>32</v>
      </c>
      <c r="AC48" s="141">
        <f>AI46+1</f>
        <v>46174</v>
      </c>
      <c r="AD48" s="141">
        <f t="shared" ref="AD48:AI48" si="150">AC48+1</f>
        <v>46175</v>
      </c>
      <c r="AE48" s="141">
        <f t="shared" si="150"/>
        <v>46176</v>
      </c>
      <c r="AF48" s="141">
        <f t="shared" si="150"/>
        <v>46177</v>
      </c>
      <c r="AG48" s="141">
        <f t="shared" si="150"/>
        <v>46178</v>
      </c>
      <c r="AH48" s="142">
        <f t="shared" si="150"/>
        <v>46179</v>
      </c>
      <c r="AI48" s="143">
        <f t="shared" si="150"/>
        <v>46180</v>
      </c>
      <c r="AJ48" s="68">
        <f t="shared" ref="AJ48" si="151">COUNTIF(AC49:AI49,"★")</f>
        <v>0</v>
      </c>
      <c r="AK48" s="68"/>
      <c r="AL48" s="68" t="str">
        <f>TEXT(AC48,"YYYY-MM")</f>
        <v>2026-06</v>
      </c>
      <c r="AM48" s="69" cm="1">
        <f t="array" ref="AM48">SUMPRODUCT((AC48:AI48&gt;=$N$8)*(AC48:AI48 &lt;= $N$9)*(TEXT(AC48:AI48,"yyyy-mm")=AL48)*(AC49:AI49 = "●"))</f>
        <v>0</v>
      </c>
      <c r="AN48" s="69" cm="1">
        <f t="array" ref="AN48">SUMPRODUCT((AH48:AI48&gt;=$N$8)*(AH48:AI48 &lt;= $N$9)*(TEXT(AH48:AI48,"yyyy-mm")=AL48)*(AH49:AI49 = "▲"))</f>
        <v>0</v>
      </c>
      <c r="AO48" s="69" cm="1">
        <f t="array" ref="AO48">SUMPRODUCT((AC48:AI48&gt;=$N$8)*(AC48:AI48 &lt;= $N$9)*(TEXT(AC48:AI48,"yyyy-mm")=AL48)*(AC49:AI49 = "★"))</f>
        <v>0</v>
      </c>
      <c r="AP48" s="65"/>
      <c r="AQ48" s="7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3"/>
    </row>
    <row r="49" spans="1:55" s="8" customFormat="1" ht="19.5" customHeight="1" thickBot="1" x14ac:dyDescent="0.5">
      <c r="A49" s="4"/>
      <c r="B49" s="4"/>
      <c r="C49" s="4"/>
      <c r="D49" s="4"/>
      <c r="E49" s="4"/>
      <c r="F49" s="4"/>
      <c r="G49" s="4"/>
      <c r="H49" s="4"/>
      <c r="I49" s="4"/>
      <c r="J49" s="135"/>
      <c r="K49" s="135" t="str">
        <f t="shared" ref="K49" si="152">IF(U49&gt;=0.285,"OK","NG")</f>
        <v>NG</v>
      </c>
      <c r="L49" s="136"/>
      <c r="M49" s="144"/>
      <c r="N49" s="144"/>
      <c r="O49" s="144"/>
      <c r="P49" s="144"/>
      <c r="Q49" s="144"/>
      <c r="R49" s="145"/>
      <c r="S49" s="146"/>
      <c r="T49" s="135">
        <f t="shared" ref="T49" si="153">COUNTIF(M49:S49,"●")</f>
        <v>0</v>
      </c>
      <c r="U49" s="147">
        <f t="shared" ref="U49" si="154">IF(COUNTA(M49:S49)=0,-1,IF(OR(COUNTIF(M49:S49,"▲")&gt;6,AND(M48&lt;$N$9,$N$9&lt;S48)),0.285,IF(T48+T49=0,0,T49/(T49+T48))))</f>
        <v>-1</v>
      </c>
      <c r="V49" s="135" t="str">
        <f>TEXT(S48,"YYYY-MM")</f>
        <v>2026-02</v>
      </c>
      <c r="W49" s="140" cm="1">
        <f t="array" ref="W49">IF(V49=V48,0,SUMPRODUCT((M48:S48&gt;=$N$8)*(M48:S48 &lt;= $N$9)*(TEXT(M48:S48,"yyyy-mm")=V49)*(M49:S49 = "●")))</f>
        <v>0</v>
      </c>
      <c r="X49" s="140" cm="1">
        <f t="array" ref="X49">IF(V49=V48,0,SUMPRODUCT((M48:S48&gt;=$N$8)*(M48:S48 &lt;= $N$9)*(TEXT(M48:S48,"yyyy-mm")=V49)*(M49:S49 = "▲")))</f>
        <v>0</v>
      </c>
      <c r="Y49" s="140" cm="1">
        <f t="array" ref="Y49">IF(V49=V48,0,SUMPRODUCT((M48:S48&gt;=$N$8)*(M48:S48 &lt;= $N$9)*(TEXT(M48:S48,"yyyy-mm")=V49)*(M49:S49 = "★")))</f>
        <v>0</v>
      </c>
      <c r="Z49" s="135"/>
      <c r="AA49" s="135" t="str">
        <f t="shared" ref="AA49" si="155">IF(AK49&gt;=0.285,"OK","NG")</f>
        <v>NG</v>
      </c>
      <c r="AB49" s="136"/>
      <c r="AC49" s="144"/>
      <c r="AD49" s="144"/>
      <c r="AE49" s="144"/>
      <c r="AF49" s="144"/>
      <c r="AG49" s="144"/>
      <c r="AH49" s="145"/>
      <c r="AI49" s="146"/>
      <c r="AJ49" s="68">
        <f t="shared" ref="AJ49" si="156">COUNTIF(AC49:AI49,"●")</f>
        <v>0</v>
      </c>
      <c r="AK49" s="70">
        <f t="shared" ref="AK49" si="157">IF(COUNTA(AC49:AI49)=0,-1,IF(OR(COUNTIF(AC49:AI49,"▲")&gt;6,AND(AC48&lt;$N$9,$N$9&lt;AI48)),0.285,IF(AJ48+AJ49=0,0,AJ49/(AJ49+AJ48))))</f>
        <v>-1</v>
      </c>
      <c r="AL49" s="68" t="str">
        <f>TEXT(AI48,"YYYY-MM")</f>
        <v>2026-06</v>
      </c>
      <c r="AM49" s="69" cm="1">
        <f t="array" ref="AM49">IF(AL49=AL48,0,SUMPRODUCT((AC48:AI48&gt;=$N$8)*(AC48:AI48 &lt;= $N$9)*(TEXT(AC48:AI48,"yyyy-mm")=AL49)*(AC49:AI49 = "●")))</f>
        <v>0</v>
      </c>
      <c r="AN49" s="69" cm="1">
        <f t="array" ref="AN49">IF(AL49=AL48,0,SUMPRODUCT((AC48:AI48&gt;=$N$8)*(AC48:AI48 &lt;= $N$9)*(TEXT(AC48:AI48,"yyyy-mm")=AL49)*(AC49:AI49 = "▲")))</f>
        <v>0</v>
      </c>
      <c r="AO49" s="69" cm="1">
        <f t="array" ref="AO49">IF(AL49=AL48,0,SUMPRODUCT((AC48:AI48&gt;=$N$8)*(AC48:AI48 &lt;= $N$9)*(TEXT(AC48:AI48,"yyyy-mm")=AL49)*(AC49:AI49 = "★")))</f>
        <v>0</v>
      </c>
      <c r="AP49" s="65"/>
      <c r="AQ49" s="7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3"/>
    </row>
    <row r="50" spans="1:55" s="8" customFormat="1" ht="19.5" customHeight="1" x14ac:dyDescent="0.45">
      <c r="A50" s="4"/>
      <c r="B50" s="4"/>
      <c r="C50" s="4"/>
      <c r="D50" s="4"/>
      <c r="E50" s="4"/>
      <c r="F50" s="4"/>
      <c r="G50" s="4"/>
      <c r="H50" s="4"/>
      <c r="I50" s="4"/>
      <c r="J50" s="86"/>
      <c r="K50" s="87"/>
      <c r="L50" s="28"/>
      <c r="M50" s="28"/>
      <c r="N50" s="28"/>
      <c r="O50" s="28"/>
      <c r="P50" s="28"/>
      <c r="Q50" s="28"/>
      <c r="R50" s="28"/>
      <c r="S50" s="28"/>
      <c r="T50" s="86"/>
      <c r="U50" s="148">
        <f>IFERROR(AVERAGEIF(U18:U49,"&gt;-1"),0)</f>
        <v>0</v>
      </c>
      <c r="V50" s="86"/>
      <c r="W50" s="81"/>
      <c r="X50" s="81"/>
      <c r="Y50" s="81"/>
      <c r="Z50" s="86"/>
      <c r="AA50" s="88"/>
      <c r="AB50" s="28"/>
      <c r="AC50" s="28"/>
      <c r="AD50" s="28"/>
      <c r="AE50" s="28"/>
      <c r="AF50" s="28"/>
      <c r="AG50" s="28"/>
      <c r="AH50" s="28"/>
      <c r="AI50" s="28"/>
      <c r="AJ50" s="65"/>
      <c r="AK50" s="71">
        <f>IFERROR(AVERAGEIF(AK18:AK49,"&gt;-1"),0)</f>
        <v>0</v>
      </c>
      <c r="AL50" s="65"/>
      <c r="AM50" s="64"/>
      <c r="AN50" s="64"/>
      <c r="AO50" s="64"/>
      <c r="AP50" s="65"/>
      <c r="AQ50" s="7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3"/>
    </row>
    <row r="51" spans="1:55" s="8" customFormat="1" ht="23.25" customHeight="1" x14ac:dyDescent="0.45">
      <c r="A51" s="4"/>
      <c r="B51" s="4"/>
      <c r="C51" s="4"/>
      <c r="D51" s="4"/>
      <c r="E51" s="4"/>
      <c r="F51" s="4"/>
      <c r="G51" s="4"/>
      <c r="H51" s="4"/>
      <c r="I51" s="4"/>
      <c r="J51" s="75" t="s">
        <v>63</v>
      </c>
      <c r="K51" s="76"/>
      <c r="L51" s="76"/>
      <c r="M51" s="77"/>
      <c r="N51" s="78"/>
      <c r="O51" s="79"/>
      <c r="P51" s="79"/>
      <c r="Q51" s="79"/>
      <c r="R51" s="79"/>
      <c r="S51" s="79"/>
      <c r="T51" s="80"/>
      <c r="U51" s="80"/>
      <c r="V51" s="80"/>
      <c r="W51" s="81"/>
      <c r="X51" s="81"/>
      <c r="Y51" s="81"/>
      <c r="Z51" s="80"/>
      <c r="AA51" s="82"/>
      <c r="AB51" s="79"/>
      <c r="AC51" s="79"/>
      <c r="AD51" s="79"/>
      <c r="AE51" s="79"/>
      <c r="AF51" s="28"/>
      <c r="AG51" s="28"/>
      <c r="AH51" s="28"/>
      <c r="AI51" s="28"/>
      <c r="AJ51" s="65"/>
      <c r="AK51" s="71"/>
      <c r="AL51" s="65"/>
      <c r="AM51" s="64"/>
      <c r="AN51" s="64"/>
      <c r="AO51" s="64"/>
      <c r="AP51" s="65"/>
      <c r="AQ51" s="7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3"/>
    </row>
    <row r="52" spans="1:55" s="8" customFormat="1" ht="27" customHeight="1" x14ac:dyDescent="0.45">
      <c r="J52" s="83"/>
      <c r="K52" s="84"/>
      <c r="L52" s="84"/>
      <c r="M52" s="60" t="s">
        <v>95</v>
      </c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28"/>
      <c r="AI52" s="28"/>
      <c r="AJ52" s="65"/>
      <c r="AK52" s="65"/>
      <c r="AL52" s="65"/>
      <c r="AM52" s="64"/>
      <c r="AN52" s="64"/>
      <c r="AO52" s="64"/>
      <c r="AP52" s="65"/>
      <c r="AQ52" s="7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3"/>
    </row>
    <row r="53" spans="1:55" ht="19.5" customHeight="1" x14ac:dyDescent="0.45">
      <c r="J53" s="86"/>
      <c r="K53" s="87"/>
      <c r="L53" s="28"/>
      <c r="M53" s="28"/>
      <c r="N53" s="28"/>
      <c r="O53" s="28"/>
      <c r="P53" s="28"/>
      <c r="Q53" s="28"/>
      <c r="R53" s="28"/>
      <c r="S53" s="28"/>
      <c r="T53" s="86"/>
      <c r="U53" s="86"/>
      <c r="V53" s="86"/>
      <c r="W53" s="81"/>
      <c r="X53" s="81"/>
      <c r="Y53" s="81"/>
      <c r="Z53" s="86"/>
      <c r="AA53" s="88"/>
      <c r="AB53" s="28"/>
      <c r="AC53" s="28"/>
      <c r="AD53" s="28"/>
      <c r="AE53" s="28"/>
      <c r="AF53" s="28"/>
      <c r="AG53" s="28"/>
      <c r="AH53" s="28"/>
      <c r="AI53" s="28"/>
      <c r="AJ53" s="65"/>
      <c r="AK53" s="65"/>
      <c r="AL53" s="65"/>
      <c r="AM53" s="64"/>
      <c r="AN53" s="64"/>
      <c r="AO53" s="64"/>
      <c r="AP53" s="65"/>
    </row>
    <row r="54" spans="1:55" s="8" customFormat="1" ht="19.5" customHeight="1" x14ac:dyDescent="0.45">
      <c r="J54" s="86"/>
      <c r="K54" s="87"/>
      <c r="L54" s="28"/>
      <c r="M54" s="28"/>
      <c r="N54" s="28"/>
      <c r="O54" s="28"/>
      <c r="P54" s="28"/>
      <c r="Q54" s="28"/>
      <c r="R54" s="28"/>
      <c r="S54" s="28"/>
      <c r="T54" s="86"/>
      <c r="U54" s="86"/>
      <c r="V54" s="86"/>
      <c r="W54" s="81"/>
      <c r="X54" s="81"/>
      <c r="Y54" s="81"/>
      <c r="Z54" s="86"/>
      <c r="AA54" s="88"/>
      <c r="AB54" s="28"/>
      <c r="AC54" s="28"/>
      <c r="AD54" s="28"/>
      <c r="AE54" s="28"/>
      <c r="AF54" s="28"/>
      <c r="AG54" s="28"/>
      <c r="AH54" s="28"/>
      <c r="AI54" s="28"/>
      <c r="AJ54" s="65"/>
      <c r="AK54" s="65"/>
      <c r="AL54" s="65"/>
      <c r="AM54" s="64"/>
      <c r="AN54" s="64"/>
      <c r="AO54" s="64"/>
      <c r="AP54" s="68"/>
      <c r="AQ54" s="19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3"/>
    </row>
    <row r="55" spans="1:55" s="8" customFormat="1" ht="19.5" customHeight="1" thickBot="1" x14ac:dyDescent="0.5">
      <c r="J55" s="86"/>
      <c r="K55" s="87"/>
      <c r="L55" s="28"/>
      <c r="M55" s="28"/>
      <c r="N55" s="28"/>
      <c r="O55" s="28"/>
      <c r="P55" s="28"/>
      <c r="Q55" s="28"/>
      <c r="R55" s="28"/>
      <c r="S55" s="28"/>
      <c r="T55" s="86"/>
      <c r="U55" s="86"/>
      <c r="V55" s="86"/>
      <c r="W55" s="81"/>
      <c r="X55" s="81"/>
      <c r="Y55" s="81"/>
      <c r="Z55" s="86"/>
      <c r="AA55" s="88"/>
      <c r="AB55" s="28"/>
      <c r="AC55" s="28"/>
      <c r="AD55" s="28"/>
      <c r="AE55" s="28"/>
      <c r="AF55" s="28"/>
      <c r="AG55" s="28"/>
      <c r="AH55" s="28"/>
      <c r="AI55" s="28"/>
      <c r="AJ55" s="65"/>
      <c r="AK55" s="65"/>
      <c r="AL55" s="65"/>
      <c r="AM55" s="64"/>
      <c r="AN55" s="64"/>
      <c r="AO55" s="64"/>
      <c r="AP55" s="68"/>
      <c r="AQ55" s="19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3"/>
    </row>
    <row r="56" spans="1:55" s="8" customFormat="1" ht="19.5" customHeight="1" x14ac:dyDescent="0.45">
      <c r="J56" s="86"/>
      <c r="K56" s="86"/>
      <c r="L56" s="132" t="s">
        <v>47</v>
      </c>
      <c r="M56" s="133" t="str">
        <f>"実施状況（"&amp;YEAR(M58)&amp;"年～）"</f>
        <v>実施状況（2026年～）</v>
      </c>
      <c r="N56" s="133"/>
      <c r="O56" s="133"/>
      <c r="P56" s="133"/>
      <c r="Q56" s="133"/>
      <c r="R56" s="133"/>
      <c r="S56" s="134"/>
      <c r="T56" s="86"/>
      <c r="U56" s="86"/>
      <c r="V56" s="86"/>
      <c r="W56" s="81"/>
      <c r="X56" s="81"/>
      <c r="Y56" s="81"/>
      <c r="Z56" s="86"/>
      <c r="AA56" s="28"/>
      <c r="AB56" s="132" t="s">
        <v>47</v>
      </c>
      <c r="AC56" s="133" t="str">
        <f>"実施状況（"&amp;YEAR(AC58)&amp;"年～）"</f>
        <v>実施状況（2026年～）</v>
      </c>
      <c r="AD56" s="133"/>
      <c r="AE56" s="133"/>
      <c r="AF56" s="133"/>
      <c r="AG56" s="133"/>
      <c r="AH56" s="133"/>
      <c r="AI56" s="134"/>
      <c r="AJ56" s="65"/>
      <c r="AK56" s="65"/>
      <c r="AL56" s="65"/>
      <c r="AM56" s="64"/>
      <c r="AN56" s="64"/>
      <c r="AO56" s="64"/>
      <c r="AP56" s="68"/>
      <c r="AQ56" s="19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3"/>
    </row>
    <row r="57" spans="1:55" s="8" customFormat="1" ht="19.5" customHeight="1" thickBot="1" x14ac:dyDescent="0.5">
      <c r="J57" s="86"/>
      <c r="K57" s="135" t="s">
        <v>48</v>
      </c>
      <c r="L57" s="136"/>
      <c r="M57" s="137" t="s">
        <v>49</v>
      </c>
      <c r="N57" s="137" t="s">
        <v>50</v>
      </c>
      <c r="O57" s="137" t="s">
        <v>51</v>
      </c>
      <c r="P57" s="137" t="s">
        <v>52</v>
      </c>
      <c r="Q57" s="137" t="s">
        <v>53</v>
      </c>
      <c r="R57" s="138" t="s">
        <v>54</v>
      </c>
      <c r="S57" s="139" t="s">
        <v>55</v>
      </c>
      <c r="T57" s="135" t="s">
        <v>47</v>
      </c>
      <c r="U57" s="86" t="s">
        <v>56</v>
      </c>
      <c r="V57" s="86" t="s">
        <v>57</v>
      </c>
      <c r="W57" s="140" t="s">
        <v>38</v>
      </c>
      <c r="X57" s="140" t="s">
        <v>39</v>
      </c>
      <c r="Y57" s="140" t="s">
        <v>40</v>
      </c>
      <c r="Z57" s="86"/>
      <c r="AA57" s="135" t="s">
        <v>48</v>
      </c>
      <c r="AB57" s="136"/>
      <c r="AC57" s="137" t="s">
        <v>49</v>
      </c>
      <c r="AD57" s="137" t="s">
        <v>50</v>
      </c>
      <c r="AE57" s="137" t="s">
        <v>51</v>
      </c>
      <c r="AF57" s="137" t="s">
        <v>52</v>
      </c>
      <c r="AG57" s="137" t="s">
        <v>53</v>
      </c>
      <c r="AH57" s="138" t="s">
        <v>54</v>
      </c>
      <c r="AI57" s="139" t="s">
        <v>55</v>
      </c>
      <c r="AJ57" s="68" t="s">
        <v>47</v>
      </c>
      <c r="AK57" s="65" t="s">
        <v>56</v>
      </c>
      <c r="AL57" s="65" t="s">
        <v>57</v>
      </c>
      <c r="AM57" s="69" t="s">
        <v>38</v>
      </c>
      <c r="AN57" s="69" t="s">
        <v>39</v>
      </c>
      <c r="AO57" s="69" t="s">
        <v>40</v>
      </c>
      <c r="AP57" s="68"/>
      <c r="AQ57" s="19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3"/>
    </row>
    <row r="58" spans="1:55" s="8" customFormat="1" ht="19.5" customHeight="1" x14ac:dyDescent="0.45">
      <c r="J58" s="86"/>
      <c r="K58" s="135"/>
      <c r="L58" s="132">
        <v>33</v>
      </c>
      <c r="M58" s="141">
        <f>AI48+1</f>
        <v>46181</v>
      </c>
      <c r="N58" s="141">
        <f t="shared" ref="N58:S58" si="158">M58+1</f>
        <v>46182</v>
      </c>
      <c r="O58" s="141">
        <f t="shared" si="158"/>
        <v>46183</v>
      </c>
      <c r="P58" s="141">
        <f t="shared" si="158"/>
        <v>46184</v>
      </c>
      <c r="Q58" s="141">
        <f t="shared" si="158"/>
        <v>46185</v>
      </c>
      <c r="R58" s="142">
        <f t="shared" si="158"/>
        <v>46186</v>
      </c>
      <c r="S58" s="143">
        <f t="shared" si="158"/>
        <v>46187</v>
      </c>
      <c r="T58" s="135">
        <f t="shared" ref="T58" si="159">COUNTIF(M59:S59,"★")</f>
        <v>0</v>
      </c>
      <c r="U58" s="135"/>
      <c r="V58" s="135" t="str">
        <f>TEXT(M58,"YYYY-MM")</f>
        <v>2026-06</v>
      </c>
      <c r="W58" s="140" cm="1">
        <f t="array" ref="W58">SUMPRODUCT((M58:S58&gt;=$N$8)*(M58:S58 &lt;= $N$9)*(TEXT(M58:S58,"yyyy-mm")=V58)*(M59:S59 = "●"))</f>
        <v>0</v>
      </c>
      <c r="X58" s="140" cm="1">
        <f t="array" ref="X58">SUMPRODUCT((R58:S58&gt;=$N$8)*(R58:S58 &lt;= $N$9)*(TEXT(R58:S58,"yyyy-mm")=V58)*(R59:S59 = "▲"))</f>
        <v>0</v>
      </c>
      <c r="Y58" s="140" cm="1">
        <f t="array" ref="Y58">SUMPRODUCT((M58:S58&gt;=$N$8)*(M58:S58 &lt;= $N$9)*(TEXT(M58:S58,"yyyy-mm")=V58)*(M59:S59 = "★"))</f>
        <v>0</v>
      </c>
      <c r="Z58" s="135"/>
      <c r="AA58" s="135"/>
      <c r="AB58" s="132">
        <v>54</v>
      </c>
      <c r="AC58" s="141">
        <f>S98+1</f>
        <v>46328</v>
      </c>
      <c r="AD58" s="141">
        <f t="shared" ref="AD58:AI58" si="160">AC58+1</f>
        <v>46329</v>
      </c>
      <c r="AE58" s="141">
        <f t="shared" si="160"/>
        <v>46330</v>
      </c>
      <c r="AF58" s="141">
        <f t="shared" si="160"/>
        <v>46331</v>
      </c>
      <c r="AG58" s="141">
        <f t="shared" si="160"/>
        <v>46332</v>
      </c>
      <c r="AH58" s="142">
        <f t="shared" si="160"/>
        <v>46333</v>
      </c>
      <c r="AI58" s="143">
        <f t="shared" si="160"/>
        <v>46334</v>
      </c>
      <c r="AJ58" s="68">
        <f t="shared" ref="AJ58" si="161">COUNTIF(AC59:AI59,"★")</f>
        <v>0</v>
      </c>
      <c r="AK58" s="68"/>
      <c r="AL58" s="68" t="str">
        <f>TEXT(AC58,"YYYY-MM")</f>
        <v>2026-11</v>
      </c>
      <c r="AM58" s="69" cm="1">
        <f t="array" ref="AM58">SUMPRODUCT((AC58:AI58&gt;=$N$8)*(AC58:AI58 &lt;= $N$9)*(TEXT(AC58:AI58,"yyyy-mm")=AL58)*(AC59:AI59 = "●"))</f>
        <v>0</v>
      </c>
      <c r="AN58" s="69" cm="1">
        <f t="array" ref="AN58">SUMPRODUCT((AH58:AI58&gt;=$N$8)*(AH58:AI58 &lt;= $N$9)*(TEXT(AH58:AI58,"yyyy-mm")=AL58)*(AH59:AI59 = "▲"))</f>
        <v>0</v>
      </c>
      <c r="AO58" s="69" cm="1">
        <f t="array" ref="AO58">SUMPRODUCT((AC58:AI58&gt;=$N$8)*(AC58:AI58 &lt;= $N$9)*(TEXT(AC58:AI58,"yyyy-mm")=AL58)*(AC59:AI59 = "★"))</f>
        <v>0</v>
      </c>
      <c r="AP58" s="68"/>
      <c r="AQ58" s="19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3"/>
    </row>
    <row r="59" spans="1:55" s="8" customFormat="1" ht="19.5" customHeight="1" thickBot="1" x14ac:dyDescent="0.5">
      <c r="J59" s="86"/>
      <c r="K59" s="135" t="str">
        <f>IF(U59&gt;=0.285,"OK","NG")</f>
        <v>NG</v>
      </c>
      <c r="L59" s="136"/>
      <c r="M59" s="144"/>
      <c r="N59" s="144"/>
      <c r="O59" s="144"/>
      <c r="P59" s="144"/>
      <c r="Q59" s="144"/>
      <c r="R59" s="145"/>
      <c r="S59" s="146"/>
      <c r="T59" s="135">
        <f t="shared" ref="T59" si="162">COUNTIF(M59:S59,"●")</f>
        <v>0</v>
      </c>
      <c r="U59" s="147">
        <f>IF(COUNTA(M59:S59)=0,-1,IF(OR(COUNTIF(M59:S59,"▲")&gt;6,AND(M58&lt;$N$9,$N$9&lt;S58)),0.285,IF(T58+T59=0,0,T59/(T59+T58))))</f>
        <v>-1</v>
      </c>
      <c r="V59" s="135" t="str">
        <f>TEXT(S58,"YYYY-MM")</f>
        <v>2026-06</v>
      </c>
      <c r="W59" s="140" cm="1">
        <f t="array" ref="W59">IF(V59=V58,0,SUMPRODUCT((M58:S58&gt;=$N$8)*(M58:S58 &lt;= $N$9)*(TEXT(M58:S58,"yyyy-mm")=V59)*(M59:S59 = "●")))</f>
        <v>0</v>
      </c>
      <c r="X59" s="140" cm="1">
        <f t="array" ref="X59">IF(V59=V58,0,SUMPRODUCT((M58:S58&gt;=$N$8)*(M58:S58 &lt;= $N$9)*(TEXT(M58:S58,"yyyy-mm")=V59)*(M59:S59 = "▲")))</f>
        <v>0</v>
      </c>
      <c r="Y59" s="140" cm="1">
        <f t="array" ref="Y59">IF(V59=V58,0,SUMPRODUCT((M58:S58&gt;=$N$8)*(M58:S58 &lt;= $N$9)*(TEXT(M58:S58,"yyyy-mm")=V59)*(M59:S59 = "★")))</f>
        <v>0</v>
      </c>
      <c r="Z59" s="135"/>
      <c r="AA59" s="135" t="str">
        <f>IF(AK59&gt;=0.285,"OK","NG")</f>
        <v>NG</v>
      </c>
      <c r="AB59" s="136"/>
      <c r="AC59" s="144"/>
      <c r="AD59" s="144"/>
      <c r="AE59" s="144"/>
      <c r="AF59" s="144"/>
      <c r="AG59" s="144"/>
      <c r="AH59" s="145"/>
      <c r="AI59" s="146"/>
      <c r="AJ59" s="68">
        <f t="shared" ref="AJ59" si="163">COUNTIF(AC59:AI59,"●")</f>
        <v>0</v>
      </c>
      <c r="AK59" s="70">
        <f>IF(COUNTA(AC59:AI59)=0,-1,IF(OR(COUNTIF(AC59:AI59,"▲")&gt;6,AND(AC58&lt;$N$9,$N$9&lt;AI58)),0.285,IF(AJ58+AJ59=0,0,AJ59/(AJ59+AJ58))))</f>
        <v>-1</v>
      </c>
      <c r="AL59" s="68" t="str">
        <f>TEXT(AI58,"YYYY-MM")</f>
        <v>2026-11</v>
      </c>
      <c r="AM59" s="69" cm="1">
        <f t="array" ref="AM59">IF(AL59=AL58,0,SUMPRODUCT((AC58:AI58&gt;=$N$8)*(AC58:AI58 &lt;= $N$9)*(TEXT(AC58:AI58,"yyyy-mm")=AL59)*(AC59:AI59 = "●")))</f>
        <v>0</v>
      </c>
      <c r="AN59" s="69" cm="1">
        <f t="array" ref="AN59">IF(AL59=AL58,0,SUMPRODUCT((AC58:AI58&gt;=$N$8)*(AC58:AI58 &lt;= $N$9)*(TEXT(AC58:AI58,"yyyy-mm")=AL59)*(AC59:AI59 = "▲")))</f>
        <v>0</v>
      </c>
      <c r="AO59" s="69" cm="1">
        <f t="array" ref="AO59">IF(AL59=AL58,0,SUMPRODUCT((AC58:AI58&gt;=$N$8)*(AC58:AI58 &lt;= $N$9)*(TEXT(AC58:AI58,"yyyy-mm")=AL59)*(AC59:AI59 = "★")))</f>
        <v>0</v>
      </c>
      <c r="AP59" s="68"/>
      <c r="AQ59" s="19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3"/>
    </row>
    <row r="60" spans="1:55" s="8" customFormat="1" ht="19.5" customHeight="1" x14ac:dyDescent="0.45">
      <c r="J60" s="86"/>
      <c r="K60" s="135"/>
      <c r="L60" s="132">
        <v>34</v>
      </c>
      <c r="M60" s="141">
        <f>S58+1</f>
        <v>46188</v>
      </c>
      <c r="N60" s="141">
        <f t="shared" ref="N60:S60" si="164">M60+1</f>
        <v>46189</v>
      </c>
      <c r="O60" s="141">
        <f t="shared" si="164"/>
        <v>46190</v>
      </c>
      <c r="P60" s="141">
        <f t="shared" si="164"/>
        <v>46191</v>
      </c>
      <c r="Q60" s="141">
        <f t="shared" si="164"/>
        <v>46192</v>
      </c>
      <c r="R60" s="142">
        <f t="shared" si="164"/>
        <v>46193</v>
      </c>
      <c r="S60" s="143">
        <f t="shared" si="164"/>
        <v>46194</v>
      </c>
      <c r="T60" s="135">
        <f t="shared" ref="T60" si="165">COUNTIF(M61:S61,"★")</f>
        <v>0</v>
      </c>
      <c r="U60" s="135"/>
      <c r="V60" s="135" t="str">
        <f>TEXT(M60,"YYYY-MM")</f>
        <v>2026-06</v>
      </c>
      <c r="W60" s="140" cm="1">
        <f t="array" ref="W60">SUMPRODUCT((M60:S60&gt;=$N$8)*(M60:S60 &lt;= $N$9)*(TEXT(M60:S60,"yyyy-mm")=V60)*(M61:S61 = "●"))</f>
        <v>0</v>
      </c>
      <c r="X60" s="140" cm="1">
        <f t="array" ref="X60">SUMPRODUCT((R60:S60&gt;=$N$8)*(R60:S60 &lt;= $N$9)*(TEXT(R60:S60,"yyyy-mm")=V60)*(R61:S61 = "▲"))</f>
        <v>0</v>
      </c>
      <c r="Y60" s="140" cm="1">
        <f t="array" ref="Y60">SUMPRODUCT((M60:S60&gt;=$N$8)*(M60:S60 &lt;= $N$9)*(TEXT(M60:S60,"yyyy-mm")=V60)*(M61:S61 = "★"))</f>
        <v>0</v>
      </c>
      <c r="Z60" s="135"/>
      <c r="AA60" s="135"/>
      <c r="AB60" s="132">
        <v>55</v>
      </c>
      <c r="AC60" s="141">
        <f>AI58+1</f>
        <v>46335</v>
      </c>
      <c r="AD60" s="141">
        <f t="shared" ref="AD60:AI60" si="166">AC60+1</f>
        <v>46336</v>
      </c>
      <c r="AE60" s="141">
        <f t="shared" si="166"/>
        <v>46337</v>
      </c>
      <c r="AF60" s="141">
        <f t="shared" si="166"/>
        <v>46338</v>
      </c>
      <c r="AG60" s="141">
        <f t="shared" si="166"/>
        <v>46339</v>
      </c>
      <c r="AH60" s="142">
        <f t="shared" si="166"/>
        <v>46340</v>
      </c>
      <c r="AI60" s="143">
        <f t="shared" si="166"/>
        <v>46341</v>
      </c>
      <c r="AJ60" s="68">
        <f t="shared" ref="AJ60" si="167">COUNTIF(AC61:AI61,"★")</f>
        <v>0</v>
      </c>
      <c r="AK60" s="68"/>
      <c r="AL60" s="68" t="str">
        <f>TEXT(AC60,"YYYY-MM")</f>
        <v>2026-11</v>
      </c>
      <c r="AM60" s="69" cm="1">
        <f t="array" ref="AM60">SUMPRODUCT((AC60:AI60&gt;=$N$8)*(AC60:AI60 &lt;= $N$9)*(TEXT(AC60:AI60,"yyyy-mm")=AL60)*(AC61:AI61 = "●"))</f>
        <v>0</v>
      </c>
      <c r="AN60" s="69" cm="1">
        <f t="array" ref="AN60">SUMPRODUCT((AH60:AI60&gt;=$N$8)*(AH60:AI60 &lt;= $N$9)*(TEXT(AH60:AI60,"yyyy-mm")=AL60)*(AH61:AI61 = "▲"))</f>
        <v>0</v>
      </c>
      <c r="AO60" s="69" cm="1">
        <f t="array" ref="AO60">SUMPRODUCT((AC60:AI60&gt;=$N$8)*(AC60:AI60 &lt;= $N$9)*(TEXT(AC60:AI60,"yyyy-mm")=AL60)*(AC61:AI61 = "★"))</f>
        <v>0</v>
      </c>
      <c r="AP60" s="68"/>
      <c r="AQ60" s="19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3"/>
    </row>
    <row r="61" spans="1:55" s="8" customFormat="1" ht="19.5" customHeight="1" thickBot="1" x14ac:dyDescent="0.5">
      <c r="J61" s="86"/>
      <c r="K61" s="135" t="str">
        <f t="shared" ref="K61" si="168">IF(U61&gt;=0.285,"OK","NG")</f>
        <v>NG</v>
      </c>
      <c r="L61" s="136"/>
      <c r="M61" s="144"/>
      <c r="N61" s="144"/>
      <c r="O61" s="144"/>
      <c r="P61" s="144"/>
      <c r="Q61" s="144"/>
      <c r="R61" s="145"/>
      <c r="S61" s="146"/>
      <c r="T61" s="135">
        <f t="shared" ref="T61" si="169">COUNTIF(M61:S61,"●")</f>
        <v>0</v>
      </c>
      <c r="U61" s="147">
        <f t="shared" ref="U61" si="170">IF(COUNTA(M61:S61)=0,-1,IF(OR(COUNTIF(M61:S61,"▲")&gt;6,AND(M60&lt;$N$9,$N$9&lt;S60)),0.285,IF(T60+T61=0,0,T61/(T61+T60))))</f>
        <v>-1</v>
      </c>
      <c r="V61" s="135" t="str">
        <f>TEXT(S60,"YYYY-MM")</f>
        <v>2026-06</v>
      </c>
      <c r="W61" s="140" cm="1">
        <f t="array" ref="W61">IF(V61=V60,0,SUMPRODUCT((M60:S60&gt;=$N$8)*(M60:S60 &lt;= $N$9)*(TEXT(M60:S60,"yyyy-mm")=V61)*(M61:S61 = "●")))</f>
        <v>0</v>
      </c>
      <c r="X61" s="140" cm="1">
        <f t="array" ref="X61">IF(V61=V60,0,SUMPRODUCT((M60:S60&gt;=$N$8)*(M60:S60 &lt;= $N$9)*(TEXT(M60:S60,"yyyy-mm")=V61)*(M61:S61 = "▲")))</f>
        <v>0</v>
      </c>
      <c r="Y61" s="140" cm="1">
        <f t="array" ref="Y61">IF(V61=V60,0,SUMPRODUCT((M60:S60&gt;=$N$8)*(M60:S60 &lt;= $N$9)*(TEXT(M60:S60,"yyyy-mm")=V61)*(M61:S61 = "★")))</f>
        <v>0</v>
      </c>
      <c r="Z61" s="135"/>
      <c r="AA61" s="135" t="str">
        <f t="shared" ref="AA61" si="171">IF(AK61&gt;=0.285,"OK","NG")</f>
        <v>NG</v>
      </c>
      <c r="AB61" s="136"/>
      <c r="AC61" s="144"/>
      <c r="AD61" s="144"/>
      <c r="AE61" s="144"/>
      <c r="AF61" s="144"/>
      <c r="AG61" s="144"/>
      <c r="AH61" s="145"/>
      <c r="AI61" s="146"/>
      <c r="AJ61" s="68">
        <f t="shared" ref="AJ61" si="172">COUNTIF(AC61:AI61,"●")</f>
        <v>0</v>
      </c>
      <c r="AK61" s="70">
        <f t="shared" ref="AK61" si="173">IF(COUNTA(AC61:AI61)=0,-1,IF(OR(COUNTIF(AC61:AI61,"▲")&gt;6,AND(AC60&lt;$N$9,$N$9&lt;AI60)),0.285,IF(AJ60+AJ61=0,0,AJ61/(AJ61+AJ60))))</f>
        <v>-1</v>
      </c>
      <c r="AL61" s="68" t="str">
        <f>TEXT(AI60,"YYYY-MM")</f>
        <v>2026-11</v>
      </c>
      <c r="AM61" s="69" cm="1">
        <f t="array" ref="AM61">IF(AL61=AL60,0,SUMPRODUCT((AC60:AI60&gt;=$N$8)*(AC60:AI60 &lt;= $N$9)*(TEXT(AC60:AI60,"yyyy-mm")=AL61)*(AC61:AI61 = "●")))</f>
        <v>0</v>
      </c>
      <c r="AN61" s="69" cm="1">
        <f t="array" ref="AN61">IF(AL61=AL60,0,SUMPRODUCT((AC60:AI60&gt;=$N$8)*(AC60:AI60 &lt;= $N$9)*(TEXT(AC60:AI60,"yyyy-mm")=AL61)*(AC61:AI61 = "▲")))</f>
        <v>0</v>
      </c>
      <c r="AO61" s="69" cm="1">
        <f t="array" ref="AO61">IF(AL61=AL60,0,SUMPRODUCT((AC60:AI60&gt;=$N$8)*(AC60:AI60 &lt;= $N$9)*(TEXT(AC60:AI60,"yyyy-mm")=AL61)*(AC61:AI61 = "★")))</f>
        <v>0</v>
      </c>
      <c r="AP61" s="68"/>
      <c r="AQ61" s="19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3"/>
    </row>
    <row r="62" spans="1:55" s="8" customFormat="1" ht="19.5" customHeight="1" x14ac:dyDescent="0.45">
      <c r="J62" s="86"/>
      <c r="K62" s="135"/>
      <c r="L62" s="132">
        <v>35</v>
      </c>
      <c r="M62" s="141">
        <f>S60+1</f>
        <v>46195</v>
      </c>
      <c r="N62" s="141">
        <f t="shared" ref="N62:S62" si="174">M62+1</f>
        <v>46196</v>
      </c>
      <c r="O62" s="141">
        <f t="shared" si="174"/>
        <v>46197</v>
      </c>
      <c r="P62" s="141">
        <f t="shared" si="174"/>
        <v>46198</v>
      </c>
      <c r="Q62" s="141">
        <f t="shared" si="174"/>
        <v>46199</v>
      </c>
      <c r="R62" s="142">
        <f t="shared" si="174"/>
        <v>46200</v>
      </c>
      <c r="S62" s="143">
        <f t="shared" si="174"/>
        <v>46201</v>
      </c>
      <c r="T62" s="135">
        <f t="shared" ref="T62" si="175">COUNTIF(M63:S63,"★")</f>
        <v>0</v>
      </c>
      <c r="U62" s="135"/>
      <c r="V62" s="135" t="str">
        <f>TEXT(M62,"YYYY-MM")</f>
        <v>2026-06</v>
      </c>
      <c r="W62" s="140" cm="1">
        <f t="array" ref="W62">SUMPRODUCT((M62:S62&gt;=$N$8)*(M62:S62 &lt;= $N$9)*(TEXT(M62:S62,"yyyy-mm")=V62)*(M63:S63 = "●"))</f>
        <v>0</v>
      </c>
      <c r="X62" s="140" cm="1">
        <f t="array" ref="X62">SUMPRODUCT((R62:S62&gt;=$N$8)*(R62:S62 &lt;= $N$9)*(TEXT(R62:S62,"yyyy-mm")=V62)*(R63:S63 = "▲"))</f>
        <v>0</v>
      </c>
      <c r="Y62" s="140" cm="1">
        <f t="array" ref="Y62">SUMPRODUCT((M62:S62&gt;=$N$8)*(M62:S62 &lt;= $N$9)*(TEXT(M62:S62,"yyyy-mm")=V62)*(M63:S63 = "★"))</f>
        <v>0</v>
      </c>
      <c r="Z62" s="135"/>
      <c r="AA62" s="135"/>
      <c r="AB62" s="132">
        <v>56</v>
      </c>
      <c r="AC62" s="141">
        <f>AI60+1</f>
        <v>46342</v>
      </c>
      <c r="AD62" s="141">
        <f t="shared" ref="AD62:AI62" si="176">AC62+1</f>
        <v>46343</v>
      </c>
      <c r="AE62" s="141">
        <f t="shared" si="176"/>
        <v>46344</v>
      </c>
      <c r="AF62" s="141">
        <f t="shared" si="176"/>
        <v>46345</v>
      </c>
      <c r="AG62" s="141">
        <f t="shared" si="176"/>
        <v>46346</v>
      </c>
      <c r="AH62" s="142">
        <f t="shared" si="176"/>
        <v>46347</v>
      </c>
      <c r="AI62" s="143">
        <f t="shared" si="176"/>
        <v>46348</v>
      </c>
      <c r="AJ62" s="68">
        <f t="shared" ref="AJ62" si="177">COUNTIF(AC63:AI63,"★")</f>
        <v>0</v>
      </c>
      <c r="AK62" s="68"/>
      <c r="AL62" s="68" t="str">
        <f>TEXT(AC62,"YYYY-MM")</f>
        <v>2026-11</v>
      </c>
      <c r="AM62" s="69" cm="1">
        <f t="array" ref="AM62">SUMPRODUCT((AC62:AI62&gt;=$N$8)*(AC62:AI62 &lt;= $N$9)*(TEXT(AC62:AI62,"yyyy-mm")=AL62)*(AC63:AI63 = "●"))</f>
        <v>0</v>
      </c>
      <c r="AN62" s="69" cm="1">
        <f t="array" ref="AN62">SUMPRODUCT((AH62:AI62&gt;=$N$8)*(AH62:AI62 &lt;= $N$9)*(TEXT(AH62:AI62,"yyyy-mm")=AL62)*(AH63:AI63 = "▲"))</f>
        <v>0</v>
      </c>
      <c r="AO62" s="69" cm="1">
        <f t="array" ref="AO62">SUMPRODUCT((AC62:AI62&gt;=$N$8)*(AC62:AI62 &lt;= $N$9)*(TEXT(AC62:AI62,"yyyy-mm")=AL62)*(AC63:AI63 = "★"))</f>
        <v>0</v>
      </c>
      <c r="AP62" s="68"/>
      <c r="AQ62" s="19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3"/>
    </row>
    <row r="63" spans="1:55" s="8" customFormat="1" ht="19.5" customHeight="1" thickBot="1" x14ac:dyDescent="0.5">
      <c r="J63" s="86"/>
      <c r="K63" s="135" t="str">
        <f t="shared" ref="K63" si="178">IF(U63&gt;=0.285,"OK","NG")</f>
        <v>NG</v>
      </c>
      <c r="L63" s="136"/>
      <c r="M63" s="144"/>
      <c r="N63" s="144"/>
      <c r="O63" s="144"/>
      <c r="P63" s="144"/>
      <c r="Q63" s="144"/>
      <c r="R63" s="145"/>
      <c r="S63" s="146"/>
      <c r="T63" s="135">
        <f t="shared" ref="T63" si="179">COUNTIF(M63:S63,"●")</f>
        <v>0</v>
      </c>
      <c r="U63" s="147">
        <f t="shared" ref="U63" si="180">IF(COUNTA(M63:S63)=0,-1,IF(OR(COUNTIF(M63:S63,"▲")&gt;6,AND(M62&lt;$N$9,$N$9&lt;S62)),0.285,IF(T62+T63=0,0,T63/(T63+T62))))</f>
        <v>-1</v>
      </c>
      <c r="V63" s="135" t="str">
        <f>TEXT(S62,"YYYY-MM")</f>
        <v>2026-06</v>
      </c>
      <c r="W63" s="140" cm="1">
        <f t="array" ref="W63">IF(V63=V62,0,SUMPRODUCT((M62:S62&gt;=$N$8)*(M62:S62 &lt;= $N$9)*(TEXT(M62:S62,"yyyy-mm")=V63)*(M63:S63 = "●")))</f>
        <v>0</v>
      </c>
      <c r="X63" s="140" cm="1">
        <f t="array" ref="X63">IF(V63=V62,0,SUMPRODUCT((M62:S62&gt;=$N$8)*(M62:S62 &lt;= $N$9)*(TEXT(M62:S62,"yyyy-mm")=V63)*(M63:S63 = "▲")))</f>
        <v>0</v>
      </c>
      <c r="Y63" s="140" cm="1">
        <f t="array" ref="Y63">IF(V63=V62,0,SUMPRODUCT((M62:S62&gt;=$N$8)*(M62:S62 &lt;= $N$9)*(TEXT(M62:S62,"yyyy-mm")=V63)*(M63:S63 = "★")))</f>
        <v>0</v>
      </c>
      <c r="Z63" s="135"/>
      <c r="AA63" s="135" t="str">
        <f t="shared" ref="AA63" si="181">IF(AK63&gt;=0.285,"OK","NG")</f>
        <v>NG</v>
      </c>
      <c r="AB63" s="136"/>
      <c r="AC63" s="144"/>
      <c r="AD63" s="144"/>
      <c r="AE63" s="144"/>
      <c r="AF63" s="144"/>
      <c r="AG63" s="144"/>
      <c r="AH63" s="145"/>
      <c r="AI63" s="146"/>
      <c r="AJ63" s="68">
        <f t="shared" ref="AJ63" si="182">COUNTIF(AC63:AI63,"●")</f>
        <v>0</v>
      </c>
      <c r="AK63" s="70">
        <f t="shared" ref="AK63" si="183">IF(COUNTA(AC63:AI63)=0,-1,IF(OR(COUNTIF(AC63:AI63,"▲")&gt;6,AND(AC62&lt;$N$9,$N$9&lt;AI62)),0.285,IF(AJ62+AJ63=0,0,AJ63/(AJ63+AJ62))))</f>
        <v>-1</v>
      </c>
      <c r="AL63" s="68" t="str">
        <f>TEXT(AI62,"YYYY-MM")</f>
        <v>2026-11</v>
      </c>
      <c r="AM63" s="69" cm="1">
        <f t="array" ref="AM63">IF(AL63=AL62,0,SUMPRODUCT((AC62:AI62&gt;=$N$8)*(AC62:AI62 &lt;= $N$9)*(TEXT(AC62:AI62,"yyyy-mm")=AL63)*(AC63:AI63 = "●")))</f>
        <v>0</v>
      </c>
      <c r="AN63" s="69" cm="1">
        <f t="array" ref="AN63">IF(AL63=AL62,0,SUMPRODUCT((AC62:AI62&gt;=$N$8)*(AC62:AI62 &lt;= $N$9)*(TEXT(AC62:AI62,"yyyy-mm")=AL63)*(AC63:AI63 = "▲")))</f>
        <v>0</v>
      </c>
      <c r="AO63" s="69" cm="1">
        <f t="array" ref="AO63">IF(AL63=AL62,0,SUMPRODUCT((AC62:AI62&gt;=$N$8)*(AC62:AI62 &lt;= $N$9)*(TEXT(AC62:AI62,"yyyy-mm")=AL63)*(AC63:AI63 = "★")))</f>
        <v>0</v>
      </c>
      <c r="AP63" s="68"/>
      <c r="AQ63" s="19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3"/>
    </row>
    <row r="64" spans="1:55" s="8" customFormat="1" ht="19.5" customHeight="1" x14ac:dyDescent="0.45">
      <c r="J64" s="86"/>
      <c r="K64" s="135"/>
      <c r="L64" s="132">
        <v>36</v>
      </c>
      <c r="M64" s="141">
        <f>S62+1</f>
        <v>46202</v>
      </c>
      <c r="N64" s="141">
        <f t="shared" ref="N64:S64" si="184">M64+1</f>
        <v>46203</v>
      </c>
      <c r="O64" s="141">
        <f t="shared" si="184"/>
        <v>46204</v>
      </c>
      <c r="P64" s="141">
        <f t="shared" si="184"/>
        <v>46205</v>
      </c>
      <c r="Q64" s="141">
        <f t="shared" si="184"/>
        <v>46206</v>
      </c>
      <c r="R64" s="142">
        <f t="shared" si="184"/>
        <v>46207</v>
      </c>
      <c r="S64" s="143">
        <f t="shared" si="184"/>
        <v>46208</v>
      </c>
      <c r="T64" s="135">
        <f t="shared" ref="T64" si="185">COUNTIF(M65:S65,"★")</f>
        <v>0</v>
      </c>
      <c r="U64" s="135"/>
      <c r="V64" s="135" t="str">
        <f>TEXT(M64,"YYYY-MM")</f>
        <v>2026-06</v>
      </c>
      <c r="W64" s="140" cm="1">
        <f t="array" ref="W64">SUMPRODUCT((M64:S64&gt;=$N$8)*(M64:S64 &lt;= $N$9)*(TEXT(M64:S64,"yyyy-mm")=V64)*(M65:S65 = "●"))</f>
        <v>0</v>
      </c>
      <c r="X64" s="140" cm="1">
        <f t="array" ref="X64">SUMPRODUCT((R64:S64&gt;=$N$8)*(R64:S64 &lt;= $N$9)*(TEXT(R64:S64,"yyyy-mm")=V64)*(R65:S65 = "▲"))</f>
        <v>0</v>
      </c>
      <c r="Y64" s="140" cm="1">
        <f t="array" ref="Y64">SUMPRODUCT((M64:S64&gt;=$N$8)*(M64:S64 &lt;= $N$9)*(TEXT(M64:S64,"yyyy-mm")=V64)*(M65:S65 = "★"))</f>
        <v>0</v>
      </c>
      <c r="Z64" s="135"/>
      <c r="AA64" s="135"/>
      <c r="AB64" s="132">
        <v>57</v>
      </c>
      <c r="AC64" s="141">
        <f>AI62+1</f>
        <v>46349</v>
      </c>
      <c r="AD64" s="141">
        <f t="shared" ref="AD64:AI64" si="186">AC64+1</f>
        <v>46350</v>
      </c>
      <c r="AE64" s="141">
        <f t="shared" si="186"/>
        <v>46351</v>
      </c>
      <c r="AF64" s="141">
        <f t="shared" si="186"/>
        <v>46352</v>
      </c>
      <c r="AG64" s="141">
        <f t="shared" si="186"/>
        <v>46353</v>
      </c>
      <c r="AH64" s="142">
        <f t="shared" si="186"/>
        <v>46354</v>
      </c>
      <c r="AI64" s="143">
        <f t="shared" si="186"/>
        <v>46355</v>
      </c>
      <c r="AJ64" s="68">
        <f t="shared" ref="AJ64" si="187">COUNTIF(AC65:AI65,"★")</f>
        <v>0</v>
      </c>
      <c r="AK64" s="68"/>
      <c r="AL64" s="68" t="str">
        <f>TEXT(AC64,"YYYY-MM")</f>
        <v>2026-11</v>
      </c>
      <c r="AM64" s="69" cm="1">
        <f t="array" ref="AM64">SUMPRODUCT((AC64:AI64&gt;=$N$8)*(AC64:AI64 &lt;= $N$9)*(TEXT(AC64:AI64,"yyyy-mm")=AL64)*(AC65:AI65 = "●"))</f>
        <v>0</v>
      </c>
      <c r="AN64" s="69" cm="1">
        <f t="array" ref="AN64">SUMPRODUCT((AH64:AI64&gt;=$N$8)*(AH64:AI64 &lt;= $N$9)*(TEXT(AH64:AI64,"yyyy-mm")=AL64)*(AH65:AI65 = "▲"))</f>
        <v>0</v>
      </c>
      <c r="AO64" s="69" cm="1">
        <f t="array" ref="AO64">SUMPRODUCT((AC64:AI64&gt;=$N$8)*(AC64:AI64 &lt;= $N$9)*(TEXT(AC64:AI64,"yyyy-mm")=AL64)*(AC65:AI65 = "★"))</f>
        <v>0</v>
      </c>
      <c r="AP64" s="68"/>
      <c r="AQ64" s="19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3"/>
    </row>
    <row r="65" spans="10:55" s="8" customFormat="1" ht="19.5" customHeight="1" thickBot="1" x14ac:dyDescent="0.5">
      <c r="J65" s="86"/>
      <c r="K65" s="135" t="str">
        <f t="shared" ref="K65" si="188">IF(U65&gt;=0.285,"OK","NG")</f>
        <v>NG</v>
      </c>
      <c r="L65" s="136"/>
      <c r="M65" s="144"/>
      <c r="N65" s="144"/>
      <c r="O65" s="144"/>
      <c r="P65" s="144"/>
      <c r="Q65" s="144"/>
      <c r="R65" s="145"/>
      <c r="S65" s="146"/>
      <c r="T65" s="135">
        <f t="shared" ref="T65" si="189">COUNTIF(M65:S65,"●")</f>
        <v>0</v>
      </c>
      <c r="U65" s="147">
        <f t="shared" ref="U65" si="190">IF(COUNTA(M65:S65)=0,-1,IF(OR(COUNTIF(M65:S65,"▲")&gt;6,AND(M64&lt;$N$9,$N$9&lt;S64)),0.285,IF(T64+T65=0,0,T65/(T65+T64))))</f>
        <v>-1</v>
      </c>
      <c r="V65" s="135" t="str">
        <f>TEXT(S64,"YYYY-MM")</f>
        <v>2026-07</v>
      </c>
      <c r="W65" s="140" cm="1">
        <f t="array" ref="W65">IF(V65=V64,0,SUMPRODUCT((M64:S64&gt;=$N$8)*(M64:S64 &lt;= $N$9)*(TEXT(M64:S64,"yyyy-mm")=V65)*(M65:S65 = "●")))</f>
        <v>0</v>
      </c>
      <c r="X65" s="140" cm="1">
        <f t="array" ref="X65">IF(V65=V64,0,SUMPRODUCT((M64:S64&gt;=$N$8)*(M64:S64 &lt;= $N$9)*(TEXT(M64:S64,"yyyy-mm")=V65)*(M65:S65 = "▲")))</f>
        <v>0</v>
      </c>
      <c r="Y65" s="140" cm="1">
        <f t="array" ref="Y65">IF(V65=V64,0,SUMPRODUCT((M64:S64&gt;=$N$8)*(M64:S64 &lt;= $N$9)*(TEXT(M64:S64,"yyyy-mm")=V65)*(M65:S65 = "★")))</f>
        <v>0</v>
      </c>
      <c r="Z65" s="135"/>
      <c r="AA65" s="135" t="str">
        <f t="shared" ref="AA65" si="191">IF(AK65&gt;=0.285,"OK","NG")</f>
        <v>NG</v>
      </c>
      <c r="AB65" s="136"/>
      <c r="AC65" s="144"/>
      <c r="AD65" s="144"/>
      <c r="AE65" s="144"/>
      <c r="AF65" s="144"/>
      <c r="AG65" s="144"/>
      <c r="AH65" s="145"/>
      <c r="AI65" s="146"/>
      <c r="AJ65" s="68">
        <f t="shared" ref="AJ65" si="192">COUNTIF(AC65:AI65,"●")</f>
        <v>0</v>
      </c>
      <c r="AK65" s="70">
        <f t="shared" ref="AK65" si="193">IF(COUNTA(AC65:AI65)=0,-1,IF(OR(COUNTIF(AC65:AI65,"▲")&gt;6,AND(AC64&lt;$N$9,$N$9&lt;AI64)),0.285,IF(AJ64+AJ65=0,0,AJ65/(AJ65+AJ64))))</f>
        <v>-1</v>
      </c>
      <c r="AL65" s="68" t="str">
        <f>TEXT(AI64,"YYYY-MM")</f>
        <v>2026-11</v>
      </c>
      <c r="AM65" s="69" cm="1">
        <f t="array" ref="AM65">IF(AL65=AL64,0,SUMPRODUCT((AC64:AI64&gt;=$N$8)*(AC64:AI64 &lt;= $N$9)*(TEXT(AC64:AI64,"yyyy-mm")=AL65)*(AC65:AI65 = "●")))</f>
        <v>0</v>
      </c>
      <c r="AN65" s="69" cm="1">
        <f t="array" ref="AN65">IF(AL65=AL64,0,SUMPRODUCT((AC64:AI64&gt;=$N$8)*(AC64:AI64 &lt;= $N$9)*(TEXT(AC64:AI64,"yyyy-mm")=AL65)*(AC65:AI65 = "▲")))</f>
        <v>0</v>
      </c>
      <c r="AO65" s="69" cm="1">
        <f t="array" ref="AO65">IF(AL65=AL64,0,SUMPRODUCT((AC64:AI64&gt;=$N$8)*(AC64:AI64 &lt;= $N$9)*(TEXT(AC64:AI64,"yyyy-mm")=AL65)*(AC65:AI65 = "★")))</f>
        <v>0</v>
      </c>
      <c r="AP65" s="68"/>
      <c r="AQ65" s="19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3"/>
    </row>
    <row r="66" spans="10:55" s="8" customFormat="1" ht="19.5" customHeight="1" x14ac:dyDescent="0.45">
      <c r="J66" s="86"/>
      <c r="K66" s="135"/>
      <c r="L66" s="132">
        <v>37</v>
      </c>
      <c r="M66" s="141">
        <f>S64+1</f>
        <v>46209</v>
      </c>
      <c r="N66" s="141">
        <f t="shared" ref="N66:S66" si="194">M66+1</f>
        <v>46210</v>
      </c>
      <c r="O66" s="141">
        <f t="shared" si="194"/>
        <v>46211</v>
      </c>
      <c r="P66" s="141">
        <f t="shared" si="194"/>
        <v>46212</v>
      </c>
      <c r="Q66" s="141">
        <f t="shared" si="194"/>
        <v>46213</v>
      </c>
      <c r="R66" s="142">
        <f t="shared" si="194"/>
        <v>46214</v>
      </c>
      <c r="S66" s="143">
        <f t="shared" si="194"/>
        <v>46215</v>
      </c>
      <c r="T66" s="135">
        <f t="shared" ref="T66" si="195">COUNTIF(M67:S67,"★")</f>
        <v>0</v>
      </c>
      <c r="U66" s="135"/>
      <c r="V66" s="135" t="str">
        <f>TEXT(M66,"YYYY-MM")</f>
        <v>2026-07</v>
      </c>
      <c r="W66" s="140" cm="1">
        <f t="array" ref="W66">SUMPRODUCT((M66:S66&gt;=$N$8)*(M66:S66 &lt;= $N$9)*(TEXT(M66:S66,"yyyy-mm")=V66)*(M67:S67 = "●"))</f>
        <v>0</v>
      </c>
      <c r="X66" s="140" cm="1">
        <f t="array" ref="X66">SUMPRODUCT((R66:S66&gt;=$N$8)*(R66:S66 &lt;= $N$9)*(TEXT(R66:S66,"yyyy-mm")=V66)*(R67:S67 = "▲"))</f>
        <v>0</v>
      </c>
      <c r="Y66" s="140" cm="1">
        <f t="array" ref="Y66">SUMPRODUCT((M66:S66&gt;=$N$8)*(M66:S66 &lt;= $N$9)*(TEXT(M66:S66,"yyyy-mm")=V66)*(M67:S67 = "★"))</f>
        <v>0</v>
      </c>
      <c r="Z66" s="135"/>
      <c r="AA66" s="135"/>
      <c r="AB66" s="132">
        <v>58</v>
      </c>
      <c r="AC66" s="141">
        <f>AI64+1</f>
        <v>46356</v>
      </c>
      <c r="AD66" s="141">
        <f t="shared" ref="AD66:AI66" si="196">AC66+1</f>
        <v>46357</v>
      </c>
      <c r="AE66" s="141">
        <f t="shared" si="196"/>
        <v>46358</v>
      </c>
      <c r="AF66" s="141">
        <f t="shared" si="196"/>
        <v>46359</v>
      </c>
      <c r="AG66" s="141">
        <f t="shared" si="196"/>
        <v>46360</v>
      </c>
      <c r="AH66" s="142">
        <f t="shared" si="196"/>
        <v>46361</v>
      </c>
      <c r="AI66" s="143">
        <f t="shared" si="196"/>
        <v>46362</v>
      </c>
      <c r="AJ66" s="68">
        <f t="shared" ref="AJ66" si="197">COUNTIF(AC67:AI67,"★")</f>
        <v>0</v>
      </c>
      <c r="AK66" s="68"/>
      <c r="AL66" s="68" t="str">
        <f>TEXT(AC66,"YYYY-MM")</f>
        <v>2026-11</v>
      </c>
      <c r="AM66" s="69" cm="1">
        <f t="array" ref="AM66">SUMPRODUCT((AC66:AI66&gt;=$N$8)*(AC66:AI66 &lt;= $N$9)*(TEXT(AC66:AI66,"yyyy-mm")=AL66)*(AC67:AI67 = "●"))</f>
        <v>0</v>
      </c>
      <c r="AN66" s="69" cm="1">
        <f t="array" ref="AN66">SUMPRODUCT((AH66:AI66&gt;=$N$8)*(AH66:AI66 &lt;= $N$9)*(TEXT(AH66:AI66,"yyyy-mm")=AL66)*(AH67:AI67 = "▲"))</f>
        <v>0</v>
      </c>
      <c r="AO66" s="69" cm="1">
        <f t="array" ref="AO66">SUMPRODUCT((AC66:AI66&gt;=$N$8)*(AC66:AI66 &lt;= $N$9)*(TEXT(AC66:AI66,"yyyy-mm")=AL66)*(AC67:AI67 = "★"))</f>
        <v>0</v>
      </c>
      <c r="AP66" s="68"/>
      <c r="AQ66" s="19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3"/>
    </row>
    <row r="67" spans="10:55" s="8" customFormat="1" ht="19.5" customHeight="1" thickBot="1" x14ac:dyDescent="0.5">
      <c r="J67" s="86"/>
      <c r="K67" s="135" t="str">
        <f t="shared" ref="K67" si="198">IF(U67&gt;=0.285,"OK","NG")</f>
        <v>NG</v>
      </c>
      <c r="L67" s="136"/>
      <c r="M67" s="144"/>
      <c r="N67" s="144"/>
      <c r="O67" s="144"/>
      <c r="P67" s="144"/>
      <c r="Q67" s="144"/>
      <c r="R67" s="145"/>
      <c r="S67" s="146"/>
      <c r="T67" s="135">
        <f t="shared" ref="T67" si="199">COUNTIF(M67:S67,"●")</f>
        <v>0</v>
      </c>
      <c r="U67" s="147">
        <f t="shared" ref="U67" si="200">IF(COUNTA(M67:S67)=0,-1,IF(OR(COUNTIF(M67:S67,"▲")&gt;6,AND(M66&lt;$N$9,$N$9&lt;S66)),0.285,IF(T66+T67=0,0,T67/(T67+T66))))</f>
        <v>-1</v>
      </c>
      <c r="V67" s="135" t="str">
        <f>TEXT(S66,"YYYY-MM")</f>
        <v>2026-07</v>
      </c>
      <c r="W67" s="140" cm="1">
        <f t="array" ref="W67">IF(V67=V66,0,SUMPRODUCT((M66:S66&gt;=$N$8)*(M66:S66 &lt;= $N$9)*(TEXT(M66:S66,"yyyy-mm")=V67)*(M67:S67 = "●")))</f>
        <v>0</v>
      </c>
      <c r="X67" s="140" cm="1">
        <f t="array" ref="X67">IF(V67=V66,0,SUMPRODUCT((M66:S66&gt;=$N$8)*(M66:S66 &lt;= $N$9)*(TEXT(M66:S66,"yyyy-mm")=V67)*(M67:S67 = "▲")))</f>
        <v>0</v>
      </c>
      <c r="Y67" s="140" cm="1">
        <f t="array" ref="Y67">IF(V67=V66,0,SUMPRODUCT((M66:S66&gt;=$N$8)*(M66:S66 &lt;= $N$9)*(TEXT(M66:S66,"yyyy-mm")=V67)*(M67:S67 = "★")))</f>
        <v>0</v>
      </c>
      <c r="Z67" s="135"/>
      <c r="AA67" s="135" t="str">
        <f t="shared" ref="AA67" si="201">IF(AK67&gt;=0.285,"OK","NG")</f>
        <v>NG</v>
      </c>
      <c r="AB67" s="136"/>
      <c r="AC67" s="144"/>
      <c r="AD67" s="144"/>
      <c r="AE67" s="144"/>
      <c r="AF67" s="144"/>
      <c r="AG67" s="144"/>
      <c r="AH67" s="145"/>
      <c r="AI67" s="146"/>
      <c r="AJ67" s="68">
        <f t="shared" ref="AJ67" si="202">COUNTIF(AC67:AI67,"●")</f>
        <v>0</v>
      </c>
      <c r="AK67" s="70">
        <f t="shared" ref="AK67" si="203">IF(COUNTA(AC67:AI67)=0,-1,IF(OR(COUNTIF(AC67:AI67,"▲")&gt;6,AND(AC66&lt;$N$9,$N$9&lt;AI66)),0.285,IF(AJ66+AJ67=0,0,AJ67/(AJ67+AJ66))))</f>
        <v>-1</v>
      </c>
      <c r="AL67" s="68" t="str">
        <f>TEXT(AI66,"YYYY-MM")</f>
        <v>2026-12</v>
      </c>
      <c r="AM67" s="69" cm="1">
        <f t="array" ref="AM67">IF(AL67=AL66,0,SUMPRODUCT((AC66:AI66&gt;=$N$8)*(AC66:AI66 &lt;= $N$9)*(TEXT(AC66:AI66,"yyyy-mm")=AL67)*(AC67:AI67 = "●")))</f>
        <v>0</v>
      </c>
      <c r="AN67" s="69" cm="1">
        <f t="array" ref="AN67">IF(AL67=AL66,0,SUMPRODUCT((AC66:AI66&gt;=$N$8)*(AC66:AI66 &lt;= $N$9)*(TEXT(AC66:AI66,"yyyy-mm")=AL67)*(AC67:AI67 = "▲")))</f>
        <v>0</v>
      </c>
      <c r="AO67" s="69" cm="1">
        <f t="array" ref="AO67">IF(AL67=AL66,0,SUMPRODUCT((AC66:AI66&gt;=$N$8)*(AC66:AI66 &lt;= $N$9)*(TEXT(AC66:AI66,"yyyy-mm")=AL67)*(AC67:AI67 = "★")))</f>
        <v>0</v>
      </c>
      <c r="AP67" s="68"/>
      <c r="AQ67" s="19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3"/>
    </row>
    <row r="68" spans="10:55" s="8" customFormat="1" ht="19.5" customHeight="1" x14ac:dyDescent="0.45">
      <c r="J68" s="86"/>
      <c r="K68" s="135"/>
      <c r="L68" s="132">
        <v>38</v>
      </c>
      <c r="M68" s="141">
        <f>S66+1</f>
        <v>46216</v>
      </c>
      <c r="N68" s="141">
        <f t="shared" ref="N68:S68" si="204">M68+1</f>
        <v>46217</v>
      </c>
      <c r="O68" s="141">
        <f t="shared" si="204"/>
        <v>46218</v>
      </c>
      <c r="P68" s="141">
        <f t="shared" si="204"/>
        <v>46219</v>
      </c>
      <c r="Q68" s="141">
        <f t="shared" si="204"/>
        <v>46220</v>
      </c>
      <c r="R68" s="142">
        <f t="shared" si="204"/>
        <v>46221</v>
      </c>
      <c r="S68" s="143">
        <f t="shared" si="204"/>
        <v>46222</v>
      </c>
      <c r="T68" s="135">
        <f t="shared" ref="T68" si="205">COUNTIF(M69:S69,"★")</f>
        <v>0</v>
      </c>
      <c r="U68" s="135"/>
      <c r="V68" s="135" t="str">
        <f>TEXT(M68,"YYYY-MM")</f>
        <v>2026-07</v>
      </c>
      <c r="W68" s="140" cm="1">
        <f t="array" ref="W68">SUMPRODUCT((M68:S68&gt;=$N$8)*(M68:S68 &lt;= $N$9)*(TEXT(M68:S68,"yyyy-mm")=V68)*(M69:S69 = "●"))</f>
        <v>0</v>
      </c>
      <c r="X68" s="140" cm="1">
        <f t="array" ref="X68">SUMPRODUCT((R68:S68&gt;=$N$8)*(R68:S68 &lt;= $N$9)*(TEXT(R68:S68,"yyyy-mm")=V68)*(R69:S69 = "▲"))</f>
        <v>0</v>
      </c>
      <c r="Y68" s="140" cm="1">
        <f t="array" ref="Y68">SUMPRODUCT((M68:S68&gt;=$N$8)*(M68:S68 &lt;= $N$9)*(TEXT(M68:S68,"yyyy-mm")=V68)*(M69:S69 = "★"))</f>
        <v>0</v>
      </c>
      <c r="Z68" s="135"/>
      <c r="AA68" s="135"/>
      <c r="AB68" s="132">
        <v>59</v>
      </c>
      <c r="AC68" s="141">
        <f>AI66+1</f>
        <v>46363</v>
      </c>
      <c r="AD68" s="141">
        <f t="shared" ref="AD68:AI68" si="206">AC68+1</f>
        <v>46364</v>
      </c>
      <c r="AE68" s="141">
        <f t="shared" si="206"/>
        <v>46365</v>
      </c>
      <c r="AF68" s="141">
        <f t="shared" si="206"/>
        <v>46366</v>
      </c>
      <c r="AG68" s="141">
        <f t="shared" si="206"/>
        <v>46367</v>
      </c>
      <c r="AH68" s="142">
        <f t="shared" si="206"/>
        <v>46368</v>
      </c>
      <c r="AI68" s="143">
        <f t="shared" si="206"/>
        <v>46369</v>
      </c>
      <c r="AJ68" s="68">
        <f t="shared" ref="AJ68" si="207">COUNTIF(AC69:AI69,"★")</f>
        <v>0</v>
      </c>
      <c r="AK68" s="68"/>
      <c r="AL68" s="68" t="str">
        <f>TEXT(AC68,"YYYY-MM")</f>
        <v>2026-12</v>
      </c>
      <c r="AM68" s="69" cm="1">
        <f t="array" ref="AM68">SUMPRODUCT((AC68:AI68&gt;=$N$8)*(AC68:AI68 &lt;= $N$9)*(TEXT(AC68:AI68,"yyyy-mm")=AL68)*(AC69:AI69 = "●"))</f>
        <v>0</v>
      </c>
      <c r="AN68" s="69" cm="1">
        <f t="array" ref="AN68">SUMPRODUCT((AH68:AI68&gt;=$N$8)*(AH68:AI68 &lt;= $N$9)*(TEXT(AH68:AI68,"yyyy-mm")=AL68)*(AH69:AI69 = "▲"))</f>
        <v>0</v>
      </c>
      <c r="AO68" s="69" cm="1">
        <f t="array" ref="AO68">SUMPRODUCT((AC68:AI68&gt;=$N$8)*(AC68:AI68 &lt;= $N$9)*(TEXT(AC68:AI68,"yyyy-mm")=AL68)*(AC69:AI69 = "★"))</f>
        <v>0</v>
      </c>
      <c r="AP68" s="68"/>
      <c r="AQ68" s="19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3"/>
    </row>
    <row r="69" spans="10:55" s="8" customFormat="1" ht="19.5" customHeight="1" thickBot="1" x14ac:dyDescent="0.5">
      <c r="J69" s="86"/>
      <c r="K69" s="135" t="str">
        <f t="shared" ref="K69" si="208">IF(U69&gt;=0.285,"OK","NG")</f>
        <v>NG</v>
      </c>
      <c r="L69" s="136"/>
      <c r="M69" s="144"/>
      <c r="N69" s="144"/>
      <c r="O69" s="144"/>
      <c r="P69" s="144"/>
      <c r="Q69" s="144"/>
      <c r="R69" s="145"/>
      <c r="S69" s="146"/>
      <c r="T69" s="135">
        <f t="shared" ref="T69" si="209">COUNTIF(M69:S69,"●")</f>
        <v>0</v>
      </c>
      <c r="U69" s="147">
        <f t="shared" ref="U69" si="210">IF(COUNTA(M69:S69)=0,-1,IF(OR(COUNTIF(M69:S69,"▲")&gt;6,AND(M68&lt;$N$9,$N$9&lt;S68)),0.285,IF(T68+T69=0,0,T69/(T69+T68))))</f>
        <v>-1</v>
      </c>
      <c r="V69" s="135" t="str">
        <f>TEXT(S68,"YYYY-MM")</f>
        <v>2026-07</v>
      </c>
      <c r="W69" s="140" cm="1">
        <f t="array" ref="W69">IF(V69=V68,0,SUMPRODUCT((M68:S68&gt;=$N$8)*(M68:S68 &lt;= $N$9)*(TEXT(M68:S68,"yyyy-mm")=V69)*(M69:S69 = "●")))</f>
        <v>0</v>
      </c>
      <c r="X69" s="140" cm="1">
        <f t="array" ref="X69">IF(V69=V68,0,SUMPRODUCT((M68:S68&gt;=$N$8)*(M68:S68 &lt;= $N$9)*(TEXT(M68:S68,"yyyy-mm")=V69)*(M69:S69 = "▲")))</f>
        <v>0</v>
      </c>
      <c r="Y69" s="140" cm="1">
        <f t="array" ref="Y69">IF(V69=V68,0,SUMPRODUCT((M68:S68&gt;=$N$8)*(M68:S68 &lt;= $N$9)*(TEXT(M68:S68,"yyyy-mm")=V69)*(M69:S69 = "★")))</f>
        <v>0</v>
      </c>
      <c r="Z69" s="135"/>
      <c r="AA69" s="135" t="str">
        <f t="shared" ref="AA69" si="211">IF(AK69&gt;=0.285,"OK","NG")</f>
        <v>NG</v>
      </c>
      <c r="AB69" s="136"/>
      <c r="AC69" s="144"/>
      <c r="AD69" s="144"/>
      <c r="AE69" s="144"/>
      <c r="AF69" s="144"/>
      <c r="AG69" s="144"/>
      <c r="AH69" s="145"/>
      <c r="AI69" s="146"/>
      <c r="AJ69" s="68">
        <f t="shared" ref="AJ69" si="212">COUNTIF(AC69:AI69,"●")</f>
        <v>0</v>
      </c>
      <c r="AK69" s="70">
        <f t="shared" ref="AK69" si="213">IF(COUNTA(AC69:AI69)=0,-1,IF(OR(COUNTIF(AC69:AI69,"▲")&gt;6,AND(AC68&lt;$N$9,$N$9&lt;AI68)),0.285,IF(AJ68+AJ69=0,0,AJ69/(AJ69+AJ68))))</f>
        <v>-1</v>
      </c>
      <c r="AL69" s="68" t="str">
        <f>TEXT(AI68,"YYYY-MM")</f>
        <v>2026-12</v>
      </c>
      <c r="AM69" s="69" cm="1">
        <f t="array" ref="AM69">IF(AL69=AL68,0,SUMPRODUCT((AC68:AI68&gt;=$N$8)*(AC68:AI68 &lt;= $N$9)*(TEXT(AC68:AI68,"yyyy-mm")=AL69)*(AC69:AI69 = "●")))</f>
        <v>0</v>
      </c>
      <c r="AN69" s="69" cm="1">
        <f t="array" ref="AN69">IF(AL69=AL68,0,SUMPRODUCT((AC68:AI68&gt;=$N$8)*(AC68:AI68 &lt;= $N$9)*(TEXT(AC68:AI68,"yyyy-mm")=AL69)*(AC69:AI69 = "▲")))</f>
        <v>0</v>
      </c>
      <c r="AO69" s="69" cm="1">
        <f t="array" ref="AO69">IF(AL69=AL68,0,SUMPRODUCT((AC68:AI68&gt;=$N$8)*(AC68:AI68 &lt;= $N$9)*(TEXT(AC68:AI68,"yyyy-mm")=AL69)*(AC69:AI69 = "★")))</f>
        <v>0</v>
      </c>
      <c r="AP69" s="68"/>
      <c r="AQ69" s="19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3"/>
    </row>
    <row r="70" spans="10:55" s="8" customFormat="1" ht="19.5" customHeight="1" x14ac:dyDescent="0.45">
      <c r="J70" s="86"/>
      <c r="K70" s="135"/>
      <c r="L70" s="132">
        <v>39</v>
      </c>
      <c r="M70" s="141">
        <f>S68+1</f>
        <v>46223</v>
      </c>
      <c r="N70" s="141">
        <f t="shared" ref="N70:S70" si="214">M70+1</f>
        <v>46224</v>
      </c>
      <c r="O70" s="141">
        <f t="shared" si="214"/>
        <v>46225</v>
      </c>
      <c r="P70" s="141">
        <f t="shared" si="214"/>
        <v>46226</v>
      </c>
      <c r="Q70" s="141">
        <f t="shared" si="214"/>
        <v>46227</v>
      </c>
      <c r="R70" s="142">
        <f t="shared" si="214"/>
        <v>46228</v>
      </c>
      <c r="S70" s="143">
        <f t="shared" si="214"/>
        <v>46229</v>
      </c>
      <c r="T70" s="135">
        <f t="shared" ref="T70" si="215">COUNTIF(M71:S71,"★")</f>
        <v>0</v>
      </c>
      <c r="U70" s="135"/>
      <c r="V70" s="135" t="str">
        <f>TEXT(M70,"YYYY-MM")</f>
        <v>2026-07</v>
      </c>
      <c r="W70" s="140" cm="1">
        <f t="array" ref="W70">SUMPRODUCT((M70:S70&gt;=$N$8)*(M70:S70 &lt;= $N$9)*(TEXT(M70:S70,"yyyy-mm")=V70)*(M71:S71 = "●"))</f>
        <v>0</v>
      </c>
      <c r="X70" s="140" cm="1">
        <f t="array" ref="X70">SUMPRODUCT((R70:S70&gt;=$N$8)*(R70:S70 &lt;= $N$9)*(TEXT(R70:S70,"yyyy-mm")=V70)*(R71:S71 = "▲"))</f>
        <v>0</v>
      </c>
      <c r="Y70" s="140" cm="1">
        <f t="array" ref="Y70">SUMPRODUCT((M70:S70&gt;=$N$8)*(M70:S70 &lt;= $N$9)*(TEXT(M70:S70,"yyyy-mm")=V70)*(M71:S71 = "★"))</f>
        <v>0</v>
      </c>
      <c r="Z70" s="135"/>
      <c r="AA70" s="135"/>
      <c r="AB70" s="132">
        <v>60</v>
      </c>
      <c r="AC70" s="141">
        <f>AI68+1</f>
        <v>46370</v>
      </c>
      <c r="AD70" s="141">
        <f t="shared" ref="AD70:AI70" si="216">AC70+1</f>
        <v>46371</v>
      </c>
      <c r="AE70" s="141">
        <f t="shared" si="216"/>
        <v>46372</v>
      </c>
      <c r="AF70" s="141">
        <f t="shared" si="216"/>
        <v>46373</v>
      </c>
      <c r="AG70" s="141">
        <f t="shared" si="216"/>
        <v>46374</v>
      </c>
      <c r="AH70" s="142">
        <f t="shared" si="216"/>
        <v>46375</v>
      </c>
      <c r="AI70" s="143">
        <f t="shared" si="216"/>
        <v>46376</v>
      </c>
      <c r="AJ70" s="68">
        <f t="shared" ref="AJ70" si="217">COUNTIF(AC71:AI71,"★")</f>
        <v>0</v>
      </c>
      <c r="AK70" s="68"/>
      <c r="AL70" s="68" t="str">
        <f>TEXT(AC70,"YYYY-MM")</f>
        <v>2026-12</v>
      </c>
      <c r="AM70" s="69" cm="1">
        <f t="array" ref="AM70">SUMPRODUCT((AC70:AI70&gt;=$N$8)*(AC70:AI70 &lt;= $N$9)*(TEXT(AC70:AI70,"yyyy-mm")=AL70)*(AC71:AI71 = "●"))</f>
        <v>0</v>
      </c>
      <c r="AN70" s="69" cm="1">
        <f t="array" ref="AN70">SUMPRODUCT((AH70:AI70&gt;=$N$8)*(AH70:AI70 &lt;= $N$9)*(TEXT(AH70:AI70,"yyyy-mm")=AL70)*(AH71:AI71 = "▲"))</f>
        <v>0</v>
      </c>
      <c r="AO70" s="69" cm="1">
        <f t="array" ref="AO70">SUMPRODUCT((AC70:AI70&gt;=$N$8)*(AC70:AI70 &lt;= $N$9)*(TEXT(AC70:AI70,"yyyy-mm")=AL70)*(AC71:AI71 = "★"))</f>
        <v>0</v>
      </c>
      <c r="AP70" s="68"/>
      <c r="AQ70" s="19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3"/>
    </row>
    <row r="71" spans="10:55" s="8" customFormat="1" ht="19.5" customHeight="1" thickBot="1" x14ac:dyDescent="0.5">
      <c r="J71" s="86"/>
      <c r="K71" s="135" t="str">
        <f t="shared" ref="K71" si="218">IF(U71&gt;=0.285,"OK","NG")</f>
        <v>NG</v>
      </c>
      <c r="L71" s="136"/>
      <c r="M71" s="144"/>
      <c r="N71" s="144"/>
      <c r="O71" s="144"/>
      <c r="P71" s="144"/>
      <c r="Q71" s="144"/>
      <c r="R71" s="145"/>
      <c r="S71" s="146"/>
      <c r="T71" s="135">
        <f t="shared" ref="T71" si="219">COUNTIF(M71:S71,"●")</f>
        <v>0</v>
      </c>
      <c r="U71" s="147">
        <f t="shared" ref="U71" si="220">IF(COUNTA(M71:S71)=0,-1,IF(OR(COUNTIF(M71:S71,"▲")&gt;6,AND(M70&lt;$N$9,$N$9&lt;S70)),0.285,IF(T70+T71=0,0,T71/(T71+T70))))</f>
        <v>-1</v>
      </c>
      <c r="V71" s="135" t="str">
        <f>TEXT(S70,"YYYY-MM")</f>
        <v>2026-07</v>
      </c>
      <c r="W71" s="140" cm="1">
        <f t="array" ref="W71">IF(V71=V70,0,SUMPRODUCT((M70:S70&gt;=$N$8)*(M70:S70 &lt;= $N$9)*(TEXT(M70:S70,"yyyy-mm")=V71)*(M71:S71 = "●")))</f>
        <v>0</v>
      </c>
      <c r="X71" s="140" cm="1">
        <f t="array" ref="X71">IF(V71=V70,0,SUMPRODUCT((M70:S70&gt;=$N$8)*(M70:S70 &lt;= $N$9)*(TEXT(M70:S70,"yyyy-mm")=V71)*(M71:S71 = "▲")))</f>
        <v>0</v>
      </c>
      <c r="Y71" s="140" cm="1">
        <f t="array" ref="Y71">IF(V71=V70,0,SUMPRODUCT((M70:S70&gt;=$N$8)*(M70:S70 &lt;= $N$9)*(TEXT(M70:S70,"yyyy-mm")=V71)*(M71:S71 = "★")))</f>
        <v>0</v>
      </c>
      <c r="Z71" s="135"/>
      <c r="AA71" s="135" t="str">
        <f t="shared" ref="AA71" si="221">IF(AK71&gt;=0.285,"OK","NG")</f>
        <v>NG</v>
      </c>
      <c r="AB71" s="136"/>
      <c r="AC71" s="144"/>
      <c r="AD71" s="144"/>
      <c r="AE71" s="144"/>
      <c r="AF71" s="144"/>
      <c r="AG71" s="144"/>
      <c r="AH71" s="145"/>
      <c r="AI71" s="146"/>
      <c r="AJ71" s="68">
        <f t="shared" ref="AJ71" si="222">COUNTIF(AC71:AI71,"●")</f>
        <v>0</v>
      </c>
      <c r="AK71" s="70">
        <f t="shared" ref="AK71" si="223">IF(COUNTA(AC71:AI71)=0,-1,IF(OR(COUNTIF(AC71:AI71,"▲")&gt;6,AND(AC70&lt;$N$9,$N$9&lt;AI70)),0.285,IF(AJ70+AJ71=0,0,AJ71/(AJ71+AJ70))))</f>
        <v>-1</v>
      </c>
      <c r="AL71" s="68" t="str">
        <f>TEXT(AI70,"YYYY-MM")</f>
        <v>2026-12</v>
      </c>
      <c r="AM71" s="69" cm="1">
        <f t="array" ref="AM71">IF(AL71=AL70,0,SUMPRODUCT((AC70:AI70&gt;=$N$8)*(AC70:AI70 &lt;= $N$9)*(TEXT(AC70:AI70,"yyyy-mm")=AL71)*(AC71:AI71 = "●")))</f>
        <v>0</v>
      </c>
      <c r="AN71" s="69" cm="1">
        <f t="array" ref="AN71">IF(AL71=AL70,0,SUMPRODUCT((AC70:AI70&gt;=$N$8)*(AC70:AI70 &lt;= $N$9)*(TEXT(AC70:AI70,"yyyy-mm")=AL71)*(AC71:AI71 = "▲")))</f>
        <v>0</v>
      </c>
      <c r="AO71" s="69" cm="1">
        <f t="array" ref="AO71">IF(AL71=AL70,0,SUMPRODUCT((AC70:AI70&gt;=$N$8)*(AC70:AI70 &lt;= $N$9)*(TEXT(AC70:AI70,"yyyy-mm")=AL71)*(AC71:AI71 = "★")))</f>
        <v>0</v>
      </c>
      <c r="AP71" s="68"/>
      <c r="AQ71" s="19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3"/>
    </row>
    <row r="72" spans="10:55" s="8" customFormat="1" ht="19.5" customHeight="1" x14ac:dyDescent="0.45">
      <c r="J72" s="86"/>
      <c r="K72" s="135"/>
      <c r="L72" s="132">
        <v>40</v>
      </c>
      <c r="M72" s="141">
        <f>S70+1</f>
        <v>46230</v>
      </c>
      <c r="N72" s="141">
        <f t="shared" ref="N72:S72" si="224">M72+1</f>
        <v>46231</v>
      </c>
      <c r="O72" s="141">
        <f t="shared" si="224"/>
        <v>46232</v>
      </c>
      <c r="P72" s="141">
        <f t="shared" si="224"/>
        <v>46233</v>
      </c>
      <c r="Q72" s="141">
        <f t="shared" si="224"/>
        <v>46234</v>
      </c>
      <c r="R72" s="142">
        <f t="shared" si="224"/>
        <v>46235</v>
      </c>
      <c r="S72" s="143">
        <f t="shared" si="224"/>
        <v>46236</v>
      </c>
      <c r="T72" s="135">
        <f t="shared" ref="T72" si="225">COUNTIF(M73:S73,"★")</f>
        <v>0</v>
      </c>
      <c r="U72" s="135"/>
      <c r="V72" s="135" t="str">
        <f>TEXT(M72,"YYYY-MM")</f>
        <v>2026-07</v>
      </c>
      <c r="W72" s="140" cm="1">
        <f t="array" ref="W72">SUMPRODUCT((M72:S72&gt;=$N$8)*(M72:S72 &lt;= $N$9)*(TEXT(M72:S72,"yyyy-mm")=V72)*(M73:S73 = "●"))</f>
        <v>0</v>
      </c>
      <c r="X72" s="140" cm="1">
        <f t="array" ref="X72">SUMPRODUCT((R72:S72&gt;=$N$8)*(R72:S72 &lt;= $N$9)*(TEXT(R72:S72,"yyyy-mm")=V72)*(R73:S73 = "▲"))</f>
        <v>0</v>
      </c>
      <c r="Y72" s="140" cm="1">
        <f t="array" ref="Y72">SUMPRODUCT((M72:S72&gt;=$N$8)*(M72:S72 &lt;= $N$9)*(TEXT(M72:S72,"yyyy-mm")=V72)*(M73:S73 = "★"))</f>
        <v>0</v>
      </c>
      <c r="Z72" s="135"/>
      <c r="AA72" s="135"/>
      <c r="AB72" s="132">
        <v>61</v>
      </c>
      <c r="AC72" s="141">
        <f>AI70+1</f>
        <v>46377</v>
      </c>
      <c r="AD72" s="141">
        <f t="shared" ref="AD72:AI72" si="226">AC72+1</f>
        <v>46378</v>
      </c>
      <c r="AE72" s="141">
        <f t="shared" si="226"/>
        <v>46379</v>
      </c>
      <c r="AF72" s="141">
        <f t="shared" si="226"/>
        <v>46380</v>
      </c>
      <c r="AG72" s="141">
        <f t="shared" si="226"/>
        <v>46381</v>
      </c>
      <c r="AH72" s="142">
        <f t="shared" si="226"/>
        <v>46382</v>
      </c>
      <c r="AI72" s="143">
        <f t="shared" si="226"/>
        <v>46383</v>
      </c>
      <c r="AJ72" s="68">
        <f t="shared" ref="AJ72" si="227">COUNTIF(AC73:AI73,"★")</f>
        <v>0</v>
      </c>
      <c r="AK72" s="68"/>
      <c r="AL72" s="68" t="str">
        <f>TEXT(AC72,"YYYY-MM")</f>
        <v>2026-12</v>
      </c>
      <c r="AM72" s="69" cm="1">
        <f t="array" ref="AM72">SUMPRODUCT((AC72:AI72&gt;=$N$8)*(AC72:AI72 &lt;= $N$9)*(TEXT(AC72:AI72,"yyyy-mm")=AL72)*(AC73:AI73 = "●"))</f>
        <v>0</v>
      </c>
      <c r="AN72" s="69" cm="1">
        <f t="array" ref="AN72">SUMPRODUCT((AH72:AI72&gt;=$N$8)*(AH72:AI72 &lt;= $N$9)*(TEXT(AH72:AI72,"yyyy-mm")=AL72)*(AH73:AI73 = "▲"))</f>
        <v>0</v>
      </c>
      <c r="AO72" s="69" cm="1">
        <f t="array" ref="AO72">SUMPRODUCT((AC72:AI72&gt;=$N$8)*(AC72:AI72 &lt;= $N$9)*(TEXT(AC72:AI72,"yyyy-mm")=AL72)*(AC73:AI73 = "★"))</f>
        <v>0</v>
      </c>
      <c r="AP72" s="68"/>
      <c r="AQ72" s="19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3"/>
    </row>
    <row r="73" spans="10:55" s="8" customFormat="1" ht="19.5" customHeight="1" thickBot="1" x14ac:dyDescent="0.5">
      <c r="J73" s="86"/>
      <c r="K73" s="135" t="str">
        <f t="shared" ref="K73" si="228">IF(U73&gt;=0.285,"OK","NG")</f>
        <v>NG</v>
      </c>
      <c r="L73" s="136"/>
      <c r="M73" s="144"/>
      <c r="N73" s="144"/>
      <c r="O73" s="144"/>
      <c r="P73" s="144"/>
      <c r="Q73" s="144"/>
      <c r="R73" s="145"/>
      <c r="S73" s="146"/>
      <c r="T73" s="135">
        <f t="shared" ref="T73" si="229">COUNTIF(M73:S73,"●")</f>
        <v>0</v>
      </c>
      <c r="U73" s="147">
        <f t="shared" ref="U73" si="230">IF(COUNTA(M73:S73)=0,-1,IF(OR(COUNTIF(M73:S73,"▲")&gt;6,AND(M72&lt;$N$9,$N$9&lt;S72)),0.285,IF(T72+T73=0,0,T73/(T73+T72))))</f>
        <v>-1</v>
      </c>
      <c r="V73" s="135" t="str">
        <f>TEXT(S72,"YYYY-MM")</f>
        <v>2026-08</v>
      </c>
      <c r="W73" s="140" cm="1">
        <f t="array" ref="W73">IF(V73=V72,0,SUMPRODUCT((M72:S72&gt;=$N$8)*(M72:S72 &lt;= $N$9)*(TEXT(M72:S72,"yyyy-mm")=V73)*(M73:S73 = "●")))</f>
        <v>0</v>
      </c>
      <c r="X73" s="140" cm="1">
        <f t="array" ref="X73">IF(V73=V72,0,SUMPRODUCT((M72:S72&gt;=$N$8)*(M72:S72 &lt;= $N$9)*(TEXT(M72:S72,"yyyy-mm")=V73)*(M73:S73 = "▲")))</f>
        <v>0</v>
      </c>
      <c r="Y73" s="140" cm="1">
        <f t="array" ref="Y73">IF(V73=V72,0,SUMPRODUCT((M72:S72&gt;=$N$8)*(M72:S72 &lt;= $N$9)*(TEXT(M72:S72,"yyyy-mm")=V73)*(M73:S73 = "★")))</f>
        <v>0</v>
      </c>
      <c r="Z73" s="135"/>
      <c r="AA73" s="135" t="str">
        <f t="shared" ref="AA73" si="231">IF(AK73&gt;=0.285,"OK","NG")</f>
        <v>NG</v>
      </c>
      <c r="AB73" s="136"/>
      <c r="AC73" s="144"/>
      <c r="AD73" s="144"/>
      <c r="AE73" s="144"/>
      <c r="AF73" s="144"/>
      <c r="AG73" s="144"/>
      <c r="AH73" s="145"/>
      <c r="AI73" s="146"/>
      <c r="AJ73" s="68">
        <f t="shared" ref="AJ73" si="232">COUNTIF(AC73:AI73,"●")</f>
        <v>0</v>
      </c>
      <c r="AK73" s="70">
        <f t="shared" ref="AK73" si="233">IF(COUNTA(AC73:AI73)=0,-1,IF(OR(COUNTIF(AC73:AI73,"▲")&gt;6,AND(AC72&lt;$N$9,$N$9&lt;AI72)),0.285,IF(AJ72+AJ73=0,0,AJ73/(AJ73+AJ72))))</f>
        <v>-1</v>
      </c>
      <c r="AL73" s="68" t="str">
        <f>TEXT(AI72,"YYYY-MM")</f>
        <v>2026-12</v>
      </c>
      <c r="AM73" s="69" cm="1">
        <f t="array" ref="AM73">IF(AL73=AL72,0,SUMPRODUCT((AC72:AI72&gt;=$N$8)*(AC72:AI72 &lt;= $N$9)*(TEXT(AC72:AI72,"yyyy-mm")=AL73)*(AC73:AI73 = "●")))</f>
        <v>0</v>
      </c>
      <c r="AN73" s="69" cm="1">
        <f t="array" ref="AN73">IF(AL73=AL72,0,SUMPRODUCT((AC72:AI72&gt;=$N$8)*(AC72:AI72 &lt;= $N$9)*(TEXT(AC72:AI72,"yyyy-mm")=AL73)*(AC73:AI73 = "▲")))</f>
        <v>0</v>
      </c>
      <c r="AO73" s="69" cm="1">
        <f t="array" ref="AO73">IF(AL73=AL72,0,SUMPRODUCT((AC72:AI72&gt;=$N$8)*(AC72:AI72 &lt;= $N$9)*(TEXT(AC72:AI72,"yyyy-mm")=AL73)*(AC73:AI73 = "★")))</f>
        <v>0</v>
      </c>
      <c r="AP73" s="68"/>
      <c r="AQ73" s="19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3"/>
    </row>
    <row r="74" spans="10:55" s="8" customFormat="1" ht="19.5" customHeight="1" x14ac:dyDescent="0.45">
      <c r="J74" s="86"/>
      <c r="K74" s="135"/>
      <c r="L74" s="132">
        <v>41</v>
      </c>
      <c r="M74" s="141">
        <f>S72+1</f>
        <v>46237</v>
      </c>
      <c r="N74" s="141">
        <f t="shared" ref="N74:S74" si="234">M74+1</f>
        <v>46238</v>
      </c>
      <c r="O74" s="141">
        <f t="shared" si="234"/>
        <v>46239</v>
      </c>
      <c r="P74" s="141">
        <f t="shared" si="234"/>
        <v>46240</v>
      </c>
      <c r="Q74" s="141">
        <f t="shared" si="234"/>
        <v>46241</v>
      </c>
      <c r="R74" s="142">
        <f t="shared" si="234"/>
        <v>46242</v>
      </c>
      <c r="S74" s="143">
        <f t="shared" si="234"/>
        <v>46243</v>
      </c>
      <c r="T74" s="135">
        <f t="shared" ref="T74" si="235">COUNTIF(M75:S75,"★")</f>
        <v>0</v>
      </c>
      <c r="U74" s="135"/>
      <c r="V74" s="135" t="str">
        <f>TEXT(M74,"YYYY-MM")</f>
        <v>2026-08</v>
      </c>
      <c r="W74" s="140" cm="1">
        <f t="array" ref="W74">SUMPRODUCT((M74:S74&gt;=$N$8)*(M74:S74 &lt;= $N$9)*(TEXT(M74:S74,"yyyy-mm")=V74)*(M75:S75 = "●"))</f>
        <v>0</v>
      </c>
      <c r="X74" s="140" cm="1">
        <f t="array" ref="X74">SUMPRODUCT((R74:S74&gt;=$N$8)*(R74:S74 &lt;= $N$9)*(TEXT(R74:S74,"yyyy-mm")=V74)*(R75:S75 = "▲"))</f>
        <v>0</v>
      </c>
      <c r="Y74" s="140" cm="1">
        <f t="array" ref="Y74">SUMPRODUCT((M74:S74&gt;=$N$8)*(M74:S74 &lt;= $N$9)*(TEXT(M74:S74,"yyyy-mm")=V74)*(M75:S75 = "★"))</f>
        <v>0</v>
      </c>
      <c r="Z74" s="135"/>
      <c r="AA74" s="135"/>
      <c r="AB74" s="132">
        <v>62</v>
      </c>
      <c r="AC74" s="141">
        <f>AI72+1</f>
        <v>46384</v>
      </c>
      <c r="AD74" s="141">
        <f t="shared" ref="AD74:AI74" si="236">AC74+1</f>
        <v>46385</v>
      </c>
      <c r="AE74" s="141">
        <f t="shared" si="236"/>
        <v>46386</v>
      </c>
      <c r="AF74" s="141">
        <f t="shared" si="236"/>
        <v>46387</v>
      </c>
      <c r="AG74" s="141">
        <f t="shared" si="236"/>
        <v>46388</v>
      </c>
      <c r="AH74" s="142">
        <f t="shared" si="236"/>
        <v>46389</v>
      </c>
      <c r="AI74" s="143">
        <f t="shared" si="236"/>
        <v>46390</v>
      </c>
      <c r="AJ74" s="68">
        <f t="shared" ref="AJ74" si="237">COUNTIF(AC75:AI75,"★")</f>
        <v>0</v>
      </c>
      <c r="AK74" s="68"/>
      <c r="AL74" s="68" t="str">
        <f>TEXT(AC74,"YYYY-MM")</f>
        <v>2026-12</v>
      </c>
      <c r="AM74" s="69" cm="1">
        <f t="array" ref="AM74">SUMPRODUCT((AC74:AI74&gt;=$N$8)*(AC74:AI74 &lt;= $N$9)*(TEXT(AC74:AI74,"yyyy-mm")=AL74)*(AC75:AI75 = "●"))</f>
        <v>0</v>
      </c>
      <c r="AN74" s="69" cm="1">
        <f t="array" ref="AN74">SUMPRODUCT((AH74:AI74&gt;=$N$8)*(AH74:AI74 &lt;= $N$9)*(TEXT(AH74:AI74,"yyyy-mm")=AL74)*(AH75:AI75 = "▲"))</f>
        <v>0</v>
      </c>
      <c r="AO74" s="69" cm="1">
        <f t="array" ref="AO74">SUMPRODUCT((AC74:AI74&gt;=$N$8)*(AC74:AI74 &lt;= $N$9)*(TEXT(AC74:AI74,"yyyy-mm")=AL74)*(AC75:AI75 = "★"))</f>
        <v>0</v>
      </c>
      <c r="AP74" s="68"/>
      <c r="AQ74" s="19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3"/>
    </row>
    <row r="75" spans="10:55" s="8" customFormat="1" ht="19.5" customHeight="1" thickBot="1" x14ac:dyDescent="0.5">
      <c r="J75" s="86"/>
      <c r="K75" s="135" t="str">
        <f t="shared" ref="K75" si="238">IF(U75&gt;=0.285,"OK","NG")</f>
        <v>NG</v>
      </c>
      <c r="L75" s="136"/>
      <c r="M75" s="144"/>
      <c r="N75" s="144"/>
      <c r="O75" s="144"/>
      <c r="P75" s="144"/>
      <c r="Q75" s="144"/>
      <c r="R75" s="145"/>
      <c r="S75" s="146"/>
      <c r="T75" s="135">
        <f t="shared" ref="T75" si="239">COUNTIF(M75:S75,"●")</f>
        <v>0</v>
      </c>
      <c r="U75" s="147">
        <f t="shared" ref="U75" si="240">IF(COUNTA(M75:S75)=0,-1,IF(OR(COUNTIF(M75:S75,"▲")&gt;6,AND(M74&lt;$N$9,$N$9&lt;S74)),0.285,IF(T74+T75=0,0,T75/(T75+T74))))</f>
        <v>-1</v>
      </c>
      <c r="V75" s="135" t="str">
        <f>TEXT(S74,"YYYY-MM")</f>
        <v>2026-08</v>
      </c>
      <c r="W75" s="140" cm="1">
        <f t="array" ref="W75">IF(V75=V74,0,SUMPRODUCT((M74:S74&gt;=$N$8)*(M74:S74 &lt;= $N$9)*(TEXT(M74:S74,"yyyy-mm")=V75)*(M75:S75 = "●")))</f>
        <v>0</v>
      </c>
      <c r="X75" s="140" cm="1">
        <f t="array" ref="X75">IF(V75=V74,0,SUMPRODUCT((M74:S74&gt;=$N$8)*(M74:S74 &lt;= $N$9)*(TEXT(M74:S74,"yyyy-mm")=V75)*(M75:S75 = "▲")))</f>
        <v>0</v>
      </c>
      <c r="Y75" s="140" cm="1">
        <f t="array" ref="Y75">IF(V75=V74,0,SUMPRODUCT((M74:S74&gt;=$N$8)*(M74:S74 &lt;= $N$9)*(TEXT(M74:S74,"yyyy-mm")=V75)*(M75:S75 = "★")))</f>
        <v>0</v>
      </c>
      <c r="Z75" s="135"/>
      <c r="AA75" s="135" t="str">
        <f t="shared" ref="AA75" si="241">IF(AK75&gt;=0.285,"OK","NG")</f>
        <v>NG</v>
      </c>
      <c r="AB75" s="136"/>
      <c r="AC75" s="144"/>
      <c r="AD75" s="144"/>
      <c r="AE75" s="144"/>
      <c r="AF75" s="144"/>
      <c r="AG75" s="144"/>
      <c r="AH75" s="145"/>
      <c r="AI75" s="146"/>
      <c r="AJ75" s="68">
        <f t="shared" ref="AJ75" si="242">COUNTIF(AC75:AI75,"●")</f>
        <v>0</v>
      </c>
      <c r="AK75" s="70">
        <f t="shared" ref="AK75" si="243">IF(COUNTA(AC75:AI75)=0,-1,IF(OR(COUNTIF(AC75:AI75,"▲")&gt;6,AND(AC74&lt;$N$9,$N$9&lt;AI74)),0.285,IF(AJ74+AJ75=0,0,AJ75/(AJ75+AJ74))))</f>
        <v>-1</v>
      </c>
      <c r="AL75" s="68" t="str">
        <f>TEXT(AI74,"YYYY-MM")</f>
        <v>2027-01</v>
      </c>
      <c r="AM75" s="69" cm="1">
        <f t="array" ref="AM75">IF(AL75=AL74,0,SUMPRODUCT((AC74:AI74&gt;=$N$8)*(AC74:AI74 &lt;= $N$9)*(TEXT(AC74:AI74,"yyyy-mm")=AL75)*(AC75:AI75 = "●")))</f>
        <v>0</v>
      </c>
      <c r="AN75" s="69" cm="1">
        <f t="array" ref="AN75">IF(AL75=AL74,0,SUMPRODUCT((AC74:AI74&gt;=$N$8)*(AC74:AI74 &lt;= $N$9)*(TEXT(AC74:AI74,"yyyy-mm")=AL75)*(AC75:AI75 = "▲")))</f>
        <v>0</v>
      </c>
      <c r="AO75" s="69" cm="1">
        <f t="array" ref="AO75">IF(AL75=AL74,0,SUMPRODUCT((AC74:AI74&gt;=$N$8)*(AC74:AI74 &lt;= $N$9)*(TEXT(AC74:AI74,"yyyy-mm")=AL75)*(AC75:AI75 = "★")))</f>
        <v>0</v>
      </c>
      <c r="AP75" s="68"/>
      <c r="AQ75" s="19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3"/>
    </row>
    <row r="76" spans="10:55" s="8" customFormat="1" ht="19.5" customHeight="1" x14ac:dyDescent="0.45">
      <c r="J76" s="86"/>
      <c r="K76" s="135"/>
      <c r="L76" s="132">
        <v>42</v>
      </c>
      <c r="M76" s="141">
        <f>S74+1</f>
        <v>46244</v>
      </c>
      <c r="N76" s="141">
        <f t="shared" ref="N76:S76" si="244">M76+1</f>
        <v>46245</v>
      </c>
      <c r="O76" s="141">
        <f t="shared" si="244"/>
        <v>46246</v>
      </c>
      <c r="P76" s="141">
        <f t="shared" si="244"/>
        <v>46247</v>
      </c>
      <c r="Q76" s="141">
        <f t="shared" si="244"/>
        <v>46248</v>
      </c>
      <c r="R76" s="142">
        <f t="shared" si="244"/>
        <v>46249</v>
      </c>
      <c r="S76" s="143">
        <f t="shared" si="244"/>
        <v>46250</v>
      </c>
      <c r="T76" s="135">
        <f t="shared" ref="T76" si="245">COUNTIF(M77:S77,"★")</f>
        <v>0</v>
      </c>
      <c r="U76" s="135"/>
      <c r="V76" s="135" t="str">
        <f>TEXT(M76,"YYYY-MM")</f>
        <v>2026-08</v>
      </c>
      <c r="W76" s="140" cm="1">
        <f t="array" ref="W76">SUMPRODUCT((M76:S76&gt;=$N$8)*(M76:S76 &lt;= $N$9)*(TEXT(M76:S76,"yyyy-mm")=V76)*(M77:S77 = "●"))</f>
        <v>0</v>
      </c>
      <c r="X76" s="140" cm="1">
        <f t="array" ref="X76">SUMPRODUCT((R76:S76&gt;=$N$8)*(R76:S76 &lt;= $N$9)*(TEXT(R76:S76,"yyyy-mm")=V76)*(R77:S77 = "▲"))</f>
        <v>0</v>
      </c>
      <c r="Y76" s="140" cm="1">
        <f t="array" ref="Y76">SUMPRODUCT((M76:S76&gt;=$N$8)*(M76:S76 &lt;= $N$9)*(TEXT(M76:S76,"yyyy-mm")=V76)*(M77:S77 = "★"))</f>
        <v>0</v>
      </c>
      <c r="Z76" s="135"/>
      <c r="AA76" s="135"/>
      <c r="AB76" s="132">
        <v>63</v>
      </c>
      <c r="AC76" s="141">
        <f>AI74+1</f>
        <v>46391</v>
      </c>
      <c r="AD76" s="141">
        <f t="shared" ref="AD76:AI76" si="246">AC76+1</f>
        <v>46392</v>
      </c>
      <c r="AE76" s="141">
        <f t="shared" si="246"/>
        <v>46393</v>
      </c>
      <c r="AF76" s="141">
        <f t="shared" si="246"/>
        <v>46394</v>
      </c>
      <c r="AG76" s="141">
        <f t="shared" si="246"/>
        <v>46395</v>
      </c>
      <c r="AH76" s="142">
        <f t="shared" si="246"/>
        <v>46396</v>
      </c>
      <c r="AI76" s="143">
        <f t="shared" si="246"/>
        <v>46397</v>
      </c>
      <c r="AJ76" s="68">
        <f t="shared" ref="AJ76" si="247">COUNTIF(AC77:AI77,"★")</f>
        <v>0</v>
      </c>
      <c r="AK76" s="68"/>
      <c r="AL76" s="68" t="str">
        <f>TEXT(AC76,"YYYY-MM")</f>
        <v>2027-01</v>
      </c>
      <c r="AM76" s="69" cm="1">
        <f t="array" ref="AM76">SUMPRODUCT((AC76:AI76&gt;=$N$8)*(AC76:AI76 &lt;= $N$9)*(TEXT(AC76:AI76,"yyyy-mm")=AL76)*(AC77:AI77 = "●"))</f>
        <v>0</v>
      </c>
      <c r="AN76" s="69" cm="1">
        <f t="array" ref="AN76">SUMPRODUCT((AH76:AI76&gt;=$N$8)*(AH76:AI76 &lt;= $N$9)*(TEXT(AH76:AI76,"yyyy-mm")=AL76)*(AH77:AI77 = "▲"))</f>
        <v>0</v>
      </c>
      <c r="AO76" s="69" cm="1">
        <f t="array" ref="AO76">SUMPRODUCT((AC76:AI76&gt;=$N$8)*(AC76:AI76 &lt;= $N$9)*(TEXT(AC76:AI76,"yyyy-mm")=AL76)*(AC77:AI77 = "★"))</f>
        <v>0</v>
      </c>
      <c r="AP76" s="68"/>
      <c r="AQ76" s="19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3"/>
    </row>
    <row r="77" spans="10:55" s="8" customFormat="1" ht="19.5" customHeight="1" thickBot="1" x14ac:dyDescent="0.5">
      <c r="J77" s="86"/>
      <c r="K77" s="135" t="str">
        <f t="shared" ref="K77" si="248">IF(U77&gt;=0.285,"OK","NG")</f>
        <v>NG</v>
      </c>
      <c r="L77" s="136"/>
      <c r="M77" s="144"/>
      <c r="N77" s="144"/>
      <c r="O77" s="144"/>
      <c r="P77" s="144"/>
      <c r="Q77" s="144"/>
      <c r="R77" s="145"/>
      <c r="S77" s="146"/>
      <c r="T77" s="135">
        <f t="shared" ref="T77" si="249">COUNTIF(M77:S77,"●")</f>
        <v>0</v>
      </c>
      <c r="U77" s="147">
        <f t="shared" ref="U77" si="250">IF(COUNTA(M77:S77)=0,-1,IF(OR(COUNTIF(M77:S77,"▲")&gt;6,AND(M76&lt;$N$9,$N$9&lt;S76)),0.285,IF(T76+T77=0,0,T77/(T77+T76))))</f>
        <v>-1</v>
      </c>
      <c r="V77" s="135" t="str">
        <f>TEXT(S76,"YYYY-MM")</f>
        <v>2026-08</v>
      </c>
      <c r="W77" s="140" cm="1">
        <f t="array" ref="W77">IF(V77=V76,0,SUMPRODUCT((M76:S76&gt;=$N$8)*(M76:S76 &lt;= $N$9)*(TEXT(M76:S76,"yyyy-mm")=V77)*(M77:S77 = "●")))</f>
        <v>0</v>
      </c>
      <c r="X77" s="140" cm="1">
        <f t="array" ref="X77">IF(V77=V76,0,SUMPRODUCT((M76:S76&gt;=$N$8)*(M76:S76 &lt;= $N$9)*(TEXT(M76:S76,"yyyy-mm")=V77)*(M77:S77 = "▲")))</f>
        <v>0</v>
      </c>
      <c r="Y77" s="140" cm="1">
        <f t="array" ref="Y77">IF(V77=V76,0,SUMPRODUCT((M76:S76&gt;=$N$8)*(M76:S76 &lt;= $N$9)*(TEXT(M76:S76,"yyyy-mm")=V77)*(M77:S77 = "★")))</f>
        <v>0</v>
      </c>
      <c r="Z77" s="135"/>
      <c r="AA77" s="135" t="str">
        <f t="shared" ref="AA77" si="251">IF(AK77&gt;=0.285,"OK","NG")</f>
        <v>NG</v>
      </c>
      <c r="AB77" s="136"/>
      <c r="AC77" s="144"/>
      <c r="AD77" s="144"/>
      <c r="AE77" s="144"/>
      <c r="AF77" s="144"/>
      <c r="AG77" s="144"/>
      <c r="AH77" s="145"/>
      <c r="AI77" s="146"/>
      <c r="AJ77" s="68">
        <f t="shared" ref="AJ77" si="252">COUNTIF(AC77:AI77,"●")</f>
        <v>0</v>
      </c>
      <c r="AK77" s="70">
        <f t="shared" ref="AK77" si="253">IF(COUNTA(AC77:AI77)=0,-1,IF(OR(COUNTIF(AC77:AI77,"▲")&gt;6,AND(AC76&lt;$N$9,$N$9&lt;AI76)),0.285,IF(AJ76+AJ77=0,0,AJ77/(AJ77+AJ76))))</f>
        <v>-1</v>
      </c>
      <c r="AL77" s="68" t="str">
        <f>TEXT(AI76,"YYYY-MM")</f>
        <v>2027-01</v>
      </c>
      <c r="AM77" s="69" cm="1">
        <f t="array" ref="AM77">IF(AL77=AL76,0,SUMPRODUCT((AC76:AI76&gt;=$N$8)*(AC76:AI76 &lt;= $N$9)*(TEXT(AC76:AI76,"yyyy-mm")=AL77)*(AC77:AI77 = "●")))</f>
        <v>0</v>
      </c>
      <c r="AN77" s="69" cm="1">
        <f t="array" ref="AN77">IF(AL77=AL76,0,SUMPRODUCT((AC76:AI76&gt;=$N$8)*(AC76:AI76 &lt;= $N$9)*(TEXT(AC76:AI76,"yyyy-mm")=AL77)*(AC77:AI77 = "▲")))</f>
        <v>0</v>
      </c>
      <c r="AO77" s="69" cm="1">
        <f t="array" ref="AO77">IF(AL77=AL76,0,SUMPRODUCT((AC76:AI76&gt;=$N$8)*(AC76:AI76 &lt;= $N$9)*(TEXT(AC76:AI76,"yyyy-mm")=AL77)*(AC77:AI77 = "★")))</f>
        <v>0</v>
      </c>
      <c r="AP77" s="68"/>
      <c r="AQ77" s="19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3"/>
    </row>
    <row r="78" spans="10:55" s="8" customFormat="1" ht="19.5" customHeight="1" x14ac:dyDescent="0.45">
      <c r="J78" s="86"/>
      <c r="K78" s="135"/>
      <c r="L78" s="132">
        <v>43</v>
      </c>
      <c r="M78" s="141">
        <f>S76+1</f>
        <v>46251</v>
      </c>
      <c r="N78" s="141">
        <f t="shared" ref="N78:S78" si="254">M78+1</f>
        <v>46252</v>
      </c>
      <c r="O78" s="141">
        <f t="shared" si="254"/>
        <v>46253</v>
      </c>
      <c r="P78" s="141">
        <f t="shared" si="254"/>
        <v>46254</v>
      </c>
      <c r="Q78" s="141">
        <f t="shared" si="254"/>
        <v>46255</v>
      </c>
      <c r="R78" s="142">
        <f t="shared" si="254"/>
        <v>46256</v>
      </c>
      <c r="S78" s="143">
        <f t="shared" si="254"/>
        <v>46257</v>
      </c>
      <c r="T78" s="135">
        <f t="shared" ref="T78" si="255">COUNTIF(M79:S79,"★")</f>
        <v>0</v>
      </c>
      <c r="U78" s="135"/>
      <c r="V78" s="135" t="str">
        <f>TEXT(M78,"YYYY-MM")</f>
        <v>2026-08</v>
      </c>
      <c r="W78" s="140" cm="1">
        <f t="array" ref="W78">SUMPRODUCT((M78:S78&gt;=$N$8)*(M78:S78 &lt;= $N$9)*(TEXT(M78:S78,"yyyy-mm")=V78)*(M79:S79 = "●"))</f>
        <v>0</v>
      </c>
      <c r="X78" s="140" cm="1">
        <f t="array" ref="X78">SUMPRODUCT((R78:S78&gt;=$N$8)*(R78:S78 &lt;= $N$9)*(TEXT(R78:S78,"yyyy-mm")=V78)*(R79:S79 = "▲"))</f>
        <v>0</v>
      </c>
      <c r="Y78" s="140" cm="1">
        <f t="array" ref="Y78">SUMPRODUCT((M78:S78&gt;=$N$8)*(M78:S78 &lt;= $N$9)*(TEXT(M78:S78,"yyyy-mm")=V78)*(M79:S79 = "★"))</f>
        <v>0</v>
      </c>
      <c r="Z78" s="135"/>
      <c r="AA78" s="135"/>
      <c r="AB78" s="132">
        <v>64</v>
      </c>
      <c r="AC78" s="141">
        <f>AI76+1</f>
        <v>46398</v>
      </c>
      <c r="AD78" s="141">
        <f t="shared" ref="AD78:AI78" si="256">AC78+1</f>
        <v>46399</v>
      </c>
      <c r="AE78" s="141">
        <f t="shared" si="256"/>
        <v>46400</v>
      </c>
      <c r="AF78" s="141">
        <f t="shared" si="256"/>
        <v>46401</v>
      </c>
      <c r="AG78" s="141">
        <f t="shared" si="256"/>
        <v>46402</v>
      </c>
      <c r="AH78" s="142">
        <f t="shared" si="256"/>
        <v>46403</v>
      </c>
      <c r="AI78" s="143">
        <f t="shared" si="256"/>
        <v>46404</v>
      </c>
      <c r="AJ78" s="68">
        <f t="shared" ref="AJ78" si="257">COUNTIF(AC79:AI79,"★")</f>
        <v>0</v>
      </c>
      <c r="AK78" s="68"/>
      <c r="AL78" s="68" t="str">
        <f>TEXT(AC78,"YYYY-MM")</f>
        <v>2027-01</v>
      </c>
      <c r="AM78" s="69" cm="1">
        <f t="array" ref="AM78">SUMPRODUCT((AC78:AI78&gt;=$N$8)*(AC78:AI78 &lt;= $N$9)*(TEXT(AC78:AI78,"yyyy-mm")=AL78)*(AC79:AI79 = "●"))</f>
        <v>0</v>
      </c>
      <c r="AN78" s="69" cm="1">
        <f t="array" ref="AN78">SUMPRODUCT((AH78:AI78&gt;=$N$8)*(AH78:AI78 &lt;= $N$9)*(TEXT(AH78:AI78,"yyyy-mm")=AL78)*(AH79:AI79 = "▲"))</f>
        <v>0</v>
      </c>
      <c r="AO78" s="69" cm="1">
        <f t="array" ref="AO78">SUMPRODUCT((AC78:AI78&gt;=$N$8)*(AC78:AI78 &lt;= $N$9)*(TEXT(AC78:AI78,"yyyy-mm")=AL78)*(AC79:AI79 = "★"))</f>
        <v>0</v>
      </c>
      <c r="AP78" s="68"/>
      <c r="AQ78" s="19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3"/>
    </row>
    <row r="79" spans="10:55" s="8" customFormat="1" ht="19.5" customHeight="1" thickBot="1" x14ac:dyDescent="0.5">
      <c r="J79" s="86"/>
      <c r="K79" s="135" t="str">
        <f t="shared" ref="K79" si="258">IF(U79&gt;=0.285,"OK","NG")</f>
        <v>NG</v>
      </c>
      <c r="L79" s="136"/>
      <c r="M79" s="144"/>
      <c r="N79" s="144"/>
      <c r="O79" s="144"/>
      <c r="P79" s="144"/>
      <c r="Q79" s="144"/>
      <c r="R79" s="145"/>
      <c r="S79" s="146"/>
      <c r="T79" s="135">
        <f t="shared" ref="T79" si="259">COUNTIF(M79:S79,"●")</f>
        <v>0</v>
      </c>
      <c r="U79" s="147">
        <f t="shared" ref="U79" si="260">IF(COUNTA(M79:S79)=0,-1,IF(OR(COUNTIF(M79:S79,"▲")&gt;6,AND(M78&lt;$N$9,$N$9&lt;S78)),0.285,IF(T78+T79=0,0,T79/(T79+T78))))</f>
        <v>-1</v>
      </c>
      <c r="V79" s="135" t="str">
        <f>TEXT(S78,"YYYY-MM")</f>
        <v>2026-08</v>
      </c>
      <c r="W79" s="140" cm="1">
        <f t="array" ref="W79">IF(V79=V78,0,SUMPRODUCT((M78:S78&gt;=$N$8)*(M78:S78 &lt;= $N$9)*(TEXT(M78:S78,"yyyy-mm")=V79)*(M79:S79 = "●")))</f>
        <v>0</v>
      </c>
      <c r="X79" s="140" cm="1">
        <f t="array" ref="X79">IF(V79=V78,0,SUMPRODUCT((M78:S78&gt;=$N$8)*(M78:S78 &lt;= $N$9)*(TEXT(M78:S78,"yyyy-mm")=V79)*(M79:S79 = "▲")))</f>
        <v>0</v>
      </c>
      <c r="Y79" s="140" cm="1">
        <f t="array" ref="Y79">IF(V79=V78,0,SUMPRODUCT((M78:S78&gt;=$N$8)*(M78:S78 &lt;= $N$9)*(TEXT(M78:S78,"yyyy-mm")=V79)*(M79:S79 = "★")))</f>
        <v>0</v>
      </c>
      <c r="Z79" s="135"/>
      <c r="AA79" s="135" t="str">
        <f t="shared" ref="AA79" si="261">IF(AK79&gt;=0.285,"OK","NG")</f>
        <v>NG</v>
      </c>
      <c r="AB79" s="136"/>
      <c r="AC79" s="144"/>
      <c r="AD79" s="144"/>
      <c r="AE79" s="144"/>
      <c r="AF79" s="144"/>
      <c r="AG79" s="144"/>
      <c r="AH79" s="145"/>
      <c r="AI79" s="146"/>
      <c r="AJ79" s="68">
        <f t="shared" ref="AJ79" si="262">COUNTIF(AC79:AI79,"●")</f>
        <v>0</v>
      </c>
      <c r="AK79" s="70">
        <f t="shared" ref="AK79" si="263">IF(COUNTA(AC79:AI79)=0,-1,IF(OR(COUNTIF(AC79:AI79,"▲")&gt;6,AND(AC78&lt;$N$9,$N$9&lt;AI78)),0.285,IF(AJ78+AJ79=0,0,AJ79/(AJ79+AJ78))))</f>
        <v>-1</v>
      </c>
      <c r="AL79" s="68" t="str">
        <f>TEXT(AI78,"YYYY-MM")</f>
        <v>2027-01</v>
      </c>
      <c r="AM79" s="69" cm="1">
        <f t="array" ref="AM79">IF(AL79=AL78,0,SUMPRODUCT((AC78:AI78&gt;=$N$8)*(AC78:AI78 &lt;= $N$9)*(TEXT(AC78:AI78,"yyyy-mm")=AL79)*(AC79:AI79 = "●")))</f>
        <v>0</v>
      </c>
      <c r="AN79" s="69" cm="1">
        <f t="array" ref="AN79">IF(AL79=AL78,0,SUMPRODUCT((AC78:AI78&gt;=$N$8)*(AC78:AI78 &lt;= $N$9)*(TEXT(AC78:AI78,"yyyy-mm")=AL79)*(AC79:AI79 = "▲")))</f>
        <v>0</v>
      </c>
      <c r="AO79" s="69" cm="1">
        <f t="array" ref="AO79">IF(AL79=AL78,0,SUMPRODUCT((AC78:AI78&gt;=$N$8)*(AC78:AI78 &lt;= $N$9)*(TEXT(AC78:AI78,"yyyy-mm")=AL79)*(AC79:AI79 = "★")))</f>
        <v>0</v>
      </c>
      <c r="AP79" s="68"/>
      <c r="AQ79" s="19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3"/>
    </row>
    <row r="80" spans="10:55" s="8" customFormat="1" ht="19.5" customHeight="1" x14ac:dyDescent="0.45">
      <c r="J80" s="86"/>
      <c r="K80" s="135"/>
      <c r="L80" s="132">
        <v>44</v>
      </c>
      <c r="M80" s="141">
        <f>S78+1</f>
        <v>46258</v>
      </c>
      <c r="N80" s="141">
        <f t="shared" ref="N80:S80" si="264">M80+1</f>
        <v>46259</v>
      </c>
      <c r="O80" s="141">
        <f t="shared" si="264"/>
        <v>46260</v>
      </c>
      <c r="P80" s="141">
        <f t="shared" si="264"/>
        <v>46261</v>
      </c>
      <c r="Q80" s="141">
        <f t="shared" si="264"/>
        <v>46262</v>
      </c>
      <c r="R80" s="142">
        <f t="shared" si="264"/>
        <v>46263</v>
      </c>
      <c r="S80" s="143">
        <f t="shared" si="264"/>
        <v>46264</v>
      </c>
      <c r="T80" s="135">
        <f t="shared" ref="T80" si="265">COUNTIF(M81:S81,"★")</f>
        <v>0</v>
      </c>
      <c r="U80" s="135"/>
      <c r="V80" s="135" t="str">
        <f>TEXT(M80,"YYYY-MM")</f>
        <v>2026-08</v>
      </c>
      <c r="W80" s="140" cm="1">
        <f t="array" ref="W80">SUMPRODUCT((M80:S80&gt;=$N$8)*(M80:S80 &lt;= $N$9)*(TEXT(M80:S80,"yyyy-mm")=V80)*(M81:S81 = "●"))</f>
        <v>0</v>
      </c>
      <c r="X80" s="140" cm="1">
        <f t="array" ref="X80">SUMPRODUCT((R80:S80&gt;=$N$8)*(R80:S80 &lt;= $N$9)*(TEXT(R80:S80,"yyyy-mm")=V80)*(R81:S81 = "▲"))</f>
        <v>0</v>
      </c>
      <c r="Y80" s="140" cm="1">
        <f t="array" ref="Y80">SUMPRODUCT((M80:S80&gt;=$N$8)*(M80:S80 &lt;= $N$9)*(TEXT(M80:S80,"yyyy-mm")=V80)*(M81:S81 = "★"))</f>
        <v>0</v>
      </c>
      <c r="Z80" s="135"/>
      <c r="AA80" s="135"/>
      <c r="AB80" s="132">
        <v>65</v>
      </c>
      <c r="AC80" s="141">
        <f>AI78+1</f>
        <v>46405</v>
      </c>
      <c r="AD80" s="141">
        <f t="shared" ref="AD80:AI80" si="266">AC80+1</f>
        <v>46406</v>
      </c>
      <c r="AE80" s="141">
        <f t="shared" si="266"/>
        <v>46407</v>
      </c>
      <c r="AF80" s="141">
        <f t="shared" si="266"/>
        <v>46408</v>
      </c>
      <c r="AG80" s="141">
        <f t="shared" si="266"/>
        <v>46409</v>
      </c>
      <c r="AH80" s="142">
        <f t="shared" si="266"/>
        <v>46410</v>
      </c>
      <c r="AI80" s="143">
        <f t="shared" si="266"/>
        <v>46411</v>
      </c>
      <c r="AJ80" s="68">
        <f t="shared" ref="AJ80" si="267">COUNTIF(AC81:AI81,"★")</f>
        <v>0</v>
      </c>
      <c r="AK80" s="68"/>
      <c r="AL80" s="68" t="str">
        <f>TEXT(AC80,"YYYY-MM")</f>
        <v>2027-01</v>
      </c>
      <c r="AM80" s="69" cm="1">
        <f t="array" ref="AM80">SUMPRODUCT((AC80:AI80&gt;=$N$8)*(AC80:AI80 &lt;= $N$9)*(TEXT(AC80:AI80,"yyyy-mm")=AL80)*(AC81:AI81 = "●"))</f>
        <v>0</v>
      </c>
      <c r="AN80" s="69" cm="1">
        <f t="array" ref="AN80">SUMPRODUCT((AH80:AI80&gt;=$N$8)*(AH80:AI80 &lt;= $N$9)*(TEXT(AH80:AI80,"yyyy-mm")=AL80)*(AH81:AI81 = "▲"))</f>
        <v>0</v>
      </c>
      <c r="AO80" s="69" cm="1">
        <f t="array" ref="AO80">SUMPRODUCT((AC80:AI80&gt;=$N$8)*(AC80:AI80 &lt;= $N$9)*(TEXT(AC80:AI80,"yyyy-mm")=AL80)*(AC81:AI81 = "★"))</f>
        <v>0</v>
      </c>
      <c r="AP80" s="68"/>
      <c r="AQ80" s="19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3"/>
    </row>
    <row r="81" spans="10:55" s="8" customFormat="1" ht="19.5" customHeight="1" thickBot="1" x14ac:dyDescent="0.5">
      <c r="J81" s="86"/>
      <c r="K81" s="135" t="str">
        <f t="shared" ref="K81" si="268">IF(U81&gt;=0.285,"OK","NG")</f>
        <v>NG</v>
      </c>
      <c r="L81" s="136"/>
      <c r="M81" s="144"/>
      <c r="N81" s="144"/>
      <c r="O81" s="144"/>
      <c r="P81" s="144"/>
      <c r="Q81" s="144"/>
      <c r="R81" s="145"/>
      <c r="S81" s="146"/>
      <c r="T81" s="135">
        <f t="shared" ref="T81" si="269">COUNTIF(M81:S81,"●")</f>
        <v>0</v>
      </c>
      <c r="U81" s="147">
        <f t="shared" ref="U81" si="270">IF(COUNTA(M81:S81)=0,-1,IF(OR(COUNTIF(M81:S81,"▲")&gt;6,AND(M80&lt;$N$9,$N$9&lt;S80)),0.285,IF(T80+T81=0,0,T81/(T81+T80))))</f>
        <v>-1</v>
      </c>
      <c r="V81" s="135" t="str">
        <f>TEXT(S80,"YYYY-MM")</f>
        <v>2026-08</v>
      </c>
      <c r="W81" s="140" cm="1">
        <f t="array" ref="W81">IF(V81=V80,0,SUMPRODUCT((M80:S80&gt;=$N$8)*(M80:S80 &lt;= $N$9)*(TEXT(M80:S80,"yyyy-mm")=V81)*(M81:S81 = "●")))</f>
        <v>0</v>
      </c>
      <c r="X81" s="140" cm="1">
        <f t="array" ref="X81">IF(V81=V80,0,SUMPRODUCT((M80:S80&gt;=$N$8)*(M80:S80 &lt;= $N$9)*(TEXT(M80:S80,"yyyy-mm")=V81)*(M81:S81 = "▲")))</f>
        <v>0</v>
      </c>
      <c r="Y81" s="140" cm="1">
        <f t="array" ref="Y81">IF(V81=V80,0,SUMPRODUCT((M80:S80&gt;=$N$8)*(M80:S80 &lt;= $N$9)*(TEXT(M80:S80,"yyyy-mm")=V81)*(M81:S81 = "★")))</f>
        <v>0</v>
      </c>
      <c r="Z81" s="135"/>
      <c r="AA81" s="135" t="str">
        <f t="shared" ref="AA81" si="271">IF(AK81&gt;=0.285,"OK","NG")</f>
        <v>NG</v>
      </c>
      <c r="AB81" s="136"/>
      <c r="AC81" s="144"/>
      <c r="AD81" s="144"/>
      <c r="AE81" s="144"/>
      <c r="AF81" s="144"/>
      <c r="AG81" s="144"/>
      <c r="AH81" s="145"/>
      <c r="AI81" s="146"/>
      <c r="AJ81" s="68">
        <f t="shared" ref="AJ81" si="272">COUNTIF(AC81:AI81,"●")</f>
        <v>0</v>
      </c>
      <c r="AK81" s="70">
        <f t="shared" ref="AK81" si="273">IF(COUNTA(AC81:AI81)=0,-1,IF(OR(COUNTIF(AC81:AI81,"▲")&gt;6,AND(AC80&lt;$N$9,$N$9&lt;AI80)),0.285,IF(AJ80+AJ81=0,0,AJ81/(AJ81+AJ80))))</f>
        <v>-1</v>
      </c>
      <c r="AL81" s="68" t="str">
        <f>TEXT(AI80,"YYYY-MM")</f>
        <v>2027-01</v>
      </c>
      <c r="AM81" s="69" cm="1">
        <f t="array" ref="AM81">IF(AL81=AL80,0,SUMPRODUCT((AC80:AI80&gt;=$N$8)*(AC80:AI80 &lt;= $N$9)*(TEXT(AC80:AI80,"yyyy-mm")=AL81)*(AC81:AI81 = "●")))</f>
        <v>0</v>
      </c>
      <c r="AN81" s="69" cm="1">
        <f t="array" ref="AN81">IF(AL81=AL80,0,SUMPRODUCT((AC80:AI80&gt;=$N$8)*(AC80:AI80 &lt;= $N$9)*(TEXT(AC80:AI80,"yyyy-mm")=AL81)*(AC81:AI81 = "▲")))</f>
        <v>0</v>
      </c>
      <c r="AO81" s="69" cm="1">
        <f t="array" ref="AO81">IF(AL81=AL80,0,SUMPRODUCT((AC80:AI80&gt;=$N$8)*(AC80:AI80 &lt;= $N$9)*(TEXT(AC80:AI80,"yyyy-mm")=AL81)*(AC81:AI81 = "★")))</f>
        <v>0</v>
      </c>
      <c r="AP81" s="68"/>
      <c r="AQ81" s="19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3"/>
    </row>
    <row r="82" spans="10:55" s="8" customFormat="1" ht="19.5" customHeight="1" x14ac:dyDescent="0.45">
      <c r="J82" s="86"/>
      <c r="K82" s="135"/>
      <c r="L82" s="132">
        <v>45</v>
      </c>
      <c r="M82" s="141">
        <f>S80+1</f>
        <v>46265</v>
      </c>
      <c r="N82" s="141">
        <f t="shared" ref="N82:S82" si="274">M82+1</f>
        <v>46266</v>
      </c>
      <c r="O82" s="141">
        <f t="shared" si="274"/>
        <v>46267</v>
      </c>
      <c r="P82" s="141">
        <f t="shared" si="274"/>
        <v>46268</v>
      </c>
      <c r="Q82" s="141">
        <f t="shared" si="274"/>
        <v>46269</v>
      </c>
      <c r="R82" s="142">
        <f t="shared" si="274"/>
        <v>46270</v>
      </c>
      <c r="S82" s="143">
        <f t="shared" si="274"/>
        <v>46271</v>
      </c>
      <c r="T82" s="135">
        <f t="shared" ref="T82" si="275">COUNTIF(M83:S83,"★")</f>
        <v>0</v>
      </c>
      <c r="U82" s="135"/>
      <c r="V82" s="135" t="str">
        <f>TEXT(M82,"YYYY-MM")</f>
        <v>2026-08</v>
      </c>
      <c r="W82" s="140" cm="1">
        <f t="array" ref="W82">SUMPRODUCT((M82:S82&gt;=$N$8)*(M82:S82 &lt;= $N$9)*(TEXT(M82:S82,"yyyy-mm")=V82)*(M83:S83 = "●"))</f>
        <v>0</v>
      </c>
      <c r="X82" s="140" cm="1">
        <f t="array" ref="X82">SUMPRODUCT((R82:S82&gt;=$N$8)*(R82:S82 &lt;= $N$9)*(TEXT(R82:S82,"yyyy-mm")=V82)*(R83:S83 = "▲"))</f>
        <v>0</v>
      </c>
      <c r="Y82" s="140" cm="1">
        <f t="array" ref="Y82">SUMPRODUCT((M82:S82&gt;=$N$8)*(M82:S82 &lt;= $N$9)*(TEXT(M82:S82,"yyyy-mm")=V82)*(M83:S83 = "★"))</f>
        <v>0</v>
      </c>
      <c r="Z82" s="135"/>
      <c r="AA82" s="135"/>
      <c r="AB82" s="132">
        <v>66</v>
      </c>
      <c r="AC82" s="141">
        <f>AI80+1</f>
        <v>46412</v>
      </c>
      <c r="AD82" s="141">
        <f t="shared" ref="AD82:AI82" si="276">AC82+1</f>
        <v>46413</v>
      </c>
      <c r="AE82" s="141">
        <f t="shared" si="276"/>
        <v>46414</v>
      </c>
      <c r="AF82" s="141">
        <f t="shared" si="276"/>
        <v>46415</v>
      </c>
      <c r="AG82" s="141">
        <f t="shared" si="276"/>
        <v>46416</v>
      </c>
      <c r="AH82" s="142">
        <f t="shared" si="276"/>
        <v>46417</v>
      </c>
      <c r="AI82" s="143">
        <f t="shared" si="276"/>
        <v>46418</v>
      </c>
      <c r="AJ82" s="68">
        <f t="shared" ref="AJ82" si="277">COUNTIF(AC83:AI83,"★")</f>
        <v>0</v>
      </c>
      <c r="AK82" s="68"/>
      <c r="AL82" s="68" t="str">
        <f>TEXT(AC82,"YYYY-MM")</f>
        <v>2027-01</v>
      </c>
      <c r="AM82" s="69" cm="1">
        <f t="array" ref="AM82">SUMPRODUCT((AC82:AI82&gt;=$N$8)*(AC82:AI82 &lt;= $N$9)*(TEXT(AC82:AI82,"yyyy-mm")=AL82)*(AC83:AI83 = "●"))</f>
        <v>0</v>
      </c>
      <c r="AN82" s="69" cm="1">
        <f t="array" ref="AN82">SUMPRODUCT((AH82:AI82&gt;=$N$8)*(AH82:AI82 &lt;= $N$9)*(TEXT(AH82:AI82,"yyyy-mm")=AL82)*(AH83:AI83 = "▲"))</f>
        <v>0</v>
      </c>
      <c r="AO82" s="69" cm="1">
        <f t="array" ref="AO82">SUMPRODUCT((AC82:AI82&gt;=$N$8)*(AC82:AI82 &lt;= $N$9)*(TEXT(AC82:AI82,"yyyy-mm")=AL82)*(AC83:AI83 = "★"))</f>
        <v>0</v>
      </c>
      <c r="AP82" s="68"/>
      <c r="AQ82" s="19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3"/>
    </row>
    <row r="83" spans="10:55" s="8" customFormat="1" ht="19.5" customHeight="1" thickBot="1" x14ac:dyDescent="0.5">
      <c r="J83" s="86"/>
      <c r="K83" s="135" t="str">
        <f t="shared" ref="K83" si="278">IF(U83&gt;=0.285,"OK","NG")</f>
        <v>NG</v>
      </c>
      <c r="L83" s="136"/>
      <c r="M83" s="144"/>
      <c r="N83" s="144"/>
      <c r="O83" s="144"/>
      <c r="P83" s="144"/>
      <c r="Q83" s="144"/>
      <c r="R83" s="145"/>
      <c r="S83" s="146"/>
      <c r="T83" s="135">
        <f t="shared" ref="T83" si="279">COUNTIF(M83:S83,"●")</f>
        <v>0</v>
      </c>
      <c r="U83" s="147">
        <f t="shared" ref="U83" si="280">IF(COUNTA(M83:S83)=0,-1,IF(OR(COUNTIF(M83:S83,"▲")&gt;6,AND(M82&lt;$N$9,$N$9&lt;S82)),0.285,IF(T82+T83=0,0,T83/(T83+T82))))</f>
        <v>-1</v>
      </c>
      <c r="V83" s="135" t="str">
        <f>TEXT(S82,"YYYY-MM")</f>
        <v>2026-09</v>
      </c>
      <c r="W83" s="140" cm="1">
        <f t="array" ref="W83">IF(V83=V82,0,SUMPRODUCT((M82:S82&gt;=$N$8)*(M82:S82 &lt;= $N$9)*(TEXT(M82:S82,"yyyy-mm")=V83)*(M83:S83 = "●")))</f>
        <v>0</v>
      </c>
      <c r="X83" s="140" cm="1">
        <f t="array" ref="X83">IF(V83=V82,0,SUMPRODUCT((M82:S82&gt;=$N$8)*(M82:S82 &lt;= $N$9)*(TEXT(M82:S82,"yyyy-mm")=V83)*(M83:S83 = "▲")))</f>
        <v>0</v>
      </c>
      <c r="Y83" s="140" cm="1">
        <f t="array" ref="Y83">IF(V83=V82,0,SUMPRODUCT((M82:S82&gt;=$N$8)*(M82:S82 &lt;= $N$9)*(TEXT(M82:S82,"yyyy-mm")=V83)*(M83:S83 = "★")))</f>
        <v>0</v>
      </c>
      <c r="Z83" s="135"/>
      <c r="AA83" s="135" t="str">
        <f t="shared" ref="AA83" si="281">IF(AK83&gt;=0.285,"OK","NG")</f>
        <v>NG</v>
      </c>
      <c r="AB83" s="136"/>
      <c r="AC83" s="144"/>
      <c r="AD83" s="144"/>
      <c r="AE83" s="144"/>
      <c r="AF83" s="144"/>
      <c r="AG83" s="144"/>
      <c r="AH83" s="145"/>
      <c r="AI83" s="146"/>
      <c r="AJ83" s="68">
        <f t="shared" ref="AJ83" si="282">COUNTIF(AC83:AI83,"●")</f>
        <v>0</v>
      </c>
      <c r="AK83" s="70">
        <f t="shared" ref="AK83" si="283">IF(COUNTA(AC83:AI83)=0,-1,IF(OR(COUNTIF(AC83:AI83,"▲")&gt;6,AND(AC82&lt;$N$9,$N$9&lt;AI82)),0.285,IF(AJ82+AJ83=0,0,AJ83/(AJ83+AJ82))))</f>
        <v>-1</v>
      </c>
      <c r="AL83" s="68" t="str">
        <f>TEXT(AI82,"YYYY-MM")</f>
        <v>2027-01</v>
      </c>
      <c r="AM83" s="69" cm="1">
        <f t="array" ref="AM83">IF(AL83=AL82,0,SUMPRODUCT((AC82:AI82&gt;=$N$8)*(AC82:AI82 &lt;= $N$9)*(TEXT(AC82:AI82,"yyyy-mm")=AL83)*(AC83:AI83 = "●")))</f>
        <v>0</v>
      </c>
      <c r="AN83" s="69" cm="1">
        <f t="array" ref="AN83">IF(AL83=AL82,0,SUMPRODUCT((AC82:AI82&gt;=$N$8)*(AC82:AI82 &lt;= $N$9)*(TEXT(AC82:AI82,"yyyy-mm")=AL83)*(AC83:AI83 = "▲")))</f>
        <v>0</v>
      </c>
      <c r="AO83" s="69" cm="1">
        <f t="array" ref="AO83">IF(AL83=AL82,0,SUMPRODUCT((AC82:AI82&gt;=$N$8)*(AC82:AI82 &lt;= $N$9)*(TEXT(AC82:AI82,"yyyy-mm")=AL83)*(AC83:AI83 = "★")))</f>
        <v>0</v>
      </c>
      <c r="AP83" s="68"/>
      <c r="AQ83" s="19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3"/>
    </row>
    <row r="84" spans="10:55" s="8" customFormat="1" ht="19.5" customHeight="1" x14ac:dyDescent="0.45">
      <c r="J84" s="86"/>
      <c r="K84" s="135"/>
      <c r="L84" s="132">
        <v>46</v>
      </c>
      <c r="M84" s="141">
        <f>S82+1</f>
        <v>46272</v>
      </c>
      <c r="N84" s="141">
        <f t="shared" ref="N84:S84" si="284">M84+1</f>
        <v>46273</v>
      </c>
      <c r="O84" s="141">
        <f t="shared" si="284"/>
        <v>46274</v>
      </c>
      <c r="P84" s="141">
        <f t="shared" si="284"/>
        <v>46275</v>
      </c>
      <c r="Q84" s="141">
        <f t="shared" si="284"/>
        <v>46276</v>
      </c>
      <c r="R84" s="142">
        <f t="shared" si="284"/>
        <v>46277</v>
      </c>
      <c r="S84" s="143">
        <f t="shared" si="284"/>
        <v>46278</v>
      </c>
      <c r="T84" s="135">
        <f t="shared" ref="T84" si="285">COUNTIF(M85:S85,"★")</f>
        <v>0</v>
      </c>
      <c r="U84" s="135"/>
      <c r="V84" s="135" t="str">
        <f>TEXT(M84,"YYYY-MM")</f>
        <v>2026-09</v>
      </c>
      <c r="W84" s="140" cm="1">
        <f t="array" ref="W84">SUMPRODUCT((M84:S84&gt;=$N$8)*(M84:S84 &lt;= $N$9)*(TEXT(M84:S84,"yyyy-mm")=V84)*(M85:S85 = "●"))</f>
        <v>0</v>
      </c>
      <c r="X84" s="140" cm="1">
        <f t="array" ref="X84">SUMPRODUCT((R84:S84&gt;=$N$8)*(R84:S84 &lt;= $N$9)*(TEXT(R84:S84,"yyyy-mm")=V84)*(R85:S85 = "▲"))</f>
        <v>0</v>
      </c>
      <c r="Y84" s="140" cm="1">
        <f t="array" ref="Y84">SUMPRODUCT((M84:S84&gt;=$N$8)*(M84:S84 &lt;= $N$9)*(TEXT(M84:S84,"yyyy-mm")=V84)*(M85:S85 = "★"))</f>
        <v>0</v>
      </c>
      <c r="Z84" s="135"/>
      <c r="AA84" s="135"/>
      <c r="AB84" s="132">
        <v>67</v>
      </c>
      <c r="AC84" s="141">
        <f>AI82+1</f>
        <v>46419</v>
      </c>
      <c r="AD84" s="141">
        <f t="shared" ref="AD84:AI84" si="286">AC84+1</f>
        <v>46420</v>
      </c>
      <c r="AE84" s="141">
        <f t="shared" si="286"/>
        <v>46421</v>
      </c>
      <c r="AF84" s="141">
        <f t="shared" si="286"/>
        <v>46422</v>
      </c>
      <c r="AG84" s="141">
        <f t="shared" si="286"/>
        <v>46423</v>
      </c>
      <c r="AH84" s="142">
        <f t="shared" si="286"/>
        <v>46424</v>
      </c>
      <c r="AI84" s="143">
        <f t="shared" si="286"/>
        <v>46425</v>
      </c>
      <c r="AJ84" s="68">
        <f t="shared" ref="AJ84" si="287">COUNTIF(AC85:AI85,"★")</f>
        <v>0</v>
      </c>
      <c r="AK84" s="68"/>
      <c r="AL84" s="68" t="str">
        <f>TEXT(AC84,"YYYY-MM")</f>
        <v>2027-02</v>
      </c>
      <c r="AM84" s="69" cm="1">
        <f t="array" ref="AM84">SUMPRODUCT((AC84:AI84&gt;=$N$8)*(AC84:AI84 &lt;= $N$9)*(TEXT(AC84:AI84,"yyyy-mm")=AL84)*(AC85:AI85 = "●"))</f>
        <v>0</v>
      </c>
      <c r="AN84" s="69" cm="1">
        <f t="array" ref="AN84">SUMPRODUCT((AH84:AI84&gt;=$N$8)*(AH84:AI84 &lt;= $N$9)*(TEXT(AH84:AI84,"yyyy-mm")=AL84)*(AH85:AI85 = "▲"))</f>
        <v>0</v>
      </c>
      <c r="AO84" s="69" cm="1">
        <f t="array" ref="AO84">SUMPRODUCT((AC84:AI84&gt;=$N$8)*(AC84:AI84 &lt;= $N$9)*(TEXT(AC84:AI84,"yyyy-mm")=AL84)*(AC85:AI85 = "★"))</f>
        <v>0</v>
      </c>
      <c r="AP84" s="68"/>
      <c r="AQ84" s="19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3"/>
    </row>
    <row r="85" spans="10:55" s="8" customFormat="1" ht="19.5" customHeight="1" thickBot="1" x14ac:dyDescent="0.5">
      <c r="J85" s="86"/>
      <c r="K85" s="135" t="str">
        <f t="shared" ref="K85" si="288">IF(U85&gt;=0.285,"OK","NG")</f>
        <v>NG</v>
      </c>
      <c r="L85" s="136"/>
      <c r="M85" s="144"/>
      <c r="N85" s="144"/>
      <c r="O85" s="144"/>
      <c r="P85" s="144"/>
      <c r="Q85" s="144"/>
      <c r="R85" s="145"/>
      <c r="S85" s="146"/>
      <c r="T85" s="135">
        <f t="shared" ref="T85" si="289">COUNTIF(M85:S85,"●")</f>
        <v>0</v>
      </c>
      <c r="U85" s="147">
        <f t="shared" ref="U85" si="290">IF(COUNTA(M85:S85)=0,-1,IF(OR(COUNTIF(M85:S85,"▲")&gt;6,AND(M84&lt;$N$9,$N$9&lt;S84)),0.285,IF(T84+T85=0,0,T85/(T85+T84))))</f>
        <v>-1</v>
      </c>
      <c r="V85" s="135" t="str">
        <f>TEXT(S84,"YYYY-MM")</f>
        <v>2026-09</v>
      </c>
      <c r="W85" s="140" cm="1">
        <f t="array" ref="W85">IF(V85=V84,0,SUMPRODUCT((M84:S84&gt;=$N$8)*(M84:S84 &lt;= $N$9)*(TEXT(M84:S84,"yyyy-mm")=V85)*(M85:S85 = "●")))</f>
        <v>0</v>
      </c>
      <c r="X85" s="140" cm="1">
        <f t="array" ref="X85">IF(V85=V84,0,SUMPRODUCT((M84:S84&gt;=$N$8)*(M84:S84 &lt;= $N$9)*(TEXT(M84:S84,"yyyy-mm")=V85)*(M85:S85 = "▲")))</f>
        <v>0</v>
      </c>
      <c r="Y85" s="140" cm="1">
        <f t="array" ref="Y85">IF(V85=V84,0,SUMPRODUCT((M84:S84&gt;=$N$8)*(M84:S84 &lt;= $N$9)*(TEXT(M84:S84,"yyyy-mm")=V85)*(M85:S85 = "★")))</f>
        <v>0</v>
      </c>
      <c r="Z85" s="135"/>
      <c r="AA85" s="135" t="str">
        <f t="shared" ref="AA85" si="291">IF(AK85&gt;=0.285,"OK","NG")</f>
        <v>NG</v>
      </c>
      <c r="AB85" s="136"/>
      <c r="AC85" s="144"/>
      <c r="AD85" s="144"/>
      <c r="AE85" s="144"/>
      <c r="AF85" s="144"/>
      <c r="AG85" s="144"/>
      <c r="AH85" s="145"/>
      <c r="AI85" s="146"/>
      <c r="AJ85" s="68">
        <f t="shared" ref="AJ85" si="292">COUNTIF(AC85:AI85,"●")</f>
        <v>0</v>
      </c>
      <c r="AK85" s="70">
        <f t="shared" ref="AK85" si="293">IF(COUNTA(AC85:AI85)=0,-1,IF(OR(COUNTIF(AC85:AI85,"▲")&gt;6,AND(AC84&lt;$N$9,$N$9&lt;AI84)),0.285,IF(AJ84+AJ85=0,0,AJ85/(AJ85+AJ84))))</f>
        <v>-1</v>
      </c>
      <c r="AL85" s="68" t="str">
        <f>TEXT(AI84,"YYYY-MM")</f>
        <v>2027-02</v>
      </c>
      <c r="AM85" s="69" cm="1">
        <f t="array" ref="AM85">IF(AL85=AL84,0,SUMPRODUCT((AC84:AI84&gt;=$N$8)*(AC84:AI84 &lt;= $N$9)*(TEXT(AC84:AI84,"yyyy-mm")=AL85)*(AC85:AI85 = "●")))</f>
        <v>0</v>
      </c>
      <c r="AN85" s="69" cm="1">
        <f t="array" ref="AN85">IF(AL85=AL84,0,SUMPRODUCT((AC84:AI84&gt;=$N$8)*(AC84:AI84 &lt;= $N$9)*(TEXT(AC84:AI84,"yyyy-mm")=AL85)*(AC85:AI85 = "▲")))</f>
        <v>0</v>
      </c>
      <c r="AO85" s="69" cm="1">
        <f t="array" ref="AO85">IF(AL85=AL84,0,SUMPRODUCT((AC84:AI84&gt;=$N$8)*(AC84:AI84 &lt;= $N$9)*(TEXT(AC84:AI84,"yyyy-mm")=AL85)*(AC85:AI85 = "★")))</f>
        <v>0</v>
      </c>
      <c r="AP85" s="68"/>
      <c r="AQ85" s="19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3"/>
    </row>
    <row r="86" spans="10:55" s="8" customFormat="1" ht="19.5" customHeight="1" x14ac:dyDescent="0.45">
      <c r="J86" s="86"/>
      <c r="K86" s="135"/>
      <c r="L86" s="132">
        <v>47</v>
      </c>
      <c r="M86" s="141">
        <f>S84+1</f>
        <v>46279</v>
      </c>
      <c r="N86" s="141">
        <f t="shared" ref="N86:S86" si="294">M86+1</f>
        <v>46280</v>
      </c>
      <c r="O86" s="141">
        <f t="shared" si="294"/>
        <v>46281</v>
      </c>
      <c r="P86" s="141">
        <f t="shared" si="294"/>
        <v>46282</v>
      </c>
      <c r="Q86" s="141">
        <f t="shared" si="294"/>
        <v>46283</v>
      </c>
      <c r="R86" s="142">
        <f t="shared" si="294"/>
        <v>46284</v>
      </c>
      <c r="S86" s="143">
        <f t="shared" si="294"/>
        <v>46285</v>
      </c>
      <c r="T86" s="135">
        <f t="shared" ref="T86" si="295">COUNTIF(M87:S87,"★")</f>
        <v>0</v>
      </c>
      <c r="U86" s="135"/>
      <c r="V86" s="135" t="str">
        <f>TEXT(M86,"YYYY-MM")</f>
        <v>2026-09</v>
      </c>
      <c r="W86" s="140" cm="1">
        <f t="array" ref="W86">SUMPRODUCT((M86:S86&gt;=$N$8)*(M86:S86 &lt;= $N$9)*(TEXT(M86:S86,"yyyy-mm")=V86)*(M87:S87 = "●"))</f>
        <v>0</v>
      </c>
      <c r="X86" s="140" cm="1">
        <f t="array" ref="X86">SUMPRODUCT((R86:S86&gt;=$N$8)*(R86:S86 &lt;= $N$9)*(TEXT(R86:S86,"yyyy-mm")=V86)*(R87:S87 = "▲"))</f>
        <v>0</v>
      </c>
      <c r="Y86" s="140" cm="1">
        <f t="array" ref="Y86">SUMPRODUCT((M86:S86&gt;=$N$8)*(M86:S86 &lt;= $N$9)*(TEXT(M86:S86,"yyyy-mm")=V86)*(M87:S87 = "★"))</f>
        <v>0</v>
      </c>
      <c r="Z86" s="135"/>
      <c r="AA86" s="135"/>
      <c r="AB86" s="132">
        <v>68</v>
      </c>
      <c r="AC86" s="141">
        <f>AI84+1</f>
        <v>46426</v>
      </c>
      <c r="AD86" s="141">
        <f t="shared" ref="AD86:AI86" si="296">AC86+1</f>
        <v>46427</v>
      </c>
      <c r="AE86" s="141">
        <f t="shared" si="296"/>
        <v>46428</v>
      </c>
      <c r="AF86" s="141">
        <f t="shared" si="296"/>
        <v>46429</v>
      </c>
      <c r="AG86" s="141">
        <f t="shared" si="296"/>
        <v>46430</v>
      </c>
      <c r="AH86" s="142">
        <f t="shared" si="296"/>
        <v>46431</v>
      </c>
      <c r="AI86" s="143">
        <f t="shared" si="296"/>
        <v>46432</v>
      </c>
      <c r="AJ86" s="68">
        <f t="shared" ref="AJ86" si="297">COUNTIF(AC87:AI87,"★")</f>
        <v>0</v>
      </c>
      <c r="AK86" s="68"/>
      <c r="AL86" s="68" t="str">
        <f>TEXT(AC86,"YYYY-MM")</f>
        <v>2027-02</v>
      </c>
      <c r="AM86" s="69" cm="1">
        <f t="array" ref="AM86">SUMPRODUCT((AC86:AI86&gt;=$N$8)*(AC86:AI86 &lt;= $N$9)*(TEXT(AC86:AI86,"yyyy-mm")=AL86)*(AC87:AI87 = "●"))</f>
        <v>0</v>
      </c>
      <c r="AN86" s="69" cm="1">
        <f t="array" ref="AN86">SUMPRODUCT((AH86:AI86&gt;=$N$8)*(AH86:AI86 &lt;= $N$9)*(TEXT(AH86:AI86,"yyyy-mm")=AL86)*(AH87:AI87 = "▲"))</f>
        <v>0</v>
      </c>
      <c r="AO86" s="69" cm="1">
        <f t="array" ref="AO86">SUMPRODUCT((AC86:AI86&gt;=$N$8)*(AC86:AI86 &lt;= $N$9)*(TEXT(AC86:AI86,"yyyy-mm")=AL86)*(AC87:AI87 = "★"))</f>
        <v>0</v>
      </c>
      <c r="AP86" s="68"/>
      <c r="AQ86" s="19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3"/>
    </row>
    <row r="87" spans="10:55" s="8" customFormat="1" ht="19.5" customHeight="1" thickBot="1" x14ac:dyDescent="0.5">
      <c r="J87" s="86"/>
      <c r="K87" s="135" t="str">
        <f t="shared" ref="K87" si="298">IF(U87&gt;=0.285,"OK","NG")</f>
        <v>NG</v>
      </c>
      <c r="L87" s="136"/>
      <c r="M87" s="144"/>
      <c r="N87" s="144"/>
      <c r="O87" s="144"/>
      <c r="P87" s="144"/>
      <c r="Q87" s="144"/>
      <c r="R87" s="145"/>
      <c r="S87" s="146"/>
      <c r="T87" s="135">
        <f t="shared" ref="T87" si="299">COUNTIF(M87:S87,"●")</f>
        <v>0</v>
      </c>
      <c r="U87" s="147">
        <f t="shared" ref="U87" si="300">IF(COUNTA(M87:S87)=0,-1,IF(OR(COUNTIF(M87:S87,"▲")&gt;6,AND(M86&lt;$N$9,$N$9&lt;S86)),0.285,IF(T86+T87=0,0,T87/(T87+T86))))</f>
        <v>-1</v>
      </c>
      <c r="V87" s="135" t="str">
        <f>TEXT(S86,"YYYY-MM")</f>
        <v>2026-09</v>
      </c>
      <c r="W87" s="140" cm="1">
        <f t="array" ref="W87">IF(V87=V86,0,SUMPRODUCT((M86:S86&gt;=$N$8)*(M86:S86 &lt;= $N$9)*(TEXT(M86:S86,"yyyy-mm")=V87)*(M87:S87 = "●")))</f>
        <v>0</v>
      </c>
      <c r="X87" s="140" cm="1">
        <f t="array" ref="X87">IF(V87=V86,0,SUMPRODUCT((M86:S86&gt;=$N$8)*(M86:S86 &lt;= $N$9)*(TEXT(M86:S86,"yyyy-mm")=V87)*(M87:S87 = "▲")))</f>
        <v>0</v>
      </c>
      <c r="Y87" s="140" cm="1">
        <f t="array" ref="Y87">IF(V87=V86,0,SUMPRODUCT((M86:S86&gt;=$N$8)*(M86:S86 &lt;= $N$9)*(TEXT(M86:S86,"yyyy-mm")=V87)*(M87:S87 = "★")))</f>
        <v>0</v>
      </c>
      <c r="Z87" s="135"/>
      <c r="AA87" s="135" t="str">
        <f t="shared" ref="AA87" si="301">IF(AK87&gt;=0.285,"OK","NG")</f>
        <v>NG</v>
      </c>
      <c r="AB87" s="136"/>
      <c r="AC87" s="144"/>
      <c r="AD87" s="144"/>
      <c r="AE87" s="144"/>
      <c r="AF87" s="144"/>
      <c r="AG87" s="144"/>
      <c r="AH87" s="145"/>
      <c r="AI87" s="146"/>
      <c r="AJ87" s="68">
        <f t="shared" ref="AJ87" si="302">COUNTIF(AC87:AI87,"●")</f>
        <v>0</v>
      </c>
      <c r="AK87" s="70">
        <f t="shared" ref="AK87" si="303">IF(COUNTA(AC87:AI87)=0,-1,IF(OR(COUNTIF(AC87:AI87,"▲")&gt;6,AND(AC86&lt;$N$9,$N$9&lt;AI86)),0.285,IF(AJ86+AJ87=0,0,AJ87/(AJ87+AJ86))))</f>
        <v>-1</v>
      </c>
      <c r="AL87" s="68" t="str">
        <f>TEXT(AI86,"YYYY-MM")</f>
        <v>2027-02</v>
      </c>
      <c r="AM87" s="69" cm="1">
        <f t="array" ref="AM87">IF(AL87=AL86,0,SUMPRODUCT((AC86:AI86&gt;=$N$8)*(AC86:AI86 &lt;= $N$9)*(TEXT(AC86:AI86,"yyyy-mm")=AL87)*(AC87:AI87 = "●")))</f>
        <v>0</v>
      </c>
      <c r="AN87" s="69" cm="1">
        <f t="array" ref="AN87">IF(AL87=AL86,0,SUMPRODUCT((AC86:AI86&gt;=$N$8)*(AC86:AI86 &lt;= $N$9)*(TEXT(AC86:AI86,"yyyy-mm")=AL87)*(AC87:AI87 = "▲")))</f>
        <v>0</v>
      </c>
      <c r="AO87" s="69" cm="1">
        <f t="array" ref="AO87">IF(AL87=AL86,0,SUMPRODUCT((AC86:AI86&gt;=$N$8)*(AC86:AI86 &lt;= $N$9)*(TEXT(AC86:AI86,"yyyy-mm")=AL87)*(AC87:AI87 = "★")))</f>
        <v>0</v>
      </c>
      <c r="AP87" s="68"/>
      <c r="AQ87" s="19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3"/>
    </row>
    <row r="88" spans="10:55" s="8" customFormat="1" ht="19.5" customHeight="1" x14ac:dyDescent="0.45">
      <c r="J88" s="86"/>
      <c r="K88" s="135"/>
      <c r="L88" s="132">
        <v>48</v>
      </c>
      <c r="M88" s="141">
        <f>S86+1</f>
        <v>46286</v>
      </c>
      <c r="N88" s="141">
        <f t="shared" ref="N88:S88" si="304">M88+1</f>
        <v>46287</v>
      </c>
      <c r="O88" s="141">
        <f t="shared" si="304"/>
        <v>46288</v>
      </c>
      <c r="P88" s="141">
        <f t="shared" si="304"/>
        <v>46289</v>
      </c>
      <c r="Q88" s="141">
        <f t="shared" si="304"/>
        <v>46290</v>
      </c>
      <c r="R88" s="142">
        <f t="shared" si="304"/>
        <v>46291</v>
      </c>
      <c r="S88" s="143">
        <f t="shared" si="304"/>
        <v>46292</v>
      </c>
      <c r="T88" s="135">
        <f t="shared" ref="T88" si="305">COUNTIF(M89:S89,"★")</f>
        <v>0</v>
      </c>
      <c r="U88" s="135"/>
      <c r="V88" s="135" t="str">
        <f>TEXT(M88,"YYYY-MM")</f>
        <v>2026-09</v>
      </c>
      <c r="W88" s="140" cm="1">
        <f t="array" ref="W88">SUMPRODUCT((M88:S88&gt;=$N$8)*(M88:S88 &lt;= $N$9)*(TEXT(M88:S88,"yyyy-mm")=V88)*(M89:S89 = "●"))</f>
        <v>0</v>
      </c>
      <c r="X88" s="140" cm="1">
        <f t="array" ref="X88">SUMPRODUCT((R88:S88&gt;=$N$8)*(R88:S88 &lt;= $N$9)*(TEXT(R88:S88,"yyyy-mm")=V88)*(R89:S89 = "▲"))</f>
        <v>0</v>
      </c>
      <c r="Y88" s="140" cm="1">
        <f t="array" ref="Y88">SUMPRODUCT((M88:S88&gt;=$N$8)*(M88:S88 &lt;= $N$9)*(TEXT(M88:S88,"yyyy-mm")=V88)*(M89:S89 = "★"))</f>
        <v>0</v>
      </c>
      <c r="Z88" s="135"/>
      <c r="AA88" s="135"/>
      <c r="AB88" s="132">
        <v>69</v>
      </c>
      <c r="AC88" s="141">
        <f>AI86+1</f>
        <v>46433</v>
      </c>
      <c r="AD88" s="141">
        <f t="shared" ref="AD88:AI88" si="306">AC88+1</f>
        <v>46434</v>
      </c>
      <c r="AE88" s="141">
        <f t="shared" si="306"/>
        <v>46435</v>
      </c>
      <c r="AF88" s="141">
        <f t="shared" si="306"/>
        <v>46436</v>
      </c>
      <c r="AG88" s="141">
        <f t="shared" si="306"/>
        <v>46437</v>
      </c>
      <c r="AH88" s="142">
        <f t="shared" si="306"/>
        <v>46438</v>
      </c>
      <c r="AI88" s="143">
        <f t="shared" si="306"/>
        <v>46439</v>
      </c>
      <c r="AJ88" s="68">
        <f t="shared" ref="AJ88" si="307">COUNTIF(AC89:AI89,"★")</f>
        <v>0</v>
      </c>
      <c r="AK88" s="68"/>
      <c r="AL88" s="68" t="str">
        <f>TEXT(AC88,"YYYY-MM")</f>
        <v>2027-02</v>
      </c>
      <c r="AM88" s="69" cm="1">
        <f t="array" ref="AM88">SUMPRODUCT((AC88:AI88&gt;=$N$8)*(AC88:AI88 &lt;= $N$9)*(TEXT(AC88:AI88,"yyyy-mm")=AL88)*(AC89:AI89 = "●"))</f>
        <v>0</v>
      </c>
      <c r="AN88" s="69" cm="1">
        <f t="array" ref="AN88">SUMPRODUCT((AH88:AI88&gt;=$N$8)*(AH88:AI88 &lt;= $N$9)*(TEXT(AH88:AI88,"yyyy-mm")=AL88)*(AH89:AI89 = "▲"))</f>
        <v>0</v>
      </c>
      <c r="AO88" s="69" cm="1">
        <f t="array" ref="AO88">SUMPRODUCT((AC88:AI88&gt;=$N$8)*(AC88:AI88 &lt;= $N$9)*(TEXT(AC88:AI88,"yyyy-mm")=AL88)*(AC89:AI89 = "★"))</f>
        <v>0</v>
      </c>
      <c r="AP88" s="68"/>
      <c r="AQ88" s="19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3"/>
    </row>
    <row r="89" spans="10:55" s="8" customFormat="1" ht="19.5" customHeight="1" thickBot="1" x14ac:dyDescent="0.5">
      <c r="J89" s="86"/>
      <c r="K89" s="135" t="str">
        <f t="shared" ref="K89" si="308">IF(U89&gt;=0.285,"OK","NG")</f>
        <v>NG</v>
      </c>
      <c r="L89" s="136"/>
      <c r="M89" s="144"/>
      <c r="N89" s="144"/>
      <c r="O89" s="144"/>
      <c r="P89" s="144"/>
      <c r="Q89" s="144"/>
      <c r="R89" s="145"/>
      <c r="S89" s="146"/>
      <c r="T89" s="135">
        <f t="shared" ref="T89" si="309">COUNTIF(M89:S89,"●")</f>
        <v>0</v>
      </c>
      <c r="U89" s="147">
        <f t="shared" ref="U89" si="310">IF(COUNTA(M89:S89)=0,-1,IF(OR(COUNTIF(M89:S89,"▲")&gt;6,AND(M88&lt;$N$9,$N$9&lt;S88)),0.285,IF(T88+T89=0,0,T89/(T89+T88))))</f>
        <v>-1</v>
      </c>
      <c r="V89" s="135" t="str">
        <f>TEXT(S88,"YYYY-MM")</f>
        <v>2026-09</v>
      </c>
      <c r="W89" s="140" cm="1">
        <f t="array" ref="W89">IF(V89=V88,0,SUMPRODUCT((M88:S88&gt;=$N$8)*(M88:S88 &lt;= $N$9)*(TEXT(M88:S88,"yyyy-mm")=V89)*(M89:S89 = "●")))</f>
        <v>0</v>
      </c>
      <c r="X89" s="140" cm="1">
        <f t="array" ref="X89">IF(V89=V88,0,SUMPRODUCT((M88:S88&gt;=$N$8)*(M88:S88 &lt;= $N$9)*(TEXT(M88:S88,"yyyy-mm")=V89)*(M89:S89 = "▲")))</f>
        <v>0</v>
      </c>
      <c r="Y89" s="140" cm="1">
        <f t="array" ref="Y89">IF(V89=V88,0,SUMPRODUCT((M88:S88&gt;=$N$8)*(M88:S88 &lt;= $N$9)*(TEXT(M88:S88,"yyyy-mm")=V89)*(M89:S89 = "★")))</f>
        <v>0</v>
      </c>
      <c r="Z89" s="135"/>
      <c r="AA89" s="135" t="str">
        <f t="shared" ref="AA89" si="311">IF(AK89&gt;=0.285,"OK","NG")</f>
        <v>NG</v>
      </c>
      <c r="AB89" s="136"/>
      <c r="AC89" s="144"/>
      <c r="AD89" s="144"/>
      <c r="AE89" s="144"/>
      <c r="AF89" s="144"/>
      <c r="AG89" s="144"/>
      <c r="AH89" s="145"/>
      <c r="AI89" s="146"/>
      <c r="AJ89" s="68">
        <f t="shared" ref="AJ89" si="312">COUNTIF(AC89:AI89,"●")</f>
        <v>0</v>
      </c>
      <c r="AK89" s="70">
        <f t="shared" ref="AK89" si="313">IF(COUNTA(AC89:AI89)=0,-1,IF(OR(COUNTIF(AC89:AI89,"▲")&gt;6,AND(AC88&lt;$N$9,$N$9&lt;AI88)),0.285,IF(AJ88+AJ89=0,0,AJ89/(AJ89+AJ88))))</f>
        <v>-1</v>
      </c>
      <c r="AL89" s="68" t="str">
        <f>TEXT(AI88,"YYYY-MM")</f>
        <v>2027-02</v>
      </c>
      <c r="AM89" s="69" cm="1">
        <f t="array" ref="AM89">IF(AL89=AL88,0,SUMPRODUCT((AC88:AI88&gt;=$N$8)*(AC88:AI88 &lt;= $N$9)*(TEXT(AC88:AI88,"yyyy-mm")=AL89)*(AC89:AI89 = "●")))</f>
        <v>0</v>
      </c>
      <c r="AN89" s="69" cm="1">
        <f t="array" ref="AN89">IF(AL89=AL88,0,SUMPRODUCT((AC88:AI88&gt;=$N$8)*(AC88:AI88 &lt;= $N$9)*(TEXT(AC88:AI88,"yyyy-mm")=AL89)*(AC89:AI89 = "▲")))</f>
        <v>0</v>
      </c>
      <c r="AO89" s="69" cm="1">
        <f t="array" ref="AO89">IF(AL89=AL88,0,SUMPRODUCT((AC88:AI88&gt;=$N$8)*(AC88:AI88 &lt;= $N$9)*(TEXT(AC88:AI88,"yyyy-mm")=AL89)*(AC89:AI89 = "★")))</f>
        <v>0</v>
      </c>
      <c r="AP89" s="68"/>
      <c r="AQ89" s="19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3"/>
    </row>
    <row r="90" spans="10:55" s="8" customFormat="1" ht="19.5" customHeight="1" x14ac:dyDescent="0.45">
      <c r="J90" s="86"/>
      <c r="K90" s="135"/>
      <c r="L90" s="132">
        <v>49</v>
      </c>
      <c r="M90" s="141">
        <f>S88+1</f>
        <v>46293</v>
      </c>
      <c r="N90" s="141">
        <f t="shared" ref="N90:S90" si="314">M90+1</f>
        <v>46294</v>
      </c>
      <c r="O90" s="141">
        <f t="shared" si="314"/>
        <v>46295</v>
      </c>
      <c r="P90" s="141">
        <f t="shared" si="314"/>
        <v>46296</v>
      </c>
      <c r="Q90" s="141">
        <f t="shared" si="314"/>
        <v>46297</v>
      </c>
      <c r="R90" s="142">
        <f t="shared" si="314"/>
        <v>46298</v>
      </c>
      <c r="S90" s="143">
        <f t="shared" si="314"/>
        <v>46299</v>
      </c>
      <c r="T90" s="135">
        <f t="shared" ref="T90" si="315">COUNTIF(M91:S91,"★")</f>
        <v>0</v>
      </c>
      <c r="U90" s="135"/>
      <c r="V90" s="135" t="str">
        <f t="shared" ref="V90" si="316">TEXT(M90,"YYYY-MM")</f>
        <v>2026-09</v>
      </c>
      <c r="W90" s="140" cm="1">
        <f t="array" ref="W90">SUMPRODUCT((M90:S90&gt;=$N$8)*(M90:S90 &lt;= $N$9)*(TEXT(M90:S90,"yyyy-mm")=V90)*(M91:S91 = "●"))</f>
        <v>0</v>
      </c>
      <c r="X90" s="140" cm="1">
        <f t="array" ref="X90">SUMPRODUCT((R90:S90&gt;=$N$8)*(R90:S90 &lt;= $N$9)*(TEXT(R90:S90,"yyyy-mm")=V90)*(R91:S91 = "▲"))</f>
        <v>0</v>
      </c>
      <c r="Y90" s="140" cm="1">
        <f t="array" ref="Y90">SUMPRODUCT((M90:S90&gt;=$N$8)*(M90:S90 &lt;= $N$9)*(TEXT(M90:S90,"yyyy-mm")=V90)*(M91:S91 = "★"))</f>
        <v>0</v>
      </c>
      <c r="Z90" s="135"/>
      <c r="AA90" s="135"/>
      <c r="AB90" s="132">
        <v>70</v>
      </c>
      <c r="AC90" s="141">
        <f>AI88+1</f>
        <v>46440</v>
      </c>
      <c r="AD90" s="141">
        <f t="shared" ref="AD90:AI90" si="317">AC90+1</f>
        <v>46441</v>
      </c>
      <c r="AE90" s="141">
        <f t="shared" si="317"/>
        <v>46442</v>
      </c>
      <c r="AF90" s="141">
        <f t="shared" si="317"/>
        <v>46443</v>
      </c>
      <c r="AG90" s="141">
        <f t="shared" si="317"/>
        <v>46444</v>
      </c>
      <c r="AH90" s="142">
        <f t="shared" si="317"/>
        <v>46445</v>
      </c>
      <c r="AI90" s="143">
        <f t="shared" si="317"/>
        <v>46446</v>
      </c>
      <c r="AJ90" s="68">
        <f t="shared" ref="AJ90" si="318">COUNTIF(AC91:AI91,"★")</f>
        <v>0</v>
      </c>
      <c r="AK90" s="68"/>
      <c r="AL90" s="68" t="str">
        <f t="shared" ref="AL90" si="319">TEXT(AC90,"YYYY-MM")</f>
        <v>2027-02</v>
      </c>
      <c r="AM90" s="69" cm="1">
        <f t="array" ref="AM90">SUMPRODUCT((AC90:AI90&gt;=$N$8)*(AC90:AI90 &lt;= $N$9)*(TEXT(AC90:AI90,"yyyy-mm")=AL90)*(AC91:AI91 = "●"))</f>
        <v>0</v>
      </c>
      <c r="AN90" s="69" cm="1">
        <f t="array" ref="AN90">SUMPRODUCT((AH90:AI90&gt;=$N$8)*(AH90:AI90 &lt;= $N$9)*(TEXT(AH90:AI90,"yyyy-mm")=AL90)*(AH91:AI91 = "▲"))</f>
        <v>0</v>
      </c>
      <c r="AO90" s="69" cm="1">
        <f t="array" ref="AO90">SUMPRODUCT((AC90:AI90&gt;=$N$8)*(AC90:AI90 &lt;= $N$9)*(TEXT(AC90:AI90,"yyyy-mm")=AL90)*(AC91:AI91 = "★"))</f>
        <v>0</v>
      </c>
      <c r="AP90" s="68"/>
      <c r="AQ90" s="19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3"/>
    </row>
    <row r="91" spans="10:55" s="8" customFormat="1" ht="19.5" customHeight="1" thickBot="1" x14ac:dyDescent="0.5">
      <c r="J91" s="86"/>
      <c r="K91" s="135" t="str">
        <f t="shared" ref="K91" si="320">IF(U91&gt;=0.285,"OK","NG")</f>
        <v>NG</v>
      </c>
      <c r="L91" s="136"/>
      <c r="M91" s="144"/>
      <c r="N91" s="144"/>
      <c r="O91" s="144"/>
      <c r="P91" s="144"/>
      <c r="Q91" s="144"/>
      <c r="R91" s="145"/>
      <c r="S91" s="146"/>
      <c r="T91" s="135">
        <f t="shared" ref="T91" si="321">COUNTIF(M91:S91,"●")</f>
        <v>0</v>
      </c>
      <c r="U91" s="147">
        <f t="shared" ref="U91" si="322">IF(COUNTA(M91:S91)=0,-1,IF(OR(COUNTIF(M91:S91,"▲")&gt;6,AND(M90&lt;$N$9,$N$9&lt;S90)),0.285,IF(T90+T91=0,0,T91/(T91+T90))))</f>
        <v>-1</v>
      </c>
      <c r="V91" s="135" t="str">
        <f t="shared" ref="V91" si="323">TEXT(S90,"YYYY-MM")</f>
        <v>2026-10</v>
      </c>
      <c r="W91" s="140" cm="1">
        <f t="array" ref="W91">IF(V91=V90,0,SUMPRODUCT((M90:S90&gt;=$N$8)*(M90:S90 &lt;= $N$9)*(TEXT(M90:S90,"yyyy-mm")=V91)*(M91:S91 = "●")))</f>
        <v>0</v>
      </c>
      <c r="X91" s="140" cm="1">
        <f t="array" ref="X91">IF(V91=V90,0,SUMPRODUCT((M90:S90&gt;=$N$8)*(M90:S90 &lt;= $N$9)*(TEXT(M90:S90,"yyyy-mm")=V91)*(M91:S91 = "▲")))</f>
        <v>0</v>
      </c>
      <c r="Y91" s="140" cm="1">
        <f t="array" ref="Y91">IF(V91=V90,0,SUMPRODUCT((M90:S90&gt;=$N$8)*(M90:S90 &lt;= $N$9)*(TEXT(M90:S90,"yyyy-mm")=V91)*(M91:S91 = "★")))</f>
        <v>0</v>
      </c>
      <c r="Z91" s="135"/>
      <c r="AA91" s="135" t="str">
        <f t="shared" ref="AA91" si="324">IF(AK91&gt;=0.285,"OK","NG")</f>
        <v>NG</v>
      </c>
      <c r="AB91" s="136"/>
      <c r="AC91" s="144"/>
      <c r="AD91" s="144"/>
      <c r="AE91" s="144"/>
      <c r="AF91" s="144"/>
      <c r="AG91" s="144"/>
      <c r="AH91" s="145"/>
      <c r="AI91" s="146"/>
      <c r="AJ91" s="68">
        <f t="shared" ref="AJ91" si="325">COUNTIF(AC91:AI91,"●")</f>
        <v>0</v>
      </c>
      <c r="AK91" s="70">
        <f t="shared" ref="AK91" si="326">IF(COUNTA(AC91:AI91)=0,-1,IF(OR(COUNTIF(AC91:AI91,"▲")&gt;6,AND(AC90&lt;$N$9,$N$9&lt;AI90)),0.285,IF(AJ90+AJ91=0,0,AJ91/(AJ91+AJ90))))</f>
        <v>-1</v>
      </c>
      <c r="AL91" s="68" t="str">
        <f t="shared" ref="AL91" si="327">TEXT(AI90,"YYYY-MM")</f>
        <v>2027-02</v>
      </c>
      <c r="AM91" s="69" cm="1">
        <f t="array" ref="AM91">IF(AL91=AL90,0,SUMPRODUCT((AC90:AI90&gt;=$N$8)*(AC90:AI90 &lt;= $N$9)*(TEXT(AC90:AI90,"yyyy-mm")=AL91)*(AC91:AI91 = "●")))</f>
        <v>0</v>
      </c>
      <c r="AN91" s="69" cm="1">
        <f t="array" ref="AN91">IF(AL91=AL90,0,SUMPRODUCT((AC90:AI90&gt;=$N$8)*(AC90:AI90 &lt;= $N$9)*(TEXT(AC90:AI90,"yyyy-mm")=AL91)*(AC91:AI91 = "▲")))</f>
        <v>0</v>
      </c>
      <c r="AO91" s="69" cm="1">
        <f t="array" ref="AO91">IF(AL91=AL90,0,SUMPRODUCT((AC90:AI90&gt;=$N$8)*(AC90:AI90 &lt;= $N$9)*(TEXT(AC90:AI90,"yyyy-mm")=AL91)*(AC91:AI91 = "★")))</f>
        <v>0</v>
      </c>
      <c r="AP91" s="68"/>
      <c r="AQ91" s="19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3"/>
    </row>
    <row r="92" spans="10:55" s="8" customFormat="1" ht="19.5" customHeight="1" x14ac:dyDescent="0.45">
      <c r="J92" s="86"/>
      <c r="K92" s="135"/>
      <c r="L92" s="132">
        <v>50</v>
      </c>
      <c r="M92" s="141">
        <f>S90+1</f>
        <v>46300</v>
      </c>
      <c r="N92" s="141">
        <f t="shared" ref="N92:S92" si="328">M92+1</f>
        <v>46301</v>
      </c>
      <c r="O92" s="141">
        <f t="shared" si="328"/>
        <v>46302</v>
      </c>
      <c r="P92" s="141">
        <f t="shared" si="328"/>
        <v>46303</v>
      </c>
      <c r="Q92" s="141">
        <f t="shared" si="328"/>
        <v>46304</v>
      </c>
      <c r="R92" s="142">
        <f t="shared" si="328"/>
        <v>46305</v>
      </c>
      <c r="S92" s="143">
        <f t="shared" si="328"/>
        <v>46306</v>
      </c>
      <c r="T92" s="135">
        <f t="shared" ref="T92" si="329">COUNTIF(M93:S93,"★")</f>
        <v>0</v>
      </c>
      <c r="U92" s="135"/>
      <c r="V92" s="135" t="str">
        <f t="shared" ref="V92" si="330">TEXT(M92,"YYYY-MM")</f>
        <v>2026-10</v>
      </c>
      <c r="W92" s="140" cm="1">
        <f t="array" ref="W92">SUMPRODUCT((M92:S92&gt;=$N$8)*(M92:S92 &lt;= $N$9)*(TEXT(M92:S92,"yyyy-mm")=V92)*(M93:S93 = "●"))</f>
        <v>0</v>
      </c>
      <c r="X92" s="140" cm="1">
        <f t="array" ref="X92">SUMPRODUCT((R92:S92&gt;=$N$8)*(R92:S92 &lt;= $N$9)*(TEXT(R92:S92,"yyyy-mm")=V92)*(R93:S93 = "▲"))</f>
        <v>0</v>
      </c>
      <c r="Y92" s="140" cm="1">
        <f t="array" ref="Y92">SUMPRODUCT((M92:S92&gt;=$N$8)*(M92:S92 &lt;= $N$9)*(TEXT(M92:S92,"yyyy-mm")=V92)*(M93:S93 = "★"))</f>
        <v>0</v>
      </c>
      <c r="Z92" s="135"/>
      <c r="AA92" s="135"/>
      <c r="AB92" s="132">
        <v>71</v>
      </c>
      <c r="AC92" s="141">
        <f>AI90+1</f>
        <v>46447</v>
      </c>
      <c r="AD92" s="141">
        <f t="shared" ref="AD92:AI92" si="331">AC92+1</f>
        <v>46448</v>
      </c>
      <c r="AE92" s="141">
        <f t="shared" si="331"/>
        <v>46449</v>
      </c>
      <c r="AF92" s="141">
        <f t="shared" si="331"/>
        <v>46450</v>
      </c>
      <c r="AG92" s="141">
        <f t="shared" si="331"/>
        <v>46451</v>
      </c>
      <c r="AH92" s="142">
        <f t="shared" si="331"/>
        <v>46452</v>
      </c>
      <c r="AI92" s="143">
        <f t="shared" si="331"/>
        <v>46453</v>
      </c>
      <c r="AJ92" s="68">
        <f t="shared" ref="AJ92" si="332">COUNTIF(AC93:AI93,"★")</f>
        <v>0</v>
      </c>
      <c r="AK92" s="68"/>
      <c r="AL92" s="68" t="str">
        <f t="shared" ref="AL92" si="333">TEXT(AC92,"YYYY-MM")</f>
        <v>2027-03</v>
      </c>
      <c r="AM92" s="69" cm="1">
        <f t="array" ref="AM92">SUMPRODUCT((AC92:AI92&gt;=$N$8)*(AC92:AI92 &lt;= $N$9)*(TEXT(AC92:AI92,"yyyy-mm")=AL92)*(AC93:AI93 = "●"))</f>
        <v>0</v>
      </c>
      <c r="AN92" s="69" cm="1">
        <f t="array" ref="AN92">SUMPRODUCT((AH92:AI92&gt;=$N$8)*(AH92:AI92 &lt;= $N$9)*(TEXT(AH92:AI92,"yyyy-mm")=AL92)*(AH93:AI93 = "▲"))</f>
        <v>0</v>
      </c>
      <c r="AO92" s="69" cm="1">
        <f t="array" ref="AO92">SUMPRODUCT((AC92:AI92&gt;=$N$8)*(AC92:AI92 &lt;= $N$9)*(TEXT(AC92:AI92,"yyyy-mm")=AL92)*(AC93:AI93 = "★"))</f>
        <v>0</v>
      </c>
      <c r="AP92" s="68"/>
      <c r="AQ92" s="19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3"/>
    </row>
    <row r="93" spans="10:55" s="8" customFormat="1" ht="19.5" customHeight="1" thickBot="1" x14ac:dyDescent="0.5">
      <c r="J93" s="86"/>
      <c r="K93" s="135" t="str">
        <f t="shared" ref="K93" si="334">IF(U93&gt;=0.285,"OK","NG")</f>
        <v>NG</v>
      </c>
      <c r="L93" s="136"/>
      <c r="M93" s="144"/>
      <c r="N93" s="144"/>
      <c r="O93" s="144"/>
      <c r="P93" s="144"/>
      <c r="Q93" s="144"/>
      <c r="R93" s="145"/>
      <c r="S93" s="146"/>
      <c r="T93" s="135">
        <f t="shared" ref="T93" si="335">COUNTIF(M93:S93,"●")</f>
        <v>0</v>
      </c>
      <c r="U93" s="147">
        <f t="shared" ref="U93" si="336">IF(COUNTA(M93:S93)=0,-1,IF(OR(COUNTIF(M93:S93,"▲")&gt;6,AND(M92&lt;$N$9,$N$9&lt;S92)),0.285,IF(T92+T93=0,0,T93/(T93+T92))))</f>
        <v>-1</v>
      </c>
      <c r="V93" s="135" t="str">
        <f t="shared" ref="V93" si="337">TEXT(S92,"YYYY-MM")</f>
        <v>2026-10</v>
      </c>
      <c r="W93" s="140" cm="1">
        <f t="array" ref="W93">IF(V93=V92,0,SUMPRODUCT((M92:S92&gt;=$N$8)*(M92:S92 &lt;= $N$9)*(TEXT(M92:S92,"yyyy-mm")=V93)*(M93:S93 = "●")))</f>
        <v>0</v>
      </c>
      <c r="X93" s="140" cm="1">
        <f t="array" ref="X93">IF(V93=V92,0,SUMPRODUCT((M92:S92&gt;=$N$8)*(M92:S92 &lt;= $N$9)*(TEXT(M92:S92,"yyyy-mm")=V93)*(M93:S93 = "▲")))</f>
        <v>0</v>
      </c>
      <c r="Y93" s="140" cm="1">
        <f t="array" ref="Y93">IF(V93=V92,0,SUMPRODUCT((M92:S92&gt;=$N$8)*(M92:S92 &lt;= $N$9)*(TEXT(M92:S92,"yyyy-mm")=V93)*(M93:S93 = "★")))</f>
        <v>0</v>
      </c>
      <c r="Z93" s="135"/>
      <c r="AA93" s="135" t="str">
        <f t="shared" ref="AA93" si="338">IF(AK93&gt;=0.285,"OK","NG")</f>
        <v>NG</v>
      </c>
      <c r="AB93" s="136"/>
      <c r="AC93" s="144"/>
      <c r="AD93" s="144"/>
      <c r="AE93" s="144"/>
      <c r="AF93" s="144"/>
      <c r="AG93" s="144"/>
      <c r="AH93" s="145"/>
      <c r="AI93" s="146"/>
      <c r="AJ93" s="68">
        <f t="shared" ref="AJ93" si="339">COUNTIF(AC93:AI93,"●")</f>
        <v>0</v>
      </c>
      <c r="AK93" s="70">
        <f t="shared" ref="AK93" si="340">IF(COUNTA(AC93:AI93)=0,-1,IF(OR(COUNTIF(AC93:AI93,"▲")&gt;6,AND(AC92&lt;$N$9,$N$9&lt;AI92)),0.285,IF(AJ92+AJ93=0,0,AJ93/(AJ93+AJ92))))</f>
        <v>-1</v>
      </c>
      <c r="AL93" s="68" t="str">
        <f t="shared" ref="AL93" si="341">TEXT(AI92,"YYYY-MM")</f>
        <v>2027-03</v>
      </c>
      <c r="AM93" s="69" cm="1">
        <f t="array" ref="AM93">IF(AL93=AL92,0,SUMPRODUCT((AC92:AI92&gt;=$N$8)*(AC92:AI92 &lt;= $N$9)*(TEXT(AC92:AI92,"yyyy-mm")=AL93)*(AC93:AI93 = "●")))</f>
        <v>0</v>
      </c>
      <c r="AN93" s="69" cm="1">
        <f t="array" ref="AN93">IF(AL93=AL92,0,SUMPRODUCT((AC92:AI92&gt;=$N$8)*(AC92:AI92 &lt;= $N$9)*(TEXT(AC92:AI92,"yyyy-mm")=AL93)*(AC93:AI93 = "▲")))</f>
        <v>0</v>
      </c>
      <c r="AO93" s="69" cm="1">
        <f t="array" ref="AO93">IF(AL93=AL92,0,SUMPRODUCT((AC92:AI92&gt;=$N$8)*(AC92:AI92 &lt;= $N$9)*(TEXT(AC92:AI92,"yyyy-mm")=AL93)*(AC93:AI93 = "★")))</f>
        <v>0</v>
      </c>
      <c r="AP93" s="68"/>
      <c r="AQ93" s="19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3"/>
    </row>
    <row r="94" spans="10:55" s="8" customFormat="1" ht="19.5" customHeight="1" x14ac:dyDescent="0.45">
      <c r="J94" s="86"/>
      <c r="K94" s="135"/>
      <c r="L94" s="132">
        <v>51</v>
      </c>
      <c r="M94" s="141">
        <f>S92+1</f>
        <v>46307</v>
      </c>
      <c r="N94" s="141">
        <f t="shared" ref="N94:S94" si="342">M94+1</f>
        <v>46308</v>
      </c>
      <c r="O94" s="141">
        <f t="shared" si="342"/>
        <v>46309</v>
      </c>
      <c r="P94" s="141">
        <f t="shared" si="342"/>
        <v>46310</v>
      </c>
      <c r="Q94" s="141">
        <f t="shared" si="342"/>
        <v>46311</v>
      </c>
      <c r="R94" s="142">
        <f t="shared" si="342"/>
        <v>46312</v>
      </c>
      <c r="S94" s="143">
        <f t="shared" si="342"/>
        <v>46313</v>
      </c>
      <c r="T94" s="135">
        <f t="shared" ref="T94" si="343">COUNTIF(M95:S95,"★")</f>
        <v>0</v>
      </c>
      <c r="U94" s="135"/>
      <c r="V94" s="135" t="str">
        <f t="shared" ref="V94" si="344">TEXT(M94,"YYYY-MM")</f>
        <v>2026-10</v>
      </c>
      <c r="W94" s="140" cm="1">
        <f t="array" ref="W94">SUMPRODUCT((M94:S94&gt;=$N$8)*(M94:S94 &lt;= $N$9)*(TEXT(M94:S94,"yyyy-mm")=V94)*(M95:S95 = "●"))</f>
        <v>0</v>
      </c>
      <c r="X94" s="140" cm="1">
        <f t="array" ref="X94">SUMPRODUCT((R94:S94&gt;=$N$8)*(R94:S94 &lt;= $N$9)*(TEXT(R94:S94,"yyyy-mm")=V94)*(R95:S95 = "▲"))</f>
        <v>0</v>
      </c>
      <c r="Y94" s="140" cm="1">
        <f t="array" ref="Y94">SUMPRODUCT((M94:S94&gt;=$N$8)*(M94:S94 &lt;= $N$9)*(TEXT(M94:S94,"yyyy-mm")=V94)*(M95:S95 = "★"))</f>
        <v>0</v>
      </c>
      <c r="Z94" s="135"/>
      <c r="AA94" s="135"/>
      <c r="AB94" s="132">
        <v>72</v>
      </c>
      <c r="AC94" s="141">
        <f>AI92+1</f>
        <v>46454</v>
      </c>
      <c r="AD94" s="141">
        <f t="shared" ref="AD94:AI94" si="345">AC94+1</f>
        <v>46455</v>
      </c>
      <c r="AE94" s="141">
        <f t="shared" si="345"/>
        <v>46456</v>
      </c>
      <c r="AF94" s="141">
        <f t="shared" si="345"/>
        <v>46457</v>
      </c>
      <c r="AG94" s="141">
        <f t="shared" si="345"/>
        <v>46458</v>
      </c>
      <c r="AH94" s="142">
        <f t="shared" si="345"/>
        <v>46459</v>
      </c>
      <c r="AI94" s="143">
        <f t="shared" si="345"/>
        <v>46460</v>
      </c>
      <c r="AJ94" s="68">
        <f t="shared" ref="AJ94" si="346">COUNTIF(AC95:AI95,"★")</f>
        <v>0</v>
      </c>
      <c r="AK94" s="68"/>
      <c r="AL94" s="68" t="str">
        <f t="shared" ref="AL94" si="347">TEXT(AC94,"YYYY-MM")</f>
        <v>2027-03</v>
      </c>
      <c r="AM94" s="69" cm="1">
        <f t="array" ref="AM94">SUMPRODUCT((AC94:AI94&gt;=$N$8)*(AC94:AI94 &lt;= $N$9)*(TEXT(AC94:AI94,"yyyy-mm")=AL94)*(AC95:AI95 = "●"))</f>
        <v>0</v>
      </c>
      <c r="AN94" s="69" cm="1">
        <f t="array" ref="AN94">SUMPRODUCT((AH94:AI94&gt;=$N$8)*(AH94:AI94 &lt;= $N$9)*(TEXT(AH94:AI94,"yyyy-mm")=AL94)*(AH95:AI95 = "▲"))</f>
        <v>0</v>
      </c>
      <c r="AO94" s="69" cm="1">
        <f t="array" ref="AO94">SUMPRODUCT((AC94:AI94&gt;=$N$8)*(AC94:AI94 &lt;= $N$9)*(TEXT(AC94:AI94,"yyyy-mm")=AL94)*(AC95:AI95 = "★"))</f>
        <v>0</v>
      </c>
      <c r="AP94" s="68"/>
      <c r="AQ94" s="19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3"/>
    </row>
    <row r="95" spans="10:55" s="8" customFormat="1" ht="19.5" customHeight="1" thickBot="1" x14ac:dyDescent="0.5">
      <c r="J95" s="86"/>
      <c r="K95" s="135" t="str">
        <f t="shared" ref="K95" si="348">IF(U95&gt;=0.285,"OK","NG")</f>
        <v>NG</v>
      </c>
      <c r="L95" s="136"/>
      <c r="M95" s="144"/>
      <c r="N95" s="144"/>
      <c r="O95" s="144"/>
      <c r="P95" s="144"/>
      <c r="Q95" s="144"/>
      <c r="R95" s="145"/>
      <c r="S95" s="146"/>
      <c r="T95" s="135">
        <f t="shared" ref="T95" si="349">COUNTIF(M95:S95,"●")</f>
        <v>0</v>
      </c>
      <c r="U95" s="147">
        <f t="shared" ref="U95" si="350">IF(COUNTA(M95:S95)=0,-1,IF(OR(COUNTIF(M95:S95,"▲")&gt;6,AND(M94&lt;$N$9,$N$9&lt;S94)),0.285,IF(T94+T95=0,0,T95/(T95+T94))))</f>
        <v>-1</v>
      </c>
      <c r="V95" s="135" t="str">
        <f t="shared" ref="V95" si="351">TEXT(S94,"YYYY-MM")</f>
        <v>2026-10</v>
      </c>
      <c r="W95" s="140" cm="1">
        <f t="array" ref="W95">IF(V95=V94,0,SUMPRODUCT((M94:S94&gt;=$N$8)*(M94:S94 &lt;= $N$9)*(TEXT(M94:S94,"yyyy-mm")=V95)*(M95:S95 = "●")))</f>
        <v>0</v>
      </c>
      <c r="X95" s="140" cm="1">
        <f t="array" ref="X95">IF(V95=V94,0,SUMPRODUCT((M94:S94&gt;=$N$8)*(M94:S94 &lt;= $N$9)*(TEXT(M94:S94,"yyyy-mm")=V95)*(M95:S95 = "▲")))</f>
        <v>0</v>
      </c>
      <c r="Y95" s="140" cm="1">
        <f t="array" ref="Y95">IF(V95=V94,0,SUMPRODUCT((M94:S94&gt;=$N$8)*(M94:S94 &lt;= $N$9)*(TEXT(M94:S94,"yyyy-mm")=V95)*(M95:S95 = "★")))</f>
        <v>0</v>
      </c>
      <c r="Z95" s="135"/>
      <c r="AA95" s="135" t="str">
        <f t="shared" ref="AA95" si="352">IF(AK95&gt;=0.285,"OK","NG")</f>
        <v>NG</v>
      </c>
      <c r="AB95" s="136"/>
      <c r="AC95" s="144"/>
      <c r="AD95" s="144"/>
      <c r="AE95" s="144"/>
      <c r="AF95" s="144"/>
      <c r="AG95" s="144"/>
      <c r="AH95" s="145"/>
      <c r="AI95" s="146"/>
      <c r="AJ95" s="68">
        <f t="shared" ref="AJ95" si="353">COUNTIF(AC95:AI95,"●")</f>
        <v>0</v>
      </c>
      <c r="AK95" s="70">
        <f t="shared" ref="AK95" si="354">IF(COUNTA(AC95:AI95)=0,-1,IF(OR(COUNTIF(AC95:AI95,"▲")&gt;6,AND(AC94&lt;$N$9,$N$9&lt;AI94)),0.285,IF(AJ94+AJ95=0,0,AJ95/(AJ95+AJ94))))</f>
        <v>-1</v>
      </c>
      <c r="AL95" s="68" t="str">
        <f t="shared" ref="AL95" si="355">TEXT(AI94,"YYYY-MM")</f>
        <v>2027-03</v>
      </c>
      <c r="AM95" s="69" cm="1">
        <f t="array" ref="AM95">IF(AL95=AL94,0,SUMPRODUCT((AC94:AI94&gt;=$N$8)*(AC94:AI94 &lt;= $N$9)*(TEXT(AC94:AI94,"yyyy-mm")=AL95)*(AC95:AI95 = "●")))</f>
        <v>0</v>
      </c>
      <c r="AN95" s="69" cm="1">
        <f t="array" ref="AN95">IF(AL95=AL94,0,SUMPRODUCT((AC94:AI94&gt;=$N$8)*(AC94:AI94 &lt;= $N$9)*(TEXT(AC94:AI94,"yyyy-mm")=AL95)*(AC95:AI95 = "▲")))</f>
        <v>0</v>
      </c>
      <c r="AO95" s="69" cm="1">
        <f t="array" ref="AO95">IF(AL95=AL94,0,SUMPRODUCT((AC94:AI94&gt;=$N$8)*(AC94:AI94 &lt;= $N$9)*(TEXT(AC94:AI94,"yyyy-mm")=AL95)*(AC95:AI95 = "★")))</f>
        <v>0</v>
      </c>
      <c r="AP95" s="68"/>
      <c r="AQ95" s="19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3"/>
    </row>
    <row r="96" spans="10:55" s="8" customFormat="1" ht="19.5" customHeight="1" x14ac:dyDescent="0.45">
      <c r="J96" s="86"/>
      <c r="K96" s="135"/>
      <c r="L96" s="132">
        <v>52</v>
      </c>
      <c r="M96" s="141">
        <f>S94+1</f>
        <v>46314</v>
      </c>
      <c r="N96" s="141">
        <f t="shared" ref="N96:S96" si="356">M96+1</f>
        <v>46315</v>
      </c>
      <c r="O96" s="141">
        <f t="shared" si="356"/>
        <v>46316</v>
      </c>
      <c r="P96" s="141">
        <f t="shared" si="356"/>
        <v>46317</v>
      </c>
      <c r="Q96" s="141">
        <f t="shared" si="356"/>
        <v>46318</v>
      </c>
      <c r="R96" s="142">
        <f t="shared" si="356"/>
        <v>46319</v>
      </c>
      <c r="S96" s="143">
        <f t="shared" si="356"/>
        <v>46320</v>
      </c>
      <c r="T96" s="135">
        <f t="shared" ref="T96" si="357">COUNTIF(M97:S97,"★")</f>
        <v>0</v>
      </c>
      <c r="U96" s="135"/>
      <c r="V96" s="135" t="str">
        <f t="shared" ref="V96" si="358">TEXT(M96,"YYYY-MM")</f>
        <v>2026-10</v>
      </c>
      <c r="W96" s="140" cm="1">
        <f t="array" ref="W96">SUMPRODUCT((M96:S96&gt;=$N$8)*(M96:S96 &lt;= $N$9)*(TEXT(M96:S96,"yyyy-mm")=V96)*(M97:S97 = "●"))</f>
        <v>0</v>
      </c>
      <c r="X96" s="140" cm="1">
        <f t="array" ref="X96">SUMPRODUCT((R96:S96&gt;=$N$8)*(R96:S96 &lt;= $N$9)*(TEXT(R96:S96,"yyyy-mm")=V96)*(R97:S97 = "▲"))</f>
        <v>0</v>
      </c>
      <c r="Y96" s="140" cm="1">
        <f t="array" ref="Y96">SUMPRODUCT((M96:S96&gt;=$N$8)*(M96:S96 &lt;= $N$9)*(TEXT(M96:S96,"yyyy-mm")=V96)*(M97:S97 = "★"))</f>
        <v>0</v>
      </c>
      <c r="Z96" s="135"/>
      <c r="AA96" s="135"/>
      <c r="AB96" s="132">
        <v>73</v>
      </c>
      <c r="AC96" s="141">
        <f>AI92+1</f>
        <v>46454</v>
      </c>
      <c r="AD96" s="141">
        <f t="shared" ref="AD96:AI96" si="359">AC96+1</f>
        <v>46455</v>
      </c>
      <c r="AE96" s="141">
        <f t="shared" si="359"/>
        <v>46456</v>
      </c>
      <c r="AF96" s="141">
        <f t="shared" si="359"/>
        <v>46457</v>
      </c>
      <c r="AG96" s="141">
        <f t="shared" si="359"/>
        <v>46458</v>
      </c>
      <c r="AH96" s="142">
        <f t="shared" si="359"/>
        <v>46459</v>
      </c>
      <c r="AI96" s="143">
        <f t="shared" si="359"/>
        <v>46460</v>
      </c>
      <c r="AJ96" s="68">
        <f t="shared" ref="AJ96" si="360">COUNTIF(AC97:AI97,"★")</f>
        <v>0</v>
      </c>
      <c r="AK96" s="68"/>
      <c r="AL96" s="68" t="str">
        <f t="shared" ref="AL96" si="361">TEXT(AC96,"YYYY-MM")</f>
        <v>2027-03</v>
      </c>
      <c r="AM96" s="69" cm="1">
        <f t="array" ref="AM96">SUMPRODUCT((AC96:AI96&gt;=$N$8)*(AC96:AI96 &lt;= $N$9)*(TEXT(AC96:AI96,"yyyy-mm")=AL96)*(AC97:AI97 = "●"))</f>
        <v>0</v>
      </c>
      <c r="AN96" s="69" cm="1">
        <f t="array" ref="AN96">SUMPRODUCT((AH96:AI96&gt;=$N$8)*(AH96:AI96 &lt;= $N$9)*(TEXT(AH96:AI96,"yyyy-mm")=AL96)*(AH97:AI97 = "▲"))</f>
        <v>0</v>
      </c>
      <c r="AO96" s="69" cm="1">
        <f t="array" ref="AO96">SUMPRODUCT((AC96:AI96&gt;=$N$8)*(AC96:AI96 &lt;= $N$9)*(TEXT(AC96:AI96,"yyyy-mm")=AL96)*(AC97:AI97 = "★"))</f>
        <v>0</v>
      </c>
      <c r="AP96" s="65"/>
      <c r="AQ96" s="7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3"/>
    </row>
    <row r="97" spans="10:55" s="8" customFormat="1" ht="19.5" customHeight="1" thickBot="1" x14ac:dyDescent="0.5">
      <c r="J97" s="86"/>
      <c r="K97" s="135" t="str">
        <f t="shared" ref="K97" si="362">IF(U97&gt;=0.285,"OK","NG")</f>
        <v>NG</v>
      </c>
      <c r="L97" s="136"/>
      <c r="M97" s="144"/>
      <c r="N97" s="144"/>
      <c r="O97" s="144"/>
      <c r="P97" s="144"/>
      <c r="Q97" s="144"/>
      <c r="R97" s="145"/>
      <c r="S97" s="146"/>
      <c r="T97" s="135">
        <f t="shared" ref="T97" si="363">COUNTIF(M97:S97,"●")</f>
        <v>0</v>
      </c>
      <c r="U97" s="147">
        <f t="shared" ref="U97" si="364">IF(COUNTA(M97:S97)=0,-1,IF(OR(COUNTIF(M97:S97,"▲")&gt;6,AND(M96&lt;$N$9,$N$9&lt;S96)),0.285,IF(T96+T97=0,0,T97/(T97+T96))))</f>
        <v>-1</v>
      </c>
      <c r="V97" s="135" t="str">
        <f t="shared" ref="V97" si="365">TEXT(S96,"YYYY-MM")</f>
        <v>2026-10</v>
      </c>
      <c r="W97" s="140" cm="1">
        <f t="array" ref="W97">IF(V97=V96,0,SUMPRODUCT((M96:S96&gt;=$N$8)*(M96:S96 &lt;= $N$9)*(TEXT(M96:S96,"yyyy-mm")=V97)*(M97:S97 = "●")))</f>
        <v>0</v>
      </c>
      <c r="X97" s="140" cm="1">
        <f t="array" ref="X97">IF(V97=V96,0,SUMPRODUCT((M96:S96&gt;=$N$8)*(M96:S96 &lt;= $N$9)*(TEXT(M96:S96,"yyyy-mm")=V97)*(M97:S97 = "▲")))</f>
        <v>0</v>
      </c>
      <c r="Y97" s="140" cm="1">
        <f t="array" ref="Y97">IF(V97=V96,0,SUMPRODUCT((M96:S96&gt;=$N$8)*(M96:S96 &lt;= $N$9)*(TEXT(M96:S96,"yyyy-mm")=V97)*(M97:S97 = "★")))</f>
        <v>0</v>
      </c>
      <c r="Z97" s="135"/>
      <c r="AA97" s="135" t="str">
        <f t="shared" ref="AA97" si="366">IF(AK97&gt;=0.285,"OK","NG")</f>
        <v>NG</v>
      </c>
      <c r="AB97" s="136"/>
      <c r="AC97" s="144"/>
      <c r="AD97" s="144"/>
      <c r="AE97" s="144"/>
      <c r="AF97" s="144"/>
      <c r="AG97" s="144"/>
      <c r="AH97" s="145"/>
      <c r="AI97" s="146"/>
      <c r="AJ97" s="68">
        <f t="shared" ref="AJ97" si="367">COUNTIF(AC97:AI97,"●")</f>
        <v>0</v>
      </c>
      <c r="AK97" s="70">
        <f t="shared" ref="AK97" si="368">IF(COUNTA(AC97:AI97)=0,-1,IF(OR(COUNTIF(AC97:AI97,"▲")&gt;6,AND(AC96&lt;$N$9,$N$9&lt;AI96)),0.285,IF(AJ96+AJ97=0,0,AJ97/(AJ97+AJ96))))</f>
        <v>-1</v>
      </c>
      <c r="AL97" s="68" t="str">
        <f t="shared" ref="AL97" si="369">TEXT(AI96,"YYYY-MM")</f>
        <v>2027-03</v>
      </c>
      <c r="AM97" s="69" cm="1">
        <f t="array" ref="AM97">IF(AL97=AL96,0,SUMPRODUCT((AC96:AI96&gt;=$N$8)*(AC96:AI96 &lt;= $N$9)*(TEXT(AC96:AI96,"yyyy-mm")=AL97)*(AC97:AI97 = "●")))</f>
        <v>0</v>
      </c>
      <c r="AN97" s="69" cm="1">
        <f t="array" ref="AN97">IF(AL97=AL96,0,SUMPRODUCT((AC96:AI96&gt;=$N$8)*(AC96:AI96 &lt;= $N$9)*(TEXT(AC96:AI96,"yyyy-mm")=AL97)*(AC97:AI97 = "▲")))</f>
        <v>0</v>
      </c>
      <c r="AO97" s="69" cm="1">
        <f t="array" ref="AO97">IF(AL97=AL96,0,SUMPRODUCT((AC96:AI96&gt;=$N$8)*(AC96:AI96 &lt;= $N$9)*(TEXT(AC96:AI96,"yyyy-mm")=AL97)*(AC97:AI97 = "★")))</f>
        <v>0</v>
      </c>
      <c r="AP97" s="65"/>
      <c r="AQ97" s="7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3"/>
    </row>
    <row r="98" spans="10:55" s="8" customFormat="1" ht="19.5" customHeight="1" x14ac:dyDescent="0.45">
      <c r="J98" s="86"/>
      <c r="K98" s="135"/>
      <c r="L98" s="132">
        <v>53</v>
      </c>
      <c r="M98" s="141">
        <f>S96+1</f>
        <v>46321</v>
      </c>
      <c r="N98" s="141">
        <f t="shared" ref="N98:S98" si="370">M98+1</f>
        <v>46322</v>
      </c>
      <c r="O98" s="141">
        <f t="shared" si="370"/>
        <v>46323</v>
      </c>
      <c r="P98" s="141">
        <f t="shared" si="370"/>
        <v>46324</v>
      </c>
      <c r="Q98" s="141">
        <f t="shared" si="370"/>
        <v>46325</v>
      </c>
      <c r="R98" s="142">
        <f t="shared" si="370"/>
        <v>46326</v>
      </c>
      <c r="S98" s="143">
        <f t="shared" si="370"/>
        <v>46327</v>
      </c>
      <c r="T98" s="135">
        <f t="shared" ref="T98" si="371">COUNTIF(M99:S99,"★")</f>
        <v>0</v>
      </c>
      <c r="U98" s="135"/>
      <c r="V98" s="135" t="str">
        <f t="shared" ref="V98" si="372">TEXT(M98,"YYYY-MM")</f>
        <v>2026-10</v>
      </c>
      <c r="W98" s="140" cm="1">
        <f t="array" ref="W98">SUMPRODUCT((M98:S98&gt;=$N$8)*(M98:S98 &lt;= $N$9)*(TEXT(M98:S98,"yyyy-mm")=V98)*(M99:S99 = "●"))</f>
        <v>0</v>
      </c>
      <c r="X98" s="140" cm="1">
        <f t="array" ref="X98">SUMPRODUCT((R98:S98&gt;=$N$8)*(R98:S98 &lt;= $N$9)*(TEXT(R98:S98,"yyyy-mm")=V98)*(R99:S99 = "▲"))</f>
        <v>0</v>
      </c>
      <c r="Y98" s="140" cm="1">
        <f t="array" ref="Y98">SUMPRODUCT((M98:S98&gt;=$N$8)*(M98:S98 &lt;= $N$9)*(TEXT(M98:S98,"yyyy-mm")=V98)*(M99:S99 = "★"))</f>
        <v>0</v>
      </c>
      <c r="Z98" s="135"/>
      <c r="AA98" s="135"/>
      <c r="AB98" s="132">
        <v>74</v>
      </c>
      <c r="AC98" s="141">
        <f>AI96+1</f>
        <v>46461</v>
      </c>
      <c r="AD98" s="141">
        <f t="shared" ref="AD98:AI98" si="373">AC98+1</f>
        <v>46462</v>
      </c>
      <c r="AE98" s="141">
        <f t="shared" si="373"/>
        <v>46463</v>
      </c>
      <c r="AF98" s="141">
        <f t="shared" si="373"/>
        <v>46464</v>
      </c>
      <c r="AG98" s="141">
        <f t="shared" si="373"/>
        <v>46465</v>
      </c>
      <c r="AH98" s="142">
        <f t="shared" si="373"/>
        <v>46466</v>
      </c>
      <c r="AI98" s="143">
        <f t="shared" si="373"/>
        <v>46467</v>
      </c>
      <c r="AJ98" s="68">
        <f t="shared" ref="AJ98" si="374">COUNTIF(AC99:AI99,"★")</f>
        <v>0</v>
      </c>
      <c r="AK98" s="68"/>
      <c r="AL98" s="68" t="str">
        <f t="shared" ref="AL98" si="375">TEXT(AC98,"YYYY-MM")</f>
        <v>2027-03</v>
      </c>
      <c r="AM98" s="69" cm="1">
        <f t="array" ref="AM98">SUMPRODUCT((AC98:AI98&gt;=$N$8)*(AC98:AI98 &lt;= $N$9)*(TEXT(AC98:AI98,"yyyy-mm")=AL98)*(AC99:AI99 = "●"))</f>
        <v>0</v>
      </c>
      <c r="AN98" s="69" cm="1">
        <f t="array" ref="AN98">SUMPRODUCT((AH98:AI98&gt;=$N$8)*(AH98:AI98 &lt;= $N$9)*(TEXT(AH98:AI98,"yyyy-mm")=AL98)*(AH99:AI99 = "▲"))</f>
        <v>0</v>
      </c>
      <c r="AO98" s="69" cm="1">
        <f t="array" ref="AO98">SUMPRODUCT((AC98:AI98&gt;=$N$8)*(AC98:AI98 &lt;= $N$9)*(TEXT(AC98:AI98,"yyyy-mm")=AL98)*(AC99:AI99 = "★"))</f>
        <v>0</v>
      </c>
      <c r="AP98" s="65"/>
      <c r="AQ98" s="7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3"/>
    </row>
    <row r="99" spans="10:55" s="8" customFormat="1" ht="19.5" customHeight="1" thickBot="1" x14ac:dyDescent="0.5">
      <c r="J99" s="86"/>
      <c r="K99" s="135" t="str">
        <f t="shared" ref="K99" si="376">IF(U99&gt;=0.285,"OK","NG")</f>
        <v>NG</v>
      </c>
      <c r="L99" s="136"/>
      <c r="M99" s="144"/>
      <c r="N99" s="144"/>
      <c r="O99" s="144"/>
      <c r="P99" s="144"/>
      <c r="Q99" s="144"/>
      <c r="R99" s="145"/>
      <c r="S99" s="146"/>
      <c r="T99" s="135">
        <f t="shared" ref="T99" si="377">COUNTIF(M99:S99,"●")</f>
        <v>0</v>
      </c>
      <c r="U99" s="147">
        <f t="shared" ref="U99" si="378">IF(COUNTA(M99:S99)=0,-1,IF(OR(COUNTIF(M99:S99,"▲")&gt;6,AND(M98&lt;$N$9,$N$9&lt;S98)),0.285,IF(T98+T99=0,0,T99/(T99+T98))))</f>
        <v>-1</v>
      </c>
      <c r="V99" s="135" t="str">
        <f t="shared" ref="V99" si="379">TEXT(S98,"YYYY-MM")</f>
        <v>2026-11</v>
      </c>
      <c r="W99" s="140" cm="1">
        <f t="array" ref="W99">IF(V99=V98,0,SUMPRODUCT((M98:S98&gt;=$N$8)*(M98:S98 &lt;= $N$9)*(TEXT(M98:S98,"yyyy-mm")=V99)*(M99:S99 = "●")))</f>
        <v>0</v>
      </c>
      <c r="X99" s="140" cm="1">
        <f t="array" ref="X99">IF(V99=V98,0,SUMPRODUCT((M98:S98&gt;=$N$8)*(M98:S98 &lt;= $N$9)*(TEXT(M98:S98,"yyyy-mm")=V99)*(M99:S99 = "▲")))</f>
        <v>0</v>
      </c>
      <c r="Y99" s="140" cm="1">
        <f t="array" ref="Y99">IF(V99=V98,0,SUMPRODUCT((M98:S98&gt;=$N$8)*(M98:S98 &lt;= $N$9)*(TEXT(M98:S98,"yyyy-mm")=V99)*(M99:S99 = "★")))</f>
        <v>0</v>
      </c>
      <c r="Z99" s="135"/>
      <c r="AA99" s="135" t="str">
        <f t="shared" ref="AA99" si="380">IF(AK99&gt;=0.285,"OK","NG")</f>
        <v>NG</v>
      </c>
      <c r="AB99" s="136"/>
      <c r="AC99" s="144"/>
      <c r="AD99" s="144"/>
      <c r="AE99" s="144"/>
      <c r="AF99" s="144"/>
      <c r="AG99" s="144"/>
      <c r="AH99" s="145"/>
      <c r="AI99" s="146"/>
      <c r="AJ99" s="68">
        <f t="shared" ref="AJ99" si="381">COUNTIF(AC99:AI99,"●")</f>
        <v>0</v>
      </c>
      <c r="AK99" s="70">
        <f t="shared" ref="AK99" si="382">IF(COUNTA(AC99:AI99)=0,-1,IF(OR(COUNTIF(AC99:AI99,"▲")&gt;6,AND(AC98&lt;$N$9,$N$9&lt;AI98)),0.285,IF(AJ98+AJ99=0,0,AJ99/(AJ99+AJ98))))</f>
        <v>-1</v>
      </c>
      <c r="AL99" s="68" t="str">
        <f t="shared" ref="AL99" si="383">TEXT(AI98,"YYYY-MM")</f>
        <v>2027-03</v>
      </c>
      <c r="AM99" s="69" cm="1">
        <f t="array" ref="AM99">IF(AL99=AL98,0,SUMPRODUCT((AC98:AI98&gt;=$N$8)*(AC98:AI98 &lt;= $N$9)*(TEXT(AC98:AI98,"yyyy-mm")=AL99)*(AC99:AI99 = "●")))</f>
        <v>0</v>
      </c>
      <c r="AN99" s="69" cm="1">
        <f t="array" ref="AN99">IF(AL99=AL98,0,SUMPRODUCT((AC98:AI98&gt;=$N$8)*(AC98:AI98 &lt;= $N$9)*(TEXT(AC98:AI98,"yyyy-mm")=AL99)*(AC99:AI99 = "▲")))</f>
        <v>0</v>
      </c>
      <c r="AO99" s="69" cm="1">
        <f t="array" ref="AO99">IF(AL99=AL98,0,SUMPRODUCT((AC98:AI98&gt;=$N$8)*(AC98:AI98 &lt;= $N$9)*(TEXT(AC98:AI98,"yyyy-mm")=AL99)*(AC99:AI99 = "★")))</f>
        <v>0</v>
      </c>
      <c r="AP99" s="65"/>
      <c r="AQ99" s="7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3"/>
    </row>
    <row r="100" spans="10:55" s="8" customFormat="1" ht="19.5" customHeight="1" x14ac:dyDescent="0.45">
      <c r="J100" s="86"/>
      <c r="K100" s="87"/>
      <c r="L100" s="28"/>
      <c r="M100" s="28"/>
      <c r="N100" s="28"/>
      <c r="O100" s="28"/>
      <c r="P100" s="28"/>
      <c r="Q100" s="28"/>
      <c r="R100" s="28"/>
      <c r="S100" s="28"/>
      <c r="T100" s="86"/>
      <c r="U100" s="148">
        <f>IFERROR(AVERAGEIF(U58:U99,"&gt;-1"),0)</f>
        <v>0</v>
      </c>
      <c r="V100" s="86"/>
      <c r="W100" s="81"/>
      <c r="X100" s="81"/>
      <c r="Y100" s="81"/>
      <c r="Z100" s="86"/>
      <c r="AA100" s="88"/>
      <c r="AB100" s="28"/>
      <c r="AC100" s="28"/>
      <c r="AD100" s="28"/>
      <c r="AE100" s="28"/>
      <c r="AF100" s="28"/>
      <c r="AG100" s="28"/>
      <c r="AH100" s="28"/>
      <c r="AI100" s="28"/>
      <c r="AJ100" s="65"/>
      <c r="AK100" s="71">
        <f>IFERROR(AVERAGEIF(AK58:AK99,"&gt;-1"),0)</f>
        <v>0</v>
      </c>
      <c r="AL100" s="65"/>
      <c r="AM100" s="64"/>
      <c r="AN100" s="64"/>
      <c r="AO100" s="64"/>
      <c r="AP100" s="65"/>
      <c r="AQ100" s="7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3"/>
    </row>
    <row r="101" spans="10:55" ht="19.5" customHeight="1" x14ac:dyDescent="0.45">
      <c r="J101" s="86"/>
      <c r="K101" s="87"/>
      <c r="L101" s="28"/>
      <c r="M101" s="28"/>
      <c r="N101" s="28"/>
      <c r="O101" s="28"/>
      <c r="P101" s="28"/>
      <c r="Q101" s="28"/>
      <c r="R101" s="28"/>
      <c r="S101" s="28"/>
      <c r="T101" s="86"/>
      <c r="U101" s="86"/>
      <c r="V101" s="86"/>
      <c r="W101" s="81"/>
      <c r="X101" s="81"/>
      <c r="Y101" s="81"/>
      <c r="Z101" s="86"/>
      <c r="AA101" s="88"/>
      <c r="AB101" s="28"/>
      <c r="AC101" s="28"/>
      <c r="AD101" s="28"/>
      <c r="AE101" s="28"/>
      <c r="AF101" s="28"/>
      <c r="AG101" s="28"/>
      <c r="AH101" s="28"/>
      <c r="AI101" s="28"/>
      <c r="AJ101" s="65"/>
      <c r="AK101" s="65"/>
      <c r="AL101" s="65"/>
      <c r="AM101" s="64"/>
      <c r="AN101" s="64"/>
      <c r="AO101" s="64"/>
      <c r="AP101" s="65"/>
    </row>
    <row r="102" spans="10:55" s="8" customFormat="1" ht="24" customHeight="1" x14ac:dyDescent="0.45">
      <c r="J102" s="75" t="s">
        <v>63</v>
      </c>
      <c r="K102" s="76"/>
      <c r="L102" s="76"/>
      <c r="M102" s="77"/>
      <c r="N102" s="78"/>
      <c r="O102" s="79"/>
      <c r="P102" s="79"/>
      <c r="Q102" s="79"/>
      <c r="R102" s="79"/>
      <c r="S102" s="79"/>
      <c r="T102" s="80"/>
      <c r="U102" s="80"/>
      <c r="V102" s="80"/>
      <c r="W102" s="81"/>
      <c r="X102" s="81"/>
      <c r="Y102" s="81"/>
      <c r="Z102" s="80"/>
      <c r="AA102" s="82"/>
      <c r="AB102" s="79"/>
      <c r="AC102" s="79"/>
      <c r="AD102" s="79"/>
      <c r="AE102" s="79"/>
      <c r="AF102" s="28"/>
      <c r="AG102" s="28"/>
      <c r="AH102" s="28"/>
      <c r="AI102" s="28"/>
      <c r="AJ102" s="65"/>
      <c r="AK102" s="65"/>
      <c r="AL102" s="65"/>
      <c r="AM102" s="64"/>
      <c r="AN102" s="64"/>
      <c r="AO102" s="64"/>
      <c r="AP102" s="68"/>
      <c r="AQ102" s="19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3"/>
    </row>
    <row r="103" spans="10:55" s="8" customFormat="1" ht="27" customHeight="1" x14ac:dyDescent="0.45">
      <c r="J103" s="83"/>
      <c r="K103" s="84"/>
      <c r="L103" s="84"/>
      <c r="M103" s="60" t="s">
        <v>97</v>
      </c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28"/>
      <c r="AI103" s="28"/>
      <c r="AJ103" s="65"/>
      <c r="AK103" s="65"/>
      <c r="AL103" s="65"/>
      <c r="AM103" s="64"/>
      <c r="AN103" s="64"/>
      <c r="AO103" s="64"/>
      <c r="AP103" s="68"/>
      <c r="AQ103" s="19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3"/>
    </row>
    <row r="104" spans="10:55" s="8" customFormat="1" ht="19.5" customHeight="1" x14ac:dyDescent="0.45">
      <c r="J104" s="83"/>
      <c r="K104" s="84"/>
      <c r="L104" s="84"/>
      <c r="M104" s="149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28"/>
      <c r="AI104" s="28"/>
      <c r="AJ104" s="65"/>
      <c r="AK104" s="65"/>
      <c r="AL104" s="65"/>
      <c r="AM104" s="64"/>
      <c r="AN104" s="64"/>
      <c r="AO104" s="64"/>
      <c r="AP104" s="68"/>
      <c r="AQ104" s="19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3"/>
    </row>
    <row r="105" spans="10:55" s="8" customFormat="1" ht="19.5" customHeight="1" x14ac:dyDescent="0.45">
      <c r="J105" s="86"/>
      <c r="K105" s="87"/>
      <c r="L105" s="28"/>
      <c r="M105" s="28"/>
      <c r="N105" s="28"/>
      <c r="O105" s="28"/>
      <c r="P105" s="28"/>
      <c r="Q105" s="28"/>
      <c r="R105" s="28"/>
      <c r="S105" s="28"/>
      <c r="T105" s="86"/>
      <c r="U105" s="86"/>
      <c r="V105" s="86"/>
      <c r="W105" s="81"/>
      <c r="X105" s="81"/>
      <c r="Y105" s="81"/>
      <c r="Z105" s="86"/>
      <c r="AA105" s="88"/>
      <c r="AB105" s="28"/>
      <c r="AC105" s="28"/>
      <c r="AD105" s="28"/>
      <c r="AE105" s="28"/>
      <c r="AF105" s="28"/>
      <c r="AG105" s="28"/>
      <c r="AH105" s="28"/>
      <c r="AI105" s="28"/>
      <c r="AJ105" s="65"/>
      <c r="AK105" s="65"/>
      <c r="AL105" s="65"/>
      <c r="AM105" s="64"/>
      <c r="AN105" s="64"/>
      <c r="AO105" s="64"/>
      <c r="AP105" s="68"/>
      <c r="AQ105" s="19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3"/>
    </row>
    <row r="106" spans="10:55" s="8" customFormat="1" ht="19.5" customHeight="1" thickBot="1" x14ac:dyDescent="0.5">
      <c r="J106" s="86"/>
      <c r="K106" s="87"/>
      <c r="L106" s="28"/>
      <c r="M106" s="28"/>
      <c r="N106" s="28"/>
      <c r="O106" s="28"/>
      <c r="P106" s="28"/>
      <c r="Q106" s="28"/>
      <c r="R106" s="28"/>
      <c r="S106" s="28"/>
      <c r="T106" s="86"/>
      <c r="U106" s="86"/>
      <c r="V106" s="86"/>
      <c r="W106" s="81"/>
      <c r="X106" s="81"/>
      <c r="Y106" s="81"/>
      <c r="Z106" s="86"/>
      <c r="AA106" s="88"/>
      <c r="AB106" s="28"/>
      <c r="AC106" s="28"/>
      <c r="AD106" s="28"/>
      <c r="AE106" s="28"/>
      <c r="AF106" s="28"/>
      <c r="AG106" s="28"/>
      <c r="AH106" s="28"/>
      <c r="AI106" s="28"/>
      <c r="AJ106" s="65"/>
      <c r="AK106" s="65"/>
      <c r="AL106" s="65"/>
      <c r="AM106" s="64"/>
      <c r="AN106" s="64"/>
      <c r="AO106" s="64"/>
      <c r="AP106" s="68"/>
      <c r="AQ106" s="19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3"/>
    </row>
    <row r="107" spans="10:55" s="8" customFormat="1" ht="19.5" customHeight="1" x14ac:dyDescent="0.45">
      <c r="J107" s="86"/>
      <c r="K107" s="86"/>
      <c r="L107" s="132" t="s">
        <v>47</v>
      </c>
      <c r="M107" s="133" t="str">
        <f>"実施状況（"&amp;YEAR(M109)&amp;"年～）"</f>
        <v>実施状況（2027年～）</v>
      </c>
      <c r="N107" s="133"/>
      <c r="O107" s="133"/>
      <c r="P107" s="133"/>
      <c r="Q107" s="133"/>
      <c r="R107" s="133"/>
      <c r="S107" s="134"/>
      <c r="T107" s="86"/>
      <c r="U107" s="86"/>
      <c r="V107" s="86"/>
      <c r="W107" s="81"/>
      <c r="X107" s="81"/>
      <c r="Y107" s="81"/>
      <c r="Z107" s="86"/>
      <c r="AA107" s="28"/>
      <c r="AB107" s="132" t="s">
        <v>47</v>
      </c>
      <c r="AC107" s="133" t="str">
        <f>"実施状況（"&amp;YEAR(AC109)&amp;"年～）"</f>
        <v>実施状況（2027年～）</v>
      </c>
      <c r="AD107" s="133"/>
      <c r="AE107" s="133"/>
      <c r="AF107" s="133"/>
      <c r="AG107" s="133"/>
      <c r="AH107" s="133"/>
      <c r="AI107" s="134"/>
      <c r="AJ107" s="65"/>
      <c r="AK107" s="65"/>
      <c r="AL107" s="65"/>
      <c r="AM107" s="64"/>
      <c r="AN107" s="64"/>
      <c r="AO107" s="64"/>
      <c r="AP107" s="68"/>
      <c r="AQ107" s="19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3"/>
    </row>
    <row r="108" spans="10:55" s="8" customFormat="1" ht="19.5" customHeight="1" thickBot="1" x14ac:dyDescent="0.5">
      <c r="J108" s="86"/>
      <c r="K108" s="135" t="s">
        <v>48</v>
      </c>
      <c r="L108" s="136"/>
      <c r="M108" s="137" t="s">
        <v>49</v>
      </c>
      <c r="N108" s="137" t="s">
        <v>50</v>
      </c>
      <c r="O108" s="137" t="s">
        <v>51</v>
      </c>
      <c r="P108" s="137" t="s">
        <v>52</v>
      </c>
      <c r="Q108" s="137" t="s">
        <v>53</v>
      </c>
      <c r="R108" s="138" t="s">
        <v>54</v>
      </c>
      <c r="S108" s="139" t="s">
        <v>55</v>
      </c>
      <c r="T108" s="135" t="s">
        <v>47</v>
      </c>
      <c r="U108" s="86" t="s">
        <v>56</v>
      </c>
      <c r="V108" s="86" t="s">
        <v>57</v>
      </c>
      <c r="W108" s="140" t="s">
        <v>38</v>
      </c>
      <c r="X108" s="140" t="s">
        <v>39</v>
      </c>
      <c r="Y108" s="140" t="s">
        <v>40</v>
      </c>
      <c r="Z108" s="86"/>
      <c r="AA108" s="135" t="s">
        <v>48</v>
      </c>
      <c r="AB108" s="136"/>
      <c r="AC108" s="137" t="s">
        <v>49</v>
      </c>
      <c r="AD108" s="137" t="s">
        <v>50</v>
      </c>
      <c r="AE108" s="137" t="s">
        <v>51</v>
      </c>
      <c r="AF108" s="137" t="s">
        <v>52</v>
      </c>
      <c r="AG108" s="137" t="s">
        <v>53</v>
      </c>
      <c r="AH108" s="138" t="s">
        <v>54</v>
      </c>
      <c r="AI108" s="139" t="s">
        <v>55</v>
      </c>
      <c r="AJ108" s="68" t="s">
        <v>47</v>
      </c>
      <c r="AK108" s="65" t="s">
        <v>56</v>
      </c>
      <c r="AL108" s="65" t="s">
        <v>57</v>
      </c>
      <c r="AM108" s="69" t="s">
        <v>38</v>
      </c>
      <c r="AN108" s="69" t="s">
        <v>39</v>
      </c>
      <c r="AO108" s="69" t="s">
        <v>40</v>
      </c>
      <c r="AP108" s="68"/>
      <c r="AQ108" s="19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3"/>
    </row>
    <row r="109" spans="10:55" s="8" customFormat="1" ht="19.5" customHeight="1" x14ac:dyDescent="0.45">
      <c r="J109" s="86"/>
      <c r="K109" s="135"/>
      <c r="L109" s="132">
        <v>75</v>
      </c>
      <c r="M109" s="141">
        <f>AI98+1</f>
        <v>46468</v>
      </c>
      <c r="N109" s="141">
        <f t="shared" ref="N109:S109" si="384">M109+1</f>
        <v>46469</v>
      </c>
      <c r="O109" s="141">
        <f t="shared" si="384"/>
        <v>46470</v>
      </c>
      <c r="P109" s="141">
        <f t="shared" si="384"/>
        <v>46471</v>
      </c>
      <c r="Q109" s="141">
        <f t="shared" si="384"/>
        <v>46472</v>
      </c>
      <c r="R109" s="151">
        <f t="shared" si="384"/>
        <v>46473</v>
      </c>
      <c r="S109" s="152">
        <f t="shared" si="384"/>
        <v>46474</v>
      </c>
      <c r="T109" s="135">
        <f t="shared" ref="T109" si="385">COUNTIF(M110:S110,"★")</f>
        <v>0</v>
      </c>
      <c r="U109" s="135"/>
      <c r="V109" s="135" t="str">
        <f>TEXT(M109,"YYYY-MM")</f>
        <v>2027-03</v>
      </c>
      <c r="W109" s="140" cm="1">
        <f t="array" ref="W109">SUMPRODUCT((M109:S109&gt;=$N$8)*(M109:S109 &lt;= $N$9)*(TEXT(M109:S109,"yyyy-mm")=V109)*(M110:S110 = "●"))</f>
        <v>0</v>
      </c>
      <c r="X109" s="140" cm="1">
        <f t="array" ref="X109">SUMPRODUCT((R109:S109&gt;=$N$8)*(R109:S109 &lt;= $N$9)*(TEXT(R109:S109,"yyyy-mm")=V109)*(R110:S110 = "▲"))</f>
        <v>0</v>
      </c>
      <c r="Y109" s="140" cm="1">
        <f t="array" ref="Y109">SUMPRODUCT((M109:S109&gt;=$N$8)*(M109:S109 &lt;= $N$9)*(TEXT(M109:S109,"yyyy-mm")=V109)*(M110:S110 = "★"))</f>
        <v>0</v>
      </c>
      <c r="Z109" s="135"/>
      <c r="AA109" s="135"/>
      <c r="AB109" s="132">
        <v>96</v>
      </c>
      <c r="AC109" s="141">
        <f>S149+1</f>
        <v>46615</v>
      </c>
      <c r="AD109" s="141">
        <f t="shared" ref="AD109:AI109" si="386">AC109+1</f>
        <v>46616</v>
      </c>
      <c r="AE109" s="141">
        <f t="shared" si="386"/>
        <v>46617</v>
      </c>
      <c r="AF109" s="141">
        <f t="shared" si="386"/>
        <v>46618</v>
      </c>
      <c r="AG109" s="141">
        <f t="shared" si="386"/>
        <v>46619</v>
      </c>
      <c r="AH109" s="151">
        <f t="shared" si="386"/>
        <v>46620</v>
      </c>
      <c r="AI109" s="152">
        <f t="shared" si="386"/>
        <v>46621</v>
      </c>
      <c r="AJ109" s="68">
        <f t="shared" ref="AJ109" si="387">COUNTIF(AC110:AI110,"★")</f>
        <v>0</v>
      </c>
      <c r="AK109" s="68"/>
      <c r="AL109" s="68" t="str">
        <f>TEXT(AC109,"YYYY-MM")</f>
        <v>2027-08</v>
      </c>
      <c r="AM109" s="69" cm="1">
        <f t="array" ref="AM109">SUMPRODUCT((AC109:AI109&gt;=$N$8)*(AC109:AI109 &lt;= $N$9)*(TEXT(AC109:AI109,"yyyy-mm")=AL109)*(AC110:AI110 = "●"))</f>
        <v>0</v>
      </c>
      <c r="AN109" s="69" cm="1">
        <f t="array" ref="AN109">SUMPRODUCT((AH109:AI109&gt;=$N$8)*(AH109:AI109 &lt;= $N$9)*(TEXT(AH109:AI109,"yyyy-mm")=AL109)*(AH110:AI110 = "▲"))</f>
        <v>0</v>
      </c>
      <c r="AO109" s="69" cm="1">
        <f t="array" ref="AO109">SUMPRODUCT((AC109:AI109&gt;=$N$8)*(AC109:AI109 &lt;= $N$9)*(TEXT(AC109:AI109,"yyyy-mm")=AL109)*(AC110:AI110 = "★"))</f>
        <v>0</v>
      </c>
      <c r="AP109" s="68"/>
      <c r="AQ109" s="19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3"/>
    </row>
    <row r="110" spans="10:55" s="8" customFormat="1" ht="19.5" customHeight="1" thickBot="1" x14ac:dyDescent="0.5">
      <c r="J110" s="86"/>
      <c r="K110" s="135" t="str">
        <f>IF(U110&gt;=0.285,"OK","NG")</f>
        <v>NG</v>
      </c>
      <c r="L110" s="136"/>
      <c r="M110" s="144"/>
      <c r="N110" s="144"/>
      <c r="O110" s="144"/>
      <c r="P110" s="144"/>
      <c r="Q110" s="144"/>
      <c r="R110" s="145"/>
      <c r="S110" s="146"/>
      <c r="T110" s="135">
        <f t="shared" ref="T110" si="388">COUNTIF(M110:S110,"●")</f>
        <v>0</v>
      </c>
      <c r="U110" s="147">
        <f>IF(COUNTA(M110:S110)=0,-1,IF(OR(COUNTIF(M110:S110,"▲")&gt;6,AND(M109&lt;$N$9,$N$9&lt;S109)),0.285,IF(T109+T110=0,0,T110/(T110+T109))))</f>
        <v>-1</v>
      </c>
      <c r="V110" s="135" t="str">
        <f>TEXT(S109,"YYYY-MM")</f>
        <v>2027-03</v>
      </c>
      <c r="W110" s="140" cm="1">
        <f t="array" ref="W110">IF(V110=V109,0,SUMPRODUCT((M109:S109&gt;=$N$8)*(M109:S109 &lt;= $N$9)*(TEXT(M109:S109,"yyyy-mm")=V110)*(M110:S110 = "●")))</f>
        <v>0</v>
      </c>
      <c r="X110" s="140" cm="1">
        <f t="array" ref="X110">IF(V110=V109,0,SUMPRODUCT((M109:S109&gt;=$N$8)*(M109:S109 &lt;= $N$9)*(TEXT(M109:S109,"yyyy-mm")=V110)*(M110:S110 = "▲")))</f>
        <v>0</v>
      </c>
      <c r="Y110" s="140" cm="1">
        <f t="array" ref="Y110">IF(V110=V109,0,SUMPRODUCT((M109:S109&gt;=$N$8)*(M109:S109 &lt;= $N$9)*(TEXT(M109:S109,"yyyy-mm")=V110)*(M110:S110 = "★")))</f>
        <v>0</v>
      </c>
      <c r="Z110" s="135"/>
      <c r="AA110" s="135" t="str">
        <f>IF(AK110&gt;=0.285,"OK","NG")</f>
        <v>NG</v>
      </c>
      <c r="AB110" s="136"/>
      <c r="AC110" s="144"/>
      <c r="AD110" s="144"/>
      <c r="AE110" s="144"/>
      <c r="AF110" s="144"/>
      <c r="AG110" s="144"/>
      <c r="AH110" s="145"/>
      <c r="AI110" s="146"/>
      <c r="AJ110" s="68">
        <f t="shared" ref="AJ110" si="389">COUNTIF(AC110:AI110,"●")</f>
        <v>0</v>
      </c>
      <c r="AK110" s="70">
        <f>IF(COUNTA(AC110:AI110)=0,-1,IF(OR(COUNTIF(AC110:AI110,"▲")&gt;6,AND(AC109&lt;$N$9,$N$9&lt;AI109)),0.285,IF(AJ109+AJ110=0,0,AJ110/(AJ110+AJ109))))</f>
        <v>-1</v>
      </c>
      <c r="AL110" s="68" t="str">
        <f>TEXT(AI109,"YYYY-MM")</f>
        <v>2027-08</v>
      </c>
      <c r="AM110" s="69" cm="1">
        <f t="array" ref="AM110">IF(AL110=AL109,0,SUMPRODUCT((AC109:AI109&gt;=$N$8)*(AC109:AI109 &lt;= $N$9)*(TEXT(AC109:AI109,"yyyy-mm")=AL110)*(AC110:AI110 = "●")))</f>
        <v>0</v>
      </c>
      <c r="AN110" s="69" cm="1">
        <f t="array" ref="AN110">IF(AL110=AL109,0,SUMPRODUCT((AC109:AI109&gt;=$N$8)*(AC109:AI109 &lt;= $N$9)*(TEXT(AC109:AI109,"yyyy-mm")=AL110)*(AC110:AI110 = "▲")))</f>
        <v>0</v>
      </c>
      <c r="AO110" s="69" cm="1">
        <f t="array" ref="AO110">IF(AL110=AL109,0,SUMPRODUCT((AC109:AI109&gt;=$N$8)*(AC109:AI109 &lt;= $N$9)*(TEXT(AC109:AI109,"yyyy-mm")=AL110)*(AC110:AI110 = "★")))</f>
        <v>0</v>
      </c>
      <c r="AP110" s="68"/>
      <c r="AQ110" s="19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3"/>
    </row>
    <row r="111" spans="10:55" s="8" customFormat="1" ht="19.5" customHeight="1" x14ac:dyDescent="0.45">
      <c r="J111" s="86"/>
      <c r="K111" s="135"/>
      <c r="L111" s="132">
        <v>76</v>
      </c>
      <c r="M111" s="141">
        <f>S109+1</f>
        <v>46475</v>
      </c>
      <c r="N111" s="141">
        <f t="shared" ref="N111:S111" si="390">M111+1</f>
        <v>46476</v>
      </c>
      <c r="O111" s="141">
        <f t="shared" si="390"/>
        <v>46477</v>
      </c>
      <c r="P111" s="141">
        <f t="shared" si="390"/>
        <v>46478</v>
      </c>
      <c r="Q111" s="141">
        <f t="shared" si="390"/>
        <v>46479</v>
      </c>
      <c r="R111" s="142">
        <f t="shared" si="390"/>
        <v>46480</v>
      </c>
      <c r="S111" s="143">
        <f t="shared" si="390"/>
        <v>46481</v>
      </c>
      <c r="T111" s="135">
        <f t="shared" ref="T111" si="391">COUNTIF(M112:S112,"★")</f>
        <v>0</v>
      </c>
      <c r="U111" s="135"/>
      <c r="V111" s="135" t="str">
        <f>TEXT(M111,"YYYY-MM")</f>
        <v>2027-03</v>
      </c>
      <c r="W111" s="140" cm="1">
        <f t="array" ref="W111">SUMPRODUCT((M111:S111&gt;=$N$8)*(M111:S111 &lt;= $N$9)*(TEXT(M111:S111,"yyyy-mm")=V111)*(M112:S112 = "●"))</f>
        <v>0</v>
      </c>
      <c r="X111" s="140" cm="1">
        <f t="array" ref="X111">SUMPRODUCT((R111:S111&gt;=$N$8)*(R111:S111 &lt;= $N$9)*(TEXT(R111:S111,"yyyy-mm")=V111)*(R112:S112 = "▲"))</f>
        <v>0</v>
      </c>
      <c r="Y111" s="140" cm="1">
        <f t="array" ref="Y111">SUMPRODUCT((M111:S111&gt;=$N$8)*(M111:S111 &lt;= $N$9)*(TEXT(M111:S111,"yyyy-mm")=V111)*(M112:S112 = "★"))</f>
        <v>0</v>
      </c>
      <c r="Z111" s="135"/>
      <c r="AA111" s="135"/>
      <c r="AB111" s="132">
        <v>97</v>
      </c>
      <c r="AC111" s="141">
        <f>AI109+1</f>
        <v>46622</v>
      </c>
      <c r="AD111" s="141">
        <f t="shared" ref="AD111:AI111" si="392">AC111+1</f>
        <v>46623</v>
      </c>
      <c r="AE111" s="141">
        <f t="shared" si="392"/>
        <v>46624</v>
      </c>
      <c r="AF111" s="141">
        <f t="shared" si="392"/>
        <v>46625</v>
      </c>
      <c r="AG111" s="141">
        <f t="shared" si="392"/>
        <v>46626</v>
      </c>
      <c r="AH111" s="142">
        <f t="shared" si="392"/>
        <v>46627</v>
      </c>
      <c r="AI111" s="143">
        <f t="shared" si="392"/>
        <v>46628</v>
      </c>
      <c r="AJ111" s="68">
        <f t="shared" ref="AJ111" si="393">COUNTIF(AC112:AI112,"★")</f>
        <v>0</v>
      </c>
      <c r="AK111" s="68"/>
      <c r="AL111" s="68" t="str">
        <f>TEXT(AC111,"YYYY-MM")</f>
        <v>2027-08</v>
      </c>
      <c r="AM111" s="69" cm="1">
        <f t="array" ref="AM111">SUMPRODUCT((AC111:AI111&gt;=$N$8)*(AC111:AI111 &lt;= $N$9)*(TEXT(AC111:AI111,"yyyy-mm")=AL111)*(AC112:AI112 = "●"))</f>
        <v>0</v>
      </c>
      <c r="AN111" s="69" cm="1">
        <f t="array" ref="AN111">SUMPRODUCT((AH111:AI111&gt;=$N$8)*(AH111:AI111 &lt;= $N$9)*(TEXT(AH111:AI111,"yyyy-mm")=AL111)*(AH112:AI112 = "▲"))</f>
        <v>0</v>
      </c>
      <c r="AO111" s="69" cm="1">
        <f t="array" ref="AO111">SUMPRODUCT((AC111:AI111&gt;=$N$8)*(AC111:AI111 &lt;= $N$9)*(TEXT(AC111:AI111,"yyyy-mm")=AL111)*(AC112:AI112 = "★"))</f>
        <v>0</v>
      </c>
      <c r="AP111" s="68"/>
      <c r="AQ111" s="19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3"/>
    </row>
    <row r="112" spans="10:55" s="8" customFormat="1" ht="19.5" customHeight="1" thickBot="1" x14ac:dyDescent="0.5">
      <c r="J112" s="86"/>
      <c r="K112" s="135" t="str">
        <f t="shared" ref="K112" si="394">IF(U112&gt;=0.285,"OK","NG")</f>
        <v>NG</v>
      </c>
      <c r="L112" s="136"/>
      <c r="M112" s="144"/>
      <c r="N112" s="144"/>
      <c r="O112" s="144"/>
      <c r="P112" s="144"/>
      <c r="Q112" s="144"/>
      <c r="R112" s="145"/>
      <c r="S112" s="146"/>
      <c r="T112" s="135">
        <f t="shared" ref="T112" si="395">COUNTIF(M112:S112,"●")</f>
        <v>0</v>
      </c>
      <c r="U112" s="147">
        <f t="shared" ref="U112" si="396">IF(COUNTA(M112:S112)=0,-1,IF(OR(COUNTIF(M112:S112,"▲")&gt;6,AND(M111&lt;$N$9,$N$9&lt;S111)),0.285,IF(T111+T112=0,0,T112/(T112+T111))))</f>
        <v>-1</v>
      </c>
      <c r="V112" s="135" t="str">
        <f>TEXT(S111,"YYYY-MM")</f>
        <v>2027-04</v>
      </c>
      <c r="W112" s="140" cm="1">
        <f t="array" ref="W112">IF(V112=V111,0,SUMPRODUCT((M111:S111&gt;=$N$8)*(M111:S111 &lt;= $N$9)*(TEXT(M111:S111,"yyyy-mm")=V112)*(M112:S112 = "●")))</f>
        <v>0</v>
      </c>
      <c r="X112" s="140" cm="1">
        <f t="array" ref="X112">IF(V112=V111,0,SUMPRODUCT((M111:S111&gt;=$N$8)*(M111:S111 &lt;= $N$9)*(TEXT(M111:S111,"yyyy-mm")=V112)*(M112:S112 = "▲")))</f>
        <v>0</v>
      </c>
      <c r="Y112" s="140" cm="1">
        <f t="array" ref="Y112">IF(V112=V111,0,SUMPRODUCT((M111:S111&gt;=$N$8)*(M111:S111 &lt;= $N$9)*(TEXT(M111:S111,"yyyy-mm")=V112)*(M112:S112 = "★")))</f>
        <v>0</v>
      </c>
      <c r="Z112" s="135"/>
      <c r="AA112" s="135" t="str">
        <f t="shared" ref="AA112" si="397">IF(AK112&gt;=0.285,"OK","NG")</f>
        <v>NG</v>
      </c>
      <c r="AB112" s="136"/>
      <c r="AC112" s="144"/>
      <c r="AD112" s="144"/>
      <c r="AE112" s="144"/>
      <c r="AF112" s="144"/>
      <c r="AG112" s="144"/>
      <c r="AH112" s="145"/>
      <c r="AI112" s="146"/>
      <c r="AJ112" s="68">
        <f t="shared" ref="AJ112" si="398">COUNTIF(AC112:AI112,"●")</f>
        <v>0</v>
      </c>
      <c r="AK112" s="70">
        <f t="shared" ref="AK112" si="399">IF(COUNTA(AC112:AI112)=0,-1,IF(OR(COUNTIF(AC112:AI112,"▲")&gt;6,AND(AC111&lt;$N$9,$N$9&lt;AI111)),0.285,IF(AJ111+AJ112=0,0,AJ112/(AJ112+AJ111))))</f>
        <v>-1</v>
      </c>
      <c r="AL112" s="68" t="str">
        <f>TEXT(AI111,"YYYY-MM")</f>
        <v>2027-08</v>
      </c>
      <c r="AM112" s="69" cm="1">
        <f t="array" ref="AM112">IF(AL112=AL111,0,SUMPRODUCT((AC111:AI111&gt;=$N$8)*(AC111:AI111 &lt;= $N$9)*(TEXT(AC111:AI111,"yyyy-mm")=AL112)*(AC112:AI112 = "●")))</f>
        <v>0</v>
      </c>
      <c r="AN112" s="69" cm="1">
        <f t="array" ref="AN112">IF(AL112=AL111,0,SUMPRODUCT((AC111:AI111&gt;=$N$8)*(AC111:AI111 &lt;= $N$9)*(TEXT(AC111:AI111,"yyyy-mm")=AL112)*(AC112:AI112 = "▲")))</f>
        <v>0</v>
      </c>
      <c r="AO112" s="69" cm="1">
        <f t="array" ref="AO112">IF(AL112=AL111,0,SUMPRODUCT((AC111:AI111&gt;=$N$8)*(AC111:AI111 &lt;= $N$9)*(TEXT(AC111:AI111,"yyyy-mm")=AL112)*(AC112:AI112 = "★")))</f>
        <v>0</v>
      </c>
      <c r="AP112" s="68"/>
      <c r="AQ112" s="19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3"/>
    </row>
    <row r="113" spans="10:55" s="8" customFormat="1" ht="19.5" customHeight="1" x14ac:dyDescent="0.45">
      <c r="J113" s="86"/>
      <c r="K113" s="135"/>
      <c r="L113" s="132">
        <v>77</v>
      </c>
      <c r="M113" s="141">
        <f>S111+1</f>
        <v>46482</v>
      </c>
      <c r="N113" s="141">
        <f t="shared" ref="N113:S113" si="400">M113+1</f>
        <v>46483</v>
      </c>
      <c r="O113" s="141">
        <f t="shared" si="400"/>
        <v>46484</v>
      </c>
      <c r="P113" s="141">
        <f t="shared" si="400"/>
        <v>46485</v>
      </c>
      <c r="Q113" s="141">
        <f t="shared" si="400"/>
        <v>46486</v>
      </c>
      <c r="R113" s="142">
        <f t="shared" si="400"/>
        <v>46487</v>
      </c>
      <c r="S113" s="143">
        <f t="shared" si="400"/>
        <v>46488</v>
      </c>
      <c r="T113" s="135">
        <f t="shared" ref="T113" si="401">COUNTIF(M114:S114,"★")</f>
        <v>0</v>
      </c>
      <c r="U113" s="135"/>
      <c r="V113" s="135" t="str">
        <f>TEXT(M113,"YYYY-MM")</f>
        <v>2027-04</v>
      </c>
      <c r="W113" s="140" cm="1">
        <f t="array" ref="W113">SUMPRODUCT((M113:S113&gt;=$N$8)*(M113:S113 &lt;= $N$9)*(TEXT(M113:S113,"yyyy-mm")=V113)*(M114:S114 = "●"))</f>
        <v>0</v>
      </c>
      <c r="X113" s="140" cm="1">
        <f t="array" ref="X113">SUMPRODUCT((R113:S113&gt;=$N$8)*(R113:S113 &lt;= $N$9)*(TEXT(R113:S113,"yyyy-mm")=V113)*(R114:S114 = "▲"))</f>
        <v>0</v>
      </c>
      <c r="Y113" s="140" cm="1">
        <f t="array" ref="Y113">SUMPRODUCT((M113:S113&gt;=$N$8)*(M113:S113 &lt;= $N$9)*(TEXT(M113:S113,"yyyy-mm")=V113)*(M114:S114 = "★"))</f>
        <v>0</v>
      </c>
      <c r="Z113" s="135"/>
      <c r="AA113" s="135"/>
      <c r="AB113" s="132">
        <v>98</v>
      </c>
      <c r="AC113" s="141">
        <f>AI111+1</f>
        <v>46629</v>
      </c>
      <c r="AD113" s="141">
        <f t="shared" ref="AD113:AI113" si="402">AC113+1</f>
        <v>46630</v>
      </c>
      <c r="AE113" s="141">
        <f t="shared" si="402"/>
        <v>46631</v>
      </c>
      <c r="AF113" s="141">
        <f t="shared" si="402"/>
        <v>46632</v>
      </c>
      <c r="AG113" s="141">
        <f t="shared" si="402"/>
        <v>46633</v>
      </c>
      <c r="AH113" s="142">
        <f t="shared" si="402"/>
        <v>46634</v>
      </c>
      <c r="AI113" s="143">
        <f t="shared" si="402"/>
        <v>46635</v>
      </c>
      <c r="AJ113" s="68">
        <f t="shared" ref="AJ113" si="403">COUNTIF(AC114:AI114,"★")</f>
        <v>0</v>
      </c>
      <c r="AK113" s="68"/>
      <c r="AL113" s="68" t="str">
        <f>TEXT(AC113,"YYYY-MM")</f>
        <v>2027-08</v>
      </c>
      <c r="AM113" s="69" cm="1">
        <f t="array" ref="AM113">SUMPRODUCT((AC113:AI113&gt;=$N$8)*(AC113:AI113 &lt;= $N$9)*(TEXT(AC113:AI113,"yyyy-mm")=AL113)*(AC114:AI114 = "●"))</f>
        <v>0</v>
      </c>
      <c r="AN113" s="69" cm="1">
        <f t="array" ref="AN113">SUMPRODUCT((AH113:AI113&gt;=$N$8)*(AH113:AI113 &lt;= $N$9)*(TEXT(AH113:AI113,"yyyy-mm")=AL113)*(AH114:AI114 = "▲"))</f>
        <v>0</v>
      </c>
      <c r="AO113" s="69" cm="1">
        <f t="array" ref="AO113">SUMPRODUCT((AC113:AI113&gt;=$N$8)*(AC113:AI113 &lt;= $N$9)*(TEXT(AC113:AI113,"yyyy-mm")=AL113)*(AC114:AI114 = "★"))</f>
        <v>0</v>
      </c>
      <c r="AP113" s="68"/>
      <c r="AQ113" s="19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3"/>
    </row>
    <row r="114" spans="10:55" s="8" customFormat="1" ht="19.5" customHeight="1" thickBot="1" x14ac:dyDescent="0.5">
      <c r="J114" s="86"/>
      <c r="K114" s="135" t="str">
        <f t="shared" ref="K114" si="404">IF(U114&gt;=0.285,"OK","NG")</f>
        <v>NG</v>
      </c>
      <c r="L114" s="136"/>
      <c r="M114" s="144"/>
      <c r="N114" s="144"/>
      <c r="O114" s="144"/>
      <c r="P114" s="144"/>
      <c r="Q114" s="144"/>
      <c r="R114" s="145"/>
      <c r="S114" s="146"/>
      <c r="T114" s="135">
        <f t="shared" ref="T114" si="405">COUNTIF(M114:S114,"●")</f>
        <v>0</v>
      </c>
      <c r="U114" s="147">
        <f t="shared" ref="U114" si="406">IF(COUNTA(M114:S114)=0,-1,IF(OR(COUNTIF(M114:S114,"▲")&gt;6,AND(M113&lt;$N$9,$N$9&lt;S113)),0.285,IF(T113+T114=0,0,T114/(T114+T113))))</f>
        <v>-1</v>
      </c>
      <c r="V114" s="135" t="str">
        <f>TEXT(S113,"YYYY-MM")</f>
        <v>2027-04</v>
      </c>
      <c r="W114" s="140" cm="1">
        <f t="array" ref="W114">IF(V114=V113,0,SUMPRODUCT((M113:S113&gt;=$N$8)*(M113:S113 &lt;= $N$9)*(TEXT(M113:S113,"yyyy-mm")=V114)*(M114:S114 = "●")))</f>
        <v>0</v>
      </c>
      <c r="X114" s="140" cm="1">
        <f t="array" ref="X114">IF(V114=V113,0,SUMPRODUCT((M113:S113&gt;=$N$8)*(M113:S113 &lt;= $N$9)*(TEXT(M113:S113,"yyyy-mm")=V114)*(M114:S114 = "▲")))</f>
        <v>0</v>
      </c>
      <c r="Y114" s="140" cm="1">
        <f t="array" ref="Y114">IF(V114=V113,0,SUMPRODUCT((M113:S113&gt;=$N$8)*(M113:S113 &lt;= $N$9)*(TEXT(M113:S113,"yyyy-mm")=V114)*(M114:S114 = "★")))</f>
        <v>0</v>
      </c>
      <c r="Z114" s="135"/>
      <c r="AA114" s="135" t="str">
        <f t="shared" ref="AA114" si="407">IF(AK114&gt;=0.285,"OK","NG")</f>
        <v>NG</v>
      </c>
      <c r="AB114" s="136"/>
      <c r="AC114" s="144"/>
      <c r="AD114" s="144"/>
      <c r="AE114" s="144"/>
      <c r="AF114" s="144"/>
      <c r="AG114" s="144"/>
      <c r="AH114" s="145"/>
      <c r="AI114" s="146"/>
      <c r="AJ114" s="68">
        <f t="shared" ref="AJ114" si="408">COUNTIF(AC114:AI114,"●")</f>
        <v>0</v>
      </c>
      <c r="AK114" s="70">
        <f t="shared" ref="AK114" si="409">IF(COUNTA(AC114:AI114)=0,-1,IF(OR(COUNTIF(AC114:AI114,"▲")&gt;6,AND(AC113&lt;$N$9,$N$9&lt;AI113)),0.285,IF(AJ113+AJ114=0,0,AJ114/(AJ114+AJ113))))</f>
        <v>-1</v>
      </c>
      <c r="AL114" s="68" t="str">
        <f>TEXT(AI113,"YYYY-MM")</f>
        <v>2027-09</v>
      </c>
      <c r="AM114" s="69" cm="1">
        <f t="array" ref="AM114">IF(AL114=AL113,0,SUMPRODUCT((AC113:AI113&gt;=$N$8)*(AC113:AI113 &lt;= $N$9)*(TEXT(AC113:AI113,"yyyy-mm")=AL114)*(AC114:AI114 = "●")))</f>
        <v>0</v>
      </c>
      <c r="AN114" s="69" cm="1">
        <f t="array" ref="AN114">IF(AL114=AL113,0,SUMPRODUCT((AC113:AI113&gt;=$N$8)*(AC113:AI113 &lt;= $N$9)*(TEXT(AC113:AI113,"yyyy-mm")=AL114)*(AC114:AI114 = "▲")))</f>
        <v>0</v>
      </c>
      <c r="AO114" s="69" cm="1">
        <f t="array" ref="AO114">IF(AL114=AL113,0,SUMPRODUCT((AC113:AI113&gt;=$N$8)*(AC113:AI113 &lt;= $N$9)*(TEXT(AC113:AI113,"yyyy-mm")=AL114)*(AC114:AI114 = "★")))</f>
        <v>0</v>
      </c>
      <c r="AP114" s="68"/>
      <c r="AQ114" s="19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3"/>
    </row>
    <row r="115" spans="10:55" s="8" customFormat="1" ht="19.5" customHeight="1" x14ac:dyDescent="0.45">
      <c r="J115" s="86"/>
      <c r="K115" s="135"/>
      <c r="L115" s="132">
        <v>78</v>
      </c>
      <c r="M115" s="141">
        <f>S113+1</f>
        <v>46489</v>
      </c>
      <c r="N115" s="141">
        <f t="shared" ref="N115:S115" si="410">M115+1</f>
        <v>46490</v>
      </c>
      <c r="O115" s="141">
        <f t="shared" si="410"/>
        <v>46491</v>
      </c>
      <c r="P115" s="141">
        <f t="shared" si="410"/>
        <v>46492</v>
      </c>
      <c r="Q115" s="141">
        <f t="shared" si="410"/>
        <v>46493</v>
      </c>
      <c r="R115" s="142">
        <f t="shared" si="410"/>
        <v>46494</v>
      </c>
      <c r="S115" s="143">
        <f t="shared" si="410"/>
        <v>46495</v>
      </c>
      <c r="T115" s="135">
        <f t="shared" ref="T115" si="411">COUNTIF(M116:S116,"★")</f>
        <v>0</v>
      </c>
      <c r="U115" s="135"/>
      <c r="V115" s="135" t="str">
        <f>TEXT(M115,"YYYY-MM")</f>
        <v>2027-04</v>
      </c>
      <c r="W115" s="140" cm="1">
        <f t="array" ref="W115">SUMPRODUCT((M115:S115&gt;=$N$8)*(M115:S115 &lt;= $N$9)*(TEXT(M115:S115,"yyyy-mm")=V115)*(M116:S116 = "●"))</f>
        <v>0</v>
      </c>
      <c r="X115" s="140" cm="1">
        <f t="array" ref="X115">SUMPRODUCT((R115:S115&gt;=$N$8)*(R115:S115 &lt;= $N$9)*(TEXT(R115:S115,"yyyy-mm")=V115)*(R116:S116 = "▲"))</f>
        <v>0</v>
      </c>
      <c r="Y115" s="140" cm="1">
        <f t="array" ref="Y115">SUMPRODUCT((M115:S115&gt;=$N$8)*(M115:S115 &lt;= $N$9)*(TEXT(M115:S115,"yyyy-mm")=V115)*(M116:S116 = "★"))</f>
        <v>0</v>
      </c>
      <c r="Z115" s="135"/>
      <c r="AA115" s="135"/>
      <c r="AB115" s="132">
        <v>99</v>
      </c>
      <c r="AC115" s="141">
        <f>AI113+1</f>
        <v>46636</v>
      </c>
      <c r="AD115" s="141">
        <f t="shared" ref="AD115:AI115" si="412">AC115+1</f>
        <v>46637</v>
      </c>
      <c r="AE115" s="141">
        <f t="shared" si="412"/>
        <v>46638</v>
      </c>
      <c r="AF115" s="141">
        <f t="shared" si="412"/>
        <v>46639</v>
      </c>
      <c r="AG115" s="141">
        <f t="shared" si="412"/>
        <v>46640</v>
      </c>
      <c r="AH115" s="142">
        <f t="shared" si="412"/>
        <v>46641</v>
      </c>
      <c r="AI115" s="143">
        <f t="shared" si="412"/>
        <v>46642</v>
      </c>
      <c r="AJ115" s="68">
        <f t="shared" ref="AJ115" si="413">COUNTIF(AC116:AI116,"★")</f>
        <v>0</v>
      </c>
      <c r="AK115" s="68"/>
      <c r="AL115" s="68" t="str">
        <f>TEXT(AC115,"YYYY-MM")</f>
        <v>2027-09</v>
      </c>
      <c r="AM115" s="69" cm="1">
        <f t="array" ref="AM115">SUMPRODUCT((AC115:AI115&gt;=$N$8)*(AC115:AI115 &lt;= $N$9)*(TEXT(AC115:AI115,"yyyy-mm")=AL115)*(AC116:AI116 = "●"))</f>
        <v>0</v>
      </c>
      <c r="AN115" s="69" cm="1">
        <f t="array" ref="AN115">SUMPRODUCT((AH115:AI115&gt;=$N$8)*(AH115:AI115 &lt;= $N$9)*(TEXT(AH115:AI115,"yyyy-mm")=AL115)*(AH116:AI116 = "▲"))</f>
        <v>0</v>
      </c>
      <c r="AO115" s="69" cm="1">
        <f t="array" ref="AO115">SUMPRODUCT((AC115:AI115&gt;=$N$8)*(AC115:AI115 &lt;= $N$9)*(TEXT(AC115:AI115,"yyyy-mm")=AL115)*(AC116:AI116 = "★"))</f>
        <v>0</v>
      </c>
      <c r="AP115" s="68"/>
      <c r="AQ115" s="19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3"/>
    </row>
    <row r="116" spans="10:55" s="8" customFormat="1" ht="19.5" customHeight="1" thickBot="1" x14ac:dyDescent="0.5">
      <c r="J116" s="86"/>
      <c r="K116" s="135" t="str">
        <f t="shared" ref="K116" si="414">IF(U116&gt;=0.285,"OK","NG")</f>
        <v>NG</v>
      </c>
      <c r="L116" s="136"/>
      <c r="M116" s="144"/>
      <c r="N116" s="144"/>
      <c r="O116" s="144"/>
      <c r="P116" s="144"/>
      <c r="Q116" s="144"/>
      <c r="R116" s="145"/>
      <c r="S116" s="146"/>
      <c r="T116" s="135">
        <f t="shared" ref="T116" si="415">COUNTIF(M116:S116,"●")</f>
        <v>0</v>
      </c>
      <c r="U116" s="147">
        <f t="shared" ref="U116" si="416">IF(COUNTA(M116:S116)=0,-1,IF(OR(COUNTIF(M116:S116,"▲")&gt;6,AND(M115&lt;$N$9,$N$9&lt;S115)),0.285,IF(T115+T116=0,0,T116/(T116+T115))))</f>
        <v>-1</v>
      </c>
      <c r="V116" s="135" t="str">
        <f>TEXT(S115,"YYYY-MM")</f>
        <v>2027-04</v>
      </c>
      <c r="W116" s="140" cm="1">
        <f t="array" ref="W116">IF(V116=V115,0,SUMPRODUCT((M115:S115&gt;=$N$8)*(M115:S115 &lt;= $N$9)*(TEXT(M115:S115,"yyyy-mm")=V116)*(M116:S116 = "●")))</f>
        <v>0</v>
      </c>
      <c r="X116" s="140" cm="1">
        <f t="array" ref="X116">IF(V116=V115,0,SUMPRODUCT((M115:S115&gt;=$N$8)*(M115:S115 &lt;= $N$9)*(TEXT(M115:S115,"yyyy-mm")=V116)*(M116:S116 = "▲")))</f>
        <v>0</v>
      </c>
      <c r="Y116" s="140" cm="1">
        <f t="array" ref="Y116">IF(V116=V115,0,SUMPRODUCT((M115:S115&gt;=$N$8)*(M115:S115 &lt;= $N$9)*(TEXT(M115:S115,"yyyy-mm")=V116)*(M116:S116 = "★")))</f>
        <v>0</v>
      </c>
      <c r="Z116" s="135"/>
      <c r="AA116" s="135" t="str">
        <f t="shared" ref="AA116" si="417">IF(AK116&gt;=0.285,"OK","NG")</f>
        <v>NG</v>
      </c>
      <c r="AB116" s="136"/>
      <c r="AC116" s="144"/>
      <c r="AD116" s="144"/>
      <c r="AE116" s="144"/>
      <c r="AF116" s="144"/>
      <c r="AG116" s="144"/>
      <c r="AH116" s="145"/>
      <c r="AI116" s="146"/>
      <c r="AJ116" s="68">
        <f t="shared" ref="AJ116" si="418">COUNTIF(AC116:AI116,"●")</f>
        <v>0</v>
      </c>
      <c r="AK116" s="70">
        <f t="shared" ref="AK116" si="419">IF(COUNTA(AC116:AI116)=0,-1,IF(OR(COUNTIF(AC116:AI116,"▲")&gt;6,AND(AC115&lt;$N$9,$N$9&lt;AI115)),0.285,IF(AJ115+AJ116=0,0,AJ116/(AJ116+AJ115))))</f>
        <v>-1</v>
      </c>
      <c r="AL116" s="68" t="str">
        <f>TEXT(AI115,"YYYY-MM")</f>
        <v>2027-09</v>
      </c>
      <c r="AM116" s="69" cm="1">
        <f t="array" ref="AM116">IF(AL116=AL115,0,SUMPRODUCT((AC115:AI115&gt;=$N$8)*(AC115:AI115 &lt;= $N$9)*(TEXT(AC115:AI115,"yyyy-mm")=AL116)*(AC116:AI116 = "●")))</f>
        <v>0</v>
      </c>
      <c r="AN116" s="69" cm="1">
        <f t="array" ref="AN116">IF(AL116=AL115,0,SUMPRODUCT((AC115:AI115&gt;=$N$8)*(AC115:AI115 &lt;= $N$9)*(TEXT(AC115:AI115,"yyyy-mm")=AL116)*(AC116:AI116 = "▲")))</f>
        <v>0</v>
      </c>
      <c r="AO116" s="69" cm="1">
        <f t="array" ref="AO116">IF(AL116=AL115,0,SUMPRODUCT((AC115:AI115&gt;=$N$8)*(AC115:AI115 &lt;= $N$9)*(TEXT(AC115:AI115,"yyyy-mm")=AL116)*(AC116:AI116 = "★")))</f>
        <v>0</v>
      </c>
      <c r="AP116" s="68"/>
      <c r="AQ116" s="19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3"/>
    </row>
    <row r="117" spans="10:55" s="8" customFormat="1" ht="19.5" customHeight="1" x14ac:dyDescent="0.45">
      <c r="J117" s="86"/>
      <c r="K117" s="135"/>
      <c r="L117" s="132">
        <v>79</v>
      </c>
      <c r="M117" s="141">
        <f>S115+1</f>
        <v>46496</v>
      </c>
      <c r="N117" s="141">
        <f t="shared" ref="N117:S117" si="420">M117+1</f>
        <v>46497</v>
      </c>
      <c r="O117" s="141">
        <f t="shared" si="420"/>
        <v>46498</v>
      </c>
      <c r="P117" s="141">
        <f t="shared" si="420"/>
        <v>46499</v>
      </c>
      <c r="Q117" s="141">
        <f t="shared" si="420"/>
        <v>46500</v>
      </c>
      <c r="R117" s="142">
        <f t="shared" si="420"/>
        <v>46501</v>
      </c>
      <c r="S117" s="143">
        <f t="shared" si="420"/>
        <v>46502</v>
      </c>
      <c r="T117" s="135">
        <f t="shared" ref="T117" si="421">COUNTIF(M118:S118,"★")</f>
        <v>0</v>
      </c>
      <c r="U117" s="135"/>
      <c r="V117" s="135" t="str">
        <f>TEXT(M117,"YYYY-MM")</f>
        <v>2027-04</v>
      </c>
      <c r="W117" s="140" cm="1">
        <f t="array" ref="W117">SUMPRODUCT((M117:S117&gt;=$N$8)*(M117:S117 &lt;= $N$9)*(TEXT(M117:S117,"yyyy-mm")=V117)*(M118:S118 = "●"))</f>
        <v>0</v>
      </c>
      <c r="X117" s="140" cm="1">
        <f t="array" ref="X117">SUMPRODUCT((R117:S117&gt;=$N$8)*(R117:S117 &lt;= $N$9)*(TEXT(R117:S117,"yyyy-mm")=V117)*(R118:S118 = "▲"))</f>
        <v>0</v>
      </c>
      <c r="Y117" s="140" cm="1">
        <f t="array" ref="Y117">SUMPRODUCT((M117:S117&gt;=$N$8)*(M117:S117 &lt;= $N$9)*(TEXT(M117:S117,"yyyy-mm")=V117)*(M118:S118 = "★"))</f>
        <v>0</v>
      </c>
      <c r="Z117" s="135"/>
      <c r="AA117" s="135"/>
      <c r="AB117" s="132">
        <v>100</v>
      </c>
      <c r="AC117" s="141">
        <f>AI115+1</f>
        <v>46643</v>
      </c>
      <c r="AD117" s="141">
        <f t="shared" ref="AD117:AI117" si="422">AC117+1</f>
        <v>46644</v>
      </c>
      <c r="AE117" s="141">
        <f t="shared" si="422"/>
        <v>46645</v>
      </c>
      <c r="AF117" s="141">
        <f t="shared" si="422"/>
        <v>46646</v>
      </c>
      <c r="AG117" s="141">
        <f t="shared" si="422"/>
        <v>46647</v>
      </c>
      <c r="AH117" s="142">
        <f t="shared" si="422"/>
        <v>46648</v>
      </c>
      <c r="AI117" s="143">
        <f t="shared" si="422"/>
        <v>46649</v>
      </c>
      <c r="AJ117" s="68">
        <f t="shared" ref="AJ117" si="423">COUNTIF(AC118:AI118,"★")</f>
        <v>0</v>
      </c>
      <c r="AK117" s="68"/>
      <c r="AL117" s="68" t="str">
        <f>TEXT(AC117,"YYYY-MM")</f>
        <v>2027-09</v>
      </c>
      <c r="AM117" s="69" cm="1">
        <f t="array" ref="AM117">SUMPRODUCT((AC117:AI117&gt;=$N$8)*(AC117:AI117 &lt;= $N$9)*(TEXT(AC117:AI117,"yyyy-mm")=AL117)*(AC118:AI118 = "●"))</f>
        <v>0</v>
      </c>
      <c r="AN117" s="69" cm="1">
        <f t="array" ref="AN117">SUMPRODUCT((AH117:AI117&gt;=$N$8)*(AH117:AI117 &lt;= $N$9)*(TEXT(AH117:AI117,"yyyy-mm")=AL117)*(AH118:AI118 = "▲"))</f>
        <v>0</v>
      </c>
      <c r="AO117" s="69" cm="1">
        <f t="array" ref="AO117">SUMPRODUCT((AC117:AI117&gt;=$N$8)*(AC117:AI117 &lt;= $N$9)*(TEXT(AC117:AI117,"yyyy-mm")=AL117)*(AC118:AI118 = "★"))</f>
        <v>0</v>
      </c>
      <c r="AP117" s="68"/>
      <c r="AQ117" s="19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3"/>
    </row>
    <row r="118" spans="10:55" s="8" customFormat="1" ht="19.5" customHeight="1" thickBot="1" x14ac:dyDescent="0.5">
      <c r="J118" s="86"/>
      <c r="K118" s="135" t="str">
        <f t="shared" ref="K118" si="424">IF(U118&gt;=0.285,"OK","NG")</f>
        <v>NG</v>
      </c>
      <c r="L118" s="136"/>
      <c r="M118" s="144"/>
      <c r="N118" s="144"/>
      <c r="O118" s="144"/>
      <c r="P118" s="144"/>
      <c r="Q118" s="144"/>
      <c r="R118" s="145"/>
      <c r="S118" s="146"/>
      <c r="T118" s="135">
        <f t="shared" ref="T118" si="425">COUNTIF(M118:S118,"●")</f>
        <v>0</v>
      </c>
      <c r="U118" s="147">
        <f t="shared" ref="U118" si="426">IF(COUNTA(M118:S118)=0,-1,IF(OR(COUNTIF(M118:S118,"▲")&gt;6,AND(M117&lt;$N$9,$N$9&lt;S117)),0.285,IF(T117+T118=0,0,T118/(T118+T117))))</f>
        <v>-1</v>
      </c>
      <c r="V118" s="135" t="str">
        <f>TEXT(S117,"YYYY-MM")</f>
        <v>2027-04</v>
      </c>
      <c r="W118" s="140" cm="1">
        <f t="array" ref="W118">IF(V118=V117,0,SUMPRODUCT((M117:S117&gt;=$N$8)*(M117:S117 &lt;= $N$9)*(TEXT(M117:S117,"yyyy-mm")=V118)*(M118:S118 = "●")))</f>
        <v>0</v>
      </c>
      <c r="X118" s="140" cm="1">
        <f t="array" ref="X118">IF(V118=V117,0,SUMPRODUCT((M117:S117&gt;=$N$8)*(M117:S117 &lt;= $N$9)*(TEXT(M117:S117,"yyyy-mm")=V118)*(M118:S118 = "▲")))</f>
        <v>0</v>
      </c>
      <c r="Y118" s="140" cm="1">
        <f t="array" ref="Y118">IF(V118=V117,0,SUMPRODUCT((M117:S117&gt;=$N$8)*(M117:S117 &lt;= $N$9)*(TEXT(M117:S117,"yyyy-mm")=V118)*(M118:S118 = "★")))</f>
        <v>0</v>
      </c>
      <c r="Z118" s="135"/>
      <c r="AA118" s="135" t="str">
        <f t="shared" ref="AA118" si="427">IF(AK118&gt;=0.285,"OK","NG")</f>
        <v>NG</v>
      </c>
      <c r="AB118" s="136"/>
      <c r="AC118" s="144"/>
      <c r="AD118" s="144"/>
      <c r="AE118" s="144"/>
      <c r="AF118" s="144"/>
      <c r="AG118" s="144"/>
      <c r="AH118" s="145"/>
      <c r="AI118" s="146"/>
      <c r="AJ118" s="68">
        <f t="shared" ref="AJ118" si="428">COUNTIF(AC118:AI118,"●")</f>
        <v>0</v>
      </c>
      <c r="AK118" s="70">
        <f t="shared" ref="AK118" si="429">IF(COUNTA(AC118:AI118)=0,-1,IF(OR(COUNTIF(AC118:AI118,"▲")&gt;6,AND(AC117&lt;$N$9,$N$9&lt;AI117)),0.285,IF(AJ117+AJ118=0,0,AJ118/(AJ118+AJ117))))</f>
        <v>-1</v>
      </c>
      <c r="AL118" s="68" t="str">
        <f>TEXT(AI117,"YYYY-MM")</f>
        <v>2027-09</v>
      </c>
      <c r="AM118" s="69" cm="1">
        <f t="array" ref="AM118">IF(AL118=AL117,0,SUMPRODUCT((AC117:AI117&gt;=$N$8)*(AC117:AI117 &lt;= $N$9)*(TEXT(AC117:AI117,"yyyy-mm")=AL118)*(AC118:AI118 = "●")))</f>
        <v>0</v>
      </c>
      <c r="AN118" s="69" cm="1">
        <f t="array" ref="AN118">IF(AL118=AL117,0,SUMPRODUCT((AC117:AI117&gt;=$N$8)*(AC117:AI117 &lt;= $N$9)*(TEXT(AC117:AI117,"yyyy-mm")=AL118)*(AC118:AI118 = "▲")))</f>
        <v>0</v>
      </c>
      <c r="AO118" s="69" cm="1">
        <f t="array" ref="AO118">IF(AL118=AL117,0,SUMPRODUCT((AC117:AI117&gt;=$N$8)*(AC117:AI117 &lt;= $N$9)*(TEXT(AC117:AI117,"yyyy-mm")=AL118)*(AC118:AI118 = "★")))</f>
        <v>0</v>
      </c>
      <c r="AP118" s="68"/>
      <c r="AQ118" s="19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3"/>
    </row>
    <row r="119" spans="10:55" s="8" customFormat="1" ht="19.5" customHeight="1" x14ac:dyDescent="0.45">
      <c r="J119" s="86"/>
      <c r="K119" s="135"/>
      <c r="L119" s="132">
        <v>80</v>
      </c>
      <c r="M119" s="141">
        <f>S117+1</f>
        <v>46503</v>
      </c>
      <c r="N119" s="141">
        <f t="shared" ref="N119:S119" si="430">M119+1</f>
        <v>46504</v>
      </c>
      <c r="O119" s="141">
        <f t="shared" si="430"/>
        <v>46505</v>
      </c>
      <c r="P119" s="141">
        <f t="shared" si="430"/>
        <v>46506</v>
      </c>
      <c r="Q119" s="141">
        <f t="shared" si="430"/>
        <v>46507</v>
      </c>
      <c r="R119" s="142">
        <f t="shared" si="430"/>
        <v>46508</v>
      </c>
      <c r="S119" s="143">
        <f t="shared" si="430"/>
        <v>46509</v>
      </c>
      <c r="T119" s="135">
        <f t="shared" ref="T119" si="431">COUNTIF(M120:S120,"★")</f>
        <v>0</v>
      </c>
      <c r="U119" s="135"/>
      <c r="V119" s="135" t="str">
        <f>TEXT(M119,"YYYY-MM")</f>
        <v>2027-04</v>
      </c>
      <c r="W119" s="140" cm="1">
        <f t="array" ref="W119">SUMPRODUCT((M119:S119&gt;=$N$8)*(M119:S119 &lt;= $N$9)*(TEXT(M119:S119,"yyyy-mm")=V119)*(M120:S120 = "●"))</f>
        <v>0</v>
      </c>
      <c r="X119" s="140" cm="1">
        <f t="array" ref="X119">SUMPRODUCT((R119:S119&gt;=$N$8)*(R119:S119 &lt;= $N$9)*(TEXT(R119:S119,"yyyy-mm")=V119)*(R120:S120 = "▲"))</f>
        <v>0</v>
      </c>
      <c r="Y119" s="140" cm="1">
        <f t="array" ref="Y119">SUMPRODUCT((M119:S119&gt;=$N$8)*(M119:S119 &lt;= $N$9)*(TEXT(M119:S119,"yyyy-mm")=V119)*(M120:S120 = "★"))</f>
        <v>0</v>
      </c>
      <c r="Z119" s="135"/>
      <c r="AA119" s="135"/>
      <c r="AB119" s="132">
        <v>101</v>
      </c>
      <c r="AC119" s="141">
        <f>AI117+1</f>
        <v>46650</v>
      </c>
      <c r="AD119" s="141">
        <f t="shared" ref="AD119:AI119" si="432">AC119+1</f>
        <v>46651</v>
      </c>
      <c r="AE119" s="141">
        <f t="shared" si="432"/>
        <v>46652</v>
      </c>
      <c r="AF119" s="141">
        <f t="shared" si="432"/>
        <v>46653</v>
      </c>
      <c r="AG119" s="141">
        <f t="shared" si="432"/>
        <v>46654</v>
      </c>
      <c r="AH119" s="142">
        <f t="shared" si="432"/>
        <v>46655</v>
      </c>
      <c r="AI119" s="143">
        <f t="shared" si="432"/>
        <v>46656</v>
      </c>
      <c r="AJ119" s="68">
        <f t="shared" ref="AJ119" si="433">COUNTIF(AC120:AI120,"★")</f>
        <v>0</v>
      </c>
      <c r="AK119" s="68"/>
      <c r="AL119" s="68" t="str">
        <f>TEXT(AC119,"YYYY-MM")</f>
        <v>2027-09</v>
      </c>
      <c r="AM119" s="69" cm="1">
        <f t="array" ref="AM119">SUMPRODUCT((AC119:AI119&gt;=$N$8)*(AC119:AI119 &lt;= $N$9)*(TEXT(AC119:AI119,"yyyy-mm")=AL119)*(AC120:AI120 = "●"))</f>
        <v>0</v>
      </c>
      <c r="AN119" s="69" cm="1">
        <f t="array" ref="AN119">SUMPRODUCT((AH119:AI119&gt;=$N$8)*(AH119:AI119 &lt;= $N$9)*(TEXT(AH119:AI119,"yyyy-mm")=AL119)*(AH120:AI120 = "▲"))</f>
        <v>0</v>
      </c>
      <c r="AO119" s="69" cm="1">
        <f t="array" ref="AO119">SUMPRODUCT((AC119:AI119&gt;=$N$8)*(AC119:AI119 &lt;= $N$9)*(TEXT(AC119:AI119,"yyyy-mm")=AL119)*(AC120:AI120 = "★"))</f>
        <v>0</v>
      </c>
      <c r="AP119" s="68"/>
      <c r="AQ119" s="19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3"/>
    </row>
    <row r="120" spans="10:55" s="8" customFormat="1" ht="19.5" customHeight="1" thickBot="1" x14ac:dyDescent="0.5">
      <c r="J120" s="86"/>
      <c r="K120" s="135" t="str">
        <f t="shared" ref="K120" si="434">IF(U120&gt;=0.285,"OK","NG")</f>
        <v>NG</v>
      </c>
      <c r="L120" s="136"/>
      <c r="M120" s="144"/>
      <c r="N120" s="144"/>
      <c r="O120" s="144"/>
      <c r="P120" s="144"/>
      <c r="Q120" s="144"/>
      <c r="R120" s="145"/>
      <c r="S120" s="146"/>
      <c r="T120" s="135">
        <f t="shared" ref="T120" si="435">COUNTIF(M120:S120,"●")</f>
        <v>0</v>
      </c>
      <c r="U120" s="147">
        <f t="shared" ref="U120" si="436">IF(COUNTA(M120:S120)=0,-1,IF(OR(COUNTIF(M120:S120,"▲")&gt;6,AND(M119&lt;$N$9,$N$9&lt;S119)),0.285,IF(T119+T120=0,0,T120/(T120+T119))))</f>
        <v>-1</v>
      </c>
      <c r="V120" s="135" t="str">
        <f>TEXT(S119,"YYYY-MM")</f>
        <v>2027-05</v>
      </c>
      <c r="W120" s="140" cm="1">
        <f t="array" ref="W120">IF(V120=V119,0,SUMPRODUCT((M119:S119&gt;=$N$8)*(M119:S119 &lt;= $N$9)*(TEXT(M119:S119,"yyyy-mm")=V120)*(M120:S120 = "●")))</f>
        <v>0</v>
      </c>
      <c r="X120" s="140" cm="1">
        <f t="array" ref="X120">IF(V120=V119,0,SUMPRODUCT((M119:S119&gt;=$N$8)*(M119:S119 &lt;= $N$9)*(TEXT(M119:S119,"yyyy-mm")=V120)*(M120:S120 = "▲")))</f>
        <v>0</v>
      </c>
      <c r="Y120" s="140" cm="1">
        <f t="array" ref="Y120">IF(V120=V119,0,SUMPRODUCT((M119:S119&gt;=$N$8)*(M119:S119 &lt;= $N$9)*(TEXT(M119:S119,"yyyy-mm")=V120)*(M120:S120 = "★")))</f>
        <v>0</v>
      </c>
      <c r="Z120" s="135"/>
      <c r="AA120" s="135" t="str">
        <f t="shared" ref="AA120" si="437">IF(AK120&gt;=0.285,"OK","NG")</f>
        <v>NG</v>
      </c>
      <c r="AB120" s="136"/>
      <c r="AC120" s="144"/>
      <c r="AD120" s="144"/>
      <c r="AE120" s="144"/>
      <c r="AF120" s="144"/>
      <c r="AG120" s="144"/>
      <c r="AH120" s="145"/>
      <c r="AI120" s="146"/>
      <c r="AJ120" s="68">
        <f t="shared" ref="AJ120" si="438">COUNTIF(AC120:AI120,"●")</f>
        <v>0</v>
      </c>
      <c r="AK120" s="70">
        <f t="shared" ref="AK120" si="439">IF(COUNTA(AC120:AI120)=0,-1,IF(OR(COUNTIF(AC120:AI120,"▲")&gt;6,AND(AC119&lt;$N$9,$N$9&lt;AI119)),0.285,IF(AJ119+AJ120=0,0,AJ120/(AJ120+AJ119))))</f>
        <v>-1</v>
      </c>
      <c r="AL120" s="68" t="str">
        <f>TEXT(AI119,"YYYY-MM")</f>
        <v>2027-09</v>
      </c>
      <c r="AM120" s="69" cm="1">
        <f t="array" ref="AM120">IF(AL120=AL119,0,SUMPRODUCT((AC119:AI119&gt;=$N$8)*(AC119:AI119 &lt;= $N$9)*(TEXT(AC119:AI119,"yyyy-mm")=AL120)*(AC120:AI120 = "●")))</f>
        <v>0</v>
      </c>
      <c r="AN120" s="69" cm="1">
        <f t="array" ref="AN120">IF(AL120=AL119,0,SUMPRODUCT((AC119:AI119&gt;=$N$8)*(AC119:AI119 &lt;= $N$9)*(TEXT(AC119:AI119,"yyyy-mm")=AL120)*(AC120:AI120 = "▲")))</f>
        <v>0</v>
      </c>
      <c r="AO120" s="69" cm="1">
        <f t="array" ref="AO120">IF(AL120=AL119,0,SUMPRODUCT((AC119:AI119&gt;=$N$8)*(AC119:AI119 &lt;= $N$9)*(TEXT(AC119:AI119,"yyyy-mm")=AL120)*(AC120:AI120 = "★")))</f>
        <v>0</v>
      </c>
      <c r="AP120" s="68"/>
      <c r="AQ120" s="19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3"/>
    </row>
    <row r="121" spans="10:55" s="8" customFormat="1" ht="19.5" customHeight="1" x14ac:dyDescent="0.45">
      <c r="J121" s="86"/>
      <c r="K121" s="135"/>
      <c r="L121" s="132">
        <v>81</v>
      </c>
      <c r="M121" s="141">
        <f>S119+1</f>
        <v>46510</v>
      </c>
      <c r="N121" s="141">
        <f t="shared" ref="N121:S121" si="440">M121+1</f>
        <v>46511</v>
      </c>
      <c r="O121" s="141">
        <f t="shared" si="440"/>
        <v>46512</v>
      </c>
      <c r="P121" s="141">
        <f t="shared" si="440"/>
        <v>46513</v>
      </c>
      <c r="Q121" s="141">
        <f t="shared" si="440"/>
        <v>46514</v>
      </c>
      <c r="R121" s="142">
        <f t="shared" si="440"/>
        <v>46515</v>
      </c>
      <c r="S121" s="143">
        <f t="shared" si="440"/>
        <v>46516</v>
      </c>
      <c r="T121" s="135">
        <f t="shared" ref="T121" si="441">COUNTIF(M122:S122,"★")</f>
        <v>0</v>
      </c>
      <c r="U121" s="135"/>
      <c r="V121" s="135" t="str">
        <f>TEXT(M121,"YYYY-MM")</f>
        <v>2027-05</v>
      </c>
      <c r="W121" s="140" cm="1">
        <f t="array" ref="W121">SUMPRODUCT((M121:S121&gt;=$N$8)*(M121:S121 &lt;= $N$9)*(TEXT(M121:S121,"yyyy-mm")=V121)*(M122:S122 = "●"))</f>
        <v>0</v>
      </c>
      <c r="X121" s="140" cm="1">
        <f t="array" ref="X121">SUMPRODUCT((R121:S121&gt;=$N$8)*(R121:S121 &lt;= $N$9)*(TEXT(R121:S121,"yyyy-mm")=V121)*(R122:S122 = "▲"))</f>
        <v>0</v>
      </c>
      <c r="Y121" s="140" cm="1">
        <f t="array" ref="Y121">SUMPRODUCT((M121:S121&gt;=$N$8)*(M121:S121 &lt;= $N$9)*(TEXT(M121:S121,"yyyy-mm")=V121)*(M122:S122 = "★"))</f>
        <v>0</v>
      </c>
      <c r="Z121" s="135"/>
      <c r="AA121" s="135"/>
      <c r="AB121" s="132">
        <v>102</v>
      </c>
      <c r="AC121" s="141">
        <f>AI119+1</f>
        <v>46657</v>
      </c>
      <c r="AD121" s="141">
        <f t="shared" ref="AD121:AI121" si="442">AC121+1</f>
        <v>46658</v>
      </c>
      <c r="AE121" s="141">
        <f t="shared" si="442"/>
        <v>46659</v>
      </c>
      <c r="AF121" s="141">
        <f t="shared" si="442"/>
        <v>46660</v>
      </c>
      <c r="AG121" s="141">
        <f t="shared" si="442"/>
        <v>46661</v>
      </c>
      <c r="AH121" s="142">
        <f t="shared" si="442"/>
        <v>46662</v>
      </c>
      <c r="AI121" s="143">
        <f t="shared" si="442"/>
        <v>46663</v>
      </c>
      <c r="AJ121" s="68">
        <f t="shared" ref="AJ121" si="443">COUNTIF(AC122:AI122,"★")</f>
        <v>0</v>
      </c>
      <c r="AK121" s="68"/>
      <c r="AL121" s="68" t="str">
        <f>TEXT(AC121,"YYYY-MM")</f>
        <v>2027-09</v>
      </c>
      <c r="AM121" s="69" cm="1">
        <f t="array" ref="AM121">SUMPRODUCT((AC121:AI121&gt;=$N$8)*(AC121:AI121 &lt;= $N$9)*(TEXT(AC121:AI121,"yyyy-mm")=AL121)*(AC122:AI122 = "●"))</f>
        <v>0</v>
      </c>
      <c r="AN121" s="69" cm="1">
        <f t="array" ref="AN121">SUMPRODUCT((AH121:AI121&gt;=$N$8)*(AH121:AI121 &lt;= $N$9)*(TEXT(AH121:AI121,"yyyy-mm")=AL121)*(AH122:AI122 = "▲"))</f>
        <v>0</v>
      </c>
      <c r="AO121" s="69" cm="1">
        <f t="array" ref="AO121">SUMPRODUCT((AC121:AI121&gt;=$N$8)*(AC121:AI121 &lt;= $N$9)*(TEXT(AC121:AI121,"yyyy-mm")=AL121)*(AC122:AI122 = "★"))</f>
        <v>0</v>
      </c>
      <c r="AP121" s="68"/>
      <c r="AQ121" s="19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3"/>
    </row>
    <row r="122" spans="10:55" s="8" customFormat="1" ht="19.5" customHeight="1" thickBot="1" x14ac:dyDescent="0.5">
      <c r="J122" s="86"/>
      <c r="K122" s="135" t="str">
        <f t="shared" ref="K122" si="444">IF(U122&gt;=0.285,"OK","NG")</f>
        <v>NG</v>
      </c>
      <c r="L122" s="136"/>
      <c r="M122" s="144"/>
      <c r="N122" s="144"/>
      <c r="O122" s="144"/>
      <c r="P122" s="144"/>
      <c r="Q122" s="144"/>
      <c r="R122" s="145"/>
      <c r="S122" s="146"/>
      <c r="T122" s="135">
        <f t="shared" ref="T122" si="445">COUNTIF(M122:S122,"●")</f>
        <v>0</v>
      </c>
      <c r="U122" s="147">
        <f t="shared" ref="U122" si="446">IF(COUNTA(M122:S122)=0,-1,IF(OR(COUNTIF(M122:S122,"▲")&gt;6,AND(M121&lt;$N$9,$N$9&lt;S121)),0.285,IF(T121+T122=0,0,T122/(T122+T121))))</f>
        <v>-1</v>
      </c>
      <c r="V122" s="135" t="str">
        <f>TEXT(S121,"YYYY-MM")</f>
        <v>2027-05</v>
      </c>
      <c r="W122" s="140" cm="1">
        <f t="array" ref="W122">IF(V122=V121,0,SUMPRODUCT((M121:S121&gt;=$N$8)*(M121:S121 &lt;= $N$9)*(TEXT(M121:S121,"yyyy-mm")=V122)*(M122:S122 = "●")))</f>
        <v>0</v>
      </c>
      <c r="X122" s="140" cm="1">
        <f t="array" ref="X122">IF(V122=V121,0,SUMPRODUCT((M121:S121&gt;=$N$8)*(M121:S121 &lt;= $N$9)*(TEXT(M121:S121,"yyyy-mm")=V122)*(M122:S122 = "▲")))</f>
        <v>0</v>
      </c>
      <c r="Y122" s="140" cm="1">
        <f t="array" ref="Y122">IF(V122=V121,0,SUMPRODUCT((M121:S121&gt;=$N$8)*(M121:S121 &lt;= $N$9)*(TEXT(M121:S121,"yyyy-mm")=V122)*(M122:S122 = "★")))</f>
        <v>0</v>
      </c>
      <c r="Z122" s="135"/>
      <c r="AA122" s="135" t="str">
        <f t="shared" ref="AA122" si="447">IF(AK122&gt;=0.285,"OK","NG")</f>
        <v>NG</v>
      </c>
      <c r="AB122" s="136"/>
      <c r="AC122" s="144"/>
      <c r="AD122" s="144"/>
      <c r="AE122" s="144"/>
      <c r="AF122" s="144"/>
      <c r="AG122" s="144"/>
      <c r="AH122" s="145"/>
      <c r="AI122" s="146"/>
      <c r="AJ122" s="68">
        <f t="shared" ref="AJ122" si="448">COUNTIF(AC122:AI122,"●")</f>
        <v>0</v>
      </c>
      <c r="AK122" s="70">
        <f t="shared" ref="AK122" si="449">IF(COUNTA(AC122:AI122)=0,-1,IF(OR(COUNTIF(AC122:AI122,"▲")&gt;6,AND(AC121&lt;$N$9,$N$9&lt;AI121)),0.285,IF(AJ121+AJ122=0,0,AJ122/(AJ122+AJ121))))</f>
        <v>-1</v>
      </c>
      <c r="AL122" s="68" t="str">
        <f>TEXT(AI121,"YYYY-MM")</f>
        <v>2027-10</v>
      </c>
      <c r="AM122" s="69" cm="1">
        <f t="array" ref="AM122">IF(AL122=AL121,0,SUMPRODUCT((AC121:AI121&gt;=$N$8)*(AC121:AI121 &lt;= $N$9)*(TEXT(AC121:AI121,"yyyy-mm")=AL122)*(AC122:AI122 = "●")))</f>
        <v>0</v>
      </c>
      <c r="AN122" s="69" cm="1">
        <f t="array" ref="AN122">IF(AL122=AL121,0,SUMPRODUCT((AC121:AI121&gt;=$N$8)*(AC121:AI121 &lt;= $N$9)*(TEXT(AC121:AI121,"yyyy-mm")=AL122)*(AC122:AI122 = "▲")))</f>
        <v>0</v>
      </c>
      <c r="AO122" s="69" cm="1">
        <f t="array" ref="AO122">IF(AL122=AL121,0,SUMPRODUCT((AC121:AI121&gt;=$N$8)*(AC121:AI121 &lt;= $N$9)*(TEXT(AC121:AI121,"yyyy-mm")=AL122)*(AC122:AI122 = "★")))</f>
        <v>0</v>
      </c>
      <c r="AP122" s="68"/>
      <c r="AQ122" s="19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3"/>
    </row>
    <row r="123" spans="10:55" s="8" customFormat="1" ht="19.5" customHeight="1" x14ac:dyDescent="0.45">
      <c r="J123" s="86"/>
      <c r="K123" s="135"/>
      <c r="L123" s="132">
        <v>82</v>
      </c>
      <c r="M123" s="141">
        <f>S121+1</f>
        <v>46517</v>
      </c>
      <c r="N123" s="141">
        <f t="shared" ref="N123:S123" si="450">M123+1</f>
        <v>46518</v>
      </c>
      <c r="O123" s="141">
        <f t="shared" si="450"/>
        <v>46519</v>
      </c>
      <c r="P123" s="141">
        <f t="shared" si="450"/>
        <v>46520</v>
      </c>
      <c r="Q123" s="141">
        <f t="shared" si="450"/>
        <v>46521</v>
      </c>
      <c r="R123" s="142">
        <f t="shared" si="450"/>
        <v>46522</v>
      </c>
      <c r="S123" s="143">
        <f t="shared" si="450"/>
        <v>46523</v>
      </c>
      <c r="T123" s="135">
        <f t="shared" ref="T123" si="451">COUNTIF(M124:S124,"★")</f>
        <v>0</v>
      </c>
      <c r="U123" s="135"/>
      <c r="V123" s="135" t="str">
        <f>TEXT(M123,"YYYY-MM")</f>
        <v>2027-05</v>
      </c>
      <c r="W123" s="140" cm="1">
        <f t="array" ref="W123">SUMPRODUCT((M123:S123&gt;=$N$8)*(M123:S123 &lt;= $N$9)*(TEXT(M123:S123,"yyyy-mm")=V123)*(M124:S124 = "●"))</f>
        <v>0</v>
      </c>
      <c r="X123" s="140" cm="1">
        <f t="array" ref="X123">SUMPRODUCT((R123:S123&gt;=$N$8)*(R123:S123 &lt;= $N$9)*(TEXT(R123:S123,"yyyy-mm")=V123)*(R124:S124 = "▲"))</f>
        <v>0</v>
      </c>
      <c r="Y123" s="140" cm="1">
        <f t="array" ref="Y123">SUMPRODUCT((M123:S123&gt;=$N$8)*(M123:S123 &lt;= $N$9)*(TEXT(M123:S123,"yyyy-mm")=V123)*(M124:S124 = "★"))</f>
        <v>0</v>
      </c>
      <c r="Z123" s="135"/>
      <c r="AA123" s="135"/>
      <c r="AB123" s="132">
        <v>103</v>
      </c>
      <c r="AC123" s="141">
        <f>AI121+1</f>
        <v>46664</v>
      </c>
      <c r="AD123" s="141">
        <f t="shared" ref="AD123:AI123" si="452">AC123+1</f>
        <v>46665</v>
      </c>
      <c r="AE123" s="141">
        <f t="shared" si="452"/>
        <v>46666</v>
      </c>
      <c r="AF123" s="141">
        <f t="shared" si="452"/>
        <v>46667</v>
      </c>
      <c r="AG123" s="141">
        <f t="shared" si="452"/>
        <v>46668</v>
      </c>
      <c r="AH123" s="142">
        <f t="shared" si="452"/>
        <v>46669</v>
      </c>
      <c r="AI123" s="143">
        <f t="shared" si="452"/>
        <v>46670</v>
      </c>
      <c r="AJ123" s="68">
        <f t="shared" ref="AJ123" si="453">COUNTIF(AC124:AI124,"★")</f>
        <v>0</v>
      </c>
      <c r="AK123" s="68"/>
      <c r="AL123" s="68" t="str">
        <f>TEXT(AC123,"YYYY-MM")</f>
        <v>2027-10</v>
      </c>
      <c r="AM123" s="69" cm="1">
        <f t="array" ref="AM123">SUMPRODUCT((AC123:AI123&gt;=$N$8)*(AC123:AI123 &lt;= $N$9)*(TEXT(AC123:AI123,"yyyy-mm")=AL123)*(AC124:AI124 = "●"))</f>
        <v>0</v>
      </c>
      <c r="AN123" s="69" cm="1">
        <f t="array" ref="AN123">SUMPRODUCT((AH123:AI123&gt;=$N$8)*(AH123:AI123 &lt;= $N$9)*(TEXT(AH123:AI123,"yyyy-mm")=AL123)*(AH124:AI124 = "▲"))</f>
        <v>0</v>
      </c>
      <c r="AO123" s="69" cm="1">
        <f t="array" ref="AO123">SUMPRODUCT((AC123:AI123&gt;=$N$8)*(AC123:AI123 &lt;= $N$9)*(TEXT(AC123:AI123,"yyyy-mm")=AL123)*(AC124:AI124 = "★"))</f>
        <v>0</v>
      </c>
      <c r="AP123" s="68"/>
      <c r="AQ123" s="19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3"/>
    </row>
    <row r="124" spans="10:55" s="8" customFormat="1" ht="19.5" customHeight="1" thickBot="1" x14ac:dyDescent="0.5">
      <c r="J124" s="86"/>
      <c r="K124" s="135" t="str">
        <f t="shared" ref="K124" si="454">IF(U124&gt;=0.285,"OK","NG")</f>
        <v>NG</v>
      </c>
      <c r="L124" s="136"/>
      <c r="M124" s="144"/>
      <c r="N124" s="144"/>
      <c r="O124" s="144"/>
      <c r="P124" s="144"/>
      <c r="Q124" s="144"/>
      <c r="R124" s="145"/>
      <c r="S124" s="146"/>
      <c r="T124" s="135">
        <f t="shared" ref="T124" si="455">COUNTIF(M124:S124,"●")</f>
        <v>0</v>
      </c>
      <c r="U124" s="147">
        <f t="shared" ref="U124" si="456">IF(COUNTA(M124:S124)=0,-1,IF(OR(COUNTIF(M124:S124,"▲")&gt;6,AND(M123&lt;$N$9,$N$9&lt;S123)),0.285,IF(T123+T124=0,0,T124/(T124+T123))))</f>
        <v>-1</v>
      </c>
      <c r="V124" s="135" t="str">
        <f>TEXT(S123,"YYYY-MM")</f>
        <v>2027-05</v>
      </c>
      <c r="W124" s="140" cm="1">
        <f t="array" ref="W124">IF(V124=V123,0,SUMPRODUCT((M123:S123&gt;=$N$8)*(M123:S123 &lt;= $N$9)*(TEXT(M123:S123,"yyyy-mm")=V124)*(M124:S124 = "●")))</f>
        <v>0</v>
      </c>
      <c r="X124" s="140" cm="1">
        <f t="array" ref="X124">IF(V124=V123,0,SUMPRODUCT((M123:S123&gt;=$N$8)*(M123:S123 &lt;= $N$9)*(TEXT(M123:S123,"yyyy-mm")=V124)*(M124:S124 = "▲")))</f>
        <v>0</v>
      </c>
      <c r="Y124" s="140" cm="1">
        <f t="array" ref="Y124">IF(V124=V123,0,SUMPRODUCT((M123:S123&gt;=$N$8)*(M123:S123 &lt;= $N$9)*(TEXT(M123:S123,"yyyy-mm")=V124)*(M124:S124 = "★")))</f>
        <v>0</v>
      </c>
      <c r="Z124" s="135"/>
      <c r="AA124" s="135" t="str">
        <f t="shared" ref="AA124" si="457">IF(AK124&gt;=0.285,"OK","NG")</f>
        <v>NG</v>
      </c>
      <c r="AB124" s="136"/>
      <c r="AC124" s="144"/>
      <c r="AD124" s="144"/>
      <c r="AE124" s="144"/>
      <c r="AF124" s="144"/>
      <c r="AG124" s="144"/>
      <c r="AH124" s="145"/>
      <c r="AI124" s="146"/>
      <c r="AJ124" s="68">
        <f t="shared" ref="AJ124" si="458">COUNTIF(AC124:AI124,"●")</f>
        <v>0</v>
      </c>
      <c r="AK124" s="70">
        <f t="shared" ref="AK124" si="459">IF(COUNTA(AC124:AI124)=0,-1,IF(OR(COUNTIF(AC124:AI124,"▲")&gt;6,AND(AC123&lt;$N$9,$N$9&lt;AI123)),0.285,IF(AJ123+AJ124=0,0,AJ124/(AJ124+AJ123))))</f>
        <v>-1</v>
      </c>
      <c r="AL124" s="68" t="str">
        <f>TEXT(AI123,"YYYY-MM")</f>
        <v>2027-10</v>
      </c>
      <c r="AM124" s="69" cm="1">
        <f t="array" ref="AM124">IF(AL124=AL123,0,SUMPRODUCT((AC123:AI123&gt;=$N$8)*(AC123:AI123 &lt;= $N$9)*(TEXT(AC123:AI123,"yyyy-mm")=AL124)*(AC124:AI124 = "●")))</f>
        <v>0</v>
      </c>
      <c r="AN124" s="69" cm="1">
        <f t="array" ref="AN124">IF(AL124=AL123,0,SUMPRODUCT((AC123:AI123&gt;=$N$8)*(AC123:AI123 &lt;= $N$9)*(TEXT(AC123:AI123,"yyyy-mm")=AL124)*(AC124:AI124 = "▲")))</f>
        <v>0</v>
      </c>
      <c r="AO124" s="69" cm="1">
        <f t="array" ref="AO124">IF(AL124=AL123,0,SUMPRODUCT((AC123:AI123&gt;=$N$8)*(AC123:AI123 &lt;= $N$9)*(TEXT(AC123:AI123,"yyyy-mm")=AL124)*(AC124:AI124 = "★")))</f>
        <v>0</v>
      </c>
      <c r="AP124" s="68"/>
      <c r="AQ124" s="19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3"/>
    </row>
    <row r="125" spans="10:55" s="8" customFormat="1" ht="19.5" customHeight="1" x14ac:dyDescent="0.45">
      <c r="J125" s="86"/>
      <c r="K125" s="135"/>
      <c r="L125" s="132">
        <v>83</v>
      </c>
      <c r="M125" s="141">
        <f>S123+1</f>
        <v>46524</v>
      </c>
      <c r="N125" s="141">
        <f t="shared" ref="N125:S125" si="460">M125+1</f>
        <v>46525</v>
      </c>
      <c r="O125" s="141">
        <f t="shared" si="460"/>
        <v>46526</v>
      </c>
      <c r="P125" s="141">
        <f t="shared" si="460"/>
        <v>46527</v>
      </c>
      <c r="Q125" s="141">
        <f t="shared" si="460"/>
        <v>46528</v>
      </c>
      <c r="R125" s="142">
        <f t="shared" si="460"/>
        <v>46529</v>
      </c>
      <c r="S125" s="143">
        <f t="shared" si="460"/>
        <v>46530</v>
      </c>
      <c r="T125" s="135">
        <f t="shared" ref="T125" si="461">COUNTIF(M126:S126,"★")</f>
        <v>0</v>
      </c>
      <c r="U125" s="135"/>
      <c r="V125" s="135" t="str">
        <f>TEXT(M125,"YYYY-MM")</f>
        <v>2027-05</v>
      </c>
      <c r="W125" s="140" cm="1">
        <f t="array" ref="W125">SUMPRODUCT((M125:S125&gt;=$N$8)*(M125:S125 &lt;= $N$9)*(TEXT(M125:S125,"yyyy-mm")=V125)*(M126:S126 = "●"))</f>
        <v>0</v>
      </c>
      <c r="X125" s="140" cm="1">
        <f t="array" ref="X125">SUMPRODUCT((R125:S125&gt;=$N$8)*(R125:S125 &lt;= $N$9)*(TEXT(R125:S125,"yyyy-mm")=V125)*(R126:S126 = "▲"))</f>
        <v>0</v>
      </c>
      <c r="Y125" s="140" cm="1">
        <f t="array" ref="Y125">SUMPRODUCT((M125:S125&gt;=$N$8)*(M125:S125 &lt;= $N$9)*(TEXT(M125:S125,"yyyy-mm")=V125)*(M126:S126 = "★"))</f>
        <v>0</v>
      </c>
      <c r="Z125" s="135"/>
      <c r="AA125" s="135"/>
      <c r="AB125" s="132">
        <v>104</v>
      </c>
      <c r="AC125" s="141">
        <f>AI123+1</f>
        <v>46671</v>
      </c>
      <c r="AD125" s="141">
        <f t="shared" ref="AD125:AI125" si="462">AC125+1</f>
        <v>46672</v>
      </c>
      <c r="AE125" s="141">
        <f t="shared" si="462"/>
        <v>46673</v>
      </c>
      <c r="AF125" s="141">
        <f t="shared" si="462"/>
        <v>46674</v>
      </c>
      <c r="AG125" s="141">
        <f t="shared" si="462"/>
        <v>46675</v>
      </c>
      <c r="AH125" s="142">
        <f t="shared" si="462"/>
        <v>46676</v>
      </c>
      <c r="AI125" s="143">
        <f t="shared" si="462"/>
        <v>46677</v>
      </c>
      <c r="AJ125" s="68">
        <f t="shared" ref="AJ125" si="463">COUNTIF(AC126:AI126,"★")</f>
        <v>0</v>
      </c>
      <c r="AK125" s="68"/>
      <c r="AL125" s="68" t="str">
        <f>TEXT(AC125,"YYYY-MM")</f>
        <v>2027-10</v>
      </c>
      <c r="AM125" s="69" cm="1">
        <f t="array" ref="AM125">SUMPRODUCT((AC125:AI125&gt;=$N$8)*(AC125:AI125 &lt;= $N$9)*(TEXT(AC125:AI125,"yyyy-mm")=AL125)*(AC126:AI126 = "●"))</f>
        <v>0</v>
      </c>
      <c r="AN125" s="69" cm="1">
        <f t="array" ref="AN125">SUMPRODUCT((AH125:AI125&gt;=$N$8)*(AH125:AI125 &lt;= $N$9)*(TEXT(AH125:AI125,"yyyy-mm")=AL125)*(AH126:AI126 = "▲"))</f>
        <v>0</v>
      </c>
      <c r="AO125" s="69" cm="1">
        <f t="array" ref="AO125">SUMPRODUCT((AC125:AI125&gt;=$N$8)*(AC125:AI125 &lt;= $N$9)*(TEXT(AC125:AI125,"yyyy-mm")=AL125)*(AC126:AI126 = "★"))</f>
        <v>0</v>
      </c>
      <c r="AP125" s="68"/>
      <c r="AQ125" s="19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3"/>
    </row>
    <row r="126" spans="10:55" s="8" customFormat="1" ht="19.5" customHeight="1" thickBot="1" x14ac:dyDescent="0.5">
      <c r="J126" s="86"/>
      <c r="K126" s="135" t="str">
        <f t="shared" ref="K126" si="464">IF(U126&gt;=0.285,"OK","NG")</f>
        <v>NG</v>
      </c>
      <c r="L126" s="136"/>
      <c r="M126" s="144"/>
      <c r="N126" s="144"/>
      <c r="O126" s="144"/>
      <c r="P126" s="144"/>
      <c r="Q126" s="144"/>
      <c r="R126" s="145"/>
      <c r="S126" s="146"/>
      <c r="T126" s="135">
        <f t="shared" ref="T126" si="465">COUNTIF(M126:S126,"●")</f>
        <v>0</v>
      </c>
      <c r="U126" s="147">
        <f t="shared" ref="U126" si="466">IF(COUNTA(M126:S126)=0,-1,IF(OR(COUNTIF(M126:S126,"▲")&gt;6,AND(M125&lt;$N$9,$N$9&lt;S125)),0.285,IF(T125+T126=0,0,T126/(T126+T125))))</f>
        <v>-1</v>
      </c>
      <c r="V126" s="135" t="str">
        <f>TEXT(S125,"YYYY-MM")</f>
        <v>2027-05</v>
      </c>
      <c r="W126" s="140" cm="1">
        <f t="array" ref="W126">IF(V126=V125,0,SUMPRODUCT((M125:S125&gt;=$N$8)*(M125:S125 &lt;= $N$9)*(TEXT(M125:S125,"yyyy-mm")=V126)*(M126:S126 = "●")))</f>
        <v>0</v>
      </c>
      <c r="X126" s="140" cm="1">
        <f t="array" ref="X126">IF(V126=V125,0,SUMPRODUCT((M125:S125&gt;=$N$8)*(M125:S125 &lt;= $N$9)*(TEXT(M125:S125,"yyyy-mm")=V126)*(M126:S126 = "▲")))</f>
        <v>0</v>
      </c>
      <c r="Y126" s="140" cm="1">
        <f t="array" ref="Y126">IF(V126=V125,0,SUMPRODUCT((M125:S125&gt;=$N$8)*(M125:S125 &lt;= $N$9)*(TEXT(M125:S125,"yyyy-mm")=V126)*(M126:S126 = "★")))</f>
        <v>0</v>
      </c>
      <c r="Z126" s="135"/>
      <c r="AA126" s="135" t="str">
        <f t="shared" ref="AA126" si="467">IF(AK126&gt;=0.285,"OK","NG")</f>
        <v>NG</v>
      </c>
      <c r="AB126" s="136"/>
      <c r="AC126" s="144"/>
      <c r="AD126" s="144"/>
      <c r="AE126" s="144"/>
      <c r="AF126" s="144"/>
      <c r="AG126" s="144"/>
      <c r="AH126" s="145"/>
      <c r="AI126" s="146"/>
      <c r="AJ126" s="68">
        <f t="shared" ref="AJ126" si="468">COUNTIF(AC126:AI126,"●")</f>
        <v>0</v>
      </c>
      <c r="AK126" s="70">
        <f t="shared" ref="AK126" si="469">IF(COUNTA(AC126:AI126)=0,-1,IF(OR(COUNTIF(AC126:AI126,"▲")&gt;6,AND(AC125&lt;$N$9,$N$9&lt;AI125)),0.285,IF(AJ125+AJ126=0,0,AJ126/(AJ126+AJ125))))</f>
        <v>-1</v>
      </c>
      <c r="AL126" s="68" t="str">
        <f>TEXT(AI125,"YYYY-MM")</f>
        <v>2027-10</v>
      </c>
      <c r="AM126" s="69" cm="1">
        <f t="array" ref="AM126">IF(AL126=AL125,0,SUMPRODUCT((AC125:AI125&gt;=$N$8)*(AC125:AI125 &lt;= $N$9)*(TEXT(AC125:AI125,"yyyy-mm")=AL126)*(AC126:AI126 = "●")))</f>
        <v>0</v>
      </c>
      <c r="AN126" s="69" cm="1">
        <f t="array" ref="AN126">IF(AL126=AL125,0,SUMPRODUCT((AC125:AI125&gt;=$N$8)*(AC125:AI125 &lt;= $N$9)*(TEXT(AC125:AI125,"yyyy-mm")=AL126)*(AC126:AI126 = "▲")))</f>
        <v>0</v>
      </c>
      <c r="AO126" s="69" cm="1">
        <f t="array" ref="AO126">IF(AL126=AL125,0,SUMPRODUCT((AC125:AI125&gt;=$N$8)*(AC125:AI125 &lt;= $N$9)*(TEXT(AC125:AI125,"yyyy-mm")=AL126)*(AC126:AI126 = "★")))</f>
        <v>0</v>
      </c>
      <c r="AP126" s="68"/>
      <c r="AQ126" s="19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3"/>
    </row>
    <row r="127" spans="10:55" s="8" customFormat="1" ht="19.5" customHeight="1" x14ac:dyDescent="0.45">
      <c r="J127" s="86"/>
      <c r="K127" s="135"/>
      <c r="L127" s="132">
        <v>84</v>
      </c>
      <c r="M127" s="141">
        <f>S125+1</f>
        <v>46531</v>
      </c>
      <c r="N127" s="141">
        <f t="shared" ref="N127:S127" si="470">M127+1</f>
        <v>46532</v>
      </c>
      <c r="O127" s="141">
        <f t="shared" si="470"/>
        <v>46533</v>
      </c>
      <c r="P127" s="141">
        <f t="shared" si="470"/>
        <v>46534</v>
      </c>
      <c r="Q127" s="141">
        <f t="shared" si="470"/>
        <v>46535</v>
      </c>
      <c r="R127" s="142">
        <f t="shared" si="470"/>
        <v>46536</v>
      </c>
      <c r="S127" s="143">
        <f t="shared" si="470"/>
        <v>46537</v>
      </c>
      <c r="T127" s="135">
        <f t="shared" ref="T127" si="471">COUNTIF(M128:S128,"★")</f>
        <v>0</v>
      </c>
      <c r="U127" s="135"/>
      <c r="V127" s="135" t="str">
        <f>TEXT(M127,"YYYY-MM")</f>
        <v>2027-05</v>
      </c>
      <c r="W127" s="140" cm="1">
        <f t="array" ref="W127">SUMPRODUCT((M127:S127&gt;=$N$8)*(M127:S127 &lt;= $N$9)*(TEXT(M127:S127,"yyyy-mm")=V127)*(M128:S128 = "●"))</f>
        <v>0</v>
      </c>
      <c r="X127" s="140" cm="1">
        <f t="array" ref="X127">SUMPRODUCT((R127:S127&gt;=$N$8)*(R127:S127 &lt;= $N$9)*(TEXT(R127:S127,"yyyy-mm")=V127)*(R128:S128 = "▲"))</f>
        <v>0</v>
      </c>
      <c r="Y127" s="140" cm="1">
        <f t="array" ref="Y127">SUMPRODUCT((M127:S127&gt;=$N$8)*(M127:S127 &lt;= $N$9)*(TEXT(M127:S127,"yyyy-mm")=V127)*(M128:S128 = "★"))</f>
        <v>0</v>
      </c>
      <c r="Z127" s="135"/>
      <c r="AA127" s="135"/>
      <c r="AB127" s="132">
        <v>105</v>
      </c>
      <c r="AC127" s="141">
        <f>AI125+1</f>
        <v>46678</v>
      </c>
      <c r="AD127" s="141">
        <f t="shared" ref="AD127:AI127" si="472">AC127+1</f>
        <v>46679</v>
      </c>
      <c r="AE127" s="141">
        <f t="shared" si="472"/>
        <v>46680</v>
      </c>
      <c r="AF127" s="141">
        <f t="shared" si="472"/>
        <v>46681</v>
      </c>
      <c r="AG127" s="141">
        <f t="shared" si="472"/>
        <v>46682</v>
      </c>
      <c r="AH127" s="142">
        <f t="shared" si="472"/>
        <v>46683</v>
      </c>
      <c r="AI127" s="143">
        <f t="shared" si="472"/>
        <v>46684</v>
      </c>
      <c r="AJ127" s="68">
        <f t="shared" ref="AJ127" si="473">COUNTIF(AC128:AI128,"★")</f>
        <v>0</v>
      </c>
      <c r="AK127" s="68"/>
      <c r="AL127" s="68" t="str">
        <f>TEXT(AC127,"YYYY-MM")</f>
        <v>2027-10</v>
      </c>
      <c r="AM127" s="69" cm="1">
        <f t="array" ref="AM127">SUMPRODUCT((AC127:AI127&gt;=$N$8)*(AC127:AI127 &lt;= $N$9)*(TEXT(AC127:AI127,"yyyy-mm")=AL127)*(AC128:AI128 = "●"))</f>
        <v>0</v>
      </c>
      <c r="AN127" s="69" cm="1">
        <f t="array" ref="AN127">SUMPRODUCT((AH127:AI127&gt;=$N$8)*(AH127:AI127 &lt;= $N$9)*(TEXT(AH127:AI127,"yyyy-mm")=AL127)*(AH128:AI128 = "▲"))</f>
        <v>0</v>
      </c>
      <c r="AO127" s="69" cm="1">
        <f t="array" ref="AO127">SUMPRODUCT((AC127:AI127&gt;=$N$8)*(AC127:AI127 &lt;= $N$9)*(TEXT(AC127:AI127,"yyyy-mm")=AL127)*(AC128:AI128 = "★"))</f>
        <v>0</v>
      </c>
      <c r="AP127" s="68"/>
      <c r="AQ127" s="19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3"/>
    </row>
    <row r="128" spans="10:55" s="8" customFormat="1" ht="19.5" customHeight="1" thickBot="1" x14ac:dyDescent="0.5">
      <c r="J128" s="86"/>
      <c r="K128" s="135" t="str">
        <f t="shared" ref="K128" si="474">IF(U128&gt;=0.285,"OK","NG")</f>
        <v>NG</v>
      </c>
      <c r="L128" s="136"/>
      <c r="M128" s="144"/>
      <c r="N128" s="144"/>
      <c r="O128" s="144"/>
      <c r="P128" s="144"/>
      <c r="Q128" s="144"/>
      <c r="R128" s="145"/>
      <c r="S128" s="146"/>
      <c r="T128" s="135">
        <f t="shared" ref="T128" si="475">COUNTIF(M128:S128,"●")</f>
        <v>0</v>
      </c>
      <c r="U128" s="147">
        <f t="shared" ref="U128" si="476">IF(COUNTA(M128:S128)=0,-1,IF(OR(COUNTIF(M128:S128,"▲")&gt;6,AND(M127&lt;$N$9,$N$9&lt;S127)),0.285,IF(T127+T128=0,0,T128/(T128+T127))))</f>
        <v>-1</v>
      </c>
      <c r="V128" s="135" t="str">
        <f>TEXT(S127,"YYYY-MM")</f>
        <v>2027-05</v>
      </c>
      <c r="W128" s="140" cm="1">
        <f t="array" ref="W128">IF(V128=V127,0,SUMPRODUCT((M127:S127&gt;=$N$8)*(M127:S127 &lt;= $N$9)*(TEXT(M127:S127,"yyyy-mm")=V128)*(M128:S128 = "●")))</f>
        <v>0</v>
      </c>
      <c r="X128" s="140" cm="1">
        <f t="array" ref="X128">IF(V128=V127,0,SUMPRODUCT((M127:S127&gt;=$N$8)*(M127:S127 &lt;= $N$9)*(TEXT(M127:S127,"yyyy-mm")=V128)*(M128:S128 = "▲")))</f>
        <v>0</v>
      </c>
      <c r="Y128" s="140" cm="1">
        <f t="array" ref="Y128">IF(V128=V127,0,SUMPRODUCT((M127:S127&gt;=$N$8)*(M127:S127 &lt;= $N$9)*(TEXT(M127:S127,"yyyy-mm")=V128)*(M128:S128 = "★")))</f>
        <v>0</v>
      </c>
      <c r="Z128" s="135"/>
      <c r="AA128" s="135" t="str">
        <f t="shared" ref="AA128" si="477">IF(AK128&gt;=0.285,"OK","NG")</f>
        <v>NG</v>
      </c>
      <c r="AB128" s="136"/>
      <c r="AC128" s="144"/>
      <c r="AD128" s="144"/>
      <c r="AE128" s="144"/>
      <c r="AF128" s="144"/>
      <c r="AG128" s="144"/>
      <c r="AH128" s="145"/>
      <c r="AI128" s="146"/>
      <c r="AJ128" s="68">
        <f t="shared" ref="AJ128" si="478">COUNTIF(AC128:AI128,"●")</f>
        <v>0</v>
      </c>
      <c r="AK128" s="70">
        <f t="shared" ref="AK128" si="479">IF(COUNTA(AC128:AI128)=0,-1,IF(OR(COUNTIF(AC128:AI128,"▲")&gt;6,AND(AC127&lt;$N$9,$N$9&lt;AI127)),0.285,IF(AJ127+AJ128=0,0,AJ128/(AJ128+AJ127))))</f>
        <v>-1</v>
      </c>
      <c r="AL128" s="68" t="str">
        <f>TEXT(AI127,"YYYY-MM")</f>
        <v>2027-10</v>
      </c>
      <c r="AM128" s="69" cm="1">
        <f t="array" ref="AM128">IF(AL128=AL127,0,SUMPRODUCT((AC127:AI127&gt;=$N$8)*(AC127:AI127 &lt;= $N$9)*(TEXT(AC127:AI127,"yyyy-mm")=AL128)*(AC128:AI128 = "●")))</f>
        <v>0</v>
      </c>
      <c r="AN128" s="69" cm="1">
        <f t="array" ref="AN128">IF(AL128=AL127,0,SUMPRODUCT((AC127:AI127&gt;=$N$8)*(AC127:AI127 &lt;= $N$9)*(TEXT(AC127:AI127,"yyyy-mm")=AL128)*(AC128:AI128 = "▲")))</f>
        <v>0</v>
      </c>
      <c r="AO128" s="69" cm="1">
        <f t="array" ref="AO128">IF(AL128=AL127,0,SUMPRODUCT((AC127:AI127&gt;=$N$8)*(AC127:AI127 &lt;= $N$9)*(TEXT(AC127:AI127,"yyyy-mm")=AL128)*(AC128:AI128 = "★")))</f>
        <v>0</v>
      </c>
      <c r="AP128" s="68"/>
      <c r="AQ128" s="19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3"/>
    </row>
    <row r="129" spans="10:55" s="8" customFormat="1" ht="19.5" customHeight="1" x14ac:dyDescent="0.45">
      <c r="J129" s="86"/>
      <c r="K129" s="135"/>
      <c r="L129" s="132">
        <v>85</v>
      </c>
      <c r="M129" s="141">
        <f>S127+1</f>
        <v>46538</v>
      </c>
      <c r="N129" s="141">
        <f t="shared" ref="N129:S129" si="480">M129+1</f>
        <v>46539</v>
      </c>
      <c r="O129" s="141">
        <f t="shared" si="480"/>
        <v>46540</v>
      </c>
      <c r="P129" s="141">
        <f t="shared" si="480"/>
        <v>46541</v>
      </c>
      <c r="Q129" s="141">
        <f t="shared" si="480"/>
        <v>46542</v>
      </c>
      <c r="R129" s="142">
        <f t="shared" si="480"/>
        <v>46543</v>
      </c>
      <c r="S129" s="143">
        <f t="shared" si="480"/>
        <v>46544</v>
      </c>
      <c r="T129" s="135">
        <f t="shared" ref="T129" si="481">COUNTIF(M130:S130,"★")</f>
        <v>0</v>
      </c>
      <c r="U129" s="135"/>
      <c r="V129" s="135" t="str">
        <f>TEXT(M129,"YYYY-MM")</f>
        <v>2027-05</v>
      </c>
      <c r="W129" s="140" cm="1">
        <f t="array" ref="W129">SUMPRODUCT((M129:S129&gt;=$N$8)*(M129:S129 &lt;= $N$9)*(TEXT(M129:S129,"yyyy-mm")=V129)*(M130:S130 = "●"))</f>
        <v>0</v>
      </c>
      <c r="X129" s="140" cm="1">
        <f t="array" ref="X129">SUMPRODUCT((R129:S129&gt;=$N$8)*(R129:S129 &lt;= $N$9)*(TEXT(R129:S129,"yyyy-mm")=V129)*(R130:S130 = "▲"))</f>
        <v>0</v>
      </c>
      <c r="Y129" s="140" cm="1">
        <f t="array" ref="Y129">SUMPRODUCT((M129:S129&gt;=$N$8)*(M129:S129 &lt;= $N$9)*(TEXT(M129:S129,"yyyy-mm")=V129)*(M130:S130 = "★"))</f>
        <v>0</v>
      </c>
      <c r="Z129" s="135"/>
      <c r="AA129" s="135"/>
      <c r="AB129" s="132">
        <v>106</v>
      </c>
      <c r="AC129" s="141">
        <f>AI127+1</f>
        <v>46685</v>
      </c>
      <c r="AD129" s="141">
        <f t="shared" ref="AD129:AI129" si="482">AC129+1</f>
        <v>46686</v>
      </c>
      <c r="AE129" s="141">
        <f t="shared" si="482"/>
        <v>46687</v>
      </c>
      <c r="AF129" s="141">
        <f t="shared" si="482"/>
        <v>46688</v>
      </c>
      <c r="AG129" s="141">
        <f t="shared" si="482"/>
        <v>46689</v>
      </c>
      <c r="AH129" s="142">
        <f t="shared" si="482"/>
        <v>46690</v>
      </c>
      <c r="AI129" s="143">
        <f t="shared" si="482"/>
        <v>46691</v>
      </c>
      <c r="AJ129" s="68">
        <f t="shared" ref="AJ129" si="483">COUNTIF(AC130:AI130,"★")</f>
        <v>0</v>
      </c>
      <c r="AK129" s="68"/>
      <c r="AL129" s="68" t="str">
        <f>TEXT(AC129,"YYYY-MM")</f>
        <v>2027-10</v>
      </c>
      <c r="AM129" s="69" cm="1">
        <f t="array" ref="AM129">SUMPRODUCT((AC129:AI129&gt;=$N$8)*(AC129:AI129 &lt;= $N$9)*(TEXT(AC129:AI129,"yyyy-mm")=AL129)*(AC130:AI130 = "●"))</f>
        <v>0</v>
      </c>
      <c r="AN129" s="69" cm="1">
        <f t="array" ref="AN129">SUMPRODUCT((AH129:AI129&gt;=$N$8)*(AH129:AI129 &lt;= $N$9)*(TEXT(AH129:AI129,"yyyy-mm")=AL129)*(AH130:AI130 = "▲"))</f>
        <v>0</v>
      </c>
      <c r="AO129" s="69" cm="1">
        <f t="array" ref="AO129">SUMPRODUCT((AC129:AI129&gt;=$N$8)*(AC129:AI129 &lt;= $N$9)*(TEXT(AC129:AI129,"yyyy-mm")=AL129)*(AC130:AI130 = "★"))</f>
        <v>0</v>
      </c>
      <c r="AP129" s="68"/>
      <c r="AQ129" s="19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3"/>
    </row>
    <row r="130" spans="10:55" s="8" customFormat="1" ht="19.5" customHeight="1" thickBot="1" x14ac:dyDescent="0.5">
      <c r="J130" s="86"/>
      <c r="K130" s="135" t="str">
        <f t="shared" ref="K130" si="484">IF(U130&gt;=0.285,"OK","NG")</f>
        <v>NG</v>
      </c>
      <c r="L130" s="136"/>
      <c r="M130" s="144"/>
      <c r="N130" s="144"/>
      <c r="O130" s="144"/>
      <c r="P130" s="144"/>
      <c r="Q130" s="144"/>
      <c r="R130" s="145"/>
      <c r="S130" s="146"/>
      <c r="T130" s="135">
        <f t="shared" ref="T130" si="485">COUNTIF(M130:S130,"●")</f>
        <v>0</v>
      </c>
      <c r="U130" s="147">
        <f t="shared" ref="U130" si="486">IF(COUNTA(M130:S130)=0,-1,IF(OR(COUNTIF(M130:S130,"▲")&gt;6,AND(M129&lt;$N$9,$N$9&lt;S129)),0.285,IF(T129+T130=0,0,T130/(T130+T129))))</f>
        <v>-1</v>
      </c>
      <c r="V130" s="135" t="str">
        <f>TEXT(S129,"YYYY-MM")</f>
        <v>2027-06</v>
      </c>
      <c r="W130" s="140" cm="1">
        <f t="array" ref="W130">IF(V130=V129,0,SUMPRODUCT((M129:S129&gt;=$N$8)*(M129:S129 &lt;= $N$9)*(TEXT(M129:S129,"yyyy-mm")=V130)*(M130:S130 = "●")))</f>
        <v>0</v>
      </c>
      <c r="X130" s="140" cm="1">
        <f t="array" ref="X130">IF(V130=V129,0,SUMPRODUCT((M129:S129&gt;=$N$8)*(M129:S129 &lt;= $N$9)*(TEXT(M129:S129,"yyyy-mm")=V130)*(M130:S130 = "▲")))</f>
        <v>0</v>
      </c>
      <c r="Y130" s="140" cm="1">
        <f t="array" ref="Y130">IF(V130=V129,0,SUMPRODUCT((M129:S129&gt;=$N$8)*(M129:S129 &lt;= $N$9)*(TEXT(M129:S129,"yyyy-mm")=V130)*(M130:S130 = "★")))</f>
        <v>0</v>
      </c>
      <c r="Z130" s="135"/>
      <c r="AA130" s="135" t="str">
        <f t="shared" ref="AA130" si="487">IF(AK130&gt;=0.285,"OK","NG")</f>
        <v>NG</v>
      </c>
      <c r="AB130" s="136"/>
      <c r="AC130" s="144"/>
      <c r="AD130" s="144"/>
      <c r="AE130" s="144"/>
      <c r="AF130" s="144"/>
      <c r="AG130" s="144"/>
      <c r="AH130" s="145"/>
      <c r="AI130" s="146"/>
      <c r="AJ130" s="68">
        <f t="shared" ref="AJ130" si="488">COUNTIF(AC130:AI130,"●")</f>
        <v>0</v>
      </c>
      <c r="AK130" s="70">
        <f t="shared" ref="AK130" si="489">IF(COUNTA(AC130:AI130)=0,-1,IF(OR(COUNTIF(AC130:AI130,"▲")&gt;6,AND(AC129&lt;$N$9,$N$9&lt;AI129)),0.285,IF(AJ129+AJ130=0,0,AJ130/(AJ130+AJ129))))</f>
        <v>-1</v>
      </c>
      <c r="AL130" s="68" t="str">
        <f>TEXT(AI129,"YYYY-MM")</f>
        <v>2027-10</v>
      </c>
      <c r="AM130" s="69" cm="1">
        <f t="array" ref="AM130">IF(AL130=AL129,0,SUMPRODUCT((AC129:AI129&gt;=$N$8)*(AC129:AI129 &lt;= $N$9)*(TEXT(AC129:AI129,"yyyy-mm")=AL130)*(AC130:AI130 = "●")))</f>
        <v>0</v>
      </c>
      <c r="AN130" s="69" cm="1">
        <f t="array" ref="AN130">IF(AL130=AL129,0,SUMPRODUCT((AC129:AI129&gt;=$N$8)*(AC129:AI129 &lt;= $N$9)*(TEXT(AC129:AI129,"yyyy-mm")=AL130)*(AC130:AI130 = "▲")))</f>
        <v>0</v>
      </c>
      <c r="AO130" s="69" cm="1">
        <f t="array" ref="AO130">IF(AL130=AL129,0,SUMPRODUCT((AC129:AI129&gt;=$N$8)*(AC129:AI129 &lt;= $N$9)*(TEXT(AC129:AI129,"yyyy-mm")=AL130)*(AC130:AI130 = "★")))</f>
        <v>0</v>
      </c>
      <c r="AP130" s="68"/>
      <c r="AQ130" s="19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3"/>
    </row>
    <row r="131" spans="10:55" s="8" customFormat="1" ht="19.5" customHeight="1" x14ac:dyDescent="0.45">
      <c r="J131" s="86"/>
      <c r="K131" s="135"/>
      <c r="L131" s="132">
        <v>86</v>
      </c>
      <c r="M131" s="141">
        <f>S129+1</f>
        <v>46545</v>
      </c>
      <c r="N131" s="141">
        <f t="shared" ref="N131:S131" si="490">M131+1</f>
        <v>46546</v>
      </c>
      <c r="O131" s="141">
        <f t="shared" si="490"/>
        <v>46547</v>
      </c>
      <c r="P131" s="141">
        <f t="shared" si="490"/>
        <v>46548</v>
      </c>
      <c r="Q131" s="141">
        <f t="shared" si="490"/>
        <v>46549</v>
      </c>
      <c r="R131" s="142">
        <f t="shared" si="490"/>
        <v>46550</v>
      </c>
      <c r="S131" s="143">
        <f t="shared" si="490"/>
        <v>46551</v>
      </c>
      <c r="T131" s="135">
        <f t="shared" ref="T131" si="491">COUNTIF(M132:S132,"★")</f>
        <v>0</v>
      </c>
      <c r="U131" s="135"/>
      <c r="V131" s="135" t="str">
        <f>TEXT(M131,"YYYY-MM")</f>
        <v>2027-06</v>
      </c>
      <c r="W131" s="140" cm="1">
        <f t="array" ref="W131">SUMPRODUCT((M131:S131&gt;=$N$8)*(M131:S131 &lt;= $N$9)*(TEXT(M131:S131,"yyyy-mm")=V131)*(M132:S132 = "●"))</f>
        <v>0</v>
      </c>
      <c r="X131" s="140" cm="1">
        <f t="array" ref="X131">SUMPRODUCT((R131:S131&gt;=$N$8)*(R131:S131 &lt;= $N$9)*(TEXT(R131:S131,"yyyy-mm")=V131)*(R132:S132 = "▲"))</f>
        <v>0</v>
      </c>
      <c r="Y131" s="140" cm="1">
        <f t="array" ref="Y131">SUMPRODUCT((M131:S131&gt;=$N$8)*(M131:S131 &lt;= $N$9)*(TEXT(M131:S131,"yyyy-mm")=V131)*(M132:S132 = "★"))</f>
        <v>0</v>
      </c>
      <c r="Z131" s="135"/>
      <c r="AA131" s="135"/>
      <c r="AB131" s="132">
        <v>107</v>
      </c>
      <c r="AC131" s="141">
        <f>AI129+1</f>
        <v>46692</v>
      </c>
      <c r="AD131" s="141">
        <f t="shared" ref="AD131:AI131" si="492">AC131+1</f>
        <v>46693</v>
      </c>
      <c r="AE131" s="141">
        <f t="shared" si="492"/>
        <v>46694</v>
      </c>
      <c r="AF131" s="141">
        <f t="shared" si="492"/>
        <v>46695</v>
      </c>
      <c r="AG131" s="141">
        <f t="shared" si="492"/>
        <v>46696</v>
      </c>
      <c r="AH131" s="142">
        <f t="shared" si="492"/>
        <v>46697</v>
      </c>
      <c r="AI131" s="143">
        <f t="shared" si="492"/>
        <v>46698</v>
      </c>
      <c r="AJ131" s="68">
        <f t="shared" ref="AJ131" si="493">COUNTIF(AC132:AI132,"★")</f>
        <v>0</v>
      </c>
      <c r="AK131" s="68"/>
      <c r="AL131" s="68" t="str">
        <f>TEXT(AC131,"YYYY-MM")</f>
        <v>2027-11</v>
      </c>
      <c r="AM131" s="69" cm="1">
        <f t="array" ref="AM131">SUMPRODUCT((AC131:AI131&gt;=$N$8)*(AC131:AI131 &lt;= $N$9)*(TEXT(AC131:AI131,"yyyy-mm")=AL131)*(AC132:AI132 = "●"))</f>
        <v>0</v>
      </c>
      <c r="AN131" s="69" cm="1">
        <f t="array" ref="AN131">SUMPRODUCT((AH131:AI131&gt;=$N$8)*(AH131:AI131 &lt;= $N$9)*(TEXT(AH131:AI131,"yyyy-mm")=AL131)*(AH132:AI132 = "▲"))</f>
        <v>0</v>
      </c>
      <c r="AO131" s="69" cm="1">
        <f t="array" ref="AO131">SUMPRODUCT((AC131:AI131&gt;=$N$8)*(AC131:AI131 &lt;= $N$9)*(TEXT(AC131:AI131,"yyyy-mm")=AL131)*(AC132:AI132 = "★"))</f>
        <v>0</v>
      </c>
      <c r="AP131" s="68"/>
      <c r="AQ131" s="19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3"/>
    </row>
    <row r="132" spans="10:55" s="8" customFormat="1" ht="19.5" customHeight="1" thickBot="1" x14ac:dyDescent="0.5">
      <c r="J132" s="86"/>
      <c r="K132" s="135" t="str">
        <f t="shared" ref="K132" si="494">IF(U132&gt;=0.285,"OK","NG")</f>
        <v>NG</v>
      </c>
      <c r="L132" s="136"/>
      <c r="M132" s="144"/>
      <c r="N132" s="144"/>
      <c r="O132" s="144"/>
      <c r="P132" s="144"/>
      <c r="Q132" s="144"/>
      <c r="R132" s="145"/>
      <c r="S132" s="146"/>
      <c r="T132" s="135">
        <f t="shared" ref="T132" si="495">COUNTIF(M132:S132,"●")</f>
        <v>0</v>
      </c>
      <c r="U132" s="147">
        <f t="shared" ref="U132" si="496">IF(COUNTA(M132:S132)=0,-1,IF(OR(COUNTIF(M132:S132,"▲")&gt;6,AND(M131&lt;$N$9,$N$9&lt;S131)),0.285,IF(T131+T132=0,0,T132/(T132+T131))))</f>
        <v>-1</v>
      </c>
      <c r="V132" s="135" t="str">
        <f>TEXT(S131,"YYYY-MM")</f>
        <v>2027-06</v>
      </c>
      <c r="W132" s="140" cm="1">
        <f t="array" ref="W132">IF(V132=V131,0,SUMPRODUCT((M131:S131&gt;=$N$8)*(M131:S131 &lt;= $N$9)*(TEXT(M131:S131,"yyyy-mm")=V132)*(M132:S132 = "●")))</f>
        <v>0</v>
      </c>
      <c r="X132" s="140" cm="1">
        <f t="array" ref="X132">IF(V132=V131,0,SUMPRODUCT((M131:S131&gt;=$N$8)*(M131:S131 &lt;= $N$9)*(TEXT(M131:S131,"yyyy-mm")=V132)*(M132:S132 = "▲")))</f>
        <v>0</v>
      </c>
      <c r="Y132" s="140" cm="1">
        <f t="array" ref="Y132">IF(V132=V131,0,SUMPRODUCT((M131:S131&gt;=$N$8)*(M131:S131 &lt;= $N$9)*(TEXT(M131:S131,"yyyy-mm")=V132)*(M132:S132 = "★")))</f>
        <v>0</v>
      </c>
      <c r="Z132" s="135"/>
      <c r="AA132" s="135" t="str">
        <f t="shared" ref="AA132" si="497">IF(AK132&gt;=0.285,"OK","NG")</f>
        <v>NG</v>
      </c>
      <c r="AB132" s="136"/>
      <c r="AC132" s="144"/>
      <c r="AD132" s="144"/>
      <c r="AE132" s="144"/>
      <c r="AF132" s="144"/>
      <c r="AG132" s="144"/>
      <c r="AH132" s="145"/>
      <c r="AI132" s="146"/>
      <c r="AJ132" s="68">
        <f t="shared" ref="AJ132" si="498">COUNTIF(AC132:AI132,"●")</f>
        <v>0</v>
      </c>
      <c r="AK132" s="70">
        <f t="shared" ref="AK132" si="499">IF(COUNTA(AC132:AI132)=0,-1,IF(OR(COUNTIF(AC132:AI132,"▲")&gt;6,AND(AC131&lt;$N$9,$N$9&lt;AI131)),0.285,IF(AJ131+AJ132=0,0,AJ132/(AJ132+AJ131))))</f>
        <v>-1</v>
      </c>
      <c r="AL132" s="68" t="str">
        <f>TEXT(AI131,"YYYY-MM")</f>
        <v>2027-11</v>
      </c>
      <c r="AM132" s="69" cm="1">
        <f t="array" ref="AM132">IF(AL132=AL131,0,SUMPRODUCT((AC131:AI131&gt;=$N$8)*(AC131:AI131 &lt;= $N$9)*(TEXT(AC131:AI131,"yyyy-mm")=AL132)*(AC132:AI132 = "●")))</f>
        <v>0</v>
      </c>
      <c r="AN132" s="69" cm="1">
        <f t="array" ref="AN132">IF(AL132=AL131,0,SUMPRODUCT((AC131:AI131&gt;=$N$8)*(AC131:AI131 &lt;= $N$9)*(TEXT(AC131:AI131,"yyyy-mm")=AL132)*(AC132:AI132 = "▲")))</f>
        <v>0</v>
      </c>
      <c r="AO132" s="69" cm="1">
        <f t="array" ref="AO132">IF(AL132=AL131,0,SUMPRODUCT((AC131:AI131&gt;=$N$8)*(AC131:AI131 &lt;= $N$9)*(TEXT(AC131:AI131,"yyyy-mm")=AL132)*(AC132:AI132 = "★")))</f>
        <v>0</v>
      </c>
      <c r="AP132" s="68"/>
      <c r="AQ132" s="19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3"/>
    </row>
    <row r="133" spans="10:55" s="8" customFormat="1" ht="19.5" customHeight="1" x14ac:dyDescent="0.45">
      <c r="J133" s="86"/>
      <c r="K133" s="135"/>
      <c r="L133" s="132">
        <v>87</v>
      </c>
      <c r="M133" s="141">
        <f>S131+1</f>
        <v>46552</v>
      </c>
      <c r="N133" s="141">
        <f t="shared" ref="N133:S133" si="500">M133+1</f>
        <v>46553</v>
      </c>
      <c r="O133" s="141">
        <f t="shared" si="500"/>
        <v>46554</v>
      </c>
      <c r="P133" s="141">
        <f t="shared" si="500"/>
        <v>46555</v>
      </c>
      <c r="Q133" s="141">
        <f t="shared" si="500"/>
        <v>46556</v>
      </c>
      <c r="R133" s="142">
        <f t="shared" si="500"/>
        <v>46557</v>
      </c>
      <c r="S133" s="143">
        <f t="shared" si="500"/>
        <v>46558</v>
      </c>
      <c r="T133" s="135">
        <f t="shared" ref="T133" si="501">COUNTIF(M134:S134,"★")</f>
        <v>0</v>
      </c>
      <c r="U133" s="135"/>
      <c r="V133" s="135" t="str">
        <f>TEXT(M133,"YYYY-MM")</f>
        <v>2027-06</v>
      </c>
      <c r="W133" s="140" cm="1">
        <f t="array" ref="W133">SUMPRODUCT((M133:S133&gt;=$N$8)*(M133:S133 &lt;= $N$9)*(TEXT(M133:S133,"yyyy-mm")=V133)*(M134:S134 = "●"))</f>
        <v>0</v>
      </c>
      <c r="X133" s="140" cm="1">
        <f t="array" ref="X133">SUMPRODUCT((R133:S133&gt;=$N$8)*(R133:S133 &lt;= $N$9)*(TEXT(R133:S133,"yyyy-mm")=V133)*(R134:S134 = "▲"))</f>
        <v>0</v>
      </c>
      <c r="Y133" s="140" cm="1">
        <f t="array" ref="Y133">SUMPRODUCT((M133:S133&gt;=$N$8)*(M133:S133 &lt;= $N$9)*(TEXT(M133:S133,"yyyy-mm")=V133)*(M134:S134 = "★"))</f>
        <v>0</v>
      </c>
      <c r="Z133" s="135"/>
      <c r="AA133" s="135"/>
      <c r="AB133" s="132">
        <v>108</v>
      </c>
      <c r="AC133" s="141">
        <f>AI131+1</f>
        <v>46699</v>
      </c>
      <c r="AD133" s="141">
        <f t="shared" ref="AD133:AI133" si="502">AC133+1</f>
        <v>46700</v>
      </c>
      <c r="AE133" s="141">
        <f t="shared" si="502"/>
        <v>46701</v>
      </c>
      <c r="AF133" s="141">
        <f t="shared" si="502"/>
        <v>46702</v>
      </c>
      <c r="AG133" s="141">
        <f t="shared" si="502"/>
        <v>46703</v>
      </c>
      <c r="AH133" s="142">
        <f t="shared" si="502"/>
        <v>46704</v>
      </c>
      <c r="AI133" s="143">
        <f t="shared" si="502"/>
        <v>46705</v>
      </c>
      <c r="AJ133" s="68">
        <f t="shared" ref="AJ133" si="503">COUNTIF(AC134:AI134,"★")</f>
        <v>0</v>
      </c>
      <c r="AK133" s="68"/>
      <c r="AL133" s="68" t="str">
        <f>TEXT(AC133,"YYYY-MM")</f>
        <v>2027-11</v>
      </c>
      <c r="AM133" s="69" cm="1">
        <f t="array" ref="AM133">SUMPRODUCT((AC133:AI133&gt;=$N$8)*(AC133:AI133 &lt;= $N$9)*(TEXT(AC133:AI133,"yyyy-mm")=AL133)*(AC134:AI134 = "●"))</f>
        <v>0</v>
      </c>
      <c r="AN133" s="69" cm="1">
        <f t="array" ref="AN133">SUMPRODUCT((AH133:AI133&gt;=$N$8)*(AH133:AI133 &lt;= $N$9)*(TEXT(AH133:AI133,"yyyy-mm")=AL133)*(AH134:AI134 = "▲"))</f>
        <v>0</v>
      </c>
      <c r="AO133" s="69" cm="1">
        <f t="array" ref="AO133">SUMPRODUCT((AC133:AI133&gt;=$N$8)*(AC133:AI133 &lt;= $N$9)*(TEXT(AC133:AI133,"yyyy-mm")=AL133)*(AC134:AI134 = "★"))</f>
        <v>0</v>
      </c>
      <c r="AP133" s="68"/>
      <c r="AQ133" s="19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3"/>
    </row>
    <row r="134" spans="10:55" s="8" customFormat="1" ht="19.5" customHeight="1" thickBot="1" x14ac:dyDescent="0.5">
      <c r="J134" s="86"/>
      <c r="K134" s="135" t="str">
        <f t="shared" ref="K134" si="504">IF(U134&gt;=0.285,"OK","NG")</f>
        <v>NG</v>
      </c>
      <c r="L134" s="136"/>
      <c r="M134" s="144"/>
      <c r="N134" s="144"/>
      <c r="O134" s="144"/>
      <c r="P134" s="144"/>
      <c r="Q134" s="144"/>
      <c r="R134" s="145"/>
      <c r="S134" s="146"/>
      <c r="T134" s="135">
        <f t="shared" ref="T134" si="505">COUNTIF(M134:S134,"●")</f>
        <v>0</v>
      </c>
      <c r="U134" s="147">
        <f t="shared" ref="U134" si="506">IF(COUNTA(M134:S134)=0,-1,IF(OR(COUNTIF(M134:S134,"▲")&gt;6,AND(M133&lt;$N$9,$N$9&lt;S133)),0.285,IF(T133+T134=0,0,T134/(T134+T133))))</f>
        <v>-1</v>
      </c>
      <c r="V134" s="135" t="str">
        <f>TEXT(S133,"YYYY-MM")</f>
        <v>2027-06</v>
      </c>
      <c r="W134" s="140" cm="1">
        <f t="array" ref="W134">IF(V134=V133,0,SUMPRODUCT((M133:S133&gt;=$N$8)*(M133:S133 &lt;= $N$9)*(TEXT(M133:S133,"yyyy-mm")=V134)*(M134:S134 = "●")))</f>
        <v>0</v>
      </c>
      <c r="X134" s="140" cm="1">
        <f t="array" ref="X134">IF(V134=V133,0,SUMPRODUCT((M133:S133&gt;=$N$8)*(M133:S133 &lt;= $N$9)*(TEXT(M133:S133,"yyyy-mm")=V134)*(M134:S134 = "▲")))</f>
        <v>0</v>
      </c>
      <c r="Y134" s="140" cm="1">
        <f t="array" ref="Y134">IF(V134=V133,0,SUMPRODUCT((M133:S133&gt;=$N$8)*(M133:S133 &lt;= $N$9)*(TEXT(M133:S133,"yyyy-mm")=V134)*(M134:S134 = "★")))</f>
        <v>0</v>
      </c>
      <c r="Z134" s="135"/>
      <c r="AA134" s="135" t="str">
        <f t="shared" ref="AA134" si="507">IF(AK134&gt;=0.285,"OK","NG")</f>
        <v>NG</v>
      </c>
      <c r="AB134" s="136"/>
      <c r="AC134" s="144"/>
      <c r="AD134" s="144"/>
      <c r="AE134" s="144"/>
      <c r="AF134" s="144"/>
      <c r="AG134" s="144"/>
      <c r="AH134" s="145"/>
      <c r="AI134" s="146"/>
      <c r="AJ134" s="68">
        <f t="shared" ref="AJ134" si="508">COUNTIF(AC134:AI134,"●")</f>
        <v>0</v>
      </c>
      <c r="AK134" s="70">
        <f t="shared" ref="AK134" si="509">IF(COUNTA(AC134:AI134)=0,-1,IF(OR(COUNTIF(AC134:AI134,"▲")&gt;6,AND(AC133&lt;$N$9,$N$9&lt;AI133)),0.285,IF(AJ133+AJ134=0,0,AJ134/(AJ134+AJ133))))</f>
        <v>-1</v>
      </c>
      <c r="AL134" s="68" t="str">
        <f>TEXT(AI133,"YYYY-MM")</f>
        <v>2027-11</v>
      </c>
      <c r="AM134" s="69" cm="1">
        <f t="array" ref="AM134">IF(AL134=AL133,0,SUMPRODUCT((AC133:AI133&gt;=$N$8)*(AC133:AI133 &lt;= $N$9)*(TEXT(AC133:AI133,"yyyy-mm")=AL134)*(AC134:AI134 = "●")))</f>
        <v>0</v>
      </c>
      <c r="AN134" s="69" cm="1">
        <f t="array" ref="AN134">IF(AL134=AL133,0,SUMPRODUCT((AC133:AI133&gt;=$N$8)*(AC133:AI133 &lt;= $N$9)*(TEXT(AC133:AI133,"yyyy-mm")=AL134)*(AC134:AI134 = "▲")))</f>
        <v>0</v>
      </c>
      <c r="AO134" s="69" cm="1">
        <f t="array" ref="AO134">IF(AL134=AL133,0,SUMPRODUCT((AC133:AI133&gt;=$N$8)*(AC133:AI133 &lt;= $N$9)*(TEXT(AC133:AI133,"yyyy-mm")=AL134)*(AC134:AI134 = "★")))</f>
        <v>0</v>
      </c>
      <c r="AP134" s="68"/>
      <c r="AQ134" s="19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3"/>
    </row>
    <row r="135" spans="10:55" s="8" customFormat="1" ht="19.5" customHeight="1" x14ac:dyDescent="0.45">
      <c r="J135" s="86"/>
      <c r="K135" s="135"/>
      <c r="L135" s="132">
        <v>88</v>
      </c>
      <c r="M135" s="141">
        <f>S133+1</f>
        <v>46559</v>
      </c>
      <c r="N135" s="141">
        <f t="shared" ref="N135:S135" si="510">M135+1</f>
        <v>46560</v>
      </c>
      <c r="O135" s="141">
        <f t="shared" si="510"/>
        <v>46561</v>
      </c>
      <c r="P135" s="141">
        <f t="shared" si="510"/>
        <v>46562</v>
      </c>
      <c r="Q135" s="141">
        <f t="shared" si="510"/>
        <v>46563</v>
      </c>
      <c r="R135" s="142">
        <f t="shared" si="510"/>
        <v>46564</v>
      </c>
      <c r="S135" s="143">
        <f t="shared" si="510"/>
        <v>46565</v>
      </c>
      <c r="T135" s="135">
        <f t="shared" ref="T135" si="511">COUNTIF(M136:S136,"★")</f>
        <v>0</v>
      </c>
      <c r="U135" s="135"/>
      <c r="V135" s="135" t="str">
        <f>TEXT(M135,"YYYY-MM")</f>
        <v>2027-06</v>
      </c>
      <c r="W135" s="140" cm="1">
        <f t="array" ref="W135">SUMPRODUCT((M135:S135&gt;=$N$8)*(M135:S135 &lt;= $N$9)*(TEXT(M135:S135,"yyyy-mm")=V135)*(M136:S136 = "●"))</f>
        <v>0</v>
      </c>
      <c r="X135" s="140" cm="1">
        <f t="array" ref="X135">SUMPRODUCT((R135:S135&gt;=$N$8)*(R135:S135 &lt;= $N$9)*(TEXT(R135:S135,"yyyy-mm")=V135)*(R136:S136 = "▲"))</f>
        <v>0</v>
      </c>
      <c r="Y135" s="140" cm="1">
        <f t="array" ref="Y135">SUMPRODUCT((M135:S135&gt;=$N$8)*(M135:S135 &lt;= $N$9)*(TEXT(M135:S135,"yyyy-mm")=V135)*(M136:S136 = "★"))</f>
        <v>0</v>
      </c>
      <c r="Z135" s="135"/>
      <c r="AA135" s="135"/>
      <c r="AB135" s="132">
        <v>109</v>
      </c>
      <c r="AC135" s="141">
        <f>AI133+1</f>
        <v>46706</v>
      </c>
      <c r="AD135" s="141">
        <f t="shared" ref="AD135:AI135" si="512">AC135+1</f>
        <v>46707</v>
      </c>
      <c r="AE135" s="141">
        <f t="shared" si="512"/>
        <v>46708</v>
      </c>
      <c r="AF135" s="141">
        <f t="shared" si="512"/>
        <v>46709</v>
      </c>
      <c r="AG135" s="141">
        <f t="shared" si="512"/>
        <v>46710</v>
      </c>
      <c r="AH135" s="142">
        <f t="shared" si="512"/>
        <v>46711</v>
      </c>
      <c r="AI135" s="143">
        <f t="shared" si="512"/>
        <v>46712</v>
      </c>
      <c r="AJ135" s="68">
        <f t="shared" ref="AJ135" si="513">COUNTIF(AC136:AI136,"★")</f>
        <v>0</v>
      </c>
      <c r="AK135" s="68"/>
      <c r="AL135" s="68" t="str">
        <f>TEXT(AC135,"YYYY-MM")</f>
        <v>2027-11</v>
      </c>
      <c r="AM135" s="69" cm="1">
        <f t="array" ref="AM135">SUMPRODUCT((AC135:AI135&gt;=$N$8)*(AC135:AI135 &lt;= $N$9)*(TEXT(AC135:AI135,"yyyy-mm")=AL135)*(AC136:AI136 = "●"))</f>
        <v>0</v>
      </c>
      <c r="AN135" s="69" cm="1">
        <f t="array" ref="AN135">SUMPRODUCT((AH135:AI135&gt;=$N$8)*(AH135:AI135 &lt;= $N$9)*(TEXT(AH135:AI135,"yyyy-mm")=AL135)*(AH136:AI136 = "▲"))</f>
        <v>0</v>
      </c>
      <c r="AO135" s="69" cm="1">
        <f t="array" ref="AO135">SUMPRODUCT((AC135:AI135&gt;=$N$8)*(AC135:AI135 &lt;= $N$9)*(TEXT(AC135:AI135,"yyyy-mm")=AL135)*(AC136:AI136 = "★"))</f>
        <v>0</v>
      </c>
      <c r="AP135" s="68"/>
      <c r="AQ135" s="19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3"/>
    </row>
    <row r="136" spans="10:55" s="8" customFormat="1" ht="19.5" customHeight="1" thickBot="1" x14ac:dyDescent="0.5">
      <c r="J136" s="86"/>
      <c r="K136" s="135" t="str">
        <f t="shared" ref="K136" si="514">IF(U136&gt;=0.285,"OK","NG")</f>
        <v>NG</v>
      </c>
      <c r="L136" s="136"/>
      <c r="M136" s="144"/>
      <c r="N136" s="144"/>
      <c r="O136" s="144"/>
      <c r="P136" s="144"/>
      <c r="Q136" s="144"/>
      <c r="R136" s="145"/>
      <c r="S136" s="146"/>
      <c r="T136" s="135">
        <f t="shared" ref="T136" si="515">COUNTIF(M136:S136,"●")</f>
        <v>0</v>
      </c>
      <c r="U136" s="147">
        <f t="shared" ref="U136" si="516">IF(COUNTA(M136:S136)=0,-1,IF(OR(COUNTIF(M136:S136,"▲")&gt;6,AND(M135&lt;$N$9,$N$9&lt;S135)),0.285,IF(T135+T136=0,0,T136/(T136+T135))))</f>
        <v>-1</v>
      </c>
      <c r="V136" s="135" t="str">
        <f>TEXT(S135,"YYYY-MM")</f>
        <v>2027-06</v>
      </c>
      <c r="W136" s="140" cm="1">
        <f t="array" ref="W136">IF(V136=V135,0,SUMPRODUCT((M135:S135&gt;=$N$8)*(M135:S135 &lt;= $N$9)*(TEXT(M135:S135,"yyyy-mm")=V136)*(M136:S136 = "●")))</f>
        <v>0</v>
      </c>
      <c r="X136" s="140" cm="1">
        <f t="array" ref="X136">IF(V136=V135,0,SUMPRODUCT((M135:S135&gt;=$N$8)*(M135:S135 &lt;= $N$9)*(TEXT(M135:S135,"yyyy-mm")=V136)*(M136:S136 = "▲")))</f>
        <v>0</v>
      </c>
      <c r="Y136" s="140" cm="1">
        <f t="array" ref="Y136">IF(V136=V135,0,SUMPRODUCT((M135:S135&gt;=$N$8)*(M135:S135 &lt;= $N$9)*(TEXT(M135:S135,"yyyy-mm")=V136)*(M136:S136 = "★")))</f>
        <v>0</v>
      </c>
      <c r="Z136" s="135"/>
      <c r="AA136" s="135" t="str">
        <f t="shared" ref="AA136" si="517">IF(AK136&gt;=0.285,"OK","NG")</f>
        <v>NG</v>
      </c>
      <c r="AB136" s="136"/>
      <c r="AC136" s="144"/>
      <c r="AD136" s="144"/>
      <c r="AE136" s="144"/>
      <c r="AF136" s="144"/>
      <c r="AG136" s="144"/>
      <c r="AH136" s="145"/>
      <c r="AI136" s="146"/>
      <c r="AJ136" s="68">
        <f t="shared" ref="AJ136" si="518">COUNTIF(AC136:AI136,"●")</f>
        <v>0</v>
      </c>
      <c r="AK136" s="70">
        <f t="shared" ref="AK136" si="519">IF(COUNTA(AC136:AI136)=0,-1,IF(OR(COUNTIF(AC136:AI136,"▲")&gt;6,AND(AC135&lt;$N$9,$N$9&lt;AI135)),0.285,IF(AJ135+AJ136=0,0,AJ136/(AJ136+AJ135))))</f>
        <v>-1</v>
      </c>
      <c r="AL136" s="68" t="str">
        <f>TEXT(AI135,"YYYY-MM")</f>
        <v>2027-11</v>
      </c>
      <c r="AM136" s="69" cm="1">
        <f t="array" ref="AM136">IF(AL136=AL135,0,SUMPRODUCT((AC135:AI135&gt;=$N$8)*(AC135:AI135 &lt;= $N$9)*(TEXT(AC135:AI135,"yyyy-mm")=AL136)*(AC136:AI136 = "●")))</f>
        <v>0</v>
      </c>
      <c r="AN136" s="69" cm="1">
        <f t="array" ref="AN136">IF(AL136=AL135,0,SUMPRODUCT((AC135:AI135&gt;=$N$8)*(AC135:AI135 &lt;= $N$9)*(TEXT(AC135:AI135,"yyyy-mm")=AL136)*(AC136:AI136 = "▲")))</f>
        <v>0</v>
      </c>
      <c r="AO136" s="69" cm="1">
        <f t="array" ref="AO136">IF(AL136=AL135,0,SUMPRODUCT((AC135:AI135&gt;=$N$8)*(AC135:AI135 &lt;= $N$9)*(TEXT(AC135:AI135,"yyyy-mm")=AL136)*(AC136:AI136 = "★")))</f>
        <v>0</v>
      </c>
      <c r="AP136" s="68"/>
      <c r="AQ136" s="19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3"/>
    </row>
    <row r="137" spans="10:55" s="8" customFormat="1" ht="19.5" customHeight="1" x14ac:dyDescent="0.45">
      <c r="J137" s="86"/>
      <c r="K137" s="135"/>
      <c r="L137" s="132">
        <v>89</v>
      </c>
      <c r="M137" s="141">
        <f>S135+1</f>
        <v>46566</v>
      </c>
      <c r="N137" s="141">
        <f t="shared" ref="N137:S137" si="520">M137+1</f>
        <v>46567</v>
      </c>
      <c r="O137" s="141">
        <f t="shared" si="520"/>
        <v>46568</v>
      </c>
      <c r="P137" s="141">
        <f t="shared" si="520"/>
        <v>46569</v>
      </c>
      <c r="Q137" s="141">
        <f t="shared" si="520"/>
        <v>46570</v>
      </c>
      <c r="R137" s="142">
        <f t="shared" si="520"/>
        <v>46571</v>
      </c>
      <c r="S137" s="143">
        <f t="shared" si="520"/>
        <v>46572</v>
      </c>
      <c r="T137" s="135">
        <f t="shared" ref="T137" si="521">COUNTIF(M138:S138,"★")</f>
        <v>0</v>
      </c>
      <c r="U137" s="135"/>
      <c r="V137" s="135" t="str">
        <f>TEXT(M137,"YYYY-MM")</f>
        <v>2027-06</v>
      </c>
      <c r="W137" s="140" cm="1">
        <f t="array" ref="W137">SUMPRODUCT((M137:S137&gt;=$N$8)*(M137:S137 &lt;= $N$9)*(TEXT(M137:S137,"yyyy-mm")=V137)*(M138:S138 = "●"))</f>
        <v>0</v>
      </c>
      <c r="X137" s="140" cm="1">
        <f t="array" ref="X137">SUMPRODUCT((R137:S137&gt;=$N$8)*(R137:S137 &lt;= $N$9)*(TEXT(R137:S137,"yyyy-mm")=V137)*(R138:S138 = "▲"))</f>
        <v>0</v>
      </c>
      <c r="Y137" s="140" cm="1">
        <f t="array" ref="Y137">SUMPRODUCT((M137:S137&gt;=$N$8)*(M137:S137 &lt;= $N$9)*(TEXT(M137:S137,"yyyy-mm")=V137)*(M138:S138 = "★"))</f>
        <v>0</v>
      </c>
      <c r="Z137" s="135"/>
      <c r="AA137" s="135"/>
      <c r="AB137" s="132">
        <v>110</v>
      </c>
      <c r="AC137" s="141">
        <f>AI135+1</f>
        <v>46713</v>
      </c>
      <c r="AD137" s="141">
        <f t="shared" ref="AD137:AI137" si="522">AC137+1</f>
        <v>46714</v>
      </c>
      <c r="AE137" s="141">
        <f t="shared" si="522"/>
        <v>46715</v>
      </c>
      <c r="AF137" s="141">
        <f t="shared" si="522"/>
        <v>46716</v>
      </c>
      <c r="AG137" s="141">
        <f t="shared" si="522"/>
        <v>46717</v>
      </c>
      <c r="AH137" s="142">
        <f t="shared" si="522"/>
        <v>46718</v>
      </c>
      <c r="AI137" s="143">
        <f t="shared" si="522"/>
        <v>46719</v>
      </c>
      <c r="AJ137" s="68">
        <f t="shared" ref="AJ137" si="523">COUNTIF(AC138:AI138,"★")</f>
        <v>0</v>
      </c>
      <c r="AK137" s="68"/>
      <c r="AL137" s="68" t="str">
        <f>TEXT(AC137,"YYYY-MM")</f>
        <v>2027-11</v>
      </c>
      <c r="AM137" s="69" cm="1">
        <f t="array" ref="AM137">SUMPRODUCT((AC137:AI137&gt;=$N$8)*(AC137:AI137 &lt;= $N$9)*(TEXT(AC137:AI137,"yyyy-mm")=AL137)*(AC138:AI138 = "●"))</f>
        <v>0</v>
      </c>
      <c r="AN137" s="69" cm="1">
        <f t="array" ref="AN137">SUMPRODUCT((AH137:AI137&gt;=$N$8)*(AH137:AI137 &lt;= $N$9)*(TEXT(AH137:AI137,"yyyy-mm")=AL137)*(AH138:AI138 = "▲"))</f>
        <v>0</v>
      </c>
      <c r="AO137" s="69" cm="1">
        <f t="array" ref="AO137">SUMPRODUCT((AC137:AI137&gt;=$N$8)*(AC137:AI137 &lt;= $N$9)*(TEXT(AC137:AI137,"yyyy-mm")=AL137)*(AC138:AI138 = "★"))</f>
        <v>0</v>
      </c>
      <c r="AP137" s="68"/>
      <c r="AQ137" s="19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3"/>
    </row>
    <row r="138" spans="10:55" s="8" customFormat="1" ht="19.5" customHeight="1" thickBot="1" x14ac:dyDescent="0.5">
      <c r="J138" s="86"/>
      <c r="K138" s="135" t="str">
        <f t="shared" ref="K138" si="524">IF(U138&gt;=0.285,"OK","NG")</f>
        <v>NG</v>
      </c>
      <c r="L138" s="136"/>
      <c r="M138" s="144"/>
      <c r="N138" s="144"/>
      <c r="O138" s="144"/>
      <c r="P138" s="144"/>
      <c r="Q138" s="144"/>
      <c r="R138" s="145"/>
      <c r="S138" s="146"/>
      <c r="T138" s="135">
        <f t="shared" ref="T138" si="525">COUNTIF(M138:S138,"●")</f>
        <v>0</v>
      </c>
      <c r="U138" s="147">
        <f t="shared" ref="U138" si="526">IF(COUNTA(M138:S138)=0,-1,IF(OR(COUNTIF(M138:S138,"▲")&gt;6,AND(M137&lt;$N$9,$N$9&lt;S137)),0.285,IF(T137+T138=0,0,T138/(T138+T137))))</f>
        <v>-1</v>
      </c>
      <c r="V138" s="135" t="str">
        <f>TEXT(S137,"YYYY-MM")</f>
        <v>2027-07</v>
      </c>
      <c r="W138" s="140" cm="1">
        <f t="array" ref="W138">IF(V138=V137,0,SUMPRODUCT((M137:S137&gt;=$N$8)*(M137:S137 &lt;= $N$9)*(TEXT(M137:S137,"yyyy-mm")=V138)*(M138:S138 = "●")))</f>
        <v>0</v>
      </c>
      <c r="X138" s="140" cm="1">
        <f t="array" ref="X138">IF(V138=V137,0,SUMPRODUCT((M137:S137&gt;=$N$8)*(M137:S137 &lt;= $N$9)*(TEXT(M137:S137,"yyyy-mm")=V138)*(M138:S138 = "▲")))</f>
        <v>0</v>
      </c>
      <c r="Y138" s="140" cm="1">
        <f t="array" ref="Y138">IF(V138=V137,0,SUMPRODUCT((M137:S137&gt;=$N$8)*(M137:S137 &lt;= $N$9)*(TEXT(M137:S137,"yyyy-mm")=V138)*(M138:S138 = "★")))</f>
        <v>0</v>
      </c>
      <c r="Z138" s="135"/>
      <c r="AA138" s="135" t="str">
        <f t="shared" ref="AA138" si="527">IF(AK138&gt;=0.285,"OK","NG")</f>
        <v>NG</v>
      </c>
      <c r="AB138" s="136"/>
      <c r="AC138" s="144"/>
      <c r="AD138" s="144"/>
      <c r="AE138" s="144"/>
      <c r="AF138" s="144"/>
      <c r="AG138" s="144"/>
      <c r="AH138" s="145"/>
      <c r="AI138" s="146"/>
      <c r="AJ138" s="68">
        <f t="shared" ref="AJ138" si="528">COUNTIF(AC138:AI138,"●")</f>
        <v>0</v>
      </c>
      <c r="AK138" s="70">
        <f t="shared" ref="AK138" si="529">IF(COUNTA(AC138:AI138)=0,-1,IF(OR(COUNTIF(AC138:AI138,"▲")&gt;6,AND(AC137&lt;$N$9,$N$9&lt;AI137)),0.285,IF(AJ137+AJ138=0,0,AJ138/(AJ138+AJ137))))</f>
        <v>-1</v>
      </c>
      <c r="AL138" s="68" t="str">
        <f>TEXT(AI137,"YYYY-MM")</f>
        <v>2027-11</v>
      </c>
      <c r="AM138" s="69" cm="1">
        <f t="array" ref="AM138">IF(AL138=AL137,0,SUMPRODUCT((AC137:AI137&gt;=$N$8)*(AC137:AI137 &lt;= $N$9)*(TEXT(AC137:AI137,"yyyy-mm")=AL138)*(AC138:AI138 = "●")))</f>
        <v>0</v>
      </c>
      <c r="AN138" s="69" cm="1">
        <f t="array" ref="AN138">IF(AL138=AL137,0,SUMPRODUCT((AC137:AI137&gt;=$N$8)*(AC137:AI137 &lt;= $N$9)*(TEXT(AC137:AI137,"yyyy-mm")=AL138)*(AC138:AI138 = "▲")))</f>
        <v>0</v>
      </c>
      <c r="AO138" s="69" cm="1">
        <f t="array" ref="AO138">IF(AL138=AL137,0,SUMPRODUCT((AC137:AI137&gt;=$N$8)*(AC137:AI137 &lt;= $N$9)*(TEXT(AC137:AI137,"yyyy-mm")=AL138)*(AC138:AI138 = "★")))</f>
        <v>0</v>
      </c>
      <c r="AP138" s="68"/>
      <c r="AQ138" s="19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3"/>
    </row>
    <row r="139" spans="10:55" s="8" customFormat="1" ht="19.5" customHeight="1" x14ac:dyDescent="0.45">
      <c r="J139" s="86"/>
      <c r="K139" s="135"/>
      <c r="L139" s="132">
        <v>90</v>
      </c>
      <c r="M139" s="141">
        <f>S137+1</f>
        <v>46573</v>
      </c>
      <c r="N139" s="141">
        <f t="shared" ref="N139:S139" si="530">M139+1</f>
        <v>46574</v>
      </c>
      <c r="O139" s="141">
        <f t="shared" si="530"/>
        <v>46575</v>
      </c>
      <c r="P139" s="141">
        <f t="shared" si="530"/>
        <v>46576</v>
      </c>
      <c r="Q139" s="141">
        <f t="shared" si="530"/>
        <v>46577</v>
      </c>
      <c r="R139" s="142">
        <f t="shared" si="530"/>
        <v>46578</v>
      </c>
      <c r="S139" s="143">
        <f t="shared" si="530"/>
        <v>46579</v>
      </c>
      <c r="T139" s="135">
        <f t="shared" ref="T139" si="531">COUNTIF(M140:S140,"★")</f>
        <v>0</v>
      </c>
      <c r="U139" s="135"/>
      <c r="V139" s="135" t="str">
        <f>TEXT(M139,"YYYY-MM")</f>
        <v>2027-07</v>
      </c>
      <c r="W139" s="140" cm="1">
        <f t="array" ref="W139">SUMPRODUCT((M139:S139&gt;=$N$8)*(M139:S139 &lt;= $N$9)*(TEXT(M139:S139,"yyyy-mm")=V139)*(M140:S140 = "●"))</f>
        <v>0</v>
      </c>
      <c r="X139" s="140" cm="1">
        <f t="array" ref="X139">SUMPRODUCT((R139:S139&gt;=$N$8)*(R139:S139 &lt;= $N$9)*(TEXT(R139:S139,"yyyy-mm")=V139)*(R140:S140 = "▲"))</f>
        <v>0</v>
      </c>
      <c r="Y139" s="140" cm="1">
        <f t="array" ref="Y139">SUMPRODUCT((M139:S139&gt;=$N$8)*(M139:S139 &lt;= $N$9)*(TEXT(M139:S139,"yyyy-mm")=V139)*(M140:S140 = "★"))</f>
        <v>0</v>
      </c>
      <c r="Z139" s="135"/>
      <c r="AA139" s="135"/>
      <c r="AB139" s="132">
        <v>111</v>
      </c>
      <c r="AC139" s="141">
        <f>AI137+1</f>
        <v>46720</v>
      </c>
      <c r="AD139" s="141">
        <f t="shared" ref="AD139:AI139" si="532">AC139+1</f>
        <v>46721</v>
      </c>
      <c r="AE139" s="141">
        <f t="shared" si="532"/>
        <v>46722</v>
      </c>
      <c r="AF139" s="141">
        <f t="shared" si="532"/>
        <v>46723</v>
      </c>
      <c r="AG139" s="141">
        <f t="shared" si="532"/>
        <v>46724</v>
      </c>
      <c r="AH139" s="142">
        <f t="shared" si="532"/>
        <v>46725</v>
      </c>
      <c r="AI139" s="143">
        <f t="shared" si="532"/>
        <v>46726</v>
      </c>
      <c r="AJ139" s="68">
        <f t="shared" ref="AJ139" si="533">COUNTIF(AC140:AI140,"★")</f>
        <v>0</v>
      </c>
      <c r="AK139" s="68"/>
      <c r="AL139" s="68" t="str">
        <f>TEXT(AC139,"YYYY-MM")</f>
        <v>2027-11</v>
      </c>
      <c r="AM139" s="69" cm="1">
        <f t="array" ref="AM139">SUMPRODUCT((AC139:AI139&gt;=$N$8)*(AC139:AI139 &lt;= $N$9)*(TEXT(AC139:AI139,"yyyy-mm")=AL139)*(AC140:AI140 = "●"))</f>
        <v>0</v>
      </c>
      <c r="AN139" s="69" cm="1">
        <f t="array" ref="AN139">SUMPRODUCT((AH139:AI139&gt;=$N$8)*(AH139:AI139 &lt;= $N$9)*(TEXT(AH139:AI139,"yyyy-mm")=AL139)*(AH140:AI140 = "▲"))</f>
        <v>0</v>
      </c>
      <c r="AO139" s="69" cm="1">
        <f t="array" ref="AO139">SUMPRODUCT((AC139:AI139&gt;=$N$8)*(AC139:AI139 &lt;= $N$9)*(TEXT(AC139:AI139,"yyyy-mm")=AL139)*(AC140:AI140 = "★"))</f>
        <v>0</v>
      </c>
      <c r="AP139" s="68"/>
      <c r="AQ139" s="19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3"/>
    </row>
    <row r="140" spans="10:55" s="8" customFormat="1" ht="19.5" customHeight="1" thickBot="1" x14ac:dyDescent="0.5">
      <c r="J140" s="86"/>
      <c r="K140" s="135" t="str">
        <f t="shared" ref="K140" si="534">IF(U140&gt;=0.285,"OK","NG")</f>
        <v>NG</v>
      </c>
      <c r="L140" s="136"/>
      <c r="M140" s="144"/>
      <c r="N140" s="144"/>
      <c r="O140" s="144"/>
      <c r="P140" s="144"/>
      <c r="Q140" s="144"/>
      <c r="R140" s="145"/>
      <c r="S140" s="146"/>
      <c r="T140" s="135">
        <f t="shared" ref="T140" si="535">COUNTIF(M140:S140,"●")</f>
        <v>0</v>
      </c>
      <c r="U140" s="147">
        <f t="shared" ref="U140" si="536">IF(COUNTA(M140:S140)=0,-1,IF(OR(COUNTIF(M140:S140,"▲")&gt;6,AND(M139&lt;$N$9,$N$9&lt;S139)),0.285,IF(T139+T140=0,0,T140/(T140+T139))))</f>
        <v>-1</v>
      </c>
      <c r="V140" s="135" t="str">
        <f>TEXT(S139,"YYYY-MM")</f>
        <v>2027-07</v>
      </c>
      <c r="W140" s="140" cm="1">
        <f t="array" ref="W140">IF(V140=V139,0,SUMPRODUCT((M139:S139&gt;=$N$8)*(M139:S139 &lt;= $N$9)*(TEXT(M139:S139,"yyyy-mm")=V140)*(M140:S140 = "●")))</f>
        <v>0</v>
      </c>
      <c r="X140" s="140" cm="1">
        <f t="array" ref="X140">IF(V140=V139,0,SUMPRODUCT((M139:S139&gt;=$N$8)*(M139:S139 &lt;= $N$9)*(TEXT(M139:S139,"yyyy-mm")=V140)*(M140:S140 = "▲")))</f>
        <v>0</v>
      </c>
      <c r="Y140" s="140" cm="1">
        <f t="array" ref="Y140">IF(V140=V139,0,SUMPRODUCT((M139:S139&gt;=$N$8)*(M139:S139 &lt;= $N$9)*(TEXT(M139:S139,"yyyy-mm")=V140)*(M140:S140 = "★")))</f>
        <v>0</v>
      </c>
      <c r="Z140" s="135"/>
      <c r="AA140" s="135" t="str">
        <f t="shared" ref="AA140" si="537">IF(AK140&gt;=0.285,"OK","NG")</f>
        <v>NG</v>
      </c>
      <c r="AB140" s="136"/>
      <c r="AC140" s="144"/>
      <c r="AD140" s="144"/>
      <c r="AE140" s="144"/>
      <c r="AF140" s="144"/>
      <c r="AG140" s="144"/>
      <c r="AH140" s="145"/>
      <c r="AI140" s="146"/>
      <c r="AJ140" s="68">
        <f t="shared" ref="AJ140" si="538">COUNTIF(AC140:AI140,"●")</f>
        <v>0</v>
      </c>
      <c r="AK140" s="70">
        <f t="shared" ref="AK140" si="539">IF(COUNTA(AC140:AI140)=0,-1,IF(OR(COUNTIF(AC140:AI140,"▲")&gt;6,AND(AC139&lt;$N$9,$N$9&lt;AI139)),0.285,IF(AJ139+AJ140=0,0,AJ140/(AJ140+AJ139))))</f>
        <v>-1</v>
      </c>
      <c r="AL140" s="68" t="str">
        <f>TEXT(AI139,"YYYY-MM")</f>
        <v>2027-12</v>
      </c>
      <c r="AM140" s="69" cm="1">
        <f t="array" ref="AM140">IF(AL140=AL139,0,SUMPRODUCT((AC139:AI139&gt;=$N$8)*(AC139:AI139 &lt;= $N$9)*(TEXT(AC139:AI139,"yyyy-mm")=AL140)*(AC140:AI140 = "●")))</f>
        <v>0</v>
      </c>
      <c r="AN140" s="69" cm="1">
        <f t="array" ref="AN140">IF(AL140=AL139,0,SUMPRODUCT((AC139:AI139&gt;=$N$8)*(AC139:AI139 &lt;= $N$9)*(TEXT(AC139:AI139,"yyyy-mm")=AL140)*(AC140:AI140 = "▲")))</f>
        <v>0</v>
      </c>
      <c r="AO140" s="69" cm="1">
        <f t="array" ref="AO140">IF(AL140=AL139,0,SUMPRODUCT((AC139:AI139&gt;=$N$8)*(AC139:AI139 &lt;= $N$9)*(TEXT(AC139:AI139,"yyyy-mm")=AL140)*(AC140:AI140 = "★")))</f>
        <v>0</v>
      </c>
      <c r="AP140" s="68"/>
      <c r="AQ140" s="19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3"/>
    </row>
    <row r="141" spans="10:55" s="8" customFormat="1" ht="19.5" customHeight="1" x14ac:dyDescent="0.45">
      <c r="J141" s="86"/>
      <c r="K141" s="135"/>
      <c r="L141" s="132">
        <v>91</v>
      </c>
      <c r="M141" s="141">
        <f>S139+1</f>
        <v>46580</v>
      </c>
      <c r="N141" s="141">
        <f t="shared" ref="N141:S141" si="540">M141+1</f>
        <v>46581</v>
      </c>
      <c r="O141" s="141">
        <f t="shared" si="540"/>
        <v>46582</v>
      </c>
      <c r="P141" s="141">
        <f t="shared" si="540"/>
        <v>46583</v>
      </c>
      <c r="Q141" s="141">
        <f t="shared" si="540"/>
        <v>46584</v>
      </c>
      <c r="R141" s="142">
        <f t="shared" si="540"/>
        <v>46585</v>
      </c>
      <c r="S141" s="143">
        <f t="shared" si="540"/>
        <v>46586</v>
      </c>
      <c r="T141" s="135">
        <f t="shared" ref="T141" si="541">COUNTIF(M142:S142,"★")</f>
        <v>0</v>
      </c>
      <c r="U141" s="135"/>
      <c r="V141" s="135" t="str">
        <f t="shared" ref="V141" si="542">TEXT(M141,"YYYY-MM")</f>
        <v>2027-07</v>
      </c>
      <c r="W141" s="140" cm="1">
        <f t="array" ref="W141">SUMPRODUCT((M141:S141&gt;=$N$8)*(M141:S141 &lt;= $N$9)*(TEXT(M141:S141,"yyyy-mm")=V141)*(M142:S142 = "●"))</f>
        <v>0</v>
      </c>
      <c r="X141" s="140" cm="1">
        <f t="array" ref="X141">SUMPRODUCT((R141:S141&gt;=$N$8)*(R141:S141 &lt;= $N$9)*(TEXT(R141:S141,"yyyy-mm")=V141)*(R142:S142 = "▲"))</f>
        <v>0</v>
      </c>
      <c r="Y141" s="140" cm="1">
        <f t="array" ref="Y141">SUMPRODUCT((M141:S141&gt;=$N$8)*(M141:S141 &lt;= $N$9)*(TEXT(M141:S141,"yyyy-mm")=V141)*(M142:S142 = "★"))</f>
        <v>0</v>
      </c>
      <c r="Z141" s="135"/>
      <c r="AA141" s="135"/>
      <c r="AB141" s="132">
        <v>112</v>
      </c>
      <c r="AC141" s="141">
        <f>AI139+1</f>
        <v>46727</v>
      </c>
      <c r="AD141" s="141">
        <f t="shared" ref="AD141:AI141" si="543">AC141+1</f>
        <v>46728</v>
      </c>
      <c r="AE141" s="141">
        <f t="shared" si="543"/>
        <v>46729</v>
      </c>
      <c r="AF141" s="141">
        <f t="shared" si="543"/>
        <v>46730</v>
      </c>
      <c r="AG141" s="141">
        <f t="shared" si="543"/>
        <v>46731</v>
      </c>
      <c r="AH141" s="142">
        <f t="shared" si="543"/>
        <v>46732</v>
      </c>
      <c r="AI141" s="143">
        <f t="shared" si="543"/>
        <v>46733</v>
      </c>
      <c r="AJ141" s="68">
        <f t="shared" ref="AJ141" si="544">COUNTIF(AC142:AI142,"★")</f>
        <v>0</v>
      </c>
      <c r="AK141" s="68"/>
      <c r="AL141" s="68" t="str">
        <f t="shared" ref="AL141" si="545">TEXT(AC141,"YYYY-MM")</f>
        <v>2027-12</v>
      </c>
      <c r="AM141" s="69" cm="1">
        <f t="array" ref="AM141">SUMPRODUCT((AC141:AI141&gt;=$N$8)*(AC141:AI141 &lt;= $N$9)*(TEXT(AC141:AI141,"yyyy-mm")=AL141)*(AC142:AI142 = "●"))</f>
        <v>0</v>
      </c>
      <c r="AN141" s="69" cm="1">
        <f t="array" ref="AN141">SUMPRODUCT((AH141:AI141&gt;=$N$8)*(AH141:AI141 &lt;= $N$9)*(TEXT(AH141:AI141,"yyyy-mm")=AL141)*(AH142:AI142 = "▲"))</f>
        <v>0</v>
      </c>
      <c r="AO141" s="69" cm="1">
        <f t="array" ref="AO141">SUMPRODUCT((AC141:AI141&gt;=$N$8)*(AC141:AI141 &lt;= $N$9)*(TEXT(AC141:AI141,"yyyy-mm")=AL141)*(AC142:AI142 = "★"))</f>
        <v>0</v>
      </c>
      <c r="AP141" s="68"/>
      <c r="AQ141" s="19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3"/>
    </row>
    <row r="142" spans="10:55" s="8" customFormat="1" ht="19.5" customHeight="1" thickBot="1" x14ac:dyDescent="0.5">
      <c r="J142" s="86"/>
      <c r="K142" s="135" t="str">
        <f t="shared" ref="K142" si="546">IF(U142&gt;=0.285,"OK","NG")</f>
        <v>NG</v>
      </c>
      <c r="L142" s="136"/>
      <c r="M142" s="144"/>
      <c r="N142" s="144"/>
      <c r="O142" s="144"/>
      <c r="P142" s="144"/>
      <c r="Q142" s="144"/>
      <c r="R142" s="145"/>
      <c r="S142" s="146"/>
      <c r="T142" s="135">
        <f t="shared" ref="T142" si="547">COUNTIF(M142:S142,"●")</f>
        <v>0</v>
      </c>
      <c r="U142" s="147">
        <f t="shared" ref="U142" si="548">IF(COUNTA(M142:S142)=0,-1,IF(OR(COUNTIF(M142:S142,"▲")&gt;6,AND(M141&lt;$N$9,$N$9&lt;S141)),0.285,IF(T141+T142=0,0,T142/(T142+T141))))</f>
        <v>-1</v>
      </c>
      <c r="V142" s="135" t="str">
        <f t="shared" ref="V142" si="549">TEXT(S141,"YYYY-MM")</f>
        <v>2027-07</v>
      </c>
      <c r="W142" s="140" cm="1">
        <f t="array" ref="W142">IF(V142=V141,0,SUMPRODUCT((M141:S141&gt;=$N$8)*(M141:S141 &lt;= $N$9)*(TEXT(M141:S141,"yyyy-mm")=V142)*(M142:S142 = "●")))</f>
        <v>0</v>
      </c>
      <c r="X142" s="140" cm="1">
        <f t="array" ref="X142">IF(V142=V141,0,SUMPRODUCT((M141:S141&gt;=$N$8)*(M141:S141 &lt;= $N$9)*(TEXT(M141:S141,"yyyy-mm")=V142)*(M142:S142 = "▲")))</f>
        <v>0</v>
      </c>
      <c r="Y142" s="140" cm="1">
        <f t="array" ref="Y142">IF(V142=V141,0,SUMPRODUCT((M141:S141&gt;=$N$8)*(M141:S141 &lt;= $N$9)*(TEXT(M141:S141,"yyyy-mm")=V142)*(M142:S142 = "★")))</f>
        <v>0</v>
      </c>
      <c r="Z142" s="135"/>
      <c r="AA142" s="135" t="str">
        <f t="shared" ref="AA142" si="550">IF(AK142&gt;=0.285,"OK","NG")</f>
        <v>NG</v>
      </c>
      <c r="AB142" s="136"/>
      <c r="AC142" s="144"/>
      <c r="AD142" s="144"/>
      <c r="AE142" s="144"/>
      <c r="AF142" s="144"/>
      <c r="AG142" s="144"/>
      <c r="AH142" s="145"/>
      <c r="AI142" s="146"/>
      <c r="AJ142" s="68">
        <f t="shared" ref="AJ142" si="551">COUNTIF(AC142:AI142,"●")</f>
        <v>0</v>
      </c>
      <c r="AK142" s="70">
        <f t="shared" ref="AK142" si="552">IF(COUNTA(AC142:AI142)=0,-1,IF(OR(COUNTIF(AC142:AI142,"▲")&gt;6,AND(AC141&lt;$N$9,$N$9&lt;AI141)),0.285,IF(AJ141+AJ142=0,0,AJ142/(AJ142+AJ141))))</f>
        <v>-1</v>
      </c>
      <c r="AL142" s="68" t="str">
        <f t="shared" ref="AL142" si="553">TEXT(AI141,"YYYY-MM")</f>
        <v>2027-12</v>
      </c>
      <c r="AM142" s="69" cm="1">
        <f t="array" ref="AM142">IF(AL142=AL141,0,SUMPRODUCT((AC141:AI141&gt;=$N$8)*(AC141:AI141 &lt;= $N$9)*(TEXT(AC141:AI141,"yyyy-mm")=AL142)*(AC142:AI142 = "●")))</f>
        <v>0</v>
      </c>
      <c r="AN142" s="69" cm="1">
        <f t="array" ref="AN142">IF(AL142=AL141,0,SUMPRODUCT((AC141:AI141&gt;=$N$8)*(AC141:AI141 &lt;= $N$9)*(TEXT(AC141:AI141,"yyyy-mm")=AL142)*(AC142:AI142 = "▲")))</f>
        <v>0</v>
      </c>
      <c r="AO142" s="69" cm="1">
        <f t="array" ref="AO142">IF(AL142=AL141,0,SUMPRODUCT((AC141:AI141&gt;=$N$8)*(AC141:AI141 &lt;= $N$9)*(TEXT(AC141:AI141,"yyyy-mm")=AL142)*(AC142:AI142 = "★")))</f>
        <v>0</v>
      </c>
      <c r="AP142" s="68"/>
      <c r="AQ142" s="19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3"/>
    </row>
    <row r="143" spans="10:55" s="8" customFormat="1" ht="19.5" customHeight="1" x14ac:dyDescent="0.45">
      <c r="J143" s="86"/>
      <c r="K143" s="135"/>
      <c r="L143" s="132">
        <v>92</v>
      </c>
      <c r="M143" s="141">
        <f>S141+1</f>
        <v>46587</v>
      </c>
      <c r="N143" s="141">
        <f t="shared" ref="N143:S143" si="554">M143+1</f>
        <v>46588</v>
      </c>
      <c r="O143" s="141">
        <f t="shared" si="554"/>
        <v>46589</v>
      </c>
      <c r="P143" s="141">
        <f t="shared" si="554"/>
        <v>46590</v>
      </c>
      <c r="Q143" s="141">
        <f t="shared" si="554"/>
        <v>46591</v>
      </c>
      <c r="R143" s="142">
        <f t="shared" si="554"/>
        <v>46592</v>
      </c>
      <c r="S143" s="143">
        <f t="shared" si="554"/>
        <v>46593</v>
      </c>
      <c r="T143" s="135">
        <f t="shared" ref="T143" si="555">COUNTIF(M144:S144,"★")</f>
        <v>0</v>
      </c>
      <c r="U143" s="135"/>
      <c r="V143" s="135" t="str">
        <f t="shared" ref="V143" si="556">TEXT(M143,"YYYY-MM")</f>
        <v>2027-07</v>
      </c>
      <c r="W143" s="140" cm="1">
        <f t="array" ref="W143">SUMPRODUCT((M143:S143&gt;=$N$8)*(M143:S143 &lt;= $N$9)*(TEXT(M143:S143,"yyyy-mm")=V143)*(M144:S144 = "●"))</f>
        <v>0</v>
      </c>
      <c r="X143" s="140" cm="1">
        <f t="array" ref="X143">SUMPRODUCT((R143:S143&gt;=$N$8)*(R143:S143 &lt;= $N$9)*(TEXT(R143:S143,"yyyy-mm")=V143)*(R144:S144 = "▲"))</f>
        <v>0</v>
      </c>
      <c r="Y143" s="140" cm="1">
        <f t="array" ref="Y143">SUMPRODUCT((M143:S143&gt;=$N$8)*(M143:S143 &lt;= $N$9)*(TEXT(M143:S143,"yyyy-mm")=V143)*(M144:S144 = "★"))</f>
        <v>0</v>
      </c>
      <c r="Z143" s="135"/>
      <c r="AA143" s="135"/>
      <c r="AB143" s="132">
        <v>113</v>
      </c>
      <c r="AC143" s="141">
        <f>AI141+1</f>
        <v>46734</v>
      </c>
      <c r="AD143" s="141">
        <f t="shared" ref="AD143:AI143" si="557">AC143+1</f>
        <v>46735</v>
      </c>
      <c r="AE143" s="141">
        <f t="shared" si="557"/>
        <v>46736</v>
      </c>
      <c r="AF143" s="141">
        <f t="shared" si="557"/>
        <v>46737</v>
      </c>
      <c r="AG143" s="141">
        <f t="shared" si="557"/>
        <v>46738</v>
      </c>
      <c r="AH143" s="142">
        <f t="shared" si="557"/>
        <v>46739</v>
      </c>
      <c r="AI143" s="143">
        <f t="shared" si="557"/>
        <v>46740</v>
      </c>
      <c r="AJ143" s="68">
        <f t="shared" ref="AJ143" si="558">COUNTIF(AC144:AI144,"★")</f>
        <v>0</v>
      </c>
      <c r="AK143" s="68"/>
      <c r="AL143" s="68" t="str">
        <f t="shared" ref="AL143" si="559">TEXT(AC143,"YYYY-MM")</f>
        <v>2027-12</v>
      </c>
      <c r="AM143" s="69" cm="1">
        <f t="array" ref="AM143">SUMPRODUCT((AC143:AI143&gt;=$N$8)*(AC143:AI143 &lt;= $N$9)*(TEXT(AC143:AI143,"yyyy-mm")=AL143)*(AC144:AI144 = "●"))</f>
        <v>0</v>
      </c>
      <c r="AN143" s="69" cm="1">
        <f t="array" ref="AN143">SUMPRODUCT((AH143:AI143&gt;=$N$8)*(AH143:AI143 &lt;= $N$9)*(TEXT(AH143:AI143,"yyyy-mm")=AL143)*(AH144:AI144 = "▲"))</f>
        <v>0</v>
      </c>
      <c r="AO143" s="69" cm="1">
        <f t="array" ref="AO143">SUMPRODUCT((AC143:AI143&gt;=$N$8)*(AC143:AI143 &lt;= $N$9)*(TEXT(AC143:AI143,"yyyy-mm")=AL143)*(AC144:AI144 = "★"))</f>
        <v>0</v>
      </c>
      <c r="AP143" s="68"/>
      <c r="AQ143" s="19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3"/>
    </row>
    <row r="144" spans="10:55" s="8" customFormat="1" ht="19.5" customHeight="1" thickBot="1" x14ac:dyDescent="0.5">
      <c r="J144" s="86"/>
      <c r="K144" s="135" t="str">
        <f t="shared" ref="K144" si="560">IF(U144&gt;=0.285,"OK","NG")</f>
        <v>NG</v>
      </c>
      <c r="L144" s="136"/>
      <c r="M144" s="144"/>
      <c r="N144" s="144"/>
      <c r="O144" s="144"/>
      <c r="P144" s="144"/>
      <c r="Q144" s="144"/>
      <c r="R144" s="145"/>
      <c r="S144" s="146"/>
      <c r="T144" s="135">
        <f t="shared" ref="T144" si="561">COUNTIF(M144:S144,"●")</f>
        <v>0</v>
      </c>
      <c r="U144" s="147">
        <f t="shared" ref="U144" si="562">IF(COUNTA(M144:S144)=0,-1,IF(OR(COUNTIF(M144:S144,"▲")&gt;6,AND(M143&lt;$N$9,$N$9&lt;S143)),0.285,IF(T143+T144=0,0,T144/(T144+T143))))</f>
        <v>-1</v>
      </c>
      <c r="V144" s="135" t="str">
        <f t="shared" ref="V144" si="563">TEXT(S143,"YYYY-MM")</f>
        <v>2027-07</v>
      </c>
      <c r="W144" s="140" cm="1">
        <f t="array" ref="W144">IF(V144=V143,0,SUMPRODUCT((M143:S143&gt;=$N$8)*(M143:S143 &lt;= $N$9)*(TEXT(M143:S143,"yyyy-mm")=V144)*(M144:S144 = "●")))</f>
        <v>0</v>
      </c>
      <c r="X144" s="140" cm="1">
        <f t="array" ref="X144">IF(V144=V143,0,SUMPRODUCT((M143:S143&gt;=$N$8)*(M143:S143 &lt;= $N$9)*(TEXT(M143:S143,"yyyy-mm")=V144)*(M144:S144 = "▲")))</f>
        <v>0</v>
      </c>
      <c r="Y144" s="140" cm="1">
        <f t="array" ref="Y144">IF(V144=V143,0,SUMPRODUCT((M143:S143&gt;=$N$8)*(M143:S143 &lt;= $N$9)*(TEXT(M143:S143,"yyyy-mm")=V144)*(M144:S144 = "★")))</f>
        <v>0</v>
      </c>
      <c r="Z144" s="135"/>
      <c r="AA144" s="135" t="str">
        <f t="shared" ref="AA144" si="564">IF(AK144&gt;=0.285,"OK","NG")</f>
        <v>NG</v>
      </c>
      <c r="AB144" s="136"/>
      <c r="AC144" s="144"/>
      <c r="AD144" s="144"/>
      <c r="AE144" s="144"/>
      <c r="AF144" s="144"/>
      <c r="AG144" s="144"/>
      <c r="AH144" s="145"/>
      <c r="AI144" s="146"/>
      <c r="AJ144" s="68">
        <f t="shared" ref="AJ144" si="565">COUNTIF(AC144:AI144,"●")</f>
        <v>0</v>
      </c>
      <c r="AK144" s="70">
        <f t="shared" ref="AK144" si="566">IF(COUNTA(AC144:AI144)=0,-1,IF(OR(COUNTIF(AC144:AI144,"▲")&gt;6,AND(AC143&lt;$N$9,$N$9&lt;AI143)),0.285,IF(AJ143+AJ144=0,0,AJ144/(AJ144+AJ143))))</f>
        <v>-1</v>
      </c>
      <c r="AL144" s="68" t="str">
        <f t="shared" ref="AL144" si="567">TEXT(AI143,"YYYY-MM")</f>
        <v>2027-12</v>
      </c>
      <c r="AM144" s="69" cm="1">
        <f t="array" ref="AM144">IF(AL144=AL143,0,SUMPRODUCT((AC143:AI143&gt;=$N$8)*(AC143:AI143 &lt;= $N$9)*(TEXT(AC143:AI143,"yyyy-mm")=AL144)*(AC144:AI144 = "●")))</f>
        <v>0</v>
      </c>
      <c r="AN144" s="69" cm="1">
        <f t="array" ref="AN144">IF(AL144=AL143,0,SUMPRODUCT((AC143:AI143&gt;=$N$8)*(AC143:AI143 &lt;= $N$9)*(TEXT(AC143:AI143,"yyyy-mm")=AL144)*(AC144:AI144 = "▲")))</f>
        <v>0</v>
      </c>
      <c r="AO144" s="69" cm="1">
        <f t="array" ref="AO144">IF(AL144=AL143,0,SUMPRODUCT((AC143:AI143&gt;=$N$8)*(AC143:AI143 &lt;= $N$9)*(TEXT(AC143:AI143,"yyyy-mm")=AL144)*(AC144:AI144 = "★")))</f>
        <v>0</v>
      </c>
      <c r="AP144" s="68"/>
      <c r="AQ144" s="19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3"/>
    </row>
    <row r="145" spans="10:55" s="8" customFormat="1" ht="19.5" customHeight="1" x14ac:dyDescent="0.45">
      <c r="J145" s="86"/>
      <c r="K145" s="135"/>
      <c r="L145" s="132">
        <v>93</v>
      </c>
      <c r="M145" s="141">
        <f>S143+1</f>
        <v>46594</v>
      </c>
      <c r="N145" s="141">
        <f t="shared" ref="N145:S145" si="568">M145+1</f>
        <v>46595</v>
      </c>
      <c r="O145" s="141">
        <f t="shared" si="568"/>
        <v>46596</v>
      </c>
      <c r="P145" s="141">
        <f t="shared" si="568"/>
        <v>46597</v>
      </c>
      <c r="Q145" s="141">
        <f t="shared" si="568"/>
        <v>46598</v>
      </c>
      <c r="R145" s="142">
        <f t="shared" si="568"/>
        <v>46599</v>
      </c>
      <c r="S145" s="143">
        <f t="shared" si="568"/>
        <v>46600</v>
      </c>
      <c r="T145" s="135">
        <f t="shared" ref="T145" si="569">COUNTIF(M146:S146,"★")</f>
        <v>0</v>
      </c>
      <c r="U145" s="135"/>
      <c r="V145" s="135" t="str">
        <f t="shared" ref="V145" si="570">TEXT(M145,"YYYY-MM")</f>
        <v>2027-07</v>
      </c>
      <c r="W145" s="140" cm="1">
        <f t="array" ref="W145">SUMPRODUCT((M145:S145&gt;=$N$8)*(M145:S145 &lt;= $N$9)*(TEXT(M145:S145,"yyyy-mm")=V145)*(M146:S146 = "●"))</f>
        <v>0</v>
      </c>
      <c r="X145" s="140" cm="1">
        <f t="array" ref="X145">SUMPRODUCT((R145:S145&gt;=$N$8)*(R145:S145 &lt;= $N$9)*(TEXT(R145:S145,"yyyy-mm")=V145)*(R146:S146 = "▲"))</f>
        <v>0</v>
      </c>
      <c r="Y145" s="140" cm="1">
        <f t="array" ref="Y145">SUMPRODUCT((M145:S145&gt;=$N$8)*(M145:S145 &lt;= $N$9)*(TEXT(M145:S145,"yyyy-mm")=V145)*(M146:S146 = "★"))</f>
        <v>0</v>
      </c>
      <c r="Z145" s="135"/>
      <c r="AA145" s="135"/>
      <c r="AB145" s="132">
        <v>114</v>
      </c>
      <c r="AC145" s="141">
        <f>AI143+1</f>
        <v>46741</v>
      </c>
      <c r="AD145" s="141">
        <f t="shared" ref="AD145:AI145" si="571">AC145+1</f>
        <v>46742</v>
      </c>
      <c r="AE145" s="141">
        <f t="shared" si="571"/>
        <v>46743</v>
      </c>
      <c r="AF145" s="141">
        <f t="shared" si="571"/>
        <v>46744</v>
      </c>
      <c r="AG145" s="141">
        <f t="shared" si="571"/>
        <v>46745</v>
      </c>
      <c r="AH145" s="142">
        <f t="shared" si="571"/>
        <v>46746</v>
      </c>
      <c r="AI145" s="143">
        <f t="shared" si="571"/>
        <v>46747</v>
      </c>
      <c r="AJ145" s="68">
        <f t="shared" ref="AJ145" si="572">COUNTIF(AC146:AI146,"★")</f>
        <v>0</v>
      </c>
      <c r="AK145" s="68"/>
      <c r="AL145" s="68" t="str">
        <f t="shared" ref="AL145" si="573">TEXT(AC145,"YYYY-MM")</f>
        <v>2027-12</v>
      </c>
      <c r="AM145" s="69" cm="1">
        <f t="array" ref="AM145">SUMPRODUCT((AC145:AI145&gt;=$N$8)*(AC145:AI145 &lt;= $N$9)*(TEXT(AC145:AI145,"yyyy-mm")=AL145)*(AC146:AI146 = "●"))</f>
        <v>0</v>
      </c>
      <c r="AN145" s="69" cm="1">
        <f t="array" ref="AN145">SUMPRODUCT((AH145:AI145&gt;=$N$8)*(AH145:AI145 &lt;= $N$9)*(TEXT(AH145:AI145,"yyyy-mm")=AL145)*(AH146:AI146 = "▲"))</f>
        <v>0</v>
      </c>
      <c r="AO145" s="69" cm="1">
        <f t="array" ref="AO145">SUMPRODUCT((AC145:AI145&gt;=$N$8)*(AC145:AI145 &lt;= $N$9)*(TEXT(AC145:AI145,"yyyy-mm")=AL145)*(AC146:AI146 = "★"))</f>
        <v>0</v>
      </c>
      <c r="AP145" s="65"/>
      <c r="AQ145" s="7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3"/>
    </row>
    <row r="146" spans="10:55" s="8" customFormat="1" ht="19.5" customHeight="1" thickBot="1" x14ac:dyDescent="0.5">
      <c r="J146" s="86"/>
      <c r="K146" s="135" t="str">
        <f t="shared" ref="K146" si="574">IF(U146&gt;=0.285,"OK","NG")</f>
        <v>NG</v>
      </c>
      <c r="L146" s="136"/>
      <c r="M146" s="144"/>
      <c r="N146" s="144"/>
      <c r="O146" s="144"/>
      <c r="P146" s="144"/>
      <c r="Q146" s="144"/>
      <c r="R146" s="145"/>
      <c r="S146" s="146"/>
      <c r="T146" s="135">
        <f t="shared" ref="T146" si="575">COUNTIF(M146:S146,"●")</f>
        <v>0</v>
      </c>
      <c r="U146" s="147">
        <f t="shared" ref="U146" si="576">IF(COUNTA(M146:S146)=0,-1,IF(OR(COUNTIF(M146:S146,"▲")&gt;6,AND(M145&lt;$N$9,$N$9&lt;S145)),0.285,IF(T145+T146=0,0,T146/(T146+T145))))</f>
        <v>-1</v>
      </c>
      <c r="V146" s="135" t="str">
        <f t="shared" ref="V146" si="577">TEXT(S145,"YYYY-MM")</f>
        <v>2027-08</v>
      </c>
      <c r="W146" s="140" cm="1">
        <f t="array" ref="W146">IF(V146=V145,0,SUMPRODUCT((M145:S145&gt;=$N$8)*(M145:S145 &lt;= $N$9)*(TEXT(M145:S145,"yyyy-mm")=V146)*(M146:S146 = "●")))</f>
        <v>0</v>
      </c>
      <c r="X146" s="140" cm="1">
        <f t="array" ref="X146">IF(V146=V145,0,SUMPRODUCT((M145:S145&gt;=$N$8)*(M145:S145 &lt;= $N$9)*(TEXT(M145:S145,"yyyy-mm")=V146)*(M146:S146 = "▲")))</f>
        <v>0</v>
      </c>
      <c r="Y146" s="140" cm="1">
        <f t="array" ref="Y146">IF(V146=V145,0,SUMPRODUCT((M145:S145&gt;=$N$8)*(M145:S145 &lt;= $N$9)*(TEXT(M145:S145,"yyyy-mm")=V146)*(M146:S146 = "★")))</f>
        <v>0</v>
      </c>
      <c r="Z146" s="135"/>
      <c r="AA146" s="135" t="str">
        <f t="shared" ref="AA146" si="578">IF(AK146&gt;=0.285,"OK","NG")</f>
        <v>NG</v>
      </c>
      <c r="AB146" s="136"/>
      <c r="AC146" s="144"/>
      <c r="AD146" s="144"/>
      <c r="AE146" s="144"/>
      <c r="AF146" s="144"/>
      <c r="AG146" s="144"/>
      <c r="AH146" s="145"/>
      <c r="AI146" s="146"/>
      <c r="AJ146" s="68">
        <f t="shared" ref="AJ146" si="579">COUNTIF(AC146:AI146,"●")</f>
        <v>0</v>
      </c>
      <c r="AK146" s="70">
        <f t="shared" ref="AK146" si="580">IF(COUNTA(AC146:AI146)=0,-1,IF(OR(COUNTIF(AC146:AI146,"▲")&gt;6,AND(AC145&lt;$N$9,$N$9&lt;AI145)),0.285,IF(AJ145+AJ146=0,0,AJ146/(AJ146+AJ145))))</f>
        <v>-1</v>
      </c>
      <c r="AL146" s="68" t="str">
        <f t="shared" ref="AL146" si="581">TEXT(AI145,"YYYY-MM")</f>
        <v>2027-12</v>
      </c>
      <c r="AM146" s="69" cm="1">
        <f t="array" ref="AM146">IF(AL146=AL145,0,SUMPRODUCT((AC145:AI145&gt;=$N$8)*(AC145:AI145 &lt;= $N$9)*(TEXT(AC145:AI145,"yyyy-mm")=AL146)*(AC146:AI146 = "●")))</f>
        <v>0</v>
      </c>
      <c r="AN146" s="69" cm="1">
        <f t="array" ref="AN146">IF(AL146=AL145,0,SUMPRODUCT((AC145:AI145&gt;=$N$8)*(AC145:AI145 &lt;= $N$9)*(TEXT(AC145:AI145,"yyyy-mm")=AL146)*(AC146:AI146 = "▲")))</f>
        <v>0</v>
      </c>
      <c r="AO146" s="69" cm="1">
        <f t="array" ref="AO146">IF(AL146=AL145,0,SUMPRODUCT((AC145:AI145&gt;=$N$8)*(AC145:AI145 &lt;= $N$9)*(TEXT(AC145:AI145,"yyyy-mm")=AL146)*(AC146:AI146 = "★")))</f>
        <v>0</v>
      </c>
      <c r="AP146" s="65"/>
      <c r="AQ146" s="7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3"/>
    </row>
    <row r="147" spans="10:55" s="8" customFormat="1" ht="19.5" customHeight="1" x14ac:dyDescent="0.45">
      <c r="J147" s="86"/>
      <c r="K147" s="135"/>
      <c r="L147" s="132">
        <v>94</v>
      </c>
      <c r="M147" s="141">
        <f>S145+1</f>
        <v>46601</v>
      </c>
      <c r="N147" s="141">
        <f t="shared" ref="N147:S147" si="582">M147+1</f>
        <v>46602</v>
      </c>
      <c r="O147" s="141">
        <f t="shared" si="582"/>
        <v>46603</v>
      </c>
      <c r="P147" s="141">
        <f t="shared" si="582"/>
        <v>46604</v>
      </c>
      <c r="Q147" s="141">
        <f t="shared" si="582"/>
        <v>46605</v>
      </c>
      <c r="R147" s="142">
        <f t="shared" si="582"/>
        <v>46606</v>
      </c>
      <c r="S147" s="143">
        <f t="shared" si="582"/>
        <v>46607</v>
      </c>
      <c r="T147" s="135">
        <f t="shared" ref="T147" si="583">COUNTIF(M148:S148,"★")</f>
        <v>0</v>
      </c>
      <c r="U147" s="135"/>
      <c r="V147" s="135" t="str">
        <f t="shared" ref="V147" si="584">TEXT(M147,"YYYY-MM")</f>
        <v>2027-08</v>
      </c>
      <c r="W147" s="140" cm="1">
        <f t="array" ref="W147">SUMPRODUCT((M147:S147&gt;=$N$8)*(M147:S147 &lt;= $N$9)*(TEXT(M147:S147,"yyyy-mm")=V147)*(M148:S148 = "●"))</f>
        <v>0</v>
      </c>
      <c r="X147" s="140" cm="1">
        <f t="array" ref="X147">SUMPRODUCT((R147:S147&gt;=$N$8)*(R147:S147 &lt;= $N$9)*(TEXT(R147:S147,"yyyy-mm")=V147)*(R148:S148 = "▲"))</f>
        <v>0</v>
      </c>
      <c r="Y147" s="140" cm="1">
        <f t="array" ref="Y147">SUMPRODUCT((M147:S147&gt;=$N$8)*(M147:S147 &lt;= $N$9)*(TEXT(M147:S147,"yyyy-mm")=V147)*(M148:S148 = "★"))</f>
        <v>0</v>
      </c>
      <c r="Z147" s="135"/>
      <c r="AA147" s="135"/>
      <c r="AB147" s="132">
        <v>115</v>
      </c>
      <c r="AC147" s="141">
        <f>AI145+1</f>
        <v>46748</v>
      </c>
      <c r="AD147" s="141">
        <f t="shared" ref="AD147:AI147" si="585">AC147+1</f>
        <v>46749</v>
      </c>
      <c r="AE147" s="141">
        <f t="shared" si="585"/>
        <v>46750</v>
      </c>
      <c r="AF147" s="141">
        <f t="shared" si="585"/>
        <v>46751</v>
      </c>
      <c r="AG147" s="141">
        <f t="shared" si="585"/>
        <v>46752</v>
      </c>
      <c r="AH147" s="142">
        <f t="shared" si="585"/>
        <v>46753</v>
      </c>
      <c r="AI147" s="143">
        <f t="shared" si="585"/>
        <v>46754</v>
      </c>
      <c r="AJ147" s="68">
        <f t="shared" ref="AJ147" si="586">COUNTIF(AC148:AI148,"★")</f>
        <v>0</v>
      </c>
      <c r="AK147" s="68"/>
      <c r="AL147" s="68" t="str">
        <f t="shared" ref="AL147" si="587">TEXT(AC147,"YYYY-MM")</f>
        <v>2027-12</v>
      </c>
      <c r="AM147" s="69" cm="1">
        <f t="array" ref="AM147">SUMPRODUCT((AC147:AI147&gt;=$N$8)*(AC147:AI147 &lt;= $N$9)*(TEXT(AC147:AI147,"yyyy-mm")=AL147)*(AC148:AI148 = "●"))</f>
        <v>0</v>
      </c>
      <c r="AN147" s="69" cm="1">
        <f t="array" ref="AN147">SUMPRODUCT((AH147:AI147&gt;=$N$8)*(AH147:AI147 &lt;= $N$9)*(TEXT(AH147:AI147,"yyyy-mm")=AL147)*(AH148:AI148 = "▲"))</f>
        <v>0</v>
      </c>
      <c r="AO147" s="69" cm="1">
        <f t="array" ref="AO147">SUMPRODUCT((AC147:AI147&gt;=$N$8)*(AC147:AI147 &lt;= $N$9)*(TEXT(AC147:AI147,"yyyy-mm")=AL147)*(AC148:AI148 = "★"))</f>
        <v>0</v>
      </c>
      <c r="AP147" s="65"/>
      <c r="AQ147" s="7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3"/>
    </row>
    <row r="148" spans="10:55" s="8" customFormat="1" ht="19.5" customHeight="1" thickBot="1" x14ac:dyDescent="0.5">
      <c r="J148" s="86"/>
      <c r="K148" s="135" t="str">
        <f t="shared" ref="K148" si="588">IF(U148&gt;=0.285,"OK","NG")</f>
        <v>NG</v>
      </c>
      <c r="L148" s="136"/>
      <c r="M148" s="144"/>
      <c r="N148" s="144"/>
      <c r="O148" s="144"/>
      <c r="P148" s="144"/>
      <c r="Q148" s="144"/>
      <c r="R148" s="145"/>
      <c r="S148" s="146"/>
      <c r="T148" s="135">
        <f t="shared" ref="T148" si="589">COUNTIF(M148:S148,"●")</f>
        <v>0</v>
      </c>
      <c r="U148" s="147">
        <f t="shared" ref="U148" si="590">IF(COUNTA(M148:S148)=0,-1,IF(OR(COUNTIF(M148:S148,"▲")&gt;6,AND(M147&lt;$N$9,$N$9&lt;S147)),0.285,IF(T147+T148=0,0,T148/(T148+T147))))</f>
        <v>-1</v>
      </c>
      <c r="V148" s="135" t="str">
        <f t="shared" ref="V148" si="591">TEXT(S147,"YYYY-MM")</f>
        <v>2027-08</v>
      </c>
      <c r="W148" s="140" cm="1">
        <f t="array" ref="W148">IF(V148=V147,0,SUMPRODUCT((M147:S147&gt;=$N$8)*(M147:S147 &lt;= $N$9)*(TEXT(M147:S147,"yyyy-mm")=V148)*(M148:S148 = "●")))</f>
        <v>0</v>
      </c>
      <c r="X148" s="140" cm="1">
        <f t="array" ref="X148">IF(V148=V147,0,SUMPRODUCT((M147:S147&gt;=$N$8)*(M147:S147 &lt;= $N$9)*(TEXT(M147:S147,"yyyy-mm")=V148)*(M148:S148 = "▲")))</f>
        <v>0</v>
      </c>
      <c r="Y148" s="140" cm="1">
        <f t="array" ref="Y148">IF(V148=V147,0,SUMPRODUCT((M147:S147&gt;=$N$8)*(M147:S147 &lt;= $N$9)*(TEXT(M147:S147,"yyyy-mm")=V148)*(M148:S148 = "★")))</f>
        <v>0</v>
      </c>
      <c r="Z148" s="135"/>
      <c r="AA148" s="135" t="str">
        <f t="shared" ref="AA148" si="592">IF(AK148&gt;=0.285,"OK","NG")</f>
        <v>NG</v>
      </c>
      <c r="AB148" s="136"/>
      <c r="AC148" s="144"/>
      <c r="AD148" s="144"/>
      <c r="AE148" s="144"/>
      <c r="AF148" s="144"/>
      <c r="AG148" s="144"/>
      <c r="AH148" s="145"/>
      <c r="AI148" s="146"/>
      <c r="AJ148" s="68">
        <f t="shared" ref="AJ148" si="593">COUNTIF(AC148:AI148,"●")</f>
        <v>0</v>
      </c>
      <c r="AK148" s="70">
        <f t="shared" ref="AK148" si="594">IF(COUNTA(AC148:AI148)=0,-1,IF(OR(COUNTIF(AC148:AI148,"▲")&gt;6,AND(AC147&lt;$N$9,$N$9&lt;AI147)),0.285,IF(AJ147+AJ148=0,0,AJ148/(AJ148+AJ147))))</f>
        <v>-1</v>
      </c>
      <c r="AL148" s="68" t="str">
        <f t="shared" ref="AL148" si="595">TEXT(AI147,"YYYY-MM")</f>
        <v>2028-01</v>
      </c>
      <c r="AM148" s="69" cm="1">
        <f t="array" ref="AM148">IF(AL148=AL147,0,SUMPRODUCT((AC147:AI147&gt;=$N$8)*(AC147:AI147 &lt;= $N$9)*(TEXT(AC147:AI147,"yyyy-mm")=AL148)*(AC148:AI148 = "●")))</f>
        <v>0</v>
      </c>
      <c r="AN148" s="69" cm="1">
        <f t="array" ref="AN148">IF(AL148=AL147,0,SUMPRODUCT((AC147:AI147&gt;=$N$8)*(AC147:AI147 &lt;= $N$9)*(TEXT(AC147:AI147,"yyyy-mm")=AL148)*(AC148:AI148 = "▲")))</f>
        <v>0</v>
      </c>
      <c r="AO148" s="69" cm="1">
        <f t="array" ref="AO148">IF(AL148=AL147,0,SUMPRODUCT((AC147:AI147&gt;=$N$8)*(AC147:AI147 &lt;= $N$9)*(TEXT(AC147:AI147,"yyyy-mm")=AL148)*(AC148:AI148 = "★")))</f>
        <v>0</v>
      </c>
      <c r="AP148" s="65"/>
      <c r="AQ148" s="7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3"/>
    </row>
    <row r="149" spans="10:55" s="8" customFormat="1" ht="19.5" customHeight="1" x14ac:dyDescent="0.45">
      <c r="J149" s="86"/>
      <c r="K149" s="135"/>
      <c r="L149" s="132">
        <v>95</v>
      </c>
      <c r="M149" s="141">
        <f>S147+1</f>
        <v>46608</v>
      </c>
      <c r="N149" s="141">
        <f t="shared" ref="N149:S149" si="596">M149+1</f>
        <v>46609</v>
      </c>
      <c r="O149" s="141">
        <f t="shared" si="596"/>
        <v>46610</v>
      </c>
      <c r="P149" s="141">
        <f t="shared" si="596"/>
        <v>46611</v>
      </c>
      <c r="Q149" s="141">
        <f t="shared" si="596"/>
        <v>46612</v>
      </c>
      <c r="R149" s="142">
        <f t="shared" si="596"/>
        <v>46613</v>
      </c>
      <c r="S149" s="143">
        <f t="shared" si="596"/>
        <v>46614</v>
      </c>
      <c r="T149" s="135">
        <f t="shared" ref="T149" si="597">COUNTIF(M150:S150,"★")</f>
        <v>0</v>
      </c>
      <c r="U149" s="135"/>
      <c r="V149" s="135" t="str">
        <f t="shared" ref="V149" si="598">TEXT(M149,"YYYY-MM")</f>
        <v>2027-08</v>
      </c>
      <c r="W149" s="140" cm="1">
        <f t="array" ref="W149">SUMPRODUCT((M149:S149&gt;=$N$8)*(M149:S149 &lt;= $N$9)*(TEXT(M149:S149,"yyyy-mm")=V149)*(M150:S150 = "●"))</f>
        <v>0</v>
      </c>
      <c r="X149" s="140" cm="1">
        <f t="array" ref="X149">SUMPRODUCT((R149:S149&gt;=$N$8)*(R149:S149 &lt;= $N$9)*(TEXT(R149:S149,"yyyy-mm")=V149)*(R150:S150 = "▲"))</f>
        <v>0</v>
      </c>
      <c r="Y149" s="140" cm="1">
        <f t="array" ref="Y149">SUMPRODUCT((M149:S149&gt;=$N$8)*(M149:S149 &lt;= $N$9)*(TEXT(M149:S149,"yyyy-mm")=V149)*(M150:S150 = "★"))</f>
        <v>0</v>
      </c>
      <c r="Z149" s="135"/>
      <c r="AA149" s="135"/>
      <c r="AB149" s="132">
        <v>116</v>
      </c>
      <c r="AC149" s="141">
        <f>AI147+1</f>
        <v>46755</v>
      </c>
      <c r="AD149" s="141">
        <f t="shared" ref="AD149:AI149" si="599">AC149+1</f>
        <v>46756</v>
      </c>
      <c r="AE149" s="141">
        <f t="shared" si="599"/>
        <v>46757</v>
      </c>
      <c r="AF149" s="141">
        <f t="shared" si="599"/>
        <v>46758</v>
      </c>
      <c r="AG149" s="141">
        <f t="shared" si="599"/>
        <v>46759</v>
      </c>
      <c r="AH149" s="142">
        <f t="shared" si="599"/>
        <v>46760</v>
      </c>
      <c r="AI149" s="143">
        <f t="shared" si="599"/>
        <v>46761</v>
      </c>
      <c r="AJ149" s="68">
        <f t="shared" ref="AJ149" si="600">COUNTIF(AC150:AI150,"★")</f>
        <v>0</v>
      </c>
      <c r="AK149" s="68"/>
      <c r="AL149" s="68" t="str">
        <f t="shared" ref="AL149" si="601">TEXT(AC149,"YYYY-MM")</f>
        <v>2028-01</v>
      </c>
      <c r="AM149" s="69" cm="1">
        <f t="array" ref="AM149">SUMPRODUCT((AC149:AI149&gt;=$N$8)*(AC149:AI149 &lt;= $N$9)*(TEXT(AC149:AI149,"yyyy-mm")=AL149)*(AC150:AI150 = "●"))</f>
        <v>0</v>
      </c>
      <c r="AN149" s="69" cm="1">
        <f t="array" ref="AN149">SUMPRODUCT((AH149:AI149&gt;=$N$8)*(AH149:AI149 &lt;= $N$9)*(TEXT(AH149:AI149,"yyyy-mm")=AL149)*(AH150:AI150 = "▲"))</f>
        <v>0</v>
      </c>
      <c r="AO149" s="69" cm="1">
        <f t="array" ref="AO149">SUMPRODUCT((AC149:AI149&gt;=$N$8)*(AC149:AI149 &lt;= $N$9)*(TEXT(AC149:AI149,"yyyy-mm")=AL149)*(AC150:AI150 = "★"))</f>
        <v>0</v>
      </c>
      <c r="AP149" s="65"/>
      <c r="AQ149" s="7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3"/>
    </row>
    <row r="150" spans="10:55" s="8" customFormat="1" ht="19.5" customHeight="1" thickBot="1" x14ac:dyDescent="0.5">
      <c r="J150" s="86"/>
      <c r="K150" s="135" t="str">
        <f t="shared" ref="K150" si="602">IF(U150&gt;=0.285,"OK","NG")</f>
        <v>NG</v>
      </c>
      <c r="L150" s="136"/>
      <c r="M150" s="144"/>
      <c r="N150" s="144"/>
      <c r="O150" s="144"/>
      <c r="P150" s="144"/>
      <c r="Q150" s="144"/>
      <c r="R150" s="145"/>
      <c r="S150" s="146"/>
      <c r="T150" s="135">
        <f t="shared" ref="T150" si="603">COUNTIF(M150:S150,"●")</f>
        <v>0</v>
      </c>
      <c r="U150" s="147">
        <f t="shared" ref="U150" si="604">IF(COUNTA(M150:S150)=0,-1,IF(OR(COUNTIF(M150:S150,"▲")&gt;6,AND(M149&lt;$N$9,$N$9&lt;S149)),0.285,IF(T149+T150=0,0,T150/(T150+T149))))</f>
        <v>-1</v>
      </c>
      <c r="V150" s="135" t="str">
        <f t="shared" ref="V150" si="605">TEXT(S149,"YYYY-MM")</f>
        <v>2027-08</v>
      </c>
      <c r="W150" s="140" cm="1">
        <f t="array" ref="W150">IF(V150=V149,0,SUMPRODUCT((M149:S149&gt;=$N$8)*(M149:S149 &lt;= $N$9)*(TEXT(M149:S149,"yyyy-mm")=V150)*(M150:S150 = "●")))</f>
        <v>0</v>
      </c>
      <c r="X150" s="140" cm="1">
        <f t="array" ref="X150">IF(V150=V149,0,SUMPRODUCT((M149:S149&gt;=$N$8)*(M149:S149 &lt;= $N$9)*(TEXT(M149:S149,"yyyy-mm")=V150)*(M150:S150 = "▲")))</f>
        <v>0</v>
      </c>
      <c r="Y150" s="140" cm="1">
        <f t="array" ref="Y150">IF(V150=V149,0,SUMPRODUCT((M149:S149&gt;=$N$8)*(M149:S149 &lt;= $N$9)*(TEXT(M149:S149,"yyyy-mm")=V150)*(M150:S150 = "★")))</f>
        <v>0</v>
      </c>
      <c r="Z150" s="135"/>
      <c r="AA150" s="135" t="str">
        <f t="shared" ref="AA150" si="606">IF(AK150&gt;=0.285,"OK","NG")</f>
        <v>NG</v>
      </c>
      <c r="AB150" s="136"/>
      <c r="AC150" s="144"/>
      <c r="AD150" s="144"/>
      <c r="AE150" s="144"/>
      <c r="AF150" s="144"/>
      <c r="AG150" s="144"/>
      <c r="AH150" s="145"/>
      <c r="AI150" s="146"/>
      <c r="AJ150" s="68">
        <f t="shared" ref="AJ150" si="607">COUNTIF(AC150:AI150,"●")</f>
        <v>0</v>
      </c>
      <c r="AK150" s="70">
        <f t="shared" ref="AK150" si="608">IF(COUNTA(AC150:AI150)=0,-1,IF(OR(COUNTIF(AC150:AI150,"▲")&gt;6,AND(AC149&lt;$N$9,$N$9&lt;AI149)),0.285,IF(AJ149+AJ150=0,0,AJ150/(AJ150+AJ149))))</f>
        <v>-1</v>
      </c>
      <c r="AL150" s="68" t="str">
        <f t="shared" ref="AL150" si="609">TEXT(AI149,"YYYY-MM")</f>
        <v>2028-01</v>
      </c>
      <c r="AM150" s="69" cm="1">
        <f t="array" ref="AM150">IF(AL150=AL149,0,SUMPRODUCT((AC149:AI149&gt;=$N$8)*(AC149:AI149 &lt;= $N$9)*(TEXT(AC149:AI149,"yyyy-mm")=AL150)*(AC150:AI150 = "●")))</f>
        <v>0</v>
      </c>
      <c r="AN150" s="69" cm="1">
        <f t="array" ref="AN150">IF(AL150=AL149,0,SUMPRODUCT((AC149:AI149&gt;=$N$8)*(AC149:AI149 &lt;= $N$9)*(TEXT(AC149:AI149,"yyyy-mm")=AL150)*(AC150:AI150 = "▲")))</f>
        <v>0</v>
      </c>
      <c r="AO150" s="69" cm="1">
        <f t="array" ref="AO150">IF(AL150=AL149,0,SUMPRODUCT((AC149:AI149&gt;=$N$8)*(AC149:AI149 &lt;= $N$9)*(TEXT(AC149:AI149,"yyyy-mm")=AL150)*(AC150:AI150 = "★")))</f>
        <v>0</v>
      </c>
      <c r="AP150" s="65"/>
      <c r="AQ150" s="7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3"/>
    </row>
    <row r="151" spans="10:55" s="8" customFormat="1" ht="19.5" customHeight="1" x14ac:dyDescent="0.45">
      <c r="J151" s="86"/>
      <c r="K151" s="87"/>
      <c r="L151" s="28"/>
      <c r="M151" s="28"/>
      <c r="N151" s="28"/>
      <c r="O151" s="28"/>
      <c r="P151" s="28"/>
      <c r="Q151" s="28"/>
      <c r="R151" s="28"/>
      <c r="S151" s="28"/>
      <c r="T151" s="86"/>
      <c r="U151" s="148">
        <f>IFERROR(AVERAGEIF(U109:U150,"&gt;-1"),0)</f>
        <v>0</v>
      </c>
      <c r="V151" s="86"/>
      <c r="W151" s="81"/>
      <c r="X151" s="81"/>
      <c r="Y151" s="81"/>
      <c r="Z151" s="86"/>
      <c r="AA151" s="88"/>
      <c r="AB151" s="28"/>
      <c r="AC151" s="28"/>
      <c r="AD151" s="28"/>
      <c r="AE151" s="28"/>
      <c r="AF151" s="28"/>
      <c r="AG151" s="28"/>
      <c r="AH151" s="28"/>
      <c r="AI151" s="28"/>
      <c r="AJ151" s="65"/>
      <c r="AK151" s="71">
        <f>IFERROR(AVERAGEIF(AK109:AK150,"&gt;-1"),0)</f>
        <v>0</v>
      </c>
      <c r="AL151" s="65"/>
      <c r="AM151" s="64"/>
      <c r="AN151" s="64"/>
      <c r="AO151" s="64"/>
      <c r="AP151" s="68"/>
      <c r="AQ151" s="19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3"/>
    </row>
    <row r="152" spans="10:55" s="8" customFormat="1" ht="19.5" customHeight="1" x14ac:dyDescent="0.45">
      <c r="J152" s="86"/>
      <c r="K152" s="87"/>
      <c r="L152" s="28"/>
      <c r="M152" s="28"/>
      <c r="N152" s="28"/>
      <c r="O152" s="28"/>
      <c r="P152" s="28"/>
      <c r="Q152" s="28"/>
      <c r="R152" s="28"/>
      <c r="S152" s="28"/>
      <c r="T152" s="86"/>
      <c r="U152" s="86"/>
      <c r="V152" s="86"/>
      <c r="W152" s="81"/>
      <c r="X152" s="81"/>
      <c r="Y152" s="81"/>
      <c r="Z152" s="86"/>
      <c r="AA152" s="88"/>
      <c r="AB152" s="28"/>
      <c r="AC152" s="28"/>
      <c r="AD152" s="28"/>
      <c r="AE152" s="28"/>
      <c r="AF152" s="28"/>
      <c r="AG152" s="28"/>
      <c r="AH152" s="28"/>
      <c r="AI152" s="28"/>
      <c r="AJ152" s="65"/>
      <c r="AK152" s="65"/>
      <c r="AL152" s="65"/>
      <c r="AM152" s="64"/>
      <c r="AN152" s="64"/>
      <c r="AO152" s="64"/>
      <c r="AP152" s="68"/>
      <c r="AQ152" s="19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3"/>
    </row>
    <row r="153" spans="10:55" s="8" customFormat="1" ht="24" customHeight="1" x14ac:dyDescent="0.45">
      <c r="J153" s="75" t="s">
        <v>63</v>
      </c>
      <c r="K153" s="76"/>
      <c r="L153" s="76"/>
      <c r="M153" s="77"/>
      <c r="N153" s="78"/>
      <c r="O153" s="79"/>
      <c r="P153" s="79"/>
      <c r="Q153" s="79"/>
      <c r="R153" s="79"/>
      <c r="S153" s="79"/>
      <c r="T153" s="80"/>
      <c r="U153" s="80"/>
      <c r="V153" s="80"/>
      <c r="W153" s="81"/>
      <c r="X153" s="81"/>
      <c r="Y153" s="81"/>
      <c r="Z153" s="80"/>
      <c r="AA153" s="82"/>
      <c r="AB153" s="79"/>
      <c r="AC153" s="79"/>
      <c r="AD153" s="79"/>
      <c r="AE153" s="79"/>
      <c r="AF153" s="28"/>
      <c r="AG153" s="28"/>
      <c r="AH153" s="28"/>
      <c r="AI153" s="28"/>
      <c r="AJ153" s="65"/>
      <c r="AK153" s="65"/>
      <c r="AL153" s="65"/>
      <c r="AM153" s="64"/>
      <c r="AN153" s="64"/>
      <c r="AO153" s="64"/>
      <c r="AP153" s="68"/>
      <c r="AQ153" s="19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3"/>
    </row>
    <row r="154" spans="10:55" s="8" customFormat="1" ht="27" customHeight="1" x14ac:dyDescent="0.45">
      <c r="J154" s="83"/>
      <c r="K154" s="84"/>
      <c r="L154" s="84"/>
      <c r="M154" s="60" t="s">
        <v>96</v>
      </c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28"/>
      <c r="AI154" s="28"/>
      <c r="AJ154" s="65"/>
      <c r="AK154" s="65"/>
      <c r="AL154" s="65"/>
      <c r="AM154" s="64"/>
      <c r="AN154" s="64"/>
      <c r="AO154" s="64"/>
      <c r="AP154" s="68"/>
      <c r="AQ154" s="19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3"/>
    </row>
    <row r="155" spans="10:55" s="8" customFormat="1" ht="20.25" customHeight="1" x14ac:dyDescent="0.45">
      <c r="J155" s="83"/>
      <c r="K155" s="84"/>
      <c r="L155" s="84"/>
      <c r="M155" s="149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28"/>
      <c r="AI155" s="28"/>
      <c r="AJ155" s="65"/>
      <c r="AK155" s="65"/>
      <c r="AL155" s="65"/>
      <c r="AM155" s="64"/>
      <c r="AN155" s="64"/>
      <c r="AO155" s="64"/>
      <c r="AP155" s="68"/>
      <c r="AQ155" s="19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3"/>
    </row>
    <row r="156" spans="10:55" s="8" customFormat="1" ht="20.25" customHeight="1" x14ac:dyDescent="0.45">
      <c r="J156" s="86"/>
      <c r="K156" s="87"/>
      <c r="L156" s="28"/>
      <c r="M156" s="28"/>
      <c r="N156" s="28"/>
      <c r="O156" s="28"/>
      <c r="P156" s="28"/>
      <c r="Q156" s="28"/>
      <c r="R156" s="28"/>
      <c r="S156" s="28"/>
      <c r="T156" s="86"/>
      <c r="U156" s="86"/>
      <c r="V156" s="86"/>
      <c r="W156" s="81"/>
      <c r="X156" s="81"/>
      <c r="Y156" s="81"/>
      <c r="Z156" s="86"/>
      <c r="AA156" s="88"/>
      <c r="AB156" s="28"/>
      <c r="AC156" s="28"/>
      <c r="AD156" s="28"/>
      <c r="AE156" s="28"/>
      <c r="AF156" s="28"/>
      <c r="AG156" s="28"/>
      <c r="AH156" s="28"/>
      <c r="AI156" s="28"/>
      <c r="AJ156" s="65"/>
      <c r="AK156" s="65"/>
      <c r="AL156" s="65"/>
      <c r="AM156" s="64"/>
      <c r="AN156" s="64"/>
      <c r="AO156" s="64"/>
      <c r="AP156" s="68"/>
      <c r="AQ156" s="19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3"/>
    </row>
    <row r="157" spans="10:55" s="8" customFormat="1" ht="20.25" customHeight="1" thickBot="1" x14ac:dyDescent="0.5">
      <c r="J157" s="86"/>
      <c r="K157" s="87"/>
      <c r="L157" s="28"/>
      <c r="M157" s="28"/>
      <c r="N157" s="28"/>
      <c r="O157" s="28"/>
      <c r="P157" s="28"/>
      <c r="Q157" s="28"/>
      <c r="R157" s="28"/>
      <c r="S157" s="28"/>
      <c r="T157" s="86"/>
      <c r="U157" s="86"/>
      <c r="V157" s="86"/>
      <c r="W157" s="81"/>
      <c r="X157" s="81"/>
      <c r="Y157" s="81"/>
      <c r="Z157" s="86"/>
      <c r="AA157" s="88"/>
      <c r="AB157" s="28"/>
      <c r="AC157" s="28"/>
      <c r="AD157" s="28"/>
      <c r="AE157" s="28"/>
      <c r="AF157" s="28"/>
      <c r="AG157" s="28"/>
      <c r="AH157" s="28"/>
      <c r="AI157" s="28"/>
      <c r="AJ157" s="65"/>
      <c r="AK157" s="65"/>
      <c r="AL157" s="65"/>
      <c r="AM157" s="64"/>
      <c r="AN157" s="64"/>
      <c r="AO157" s="64"/>
      <c r="AP157" s="68"/>
      <c r="AQ157" s="19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3"/>
    </row>
    <row r="158" spans="10:55" s="8" customFormat="1" ht="20.25" customHeight="1" x14ac:dyDescent="0.45">
      <c r="J158" s="86"/>
      <c r="K158" s="86"/>
      <c r="L158" s="132" t="s">
        <v>47</v>
      </c>
      <c r="M158" s="133" t="str">
        <f>"実施状況（"&amp;YEAR(M160)&amp;"年～）"</f>
        <v>実施状況（2028年～）</v>
      </c>
      <c r="N158" s="133"/>
      <c r="O158" s="133"/>
      <c r="P158" s="133"/>
      <c r="Q158" s="133"/>
      <c r="R158" s="133"/>
      <c r="S158" s="134"/>
      <c r="T158" s="86"/>
      <c r="U158" s="86"/>
      <c r="V158" s="86"/>
      <c r="W158" s="81"/>
      <c r="X158" s="81"/>
      <c r="Y158" s="81"/>
      <c r="Z158" s="86"/>
      <c r="AA158" s="28"/>
      <c r="AB158" s="132" t="s">
        <v>47</v>
      </c>
      <c r="AC158" s="133" t="str">
        <f>"実施状況（"&amp;YEAR(AC160)&amp;"年～）"</f>
        <v>実施状況（2028年～）</v>
      </c>
      <c r="AD158" s="133"/>
      <c r="AE158" s="133"/>
      <c r="AF158" s="133"/>
      <c r="AG158" s="133"/>
      <c r="AH158" s="133"/>
      <c r="AI158" s="134"/>
      <c r="AJ158" s="65"/>
      <c r="AK158" s="65"/>
      <c r="AL158" s="65"/>
      <c r="AM158" s="64"/>
      <c r="AN158" s="64"/>
      <c r="AO158" s="64"/>
      <c r="AP158" s="68"/>
      <c r="AQ158" s="19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3"/>
    </row>
    <row r="159" spans="10:55" s="8" customFormat="1" ht="20.25" customHeight="1" thickBot="1" x14ac:dyDescent="0.5">
      <c r="J159" s="86"/>
      <c r="K159" s="135" t="s">
        <v>48</v>
      </c>
      <c r="L159" s="136"/>
      <c r="M159" s="137" t="s">
        <v>49</v>
      </c>
      <c r="N159" s="137" t="s">
        <v>50</v>
      </c>
      <c r="O159" s="137" t="s">
        <v>51</v>
      </c>
      <c r="P159" s="137" t="s">
        <v>52</v>
      </c>
      <c r="Q159" s="137" t="s">
        <v>53</v>
      </c>
      <c r="R159" s="138" t="s">
        <v>54</v>
      </c>
      <c r="S159" s="139" t="s">
        <v>55</v>
      </c>
      <c r="T159" s="135" t="s">
        <v>47</v>
      </c>
      <c r="U159" s="86" t="s">
        <v>56</v>
      </c>
      <c r="V159" s="86" t="s">
        <v>57</v>
      </c>
      <c r="W159" s="140" t="s">
        <v>38</v>
      </c>
      <c r="X159" s="140" t="s">
        <v>39</v>
      </c>
      <c r="Y159" s="140" t="s">
        <v>40</v>
      </c>
      <c r="Z159" s="86"/>
      <c r="AA159" s="135" t="s">
        <v>48</v>
      </c>
      <c r="AB159" s="136"/>
      <c r="AC159" s="137" t="s">
        <v>49</v>
      </c>
      <c r="AD159" s="137" t="s">
        <v>50</v>
      </c>
      <c r="AE159" s="137" t="s">
        <v>51</v>
      </c>
      <c r="AF159" s="137" t="s">
        <v>52</v>
      </c>
      <c r="AG159" s="137" t="s">
        <v>53</v>
      </c>
      <c r="AH159" s="138" t="s">
        <v>54</v>
      </c>
      <c r="AI159" s="139" t="s">
        <v>55</v>
      </c>
      <c r="AJ159" s="68" t="s">
        <v>47</v>
      </c>
      <c r="AK159" s="65" t="s">
        <v>56</v>
      </c>
      <c r="AL159" s="65" t="s">
        <v>57</v>
      </c>
      <c r="AM159" s="69" t="s">
        <v>38</v>
      </c>
      <c r="AN159" s="69" t="s">
        <v>39</v>
      </c>
      <c r="AO159" s="69" t="s">
        <v>40</v>
      </c>
      <c r="AP159" s="68"/>
      <c r="AQ159" s="19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3"/>
    </row>
    <row r="160" spans="10:55" s="8" customFormat="1" ht="20.25" customHeight="1" x14ac:dyDescent="0.45">
      <c r="J160" s="86"/>
      <c r="K160" s="135"/>
      <c r="L160" s="132">
        <v>117</v>
      </c>
      <c r="M160" s="141">
        <f>AI149+1</f>
        <v>46762</v>
      </c>
      <c r="N160" s="141">
        <f t="shared" ref="N160:S160" si="610">M160+1</f>
        <v>46763</v>
      </c>
      <c r="O160" s="141">
        <f t="shared" si="610"/>
        <v>46764</v>
      </c>
      <c r="P160" s="141">
        <f t="shared" si="610"/>
        <v>46765</v>
      </c>
      <c r="Q160" s="141">
        <f t="shared" si="610"/>
        <v>46766</v>
      </c>
      <c r="R160" s="151">
        <f t="shared" si="610"/>
        <v>46767</v>
      </c>
      <c r="S160" s="152">
        <f t="shared" si="610"/>
        <v>46768</v>
      </c>
      <c r="T160" s="135">
        <f t="shared" ref="T160" si="611">COUNTIF(M161:S161,"★")</f>
        <v>0</v>
      </c>
      <c r="U160" s="135"/>
      <c r="V160" s="135" t="str">
        <f>TEXT(M160,"YYYY-MM")</f>
        <v>2028-01</v>
      </c>
      <c r="W160" s="140" cm="1">
        <f t="array" ref="W160">SUMPRODUCT((M160:S160&gt;=$N$8)*(M160:S160 &lt;= $N$9)*(TEXT(M160:S160,"yyyy-mm")=V160)*(M161:S161 = "●"))</f>
        <v>0</v>
      </c>
      <c r="X160" s="140" cm="1">
        <f t="array" ref="X160">SUMPRODUCT((R160:S160&gt;=$N$8)*(R160:S160 &lt;= $N$9)*(TEXT(R160:S160,"yyyy-mm")=V160)*(R161:S161 = "▲"))</f>
        <v>0</v>
      </c>
      <c r="Y160" s="140" cm="1">
        <f t="array" ref="Y160">SUMPRODUCT((M160:S160&gt;=$N$8)*(M160:S160 &lt;= $N$9)*(TEXT(M160:S160,"yyyy-mm")=V160)*(M161:S161 = "★"))</f>
        <v>0</v>
      </c>
      <c r="Z160" s="135"/>
      <c r="AA160" s="135"/>
      <c r="AB160" s="132">
        <v>138</v>
      </c>
      <c r="AC160" s="141">
        <f>S200+1</f>
        <v>46909</v>
      </c>
      <c r="AD160" s="141">
        <f t="shared" ref="AD160:AI160" si="612">AC160+1</f>
        <v>46910</v>
      </c>
      <c r="AE160" s="141">
        <f t="shared" si="612"/>
        <v>46911</v>
      </c>
      <c r="AF160" s="141">
        <f t="shared" si="612"/>
        <v>46912</v>
      </c>
      <c r="AG160" s="141">
        <f t="shared" si="612"/>
        <v>46913</v>
      </c>
      <c r="AH160" s="151">
        <f t="shared" si="612"/>
        <v>46914</v>
      </c>
      <c r="AI160" s="152">
        <f t="shared" si="612"/>
        <v>46915</v>
      </c>
      <c r="AJ160" s="68">
        <f t="shared" ref="AJ160" si="613">COUNTIF(AC161:AI161,"★")</f>
        <v>0</v>
      </c>
      <c r="AK160" s="68"/>
      <c r="AL160" s="68" t="str">
        <f>TEXT(AC160,"YYYY-MM")</f>
        <v>2028-06</v>
      </c>
      <c r="AM160" s="69" cm="1">
        <f t="array" ref="AM160">SUMPRODUCT((AC160:AI160&gt;=$N$8)*(AC160:AI160 &lt;= $N$9)*(TEXT(AC160:AI160,"yyyy-mm")=AL160)*(AC161:AI161 = "●"))</f>
        <v>0</v>
      </c>
      <c r="AN160" s="69" cm="1">
        <f t="array" ref="AN160">SUMPRODUCT((AH160:AI160&gt;=$N$8)*(AH160:AI160 &lt;= $N$9)*(TEXT(AH160:AI160,"yyyy-mm")=AL160)*(AH161:AI161 = "▲"))</f>
        <v>0</v>
      </c>
      <c r="AO160" s="69" cm="1">
        <f t="array" ref="AO160">SUMPRODUCT((AC160:AI160&gt;=$N$8)*(AC160:AI160 &lt;= $N$9)*(TEXT(AC160:AI160,"yyyy-mm")=AL160)*(AC161:AI161 = "★"))</f>
        <v>0</v>
      </c>
      <c r="AP160" s="68"/>
      <c r="AQ160" s="19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3"/>
    </row>
    <row r="161" spans="10:55" s="8" customFormat="1" ht="20.25" customHeight="1" thickBot="1" x14ac:dyDescent="0.5">
      <c r="J161" s="86"/>
      <c r="K161" s="135" t="str">
        <f>IF(U161&gt;=0.285,"OK","NG")</f>
        <v>NG</v>
      </c>
      <c r="L161" s="136"/>
      <c r="M161" s="144"/>
      <c r="N161" s="144"/>
      <c r="O161" s="144"/>
      <c r="P161" s="144"/>
      <c r="Q161" s="144"/>
      <c r="R161" s="145"/>
      <c r="S161" s="146"/>
      <c r="T161" s="135">
        <f t="shared" ref="T161" si="614">COUNTIF(M161:S161,"●")</f>
        <v>0</v>
      </c>
      <c r="U161" s="147">
        <f>IF(COUNTA(M161:S161)=0,-1,IF(OR(COUNTIF(M161:S161,"▲")&gt;6,AND(M160&lt;$N$9,$N$9&lt;S160)),0.285,IF(T160+T161=0,0,T161/(T161+T160))))</f>
        <v>-1</v>
      </c>
      <c r="V161" s="135" t="str">
        <f>TEXT(S160,"YYYY-MM")</f>
        <v>2028-01</v>
      </c>
      <c r="W161" s="140" cm="1">
        <f t="array" ref="W161">IF(V161=V160,0,SUMPRODUCT((M160:S160&gt;=$N$8)*(M160:S160 &lt;= $N$9)*(TEXT(M160:S160,"yyyy-mm")=V161)*(M161:S161 = "●")))</f>
        <v>0</v>
      </c>
      <c r="X161" s="140" cm="1">
        <f t="array" ref="X161">IF(V161=V160,0,SUMPRODUCT((M160:S160&gt;=$N$8)*(M160:S160 &lt;= $N$9)*(TEXT(M160:S160,"yyyy-mm")=V161)*(M161:S161 = "▲")))</f>
        <v>0</v>
      </c>
      <c r="Y161" s="140" cm="1">
        <f t="array" ref="Y161">IF(V161=V160,0,SUMPRODUCT((M160:S160&gt;=$N$8)*(M160:S160 &lt;= $N$9)*(TEXT(M160:S160,"yyyy-mm")=V161)*(M161:S161 = "★")))</f>
        <v>0</v>
      </c>
      <c r="Z161" s="135"/>
      <c r="AA161" s="135" t="str">
        <f>IF(AK161&gt;=0.285,"OK","NG")</f>
        <v>NG</v>
      </c>
      <c r="AB161" s="136"/>
      <c r="AC161" s="144"/>
      <c r="AD161" s="144"/>
      <c r="AE161" s="144"/>
      <c r="AF161" s="144"/>
      <c r="AG161" s="144"/>
      <c r="AH161" s="145"/>
      <c r="AI161" s="146"/>
      <c r="AJ161" s="68">
        <f t="shared" ref="AJ161" si="615">COUNTIF(AC161:AI161,"●")</f>
        <v>0</v>
      </c>
      <c r="AK161" s="70">
        <f>IF(COUNTA(AC161:AI161)=0,-1,IF(OR(COUNTIF(AC161:AI161,"▲")&gt;6,AND(AC160&lt;$N$9,$N$9&lt;AI160)),0.285,IF(AJ160+AJ161=0,0,AJ161/(AJ161+AJ160))))</f>
        <v>-1</v>
      </c>
      <c r="AL161" s="68" t="str">
        <f>TEXT(AI160,"YYYY-MM")</f>
        <v>2028-06</v>
      </c>
      <c r="AM161" s="69" cm="1">
        <f t="array" ref="AM161">IF(AL161=AL160,0,SUMPRODUCT((AC160:AI160&gt;=$N$8)*(AC160:AI160 &lt;= $N$9)*(TEXT(AC160:AI160,"yyyy-mm")=AL161)*(AC161:AI161 = "●")))</f>
        <v>0</v>
      </c>
      <c r="AN161" s="69" cm="1">
        <f t="array" ref="AN161">IF(AL161=AL160,0,SUMPRODUCT((AC160:AI160&gt;=$N$8)*(AC160:AI160 &lt;= $N$9)*(TEXT(AC160:AI160,"yyyy-mm")=AL161)*(AC161:AI161 = "▲")))</f>
        <v>0</v>
      </c>
      <c r="AO161" s="69" cm="1">
        <f t="array" ref="AO161">IF(AL161=AL160,0,SUMPRODUCT((AC160:AI160&gt;=$N$8)*(AC160:AI160 &lt;= $N$9)*(TEXT(AC160:AI160,"yyyy-mm")=AL161)*(AC161:AI161 = "★")))</f>
        <v>0</v>
      </c>
      <c r="AP161" s="68"/>
      <c r="AQ161" s="19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3"/>
    </row>
    <row r="162" spans="10:55" s="8" customFormat="1" ht="20.25" customHeight="1" x14ac:dyDescent="0.45">
      <c r="J162" s="86"/>
      <c r="K162" s="135"/>
      <c r="L162" s="132">
        <v>118</v>
      </c>
      <c r="M162" s="141">
        <f>S160+1</f>
        <v>46769</v>
      </c>
      <c r="N162" s="141">
        <f t="shared" ref="N162:S162" si="616">M162+1</f>
        <v>46770</v>
      </c>
      <c r="O162" s="141">
        <f t="shared" si="616"/>
        <v>46771</v>
      </c>
      <c r="P162" s="141">
        <f t="shared" si="616"/>
        <v>46772</v>
      </c>
      <c r="Q162" s="141">
        <f t="shared" si="616"/>
        <v>46773</v>
      </c>
      <c r="R162" s="142">
        <f t="shared" si="616"/>
        <v>46774</v>
      </c>
      <c r="S162" s="143">
        <f t="shared" si="616"/>
        <v>46775</v>
      </c>
      <c r="T162" s="135">
        <f t="shared" ref="T162" si="617">COUNTIF(M163:S163,"★")</f>
        <v>0</v>
      </c>
      <c r="U162" s="135"/>
      <c r="V162" s="135" t="str">
        <f>TEXT(M162,"YYYY-MM")</f>
        <v>2028-01</v>
      </c>
      <c r="W162" s="140" cm="1">
        <f t="array" ref="W162">SUMPRODUCT((M162:S162&gt;=$N$8)*(M162:S162 &lt;= $N$9)*(TEXT(M162:S162,"yyyy-mm")=V162)*(M163:S163 = "●"))</f>
        <v>0</v>
      </c>
      <c r="X162" s="140" cm="1">
        <f t="array" ref="X162">SUMPRODUCT((R162:S162&gt;=$N$8)*(R162:S162 &lt;= $N$9)*(TEXT(R162:S162,"yyyy-mm")=V162)*(R163:S163 = "▲"))</f>
        <v>0</v>
      </c>
      <c r="Y162" s="140" cm="1">
        <f t="array" ref="Y162">SUMPRODUCT((M162:S162&gt;=$N$8)*(M162:S162 &lt;= $N$9)*(TEXT(M162:S162,"yyyy-mm")=V162)*(M163:S163 = "★"))</f>
        <v>0</v>
      </c>
      <c r="Z162" s="135"/>
      <c r="AA162" s="135"/>
      <c r="AB162" s="132">
        <v>139</v>
      </c>
      <c r="AC162" s="141">
        <f>AI160+1</f>
        <v>46916</v>
      </c>
      <c r="AD162" s="141">
        <f t="shared" ref="AD162:AI162" si="618">AC162+1</f>
        <v>46917</v>
      </c>
      <c r="AE162" s="141">
        <f t="shared" si="618"/>
        <v>46918</v>
      </c>
      <c r="AF162" s="141">
        <f t="shared" si="618"/>
        <v>46919</v>
      </c>
      <c r="AG162" s="141">
        <f t="shared" si="618"/>
        <v>46920</v>
      </c>
      <c r="AH162" s="142">
        <f t="shared" si="618"/>
        <v>46921</v>
      </c>
      <c r="AI162" s="143">
        <f t="shared" si="618"/>
        <v>46922</v>
      </c>
      <c r="AJ162" s="68">
        <f t="shared" ref="AJ162" si="619">COUNTIF(AC163:AI163,"★")</f>
        <v>0</v>
      </c>
      <c r="AK162" s="68"/>
      <c r="AL162" s="68" t="str">
        <f>TEXT(AC162,"YYYY-MM")</f>
        <v>2028-06</v>
      </c>
      <c r="AM162" s="69" cm="1">
        <f t="array" ref="AM162">SUMPRODUCT((AC162:AI162&gt;=$N$8)*(AC162:AI162 &lt;= $N$9)*(TEXT(AC162:AI162,"yyyy-mm")=AL162)*(AC163:AI163 = "●"))</f>
        <v>0</v>
      </c>
      <c r="AN162" s="69" cm="1">
        <f t="array" ref="AN162">SUMPRODUCT((AH162:AI162&gt;=$N$8)*(AH162:AI162 &lt;= $N$9)*(TEXT(AH162:AI162,"yyyy-mm")=AL162)*(AH163:AI163 = "▲"))</f>
        <v>0</v>
      </c>
      <c r="AO162" s="69" cm="1">
        <f t="array" ref="AO162">SUMPRODUCT((AC162:AI162&gt;=$N$8)*(AC162:AI162 &lt;= $N$9)*(TEXT(AC162:AI162,"yyyy-mm")=AL162)*(AC163:AI163 = "★"))</f>
        <v>0</v>
      </c>
      <c r="AP162" s="68"/>
      <c r="AQ162" s="19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3"/>
    </row>
    <row r="163" spans="10:55" s="8" customFormat="1" ht="20.25" customHeight="1" thickBot="1" x14ac:dyDescent="0.5">
      <c r="J163" s="86"/>
      <c r="K163" s="135" t="str">
        <f t="shared" ref="K163" si="620">IF(U163&gt;=0.285,"OK","NG")</f>
        <v>NG</v>
      </c>
      <c r="L163" s="136"/>
      <c r="M163" s="144"/>
      <c r="N163" s="144"/>
      <c r="O163" s="144"/>
      <c r="P163" s="144"/>
      <c r="Q163" s="144"/>
      <c r="R163" s="145"/>
      <c r="S163" s="146"/>
      <c r="T163" s="135">
        <f t="shared" ref="T163" si="621">COUNTIF(M163:S163,"●")</f>
        <v>0</v>
      </c>
      <c r="U163" s="147">
        <f t="shared" ref="U163" si="622">IF(COUNTA(M163:S163)=0,-1,IF(OR(COUNTIF(M163:S163,"▲")&gt;6,AND(M162&lt;$N$9,$N$9&lt;S162)),0.285,IF(T162+T163=0,0,T163/(T163+T162))))</f>
        <v>-1</v>
      </c>
      <c r="V163" s="135" t="str">
        <f>TEXT(S162,"YYYY-MM")</f>
        <v>2028-01</v>
      </c>
      <c r="W163" s="140" cm="1">
        <f t="array" ref="W163">IF(V163=V162,0,SUMPRODUCT((M162:S162&gt;=$N$8)*(M162:S162 &lt;= $N$9)*(TEXT(M162:S162,"yyyy-mm")=V163)*(M163:S163 = "●")))</f>
        <v>0</v>
      </c>
      <c r="X163" s="140" cm="1">
        <f t="array" ref="X163">IF(V163=V162,0,SUMPRODUCT((M162:S162&gt;=$N$8)*(M162:S162 &lt;= $N$9)*(TEXT(M162:S162,"yyyy-mm")=V163)*(M163:S163 = "▲")))</f>
        <v>0</v>
      </c>
      <c r="Y163" s="140" cm="1">
        <f t="array" ref="Y163">IF(V163=V162,0,SUMPRODUCT((M162:S162&gt;=$N$8)*(M162:S162 &lt;= $N$9)*(TEXT(M162:S162,"yyyy-mm")=V163)*(M163:S163 = "★")))</f>
        <v>0</v>
      </c>
      <c r="Z163" s="135"/>
      <c r="AA163" s="135" t="str">
        <f t="shared" ref="AA163" si="623">IF(AK163&gt;=0.285,"OK","NG")</f>
        <v>NG</v>
      </c>
      <c r="AB163" s="136"/>
      <c r="AC163" s="144"/>
      <c r="AD163" s="144"/>
      <c r="AE163" s="144"/>
      <c r="AF163" s="144"/>
      <c r="AG163" s="144"/>
      <c r="AH163" s="145"/>
      <c r="AI163" s="146"/>
      <c r="AJ163" s="68">
        <f t="shared" ref="AJ163" si="624">COUNTIF(AC163:AI163,"●")</f>
        <v>0</v>
      </c>
      <c r="AK163" s="70">
        <f t="shared" ref="AK163" si="625">IF(COUNTA(AC163:AI163)=0,-1,IF(OR(COUNTIF(AC163:AI163,"▲")&gt;6,AND(AC162&lt;$N$9,$N$9&lt;AI162)),0.285,IF(AJ162+AJ163=0,0,AJ163/(AJ163+AJ162))))</f>
        <v>-1</v>
      </c>
      <c r="AL163" s="68" t="str">
        <f>TEXT(AI162,"YYYY-MM")</f>
        <v>2028-06</v>
      </c>
      <c r="AM163" s="69" cm="1">
        <f t="array" ref="AM163">IF(AL163=AL162,0,SUMPRODUCT((AC162:AI162&gt;=$N$8)*(AC162:AI162 &lt;= $N$9)*(TEXT(AC162:AI162,"yyyy-mm")=AL163)*(AC163:AI163 = "●")))</f>
        <v>0</v>
      </c>
      <c r="AN163" s="69" cm="1">
        <f t="array" ref="AN163">IF(AL163=AL162,0,SUMPRODUCT((AC162:AI162&gt;=$N$8)*(AC162:AI162 &lt;= $N$9)*(TEXT(AC162:AI162,"yyyy-mm")=AL163)*(AC163:AI163 = "▲")))</f>
        <v>0</v>
      </c>
      <c r="AO163" s="69" cm="1">
        <f t="array" ref="AO163">IF(AL163=AL162,0,SUMPRODUCT((AC162:AI162&gt;=$N$8)*(AC162:AI162 &lt;= $N$9)*(TEXT(AC162:AI162,"yyyy-mm")=AL163)*(AC163:AI163 = "★")))</f>
        <v>0</v>
      </c>
      <c r="AP163" s="68"/>
      <c r="AQ163" s="19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3"/>
    </row>
    <row r="164" spans="10:55" s="8" customFormat="1" ht="20.25" customHeight="1" x14ac:dyDescent="0.45">
      <c r="J164" s="86"/>
      <c r="K164" s="135"/>
      <c r="L164" s="132">
        <v>119</v>
      </c>
      <c r="M164" s="141">
        <f>S162+1</f>
        <v>46776</v>
      </c>
      <c r="N164" s="141">
        <f t="shared" ref="N164:S164" si="626">M164+1</f>
        <v>46777</v>
      </c>
      <c r="O164" s="141">
        <f t="shared" si="626"/>
        <v>46778</v>
      </c>
      <c r="P164" s="141">
        <f t="shared" si="626"/>
        <v>46779</v>
      </c>
      <c r="Q164" s="141">
        <f t="shared" si="626"/>
        <v>46780</v>
      </c>
      <c r="R164" s="142">
        <f t="shared" si="626"/>
        <v>46781</v>
      </c>
      <c r="S164" s="143">
        <f t="shared" si="626"/>
        <v>46782</v>
      </c>
      <c r="T164" s="135">
        <f t="shared" ref="T164" si="627">COUNTIF(M165:S165,"★")</f>
        <v>0</v>
      </c>
      <c r="U164" s="135"/>
      <c r="V164" s="135" t="str">
        <f>TEXT(M164,"YYYY-MM")</f>
        <v>2028-01</v>
      </c>
      <c r="W164" s="140" cm="1">
        <f t="array" ref="W164">SUMPRODUCT((M164:S164&gt;=$N$8)*(M164:S164 &lt;= $N$9)*(TEXT(M164:S164,"yyyy-mm")=V164)*(M165:S165 = "●"))</f>
        <v>0</v>
      </c>
      <c r="X164" s="140" cm="1">
        <f t="array" ref="X164">SUMPRODUCT((R164:S164&gt;=$N$8)*(R164:S164 &lt;= $N$9)*(TEXT(R164:S164,"yyyy-mm")=V164)*(R165:S165 = "▲"))</f>
        <v>0</v>
      </c>
      <c r="Y164" s="140" cm="1">
        <f t="array" ref="Y164">SUMPRODUCT((M164:S164&gt;=$N$8)*(M164:S164 &lt;= $N$9)*(TEXT(M164:S164,"yyyy-mm")=V164)*(M165:S165 = "★"))</f>
        <v>0</v>
      </c>
      <c r="Z164" s="135"/>
      <c r="AA164" s="135"/>
      <c r="AB164" s="132">
        <v>140</v>
      </c>
      <c r="AC164" s="141">
        <f>AI162+1</f>
        <v>46923</v>
      </c>
      <c r="AD164" s="141">
        <f t="shared" ref="AD164:AI164" si="628">AC164+1</f>
        <v>46924</v>
      </c>
      <c r="AE164" s="141">
        <f t="shared" si="628"/>
        <v>46925</v>
      </c>
      <c r="AF164" s="141">
        <f t="shared" si="628"/>
        <v>46926</v>
      </c>
      <c r="AG164" s="141">
        <f t="shared" si="628"/>
        <v>46927</v>
      </c>
      <c r="AH164" s="142">
        <f t="shared" si="628"/>
        <v>46928</v>
      </c>
      <c r="AI164" s="143">
        <f t="shared" si="628"/>
        <v>46929</v>
      </c>
      <c r="AJ164" s="68">
        <f t="shared" ref="AJ164" si="629">COUNTIF(AC165:AI165,"★")</f>
        <v>0</v>
      </c>
      <c r="AK164" s="68"/>
      <c r="AL164" s="68" t="str">
        <f>TEXT(AC164,"YYYY-MM")</f>
        <v>2028-06</v>
      </c>
      <c r="AM164" s="69" cm="1">
        <f t="array" ref="AM164">SUMPRODUCT((AC164:AI164&gt;=$N$8)*(AC164:AI164 &lt;= $N$9)*(TEXT(AC164:AI164,"yyyy-mm")=AL164)*(AC165:AI165 = "●"))</f>
        <v>0</v>
      </c>
      <c r="AN164" s="69" cm="1">
        <f t="array" ref="AN164">SUMPRODUCT((AH164:AI164&gt;=$N$8)*(AH164:AI164 &lt;= $N$9)*(TEXT(AH164:AI164,"yyyy-mm")=AL164)*(AH165:AI165 = "▲"))</f>
        <v>0</v>
      </c>
      <c r="AO164" s="69" cm="1">
        <f t="array" ref="AO164">SUMPRODUCT((AC164:AI164&gt;=$N$8)*(AC164:AI164 &lt;= $N$9)*(TEXT(AC164:AI164,"yyyy-mm")=AL164)*(AC165:AI165 = "★"))</f>
        <v>0</v>
      </c>
      <c r="AP164" s="68"/>
      <c r="AQ164" s="19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3"/>
    </row>
    <row r="165" spans="10:55" s="8" customFormat="1" ht="20.25" customHeight="1" thickBot="1" x14ac:dyDescent="0.5">
      <c r="J165" s="86"/>
      <c r="K165" s="135" t="str">
        <f t="shared" ref="K165" si="630">IF(U165&gt;=0.285,"OK","NG")</f>
        <v>NG</v>
      </c>
      <c r="L165" s="136"/>
      <c r="M165" s="144"/>
      <c r="N165" s="144"/>
      <c r="O165" s="144"/>
      <c r="P165" s="144"/>
      <c r="Q165" s="144"/>
      <c r="R165" s="145"/>
      <c r="S165" s="146"/>
      <c r="T165" s="135">
        <f t="shared" ref="T165" si="631">COUNTIF(M165:S165,"●")</f>
        <v>0</v>
      </c>
      <c r="U165" s="147">
        <f t="shared" ref="U165" si="632">IF(COUNTA(M165:S165)=0,-1,IF(OR(COUNTIF(M165:S165,"▲")&gt;6,AND(M164&lt;$N$9,$N$9&lt;S164)),0.285,IF(T164+T165=0,0,T165/(T165+T164))))</f>
        <v>-1</v>
      </c>
      <c r="V165" s="135" t="str">
        <f>TEXT(S164,"YYYY-MM")</f>
        <v>2028-01</v>
      </c>
      <c r="W165" s="140" cm="1">
        <f t="array" ref="W165">IF(V165=V164,0,SUMPRODUCT((M164:S164&gt;=$N$8)*(M164:S164 &lt;= $N$9)*(TEXT(M164:S164,"yyyy-mm")=V165)*(M165:S165 = "●")))</f>
        <v>0</v>
      </c>
      <c r="X165" s="140" cm="1">
        <f t="array" ref="X165">IF(V165=V164,0,SUMPRODUCT((M164:S164&gt;=$N$8)*(M164:S164 &lt;= $N$9)*(TEXT(M164:S164,"yyyy-mm")=V165)*(M165:S165 = "▲")))</f>
        <v>0</v>
      </c>
      <c r="Y165" s="140" cm="1">
        <f t="array" ref="Y165">IF(V165=V164,0,SUMPRODUCT((M164:S164&gt;=$N$8)*(M164:S164 &lt;= $N$9)*(TEXT(M164:S164,"yyyy-mm")=V165)*(M165:S165 = "★")))</f>
        <v>0</v>
      </c>
      <c r="Z165" s="135"/>
      <c r="AA165" s="135" t="str">
        <f t="shared" ref="AA165" si="633">IF(AK165&gt;=0.285,"OK","NG")</f>
        <v>NG</v>
      </c>
      <c r="AB165" s="136"/>
      <c r="AC165" s="144"/>
      <c r="AD165" s="144"/>
      <c r="AE165" s="144"/>
      <c r="AF165" s="144"/>
      <c r="AG165" s="144"/>
      <c r="AH165" s="145"/>
      <c r="AI165" s="146"/>
      <c r="AJ165" s="68">
        <f t="shared" ref="AJ165" si="634">COUNTIF(AC165:AI165,"●")</f>
        <v>0</v>
      </c>
      <c r="AK165" s="70">
        <f t="shared" ref="AK165" si="635">IF(COUNTA(AC165:AI165)=0,-1,IF(OR(COUNTIF(AC165:AI165,"▲")&gt;6,AND(AC164&lt;$N$9,$N$9&lt;AI164)),0.285,IF(AJ164+AJ165=0,0,AJ165/(AJ165+AJ164))))</f>
        <v>-1</v>
      </c>
      <c r="AL165" s="68" t="str">
        <f>TEXT(AI164,"YYYY-MM")</f>
        <v>2028-06</v>
      </c>
      <c r="AM165" s="69" cm="1">
        <f t="array" ref="AM165">IF(AL165=AL164,0,SUMPRODUCT((AC164:AI164&gt;=$N$8)*(AC164:AI164 &lt;= $N$9)*(TEXT(AC164:AI164,"yyyy-mm")=AL165)*(AC165:AI165 = "●")))</f>
        <v>0</v>
      </c>
      <c r="AN165" s="69" cm="1">
        <f t="array" ref="AN165">IF(AL165=AL164,0,SUMPRODUCT((AC164:AI164&gt;=$N$8)*(AC164:AI164 &lt;= $N$9)*(TEXT(AC164:AI164,"yyyy-mm")=AL165)*(AC165:AI165 = "▲")))</f>
        <v>0</v>
      </c>
      <c r="AO165" s="69" cm="1">
        <f t="array" ref="AO165">IF(AL165=AL164,0,SUMPRODUCT((AC164:AI164&gt;=$N$8)*(AC164:AI164 &lt;= $N$9)*(TEXT(AC164:AI164,"yyyy-mm")=AL165)*(AC165:AI165 = "★")))</f>
        <v>0</v>
      </c>
      <c r="AP165" s="68"/>
      <c r="AQ165" s="19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3"/>
    </row>
    <row r="166" spans="10:55" s="8" customFormat="1" ht="20.25" customHeight="1" x14ac:dyDescent="0.45">
      <c r="J166" s="86"/>
      <c r="K166" s="135"/>
      <c r="L166" s="132">
        <v>120</v>
      </c>
      <c r="M166" s="141">
        <f>S164+1</f>
        <v>46783</v>
      </c>
      <c r="N166" s="141">
        <f t="shared" ref="N166:S166" si="636">M166+1</f>
        <v>46784</v>
      </c>
      <c r="O166" s="141">
        <f t="shared" si="636"/>
        <v>46785</v>
      </c>
      <c r="P166" s="141">
        <f t="shared" si="636"/>
        <v>46786</v>
      </c>
      <c r="Q166" s="141">
        <f t="shared" si="636"/>
        <v>46787</v>
      </c>
      <c r="R166" s="142">
        <f t="shared" si="636"/>
        <v>46788</v>
      </c>
      <c r="S166" s="143">
        <f t="shared" si="636"/>
        <v>46789</v>
      </c>
      <c r="T166" s="135">
        <f t="shared" ref="T166" si="637">COUNTIF(M167:S167,"★")</f>
        <v>0</v>
      </c>
      <c r="U166" s="135"/>
      <c r="V166" s="135" t="str">
        <f>TEXT(M166,"YYYY-MM")</f>
        <v>2028-01</v>
      </c>
      <c r="W166" s="140" cm="1">
        <f t="array" ref="W166">SUMPRODUCT((M166:S166&gt;=$N$8)*(M166:S166 &lt;= $N$9)*(TEXT(M166:S166,"yyyy-mm")=V166)*(M167:S167 = "●"))</f>
        <v>0</v>
      </c>
      <c r="X166" s="140" cm="1">
        <f t="array" ref="X166">SUMPRODUCT((R166:S166&gt;=$N$8)*(R166:S166 &lt;= $N$9)*(TEXT(R166:S166,"yyyy-mm")=V166)*(R167:S167 = "▲"))</f>
        <v>0</v>
      </c>
      <c r="Y166" s="140" cm="1">
        <f t="array" ref="Y166">SUMPRODUCT((M166:S166&gt;=$N$8)*(M166:S166 &lt;= $N$9)*(TEXT(M166:S166,"yyyy-mm")=V166)*(M167:S167 = "★"))</f>
        <v>0</v>
      </c>
      <c r="Z166" s="135"/>
      <c r="AA166" s="135"/>
      <c r="AB166" s="132">
        <v>141</v>
      </c>
      <c r="AC166" s="141">
        <f>AI164+1</f>
        <v>46930</v>
      </c>
      <c r="AD166" s="141">
        <f t="shared" ref="AD166:AI166" si="638">AC166+1</f>
        <v>46931</v>
      </c>
      <c r="AE166" s="141">
        <f t="shared" si="638"/>
        <v>46932</v>
      </c>
      <c r="AF166" s="141">
        <f t="shared" si="638"/>
        <v>46933</v>
      </c>
      <c r="AG166" s="141">
        <f t="shared" si="638"/>
        <v>46934</v>
      </c>
      <c r="AH166" s="142">
        <f t="shared" si="638"/>
        <v>46935</v>
      </c>
      <c r="AI166" s="143">
        <f t="shared" si="638"/>
        <v>46936</v>
      </c>
      <c r="AJ166" s="68">
        <f t="shared" ref="AJ166" si="639">COUNTIF(AC167:AI167,"★")</f>
        <v>0</v>
      </c>
      <c r="AK166" s="68"/>
      <c r="AL166" s="68" t="str">
        <f>TEXT(AC166,"YYYY-MM")</f>
        <v>2028-06</v>
      </c>
      <c r="AM166" s="69" cm="1">
        <f t="array" ref="AM166">SUMPRODUCT((AC166:AI166&gt;=$N$8)*(AC166:AI166 &lt;= $N$9)*(TEXT(AC166:AI166,"yyyy-mm")=AL166)*(AC167:AI167 = "●"))</f>
        <v>0</v>
      </c>
      <c r="AN166" s="69" cm="1">
        <f t="array" ref="AN166">SUMPRODUCT((AH166:AI166&gt;=$N$8)*(AH166:AI166 &lt;= $N$9)*(TEXT(AH166:AI166,"yyyy-mm")=AL166)*(AH167:AI167 = "▲"))</f>
        <v>0</v>
      </c>
      <c r="AO166" s="69" cm="1">
        <f t="array" ref="AO166">SUMPRODUCT((AC166:AI166&gt;=$N$8)*(AC166:AI166 &lt;= $N$9)*(TEXT(AC166:AI166,"yyyy-mm")=AL166)*(AC167:AI167 = "★"))</f>
        <v>0</v>
      </c>
      <c r="AP166" s="68"/>
      <c r="AQ166" s="19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3"/>
    </row>
    <row r="167" spans="10:55" s="8" customFormat="1" ht="20.25" customHeight="1" thickBot="1" x14ac:dyDescent="0.5">
      <c r="J167" s="86"/>
      <c r="K167" s="135" t="str">
        <f t="shared" ref="K167" si="640">IF(U167&gt;=0.285,"OK","NG")</f>
        <v>NG</v>
      </c>
      <c r="L167" s="136"/>
      <c r="M167" s="144"/>
      <c r="N167" s="144"/>
      <c r="O167" s="144"/>
      <c r="P167" s="144"/>
      <c r="Q167" s="144"/>
      <c r="R167" s="145"/>
      <c r="S167" s="146"/>
      <c r="T167" s="135">
        <f t="shared" ref="T167" si="641">COUNTIF(M167:S167,"●")</f>
        <v>0</v>
      </c>
      <c r="U167" s="147">
        <f t="shared" ref="U167" si="642">IF(COUNTA(M167:S167)=0,-1,IF(OR(COUNTIF(M167:S167,"▲")&gt;6,AND(M166&lt;$N$9,$N$9&lt;S166)),0.285,IF(T166+T167=0,0,T167/(T167+T166))))</f>
        <v>-1</v>
      </c>
      <c r="V167" s="135" t="str">
        <f>TEXT(S166,"YYYY-MM")</f>
        <v>2028-02</v>
      </c>
      <c r="W167" s="140" cm="1">
        <f t="array" ref="W167">IF(V167=V166,0,SUMPRODUCT((M166:S166&gt;=$N$8)*(M166:S166 &lt;= $N$9)*(TEXT(M166:S166,"yyyy-mm")=V167)*(M167:S167 = "●")))</f>
        <v>0</v>
      </c>
      <c r="X167" s="140" cm="1">
        <f t="array" ref="X167">IF(V167=V166,0,SUMPRODUCT((M166:S166&gt;=$N$8)*(M166:S166 &lt;= $N$9)*(TEXT(M166:S166,"yyyy-mm")=V167)*(M167:S167 = "▲")))</f>
        <v>0</v>
      </c>
      <c r="Y167" s="140" cm="1">
        <f t="array" ref="Y167">IF(V167=V166,0,SUMPRODUCT((M166:S166&gt;=$N$8)*(M166:S166 &lt;= $N$9)*(TEXT(M166:S166,"yyyy-mm")=V167)*(M167:S167 = "★")))</f>
        <v>0</v>
      </c>
      <c r="Z167" s="135"/>
      <c r="AA167" s="135" t="str">
        <f t="shared" ref="AA167" si="643">IF(AK167&gt;=0.285,"OK","NG")</f>
        <v>NG</v>
      </c>
      <c r="AB167" s="136"/>
      <c r="AC167" s="144"/>
      <c r="AD167" s="144"/>
      <c r="AE167" s="144"/>
      <c r="AF167" s="144"/>
      <c r="AG167" s="144"/>
      <c r="AH167" s="145"/>
      <c r="AI167" s="146"/>
      <c r="AJ167" s="68">
        <f t="shared" ref="AJ167" si="644">COUNTIF(AC167:AI167,"●")</f>
        <v>0</v>
      </c>
      <c r="AK167" s="70">
        <f t="shared" ref="AK167" si="645">IF(COUNTA(AC167:AI167)=0,-1,IF(OR(COUNTIF(AC167:AI167,"▲")&gt;6,AND(AC166&lt;$N$9,$N$9&lt;AI166)),0.285,IF(AJ166+AJ167=0,0,AJ167/(AJ167+AJ166))))</f>
        <v>-1</v>
      </c>
      <c r="AL167" s="68" t="str">
        <f>TEXT(AI166,"YYYY-MM")</f>
        <v>2028-07</v>
      </c>
      <c r="AM167" s="69" cm="1">
        <f t="array" ref="AM167">IF(AL167=AL166,0,SUMPRODUCT((AC166:AI166&gt;=$N$8)*(AC166:AI166 &lt;= $N$9)*(TEXT(AC166:AI166,"yyyy-mm")=AL167)*(AC167:AI167 = "●")))</f>
        <v>0</v>
      </c>
      <c r="AN167" s="69" cm="1">
        <f t="array" ref="AN167">IF(AL167=AL166,0,SUMPRODUCT((AC166:AI166&gt;=$N$8)*(AC166:AI166 &lt;= $N$9)*(TEXT(AC166:AI166,"yyyy-mm")=AL167)*(AC167:AI167 = "▲")))</f>
        <v>0</v>
      </c>
      <c r="AO167" s="69" cm="1">
        <f t="array" ref="AO167">IF(AL167=AL166,0,SUMPRODUCT((AC166:AI166&gt;=$N$8)*(AC166:AI166 &lt;= $N$9)*(TEXT(AC166:AI166,"yyyy-mm")=AL167)*(AC167:AI167 = "★")))</f>
        <v>0</v>
      </c>
      <c r="AP167" s="68"/>
      <c r="AQ167" s="19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3"/>
    </row>
    <row r="168" spans="10:55" s="8" customFormat="1" ht="20.25" customHeight="1" x14ac:dyDescent="0.45">
      <c r="J168" s="86"/>
      <c r="K168" s="135"/>
      <c r="L168" s="132">
        <v>121</v>
      </c>
      <c r="M168" s="141">
        <f>S166+1</f>
        <v>46790</v>
      </c>
      <c r="N168" s="141">
        <f t="shared" ref="N168:S168" si="646">M168+1</f>
        <v>46791</v>
      </c>
      <c r="O168" s="141">
        <f t="shared" si="646"/>
        <v>46792</v>
      </c>
      <c r="P168" s="141">
        <f t="shared" si="646"/>
        <v>46793</v>
      </c>
      <c r="Q168" s="141">
        <f t="shared" si="646"/>
        <v>46794</v>
      </c>
      <c r="R168" s="142">
        <f t="shared" si="646"/>
        <v>46795</v>
      </c>
      <c r="S168" s="143">
        <f t="shared" si="646"/>
        <v>46796</v>
      </c>
      <c r="T168" s="135">
        <f t="shared" ref="T168" si="647">COUNTIF(M169:S169,"★")</f>
        <v>0</v>
      </c>
      <c r="U168" s="135"/>
      <c r="V168" s="135" t="str">
        <f>TEXT(M168,"YYYY-MM")</f>
        <v>2028-02</v>
      </c>
      <c r="W168" s="140" cm="1">
        <f t="array" ref="W168">SUMPRODUCT((M168:S168&gt;=$N$8)*(M168:S168 &lt;= $N$9)*(TEXT(M168:S168,"yyyy-mm")=V168)*(M169:S169 = "●"))</f>
        <v>0</v>
      </c>
      <c r="X168" s="140" cm="1">
        <f t="array" ref="X168">SUMPRODUCT((R168:S168&gt;=$N$8)*(R168:S168 &lt;= $N$9)*(TEXT(R168:S168,"yyyy-mm")=V168)*(R169:S169 = "▲"))</f>
        <v>0</v>
      </c>
      <c r="Y168" s="140" cm="1">
        <f t="array" ref="Y168">SUMPRODUCT((M168:S168&gt;=$N$8)*(M168:S168 &lt;= $N$9)*(TEXT(M168:S168,"yyyy-mm")=V168)*(M169:S169 = "★"))</f>
        <v>0</v>
      </c>
      <c r="Z168" s="135"/>
      <c r="AA168" s="135"/>
      <c r="AB168" s="132">
        <v>142</v>
      </c>
      <c r="AC168" s="141">
        <f>AI166+1</f>
        <v>46937</v>
      </c>
      <c r="AD168" s="141">
        <f t="shared" ref="AD168:AI168" si="648">AC168+1</f>
        <v>46938</v>
      </c>
      <c r="AE168" s="141">
        <f t="shared" si="648"/>
        <v>46939</v>
      </c>
      <c r="AF168" s="141">
        <f t="shared" si="648"/>
        <v>46940</v>
      </c>
      <c r="AG168" s="141">
        <f t="shared" si="648"/>
        <v>46941</v>
      </c>
      <c r="AH168" s="142">
        <f t="shared" si="648"/>
        <v>46942</v>
      </c>
      <c r="AI168" s="143">
        <f t="shared" si="648"/>
        <v>46943</v>
      </c>
      <c r="AJ168" s="68">
        <f t="shared" ref="AJ168" si="649">COUNTIF(AC169:AI169,"★")</f>
        <v>0</v>
      </c>
      <c r="AK168" s="68"/>
      <c r="AL168" s="68" t="str">
        <f>TEXT(AC168,"YYYY-MM")</f>
        <v>2028-07</v>
      </c>
      <c r="AM168" s="69" cm="1">
        <f t="array" ref="AM168">SUMPRODUCT((AC168:AI168&gt;=$N$8)*(AC168:AI168 &lt;= $N$9)*(TEXT(AC168:AI168,"yyyy-mm")=AL168)*(AC169:AI169 = "●"))</f>
        <v>0</v>
      </c>
      <c r="AN168" s="69" cm="1">
        <f t="array" ref="AN168">SUMPRODUCT((AH168:AI168&gt;=$N$8)*(AH168:AI168 &lt;= $N$9)*(TEXT(AH168:AI168,"yyyy-mm")=AL168)*(AH169:AI169 = "▲"))</f>
        <v>0</v>
      </c>
      <c r="AO168" s="69" cm="1">
        <f t="array" ref="AO168">SUMPRODUCT((AC168:AI168&gt;=$N$8)*(AC168:AI168 &lt;= $N$9)*(TEXT(AC168:AI168,"yyyy-mm")=AL168)*(AC169:AI169 = "★"))</f>
        <v>0</v>
      </c>
      <c r="AP168" s="68"/>
      <c r="AQ168" s="19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3"/>
    </row>
    <row r="169" spans="10:55" s="8" customFormat="1" ht="20.25" customHeight="1" thickBot="1" x14ac:dyDescent="0.5">
      <c r="J169" s="86"/>
      <c r="K169" s="135" t="str">
        <f t="shared" ref="K169" si="650">IF(U169&gt;=0.285,"OK","NG")</f>
        <v>NG</v>
      </c>
      <c r="L169" s="136"/>
      <c r="M169" s="144"/>
      <c r="N169" s="144"/>
      <c r="O169" s="144"/>
      <c r="P169" s="144"/>
      <c r="Q169" s="144"/>
      <c r="R169" s="145"/>
      <c r="S169" s="146"/>
      <c r="T169" s="135">
        <f t="shared" ref="T169" si="651">COUNTIF(M169:S169,"●")</f>
        <v>0</v>
      </c>
      <c r="U169" s="147">
        <f t="shared" ref="U169" si="652">IF(COUNTA(M169:S169)=0,-1,IF(OR(COUNTIF(M169:S169,"▲")&gt;6,AND(M168&lt;$N$9,$N$9&lt;S168)),0.285,IF(T168+T169=0,0,T169/(T169+T168))))</f>
        <v>-1</v>
      </c>
      <c r="V169" s="135" t="str">
        <f>TEXT(S168,"YYYY-MM")</f>
        <v>2028-02</v>
      </c>
      <c r="W169" s="140" cm="1">
        <f t="array" ref="W169">IF(V169=V168,0,SUMPRODUCT((M168:S168&gt;=$N$8)*(M168:S168 &lt;= $N$9)*(TEXT(M168:S168,"yyyy-mm")=V169)*(M169:S169 = "●")))</f>
        <v>0</v>
      </c>
      <c r="X169" s="140" cm="1">
        <f t="array" ref="X169">IF(V169=V168,0,SUMPRODUCT((M168:S168&gt;=$N$8)*(M168:S168 &lt;= $N$9)*(TEXT(M168:S168,"yyyy-mm")=V169)*(M169:S169 = "▲")))</f>
        <v>0</v>
      </c>
      <c r="Y169" s="140" cm="1">
        <f t="array" ref="Y169">IF(V169=V168,0,SUMPRODUCT((M168:S168&gt;=$N$8)*(M168:S168 &lt;= $N$9)*(TEXT(M168:S168,"yyyy-mm")=V169)*(M169:S169 = "★")))</f>
        <v>0</v>
      </c>
      <c r="Z169" s="135"/>
      <c r="AA169" s="135" t="str">
        <f t="shared" ref="AA169" si="653">IF(AK169&gt;=0.285,"OK","NG")</f>
        <v>NG</v>
      </c>
      <c r="AB169" s="136"/>
      <c r="AC169" s="144"/>
      <c r="AD169" s="144"/>
      <c r="AE169" s="144"/>
      <c r="AF169" s="144"/>
      <c r="AG169" s="144"/>
      <c r="AH169" s="145"/>
      <c r="AI169" s="146"/>
      <c r="AJ169" s="68">
        <f t="shared" ref="AJ169" si="654">COUNTIF(AC169:AI169,"●")</f>
        <v>0</v>
      </c>
      <c r="AK169" s="70">
        <f t="shared" ref="AK169" si="655">IF(COUNTA(AC169:AI169)=0,-1,IF(OR(COUNTIF(AC169:AI169,"▲")&gt;6,AND(AC168&lt;$N$9,$N$9&lt;AI168)),0.285,IF(AJ168+AJ169=0,0,AJ169/(AJ169+AJ168))))</f>
        <v>-1</v>
      </c>
      <c r="AL169" s="68" t="str">
        <f>TEXT(AI168,"YYYY-MM")</f>
        <v>2028-07</v>
      </c>
      <c r="AM169" s="69" cm="1">
        <f t="array" ref="AM169">IF(AL169=AL168,0,SUMPRODUCT((AC168:AI168&gt;=$N$8)*(AC168:AI168 &lt;= $N$9)*(TEXT(AC168:AI168,"yyyy-mm")=AL169)*(AC169:AI169 = "●")))</f>
        <v>0</v>
      </c>
      <c r="AN169" s="69" cm="1">
        <f t="array" ref="AN169">IF(AL169=AL168,0,SUMPRODUCT((AC168:AI168&gt;=$N$8)*(AC168:AI168 &lt;= $N$9)*(TEXT(AC168:AI168,"yyyy-mm")=AL169)*(AC169:AI169 = "▲")))</f>
        <v>0</v>
      </c>
      <c r="AO169" s="69" cm="1">
        <f t="array" ref="AO169">IF(AL169=AL168,0,SUMPRODUCT((AC168:AI168&gt;=$N$8)*(AC168:AI168 &lt;= $N$9)*(TEXT(AC168:AI168,"yyyy-mm")=AL169)*(AC169:AI169 = "★")))</f>
        <v>0</v>
      </c>
      <c r="AP169" s="68"/>
      <c r="AQ169" s="19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3"/>
    </row>
    <row r="170" spans="10:55" s="8" customFormat="1" ht="20.25" customHeight="1" x14ac:dyDescent="0.45">
      <c r="J170" s="86"/>
      <c r="K170" s="135"/>
      <c r="L170" s="132">
        <v>122</v>
      </c>
      <c r="M170" s="141">
        <f>S168+1</f>
        <v>46797</v>
      </c>
      <c r="N170" s="141">
        <f t="shared" ref="N170:S170" si="656">M170+1</f>
        <v>46798</v>
      </c>
      <c r="O170" s="141">
        <f t="shared" si="656"/>
        <v>46799</v>
      </c>
      <c r="P170" s="141">
        <f t="shared" si="656"/>
        <v>46800</v>
      </c>
      <c r="Q170" s="141">
        <f t="shared" si="656"/>
        <v>46801</v>
      </c>
      <c r="R170" s="142">
        <f t="shared" si="656"/>
        <v>46802</v>
      </c>
      <c r="S170" s="143">
        <f t="shared" si="656"/>
        <v>46803</v>
      </c>
      <c r="T170" s="135">
        <f t="shared" ref="T170" si="657">COUNTIF(M171:S171,"★")</f>
        <v>0</v>
      </c>
      <c r="U170" s="135"/>
      <c r="V170" s="135" t="str">
        <f>TEXT(M170,"YYYY-MM")</f>
        <v>2028-02</v>
      </c>
      <c r="W170" s="140" cm="1">
        <f t="array" ref="W170">SUMPRODUCT((M170:S170&gt;=$N$8)*(M170:S170 &lt;= $N$9)*(TEXT(M170:S170,"yyyy-mm")=V170)*(M171:S171 = "●"))</f>
        <v>0</v>
      </c>
      <c r="X170" s="140" cm="1">
        <f t="array" ref="X170">SUMPRODUCT((R170:S170&gt;=$N$8)*(R170:S170 &lt;= $N$9)*(TEXT(R170:S170,"yyyy-mm")=V170)*(R171:S171 = "▲"))</f>
        <v>0</v>
      </c>
      <c r="Y170" s="140" cm="1">
        <f t="array" ref="Y170">SUMPRODUCT((M170:S170&gt;=$N$8)*(M170:S170 &lt;= $N$9)*(TEXT(M170:S170,"yyyy-mm")=V170)*(M171:S171 = "★"))</f>
        <v>0</v>
      </c>
      <c r="Z170" s="135"/>
      <c r="AA170" s="135"/>
      <c r="AB170" s="132">
        <v>143</v>
      </c>
      <c r="AC170" s="141">
        <f>AI168+1</f>
        <v>46944</v>
      </c>
      <c r="AD170" s="141">
        <f t="shared" ref="AD170:AI170" si="658">AC170+1</f>
        <v>46945</v>
      </c>
      <c r="AE170" s="141">
        <f t="shared" si="658"/>
        <v>46946</v>
      </c>
      <c r="AF170" s="141">
        <f t="shared" si="658"/>
        <v>46947</v>
      </c>
      <c r="AG170" s="141">
        <f t="shared" si="658"/>
        <v>46948</v>
      </c>
      <c r="AH170" s="142">
        <f t="shared" si="658"/>
        <v>46949</v>
      </c>
      <c r="AI170" s="143">
        <f t="shared" si="658"/>
        <v>46950</v>
      </c>
      <c r="AJ170" s="68">
        <f t="shared" ref="AJ170" si="659">COUNTIF(AC171:AI171,"★")</f>
        <v>0</v>
      </c>
      <c r="AK170" s="68"/>
      <c r="AL170" s="68" t="str">
        <f>TEXT(AC170,"YYYY-MM")</f>
        <v>2028-07</v>
      </c>
      <c r="AM170" s="69" cm="1">
        <f t="array" ref="AM170">SUMPRODUCT((AC170:AI170&gt;=$N$8)*(AC170:AI170 &lt;= $N$9)*(TEXT(AC170:AI170,"yyyy-mm")=AL170)*(AC171:AI171 = "●"))</f>
        <v>0</v>
      </c>
      <c r="AN170" s="69" cm="1">
        <f t="array" ref="AN170">SUMPRODUCT((AH170:AI170&gt;=$N$8)*(AH170:AI170 &lt;= $N$9)*(TEXT(AH170:AI170,"yyyy-mm")=AL170)*(AH171:AI171 = "▲"))</f>
        <v>0</v>
      </c>
      <c r="AO170" s="69" cm="1">
        <f t="array" ref="AO170">SUMPRODUCT((AC170:AI170&gt;=$N$8)*(AC170:AI170 &lt;= $N$9)*(TEXT(AC170:AI170,"yyyy-mm")=AL170)*(AC171:AI171 = "★"))</f>
        <v>0</v>
      </c>
      <c r="AP170" s="68"/>
      <c r="AQ170" s="19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3"/>
    </row>
    <row r="171" spans="10:55" s="8" customFormat="1" ht="20.25" customHeight="1" thickBot="1" x14ac:dyDescent="0.5">
      <c r="J171" s="86"/>
      <c r="K171" s="135" t="str">
        <f t="shared" ref="K171" si="660">IF(U171&gt;=0.285,"OK","NG")</f>
        <v>NG</v>
      </c>
      <c r="L171" s="136"/>
      <c r="M171" s="144"/>
      <c r="N171" s="144"/>
      <c r="O171" s="144"/>
      <c r="P171" s="144"/>
      <c r="Q171" s="144"/>
      <c r="R171" s="145"/>
      <c r="S171" s="146"/>
      <c r="T171" s="135">
        <f t="shared" ref="T171" si="661">COUNTIF(M171:S171,"●")</f>
        <v>0</v>
      </c>
      <c r="U171" s="147">
        <f t="shared" ref="U171" si="662">IF(COUNTA(M171:S171)=0,-1,IF(OR(COUNTIF(M171:S171,"▲")&gt;6,AND(M170&lt;$N$9,$N$9&lt;S170)),0.285,IF(T170+T171=0,0,T171/(T171+T170))))</f>
        <v>-1</v>
      </c>
      <c r="V171" s="135" t="str">
        <f>TEXT(S170,"YYYY-MM")</f>
        <v>2028-02</v>
      </c>
      <c r="W171" s="140" cm="1">
        <f t="array" ref="W171">IF(V171=V170,0,SUMPRODUCT((M170:S170&gt;=$N$8)*(M170:S170 &lt;= $N$9)*(TEXT(M170:S170,"yyyy-mm")=V171)*(M171:S171 = "●")))</f>
        <v>0</v>
      </c>
      <c r="X171" s="140" cm="1">
        <f t="array" ref="X171">IF(V171=V170,0,SUMPRODUCT((M170:S170&gt;=$N$8)*(M170:S170 &lt;= $N$9)*(TEXT(M170:S170,"yyyy-mm")=V171)*(M171:S171 = "▲")))</f>
        <v>0</v>
      </c>
      <c r="Y171" s="140" cm="1">
        <f t="array" ref="Y171">IF(V171=V170,0,SUMPRODUCT((M170:S170&gt;=$N$8)*(M170:S170 &lt;= $N$9)*(TEXT(M170:S170,"yyyy-mm")=V171)*(M171:S171 = "★")))</f>
        <v>0</v>
      </c>
      <c r="Z171" s="135"/>
      <c r="AA171" s="135" t="str">
        <f t="shared" ref="AA171" si="663">IF(AK171&gt;=0.285,"OK","NG")</f>
        <v>NG</v>
      </c>
      <c r="AB171" s="136"/>
      <c r="AC171" s="144"/>
      <c r="AD171" s="144"/>
      <c r="AE171" s="144"/>
      <c r="AF171" s="144"/>
      <c r="AG171" s="144"/>
      <c r="AH171" s="145"/>
      <c r="AI171" s="146"/>
      <c r="AJ171" s="68">
        <f t="shared" ref="AJ171" si="664">COUNTIF(AC171:AI171,"●")</f>
        <v>0</v>
      </c>
      <c r="AK171" s="70">
        <f t="shared" ref="AK171" si="665">IF(COUNTA(AC171:AI171)=0,-1,IF(OR(COUNTIF(AC171:AI171,"▲")&gt;6,AND(AC170&lt;$N$9,$N$9&lt;AI170)),0.285,IF(AJ170+AJ171=0,0,AJ171/(AJ171+AJ170))))</f>
        <v>-1</v>
      </c>
      <c r="AL171" s="68" t="str">
        <f>TEXT(AI170,"YYYY-MM")</f>
        <v>2028-07</v>
      </c>
      <c r="AM171" s="69" cm="1">
        <f t="array" ref="AM171">IF(AL171=AL170,0,SUMPRODUCT((AC170:AI170&gt;=$N$8)*(AC170:AI170 &lt;= $N$9)*(TEXT(AC170:AI170,"yyyy-mm")=AL171)*(AC171:AI171 = "●")))</f>
        <v>0</v>
      </c>
      <c r="AN171" s="69" cm="1">
        <f t="array" ref="AN171">IF(AL171=AL170,0,SUMPRODUCT((AC170:AI170&gt;=$N$8)*(AC170:AI170 &lt;= $N$9)*(TEXT(AC170:AI170,"yyyy-mm")=AL171)*(AC171:AI171 = "▲")))</f>
        <v>0</v>
      </c>
      <c r="AO171" s="69" cm="1">
        <f t="array" ref="AO171">IF(AL171=AL170,0,SUMPRODUCT((AC170:AI170&gt;=$N$8)*(AC170:AI170 &lt;= $N$9)*(TEXT(AC170:AI170,"yyyy-mm")=AL171)*(AC171:AI171 = "★")))</f>
        <v>0</v>
      </c>
      <c r="AP171" s="68"/>
      <c r="AQ171" s="19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3"/>
    </row>
    <row r="172" spans="10:55" s="8" customFormat="1" ht="20.25" customHeight="1" x14ac:dyDescent="0.45">
      <c r="J172" s="86"/>
      <c r="K172" s="135"/>
      <c r="L172" s="132">
        <v>123</v>
      </c>
      <c r="M172" s="141">
        <f>S170+1</f>
        <v>46804</v>
      </c>
      <c r="N172" s="141">
        <f t="shared" ref="N172:S172" si="666">M172+1</f>
        <v>46805</v>
      </c>
      <c r="O172" s="141">
        <f t="shared" si="666"/>
        <v>46806</v>
      </c>
      <c r="P172" s="141">
        <f t="shared" si="666"/>
        <v>46807</v>
      </c>
      <c r="Q172" s="141">
        <f t="shared" si="666"/>
        <v>46808</v>
      </c>
      <c r="R172" s="142">
        <f t="shared" si="666"/>
        <v>46809</v>
      </c>
      <c r="S172" s="143">
        <f t="shared" si="666"/>
        <v>46810</v>
      </c>
      <c r="T172" s="135">
        <f t="shared" ref="T172" si="667">COUNTIF(M173:S173,"★")</f>
        <v>0</v>
      </c>
      <c r="U172" s="135"/>
      <c r="V172" s="135" t="str">
        <f>TEXT(M172,"YYYY-MM")</f>
        <v>2028-02</v>
      </c>
      <c r="W172" s="140" cm="1">
        <f t="array" ref="W172">SUMPRODUCT((M172:S172&gt;=$N$8)*(M172:S172 &lt;= $N$9)*(TEXT(M172:S172,"yyyy-mm")=V172)*(M173:S173 = "●"))</f>
        <v>0</v>
      </c>
      <c r="X172" s="140" cm="1">
        <f t="array" ref="X172">SUMPRODUCT((R172:S172&gt;=$N$8)*(R172:S172 &lt;= $N$9)*(TEXT(R172:S172,"yyyy-mm")=V172)*(R173:S173 = "▲"))</f>
        <v>0</v>
      </c>
      <c r="Y172" s="140" cm="1">
        <f t="array" ref="Y172">SUMPRODUCT((M172:S172&gt;=$N$8)*(M172:S172 &lt;= $N$9)*(TEXT(M172:S172,"yyyy-mm")=V172)*(M173:S173 = "★"))</f>
        <v>0</v>
      </c>
      <c r="Z172" s="135"/>
      <c r="AA172" s="135"/>
      <c r="AB172" s="132">
        <v>144</v>
      </c>
      <c r="AC172" s="141">
        <f>AI170+1</f>
        <v>46951</v>
      </c>
      <c r="AD172" s="141">
        <f t="shared" ref="AD172:AI172" si="668">AC172+1</f>
        <v>46952</v>
      </c>
      <c r="AE172" s="141">
        <f t="shared" si="668"/>
        <v>46953</v>
      </c>
      <c r="AF172" s="141">
        <f t="shared" si="668"/>
        <v>46954</v>
      </c>
      <c r="AG172" s="141">
        <f t="shared" si="668"/>
        <v>46955</v>
      </c>
      <c r="AH172" s="142">
        <f t="shared" si="668"/>
        <v>46956</v>
      </c>
      <c r="AI172" s="143">
        <f t="shared" si="668"/>
        <v>46957</v>
      </c>
      <c r="AJ172" s="68">
        <f t="shared" ref="AJ172" si="669">COUNTIF(AC173:AI173,"★")</f>
        <v>0</v>
      </c>
      <c r="AK172" s="68"/>
      <c r="AL172" s="68" t="str">
        <f>TEXT(AC172,"YYYY-MM")</f>
        <v>2028-07</v>
      </c>
      <c r="AM172" s="69" cm="1">
        <f t="array" ref="AM172">SUMPRODUCT((AC172:AI172&gt;=$N$8)*(AC172:AI172 &lt;= $N$9)*(TEXT(AC172:AI172,"yyyy-mm")=AL172)*(AC173:AI173 = "●"))</f>
        <v>0</v>
      </c>
      <c r="AN172" s="69" cm="1">
        <f t="array" ref="AN172">SUMPRODUCT((AH172:AI172&gt;=$N$8)*(AH172:AI172 &lt;= $N$9)*(TEXT(AH172:AI172,"yyyy-mm")=AL172)*(AH173:AI173 = "▲"))</f>
        <v>0</v>
      </c>
      <c r="AO172" s="69" cm="1">
        <f t="array" ref="AO172">SUMPRODUCT((AC172:AI172&gt;=$N$8)*(AC172:AI172 &lt;= $N$9)*(TEXT(AC172:AI172,"yyyy-mm")=AL172)*(AC173:AI173 = "★"))</f>
        <v>0</v>
      </c>
      <c r="AP172" s="68"/>
      <c r="AQ172" s="19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3"/>
    </row>
    <row r="173" spans="10:55" s="8" customFormat="1" ht="20.25" customHeight="1" thickBot="1" x14ac:dyDescent="0.5">
      <c r="J173" s="86"/>
      <c r="K173" s="135" t="str">
        <f t="shared" ref="K173" si="670">IF(U173&gt;=0.285,"OK","NG")</f>
        <v>NG</v>
      </c>
      <c r="L173" s="136"/>
      <c r="M173" s="144"/>
      <c r="N173" s="144"/>
      <c r="O173" s="144"/>
      <c r="P173" s="144"/>
      <c r="Q173" s="144"/>
      <c r="R173" s="145"/>
      <c r="S173" s="146"/>
      <c r="T173" s="135">
        <f t="shared" ref="T173" si="671">COUNTIF(M173:S173,"●")</f>
        <v>0</v>
      </c>
      <c r="U173" s="147">
        <f t="shared" ref="U173" si="672">IF(COUNTA(M173:S173)=0,-1,IF(OR(COUNTIF(M173:S173,"▲")&gt;6,AND(M172&lt;$N$9,$N$9&lt;S172)),0.285,IF(T172+T173=0,0,T173/(T173+T172))))</f>
        <v>-1</v>
      </c>
      <c r="V173" s="135" t="str">
        <f>TEXT(S172,"YYYY-MM")</f>
        <v>2028-02</v>
      </c>
      <c r="W173" s="140" cm="1">
        <f t="array" ref="W173">IF(V173=V172,0,SUMPRODUCT((M172:S172&gt;=$N$8)*(M172:S172 &lt;= $N$9)*(TEXT(M172:S172,"yyyy-mm")=V173)*(M173:S173 = "●")))</f>
        <v>0</v>
      </c>
      <c r="X173" s="140" cm="1">
        <f t="array" ref="X173">IF(V173=V172,0,SUMPRODUCT((M172:S172&gt;=$N$8)*(M172:S172 &lt;= $N$9)*(TEXT(M172:S172,"yyyy-mm")=V173)*(M173:S173 = "▲")))</f>
        <v>0</v>
      </c>
      <c r="Y173" s="140" cm="1">
        <f t="array" ref="Y173">IF(V173=V172,0,SUMPRODUCT((M172:S172&gt;=$N$8)*(M172:S172 &lt;= $N$9)*(TEXT(M172:S172,"yyyy-mm")=V173)*(M173:S173 = "★")))</f>
        <v>0</v>
      </c>
      <c r="Z173" s="135"/>
      <c r="AA173" s="135" t="str">
        <f t="shared" ref="AA173" si="673">IF(AK173&gt;=0.285,"OK","NG")</f>
        <v>NG</v>
      </c>
      <c r="AB173" s="136"/>
      <c r="AC173" s="144"/>
      <c r="AD173" s="144"/>
      <c r="AE173" s="144"/>
      <c r="AF173" s="144"/>
      <c r="AG173" s="144"/>
      <c r="AH173" s="145"/>
      <c r="AI173" s="146"/>
      <c r="AJ173" s="68">
        <f t="shared" ref="AJ173" si="674">COUNTIF(AC173:AI173,"●")</f>
        <v>0</v>
      </c>
      <c r="AK173" s="70">
        <f t="shared" ref="AK173" si="675">IF(COUNTA(AC173:AI173)=0,-1,IF(OR(COUNTIF(AC173:AI173,"▲")&gt;6,AND(AC172&lt;$N$9,$N$9&lt;AI172)),0.285,IF(AJ172+AJ173=0,0,AJ173/(AJ173+AJ172))))</f>
        <v>-1</v>
      </c>
      <c r="AL173" s="68" t="str">
        <f>TEXT(AI172,"YYYY-MM")</f>
        <v>2028-07</v>
      </c>
      <c r="AM173" s="69" cm="1">
        <f t="array" ref="AM173">IF(AL173=AL172,0,SUMPRODUCT((AC172:AI172&gt;=$N$8)*(AC172:AI172 &lt;= $N$9)*(TEXT(AC172:AI172,"yyyy-mm")=AL173)*(AC173:AI173 = "●")))</f>
        <v>0</v>
      </c>
      <c r="AN173" s="69" cm="1">
        <f t="array" ref="AN173">IF(AL173=AL172,0,SUMPRODUCT((AC172:AI172&gt;=$N$8)*(AC172:AI172 &lt;= $N$9)*(TEXT(AC172:AI172,"yyyy-mm")=AL173)*(AC173:AI173 = "▲")))</f>
        <v>0</v>
      </c>
      <c r="AO173" s="69" cm="1">
        <f t="array" ref="AO173">IF(AL173=AL172,0,SUMPRODUCT((AC172:AI172&gt;=$N$8)*(AC172:AI172 &lt;= $N$9)*(TEXT(AC172:AI172,"yyyy-mm")=AL173)*(AC173:AI173 = "★")))</f>
        <v>0</v>
      </c>
      <c r="AP173" s="68"/>
      <c r="AQ173" s="19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3"/>
    </row>
    <row r="174" spans="10:55" s="8" customFormat="1" ht="20.25" customHeight="1" x14ac:dyDescent="0.45">
      <c r="J174" s="86"/>
      <c r="K174" s="135"/>
      <c r="L174" s="132">
        <v>124</v>
      </c>
      <c r="M174" s="141">
        <f>S172+1</f>
        <v>46811</v>
      </c>
      <c r="N174" s="141">
        <f t="shared" ref="N174:S174" si="676">M174+1</f>
        <v>46812</v>
      </c>
      <c r="O174" s="141">
        <f t="shared" si="676"/>
        <v>46813</v>
      </c>
      <c r="P174" s="141">
        <f t="shared" si="676"/>
        <v>46814</v>
      </c>
      <c r="Q174" s="141">
        <f t="shared" si="676"/>
        <v>46815</v>
      </c>
      <c r="R174" s="142">
        <f t="shared" si="676"/>
        <v>46816</v>
      </c>
      <c r="S174" s="143">
        <f t="shared" si="676"/>
        <v>46817</v>
      </c>
      <c r="T174" s="135">
        <f t="shared" ref="T174" si="677">COUNTIF(M175:S175,"★")</f>
        <v>0</v>
      </c>
      <c r="U174" s="135"/>
      <c r="V174" s="135" t="str">
        <f>TEXT(M174,"YYYY-MM")</f>
        <v>2028-02</v>
      </c>
      <c r="W174" s="140" cm="1">
        <f t="array" ref="W174">SUMPRODUCT((M174:S174&gt;=$N$8)*(M174:S174 &lt;= $N$9)*(TEXT(M174:S174,"yyyy-mm")=V174)*(M175:S175 = "●"))</f>
        <v>0</v>
      </c>
      <c r="X174" s="140" cm="1">
        <f t="array" ref="X174">SUMPRODUCT((R174:S174&gt;=$N$8)*(R174:S174 &lt;= $N$9)*(TEXT(R174:S174,"yyyy-mm")=V174)*(R175:S175 = "▲"))</f>
        <v>0</v>
      </c>
      <c r="Y174" s="140" cm="1">
        <f t="array" ref="Y174">SUMPRODUCT((M174:S174&gt;=$N$8)*(M174:S174 &lt;= $N$9)*(TEXT(M174:S174,"yyyy-mm")=V174)*(M175:S175 = "★"))</f>
        <v>0</v>
      </c>
      <c r="Z174" s="135"/>
      <c r="AA174" s="135"/>
      <c r="AB174" s="132">
        <v>145</v>
      </c>
      <c r="AC174" s="141">
        <f>AI172+1</f>
        <v>46958</v>
      </c>
      <c r="AD174" s="141">
        <f t="shared" ref="AD174:AI174" si="678">AC174+1</f>
        <v>46959</v>
      </c>
      <c r="AE174" s="141">
        <f t="shared" si="678"/>
        <v>46960</v>
      </c>
      <c r="AF174" s="141">
        <f t="shared" si="678"/>
        <v>46961</v>
      </c>
      <c r="AG174" s="141">
        <f t="shared" si="678"/>
        <v>46962</v>
      </c>
      <c r="AH174" s="142">
        <f t="shared" si="678"/>
        <v>46963</v>
      </c>
      <c r="AI174" s="143">
        <f t="shared" si="678"/>
        <v>46964</v>
      </c>
      <c r="AJ174" s="68">
        <f t="shared" ref="AJ174" si="679">COUNTIF(AC175:AI175,"★")</f>
        <v>0</v>
      </c>
      <c r="AK174" s="68"/>
      <c r="AL174" s="68" t="str">
        <f>TEXT(AC174,"YYYY-MM")</f>
        <v>2028-07</v>
      </c>
      <c r="AM174" s="69" cm="1">
        <f t="array" ref="AM174">SUMPRODUCT((AC174:AI174&gt;=$N$8)*(AC174:AI174 &lt;= $N$9)*(TEXT(AC174:AI174,"yyyy-mm")=AL174)*(AC175:AI175 = "●"))</f>
        <v>0</v>
      </c>
      <c r="AN174" s="69" cm="1">
        <f t="array" ref="AN174">SUMPRODUCT((AH174:AI174&gt;=$N$8)*(AH174:AI174 &lt;= $N$9)*(TEXT(AH174:AI174,"yyyy-mm")=AL174)*(AH175:AI175 = "▲"))</f>
        <v>0</v>
      </c>
      <c r="AO174" s="69" cm="1">
        <f t="array" ref="AO174">SUMPRODUCT((AC174:AI174&gt;=$N$8)*(AC174:AI174 &lt;= $N$9)*(TEXT(AC174:AI174,"yyyy-mm")=AL174)*(AC175:AI175 = "★"))</f>
        <v>0</v>
      </c>
      <c r="AP174" s="68"/>
      <c r="AQ174" s="19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3"/>
    </row>
    <row r="175" spans="10:55" s="8" customFormat="1" ht="20.25" customHeight="1" thickBot="1" x14ac:dyDescent="0.5">
      <c r="J175" s="86"/>
      <c r="K175" s="135" t="str">
        <f t="shared" ref="K175" si="680">IF(U175&gt;=0.285,"OK","NG")</f>
        <v>NG</v>
      </c>
      <c r="L175" s="136"/>
      <c r="M175" s="144"/>
      <c r="N175" s="144"/>
      <c r="O175" s="144"/>
      <c r="P175" s="144"/>
      <c r="Q175" s="144"/>
      <c r="R175" s="145"/>
      <c r="S175" s="146"/>
      <c r="T175" s="135">
        <f t="shared" ref="T175" si="681">COUNTIF(M175:S175,"●")</f>
        <v>0</v>
      </c>
      <c r="U175" s="147">
        <f t="shared" ref="U175" si="682">IF(COUNTA(M175:S175)=0,-1,IF(OR(COUNTIF(M175:S175,"▲")&gt;6,AND(M174&lt;$N$9,$N$9&lt;S174)),0.285,IF(T174+T175=0,0,T175/(T175+T174))))</f>
        <v>-1</v>
      </c>
      <c r="V175" s="135" t="str">
        <f>TEXT(S174,"YYYY-MM")</f>
        <v>2028-03</v>
      </c>
      <c r="W175" s="140" cm="1">
        <f t="array" ref="W175">IF(V175=V174,0,SUMPRODUCT((M174:S174&gt;=$N$8)*(M174:S174 &lt;= $N$9)*(TEXT(M174:S174,"yyyy-mm")=V175)*(M175:S175 = "●")))</f>
        <v>0</v>
      </c>
      <c r="X175" s="140" cm="1">
        <f t="array" ref="X175">IF(V175=V174,0,SUMPRODUCT((M174:S174&gt;=$N$8)*(M174:S174 &lt;= $N$9)*(TEXT(M174:S174,"yyyy-mm")=V175)*(M175:S175 = "▲")))</f>
        <v>0</v>
      </c>
      <c r="Y175" s="140" cm="1">
        <f t="array" ref="Y175">IF(V175=V174,0,SUMPRODUCT((M174:S174&gt;=$N$8)*(M174:S174 &lt;= $N$9)*(TEXT(M174:S174,"yyyy-mm")=V175)*(M175:S175 = "★")))</f>
        <v>0</v>
      </c>
      <c r="Z175" s="135"/>
      <c r="AA175" s="135" t="str">
        <f t="shared" ref="AA175" si="683">IF(AK175&gt;=0.285,"OK","NG")</f>
        <v>NG</v>
      </c>
      <c r="AB175" s="136"/>
      <c r="AC175" s="144"/>
      <c r="AD175" s="144"/>
      <c r="AE175" s="144"/>
      <c r="AF175" s="144"/>
      <c r="AG175" s="144"/>
      <c r="AH175" s="145"/>
      <c r="AI175" s="146"/>
      <c r="AJ175" s="68">
        <f t="shared" ref="AJ175" si="684">COUNTIF(AC175:AI175,"●")</f>
        <v>0</v>
      </c>
      <c r="AK175" s="70">
        <f t="shared" ref="AK175" si="685">IF(COUNTA(AC175:AI175)=0,-1,IF(OR(COUNTIF(AC175:AI175,"▲")&gt;6,AND(AC174&lt;$N$9,$N$9&lt;AI174)),0.285,IF(AJ174+AJ175=0,0,AJ175/(AJ175+AJ174))))</f>
        <v>-1</v>
      </c>
      <c r="AL175" s="68" t="str">
        <f>TEXT(AI174,"YYYY-MM")</f>
        <v>2028-07</v>
      </c>
      <c r="AM175" s="69" cm="1">
        <f t="array" ref="AM175">IF(AL175=AL174,0,SUMPRODUCT((AC174:AI174&gt;=$N$8)*(AC174:AI174 &lt;= $N$9)*(TEXT(AC174:AI174,"yyyy-mm")=AL175)*(AC175:AI175 = "●")))</f>
        <v>0</v>
      </c>
      <c r="AN175" s="69" cm="1">
        <f t="array" ref="AN175">IF(AL175=AL174,0,SUMPRODUCT((AC174:AI174&gt;=$N$8)*(AC174:AI174 &lt;= $N$9)*(TEXT(AC174:AI174,"yyyy-mm")=AL175)*(AC175:AI175 = "▲")))</f>
        <v>0</v>
      </c>
      <c r="AO175" s="69" cm="1">
        <f t="array" ref="AO175">IF(AL175=AL174,0,SUMPRODUCT((AC174:AI174&gt;=$N$8)*(AC174:AI174 &lt;= $N$9)*(TEXT(AC174:AI174,"yyyy-mm")=AL175)*(AC175:AI175 = "★")))</f>
        <v>0</v>
      </c>
      <c r="AP175" s="68"/>
      <c r="AQ175" s="19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3"/>
    </row>
    <row r="176" spans="10:55" s="8" customFormat="1" ht="20.25" customHeight="1" x14ac:dyDescent="0.45">
      <c r="J176" s="86"/>
      <c r="K176" s="135"/>
      <c r="L176" s="132">
        <v>125</v>
      </c>
      <c r="M176" s="141">
        <f>S174+1</f>
        <v>46818</v>
      </c>
      <c r="N176" s="141">
        <f t="shared" ref="N176:S176" si="686">M176+1</f>
        <v>46819</v>
      </c>
      <c r="O176" s="141">
        <f t="shared" si="686"/>
        <v>46820</v>
      </c>
      <c r="P176" s="141">
        <f t="shared" si="686"/>
        <v>46821</v>
      </c>
      <c r="Q176" s="141">
        <f t="shared" si="686"/>
        <v>46822</v>
      </c>
      <c r="R176" s="142">
        <f t="shared" si="686"/>
        <v>46823</v>
      </c>
      <c r="S176" s="143">
        <f t="shared" si="686"/>
        <v>46824</v>
      </c>
      <c r="T176" s="135">
        <f t="shared" ref="T176" si="687">COUNTIF(M177:S177,"★")</f>
        <v>0</v>
      </c>
      <c r="U176" s="135"/>
      <c r="V176" s="135" t="str">
        <f>TEXT(M176,"YYYY-MM")</f>
        <v>2028-03</v>
      </c>
      <c r="W176" s="140" cm="1">
        <f t="array" ref="W176">SUMPRODUCT((M176:S176&gt;=$N$8)*(M176:S176 &lt;= $N$9)*(TEXT(M176:S176,"yyyy-mm")=V176)*(M177:S177 = "●"))</f>
        <v>0</v>
      </c>
      <c r="X176" s="140" cm="1">
        <f t="array" ref="X176">SUMPRODUCT((R176:S176&gt;=$N$8)*(R176:S176 &lt;= $N$9)*(TEXT(R176:S176,"yyyy-mm")=V176)*(R177:S177 = "▲"))</f>
        <v>0</v>
      </c>
      <c r="Y176" s="140" cm="1">
        <f t="array" ref="Y176">SUMPRODUCT((M176:S176&gt;=$N$8)*(M176:S176 &lt;= $N$9)*(TEXT(M176:S176,"yyyy-mm")=V176)*(M177:S177 = "★"))</f>
        <v>0</v>
      </c>
      <c r="Z176" s="135"/>
      <c r="AA176" s="135"/>
      <c r="AB176" s="132">
        <v>146</v>
      </c>
      <c r="AC176" s="141">
        <f>AI174+1</f>
        <v>46965</v>
      </c>
      <c r="AD176" s="141">
        <f t="shared" ref="AD176:AI176" si="688">AC176+1</f>
        <v>46966</v>
      </c>
      <c r="AE176" s="141">
        <f t="shared" si="688"/>
        <v>46967</v>
      </c>
      <c r="AF176" s="141">
        <f t="shared" si="688"/>
        <v>46968</v>
      </c>
      <c r="AG176" s="141">
        <f t="shared" si="688"/>
        <v>46969</v>
      </c>
      <c r="AH176" s="142">
        <f t="shared" si="688"/>
        <v>46970</v>
      </c>
      <c r="AI176" s="143">
        <f t="shared" si="688"/>
        <v>46971</v>
      </c>
      <c r="AJ176" s="68">
        <f t="shared" ref="AJ176" si="689">COUNTIF(AC177:AI177,"★")</f>
        <v>0</v>
      </c>
      <c r="AK176" s="68"/>
      <c r="AL176" s="68" t="str">
        <f>TEXT(AC176,"YYYY-MM")</f>
        <v>2028-07</v>
      </c>
      <c r="AM176" s="69" cm="1">
        <f t="array" ref="AM176">SUMPRODUCT((AC176:AI176&gt;=$N$8)*(AC176:AI176 &lt;= $N$9)*(TEXT(AC176:AI176,"yyyy-mm")=AL176)*(AC177:AI177 = "●"))</f>
        <v>0</v>
      </c>
      <c r="AN176" s="69" cm="1">
        <f t="array" ref="AN176">SUMPRODUCT((AH176:AI176&gt;=$N$8)*(AH176:AI176 &lt;= $N$9)*(TEXT(AH176:AI176,"yyyy-mm")=AL176)*(AH177:AI177 = "▲"))</f>
        <v>0</v>
      </c>
      <c r="AO176" s="69" cm="1">
        <f t="array" ref="AO176">SUMPRODUCT((AC176:AI176&gt;=$N$8)*(AC176:AI176 &lt;= $N$9)*(TEXT(AC176:AI176,"yyyy-mm")=AL176)*(AC177:AI177 = "★"))</f>
        <v>0</v>
      </c>
      <c r="AP176" s="68"/>
      <c r="AQ176" s="19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3"/>
    </row>
    <row r="177" spans="9:55" s="8" customFormat="1" ht="20.25" customHeight="1" thickBot="1" x14ac:dyDescent="0.5">
      <c r="J177" s="86"/>
      <c r="K177" s="135" t="str">
        <f t="shared" ref="K177" si="690">IF(U177&gt;=0.285,"OK","NG")</f>
        <v>NG</v>
      </c>
      <c r="L177" s="136"/>
      <c r="M177" s="144"/>
      <c r="N177" s="144"/>
      <c r="O177" s="144"/>
      <c r="P177" s="144"/>
      <c r="Q177" s="144"/>
      <c r="R177" s="145"/>
      <c r="S177" s="146"/>
      <c r="T177" s="135">
        <f t="shared" ref="T177" si="691">COUNTIF(M177:S177,"●")</f>
        <v>0</v>
      </c>
      <c r="U177" s="147">
        <f t="shared" ref="U177" si="692">IF(COUNTA(M177:S177)=0,-1,IF(OR(COUNTIF(M177:S177,"▲")&gt;6,AND(M176&lt;$N$9,$N$9&lt;S176)),0.285,IF(T176+T177=0,0,T177/(T177+T176))))</f>
        <v>-1</v>
      </c>
      <c r="V177" s="135" t="str">
        <f>TEXT(S176,"YYYY-MM")</f>
        <v>2028-03</v>
      </c>
      <c r="W177" s="140" cm="1">
        <f t="array" ref="W177">IF(V177=V176,0,SUMPRODUCT((M176:S176&gt;=$N$8)*(M176:S176 &lt;= $N$9)*(TEXT(M176:S176,"yyyy-mm")=V177)*(M177:S177 = "●")))</f>
        <v>0</v>
      </c>
      <c r="X177" s="140" cm="1">
        <f t="array" ref="X177">IF(V177=V176,0,SUMPRODUCT((M176:S176&gt;=$N$8)*(M176:S176 &lt;= $N$9)*(TEXT(M176:S176,"yyyy-mm")=V177)*(M177:S177 = "▲")))</f>
        <v>0</v>
      </c>
      <c r="Y177" s="140" cm="1">
        <f t="array" ref="Y177">IF(V177=V176,0,SUMPRODUCT((M176:S176&gt;=$N$8)*(M176:S176 &lt;= $N$9)*(TEXT(M176:S176,"yyyy-mm")=V177)*(M177:S177 = "★")))</f>
        <v>0</v>
      </c>
      <c r="Z177" s="135"/>
      <c r="AA177" s="135" t="str">
        <f t="shared" ref="AA177" si="693">IF(AK177&gt;=0.285,"OK","NG")</f>
        <v>NG</v>
      </c>
      <c r="AB177" s="136"/>
      <c r="AC177" s="144"/>
      <c r="AD177" s="144"/>
      <c r="AE177" s="144"/>
      <c r="AF177" s="144"/>
      <c r="AG177" s="144"/>
      <c r="AH177" s="145"/>
      <c r="AI177" s="146"/>
      <c r="AJ177" s="68">
        <f t="shared" ref="AJ177" si="694">COUNTIF(AC177:AI177,"●")</f>
        <v>0</v>
      </c>
      <c r="AK177" s="70">
        <f t="shared" ref="AK177" si="695">IF(COUNTA(AC177:AI177)=0,-1,IF(OR(COUNTIF(AC177:AI177,"▲")&gt;6,AND(AC176&lt;$N$9,$N$9&lt;AI176)),0.285,IF(AJ176+AJ177=0,0,AJ177/(AJ177+AJ176))))</f>
        <v>-1</v>
      </c>
      <c r="AL177" s="68" t="str">
        <f>TEXT(AI176,"YYYY-MM")</f>
        <v>2028-08</v>
      </c>
      <c r="AM177" s="69" cm="1">
        <f t="array" ref="AM177">IF(AL177=AL176,0,SUMPRODUCT((AC176:AI176&gt;=$N$8)*(AC176:AI176 &lt;= $N$9)*(TEXT(AC176:AI176,"yyyy-mm")=AL177)*(AC177:AI177 = "●")))</f>
        <v>0</v>
      </c>
      <c r="AN177" s="69" cm="1">
        <f t="array" ref="AN177">IF(AL177=AL176,0,SUMPRODUCT((AC176:AI176&gt;=$N$8)*(AC176:AI176 &lt;= $N$9)*(TEXT(AC176:AI176,"yyyy-mm")=AL177)*(AC177:AI177 = "▲")))</f>
        <v>0</v>
      </c>
      <c r="AO177" s="69" cm="1">
        <f t="array" ref="AO177">IF(AL177=AL176,0,SUMPRODUCT((AC176:AI176&gt;=$N$8)*(AC176:AI176 &lt;= $N$9)*(TEXT(AC176:AI176,"yyyy-mm")=AL177)*(AC177:AI177 = "★")))</f>
        <v>0</v>
      </c>
      <c r="AP177" s="68"/>
      <c r="AQ177" s="19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3"/>
    </row>
    <row r="178" spans="9:55" s="8" customFormat="1" ht="20.25" customHeight="1" x14ac:dyDescent="0.45">
      <c r="J178" s="86"/>
      <c r="K178" s="135"/>
      <c r="L178" s="132">
        <v>126</v>
      </c>
      <c r="M178" s="141">
        <f>S176+1</f>
        <v>46825</v>
      </c>
      <c r="N178" s="141">
        <f t="shared" ref="N178:S178" si="696">M178+1</f>
        <v>46826</v>
      </c>
      <c r="O178" s="141">
        <f t="shared" si="696"/>
        <v>46827</v>
      </c>
      <c r="P178" s="141">
        <f t="shared" si="696"/>
        <v>46828</v>
      </c>
      <c r="Q178" s="141">
        <f t="shared" si="696"/>
        <v>46829</v>
      </c>
      <c r="R178" s="142">
        <f t="shared" si="696"/>
        <v>46830</v>
      </c>
      <c r="S178" s="143">
        <f t="shared" si="696"/>
        <v>46831</v>
      </c>
      <c r="T178" s="135">
        <f t="shared" ref="T178" si="697">COUNTIF(M179:S179,"★")</f>
        <v>0</v>
      </c>
      <c r="U178" s="135"/>
      <c r="V178" s="135" t="str">
        <f>TEXT(M178,"YYYY-MM")</f>
        <v>2028-03</v>
      </c>
      <c r="W178" s="140" cm="1">
        <f t="array" ref="W178">SUMPRODUCT((M178:S178&gt;=$N$8)*(M178:S178 &lt;= $N$9)*(TEXT(M178:S178,"yyyy-mm")=V178)*(M179:S179 = "●"))</f>
        <v>0</v>
      </c>
      <c r="X178" s="140" cm="1">
        <f t="array" ref="X178">SUMPRODUCT((R178:S178&gt;=$N$8)*(R178:S178 &lt;= $N$9)*(TEXT(R178:S178,"yyyy-mm")=V178)*(R179:S179 = "▲"))</f>
        <v>0</v>
      </c>
      <c r="Y178" s="140" cm="1">
        <f t="array" ref="Y178">SUMPRODUCT((M178:S178&gt;=$N$8)*(M178:S178 &lt;= $N$9)*(TEXT(M178:S178,"yyyy-mm")=V178)*(M179:S179 = "★"))</f>
        <v>0</v>
      </c>
      <c r="Z178" s="135"/>
      <c r="AA178" s="135"/>
      <c r="AB178" s="132">
        <v>147</v>
      </c>
      <c r="AC178" s="141">
        <f>AI176+1</f>
        <v>46972</v>
      </c>
      <c r="AD178" s="141">
        <f t="shared" ref="AD178:AI178" si="698">AC178+1</f>
        <v>46973</v>
      </c>
      <c r="AE178" s="141">
        <f t="shared" si="698"/>
        <v>46974</v>
      </c>
      <c r="AF178" s="141">
        <f t="shared" si="698"/>
        <v>46975</v>
      </c>
      <c r="AG178" s="141">
        <f t="shared" si="698"/>
        <v>46976</v>
      </c>
      <c r="AH178" s="142">
        <f t="shared" si="698"/>
        <v>46977</v>
      </c>
      <c r="AI178" s="143">
        <f t="shared" si="698"/>
        <v>46978</v>
      </c>
      <c r="AJ178" s="68">
        <f t="shared" ref="AJ178" si="699">COUNTIF(AC179:AI179,"★")</f>
        <v>0</v>
      </c>
      <c r="AK178" s="68"/>
      <c r="AL178" s="68" t="str">
        <f>TEXT(AC178,"YYYY-MM")</f>
        <v>2028-08</v>
      </c>
      <c r="AM178" s="69" cm="1">
        <f t="array" ref="AM178">SUMPRODUCT((AC178:AI178&gt;=$N$8)*(AC178:AI178 &lt;= $N$9)*(TEXT(AC178:AI178,"yyyy-mm")=AL178)*(AC179:AI179 = "●"))</f>
        <v>0</v>
      </c>
      <c r="AN178" s="69" cm="1">
        <f t="array" ref="AN178">SUMPRODUCT((AH178:AI178&gt;=$N$8)*(AH178:AI178 &lt;= $N$9)*(TEXT(AH178:AI178,"yyyy-mm")=AL178)*(AH179:AI179 = "▲"))</f>
        <v>0</v>
      </c>
      <c r="AO178" s="69" cm="1">
        <f t="array" ref="AO178">SUMPRODUCT((AC178:AI178&gt;=$N$8)*(AC178:AI178 &lt;= $N$9)*(TEXT(AC178:AI178,"yyyy-mm")=AL178)*(AC179:AI179 = "★"))</f>
        <v>0</v>
      </c>
      <c r="AP178" s="68"/>
      <c r="AQ178" s="19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3"/>
    </row>
    <row r="179" spans="9:55" s="8" customFormat="1" ht="20.25" customHeight="1" thickBot="1" x14ac:dyDescent="0.5">
      <c r="J179" s="86"/>
      <c r="K179" s="135" t="str">
        <f t="shared" ref="K179" si="700">IF(U179&gt;=0.285,"OK","NG")</f>
        <v>NG</v>
      </c>
      <c r="L179" s="136"/>
      <c r="M179" s="144"/>
      <c r="N179" s="144"/>
      <c r="O179" s="144"/>
      <c r="P179" s="144"/>
      <c r="Q179" s="144"/>
      <c r="R179" s="145"/>
      <c r="S179" s="146"/>
      <c r="T179" s="135">
        <f t="shared" ref="T179" si="701">COUNTIF(M179:S179,"●")</f>
        <v>0</v>
      </c>
      <c r="U179" s="147">
        <f t="shared" ref="U179" si="702">IF(COUNTA(M179:S179)=0,-1,IF(OR(COUNTIF(M179:S179,"▲")&gt;6,AND(M178&lt;$N$9,$N$9&lt;S178)),0.285,IF(T178+T179=0,0,T179/(T179+T178))))</f>
        <v>-1</v>
      </c>
      <c r="V179" s="135" t="str">
        <f>TEXT(S178,"YYYY-MM")</f>
        <v>2028-03</v>
      </c>
      <c r="W179" s="140" cm="1">
        <f t="array" ref="W179">IF(V179=V178,0,SUMPRODUCT((M178:S178&gt;=$N$8)*(M178:S178 &lt;= $N$9)*(TEXT(M178:S178,"yyyy-mm")=V179)*(M179:S179 = "●")))</f>
        <v>0</v>
      </c>
      <c r="X179" s="140" cm="1">
        <f t="array" ref="X179">IF(V179=V178,0,SUMPRODUCT((M178:S178&gt;=$N$8)*(M178:S178 &lt;= $N$9)*(TEXT(M178:S178,"yyyy-mm")=V179)*(M179:S179 = "▲")))</f>
        <v>0</v>
      </c>
      <c r="Y179" s="140" cm="1">
        <f t="array" ref="Y179">IF(V179=V178,0,SUMPRODUCT((M178:S178&gt;=$N$8)*(M178:S178 &lt;= $N$9)*(TEXT(M178:S178,"yyyy-mm")=V179)*(M179:S179 = "★")))</f>
        <v>0</v>
      </c>
      <c r="Z179" s="135"/>
      <c r="AA179" s="135" t="str">
        <f t="shared" ref="AA179" si="703">IF(AK179&gt;=0.285,"OK","NG")</f>
        <v>NG</v>
      </c>
      <c r="AB179" s="136"/>
      <c r="AC179" s="144"/>
      <c r="AD179" s="144"/>
      <c r="AE179" s="144"/>
      <c r="AF179" s="144"/>
      <c r="AG179" s="144"/>
      <c r="AH179" s="145"/>
      <c r="AI179" s="146"/>
      <c r="AJ179" s="68">
        <f t="shared" ref="AJ179" si="704">COUNTIF(AC179:AI179,"●")</f>
        <v>0</v>
      </c>
      <c r="AK179" s="70">
        <f t="shared" ref="AK179" si="705">IF(COUNTA(AC179:AI179)=0,-1,IF(OR(COUNTIF(AC179:AI179,"▲")&gt;6,AND(AC178&lt;$N$9,$N$9&lt;AI178)),0.285,IF(AJ178+AJ179=0,0,AJ179/(AJ179+AJ178))))</f>
        <v>-1</v>
      </c>
      <c r="AL179" s="68" t="str">
        <f>TEXT(AI178,"YYYY-MM")</f>
        <v>2028-08</v>
      </c>
      <c r="AM179" s="69" cm="1">
        <f t="array" ref="AM179">IF(AL179=AL178,0,SUMPRODUCT((AC178:AI178&gt;=$N$8)*(AC178:AI178 &lt;= $N$9)*(TEXT(AC178:AI178,"yyyy-mm")=AL179)*(AC179:AI179 = "●")))</f>
        <v>0</v>
      </c>
      <c r="AN179" s="69" cm="1">
        <f t="array" ref="AN179">IF(AL179=AL178,0,SUMPRODUCT((AC178:AI178&gt;=$N$8)*(AC178:AI178 &lt;= $N$9)*(TEXT(AC178:AI178,"yyyy-mm")=AL179)*(AC179:AI179 = "▲")))</f>
        <v>0</v>
      </c>
      <c r="AO179" s="69" cm="1">
        <f t="array" ref="AO179">IF(AL179=AL178,0,SUMPRODUCT((AC178:AI178&gt;=$N$8)*(AC178:AI178 &lt;= $N$9)*(TEXT(AC178:AI178,"yyyy-mm")=AL179)*(AC179:AI179 = "★")))</f>
        <v>0</v>
      </c>
      <c r="AP179" s="68"/>
      <c r="AQ179" s="19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3"/>
    </row>
    <row r="180" spans="9:55" s="8" customFormat="1" ht="20.25" customHeight="1" x14ac:dyDescent="0.45">
      <c r="J180" s="86"/>
      <c r="K180" s="135"/>
      <c r="L180" s="132">
        <v>127</v>
      </c>
      <c r="M180" s="141">
        <f>S178+1</f>
        <v>46832</v>
      </c>
      <c r="N180" s="141">
        <f t="shared" ref="N180:S180" si="706">M180+1</f>
        <v>46833</v>
      </c>
      <c r="O180" s="141">
        <f t="shared" si="706"/>
        <v>46834</v>
      </c>
      <c r="P180" s="141">
        <f t="shared" si="706"/>
        <v>46835</v>
      </c>
      <c r="Q180" s="141">
        <f t="shared" si="706"/>
        <v>46836</v>
      </c>
      <c r="R180" s="142">
        <f t="shared" si="706"/>
        <v>46837</v>
      </c>
      <c r="S180" s="143">
        <f t="shared" si="706"/>
        <v>46838</v>
      </c>
      <c r="T180" s="135">
        <f t="shared" ref="T180" si="707">COUNTIF(M181:S181,"★")</f>
        <v>0</v>
      </c>
      <c r="U180" s="135"/>
      <c r="V180" s="135" t="str">
        <f>TEXT(M180,"YYYY-MM")</f>
        <v>2028-03</v>
      </c>
      <c r="W180" s="140" cm="1">
        <f t="array" ref="W180">SUMPRODUCT((M180:S180&gt;=$N$8)*(M180:S180 &lt;= $N$9)*(TEXT(M180:S180,"yyyy-mm")=V180)*(M181:S181 = "●"))</f>
        <v>0</v>
      </c>
      <c r="X180" s="140" cm="1">
        <f t="array" ref="X180">SUMPRODUCT((R180:S180&gt;=$N$8)*(R180:S180 &lt;= $N$9)*(TEXT(R180:S180,"yyyy-mm")=V180)*(R181:S181 = "▲"))</f>
        <v>0</v>
      </c>
      <c r="Y180" s="140" cm="1">
        <f t="array" ref="Y180">SUMPRODUCT((M180:S180&gt;=$N$8)*(M180:S180 &lt;= $N$9)*(TEXT(M180:S180,"yyyy-mm")=V180)*(M181:S181 = "★"))</f>
        <v>0</v>
      </c>
      <c r="Z180" s="135"/>
      <c r="AA180" s="135"/>
      <c r="AB180" s="132">
        <v>148</v>
      </c>
      <c r="AC180" s="141">
        <f>AI178+1</f>
        <v>46979</v>
      </c>
      <c r="AD180" s="141">
        <f t="shared" ref="AD180:AI180" si="708">AC180+1</f>
        <v>46980</v>
      </c>
      <c r="AE180" s="141">
        <f t="shared" si="708"/>
        <v>46981</v>
      </c>
      <c r="AF180" s="141">
        <f t="shared" si="708"/>
        <v>46982</v>
      </c>
      <c r="AG180" s="141">
        <f t="shared" si="708"/>
        <v>46983</v>
      </c>
      <c r="AH180" s="142">
        <f t="shared" si="708"/>
        <v>46984</v>
      </c>
      <c r="AI180" s="143">
        <f t="shared" si="708"/>
        <v>46985</v>
      </c>
      <c r="AJ180" s="68">
        <f t="shared" ref="AJ180" si="709">COUNTIF(AC181:AI181,"★")</f>
        <v>0</v>
      </c>
      <c r="AK180" s="68"/>
      <c r="AL180" s="68" t="str">
        <f>TEXT(AC180,"YYYY-MM")</f>
        <v>2028-08</v>
      </c>
      <c r="AM180" s="69" cm="1">
        <f t="array" ref="AM180">SUMPRODUCT((AC180:AI180&gt;=$N$8)*(AC180:AI180 &lt;= $N$9)*(TEXT(AC180:AI180,"yyyy-mm")=AL180)*(AC181:AI181 = "●"))</f>
        <v>0</v>
      </c>
      <c r="AN180" s="69" cm="1">
        <f t="array" ref="AN180">SUMPRODUCT((AH180:AI180&gt;=$N$8)*(AH180:AI180 &lt;= $N$9)*(TEXT(AH180:AI180,"yyyy-mm")=AL180)*(AH181:AI181 = "▲"))</f>
        <v>0</v>
      </c>
      <c r="AO180" s="69" cm="1">
        <f t="array" ref="AO180">SUMPRODUCT((AC180:AI180&gt;=$N$8)*(AC180:AI180 &lt;= $N$9)*(TEXT(AC180:AI180,"yyyy-mm")=AL180)*(AC181:AI181 = "★"))</f>
        <v>0</v>
      </c>
      <c r="AP180" s="68"/>
      <c r="AQ180" s="19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3"/>
    </row>
    <row r="181" spans="9:55" s="8" customFormat="1" ht="20.25" customHeight="1" thickBot="1" x14ac:dyDescent="0.5">
      <c r="J181" s="86"/>
      <c r="K181" s="135" t="str">
        <f t="shared" ref="K181" si="710">IF(U181&gt;=0.285,"OK","NG")</f>
        <v>NG</v>
      </c>
      <c r="L181" s="136"/>
      <c r="M181" s="144"/>
      <c r="N181" s="144"/>
      <c r="O181" s="144"/>
      <c r="P181" s="144"/>
      <c r="Q181" s="144"/>
      <c r="R181" s="145"/>
      <c r="S181" s="146"/>
      <c r="T181" s="135">
        <f t="shared" ref="T181" si="711">COUNTIF(M181:S181,"●")</f>
        <v>0</v>
      </c>
      <c r="U181" s="147">
        <f t="shared" ref="U181" si="712">IF(COUNTA(M181:S181)=0,-1,IF(OR(COUNTIF(M181:S181,"▲")&gt;6,AND(M180&lt;$N$9,$N$9&lt;S180)),0.285,IF(T180+T181=0,0,T181/(T181+T180))))</f>
        <v>-1</v>
      </c>
      <c r="V181" s="135" t="str">
        <f>TEXT(S180,"YYYY-MM")</f>
        <v>2028-03</v>
      </c>
      <c r="W181" s="140" cm="1">
        <f t="array" ref="W181">IF(V181=V180,0,SUMPRODUCT((M180:S180&gt;=$N$8)*(M180:S180 &lt;= $N$9)*(TEXT(M180:S180,"yyyy-mm")=V181)*(M181:S181 = "●")))</f>
        <v>0</v>
      </c>
      <c r="X181" s="140" cm="1">
        <f t="array" ref="X181">IF(V181=V180,0,SUMPRODUCT((M180:S180&gt;=$N$8)*(M180:S180 &lt;= $N$9)*(TEXT(M180:S180,"yyyy-mm")=V181)*(M181:S181 = "▲")))</f>
        <v>0</v>
      </c>
      <c r="Y181" s="140" cm="1">
        <f t="array" ref="Y181">IF(V181=V180,0,SUMPRODUCT((M180:S180&gt;=$N$8)*(M180:S180 &lt;= $N$9)*(TEXT(M180:S180,"yyyy-mm")=V181)*(M181:S181 = "★")))</f>
        <v>0</v>
      </c>
      <c r="Z181" s="135"/>
      <c r="AA181" s="135" t="str">
        <f t="shared" ref="AA181" si="713">IF(AK181&gt;=0.285,"OK","NG")</f>
        <v>NG</v>
      </c>
      <c r="AB181" s="136"/>
      <c r="AC181" s="144"/>
      <c r="AD181" s="144"/>
      <c r="AE181" s="144"/>
      <c r="AF181" s="144"/>
      <c r="AG181" s="144"/>
      <c r="AH181" s="145"/>
      <c r="AI181" s="146"/>
      <c r="AJ181" s="68">
        <f t="shared" ref="AJ181" si="714">COUNTIF(AC181:AI181,"●")</f>
        <v>0</v>
      </c>
      <c r="AK181" s="70">
        <f t="shared" ref="AK181" si="715">IF(COUNTA(AC181:AI181)=0,-1,IF(OR(COUNTIF(AC181:AI181,"▲")&gt;6,AND(AC180&lt;$N$9,$N$9&lt;AI180)),0.285,IF(AJ180+AJ181=0,0,AJ181/(AJ181+AJ180))))</f>
        <v>-1</v>
      </c>
      <c r="AL181" s="68" t="str">
        <f>TEXT(AI180,"YYYY-MM")</f>
        <v>2028-08</v>
      </c>
      <c r="AM181" s="69" cm="1">
        <f t="array" ref="AM181">IF(AL181=AL180,0,SUMPRODUCT((AC180:AI180&gt;=$N$8)*(AC180:AI180 &lt;= $N$9)*(TEXT(AC180:AI180,"yyyy-mm")=AL181)*(AC181:AI181 = "●")))</f>
        <v>0</v>
      </c>
      <c r="AN181" s="69" cm="1">
        <f t="array" ref="AN181">IF(AL181=AL180,0,SUMPRODUCT((AC180:AI180&gt;=$N$8)*(AC180:AI180 &lt;= $N$9)*(TEXT(AC180:AI180,"yyyy-mm")=AL181)*(AC181:AI181 = "▲")))</f>
        <v>0</v>
      </c>
      <c r="AO181" s="69" cm="1">
        <f t="array" ref="AO181">IF(AL181=AL180,0,SUMPRODUCT((AC180:AI180&gt;=$N$8)*(AC180:AI180 &lt;= $N$9)*(TEXT(AC180:AI180,"yyyy-mm")=AL181)*(AC181:AI181 = "★")))</f>
        <v>0</v>
      </c>
      <c r="AP181" s="68"/>
      <c r="AQ181" s="19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3"/>
    </row>
    <row r="182" spans="9:55" s="8" customFormat="1" ht="20.25" customHeight="1" x14ac:dyDescent="0.45">
      <c r="I182" s="4"/>
      <c r="J182" s="86"/>
      <c r="K182" s="135"/>
      <c r="L182" s="132">
        <v>128</v>
      </c>
      <c r="M182" s="141">
        <f>S180+1</f>
        <v>46839</v>
      </c>
      <c r="N182" s="141">
        <f t="shared" ref="N182:S182" si="716">M182+1</f>
        <v>46840</v>
      </c>
      <c r="O182" s="141">
        <f t="shared" si="716"/>
        <v>46841</v>
      </c>
      <c r="P182" s="141">
        <f t="shared" si="716"/>
        <v>46842</v>
      </c>
      <c r="Q182" s="141">
        <f t="shared" si="716"/>
        <v>46843</v>
      </c>
      <c r="R182" s="142">
        <f t="shared" si="716"/>
        <v>46844</v>
      </c>
      <c r="S182" s="143">
        <f t="shared" si="716"/>
        <v>46845</v>
      </c>
      <c r="T182" s="135">
        <f t="shared" ref="T182" si="717">COUNTIF(M183:S183,"★")</f>
        <v>0</v>
      </c>
      <c r="U182" s="135"/>
      <c r="V182" s="135" t="str">
        <f>TEXT(M182,"YYYY-MM")</f>
        <v>2028-03</v>
      </c>
      <c r="W182" s="140" cm="1">
        <f t="array" ref="W182">SUMPRODUCT((M182:S182&gt;=$N$8)*(M182:S182 &lt;= $N$9)*(TEXT(M182:S182,"yyyy-mm")=V182)*(M183:S183 = "●"))</f>
        <v>0</v>
      </c>
      <c r="X182" s="140" cm="1">
        <f t="array" ref="X182">SUMPRODUCT((R182:S182&gt;=$N$8)*(R182:S182 &lt;= $N$9)*(TEXT(R182:S182,"yyyy-mm")=V182)*(R183:S183 = "▲"))</f>
        <v>0</v>
      </c>
      <c r="Y182" s="140" cm="1">
        <f t="array" ref="Y182">SUMPRODUCT((M182:S182&gt;=$N$8)*(M182:S182 &lt;= $N$9)*(TEXT(M182:S182,"yyyy-mm")=V182)*(M183:S183 = "★"))</f>
        <v>0</v>
      </c>
      <c r="Z182" s="135"/>
      <c r="AA182" s="135"/>
      <c r="AB182" s="132">
        <v>149</v>
      </c>
      <c r="AC182" s="141">
        <f>AI180+1</f>
        <v>46986</v>
      </c>
      <c r="AD182" s="141">
        <f t="shared" ref="AD182:AI182" si="718">AC182+1</f>
        <v>46987</v>
      </c>
      <c r="AE182" s="141">
        <f t="shared" si="718"/>
        <v>46988</v>
      </c>
      <c r="AF182" s="141">
        <f t="shared" si="718"/>
        <v>46989</v>
      </c>
      <c r="AG182" s="141">
        <f t="shared" si="718"/>
        <v>46990</v>
      </c>
      <c r="AH182" s="142">
        <f t="shared" si="718"/>
        <v>46991</v>
      </c>
      <c r="AI182" s="143">
        <f t="shared" si="718"/>
        <v>46992</v>
      </c>
      <c r="AJ182" s="68">
        <f t="shared" ref="AJ182" si="719">COUNTIF(AC183:AI183,"★")</f>
        <v>0</v>
      </c>
      <c r="AK182" s="68"/>
      <c r="AL182" s="68" t="str">
        <f>TEXT(AC182,"YYYY-MM")</f>
        <v>2028-08</v>
      </c>
      <c r="AM182" s="69" cm="1">
        <f t="array" ref="AM182">SUMPRODUCT((AC182:AI182&gt;=$N$8)*(AC182:AI182 &lt;= $N$9)*(TEXT(AC182:AI182,"yyyy-mm")=AL182)*(AC183:AI183 = "●"))</f>
        <v>0</v>
      </c>
      <c r="AN182" s="69" cm="1">
        <f t="array" ref="AN182">SUMPRODUCT((AH182:AI182&gt;=$N$8)*(AH182:AI182 &lt;= $N$9)*(TEXT(AH182:AI182,"yyyy-mm")=AL182)*(AH183:AI183 = "▲"))</f>
        <v>0</v>
      </c>
      <c r="AO182" s="69" cm="1">
        <f t="array" ref="AO182">SUMPRODUCT((AC182:AI182&gt;=$N$8)*(AC182:AI182 &lt;= $N$9)*(TEXT(AC182:AI182,"yyyy-mm")=AL182)*(AC183:AI183 = "★"))</f>
        <v>0</v>
      </c>
      <c r="AP182" s="68"/>
      <c r="AQ182" s="19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3"/>
    </row>
    <row r="183" spans="9:55" s="8" customFormat="1" ht="20.25" customHeight="1" thickBot="1" x14ac:dyDescent="0.5">
      <c r="I183" s="4"/>
      <c r="J183" s="86"/>
      <c r="K183" s="135" t="str">
        <f t="shared" ref="K183" si="720">IF(U183&gt;=0.285,"OK","NG")</f>
        <v>NG</v>
      </c>
      <c r="L183" s="136"/>
      <c r="M183" s="144"/>
      <c r="N183" s="144"/>
      <c r="O183" s="144"/>
      <c r="P183" s="144"/>
      <c r="Q183" s="144"/>
      <c r="R183" s="145"/>
      <c r="S183" s="146"/>
      <c r="T183" s="135">
        <f t="shared" ref="T183" si="721">COUNTIF(M183:S183,"●")</f>
        <v>0</v>
      </c>
      <c r="U183" s="147">
        <f t="shared" ref="U183" si="722">IF(COUNTA(M183:S183)=0,-1,IF(OR(COUNTIF(M183:S183,"▲")&gt;6,AND(M182&lt;$N$9,$N$9&lt;S182)),0.285,IF(T182+T183=0,0,T183/(T183+T182))))</f>
        <v>-1</v>
      </c>
      <c r="V183" s="135" t="str">
        <f>TEXT(S182,"YYYY-MM")</f>
        <v>2028-04</v>
      </c>
      <c r="W183" s="140" cm="1">
        <f t="array" ref="W183">IF(V183=V182,0,SUMPRODUCT((M182:S182&gt;=$N$8)*(M182:S182 &lt;= $N$9)*(TEXT(M182:S182,"yyyy-mm")=V183)*(M183:S183 = "●")))</f>
        <v>0</v>
      </c>
      <c r="X183" s="140" cm="1">
        <f t="array" ref="X183">IF(V183=V182,0,SUMPRODUCT((M182:S182&gt;=$N$8)*(M182:S182 &lt;= $N$9)*(TEXT(M182:S182,"yyyy-mm")=V183)*(M183:S183 = "▲")))</f>
        <v>0</v>
      </c>
      <c r="Y183" s="140" cm="1">
        <f t="array" ref="Y183">IF(V183=V182,0,SUMPRODUCT((M182:S182&gt;=$N$8)*(M182:S182 &lt;= $N$9)*(TEXT(M182:S182,"yyyy-mm")=V183)*(M183:S183 = "★")))</f>
        <v>0</v>
      </c>
      <c r="Z183" s="135"/>
      <c r="AA183" s="135" t="str">
        <f t="shared" ref="AA183" si="723">IF(AK183&gt;=0.285,"OK","NG")</f>
        <v>NG</v>
      </c>
      <c r="AB183" s="136"/>
      <c r="AC183" s="144"/>
      <c r="AD183" s="144"/>
      <c r="AE183" s="144"/>
      <c r="AF183" s="144"/>
      <c r="AG183" s="144"/>
      <c r="AH183" s="145"/>
      <c r="AI183" s="146"/>
      <c r="AJ183" s="68">
        <f t="shared" ref="AJ183" si="724">COUNTIF(AC183:AI183,"●")</f>
        <v>0</v>
      </c>
      <c r="AK183" s="70">
        <f t="shared" ref="AK183" si="725">IF(COUNTA(AC183:AI183)=0,-1,IF(OR(COUNTIF(AC183:AI183,"▲")&gt;6,AND(AC182&lt;$N$9,$N$9&lt;AI182)),0.285,IF(AJ182+AJ183=0,0,AJ183/(AJ183+AJ182))))</f>
        <v>-1</v>
      </c>
      <c r="AL183" s="68" t="str">
        <f>TEXT(AI182,"YYYY-MM")</f>
        <v>2028-08</v>
      </c>
      <c r="AM183" s="69" cm="1">
        <f t="array" ref="AM183">IF(AL183=AL182,0,SUMPRODUCT((AC182:AI182&gt;=$N$8)*(AC182:AI182 &lt;= $N$9)*(TEXT(AC182:AI182,"yyyy-mm")=AL183)*(AC183:AI183 = "●")))</f>
        <v>0</v>
      </c>
      <c r="AN183" s="69" cm="1">
        <f t="array" ref="AN183">IF(AL183=AL182,0,SUMPRODUCT((AC182:AI182&gt;=$N$8)*(AC182:AI182 &lt;= $N$9)*(TEXT(AC182:AI182,"yyyy-mm")=AL183)*(AC183:AI183 = "▲")))</f>
        <v>0</v>
      </c>
      <c r="AO183" s="69" cm="1">
        <f t="array" ref="AO183">IF(AL183=AL182,0,SUMPRODUCT((AC182:AI182&gt;=$N$8)*(AC182:AI182 &lt;= $N$9)*(TEXT(AC182:AI182,"yyyy-mm")=AL183)*(AC183:AI183 = "★")))</f>
        <v>0</v>
      </c>
      <c r="AP183" s="68"/>
      <c r="AQ183" s="19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3"/>
    </row>
    <row r="184" spans="9:55" s="8" customFormat="1" ht="20.25" customHeight="1" x14ac:dyDescent="0.45">
      <c r="I184" s="4"/>
      <c r="J184" s="86"/>
      <c r="K184" s="135"/>
      <c r="L184" s="132">
        <v>129</v>
      </c>
      <c r="M184" s="141">
        <f>S182+1</f>
        <v>46846</v>
      </c>
      <c r="N184" s="141">
        <f t="shared" ref="N184:S184" si="726">M184+1</f>
        <v>46847</v>
      </c>
      <c r="O184" s="141">
        <f t="shared" si="726"/>
        <v>46848</v>
      </c>
      <c r="P184" s="141">
        <f t="shared" si="726"/>
        <v>46849</v>
      </c>
      <c r="Q184" s="141">
        <f t="shared" si="726"/>
        <v>46850</v>
      </c>
      <c r="R184" s="142">
        <f t="shared" si="726"/>
        <v>46851</v>
      </c>
      <c r="S184" s="143">
        <f t="shared" si="726"/>
        <v>46852</v>
      </c>
      <c r="T184" s="135">
        <f t="shared" ref="T184" si="727">COUNTIF(M185:S185,"★")</f>
        <v>0</v>
      </c>
      <c r="U184" s="135"/>
      <c r="V184" s="135" t="str">
        <f>TEXT(M184,"YYYY-MM")</f>
        <v>2028-04</v>
      </c>
      <c r="W184" s="140" cm="1">
        <f t="array" ref="W184">SUMPRODUCT((M184:S184&gt;=$N$8)*(M184:S184 &lt;= $N$9)*(TEXT(M184:S184,"yyyy-mm")=V184)*(M185:S185 = "●"))</f>
        <v>0</v>
      </c>
      <c r="X184" s="140" cm="1">
        <f t="array" ref="X184">SUMPRODUCT((R184:S184&gt;=$N$8)*(R184:S184 &lt;= $N$9)*(TEXT(R184:S184,"yyyy-mm")=V184)*(R185:S185 = "▲"))</f>
        <v>0</v>
      </c>
      <c r="Y184" s="140" cm="1">
        <f t="array" ref="Y184">SUMPRODUCT((M184:S184&gt;=$N$8)*(M184:S184 &lt;= $N$9)*(TEXT(M184:S184,"yyyy-mm")=V184)*(M185:S185 = "★"))</f>
        <v>0</v>
      </c>
      <c r="Z184" s="135"/>
      <c r="AA184" s="135"/>
      <c r="AB184" s="132">
        <v>150</v>
      </c>
      <c r="AC184" s="141">
        <f>AI182+1</f>
        <v>46993</v>
      </c>
      <c r="AD184" s="141">
        <f t="shared" ref="AD184:AI184" si="728">AC184+1</f>
        <v>46994</v>
      </c>
      <c r="AE184" s="141">
        <f t="shared" si="728"/>
        <v>46995</v>
      </c>
      <c r="AF184" s="141">
        <f t="shared" si="728"/>
        <v>46996</v>
      </c>
      <c r="AG184" s="141">
        <f t="shared" si="728"/>
        <v>46997</v>
      </c>
      <c r="AH184" s="142">
        <f t="shared" si="728"/>
        <v>46998</v>
      </c>
      <c r="AI184" s="143">
        <f t="shared" si="728"/>
        <v>46999</v>
      </c>
      <c r="AJ184" s="68">
        <f t="shared" ref="AJ184" si="729">COUNTIF(AC185:AI185,"★")</f>
        <v>0</v>
      </c>
      <c r="AK184" s="68"/>
      <c r="AL184" s="68" t="str">
        <f>TEXT(AC184,"YYYY-MM")</f>
        <v>2028-08</v>
      </c>
      <c r="AM184" s="69" cm="1">
        <f t="array" ref="AM184">SUMPRODUCT((AC184:AI184&gt;=$N$8)*(AC184:AI184 &lt;= $N$9)*(TEXT(AC184:AI184,"yyyy-mm")=AL184)*(AC185:AI185 = "●"))</f>
        <v>0</v>
      </c>
      <c r="AN184" s="69" cm="1">
        <f t="array" ref="AN184">SUMPRODUCT((AH184:AI184&gt;=$N$8)*(AH184:AI184 &lt;= $N$9)*(TEXT(AH184:AI184,"yyyy-mm")=AL184)*(AH185:AI185 = "▲"))</f>
        <v>0</v>
      </c>
      <c r="AO184" s="69" cm="1">
        <f t="array" ref="AO184">SUMPRODUCT((AC184:AI184&gt;=$N$8)*(AC184:AI184 &lt;= $N$9)*(TEXT(AC184:AI184,"yyyy-mm")=AL184)*(AC185:AI185 = "★"))</f>
        <v>0</v>
      </c>
      <c r="AP184" s="68"/>
      <c r="AQ184" s="19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3"/>
    </row>
    <row r="185" spans="9:55" s="8" customFormat="1" ht="20.25" customHeight="1" thickBot="1" x14ac:dyDescent="0.5">
      <c r="I185" s="4"/>
      <c r="J185" s="86"/>
      <c r="K185" s="135" t="str">
        <f t="shared" ref="K185" si="730">IF(U185&gt;=0.285,"OK","NG")</f>
        <v>NG</v>
      </c>
      <c r="L185" s="136"/>
      <c r="M185" s="144"/>
      <c r="N185" s="144"/>
      <c r="O185" s="144"/>
      <c r="P185" s="144"/>
      <c r="Q185" s="144"/>
      <c r="R185" s="145"/>
      <c r="S185" s="146"/>
      <c r="T185" s="135">
        <f t="shared" ref="T185" si="731">COUNTIF(M185:S185,"●")</f>
        <v>0</v>
      </c>
      <c r="U185" s="147">
        <f t="shared" ref="U185" si="732">IF(COUNTA(M185:S185)=0,-1,IF(OR(COUNTIF(M185:S185,"▲")&gt;6,AND(M184&lt;$N$9,$N$9&lt;S184)),0.285,IF(T184+T185=0,0,T185/(T185+T184))))</f>
        <v>-1</v>
      </c>
      <c r="V185" s="135" t="str">
        <f>TEXT(S184,"YYYY-MM")</f>
        <v>2028-04</v>
      </c>
      <c r="W185" s="140" cm="1">
        <f t="array" ref="W185">IF(V185=V184,0,SUMPRODUCT((M184:S184&gt;=$N$8)*(M184:S184 &lt;= $N$9)*(TEXT(M184:S184,"yyyy-mm")=V185)*(M185:S185 = "●")))</f>
        <v>0</v>
      </c>
      <c r="X185" s="140" cm="1">
        <f t="array" ref="X185">IF(V185=V184,0,SUMPRODUCT((M184:S184&gt;=$N$8)*(M184:S184 &lt;= $N$9)*(TEXT(M184:S184,"yyyy-mm")=V185)*(M185:S185 = "▲")))</f>
        <v>0</v>
      </c>
      <c r="Y185" s="140" cm="1">
        <f t="array" ref="Y185">IF(V185=V184,0,SUMPRODUCT((M184:S184&gt;=$N$8)*(M184:S184 &lt;= $N$9)*(TEXT(M184:S184,"yyyy-mm")=V185)*(M185:S185 = "★")))</f>
        <v>0</v>
      </c>
      <c r="Z185" s="135"/>
      <c r="AA185" s="135" t="str">
        <f t="shared" ref="AA185" si="733">IF(AK185&gt;=0.285,"OK","NG")</f>
        <v>NG</v>
      </c>
      <c r="AB185" s="136"/>
      <c r="AC185" s="144"/>
      <c r="AD185" s="144"/>
      <c r="AE185" s="144"/>
      <c r="AF185" s="144"/>
      <c r="AG185" s="144"/>
      <c r="AH185" s="145"/>
      <c r="AI185" s="146"/>
      <c r="AJ185" s="68">
        <f t="shared" ref="AJ185" si="734">COUNTIF(AC185:AI185,"●")</f>
        <v>0</v>
      </c>
      <c r="AK185" s="70">
        <f t="shared" ref="AK185" si="735">IF(COUNTA(AC185:AI185)=0,-1,IF(OR(COUNTIF(AC185:AI185,"▲")&gt;6,AND(AC184&lt;$N$9,$N$9&lt;AI184)),0.285,IF(AJ184+AJ185=0,0,AJ185/(AJ185+AJ184))))</f>
        <v>-1</v>
      </c>
      <c r="AL185" s="68" t="str">
        <f>TEXT(AI184,"YYYY-MM")</f>
        <v>2028-09</v>
      </c>
      <c r="AM185" s="69" cm="1">
        <f t="array" ref="AM185">IF(AL185=AL184,0,SUMPRODUCT((AC184:AI184&gt;=$N$8)*(AC184:AI184 &lt;= $N$9)*(TEXT(AC184:AI184,"yyyy-mm")=AL185)*(AC185:AI185 = "●")))</f>
        <v>0</v>
      </c>
      <c r="AN185" s="69" cm="1">
        <f t="array" ref="AN185">IF(AL185=AL184,0,SUMPRODUCT((AC184:AI184&gt;=$N$8)*(AC184:AI184 &lt;= $N$9)*(TEXT(AC184:AI184,"yyyy-mm")=AL185)*(AC185:AI185 = "▲")))</f>
        <v>0</v>
      </c>
      <c r="AO185" s="69" cm="1">
        <f t="array" ref="AO185">IF(AL185=AL184,0,SUMPRODUCT((AC184:AI184&gt;=$N$8)*(AC184:AI184 &lt;= $N$9)*(TEXT(AC184:AI184,"yyyy-mm")=AL185)*(AC185:AI185 = "★")))</f>
        <v>0</v>
      </c>
      <c r="AP185" s="68"/>
      <c r="AQ185" s="19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3"/>
    </row>
    <row r="186" spans="9:55" s="8" customFormat="1" ht="20.25" customHeight="1" x14ac:dyDescent="0.45">
      <c r="I186" s="4"/>
      <c r="J186" s="86"/>
      <c r="K186" s="135"/>
      <c r="L186" s="132">
        <v>130</v>
      </c>
      <c r="M186" s="141">
        <f>S184+1</f>
        <v>46853</v>
      </c>
      <c r="N186" s="141">
        <f t="shared" ref="N186:S186" si="736">M186+1</f>
        <v>46854</v>
      </c>
      <c r="O186" s="141">
        <f t="shared" si="736"/>
        <v>46855</v>
      </c>
      <c r="P186" s="141">
        <f t="shared" si="736"/>
        <v>46856</v>
      </c>
      <c r="Q186" s="141">
        <f t="shared" si="736"/>
        <v>46857</v>
      </c>
      <c r="R186" s="142">
        <f t="shared" si="736"/>
        <v>46858</v>
      </c>
      <c r="S186" s="143">
        <f t="shared" si="736"/>
        <v>46859</v>
      </c>
      <c r="T186" s="135">
        <f t="shared" ref="T186" si="737">COUNTIF(M187:S187,"★")</f>
        <v>0</v>
      </c>
      <c r="U186" s="135"/>
      <c r="V186" s="135" t="str">
        <f>TEXT(M186,"YYYY-MM")</f>
        <v>2028-04</v>
      </c>
      <c r="W186" s="140" cm="1">
        <f t="array" ref="W186">SUMPRODUCT((M186:S186&gt;=$N$8)*(M186:S186 &lt;= $N$9)*(TEXT(M186:S186,"yyyy-mm")=V186)*(M187:S187 = "●"))</f>
        <v>0</v>
      </c>
      <c r="X186" s="140" cm="1">
        <f t="array" ref="X186">SUMPRODUCT((R186:S186&gt;=$N$8)*(R186:S186 &lt;= $N$9)*(TEXT(R186:S186,"yyyy-mm")=V186)*(R187:S187 = "▲"))</f>
        <v>0</v>
      </c>
      <c r="Y186" s="140" cm="1">
        <f t="array" ref="Y186">SUMPRODUCT((M186:S186&gt;=$N$8)*(M186:S186 &lt;= $N$9)*(TEXT(M186:S186,"yyyy-mm")=V186)*(M187:S187 = "★"))</f>
        <v>0</v>
      </c>
      <c r="Z186" s="135"/>
      <c r="AA186" s="135"/>
      <c r="AB186" s="132">
        <v>151</v>
      </c>
      <c r="AC186" s="141">
        <f>AI184+1</f>
        <v>47000</v>
      </c>
      <c r="AD186" s="141">
        <f t="shared" ref="AD186:AI186" si="738">AC186+1</f>
        <v>47001</v>
      </c>
      <c r="AE186" s="141">
        <f t="shared" si="738"/>
        <v>47002</v>
      </c>
      <c r="AF186" s="141">
        <f t="shared" si="738"/>
        <v>47003</v>
      </c>
      <c r="AG186" s="141">
        <f t="shared" si="738"/>
        <v>47004</v>
      </c>
      <c r="AH186" s="142">
        <f t="shared" si="738"/>
        <v>47005</v>
      </c>
      <c r="AI186" s="143">
        <f t="shared" si="738"/>
        <v>47006</v>
      </c>
      <c r="AJ186" s="68">
        <f t="shared" ref="AJ186" si="739">COUNTIF(AC187:AI187,"★")</f>
        <v>0</v>
      </c>
      <c r="AK186" s="68"/>
      <c r="AL186" s="68" t="str">
        <f>TEXT(AC186,"YYYY-MM")</f>
        <v>2028-09</v>
      </c>
      <c r="AM186" s="69" cm="1">
        <f t="array" ref="AM186">SUMPRODUCT((AC186:AI186&gt;=$N$8)*(AC186:AI186 &lt;= $N$9)*(TEXT(AC186:AI186,"yyyy-mm")=AL186)*(AC187:AI187 = "●"))</f>
        <v>0</v>
      </c>
      <c r="AN186" s="69" cm="1">
        <f t="array" ref="AN186">SUMPRODUCT((AH186:AI186&gt;=$N$8)*(AH186:AI186 &lt;= $N$9)*(TEXT(AH186:AI186,"yyyy-mm")=AL186)*(AH187:AI187 = "▲"))</f>
        <v>0</v>
      </c>
      <c r="AO186" s="69" cm="1">
        <f t="array" ref="AO186">SUMPRODUCT((AC186:AI186&gt;=$N$8)*(AC186:AI186 &lt;= $N$9)*(TEXT(AC186:AI186,"yyyy-mm")=AL186)*(AC187:AI187 = "★"))</f>
        <v>0</v>
      </c>
      <c r="AP186" s="68"/>
      <c r="AQ186" s="19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3"/>
    </row>
    <row r="187" spans="9:55" s="8" customFormat="1" ht="20.25" customHeight="1" thickBot="1" x14ac:dyDescent="0.5">
      <c r="I187" s="4"/>
      <c r="J187" s="86"/>
      <c r="K187" s="135" t="str">
        <f t="shared" ref="K187" si="740">IF(U187&gt;=0.285,"OK","NG")</f>
        <v>NG</v>
      </c>
      <c r="L187" s="136"/>
      <c r="M187" s="144"/>
      <c r="N187" s="144"/>
      <c r="O187" s="144"/>
      <c r="P187" s="144"/>
      <c r="Q187" s="144"/>
      <c r="R187" s="145"/>
      <c r="S187" s="146"/>
      <c r="T187" s="135">
        <f t="shared" ref="T187" si="741">COUNTIF(M187:S187,"●")</f>
        <v>0</v>
      </c>
      <c r="U187" s="147">
        <f t="shared" ref="U187" si="742">IF(COUNTA(M187:S187)=0,-1,IF(OR(COUNTIF(M187:S187,"▲")&gt;6,AND(M186&lt;$N$9,$N$9&lt;S186)),0.285,IF(T186+T187=0,0,T187/(T187+T186))))</f>
        <v>-1</v>
      </c>
      <c r="V187" s="135" t="str">
        <f>TEXT(S186,"YYYY-MM")</f>
        <v>2028-04</v>
      </c>
      <c r="W187" s="140" cm="1">
        <f t="array" ref="W187">IF(V187=V186,0,SUMPRODUCT((M186:S186&gt;=$N$8)*(M186:S186 &lt;= $N$9)*(TEXT(M186:S186,"yyyy-mm")=V187)*(M187:S187 = "●")))</f>
        <v>0</v>
      </c>
      <c r="X187" s="140" cm="1">
        <f t="array" ref="X187">IF(V187=V186,0,SUMPRODUCT((M186:S186&gt;=$N$8)*(M186:S186 &lt;= $N$9)*(TEXT(M186:S186,"yyyy-mm")=V187)*(M187:S187 = "▲")))</f>
        <v>0</v>
      </c>
      <c r="Y187" s="140" cm="1">
        <f t="array" ref="Y187">IF(V187=V186,0,SUMPRODUCT((M186:S186&gt;=$N$8)*(M186:S186 &lt;= $N$9)*(TEXT(M186:S186,"yyyy-mm")=V187)*(M187:S187 = "★")))</f>
        <v>0</v>
      </c>
      <c r="Z187" s="135"/>
      <c r="AA187" s="135" t="str">
        <f t="shared" ref="AA187" si="743">IF(AK187&gt;=0.285,"OK","NG")</f>
        <v>NG</v>
      </c>
      <c r="AB187" s="136"/>
      <c r="AC187" s="144"/>
      <c r="AD187" s="144"/>
      <c r="AE187" s="144"/>
      <c r="AF187" s="144"/>
      <c r="AG187" s="144"/>
      <c r="AH187" s="145"/>
      <c r="AI187" s="146"/>
      <c r="AJ187" s="68">
        <f t="shared" ref="AJ187" si="744">COUNTIF(AC187:AI187,"●")</f>
        <v>0</v>
      </c>
      <c r="AK187" s="70">
        <f t="shared" ref="AK187" si="745">IF(COUNTA(AC187:AI187)=0,-1,IF(OR(COUNTIF(AC187:AI187,"▲")&gt;6,AND(AC186&lt;$N$9,$N$9&lt;AI186)),0.285,IF(AJ186+AJ187=0,0,AJ187/(AJ187+AJ186))))</f>
        <v>-1</v>
      </c>
      <c r="AL187" s="68" t="str">
        <f>TEXT(AI186,"YYYY-MM")</f>
        <v>2028-09</v>
      </c>
      <c r="AM187" s="69" cm="1">
        <f t="array" ref="AM187">IF(AL187=AL186,0,SUMPRODUCT((AC186:AI186&gt;=$N$8)*(AC186:AI186 &lt;= $N$9)*(TEXT(AC186:AI186,"yyyy-mm")=AL187)*(AC187:AI187 = "●")))</f>
        <v>0</v>
      </c>
      <c r="AN187" s="69" cm="1">
        <f t="array" ref="AN187">IF(AL187=AL186,0,SUMPRODUCT((AC186:AI186&gt;=$N$8)*(AC186:AI186 &lt;= $N$9)*(TEXT(AC186:AI186,"yyyy-mm")=AL187)*(AC187:AI187 = "▲")))</f>
        <v>0</v>
      </c>
      <c r="AO187" s="69" cm="1">
        <f t="array" ref="AO187">IF(AL187=AL186,0,SUMPRODUCT((AC186:AI186&gt;=$N$8)*(AC186:AI186 &lt;= $N$9)*(TEXT(AC186:AI186,"yyyy-mm")=AL187)*(AC187:AI187 = "★")))</f>
        <v>0</v>
      </c>
      <c r="AP187" s="68"/>
      <c r="AQ187" s="19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3"/>
    </row>
    <row r="188" spans="9:55" s="8" customFormat="1" ht="20.25" customHeight="1" x14ac:dyDescent="0.45">
      <c r="I188" s="4"/>
      <c r="J188" s="86"/>
      <c r="K188" s="135"/>
      <c r="L188" s="132">
        <v>131</v>
      </c>
      <c r="M188" s="141">
        <f>S186+1</f>
        <v>46860</v>
      </c>
      <c r="N188" s="141">
        <f t="shared" ref="N188:S188" si="746">M188+1</f>
        <v>46861</v>
      </c>
      <c r="O188" s="141">
        <f t="shared" si="746"/>
        <v>46862</v>
      </c>
      <c r="P188" s="141">
        <f t="shared" si="746"/>
        <v>46863</v>
      </c>
      <c r="Q188" s="141">
        <f t="shared" si="746"/>
        <v>46864</v>
      </c>
      <c r="R188" s="142">
        <f t="shared" si="746"/>
        <v>46865</v>
      </c>
      <c r="S188" s="143">
        <f t="shared" si="746"/>
        <v>46866</v>
      </c>
      <c r="T188" s="135">
        <f t="shared" ref="T188" si="747">COUNTIF(M189:S189,"★")</f>
        <v>0</v>
      </c>
      <c r="U188" s="135"/>
      <c r="V188" s="135" t="str">
        <f>TEXT(M188,"YYYY-MM")</f>
        <v>2028-04</v>
      </c>
      <c r="W188" s="140" cm="1">
        <f t="array" ref="W188">SUMPRODUCT((M188:S188&gt;=$N$8)*(M188:S188 &lt;= $N$9)*(TEXT(M188:S188,"yyyy-mm")=V188)*(M189:S189 = "●"))</f>
        <v>0</v>
      </c>
      <c r="X188" s="140" cm="1">
        <f t="array" ref="X188">SUMPRODUCT((R188:S188&gt;=$N$8)*(R188:S188 &lt;= $N$9)*(TEXT(R188:S188,"yyyy-mm")=V188)*(R189:S189 = "▲"))</f>
        <v>0</v>
      </c>
      <c r="Y188" s="140" cm="1">
        <f t="array" ref="Y188">SUMPRODUCT((M188:S188&gt;=$N$8)*(M188:S188 &lt;= $N$9)*(TEXT(M188:S188,"yyyy-mm")=V188)*(M189:S189 = "★"))</f>
        <v>0</v>
      </c>
      <c r="Z188" s="135"/>
      <c r="AA188" s="135"/>
      <c r="AB188" s="132">
        <v>152</v>
      </c>
      <c r="AC188" s="141">
        <f>AI186+1</f>
        <v>47007</v>
      </c>
      <c r="AD188" s="141">
        <f t="shared" ref="AD188:AI188" si="748">AC188+1</f>
        <v>47008</v>
      </c>
      <c r="AE188" s="141">
        <f t="shared" si="748"/>
        <v>47009</v>
      </c>
      <c r="AF188" s="141">
        <f t="shared" si="748"/>
        <v>47010</v>
      </c>
      <c r="AG188" s="141">
        <f t="shared" si="748"/>
        <v>47011</v>
      </c>
      <c r="AH188" s="142">
        <f t="shared" si="748"/>
        <v>47012</v>
      </c>
      <c r="AI188" s="143">
        <f t="shared" si="748"/>
        <v>47013</v>
      </c>
      <c r="AJ188" s="68">
        <f t="shared" ref="AJ188" si="749">COUNTIF(AC189:AI189,"★")</f>
        <v>0</v>
      </c>
      <c r="AK188" s="68"/>
      <c r="AL188" s="68" t="str">
        <f>TEXT(AC188,"YYYY-MM")</f>
        <v>2028-09</v>
      </c>
      <c r="AM188" s="69" cm="1">
        <f t="array" ref="AM188">SUMPRODUCT((AC188:AI188&gt;=$N$8)*(AC188:AI188 &lt;= $N$9)*(TEXT(AC188:AI188,"yyyy-mm")=AL188)*(AC189:AI189 = "●"))</f>
        <v>0</v>
      </c>
      <c r="AN188" s="69" cm="1">
        <f t="array" ref="AN188">SUMPRODUCT((AH188:AI188&gt;=$N$8)*(AH188:AI188 &lt;= $N$9)*(TEXT(AH188:AI188,"yyyy-mm")=AL188)*(AH189:AI189 = "▲"))</f>
        <v>0</v>
      </c>
      <c r="AO188" s="69" cm="1">
        <f t="array" ref="AO188">SUMPRODUCT((AC188:AI188&gt;=$N$8)*(AC188:AI188 &lt;= $N$9)*(TEXT(AC188:AI188,"yyyy-mm")=AL188)*(AC189:AI189 = "★"))</f>
        <v>0</v>
      </c>
      <c r="AP188" s="68"/>
      <c r="AQ188" s="19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3"/>
    </row>
    <row r="189" spans="9:55" s="8" customFormat="1" ht="20.25" customHeight="1" thickBot="1" x14ac:dyDescent="0.5">
      <c r="I189" s="4"/>
      <c r="J189" s="86"/>
      <c r="K189" s="135" t="str">
        <f t="shared" ref="K189" si="750">IF(U189&gt;=0.285,"OK","NG")</f>
        <v>NG</v>
      </c>
      <c r="L189" s="136"/>
      <c r="M189" s="144"/>
      <c r="N189" s="144"/>
      <c r="O189" s="144"/>
      <c r="P189" s="144"/>
      <c r="Q189" s="144"/>
      <c r="R189" s="145"/>
      <c r="S189" s="146"/>
      <c r="T189" s="135">
        <f t="shared" ref="T189" si="751">COUNTIF(M189:S189,"●")</f>
        <v>0</v>
      </c>
      <c r="U189" s="147">
        <f t="shared" ref="U189" si="752">IF(COUNTA(M189:S189)=0,-1,IF(OR(COUNTIF(M189:S189,"▲")&gt;6,AND(M188&lt;$N$9,$N$9&lt;S188)),0.285,IF(T188+T189=0,0,T189/(T189+T188))))</f>
        <v>-1</v>
      </c>
      <c r="V189" s="135" t="str">
        <f>TEXT(S188,"YYYY-MM")</f>
        <v>2028-04</v>
      </c>
      <c r="W189" s="140" cm="1">
        <f t="array" ref="W189">IF(V189=V188,0,SUMPRODUCT((M188:S188&gt;=$N$8)*(M188:S188 &lt;= $N$9)*(TEXT(M188:S188,"yyyy-mm")=V189)*(M189:S189 = "●")))</f>
        <v>0</v>
      </c>
      <c r="X189" s="140" cm="1">
        <f t="array" ref="X189">IF(V189=V188,0,SUMPRODUCT((M188:S188&gt;=$N$8)*(M188:S188 &lt;= $N$9)*(TEXT(M188:S188,"yyyy-mm")=V189)*(M189:S189 = "▲")))</f>
        <v>0</v>
      </c>
      <c r="Y189" s="140" cm="1">
        <f t="array" ref="Y189">IF(V189=V188,0,SUMPRODUCT((M188:S188&gt;=$N$8)*(M188:S188 &lt;= $N$9)*(TEXT(M188:S188,"yyyy-mm")=V189)*(M189:S189 = "★")))</f>
        <v>0</v>
      </c>
      <c r="Z189" s="135"/>
      <c r="AA189" s="135" t="str">
        <f t="shared" ref="AA189" si="753">IF(AK189&gt;=0.285,"OK","NG")</f>
        <v>NG</v>
      </c>
      <c r="AB189" s="136"/>
      <c r="AC189" s="144"/>
      <c r="AD189" s="144"/>
      <c r="AE189" s="144"/>
      <c r="AF189" s="144"/>
      <c r="AG189" s="144"/>
      <c r="AH189" s="145"/>
      <c r="AI189" s="146"/>
      <c r="AJ189" s="68">
        <f t="shared" ref="AJ189" si="754">COUNTIF(AC189:AI189,"●")</f>
        <v>0</v>
      </c>
      <c r="AK189" s="70">
        <f t="shared" ref="AK189" si="755">IF(COUNTA(AC189:AI189)=0,-1,IF(OR(COUNTIF(AC189:AI189,"▲")&gt;6,AND(AC188&lt;$N$9,$N$9&lt;AI188)),0.285,IF(AJ188+AJ189=0,0,AJ189/(AJ189+AJ188))))</f>
        <v>-1</v>
      </c>
      <c r="AL189" s="68" t="str">
        <f>TEXT(AI188,"YYYY-MM")</f>
        <v>2028-09</v>
      </c>
      <c r="AM189" s="69" cm="1">
        <f t="array" ref="AM189">IF(AL189=AL188,0,SUMPRODUCT((AC188:AI188&gt;=$N$8)*(AC188:AI188 &lt;= $N$9)*(TEXT(AC188:AI188,"yyyy-mm")=AL189)*(AC189:AI189 = "●")))</f>
        <v>0</v>
      </c>
      <c r="AN189" s="69" cm="1">
        <f t="array" ref="AN189">IF(AL189=AL188,0,SUMPRODUCT((AC188:AI188&gt;=$N$8)*(AC188:AI188 &lt;= $N$9)*(TEXT(AC188:AI188,"yyyy-mm")=AL189)*(AC189:AI189 = "▲")))</f>
        <v>0</v>
      </c>
      <c r="AO189" s="69" cm="1">
        <f t="array" ref="AO189">IF(AL189=AL188,0,SUMPRODUCT((AC188:AI188&gt;=$N$8)*(AC188:AI188 &lt;= $N$9)*(TEXT(AC188:AI188,"yyyy-mm")=AL189)*(AC189:AI189 = "★")))</f>
        <v>0</v>
      </c>
      <c r="AP189" s="68"/>
      <c r="AQ189" s="19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3"/>
    </row>
    <row r="190" spans="9:55" s="8" customFormat="1" ht="20.25" customHeight="1" x14ac:dyDescent="0.45">
      <c r="I190" s="4"/>
      <c r="J190" s="86"/>
      <c r="K190" s="135"/>
      <c r="L190" s="132">
        <v>132</v>
      </c>
      <c r="M190" s="141">
        <f>S188+1</f>
        <v>46867</v>
      </c>
      <c r="N190" s="141">
        <f t="shared" ref="N190:S190" si="756">M190+1</f>
        <v>46868</v>
      </c>
      <c r="O190" s="141">
        <f t="shared" si="756"/>
        <v>46869</v>
      </c>
      <c r="P190" s="141">
        <f t="shared" si="756"/>
        <v>46870</v>
      </c>
      <c r="Q190" s="141">
        <f t="shared" si="756"/>
        <v>46871</v>
      </c>
      <c r="R190" s="142">
        <f t="shared" si="756"/>
        <v>46872</v>
      </c>
      <c r="S190" s="143">
        <f t="shared" si="756"/>
        <v>46873</v>
      </c>
      <c r="T190" s="135">
        <f t="shared" ref="T190" si="757">COUNTIF(M191:S191,"★")</f>
        <v>0</v>
      </c>
      <c r="U190" s="135"/>
      <c r="V190" s="135" t="str">
        <f>TEXT(M190,"YYYY-MM")</f>
        <v>2028-04</v>
      </c>
      <c r="W190" s="140" cm="1">
        <f t="array" ref="W190">SUMPRODUCT((M190:S190&gt;=$N$8)*(M190:S190 &lt;= $N$9)*(TEXT(M190:S190,"yyyy-mm")=V190)*(M191:S191 = "●"))</f>
        <v>0</v>
      </c>
      <c r="X190" s="140" cm="1">
        <f t="array" ref="X190">SUMPRODUCT((R190:S190&gt;=$N$8)*(R190:S190 &lt;= $N$9)*(TEXT(R190:S190,"yyyy-mm")=V190)*(R191:S191 = "▲"))</f>
        <v>0</v>
      </c>
      <c r="Y190" s="140" cm="1">
        <f t="array" ref="Y190">SUMPRODUCT((M190:S190&gt;=$N$8)*(M190:S190 &lt;= $N$9)*(TEXT(M190:S190,"yyyy-mm")=V190)*(M191:S191 = "★"))</f>
        <v>0</v>
      </c>
      <c r="Z190" s="135"/>
      <c r="AA190" s="135"/>
      <c r="AB190" s="132">
        <v>153</v>
      </c>
      <c r="AC190" s="141">
        <f>AI188+1</f>
        <v>47014</v>
      </c>
      <c r="AD190" s="141">
        <f t="shared" ref="AD190:AI190" si="758">AC190+1</f>
        <v>47015</v>
      </c>
      <c r="AE190" s="141">
        <f t="shared" si="758"/>
        <v>47016</v>
      </c>
      <c r="AF190" s="141">
        <f t="shared" si="758"/>
        <v>47017</v>
      </c>
      <c r="AG190" s="141">
        <f t="shared" si="758"/>
        <v>47018</v>
      </c>
      <c r="AH190" s="142">
        <f t="shared" si="758"/>
        <v>47019</v>
      </c>
      <c r="AI190" s="143">
        <f t="shared" si="758"/>
        <v>47020</v>
      </c>
      <c r="AJ190" s="68">
        <f t="shared" ref="AJ190" si="759">COUNTIF(AC191:AI191,"★")</f>
        <v>0</v>
      </c>
      <c r="AK190" s="68"/>
      <c r="AL190" s="68" t="str">
        <f>TEXT(AC190,"YYYY-MM")</f>
        <v>2028-09</v>
      </c>
      <c r="AM190" s="69" cm="1">
        <f t="array" ref="AM190">SUMPRODUCT((AC190:AI190&gt;=$N$8)*(AC190:AI190 &lt;= $N$9)*(TEXT(AC190:AI190,"yyyy-mm")=AL190)*(AC191:AI191 = "●"))</f>
        <v>0</v>
      </c>
      <c r="AN190" s="69" cm="1">
        <f t="array" ref="AN190">SUMPRODUCT((AH190:AI190&gt;=$N$8)*(AH190:AI190 &lt;= $N$9)*(TEXT(AH190:AI190,"yyyy-mm")=AL190)*(AH191:AI191 = "▲"))</f>
        <v>0</v>
      </c>
      <c r="AO190" s="69" cm="1">
        <f t="array" ref="AO190">SUMPRODUCT((AC190:AI190&gt;=$N$8)*(AC190:AI190 &lt;= $N$9)*(TEXT(AC190:AI190,"yyyy-mm")=AL190)*(AC191:AI191 = "★"))</f>
        <v>0</v>
      </c>
      <c r="AP190" s="68"/>
      <c r="AQ190" s="19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3"/>
    </row>
    <row r="191" spans="9:55" s="8" customFormat="1" ht="20.25" customHeight="1" thickBot="1" x14ac:dyDescent="0.5">
      <c r="I191" s="4"/>
      <c r="J191" s="86"/>
      <c r="K191" s="135" t="str">
        <f t="shared" ref="K191:K201" si="760">IF(U191&gt;=0.285,"OK","NG")</f>
        <v>NG</v>
      </c>
      <c r="L191" s="136"/>
      <c r="M191" s="144"/>
      <c r="N191" s="144"/>
      <c r="O191" s="144"/>
      <c r="P191" s="144"/>
      <c r="Q191" s="144"/>
      <c r="R191" s="145"/>
      <c r="S191" s="146"/>
      <c r="T191" s="135">
        <f t="shared" ref="T191" si="761">COUNTIF(M191:S191,"●")</f>
        <v>0</v>
      </c>
      <c r="U191" s="147">
        <f t="shared" ref="U191:U201" si="762">IF(COUNTA(M191:S191)=0,-1,IF(OR(COUNTIF(M191:S191,"▲")&gt;6,AND(M190&lt;$N$9,$N$9&lt;S190)),0.285,IF(T190+T191=0,0,T191/(T191+T190))))</f>
        <v>-1</v>
      </c>
      <c r="V191" s="135" t="str">
        <f>TEXT(S190,"YYYY-MM")</f>
        <v>2028-04</v>
      </c>
      <c r="W191" s="140" cm="1">
        <f t="array" ref="W191">IF(V191=V190,0,SUMPRODUCT((M190:S190&gt;=$N$8)*(M190:S190 &lt;= $N$9)*(TEXT(M190:S190,"yyyy-mm")=V191)*(M191:S191 = "●")))</f>
        <v>0</v>
      </c>
      <c r="X191" s="140" cm="1">
        <f t="array" ref="X191">IF(V191=V190,0,SUMPRODUCT((M190:S190&gt;=$N$8)*(M190:S190 &lt;= $N$9)*(TEXT(M190:S190,"yyyy-mm")=V191)*(M191:S191 = "▲")))</f>
        <v>0</v>
      </c>
      <c r="Y191" s="140" cm="1">
        <f t="array" ref="Y191">IF(V191=V190,0,SUMPRODUCT((M190:S190&gt;=$N$8)*(M190:S190 &lt;= $N$9)*(TEXT(M190:S190,"yyyy-mm")=V191)*(M191:S191 = "★")))</f>
        <v>0</v>
      </c>
      <c r="Z191" s="135"/>
      <c r="AA191" s="135" t="str">
        <f t="shared" ref="AA191:AA201" si="763">IF(AK191&gt;=0.285,"OK","NG")</f>
        <v>NG</v>
      </c>
      <c r="AB191" s="136"/>
      <c r="AC191" s="144"/>
      <c r="AD191" s="144"/>
      <c r="AE191" s="144"/>
      <c r="AF191" s="144"/>
      <c r="AG191" s="144"/>
      <c r="AH191" s="145"/>
      <c r="AI191" s="146"/>
      <c r="AJ191" s="68">
        <f t="shared" ref="AJ191" si="764">COUNTIF(AC191:AI191,"●")</f>
        <v>0</v>
      </c>
      <c r="AK191" s="70">
        <f t="shared" ref="AK191:AK201" si="765">IF(COUNTA(AC191:AI191)=0,-1,IF(OR(COUNTIF(AC191:AI191,"▲")&gt;6,AND(AC190&lt;$N$9,$N$9&lt;AI190)),0.285,IF(AJ190+AJ191=0,0,AJ191/(AJ191+AJ190))))</f>
        <v>-1</v>
      </c>
      <c r="AL191" s="68" t="str">
        <f>TEXT(AI190,"YYYY-MM")</f>
        <v>2028-09</v>
      </c>
      <c r="AM191" s="69" cm="1">
        <f t="array" ref="AM191">IF(AL191=AL190,0,SUMPRODUCT((AC190:AI190&gt;=$N$8)*(AC190:AI190 &lt;= $N$9)*(TEXT(AC190:AI190,"yyyy-mm")=AL191)*(AC191:AI191 = "●")))</f>
        <v>0</v>
      </c>
      <c r="AN191" s="69" cm="1">
        <f t="array" ref="AN191">IF(AL191=AL190,0,SUMPRODUCT((AC190:AI190&gt;=$N$8)*(AC190:AI190 &lt;= $N$9)*(TEXT(AC190:AI190,"yyyy-mm")=AL191)*(AC191:AI191 = "▲")))</f>
        <v>0</v>
      </c>
      <c r="AO191" s="69" cm="1">
        <f t="array" ref="AO191">IF(AL191=AL190,0,SUMPRODUCT((AC190:AI190&gt;=$N$8)*(AC190:AI190 &lt;= $N$9)*(TEXT(AC190:AI190,"yyyy-mm")=AL191)*(AC191:AI191 = "★")))</f>
        <v>0</v>
      </c>
      <c r="AP191" s="68"/>
      <c r="AQ191" s="19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3"/>
    </row>
    <row r="192" spans="9:55" s="8" customFormat="1" ht="20.25" customHeight="1" x14ac:dyDescent="0.45">
      <c r="I192" s="4"/>
      <c r="J192" s="86"/>
      <c r="K192" s="135"/>
      <c r="L192" s="132">
        <v>133</v>
      </c>
      <c r="M192" s="141">
        <f>S190+1</f>
        <v>46874</v>
      </c>
      <c r="N192" s="141">
        <f t="shared" ref="N192:S192" si="766">M192+1</f>
        <v>46875</v>
      </c>
      <c r="O192" s="141">
        <f t="shared" si="766"/>
        <v>46876</v>
      </c>
      <c r="P192" s="141">
        <f t="shared" si="766"/>
        <v>46877</v>
      </c>
      <c r="Q192" s="141">
        <f t="shared" si="766"/>
        <v>46878</v>
      </c>
      <c r="R192" s="142">
        <f t="shared" si="766"/>
        <v>46879</v>
      </c>
      <c r="S192" s="143">
        <f t="shared" si="766"/>
        <v>46880</v>
      </c>
      <c r="T192" s="135">
        <f t="shared" ref="T192" si="767">COUNTIF(M193:S193,"★")</f>
        <v>0</v>
      </c>
      <c r="U192" s="135"/>
      <c r="V192" s="135" t="str">
        <f t="shared" ref="V192" si="768">TEXT(M192,"YYYY-MM")</f>
        <v>2028-05</v>
      </c>
      <c r="W192" s="140" cm="1">
        <f t="array" ref="W192">SUMPRODUCT((M192:S192&gt;=$N$8)*(M192:S192 &lt;= $N$9)*(TEXT(M192:S192,"yyyy-mm")=V192)*(M193:S193 = "●"))</f>
        <v>0</v>
      </c>
      <c r="X192" s="140" cm="1">
        <f t="array" ref="X192">SUMPRODUCT((R192:S192&gt;=$N$8)*(R192:S192 &lt;= $N$9)*(TEXT(R192:S192,"yyyy-mm")=V192)*(R193:S193 = "▲"))</f>
        <v>0</v>
      </c>
      <c r="Y192" s="140" cm="1">
        <f t="array" ref="Y192">SUMPRODUCT((M192:S192&gt;=$N$8)*(M192:S192 &lt;= $N$9)*(TEXT(M192:S192,"yyyy-mm")=V192)*(M193:S193 = "★"))</f>
        <v>0</v>
      </c>
      <c r="Z192" s="135"/>
      <c r="AA192" s="135"/>
      <c r="AB192" s="132">
        <v>154</v>
      </c>
      <c r="AC192" s="141">
        <f>AI190+1</f>
        <v>47021</v>
      </c>
      <c r="AD192" s="141">
        <f t="shared" ref="AD192:AI192" si="769">AC192+1</f>
        <v>47022</v>
      </c>
      <c r="AE192" s="141">
        <f t="shared" si="769"/>
        <v>47023</v>
      </c>
      <c r="AF192" s="141">
        <f t="shared" si="769"/>
        <v>47024</v>
      </c>
      <c r="AG192" s="141">
        <f t="shared" si="769"/>
        <v>47025</v>
      </c>
      <c r="AH192" s="142">
        <f t="shared" si="769"/>
        <v>47026</v>
      </c>
      <c r="AI192" s="143">
        <f t="shared" si="769"/>
        <v>47027</v>
      </c>
      <c r="AJ192" s="68">
        <f t="shared" ref="AJ192" si="770">COUNTIF(AC193:AI193,"★")</f>
        <v>0</v>
      </c>
      <c r="AK192" s="68"/>
      <c r="AL192" s="68" t="str">
        <f t="shared" ref="AL192" si="771">TEXT(AC192,"YYYY-MM")</f>
        <v>2028-09</v>
      </c>
      <c r="AM192" s="69" cm="1">
        <f t="array" ref="AM192">SUMPRODUCT((AC192:AI192&gt;=$N$8)*(AC192:AI192 &lt;= $N$9)*(TEXT(AC192:AI192,"yyyy-mm")=AL192)*(AC193:AI193 = "●"))</f>
        <v>0</v>
      </c>
      <c r="AN192" s="69" cm="1">
        <f t="array" ref="AN192">SUMPRODUCT((AH192:AI192&gt;=$N$8)*(AH192:AI192 &lt;= $N$9)*(TEXT(AH192:AI192,"yyyy-mm")=AL192)*(AH193:AI193 = "▲"))</f>
        <v>0</v>
      </c>
      <c r="AO192" s="69" cm="1">
        <f t="array" ref="AO192">SUMPRODUCT((AC192:AI192&gt;=$N$8)*(AC192:AI192 &lt;= $N$9)*(TEXT(AC192:AI192,"yyyy-mm")=AL192)*(AC193:AI193 = "★"))</f>
        <v>0</v>
      </c>
      <c r="AP192" s="68"/>
      <c r="AQ192" s="19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3"/>
    </row>
    <row r="193" spans="9:55" s="8" customFormat="1" ht="20.25" customHeight="1" thickBot="1" x14ac:dyDescent="0.5">
      <c r="I193" s="4"/>
      <c r="J193" s="86"/>
      <c r="K193" s="135" t="str">
        <f t="shared" ref="K193:K203" si="772">IF(U193&gt;=0.285,"OK","NG")</f>
        <v>NG</v>
      </c>
      <c r="L193" s="136"/>
      <c r="M193" s="144"/>
      <c r="N193" s="144"/>
      <c r="O193" s="144"/>
      <c r="P193" s="144"/>
      <c r="Q193" s="144"/>
      <c r="R193" s="145"/>
      <c r="S193" s="146"/>
      <c r="T193" s="135">
        <f t="shared" ref="T193" si="773">COUNTIF(M193:S193,"●")</f>
        <v>0</v>
      </c>
      <c r="U193" s="147">
        <f t="shared" ref="U193:U203" si="774">IF(COUNTA(M193:S193)=0,-1,IF(OR(COUNTIF(M193:S193,"▲")&gt;6,AND(M192&lt;$N$9,$N$9&lt;S192)),0.285,IF(T192+T193=0,0,T193/(T193+T192))))</f>
        <v>-1</v>
      </c>
      <c r="V193" s="135" t="str">
        <f t="shared" ref="V193" si="775">TEXT(S192,"YYYY-MM")</f>
        <v>2028-05</v>
      </c>
      <c r="W193" s="140" cm="1">
        <f t="array" ref="W193">IF(V193=V192,0,SUMPRODUCT((M192:S192&gt;=$N$8)*(M192:S192 &lt;= $N$9)*(TEXT(M192:S192,"yyyy-mm")=V193)*(M193:S193 = "●")))</f>
        <v>0</v>
      </c>
      <c r="X193" s="140" cm="1">
        <f t="array" ref="X193">IF(V193=V192,0,SUMPRODUCT((M192:S192&gt;=$N$8)*(M192:S192 &lt;= $N$9)*(TEXT(M192:S192,"yyyy-mm")=V193)*(M193:S193 = "▲")))</f>
        <v>0</v>
      </c>
      <c r="Y193" s="140" cm="1">
        <f t="array" ref="Y193">IF(V193=V192,0,SUMPRODUCT((M192:S192&gt;=$N$8)*(M192:S192 &lt;= $N$9)*(TEXT(M192:S192,"yyyy-mm")=V193)*(M193:S193 = "★")))</f>
        <v>0</v>
      </c>
      <c r="Z193" s="135"/>
      <c r="AA193" s="135" t="str">
        <f t="shared" ref="AA193:AA203" si="776">IF(AK193&gt;=0.285,"OK","NG")</f>
        <v>NG</v>
      </c>
      <c r="AB193" s="136"/>
      <c r="AC193" s="144"/>
      <c r="AD193" s="144"/>
      <c r="AE193" s="144"/>
      <c r="AF193" s="144"/>
      <c r="AG193" s="144"/>
      <c r="AH193" s="145"/>
      <c r="AI193" s="146"/>
      <c r="AJ193" s="68">
        <f t="shared" ref="AJ193" si="777">COUNTIF(AC193:AI193,"●")</f>
        <v>0</v>
      </c>
      <c r="AK193" s="70">
        <f t="shared" ref="AK193:AK203" si="778">IF(COUNTA(AC193:AI193)=0,-1,IF(OR(COUNTIF(AC193:AI193,"▲")&gt;6,AND(AC192&lt;$N$9,$N$9&lt;AI192)),0.285,IF(AJ192+AJ193=0,0,AJ193/(AJ193+AJ192))))</f>
        <v>-1</v>
      </c>
      <c r="AL193" s="68" t="str">
        <f t="shared" ref="AL193" si="779">TEXT(AI192,"YYYY-MM")</f>
        <v>2028-10</v>
      </c>
      <c r="AM193" s="69" cm="1">
        <f t="array" ref="AM193">IF(AL193=AL192,0,SUMPRODUCT((AC192:AI192&gt;=$N$8)*(AC192:AI192 &lt;= $N$9)*(TEXT(AC192:AI192,"yyyy-mm")=AL193)*(AC193:AI193 = "●")))</f>
        <v>0</v>
      </c>
      <c r="AN193" s="69" cm="1">
        <f t="array" ref="AN193">IF(AL193=AL192,0,SUMPRODUCT((AC192:AI192&gt;=$N$8)*(AC192:AI192 &lt;= $N$9)*(TEXT(AC192:AI192,"yyyy-mm")=AL193)*(AC193:AI193 = "▲")))</f>
        <v>0</v>
      </c>
      <c r="AO193" s="69" cm="1">
        <f t="array" ref="AO193">IF(AL193=AL192,0,SUMPRODUCT((AC192:AI192&gt;=$N$8)*(AC192:AI192 &lt;= $N$9)*(TEXT(AC192:AI192,"yyyy-mm")=AL193)*(AC193:AI193 = "★")))</f>
        <v>0</v>
      </c>
      <c r="AP193" s="68"/>
      <c r="AQ193" s="19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3"/>
    </row>
    <row r="194" spans="9:55" s="8" customFormat="1" ht="20.25" customHeight="1" x14ac:dyDescent="0.45">
      <c r="I194" s="4"/>
      <c r="J194" s="86"/>
      <c r="K194" s="135"/>
      <c r="L194" s="132">
        <v>134</v>
      </c>
      <c r="M194" s="141">
        <f>S192+1</f>
        <v>46881</v>
      </c>
      <c r="N194" s="141">
        <f t="shared" ref="N194:S194" si="780">M194+1</f>
        <v>46882</v>
      </c>
      <c r="O194" s="141">
        <f t="shared" si="780"/>
        <v>46883</v>
      </c>
      <c r="P194" s="141">
        <f t="shared" si="780"/>
        <v>46884</v>
      </c>
      <c r="Q194" s="141">
        <f t="shared" si="780"/>
        <v>46885</v>
      </c>
      <c r="R194" s="142">
        <f t="shared" si="780"/>
        <v>46886</v>
      </c>
      <c r="S194" s="143">
        <f t="shared" si="780"/>
        <v>46887</v>
      </c>
      <c r="T194" s="135">
        <f t="shared" ref="T194" si="781">COUNTIF(M195:S195,"★")</f>
        <v>0</v>
      </c>
      <c r="U194" s="135"/>
      <c r="V194" s="135" t="str">
        <f t="shared" ref="V194" si="782">TEXT(M194,"YYYY-MM")</f>
        <v>2028-05</v>
      </c>
      <c r="W194" s="140" cm="1">
        <f t="array" ref="W194">SUMPRODUCT((M194:S194&gt;=$N$8)*(M194:S194 &lt;= $N$9)*(TEXT(M194:S194,"yyyy-mm")=V194)*(M195:S195 = "●"))</f>
        <v>0</v>
      </c>
      <c r="X194" s="140" cm="1">
        <f t="array" ref="X194">SUMPRODUCT((R194:S194&gt;=$N$8)*(R194:S194 &lt;= $N$9)*(TEXT(R194:S194,"yyyy-mm")=V194)*(R195:S195 = "▲"))</f>
        <v>0</v>
      </c>
      <c r="Y194" s="140" cm="1">
        <f t="array" ref="Y194">SUMPRODUCT((M194:S194&gt;=$N$8)*(M194:S194 &lt;= $N$9)*(TEXT(M194:S194,"yyyy-mm")=V194)*(M195:S195 = "★"))</f>
        <v>0</v>
      </c>
      <c r="Z194" s="135"/>
      <c r="AA194" s="135"/>
      <c r="AB194" s="132">
        <v>155</v>
      </c>
      <c r="AC194" s="141">
        <f>AI192+1</f>
        <v>47028</v>
      </c>
      <c r="AD194" s="141">
        <f t="shared" ref="AD194:AI194" si="783">AC194+1</f>
        <v>47029</v>
      </c>
      <c r="AE194" s="141">
        <f t="shared" si="783"/>
        <v>47030</v>
      </c>
      <c r="AF194" s="141">
        <f t="shared" si="783"/>
        <v>47031</v>
      </c>
      <c r="AG194" s="141">
        <f t="shared" si="783"/>
        <v>47032</v>
      </c>
      <c r="AH194" s="142">
        <f t="shared" si="783"/>
        <v>47033</v>
      </c>
      <c r="AI194" s="143">
        <f t="shared" si="783"/>
        <v>47034</v>
      </c>
      <c r="AJ194" s="68">
        <f t="shared" ref="AJ194" si="784">COUNTIF(AC195:AI195,"★")</f>
        <v>0</v>
      </c>
      <c r="AK194" s="68"/>
      <c r="AL194" s="68" t="str">
        <f t="shared" ref="AL194" si="785">TEXT(AC194,"YYYY-MM")</f>
        <v>2028-10</v>
      </c>
      <c r="AM194" s="69" cm="1">
        <f t="array" ref="AM194">SUMPRODUCT((AC194:AI194&gt;=$N$8)*(AC194:AI194 &lt;= $N$9)*(TEXT(AC194:AI194,"yyyy-mm")=AL194)*(AC195:AI195 = "●"))</f>
        <v>0</v>
      </c>
      <c r="AN194" s="69" cm="1">
        <f t="array" ref="AN194">SUMPRODUCT((AH194:AI194&gt;=$N$8)*(AH194:AI194 &lt;= $N$9)*(TEXT(AH194:AI194,"yyyy-mm")=AL194)*(AH195:AI195 = "▲"))</f>
        <v>0</v>
      </c>
      <c r="AO194" s="69" cm="1">
        <f t="array" ref="AO194">SUMPRODUCT((AC194:AI194&gt;=$N$8)*(AC194:AI194 &lt;= $N$9)*(TEXT(AC194:AI194,"yyyy-mm")=AL194)*(AC195:AI195 = "★"))</f>
        <v>0</v>
      </c>
      <c r="AP194" s="65"/>
      <c r="AQ194" s="7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3"/>
    </row>
    <row r="195" spans="9:55" s="8" customFormat="1" ht="20.25" customHeight="1" thickBot="1" x14ac:dyDescent="0.5">
      <c r="I195" s="4"/>
      <c r="J195" s="86"/>
      <c r="K195" s="135" t="str">
        <f t="shared" ref="K195:K205" si="786">IF(U195&gt;=0.285,"OK","NG")</f>
        <v>NG</v>
      </c>
      <c r="L195" s="136"/>
      <c r="M195" s="144"/>
      <c r="N195" s="144"/>
      <c r="O195" s="144"/>
      <c r="P195" s="144"/>
      <c r="Q195" s="144"/>
      <c r="R195" s="145"/>
      <c r="S195" s="146"/>
      <c r="T195" s="135">
        <f t="shared" ref="T195" si="787">COUNTIF(M195:S195,"●")</f>
        <v>0</v>
      </c>
      <c r="U195" s="147">
        <f t="shared" ref="U195:U205" si="788">IF(COUNTA(M195:S195)=0,-1,IF(OR(COUNTIF(M195:S195,"▲")&gt;6,AND(M194&lt;$N$9,$N$9&lt;S194)),0.285,IF(T194+T195=0,0,T195/(T195+T194))))</f>
        <v>-1</v>
      </c>
      <c r="V195" s="135" t="str">
        <f t="shared" ref="V195" si="789">TEXT(S194,"YYYY-MM")</f>
        <v>2028-05</v>
      </c>
      <c r="W195" s="140" cm="1">
        <f t="array" ref="W195">IF(V195=V194,0,SUMPRODUCT((M194:S194&gt;=$N$8)*(M194:S194 &lt;= $N$9)*(TEXT(M194:S194,"yyyy-mm")=V195)*(M195:S195 = "●")))</f>
        <v>0</v>
      </c>
      <c r="X195" s="140" cm="1">
        <f t="array" ref="X195">IF(V195=V194,0,SUMPRODUCT((M194:S194&gt;=$N$8)*(M194:S194 &lt;= $N$9)*(TEXT(M194:S194,"yyyy-mm")=V195)*(M195:S195 = "▲")))</f>
        <v>0</v>
      </c>
      <c r="Y195" s="140" cm="1">
        <f t="array" ref="Y195">IF(V195=V194,0,SUMPRODUCT((M194:S194&gt;=$N$8)*(M194:S194 &lt;= $N$9)*(TEXT(M194:S194,"yyyy-mm")=V195)*(M195:S195 = "★")))</f>
        <v>0</v>
      </c>
      <c r="Z195" s="135"/>
      <c r="AA195" s="135" t="str">
        <f t="shared" ref="AA195:AA205" si="790">IF(AK195&gt;=0.285,"OK","NG")</f>
        <v>NG</v>
      </c>
      <c r="AB195" s="136"/>
      <c r="AC195" s="144"/>
      <c r="AD195" s="144"/>
      <c r="AE195" s="144"/>
      <c r="AF195" s="144"/>
      <c r="AG195" s="144"/>
      <c r="AH195" s="145"/>
      <c r="AI195" s="146"/>
      <c r="AJ195" s="68">
        <f t="shared" ref="AJ195" si="791">COUNTIF(AC195:AI195,"●")</f>
        <v>0</v>
      </c>
      <c r="AK195" s="70">
        <f t="shared" ref="AK195:AK205" si="792">IF(COUNTA(AC195:AI195)=0,-1,IF(OR(COUNTIF(AC195:AI195,"▲")&gt;6,AND(AC194&lt;$N$9,$N$9&lt;AI194)),0.285,IF(AJ194+AJ195=0,0,AJ195/(AJ195+AJ194))))</f>
        <v>-1</v>
      </c>
      <c r="AL195" s="68" t="str">
        <f t="shared" ref="AL195" si="793">TEXT(AI194,"YYYY-MM")</f>
        <v>2028-10</v>
      </c>
      <c r="AM195" s="69" cm="1">
        <f t="array" ref="AM195">IF(AL195=AL194,0,SUMPRODUCT((AC194:AI194&gt;=$N$8)*(AC194:AI194 &lt;= $N$9)*(TEXT(AC194:AI194,"yyyy-mm")=AL195)*(AC195:AI195 = "●")))</f>
        <v>0</v>
      </c>
      <c r="AN195" s="69" cm="1">
        <f t="array" ref="AN195">IF(AL195=AL194,0,SUMPRODUCT((AC194:AI194&gt;=$N$8)*(AC194:AI194 &lt;= $N$9)*(TEXT(AC194:AI194,"yyyy-mm")=AL195)*(AC195:AI195 = "▲")))</f>
        <v>0</v>
      </c>
      <c r="AO195" s="69" cm="1">
        <f t="array" ref="AO195">IF(AL195=AL194,0,SUMPRODUCT((AC194:AI194&gt;=$N$8)*(AC194:AI194 &lt;= $N$9)*(TEXT(AC194:AI194,"yyyy-mm")=AL195)*(AC195:AI195 = "★")))</f>
        <v>0</v>
      </c>
      <c r="AP195" s="65"/>
      <c r="AQ195" s="7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3"/>
    </row>
    <row r="196" spans="9:55" s="8" customFormat="1" ht="20.25" customHeight="1" x14ac:dyDescent="0.45">
      <c r="I196" s="3"/>
      <c r="J196" s="86"/>
      <c r="K196" s="135"/>
      <c r="L196" s="132">
        <v>135</v>
      </c>
      <c r="M196" s="141">
        <f>S194+1</f>
        <v>46888</v>
      </c>
      <c r="N196" s="141">
        <f t="shared" ref="N196:S196" si="794">M196+1</f>
        <v>46889</v>
      </c>
      <c r="O196" s="141">
        <f t="shared" si="794"/>
        <v>46890</v>
      </c>
      <c r="P196" s="141">
        <f t="shared" si="794"/>
        <v>46891</v>
      </c>
      <c r="Q196" s="141">
        <f t="shared" si="794"/>
        <v>46892</v>
      </c>
      <c r="R196" s="142">
        <f t="shared" si="794"/>
        <v>46893</v>
      </c>
      <c r="S196" s="143">
        <f t="shared" si="794"/>
        <v>46894</v>
      </c>
      <c r="T196" s="135">
        <f t="shared" ref="T196" si="795">COUNTIF(M197:S197,"★")</f>
        <v>0</v>
      </c>
      <c r="U196" s="135"/>
      <c r="V196" s="135" t="str">
        <f t="shared" ref="V196" si="796">TEXT(M196,"YYYY-MM")</f>
        <v>2028-05</v>
      </c>
      <c r="W196" s="140" cm="1">
        <f t="array" ref="W196">SUMPRODUCT((M196:S196&gt;=$N$8)*(M196:S196 &lt;= $N$9)*(TEXT(M196:S196,"yyyy-mm")=V196)*(M197:S197 = "●"))</f>
        <v>0</v>
      </c>
      <c r="X196" s="140" cm="1">
        <f t="array" ref="X196">SUMPRODUCT((R196:S196&gt;=$N$8)*(R196:S196 &lt;= $N$9)*(TEXT(R196:S196,"yyyy-mm")=V196)*(R197:S197 = "▲"))</f>
        <v>0</v>
      </c>
      <c r="Y196" s="140" cm="1">
        <f t="array" ref="Y196">SUMPRODUCT((M196:S196&gt;=$N$8)*(M196:S196 &lt;= $N$9)*(TEXT(M196:S196,"yyyy-mm")=V196)*(M197:S197 = "★"))</f>
        <v>0</v>
      </c>
      <c r="Z196" s="135"/>
      <c r="AA196" s="135"/>
      <c r="AB196" s="132">
        <v>156</v>
      </c>
      <c r="AC196" s="141">
        <f>AI194+1</f>
        <v>47035</v>
      </c>
      <c r="AD196" s="141">
        <f t="shared" ref="AD196:AI196" si="797">AC196+1</f>
        <v>47036</v>
      </c>
      <c r="AE196" s="141">
        <f t="shared" si="797"/>
        <v>47037</v>
      </c>
      <c r="AF196" s="141">
        <f t="shared" si="797"/>
        <v>47038</v>
      </c>
      <c r="AG196" s="141">
        <f t="shared" si="797"/>
        <v>47039</v>
      </c>
      <c r="AH196" s="142">
        <f t="shared" si="797"/>
        <v>47040</v>
      </c>
      <c r="AI196" s="143">
        <f t="shared" si="797"/>
        <v>47041</v>
      </c>
      <c r="AJ196" s="68">
        <f t="shared" ref="AJ196" si="798">COUNTIF(AC197:AI197,"★")</f>
        <v>0</v>
      </c>
      <c r="AK196" s="68"/>
      <c r="AL196" s="68" t="str">
        <f t="shared" ref="AL196" si="799">TEXT(AC196,"YYYY-MM")</f>
        <v>2028-10</v>
      </c>
      <c r="AM196" s="69" cm="1">
        <f t="array" ref="AM196">SUMPRODUCT((AC196:AI196&gt;=$N$8)*(AC196:AI196 &lt;= $N$9)*(TEXT(AC196:AI196,"yyyy-mm")=AL196)*(AC197:AI197 = "●"))</f>
        <v>0</v>
      </c>
      <c r="AN196" s="69" cm="1">
        <f t="array" ref="AN196">SUMPRODUCT((AH196:AI196&gt;=$N$8)*(AH196:AI196 &lt;= $N$9)*(TEXT(AH196:AI196,"yyyy-mm")=AL196)*(AH197:AI197 = "▲"))</f>
        <v>0</v>
      </c>
      <c r="AO196" s="69" cm="1">
        <f t="array" ref="AO196">SUMPRODUCT((AC196:AI196&gt;=$N$8)*(AC196:AI196 &lt;= $N$9)*(TEXT(AC196:AI196,"yyyy-mm")=AL196)*(AC197:AI197 = "★"))</f>
        <v>0</v>
      </c>
      <c r="AP196" s="65"/>
      <c r="AQ196" s="7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3"/>
    </row>
    <row r="197" spans="9:55" s="8" customFormat="1" ht="20.25" customHeight="1" thickBot="1" x14ac:dyDescent="0.5">
      <c r="I197" s="3"/>
      <c r="J197" s="86"/>
      <c r="K197" s="135" t="str">
        <f t="shared" ref="K197:K207" si="800">IF(U197&gt;=0.285,"OK","NG")</f>
        <v>NG</v>
      </c>
      <c r="L197" s="136"/>
      <c r="M197" s="144"/>
      <c r="N197" s="144"/>
      <c r="O197" s="144"/>
      <c r="P197" s="144"/>
      <c r="Q197" s="144"/>
      <c r="R197" s="145"/>
      <c r="S197" s="146"/>
      <c r="T197" s="135">
        <f t="shared" ref="T197" si="801">COUNTIF(M197:S197,"●")</f>
        <v>0</v>
      </c>
      <c r="U197" s="147">
        <f t="shared" ref="U197:U207" si="802">IF(COUNTA(M197:S197)=0,-1,IF(OR(COUNTIF(M197:S197,"▲")&gt;6,AND(M196&lt;$N$9,$N$9&lt;S196)),0.285,IF(T196+T197=0,0,T197/(T197+T196))))</f>
        <v>-1</v>
      </c>
      <c r="V197" s="135" t="str">
        <f t="shared" ref="V197" si="803">TEXT(S196,"YYYY-MM")</f>
        <v>2028-05</v>
      </c>
      <c r="W197" s="140" cm="1">
        <f t="array" ref="W197">IF(V197=V196,0,SUMPRODUCT((M196:S196&gt;=$N$8)*(M196:S196 &lt;= $N$9)*(TEXT(M196:S196,"yyyy-mm")=V197)*(M197:S197 = "●")))</f>
        <v>0</v>
      </c>
      <c r="X197" s="140" cm="1">
        <f t="array" ref="X197">IF(V197=V196,0,SUMPRODUCT((M196:S196&gt;=$N$8)*(M196:S196 &lt;= $N$9)*(TEXT(M196:S196,"yyyy-mm")=V197)*(M197:S197 = "▲")))</f>
        <v>0</v>
      </c>
      <c r="Y197" s="140" cm="1">
        <f t="array" ref="Y197">IF(V197=V196,0,SUMPRODUCT((M196:S196&gt;=$N$8)*(M196:S196 &lt;= $N$9)*(TEXT(M196:S196,"yyyy-mm")=V197)*(M197:S197 = "★")))</f>
        <v>0</v>
      </c>
      <c r="Z197" s="135"/>
      <c r="AA197" s="135" t="str">
        <f t="shared" ref="AA197:AA207" si="804">IF(AK197&gt;=0.285,"OK","NG")</f>
        <v>NG</v>
      </c>
      <c r="AB197" s="136"/>
      <c r="AC197" s="144"/>
      <c r="AD197" s="144"/>
      <c r="AE197" s="144"/>
      <c r="AF197" s="144"/>
      <c r="AG197" s="144"/>
      <c r="AH197" s="145"/>
      <c r="AI197" s="146"/>
      <c r="AJ197" s="68">
        <f t="shared" ref="AJ197" si="805">COUNTIF(AC197:AI197,"●")</f>
        <v>0</v>
      </c>
      <c r="AK197" s="70">
        <f t="shared" ref="AK197:AK207" si="806">IF(COUNTA(AC197:AI197)=0,-1,IF(OR(COUNTIF(AC197:AI197,"▲")&gt;6,AND(AC196&lt;$N$9,$N$9&lt;AI196)),0.285,IF(AJ196+AJ197=0,0,AJ197/(AJ197+AJ196))))</f>
        <v>-1</v>
      </c>
      <c r="AL197" s="68" t="str">
        <f t="shared" ref="AL197" si="807">TEXT(AI196,"YYYY-MM")</f>
        <v>2028-10</v>
      </c>
      <c r="AM197" s="69" cm="1">
        <f t="array" ref="AM197">IF(AL197=AL196,0,SUMPRODUCT((AC196:AI196&gt;=$N$8)*(AC196:AI196 &lt;= $N$9)*(TEXT(AC196:AI196,"yyyy-mm")=AL197)*(AC197:AI197 = "●")))</f>
        <v>0</v>
      </c>
      <c r="AN197" s="69" cm="1">
        <f t="array" ref="AN197">IF(AL197=AL196,0,SUMPRODUCT((AC196:AI196&gt;=$N$8)*(AC196:AI196 &lt;= $N$9)*(TEXT(AC196:AI196,"yyyy-mm")=AL197)*(AC197:AI197 = "▲")))</f>
        <v>0</v>
      </c>
      <c r="AO197" s="69" cm="1">
        <f t="array" ref="AO197">IF(AL197=AL196,0,SUMPRODUCT((AC196:AI196&gt;=$N$8)*(AC196:AI196 &lt;= $N$9)*(TEXT(AC196:AI196,"yyyy-mm")=AL197)*(AC197:AI197 = "★")))</f>
        <v>0</v>
      </c>
      <c r="AP197" s="65"/>
      <c r="AQ197" s="7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3"/>
    </row>
    <row r="198" spans="9:55" s="8" customFormat="1" ht="20.25" customHeight="1" x14ac:dyDescent="0.45">
      <c r="I198" s="3"/>
      <c r="J198" s="86"/>
      <c r="K198" s="135"/>
      <c r="L198" s="132">
        <v>136</v>
      </c>
      <c r="M198" s="141">
        <f>S196+1</f>
        <v>46895</v>
      </c>
      <c r="N198" s="141">
        <f t="shared" ref="N198:S198" si="808">M198+1</f>
        <v>46896</v>
      </c>
      <c r="O198" s="141">
        <f t="shared" si="808"/>
        <v>46897</v>
      </c>
      <c r="P198" s="141">
        <f t="shared" si="808"/>
        <v>46898</v>
      </c>
      <c r="Q198" s="141">
        <f t="shared" si="808"/>
        <v>46899</v>
      </c>
      <c r="R198" s="142">
        <f t="shared" si="808"/>
        <v>46900</v>
      </c>
      <c r="S198" s="143">
        <f t="shared" si="808"/>
        <v>46901</v>
      </c>
      <c r="T198" s="135">
        <f t="shared" ref="T198" si="809">COUNTIF(M199:S199,"★")</f>
        <v>0</v>
      </c>
      <c r="U198" s="135"/>
      <c r="V198" s="135" t="str">
        <f t="shared" ref="V198" si="810">TEXT(M198,"YYYY-MM")</f>
        <v>2028-05</v>
      </c>
      <c r="W198" s="140" cm="1">
        <f t="array" ref="W198">SUMPRODUCT((M198:S198&gt;=$N$8)*(M198:S198 &lt;= $N$9)*(TEXT(M198:S198,"yyyy-mm")=V198)*(M199:S199 = "●"))</f>
        <v>0</v>
      </c>
      <c r="X198" s="140" cm="1">
        <f t="array" ref="X198">SUMPRODUCT((R198:S198&gt;=$N$8)*(R198:S198 &lt;= $N$9)*(TEXT(R198:S198,"yyyy-mm")=V198)*(R199:S199 = "▲"))</f>
        <v>0</v>
      </c>
      <c r="Y198" s="140" cm="1">
        <f t="array" ref="Y198">SUMPRODUCT((M198:S198&gt;=$N$8)*(M198:S198 &lt;= $N$9)*(TEXT(M198:S198,"yyyy-mm")=V198)*(M199:S199 = "★"))</f>
        <v>0</v>
      </c>
      <c r="Z198" s="135"/>
      <c r="AA198" s="135"/>
      <c r="AB198" s="132">
        <v>157</v>
      </c>
      <c r="AC198" s="141">
        <f>AI196+1</f>
        <v>47042</v>
      </c>
      <c r="AD198" s="141">
        <f t="shared" ref="AD198:AI198" si="811">AC198+1</f>
        <v>47043</v>
      </c>
      <c r="AE198" s="141">
        <f t="shared" si="811"/>
        <v>47044</v>
      </c>
      <c r="AF198" s="141">
        <f t="shared" si="811"/>
        <v>47045</v>
      </c>
      <c r="AG198" s="141">
        <f t="shared" si="811"/>
        <v>47046</v>
      </c>
      <c r="AH198" s="142">
        <f t="shared" si="811"/>
        <v>47047</v>
      </c>
      <c r="AI198" s="143">
        <f t="shared" si="811"/>
        <v>47048</v>
      </c>
      <c r="AJ198" s="68">
        <f t="shared" ref="AJ198" si="812">COUNTIF(AC199:AI199,"★")</f>
        <v>0</v>
      </c>
      <c r="AK198" s="68"/>
      <c r="AL198" s="68" t="str">
        <f t="shared" ref="AL198" si="813">TEXT(AC198,"YYYY-MM")</f>
        <v>2028-10</v>
      </c>
      <c r="AM198" s="69" cm="1">
        <f t="array" ref="AM198">SUMPRODUCT((AC198:AI198&gt;=$N$8)*(AC198:AI198 &lt;= $N$9)*(TEXT(AC198:AI198,"yyyy-mm")=AL198)*(AC199:AI199 = "●"))</f>
        <v>0</v>
      </c>
      <c r="AN198" s="69" cm="1">
        <f t="array" ref="AN198">SUMPRODUCT((AH198:AI198&gt;=$N$8)*(AH198:AI198 &lt;= $N$9)*(TEXT(AH198:AI198,"yyyy-mm")=AL198)*(AH199:AI199 = "▲"))</f>
        <v>0</v>
      </c>
      <c r="AO198" s="69" cm="1">
        <f t="array" ref="AO198">SUMPRODUCT((AC198:AI198&gt;=$N$8)*(AC198:AI198 &lt;= $N$9)*(TEXT(AC198:AI198,"yyyy-mm")=AL198)*(AC199:AI199 = "★"))</f>
        <v>0</v>
      </c>
      <c r="AP198" s="65"/>
      <c r="AQ198" s="7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3"/>
    </row>
    <row r="199" spans="9:55" s="8" customFormat="1" ht="20.25" customHeight="1" thickBot="1" x14ac:dyDescent="0.5">
      <c r="I199" s="3"/>
      <c r="J199" s="86"/>
      <c r="K199" s="135" t="str">
        <f t="shared" ref="K199:K209" si="814">IF(U199&gt;=0.285,"OK","NG")</f>
        <v>NG</v>
      </c>
      <c r="L199" s="136"/>
      <c r="M199" s="144"/>
      <c r="N199" s="144"/>
      <c r="O199" s="144"/>
      <c r="P199" s="144"/>
      <c r="Q199" s="144"/>
      <c r="R199" s="145"/>
      <c r="S199" s="146"/>
      <c r="T199" s="135">
        <f t="shared" ref="T199" si="815">COUNTIF(M199:S199,"●")</f>
        <v>0</v>
      </c>
      <c r="U199" s="147">
        <f t="shared" ref="U199:U209" si="816">IF(COUNTA(M199:S199)=0,-1,IF(OR(COUNTIF(M199:S199,"▲")&gt;6,AND(M198&lt;$N$9,$N$9&lt;S198)),0.285,IF(T198+T199=0,0,T199/(T199+T198))))</f>
        <v>-1</v>
      </c>
      <c r="V199" s="135" t="str">
        <f t="shared" ref="V199" si="817">TEXT(S198,"YYYY-MM")</f>
        <v>2028-05</v>
      </c>
      <c r="W199" s="140" cm="1">
        <f t="array" ref="W199">IF(V199=V198,0,SUMPRODUCT((M198:S198&gt;=$N$8)*(M198:S198 &lt;= $N$9)*(TEXT(M198:S198,"yyyy-mm")=V199)*(M199:S199 = "●")))</f>
        <v>0</v>
      </c>
      <c r="X199" s="140" cm="1">
        <f t="array" ref="X199">IF(V199=V198,0,SUMPRODUCT((M198:S198&gt;=$N$8)*(M198:S198 &lt;= $N$9)*(TEXT(M198:S198,"yyyy-mm")=V199)*(M199:S199 = "▲")))</f>
        <v>0</v>
      </c>
      <c r="Y199" s="140" cm="1">
        <f t="array" ref="Y199">IF(V199=V198,0,SUMPRODUCT((M198:S198&gt;=$N$8)*(M198:S198 &lt;= $N$9)*(TEXT(M198:S198,"yyyy-mm")=V199)*(M199:S199 = "★")))</f>
        <v>0</v>
      </c>
      <c r="Z199" s="135"/>
      <c r="AA199" s="135" t="str">
        <f t="shared" ref="AA199:AA209" si="818">IF(AK199&gt;=0.285,"OK","NG")</f>
        <v>NG</v>
      </c>
      <c r="AB199" s="136"/>
      <c r="AC199" s="144"/>
      <c r="AD199" s="144"/>
      <c r="AE199" s="144"/>
      <c r="AF199" s="144"/>
      <c r="AG199" s="144"/>
      <c r="AH199" s="145"/>
      <c r="AI199" s="146"/>
      <c r="AJ199" s="68">
        <f t="shared" ref="AJ199" si="819">COUNTIF(AC199:AI199,"●")</f>
        <v>0</v>
      </c>
      <c r="AK199" s="70">
        <f t="shared" ref="AK199:AK209" si="820">IF(COUNTA(AC199:AI199)=0,-1,IF(OR(COUNTIF(AC199:AI199,"▲")&gt;6,AND(AC198&lt;$N$9,$N$9&lt;AI198)),0.285,IF(AJ198+AJ199=0,0,AJ199/(AJ199+AJ198))))</f>
        <v>-1</v>
      </c>
      <c r="AL199" s="68" t="str">
        <f t="shared" ref="AL199" si="821">TEXT(AI198,"YYYY-MM")</f>
        <v>2028-10</v>
      </c>
      <c r="AM199" s="69" cm="1">
        <f t="array" ref="AM199">IF(AL199=AL198,0,SUMPRODUCT((AC198:AI198&gt;=$N$8)*(AC198:AI198 &lt;= $N$9)*(TEXT(AC198:AI198,"yyyy-mm")=AL199)*(AC199:AI199 = "●")))</f>
        <v>0</v>
      </c>
      <c r="AN199" s="69" cm="1">
        <f t="array" ref="AN199">IF(AL199=AL198,0,SUMPRODUCT((AC198:AI198&gt;=$N$8)*(AC198:AI198 &lt;= $N$9)*(TEXT(AC198:AI198,"yyyy-mm")=AL199)*(AC199:AI199 = "▲")))</f>
        <v>0</v>
      </c>
      <c r="AO199" s="69" cm="1">
        <f t="array" ref="AO199">IF(AL199=AL198,0,SUMPRODUCT((AC198:AI198&gt;=$N$8)*(AC198:AI198 &lt;= $N$9)*(TEXT(AC198:AI198,"yyyy-mm")=AL199)*(AC199:AI199 = "★")))</f>
        <v>0</v>
      </c>
      <c r="AP199" s="65"/>
      <c r="AQ199" s="7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3"/>
    </row>
    <row r="200" spans="9:55" s="8" customFormat="1" ht="20.25" customHeight="1" x14ac:dyDescent="0.45">
      <c r="I200" s="3"/>
      <c r="J200" s="86"/>
      <c r="K200" s="135"/>
      <c r="L200" s="132">
        <v>137</v>
      </c>
      <c r="M200" s="141">
        <f>S198+1</f>
        <v>46902</v>
      </c>
      <c r="N200" s="141">
        <f t="shared" ref="N200:S200" si="822">M200+1</f>
        <v>46903</v>
      </c>
      <c r="O200" s="141">
        <f t="shared" si="822"/>
        <v>46904</v>
      </c>
      <c r="P200" s="141">
        <f t="shared" si="822"/>
        <v>46905</v>
      </c>
      <c r="Q200" s="141">
        <f t="shared" si="822"/>
        <v>46906</v>
      </c>
      <c r="R200" s="142">
        <f t="shared" si="822"/>
        <v>46907</v>
      </c>
      <c r="S200" s="143">
        <f t="shared" si="822"/>
        <v>46908</v>
      </c>
      <c r="T200" s="135">
        <f t="shared" ref="T200" si="823">COUNTIF(M201:S201,"★")</f>
        <v>0</v>
      </c>
      <c r="U200" s="135"/>
      <c r="V200" s="135" t="str">
        <f t="shared" ref="V200" si="824">TEXT(M200,"YYYY-MM")</f>
        <v>2028-05</v>
      </c>
      <c r="W200" s="140" cm="1">
        <f t="array" ref="W200">SUMPRODUCT((M200:S200&gt;=$N$8)*(M200:S200 &lt;= $N$9)*(TEXT(M200:S200,"yyyy-mm")=V200)*(M201:S201 = "●"))</f>
        <v>0</v>
      </c>
      <c r="X200" s="140" cm="1">
        <f t="array" ref="X200">SUMPRODUCT((R200:S200&gt;=$N$8)*(R200:S200 &lt;= $N$9)*(TEXT(R200:S200,"yyyy-mm")=V200)*(R201:S201 = "▲"))</f>
        <v>0</v>
      </c>
      <c r="Y200" s="140" cm="1">
        <f t="array" ref="Y200">SUMPRODUCT((M200:S200&gt;=$N$8)*(M200:S200 &lt;= $N$9)*(TEXT(M200:S200,"yyyy-mm")=V200)*(M201:S201 = "★"))</f>
        <v>0</v>
      </c>
      <c r="Z200" s="135"/>
      <c r="AA200" s="135"/>
      <c r="AB200" s="132">
        <v>158</v>
      </c>
      <c r="AC200" s="141">
        <f>AI198+1</f>
        <v>47049</v>
      </c>
      <c r="AD200" s="141">
        <f t="shared" ref="AD200:AI200" si="825">AC200+1</f>
        <v>47050</v>
      </c>
      <c r="AE200" s="141">
        <f t="shared" si="825"/>
        <v>47051</v>
      </c>
      <c r="AF200" s="141">
        <f t="shared" si="825"/>
        <v>47052</v>
      </c>
      <c r="AG200" s="141">
        <f t="shared" si="825"/>
        <v>47053</v>
      </c>
      <c r="AH200" s="142">
        <f t="shared" si="825"/>
        <v>47054</v>
      </c>
      <c r="AI200" s="143">
        <f t="shared" si="825"/>
        <v>47055</v>
      </c>
      <c r="AJ200" s="68">
        <f t="shared" ref="AJ200" si="826">COUNTIF(AC201:AI201,"★")</f>
        <v>0</v>
      </c>
      <c r="AK200" s="68"/>
      <c r="AL200" s="68" t="str">
        <f t="shared" ref="AL200" si="827">TEXT(AC200,"YYYY-MM")</f>
        <v>2028-10</v>
      </c>
      <c r="AM200" s="69" cm="1">
        <f t="array" ref="AM200">SUMPRODUCT((AC200:AI200&gt;=$N$8)*(AC200:AI200 &lt;= $N$9)*(TEXT(AC200:AI200,"yyyy-mm")=AL200)*(AC201:AI201 = "●"))</f>
        <v>0</v>
      </c>
      <c r="AN200" s="69" cm="1">
        <f t="array" ref="AN200">SUMPRODUCT((AH200:AI200&gt;=$N$8)*(AH200:AI200 &lt;= $N$9)*(TEXT(AH200:AI200,"yyyy-mm")=AL200)*(AH201:AI201 = "▲"))</f>
        <v>0</v>
      </c>
      <c r="AO200" s="69" cm="1">
        <f t="array" ref="AO200">SUMPRODUCT((AC200:AI200&gt;=$N$8)*(AC200:AI200 &lt;= $N$9)*(TEXT(AC200:AI200,"yyyy-mm")=AL200)*(AC201:AI201 = "★"))</f>
        <v>0</v>
      </c>
      <c r="AP200" s="68"/>
      <c r="AQ200" s="19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3"/>
    </row>
    <row r="201" spans="9:55" s="8" customFormat="1" ht="20.25" customHeight="1" thickBot="1" x14ac:dyDescent="0.5">
      <c r="I201" s="3"/>
      <c r="J201" s="86"/>
      <c r="K201" s="135" t="str">
        <f t="shared" ref="K201:K211" si="828">IF(U201&gt;=0.285,"OK","NG")</f>
        <v>NG</v>
      </c>
      <c r="L201" s="136"/>
      <c r="M201" s="144"/>
      <c r="N201" s="144"/>
      <c r="O201" s="144"/>
      <c r="P201" s="144"/>
      <c r="Q201" s="144"/>
      <c r="R201" s="145"/>
      <c r="S201" s="146"/>
      <c r="T201" s="135">
        <f t="shared" ref="T201" si="829">COUNTIF(M201:S201,"●")</f>
        <v>0</v>
      </c>
      <c r="U201" s="147">
        <f t="shared" ref="U201:U211" si="830">IF(COUNTA(M201:S201)=0,-1,IF(OR(COUNTIF(M201:S201,"▲")&gt;6,AND(M200&lt;$N$9,$N$9&lt;S200)),0.285,IF(T200+T201=0,0,T201/(T201+T200))))</f>
        <v>-1</v>
      </c>
      <c r="V201" s="135" t="str">
        <f t="shared" ref="V201" si="831">TEXT(S200,"YYYY-MM")</f>
        <v>2028-06</v>
      </c>
      <c r="W201" s="140" cm="1">
        <f t="array" ref="W201">IF(V201=V200,0,SUMPRODUCT((M200:S200&gt;=$N$8)*(M200:S200 &lt;= $N$9)*(TEXT(M200:S200,"yyyy-mm")=V201)*(M201:S201 = "●")))</f>
        <v>0</v>
      </c>
      <c r="X201" s="140" cm="1">
        <f t="array" ref="X201">IF(V201=V200,0,SUMPRODUCT((M200:S200&gt;=$N$8)*(M200:S200 &lt;= $N$9)*(TEXT(M200:S200,"yyyy-mm")=V201)*(M201:S201 = "▲")))</f>
        <v>0</v>
      </c>
      <c r="Y201" s="140" cm="1">
        <f t="array" ref="Y201">IF(V201=V200,0,SUMPRODUCT((M200:S200&gt;=$N$8)*(M200:S200 &lt;= $N$9)*(TEXT(M200:S200,"yyyy-mm")=V201)*(M201:S201 = "★")))</f>
        <v>0</v>
      </c>
      <c r="Z201" s="135"/>
      <c r="AA201" s="135" t="str">
        <f t="shared" ref="AA201:AA211" si="832">IF(AK201&gt;=0.285,"OK","NG")</f>
        <v>NG</v>
      </c>
      <c r="AB201" s="136"/>
      <c r="AC201" s="144"/>
      <c r="AD201" s="144"/>
      <c r="AE201" s="144"/>
      <c r="AF201" s="144"/>
      <c r="AG201" s="144"/>
      <c r="AH201" s="145"/>
      <c r="AI201" s="146"/>
      <c r="AJ201" s="68">
        <f t="shared" ref="AJ201" si="833">COUNTIF(AC201:AI201,"●")</f>
        <v>0</v>
      </c>
      <c r="AK201" s="70">
        <f t="shared" ref="AK201:AK211" si="834">IF(COUNTA(AC201:AI201)=0,-1,IF(OR(COUNTIF(AC201:AI201,"▲")&gt;6,AND(AC200&lt;$N$9,$N$9&lt;AI200)),0.285,IF(AJ200+AJ201=0,0,AJ201/(AJ201+AJ200))))</f>
        <v>-1</v>
      </c>
      <c r="AL201" s="68" t="str">
        <f t="shared" ref="AL201" si="835">TEXT(AI200,"YYYY-MM")</f>
        <v>2028-10</v>
      </c>
      <c r="AM201" s="69" cm="1">
        <f t="array" ref="AM201">IF(AL201=AL200,0,SUMPRODUCT((AC200:AI200&gt;=$N$8)*(AC200:AI200 &lt;= $N$9)*(TEXT(AC200:AI200,"yyyy-mm")=AL201)*(AC201:AI201 = "●")))</f>
        <v>0</v>
      </c>
      <c r="AN201" s="69" cm="1">
        <f t="array" ref="AN201">IF(AL201=AL200,0,SUMPRODUCT((AC200:AI200&gt;=$N$8)*(AC200:AI200 &lt;= $N$9)*(TEXT(AC200:AI200,"yyyy-mm")=AL201)*(AC201:AI201 = "▲")))</f>
        <v>0</v>
      </c>
      <c r="AO201" s="69" cm="1">
        <f t="array" ref="AO201">IF(AL201=AL200,0,SUMPRODUCT((AC200:AI200&gt;=$N$8)*(AC200:AI200 &lt;= $N$9)*(TEXT(AC200:AI200,"yyyy-mm")=AL201)*(AC201:AI201 = "★")))</f>
        <v>0</v>
      </c>
      <c r="AP201" s="68"/>
      <c r="AQ201" s="19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3"/>
    </row>
    <row r="202" spans="9:55" s="8" customFormat="1" x14ac:dyDescent="0.45">
      <c r="I202" s="3"/>
      <c r="J202" s="7"/>
      <c r="K202" s="9"/>
      <c r="L202" s="4"/>
      <c r="M202" s="4"/>
      <c r="N202" s="4"/>
      <c r="O202" s="4"/>
      <c r="P202" s="4"/>
      <c r="Q202" s="4"/>
      <c r="R202" s="4"/>
      <c r="S202" s="4"/>
      <c r="T202" s="7"/>
      <c r="U202" s="16">
        <f>IFERROR(AVERAGEIF(U160:U201,"&gt;-1"),0)</f>
        <v>0</v>
      </c>
      <c r="V202" s="7"/>
      <c r="W202" s="6"/>
      <c r="X202" s="6"/>
      <c r="Y202" s="6"/>
      <c r="Z202" s="7"/>
      <c r="AA202" s="10"/>
      <c r="AB202" s="4"/>
      <c r="AC202" s="4"/>
      <c r="AD202" s="4"/>
      <c r="AE202" s="4"/>
      <c r="AF202" s="4"/>
      <c r="AG202" s="4"/>
      <c r="AH202" s="4"/>
      <c r="AI202" s="4"/>
      <c r="AJ202" s="7"/>
      <c r="AK202" s="16">
        <f>IFERROR(AVERAGEIF(AK160:AK201,"&gt;-1"),0)</f>
        <v>0</v>
      </c>
      <c r="AL202" s="7"/>
      <c r="AM202" s="6"/>
      <c r="AN202" s="6"/>
      <c r="AO202" s="6"/>
      <c r="AP202" s="19"/>
      <c r="AQ202" s="19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3"/>
    </row>
    <row r="203" spans="9:55" s="8" customFormat="1" x14ac:dyDescent="0.45">
      <c r="I203" s="3"/>
      <c r="J203" s="7"/>
      <c r="K203" s="9"/>
      <c r="L203" s="4"/>
      <c r="M203" s="4"/>
      <c r="N203" s="4"/>
      <c r="O203" s="4"/>
      <c r="P203" s="4"/>
      <c r="Q203" s="4"/>
      <c r="R203" s="4"/>
      <c r="S203" s="4"/>
      <c r="T203" s="7"/>
      <c r="U203" s="7"/>
      <c r="V203" s="7"/>
      <c r="W203" s="6"/>
      <c r="X203" s="6"/>
      <c r="Y203" s="6"/>
      <c r="Z203" s="7"/>
      <c r="AA203" s="10"/>
      <c r="AB203" s="4"/>
      <c r="AC203" s="4"/>
      <c r="AD203" s="4"/>
      <c r="AE203" s="4"/>
      <c r="AF203" s="4"/>
      <c r="AG203" s="4"/>
      <c r="AH203" s="4"/>
      <c r="AI203" s="4"/>
      <c r="AJ203" s="7"/>
      <c r="AK203" s="7"/>
      <c r="AL203" s="7"/>
      <c r="AM203" s="6"/>
      <c r="AN203" s="6"/>
      <c r="AO203" s="6"/>
      <c r="AP203" s="19"/>
      <c r="AQ203" s="19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3"/>
    </row>
    <row r="204" spans="9:55" s="8" customFormat="1" x14ac:dyDescent="0.45">
      <c r="I204" s="3"/>
      <c r="J204" s="3"/>
      <c r="K204" s="2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22"/>
      <c r="X204" s="22"/>
      <c r="Y204" s="22"/>
      <c r="Z204" s="3"/>
      <c r="AA204" s="21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6"/>
      <c r="AN204" s="6"/>
      <c r="AO204" s="6"/>
      <c r="AP204" s="19"/>
      <c r="AQ204" s="19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3"/>
    </row>
    <row r="205" spans="9:55" s="8" customFormat="1" x14ac:dyDescent="0.45">
      <c r="I205" s="3"/>
      <c r="J205" s="3"/>
      <c r="K205" s="2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22"/>
      <c r="X205" s="22"/>
      <c r="Y205" s="22"/>
      <c r="Z205" s="3"/>
      <c r="AA205" s="21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6"/>
      <c r="AN205" s="6"/>
      <c r="AO205" s="6"/>
      <c r="AP205" s="19"/>
      <c r="AQ205" s="19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3"/>
    </row>
    <row r="206" spans="9:55" s="8" customFormat="1" x14ac:dyDescent="0.45">
      <c r="I206" s="3"/>
      <c r="J206" s="3"/>
      <c r="K206" s="2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22"/>
      <c r="X206" s="22"/>
      <c r="Y206" s="22"/>
      <c r="Z206" s="3"/>
      <c r="AA206" s="21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6"/>
      <c r="AN206" s="6"/>
      <c r="AO206" s="6"/>
      <c r="AP206" s="19"/>
      <c r="AQ206" s="19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3"/>
    </row>
    <row r="207" spans="9:55" s="8" customFormat="1" x14ac:dyDescent="0.45">
      <c r="I207" s="3"/>
      <c r="J207" s="3"/>
      <c r="K207" s="2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22"/>
      <c r="X207" s="22"/>
      <c r="Y207" s="22"/>
      <c r="Z207" s="3"/>
      <c r="AA207" s="21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20"/>
      <c r="AN207" s="6"/>
      <c r="AO207" s="6"/>
      <c r="AP207" s="19"/>
      <c r="AQ207" s="19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3"/>
    </row>
    <row r="208" spans="9:55" s="8" customFormat="1" x14ac:dyDescent="0.45">
      <c r="I208" s="3"/>
      <c r="J208" s="3"/>
      <c r="K208" s="2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22"/>
      <c r="X208" s="22"/>
      <c r="Y208" s="22"/>
      <c r="Z208" s="3"/>
      <c r="AA208" s="21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20"/>
      <c r="AN208" s="20"/>
      <c r="AO208" s="20"/>
      <c r="AP208" s="19"/>
      <c r="AQ208" s="19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3"/>
    </row>
    <row r="209" spans="9:55" s="8" customFormat="1" x14ac:dyDescent="0.45">
      <c r="I209" s="3"/>
      <c r="J209" s="3"/>
      <c r="K209" s="2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22"/>
      <c r="X209" s="22"/>
      <c r="Y209" s="22"/>
      <c r="Z209" s="3"/>
      <c r="AA209" s="21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20"/>
      <c r="AN209" s="20"/>
      <c r="AO209" s="20"/>
      <c r="AP209" s="19"/>
      <c r="AQ209" s="19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3"/>
    </row>
    <row r="210" spans="9:55" s="8" customFormat="1" x14ac:dyDescent="0.45">
      <c r="I210" s="3"/>
      <c r="J210" s="3"/>
      <c r="K210" s="2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22"/>
      <c r="X210" s="22"/>
      <c r="Y210" s="22"/>
      <c r="Z210" s="3"/>
      <c r="AA210" s="21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20"/>
      <c r="AN210" s="20"/>
      <c r="AO210" s="20"/>
      <c r="AP210" s="19"/>
      <c r="AQ210" s="19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3"/>
    </row>
    <row r="211" spans="9:55" s="8" customFormat="1" x14ac:dyDescent="0.45">
      <c r="I211" s="3"/>
      <c r="J211" s="3"/>
      <c r="K211" s="2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22"/>
      <c r="X211" s="22"/>
      <c r="Y211" s="22"/>
      <c r="Z211" s="3"/>
      <c r="AA211" s="21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20"/>
      <c r="AN211" s="20"/>
      <c r="AO211" s="20"/>
      <c r="AP211" s="19"/>
      <c r="AQ211" s="19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3"/>
    </row>
    <row r="212" spans="9:55" s="8" customFormat="1" x14ac:dyDescent="0.45">
      <c r="I212" s="3"/>
      <c r="J212" s="3"/>
      <c r="K212" s="2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22"/>
      <c r="X212" s="22"/>
      <c r="Y212" s="22"/>
      <c r="Z212" s="3"/>
      <c r="AA212" s="21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20"/>
      <c r="AN212" s="20"/>
      <c r="AO212" s="20"/>
      <c r="AP212" s="19"/>
      <c r="AQ212" s="19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3"/>
    </row>
    <row r="213" spans="9:55" s="8" customFormat="1" x14ac:dyDescent="0.45">
      <c r="I213" s="3"/>
      <c r="J213" s="3"/>
      <c r="K213" s="2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22"/>
      <c r="X213" s="22"/>
      <c r="Y213" s="22"/>
      <c r="Z213" s="3"/>
      <c r="AA213" s="21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20"/>
      <c r="AN213" s="20"/>
      <c r="AO213" s="20"/>
      <c r="AP213" s="19"/>
      <c r="AQ213" s="19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3"/>
    </row>
    <row r="214" spans="9:55" s="8" customFormat="1" x14ac:dyDescent="0.45">
      <c r="I214" s="3"/>
      <c r="J214" s="3"/>
      <c r="K214" s="2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22"/>
      <c r="X214" s="22"/>
      <c r="Y214" s="22"/>
      <c r="Z214" s="3"/>
      <c r="AA214" s="21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20"/>
      <c r="AN214" s="20"/>
      <c r="AO214" s="20"/>
      <c r="AP214" s="19"/>
      <c r="AQ214" s="19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3"/>
    </row>
    <row r="215" spans="9:55" s="8" customFormat="1" x14ac:dyDescent="0.45">
      <c r="I215" s="3"/>
      <c r="J215" s="3"/>
      <c r="K215" s="2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22"/>
      <c r="X215" s="22"/>
      <c r="Y215" s="22"/>
      <c r="Z215" s="3"/>
      <c r="AA215" s="21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20"/>
      <c r="AN215" s="20"/>
      <c r="AO215" s="20"/>
      <c r="AP215" s="19"/>
      <c r="AQ215" s="19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3"/>
    </row>
    <row r="216" spans="9:55" s="8" customFormat="1" x14ac:dyDescent="0.45">
      <c r="I216" s="3"/>
      <c r="J216" s="3"/>
      <c r="K216" s="2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22"/>
      <c r="X216" s="22"/>
      <c r="Y216" s="22"/>
      <c r="Z216" s="3"/>
      <c r="AA216" s="21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20"/>
      <c r="AN216" s="20"/>
      <c r="AO216" s="20"/>
      <c r="AP216" s="19"/>
      <c r="AQ216" s="19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3"/>
    </row>
    <row r="217" spans="9:55" s="8" customFormat="1" x14ac:dyDescent="0.45">
      <c r="I217" s="3"/>
      <c r="J217" s="3"/>
      <c r="K217" s="2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22"/>
      <c r="X217" s="22"/>
      <c r="Y217" s="22"/>
      <c r="Z217" s="3"/>
      <c r="AA217" s="21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20"/>
      <c r="AN217" s="20"/>
      <c r="AO217" s="20"/>
      <c r="AP217" s="19"/>
      <c r="AQ217" s="19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3"/>
    </row>
    <row r="218" spans="9:55" s="8" customFormat="1" x14ac:dyDescent="0.45">
      <c r="I218" s="3"/>
      <c r="J218" s="3"/>
      <c r="K218" s="2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22"/>
      <c r="X218" s="22"/>
      <c r="Y218" s="22"/>
      <c r="Z218" s="3"/>
      <c r="AA218" s="21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20"/>
      <c r="AN218" s="20"/>
      <c r="AO218" s="20"/>
      <c r="AP218" s="19"/>
      <c r="AQ218" s="19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3"/>
    </row>
    <row r="219" spans="9:55" s="8" customFormat="1" x14ac:dyDescent="0.45">
      <c r="I219" s="3"/>
      <c r="J219" s="3"/>
      <c r="K219" s="2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22"/>
      <c r="X219" s="22"/>
      <c r="Y219" s="22"/>
      <c r="Z219" s="3"/>
      <c r="AA219" s="21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20"/>
      <c r="AN219" s="20"/>
      <c r="AO219" s="20"/>
      <c r="AP219" s="19"/>
      <c r="AQ219" s="19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3"/>
    </row>
    <row r="220" spans="9:55" s="8" customFormat="1" x14ac:dyDescent="0.45">
      <c r="I220" s="3"/>
      <c r="J220" s="3"/>
      <c r="K220" s="2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22"/>
      <c r="X220" s="22"/>
      <c r="Y220" s="22"/>
      <c r="Z220" s="3"/>
      <c r="AA220" s="21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20"/>
      <c r="AN220" s="20"/>
      <c r="AO220" s="20"/>
      <c r="AP220" s="19"/>
      <c r="AQ220" s="19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3"/>
    </row>
    <row r="221" spans="9:55" s="8" customFormat="1" x14ac:dyDescent="0.45">
      <c r="I221" s="3"/>
      <c r="J221" s="3"/>
      <c r="K221" s="2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22"/>
      <c r="X221" s="22"/>
      <c r="Y221" s="22"/>
      <c r="Z221" s="3"/>
      <c r="AA221" s="21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20"/>
      <c r="AN221" s="20"/>
      <c r="AO221" s="20"/>
      <c r="AP221" s="19"/>
      <c r="AQ221" s="19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3"/>
    </row>
    <row r="222" spans="9:55" s="8" customFormat="1" x14ac:dyDescent="0.45">
      <c r="I222" s="3"/>
      <c r="J222" s="3"/>
      <c r="K222" s="2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22"/>
      <c r="X222" s="22"/>
      <c r="Y222" s="22"/>
      <c r="Z222" s="3"/>
      <c r="AA222" s="21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20"/>
      <c r="AN222" s="20"/>
      <c r="AO222" s="20"/>
      <c r="AP222" s="19"/>
      <c r="AQ222" s="19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3"/>
    </row>
    <row r="223" spans="9:55" s="8" customFormat="1" x14ac:dyDescent="0.45">
      <c r="I223" s="3"/>
      <c r="J223" s="3"/>
      <c r="K223" s="2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22"/>
      <c r="X223" s="22"/>
      <c r="Y223" s="22"/>
      <c r="Z223" s="3"/>
      <c r="AA223" s="21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20"/>
      <c r="AN223" s="20"/>
      <c r="AO223" s="20"/>
      <c r="AP223" s="19"/>
      <c r="AQ223" s="19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3"/>
    </row>
    <row r="224" spans="9:55" s="8" customFormat="1" x14ac:dyDescent="0.45">
      <c r="I224" s="3"/>
      <c r="J224" s="3"/>
      <c r="K224" s="2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22"/>
      <c r="X224" s="22"/>
      <c r="Y224" s="22"/>
      <c r="Z224" s="3"/>
      <c r="AA224" s="21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20"/>
      <c r="AN224" s="20"/>
      <c r="AO224" s="20"/>
      <c r="AP224" s="19"/>
      <c r="AQ224" s="19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3"/>
    </row>
    <row r="225" spans="9:55" s="8" customFormat="1" x14ac:dyDescent="0.45">
      <c r="I225" s="3"/>
      <c r="J225" s="3"/>
      <c r="K225" s="2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22"/>
      <c r="X225" s="22"/>
      <c r="Y225" s="22"/>
      <c r="Z225" s="3"/>
      <c r="AA225" s="21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20"/>
      <c r="AN225" s="20"/>
      <c r="AO225" s="20"/>
      <c r="AP225" s="19"/>
      <c r="AQ225" s="19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3"/>
    </row>
    <row r="226" spans="9:55" s="8" customFormat="1" x14ac:dyDescent="0.45">
      <c r="I226" s="3"/>
      <c r="J226" s="3"/>
      <c r="K226" s="2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22"/>
      <c r="X226" s="22"/>
      <c r="Y226" s="22"/>
      <c r="Z226" s="3"/>
      <c r="AA226" s="21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20"/>
      <c r="AN226" s="20"/>
      <c r="AO226" s="20"/>
      <c r="AP226" s="19"/>
      <c r="AQ226" s="19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3"/>
    </row>
    <row r="227" spans="9:55" s="8" customFormat="1" x14ac:dyDescent="0.45">
      <c r="I227" s="3"/>
      <c r="J227" s="3"/>
      <c r="K227" s="2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22"/>
      <c r="X227" s="22"/>
      <c r="Y227" s="22"/>
      <c r="Z227" s="3"/>
      <c r="AA227" s="21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20"/>
      <c r="AN227" s="20"/>
      <c r="AO227" s="20"/>
      <c r="AP227" s="19"/>
      <c r="AQ227" s="19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3"/>
    </row>
    <row r="228" spans="9:55" s="8" customFormat="1" x14ac:dyDescent="0.45">
      <c r="I228" s="3"/>
      <c r="J228" s="3"/>
      <c r="K228" s="2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22"/>
      <c r="X228" s="22"/>
      <c r="Y228" s="22"/>
      <c r="Z228" s="3"/>
      <c r="AA228" s="21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20"/>
      <c r="AN228" s="20"/>
      <c r="AO228" s="20"/>
      <c r="AP228" s="19"/>
      <c r="AQ228" s="19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3"/>
    </row>
    <row r="229" spans="9:55" s="8" customFormat="1" x14ac:dyDescent="0.45">
      <c r="I229" s="3"/>
      <c r="J229" s="3"/>
      <c r="K229" s="2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22"/>
      <c r="X229" s="22"/>
      <c r="Y229" s="22"/>
      <c r="Z229" s="3"/>
      <c r="AA229" s="21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20"/>
      <c r="AN229" s="20"/>
      <c r="AO229" s="20"/>
      <c r="AP229" s="19"/>
      <c r="AQ229" s="19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3"/>
    </row>
    <row r="230" spans="9:55" s="8" customFormat="1" x14ac:dyDescent="0.45">
      <c r="I230" s="3"/>
      <c r="J230" s="3"/>
      <c r="K230" s="2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22"/>
      <c r="X230" s="22"/>
      <c r="Y230" s="22"/>
      <c r="Z230" s="3"/>
      <c r="AA230" s="21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20"/>
      <c r="AN230" s="20"/>
      <c r="AO230" s="20"/>
      <c r="AP230" s="19"/>
      <c r="AQ230" s="19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3"/>
    </row>
    <row r="231" spans="9:55" s="8" customFormat="1" x14ac:dyDescent="0.45">
      <c r="I231" s="3"/>
      <c r="J231" s="3"/>
      <c r="K231" s="2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22"/>
      <c r="X231" s="22"/>
      <c r="Y231" s="22"/>
      <c r="Z231" s="3"/>
      <c r="AA231" s="21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20"/>
      <c r="AN231" s="20"/>
      <c r="AO231" s="20"/>
      <c r="AP231" s="19"/>
      <c r="AQ231" s="19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3"/>
    </row>
    <row r="232" spans="9:55" s="8" customFormat="1" x14ac:dyDescent="0.45">
      <c r="I232" s="3"/>
      <c r="J232" s="3"/>
      <c r="K232" s="2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22"/>
      <c r="X232" s="22"/>
      <c r="Y232" s="22"/>
      <c r="Z232" s="3"/>
      <c r="AA232" s="21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20"/>
      <c r="AN232" s="20"/>
      <c r="AO232" s="20"/>
      <c r="AP232" s="19"/>
      <c r="AQ232" s="19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3"/>
    </row>
    <row r="233" spans="9:55" s="8" customFormat="1" x14ac:dyDescent="0.45">
      <c r="I233" s="3"/>
      <c r="J233" s="3"/>
      <c r="K233" s="2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22"/>
      <c r="X233" s="22"/>
      <c r="Y233" s="22"/>
      <c r="Z233" s="3"/>
      <c r="AA233" s="21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20"/>
      <c r="AN233" s="20"/>
      <c r="AO233" s="20"/>
      <c r="AP233" s="19"/>
      <c r="AQ233" s="19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3"/>
    </row>
    <row r="234" spans="9:55" s="8" customFormat="1" x14ac:dyDescent="0.45">
      <c r="I234" s="3"/>
      <c r="J234" s="3"/>
      <c r="K234" s="2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22"/>
      <c r="X234" s="22"/>
      <c r="Y234" s="22"/>
      <c r="Z234" s="3"/>
      <c r="AA234" s="21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20"/>
      <c r="AN234" s="20"/>
      <c r="AO234" s="20"/>
      <c r="AP234" s="19"/>
      <c r="AQ234" s="19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3"/>
    </row>
    <row r="235" spans="9:55" s="8" customFormat="1" x14ac:dyDescent="0.45">
      <c r="I235" s="3"/>
      <c r="J235" s="3"/>
      <c r="K235" s="2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22"/>
      <c r="X235" s="22"/>
      <c r="Y235" s="22"/>
      <c r="Z235" s="3"/>
      <c r="AA235" s="21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20"/>
      <c r="AN235" s="20"/>
      <c r="AO235" s="20"/>
      <c r="AP235" s="19"/>
      <c r="AQ235" s="19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3"/>
    </row>
    <row r="236" spans="9:55" s="8" customFormat="1" x14ac:dyDescent="0.45">
      <c r="I236" s="3"/>
      <c r="J236" s="3"/>
      <c r="K236" s="2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22"/>
      <c r="X236" s="22"/>
      <c r="Y236" s="22"/>
      <c r="Z236" s="3"/>
      <c r="AA236" s="21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20"/>
      <c r="AN236" s="20"/>
      <c r="AO236" s="20"/>
      <c r="AP236" s="19"/>
      <c r="AQ236" s="19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3"/>
    </row>
    <row r="237" spans="9:55" s="8" customFormat="1" x14ac:dyDescent="0.45">
      <c r="I237" s="3"/>
      <c r="J237" s="3"/>
      <c r="K237" s="2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22"/>
      <c r="X237" s="22"/>
      <c r="Y237" s="22"/>
      <c r="Z237" s="3"/>
      <c r="AA237" s="21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20"/>
      <c r="AN237" s="20"/>
      <c r="AO237" s="20"/>
      <c r="AP237" s="19"/>
      <c r="AQ237" s="19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3"/>
    </row>
    <row r="238" spans="9:55" s="8" customFormat="1" x14ac:dyDescent="0.45">
      <c r="I238" s="3"/>
      <c r="J238" s="3"/>
      <c r="K238" s="2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22"/>
      <c r="X238" s="22"/>
      <c r="Y238" s="22"/>
      <c r="Z238" s="3"/>
      <c r="AA238" s="21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20"/>
      <c r="AN238" s="20"/>
      <c r="AO238" s="20"/>
      <c r="AP238" s="19"/>
      <c r="AQ238" s="19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3"/>
    </row>
    <row r="239" spans="9:55" s="8" customFormat="1" x14ac:dyDescent="0.45">
      <c r="I239" s="3"/>
      <c r="J239" s="3"/>
      <c r="K239" s="2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22"/>
      <c r="X239" s="22"/>
      <c r="Y239" s="22"/>
      <c r="Z239" s="3"/>
      <c r="AA239" s="21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20"/>
      <c r="AN239" s="20"/>
      <c r="AO239" s="20"/>
      <c r="AP239" s="19"/>
      <c r="AQ239" s="19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3"/>
    </row>
    <row r="240" spans="9:55" s="8" customFormat="1" x14ac:dyDescent="0.45">
      <c r="I240" s="3"/>
      <c r="J240" s="3"/>
      <c r="K240" s="2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22"/>
      <c r="X240" s="22"/>
      <c r="Y240" s="22"/>
      <c r="Z240" s="3"/>
      <c r="AA240" s="21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20"/>
      <c r="AN240" s="20"/>
      <c r="AO240" s="20"/>
      <c r="AP240" s="7"/>
      <c r="AQ240" s="7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3"/>
    </row>
    <row r="241" spans="9:55" s="8" customFormat="1" x14ac:dyDescent="0.45">
      <c r="I241" s="4"/>
      <c r="J241" s="3"/>
      <c r="K241" s="2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22"/>
      <c r="X241" s="22"/>
      <c r="Y241" s="22"/>
      <c r="Z241" s="3"/>
      <c r="AA241" s="21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20"/>
      <c r="AN241" s="20"/>
      <c r="AO241" s="20"/>
      <c r="AP241" s="7"/>
      <c r="AQ241" s="7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3"/>
    </row>
    <row r="242" spans="9:55" s="8" customFormat="1" x14ac:dyDescent="0.45">
      <c r="I242" s="4"/>
      <c r="J242" s="3"/>
      <c r="K242" s="2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22"/>
      <c r="X242" s="22"/>
      <c r="Y242" s="22"/>
      <c r="Z242" s="3"/>
      <c r="AA242" s="21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20"/>
      <c r="AN242" s="20"/>
      <c r="AO242" s="20"/>
      <c r="AP242" s="7"/>
      <c r="AQ242" s="7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3"/>
    </row>
    <row r="243" spans="9:55" s="8" customFormat="1" x14ac:dyDescent="0.45">
      <c r="I243" s="4"/>
      <c r="J243" s="3"/>
      <c r="K243" s="2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22"/>
      <c r="X243" s="22"/>
      <c r="Y243" s="22"/>
      <c r="Z243" s="3"/>
      <c r="AA243" s="21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20"/>
      <c r="AN243" s="20"/>
      <c r="AO243" s="20"/>
      <c r="AP243" s="7"/>
      <c r="AQ243" s="7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3"/>
    </row>
    <row r="244" spans="9:55" s="8" customFormat="1" x14ac:dyDescent="0.45">
      <c r="I244" s="4"/>
      <c r="J244" s="3"/>
      <c r="K244" s="2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22"/>
      <c r="X244" s="22"/>
      <c r="Y244" s="22"/>
      <c r="Z244" s="3"/>
      <c r="AA244" s="21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20"/>
      <c r="AN244" s="20"/>
      <c r="AO244" s="20"/>
      <c r="AP244" s="7"/>
      <c r="AQ244" s="7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3"/>
    </row>
    <row r="245" spans="9:55" s="8" customFormat="1" x14ac:dyDescent="0.45">
      <c r="I245" s="4"/>
      <c r="J245" s="3"/>
      <c r="K245" s="2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22"/>
      <c r="X245" s="22"/>
      <c r="Y245" s="22"/>
      <c r="Z245" s="3"/>
      <c r="AA245" s="21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20"/>
      <c r="AN245" s="20"/>
      <c r="AO245" s="20"/>
      <c r="AP245" s="7"/>
      <c r="AQ245" s="7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3"/>
    </row>
    <row r="246" spans="9:55" s="7" customFormat="1" x14ac:dyDescent="0.45">
      <c r="J246" s="3"/>
      <c r="K246" s="2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22"/>
      <c r="X246" s="22"/>
      <c r="Y246" s="22"/>
      <c r="Z246" s="3"/>
      <c r="AA246" s="21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20"/>
      <c r="AN246" s="20"/>
      <c r="AO246" s="20"/>
      <c r="AR246" s="8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3"/>
    </row>
    <row r="247" spans="9:55" s="7" customFormat="1" x14ac:dyDescent="0.45">
      <c r="J247" s="3"/>
      <c r="K247" s="2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22"/>
      <c r="X247" s="22"/>
      <c r="Y247" s="22"/>
      <c r="Z247" s="3"/>
      <c r="AA247" s="21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20"/>
      <c r="AN247" s="20"/>
      <c r="AO247" s="20"/>
      <c r="AR247" s="8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3"/>
    </row>
    <row r="248" spans="9:55" s="7" customFormat="1" x14ac:dyDescent="0.45">
      <c r="J248" s="3"/>
      <c r="K248" s="2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22"/>
      <c r="X248" s="22"/>
      <c r="Y248" s="22"/>
      <c r="Z248" s="3"/>
      <c r="AA248" s="21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6"/>
      <c r="AN248" s="6"/>
      <c r="AO248" s="6"/>
      <c r="AR248" s="8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3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68" priority="17" operator="greaterThan">
      <formula>$N$9</formula>
    </cfRule>
  </conditionalFormatting>
  <conditionalFormatting sqref="M18:S18">
    <cfRule type="cellIs" dxfId="67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66" priority="20">
      <formula>M18&gt;$N$9</formula>
    </cfRule>
  </conditionalFormatting>
  <conditionalFormatting sqref="M58:S58">
    <cfRule type="cellIs" dxfId="65" priority="15" operator="lessThan">
      <formula>$N$8</formula>
    </cfRule>
  </conditionalFormatting>
  <conditionalFormatting sqref="M63:S63">
    <cfRule type="expression" dxfId="64" priority="16">
      <formula>M62&gt;$N$9</formula>
    </cfRule>
  </conditionalFormatting>
  <conditionalFormatting sqref="M109:S109">
    <cfRule type="cellIs" dxfId="63" priority="11" operator="lessThan">
      <formula>$N$8</formula>
    </cfRule>
  </conditionalFormatting>
  <conditionalFormatting sqref="M114:S114">
    <cfRule type="expression" dxfId="62" priority="12">
      <formula>M113&gt;$N$9</formula>
    </cfRule>
  </conditionalFormatting>
  <conditionalFormatting sqref="M160:S160">
    <cfRule type="cellIs" dxfId="61" priority="7" operator="lessThan">
      <formula>$N$8</formula>
    </cfRule>
  </conditionalFormatting>
  <conditionalFormatting sqref="M162:S162">
    <cfRule type="cellIs" dxfId="60" priority="6" operator="greaterThan">
      <formula>$N$9</formula>
    </cfRule>
  </conditionalFormatting>
  <conditionalFormatting sqref="M165:S165">
    <cfRule type="expression" dxfId="59" priority="8">
      <formula>M164&gt;$N$9</formula>
    </cfRule>
  </conditionalFormatting>
  <conditionalFormatting sqref="AA1 K3:K50 AA3:AA9 K53:K101 AA16:AA51 K105:K152 AA53:AA102 K156:K1048576 AA156:AA1048576 AA105:AA153">
    <cfRule type="containsText" dxfId="58" priority="1" operator="containsText" text="NG">
      <formula>NOT(ISERROR(SEARCH("NG",K1)))</formula>
    </cfRule>
    <cfRule type="containsText" dxfId="57" priority="2" operator="containsText" text="OK">
      <formula>NOT(ISERROR(SEARCH("OK",K1)))</formula>
    </cfRule>
  </conditionalFormatting>
  <conditionalFormatting sqref="AC18:AI18">
    <cfRule type="cellIs" dxfId="56" priority="18" operator="lessThan">
      <formula>$N$8</formula>
    </cfRule>
  </conditionalFormatting>
  <conditionalFormatting sqref="AC23:AI23">
    <cfRule type="expression" dxfId="55" priority="19">
      <formula>AC22&gt;$N$9</formula>
    </cfRule>
  </conditionalFormatting>
  <conditionalFormatting sqref="AC58:AI58">
    <cfRule type="cellIs" dxfId="54" priority="13" operator="lessThan">
      <formula>$N$8</formula>
    </cfRule>
  </conditionalFormatting>
  <conditionalFormatting sqref="AC63:AI63">
    <cfRule type="expression" dxfId="53" priority="14">
      <formula>AC62&gt;$N$9</formula>
    </cfRule>
  </conditionalFormatting>
  <conditionalFormatting sqref="AC109:AI109">
    <cfRule type="cellIs" dxfId="52" priority="9" operator="lessThan">
      <formula>$N$8</formula>
    </cfRule>
  </conditionalFormatting>
  <conditionalFormatting sqref="AC114:AI114">
    <cfRule type="expression" dxfId="51" priority="10">
      <formula>AC113&gt;$N$9</formula>
    </cfRule>
  </conditionalFormatting>
  <conditionalFormatting sqref="AC160:AI160">
    <cfRule type="cellIs" dxfId="50" priority="4" operator="lessThan">
      <formula>$N$8</formula>
    </cfRule>
  </conditionalFormatting>
  <conditionalFormatting sqref="AC162:AI162">
    <cfRule type="cellIs" dxfId="49" priority="3" operator="greaterThan">
      <formula>$N$9</formula>
    </cfRule>
  </conditionalFormatting>
  <conditionalFormatting sqref="AC165:AI165">
    <cfRule type="expression" dxfId="48" priority="5">
      <formula>AC164&gt;$N$9</formula>
    </cfRule>
  </conditionalFormatting>
  <conditionalFormatting sqref="M19:S19">
    <cfRule type="expression" dxfId="47" priority="22">
      <formula>M$18&lt;$N$8</formula>
    </cfRule>
  </conditionalFormatting>
  <conditionalFormatting sqref="AC19:AI19 M59:S59 AC59:AI59 M110:S110 AC110:AI110 M161:S161 AC161:AI161">
    <cfRule type="expression" dxfId="46" priority="23">
      <formula>M$18&gt;$N$9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D8FDF42-E8DE-48DD-A733-C7CB36F9F222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0D6A1-1B9F-4C51-B158-5C6F3F9ECABB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4" hidden="1" customWidth="1"/>
    <col min="2" max="2" width="5.875" style="4" hidden="1" customWidth="1"/>
    <col min="3" max="4" width="12.75" style="4" hidden="1" customWidth="1"/>
    <col min="5" max="5" width="10.125" style="4" hidden="1" customWidth="1"/>
    <col min="6" max="7" width="9" style="4" hidden="1" customWidth="1"/>
    <col min="8" max="8" width="9.125" style="4" hidden="1" customWidth="1"/>
    <col min="9" max="9" width="9.5" style="4" hidden="1" customWidth="1"/>
    <col min="10" max="10" width="1.25" style="7" customWidth="1"/>
    <col min="11" max="11" width="5.625" style="9" customWidth="1"/>
    <col min="12" max="19" width="6" style="4" customWidth="1"/>
    <col min="20" max="20" width="3.625" style="7" hidden="1" customWidth="1"/>
    <col min="21" max="21" width="9.625" style="7" hidden="1" customWidth="1"/>
    <col min="22" max="22" width="9.375" style="7" hidden="1" customWidth="1"/>
    <col min="23" max="23" width="3.625" style="6" hidden="1" customWidth="1"/>
    <col min="24" max="25" width="3.875" style="6" hidden="1" customWidth="1"/>
    <col min="26" max="26" width="4.5" style="7" customWidth="1"/>
    <col min="27" max="27" width="5.75" style="10" customWidth="1"/>
    <col min="28" max="35" width="6" style="4" customWidth="1"/>
    <col min="36" max="36" width="3.625" style="7" hidden="1" customWidth="1"/>
    <col min="37" max="38" width="9.375" style="7" hidden="1" customWidth="1"/>
    <col min="39" max="41" width="3.625" style="6" hidden="1" customWidth="1"/>
    <col min="42" max="42" width="3.625" style="7" customWidth="1"/>
    <col min="43" max="43" width="3.625" style="7" hidden="1" customWidth="1"/>
    <col min="44" max="44" width="23" style="8" hidden="1" customWidth="1"/>
    <col min="45" max="45" width="12.75" style="4" hidden="1" customWidth="1"/>
    <col min="46" max="46" width="11.25" style="4" hidden="1" customWidth="1"/>
    <col min="47" max="54" width="5.125" style="4" customWidth="1"/>
    <col min="55" max="55" width="5.125" style="3" customWidth="1"/>
    <col min="56" max="68" width="5.125" style="4" customWidth="1"/>
    <col min="69" max="16384" width="9" style="4"/>
  </cols>
  <sheetData>
    <row r="1" spans="1:66" ht="24" customHeight="1" x14ac:dyDescent="0.45">
      <c r="J1" s="75" t="s">
        <v>63</v>
      </c>
      <c r="K1" s="76"/>
      <c r="L1" s="76"/>
      <c r="M1" s="77"/>
      <c r="N1" s="78"/>
      <c r="O1" s="79"/>
      <c r="P1" s="79"/>
      <c r="Q1" s="79"/>
      <c r="R1" s="79"/>
      <c r="S1" s="79"/>
      <c r="T1" s="80"/>
      <c r="U1" s="80"/>
      <c r="V1" s="80"/>
      <c r="W1" s="81"/>
      <c r="X1" s="81"/>
      <c r="Y1" s="81"/>
      <c r="Z1" s="80"/>
      <c r="AA1" s="82"/>
      <c r="AB1" s="79"/>
      <c r="AC1" s="79"/>
      <c r="AD1" s="79"/>
      <c r="AE1" s="79"/>
      <c r="AF1" s="28"/>
      <c r="AG1" s="28"/>
      <c r="AH1" s="28"/>
      <c r="AI1" s="28"/>
      <c r="AJ1" s="65"/>
      <c r="AK1" s="65"/>
      <c r="AL1" s="65"/>
      <c r="AM1" s="64"/>
      <c r="AN1" s="64"/>
      <c r="AO1" s="64"/>
      <c r="AP1" s="65"/>
    </row>
    <row r="2" spans="1:66" ht="24" customHeight="1" x14ac:dyDescent="0.45">
      <c r="J2" s="83"/>
      <c r="K2" s="84"/>
      <c r="L2" s="84"/>
      <c r="M2" s="60" t="s">
        <v>94</v>
      </c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28"/>
      <c r="AI2" s="28"/>
      <c r="AJ2" s="65"/>
      <c r="AK2" s="65"/>
      <c r="AL2" s="65"/>
      <c r="AM2" s="64"/>
      <c r="AN2" s="64"/>
      <c r="AO2" s="64"/>
      <c r="AP2" s="65"/>
    </row>
    <row r="3" spans="1:66" ht="15" customHeight="1" x14ac:dyDescent="0.45">
      <c r="J3" s="86"/>
      <c r="K3" s="87"/>
      <c r="L3" s="28"/>
      <c r="M3" s="28"/>
      <c r="N3" s="28"/>
      <c r="O3" s="28"/>
      <c r="P3" s="28"/>
      <c r="Q3" s="28"/>
      <c r="R3" s="28"/>
      <c r="S3" s="28"/>
      <c r="T3" s="86"/>
      <c r="U3" s="80"/>
      <c r="V3" s="80"/>
      <c r="W3" s="81"/>
      <c r="X3" s="81"/>
      <c r="Y3" s="81"/>
      <c r="Z3" s="80"/>
      <c r="AA3" s="88"/>
      <c r="AB3" s="28"/>
      <c r="AC3" s="28"/>
      <c r="AD3" s="28"/>
      <c r="AE3" s="28"/>
      <c r="AF3" s="28"/>
      <c r="AG3" s="28"/>
      <c r="AH3" s="28"/>
      <c r="AI3" s="28"/>
      <c r="AJ3" s="65"/>
      <c r="AK3" s="65"/>
      <c r="AL3" s="65"/>
      <c r="AM3" s="64"/>
      <c r="AN3" s="64"/>
      <c r="AO3" s="64"/>
      <c r="AP3" s="65"/>
      <c r="AR3" s="11" t="s">
        <v>30</v>
      </c>
    </row>
    <row r="4" spans="1:66" ht="21" customHeight="1" x14ac:dyDescent="0.45">
      <c r="J4" s="86"/>
      <c r="K4" s="87"/>
      <c r="L4" s="89" t="s">
        <v>31</v>
      </c>
      <c r="M4" s="90"/>
      <c r="N4" s="91" t="str">
        <f>入力シート!C5</f>
        <v>○○工事</v>
      </c>
      <c r="O4" s="92"/>
      <c r="P4" s="92"/>
      <c r="Q4" s="92"/>
      <c r="R4" s="92"/>
      <c r="S4" s="92"/>
      <c r="T4" s="93"/>
      <c r="U4" s="93"/>
      <c r="V4" s="93"/>
      <c r="W4" s="93"/>
      <c r="X4" s="93"/>
      <c r="Y4" s="93"/>
      <c r="Z4" s="94"/>
      <c r="AA4" s="88"/>
      <c r="AB4" s="95" t="s">
        <v>32</v>
      </c>
      <c r="AC4" s="95"/>
      <c r="AD4" s="95"/>
      <c r="AE4" s="95"/>
      <c r="AF4" s="95"/>
      <c r="AG4" s="95">
        <f>COUNTIF(M18:S49,"▲")+COUNTIF(AC18:AI49,"▲")+COUNTIF(M58:S99,"▲")+COUNTIF(AC58:AI99,"▲")+COUNTIF(M109:S150,"▲")+COUNTIF(AC109:AI150,"▲")</f>
        <v>0</v>
      </c>
      <c r="AH4" s="95"/>
      <c r="AI4" s="28"/>
      <c r="AJ4" s="65"/>
      <c r="AK4" s="65"/>
      <c r="AL4" s="65"/>
      <c r="AM4" s="64"/>
      <c r="AN4" s="64"/>
      <c r="AO4" s="64"/>
      <c r="AP4" s="65"/>
      <c r="AR4" s="11">
        <f>N9+1-N8</f>
        <v>28</v>
      </c>
      <c r="BN4" s="12"/>
    </row>
    <row r="5" spans="1:66" ht="21" customHeight="1" x14ac:dyDescent="0.45">
      <c r="J5" s="86"/>
      <c r="K5" s="87"/>
      <c r="L5" s="96"/>
      <c r="M5" s="97"/>
      <c r="N5" s="98"/>
      <c r="O5" s="99"/>
      <c r="P5" s="99"/>
      <c r="Q5" s="99"/>
      <c r="R5" s="99"/>
      <c r="S5" s="99"/>
      <c r="T5" s="100"/>
      <c r="U5" s="100"/>
      <c r="V5" s="100"/>
      <c r="W5" s="100"/>
      <c r="X5" s="100"/>
      <c r="Y5" s="100"/>
      <c r="Z5" s="101"/>
      <c r="AA5" s="88"/>
      <c r="AB5" s="95" t="s">
        <v>7</v>
      </c>
      <c r="AC5" s="95"/>
      <c r="AD5" s="95"/>
      <c r="AE5" s="95"/>
      <c r="AF5" s="95"/>
      <c r="AG5" s="102" t="e">
        <f>AT18</f>
        <v>#DIV/0!</v>
      </c>
      <c r="AH5" s="103"/>
      <c r="AI5" s="28"/>
      <c r="AJ5" s="65"/>
      <c r="AK5" s="65"/>
      <c r="AL5" s="65"/>
      <c r="AM5" s="64"/>
      <c r="AN5" s="64"/>
      <c r="AO5" s="64"/>
      <c r="AP5" s="65"/>
      <c r="AR5" s="13" t="s">
        <v>33</v>
      </c>
      <c r="AS5" s="8"/>
      <c r="BN5" s="12"/>
    </row>
    <row r="6" spans="1:66" ht="21" customHeight="1" x14ac:dyDescent="0.45">
      <c r="J6" s="86"/>
      <c r="K6" s="87"/>
      <c r="L6" s="104"/>
      <c r="M6" s="105"/>
      <c r="N6" s="106"/>
      <c r="O6" s="107"/>
      <c r="P6" s="107"/>
      <c r="Q6" s="107"/>
      <c r="R6" s="107"/>
      <c r="S6" s="107"/>
      <c r="T6" s="108"/>
      <c r="U6" s="108"/>
      <c r="V6" s="108"/>
      <c r="W6" s="108"/>
      <c r="X6" s="108"/>
      <c r="Y6" s="108"/>
      <c r="Z6" s="109"/>
      <c r="AA6" s="88"/>
      <c r="AB6" s="95" t="s">
        <v>8</v>
      </c>
      <c r="AC6" s="95"/>
      <c r="AD6" s="95"/>
      <c r="AE6" s="95"/>
      <c r="AF6" s="95"/>
      <c r="AG6" s="102" t="e">
        <f ca="1">I47</f>
        <v>#DIV/0!</v>
      </c>
      <c r="AH6" s="102"/>
      <c r="AI6" s="28"/>
      <c r="AJ6" s="65"/>
      <c r="AK6" s="65"/>
      <c r="AL6" s="65"/>
      <c r="AM6" s="64"/>
      <c r="AN6" s="64"/>
      <c r="AO6" s="64"/>
      <c r="AP6" s="65"/>
      <c r="AR6" s="14">
        <f>ROUNDUP(AR4*0.285,0)</f>
        <v>8</v>
      </c>
      <c r="AS6" s="15"/>
    </row>
    <row r="7" spans="1:66" ht="21" customHeight="1" x14ac:dyDescent="0.45">
      <c r="I7" s="4" t="s">
        <v>34</v>
      </c>
      <c r="J7" s="86"/>
      <c r="K7" s="87"/>
      <c r="L7" s="110" t="s">
        <v>3</v>
      </c>
      <c r="M7" s="111"/>
      <c r="N7" s="112" t="str">
        <f>入力シート!C8</f>
        <v>○○建設</v>
      </c>
      <c r="O7" s="113"/>
      <c r="P7" s="113"/>
      <c r="Q7" s="113"/>
      <c r="R7" s="113"/>
      <c r="S7" s="113"/>
      <c r="T7" s="114"/>
      <c r="U7" s="114"/>
      <c r="V7" s="114"/>
      <c r="W7" s="114"/>
      <c r="X7" s="114"/>
      <c r="Y7" s="114"/>
      <c r="Z7" s="115"/>
      <c r="AA7" s="88"/>
      <c r="AB7" s="95" t="s">
        <v>9</v>
      </c>
      <c r="AC7" s="95"/>
      <c r="AD7" s="95"/>
      <c r="AE7" s="95"/>
      <c r="AF7" s="95"/>
      <c r="AG7" s="102" t="e">
        <f ca="1">F47/(F47+H47)</f>
        <v>#DIV/0!</v>
      </c>
      <c r="AH7" s="102"/>
      <c r="AI7" s="28"/>
      <c r="AJ7" s="65"/>
      <c r="AK7" s="65"/>
      <c r="AL7" s="65"/>
      <c r="AM7" s="64"/>
      <c r="AN7" s="64"/>
      <c r="AO7" s="64"/>
      <c r="AP7" s="65"/>
    </row>
    <row r="8" spans="1:66" ht="21" customHeight="1" x14ac:dyDescent="0.45">
      <c r="I8" s="4" t="s">
        <v>35</v>
      </c>
      <c r="J8" s="86"/>
      <c r="K8" s="87"/>
      <c r="L8" s="110" t="s">
        <v>4</v>
      </c>
      <c r="M8" s="116"/>
      <c r="N8" s="117">
        <f>入力シート!C9</f>
        <v>45962</v>
      </c>
      <c r="O8" s="118"/>
      <c r="P8" s="118"/>
      <c r="Q8" s="119"/>
      <c r="R8" s="28"/>
      <c r="S8" s="28"/>
      <c r="T8" s="86"/>
      <c r="U8" s="86"/>
      <c r="V8" s="86"/>
      <c r="W8" s="81"/>
      <c r="X8" s="81"/>
      <c r="Y8" s="81"/>
      <c r="Z8" s="86"/>
      <c r="AA8" s="88"/>
      <c r="AB8" s="28"/>
      <c r="AC8" s="28"/>
      <c r="AD8" s="28"/>
      <c r="AE8" s="28"/>
      <c r="AF8" s="28"/>
      <c r="AG8" s="28"/>
      <c r="AH8" s="28"/>
      <c r="AI8" s="28"/>
      <c r="AJ8" s="65"/>
      <c r="AK8" s="65"/>
      <c r="AL8" s="65"/>
      <c r="AM8" s="64"/>
      <c r="AN8" s="64"/>
      <c r="AO8" s="64"/>
      <c r="AP8" s="65"/>
      <c r="AS8" s="4" t="s">
        <v>36</v>
      </c>
      <c r="AT8" s="4" t="s">
        <v>37</v>
      </c>
    </row>
    <row r="9" spans="1:66" ht="21" customHeight="1" x14ac:dyDescent="0.45">
      <c r="F9" s="4" t="s">
        <v>38</v>
      </c>
      <c r="G9" s="4" t="s">
        <v>39</v>
      </c>
      <c r="H9" s="4" t="s">
        <v>40</v>
      </c>
      <c r="I9" s="4" t="s">
        <v>41</v>
      </c>
      <c r="J9" s="86"/>
      <c r="K9" s="87"/>
      <c r="L9" s="110" t="s">
        <v>0</v>
      </c>
      <c r="M9" s="116"/>
      <c r="N9" s="117">
        <f>入力シート!C10</f>
        <v>45989</v>
      </c>
      <c r="O9" s="118"/>
      <c r="P9" s="118"/>
      <c r="Q9" s="115"/>
      <c r="R9" s="28"/>
      <c r="S9" s="28"/>
      <c r="T9" s="86"/>
      <c r="U9" s="86"/>
      <c r="V9" s="86"/>
      <c r="W9" s="81"/>
      <c r="X9" s="81"/>
      <c r="Y9" s="81"/>
      <c r="Z9" s="86"/>
      <c r="AA9" s="88"/>
      <c r="AB9" s="28"/>
      <c r="AC9" s="28"/>
      <c r="AD9" s="28"/>
      <c r="AE9" s="28"/>
      <c r="AF9" s="28"/>
      <c r="AG9" s="28"/>
      <c r="AH9" s="28"/>
      <c r="AI9" s="28"/>
      <c r="AJ9" s="65"/>
      <c r="AK9" s="65"/>
      <c r="AL9" s="65"/>
      <c r="AM9" s="64"/>
      <c r="AN9" s="64"/>
      <c r="AO9" s="64"/>
      <c r="AP9" s="65"/>
      <c r="AR9" s="16">
        <f>SUM(U50,AK50,U100,AK100,U151,AK151,U202,AK202,)</f>
        <v>0</v>
      </c>
      <c r="AS9" s="4">
        <v>1</v>
      </c>
      <c r="AT9" s="17">
        <f>U50</f>
        <v>0</v>
      </c>
    </row>
    <row r="10" spans="1:66" ht="21" customHeight="1" x14ac:dyDescent="0.45">
      <c r="A10" s="4">
        <v>1</v>
      </c>
      <c r="B10" s="4">
        <v>1</v>
      </c>
      <c r="C10" s="18">
        <f>N8</f>
        <v>45962</v>
      </c>
      <c r="D10" s="18">
        <f>EOMONTH(C10,0)</f>
        <v>45991</v>
      </c>
      <c r="E10" s="4" t="str">
        <f>TEXT(C10,"YYYY-MM")</f>
        <v>2025-11</v>
      </c>
      <c r="F10" s="2">
        <f ca="1">SUMIF($V$18:$W$49,E10,$W$18:$W$49)</f>
        <v>0</v>
      </c>
      <c r="G10" s="2">
        <f ca="1">SUMIF($V$18:$X$49,E10,$X$18:$X$49)</f>
        <v>0</v>
      </c>
      <c r="H10" s="2">
        <f ca="1">SUMIF($V$18:$Y$49,E10,$Y$18:$Y$49)</f>
        <v>0</v>
      </c>
      <c r="I10" s="17" t="e">
        <f ca="1">F10/(F10+H10)</f>
        <v>#DIV/0!</v>
      </c>
      <c r="J10" s="86"/>
      <c r="K10" s="87"/>
      <c r="L10" s="110" t="s">
        <v>5</v>
      </c>
      <c r="M10" s="116"/>
      <c r="N10" s="120" t="str">
        <f>入力シート!B15</f>
        <v>●●建設</v>
      </c>
      <c r="O10" s="121"/>
      <c r="P10" s="121"/>
      <c r="Q10" s="115"/>
      <c r="R10" s="28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3"/>
      <c r="AJ10" s="65"/>
      <c r="AK10" s="65"/>
      <c r="AL10" s="65"/>
      <c r="AM10" s="64"/>
      <c r="AN10" s="64"/>
      <c r="AO10" s="64"/>
      <c r="AP10" s="65"/>
      <c r="AS10" s="4">
        <v>2</v>
      </c>
      <c r="AT10" s="4">
        <f>AK50</f>
        <v>0</v>
      </c>
    </row>
    <row r="11" spans="1:66" ht="21" customHeight="1" x14ac:dyDescent="0.45">
      <c r="A11" s="4">
        <v>2</v>
      </c>
      <c r="B11" s="4">
        <v>2</v>
      </c>
      <c r="C11" s="18">
        <f>EOMONTH(C10,0)+1</f>
        <v>45992</v>
      </c>
      <c r="D11" s="18">
        <f>IF(EOMONTH(C11,0)&gt;=$N$9,$N$9,EOMONTH(C11,0))</f>
        <v>45989</v>
      </c>
      <c r="E11" s="4" t="str">
        <f>TEXT(C11,"YYYY-MM")</f>
        <v>2025-12</v>
      </c>
      <c r="F11" s="2">
        <f ca="1">SUMIF($V$18:$W$49,E11,$W$18:$W$49)</f>
        <v>0</v>
      </c>
      <c r="G11" s="2">
        <f ca="1">SUMIF($V$18:$X$49,E11,$X$18:$X$49)</f>
        <v>0</v>
      </c>
      <c r="H11" s="2">
        <f ca="1">SUMIF($V$18:$Y$49,E11,$Y$18:$Y$49)</f>
        <v>0</v>
      </c>
      <c r="I11" s="17" t="e">
        <f ca="1">IF(D11=D10,0,F11/(F11+H11))</f>
        <v>#DIV/0!</v>
      </c>
      <c r="J11" s="86"/>
      <c r="K11" s="87"/>
      <c r="L11" s="110" t="s">
        <v>6</v>
      </c>
      <c r="M11" s="116"/>
      <c r="N11" s="120" t="str">
        <f>入力シート!C31</f>
        <v>加賀　五郎</v>
      </c>
      <c r="O11" s="121"/>
      <c r="P11" s="121"/>
      <c r="Q11" s="119"/>
      <c r="R11" s="28"/>
      <c r="S11" s="124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66"/>
      <c r="AK11" s="66"/>
      <c r="AL11" s="66"/>
      <c r="AM11" s="67"/>
      <c r="AN11" s="67"/>
      <c r="AO11" s="67"/>
      <c r="AP11" s="65"/>
      <c r="AS11" s="4">
        <v>3</v>
      </c>
      <c r="AT11" s="17">
        <f>U100</f>
        <v>0</v>
      </c>
    </row>
    <row r="12" spans="1:66" ht="30" customHeight="1" x14ac:dyDescent="0.45">
      <c r="A12" s="4">
        <v>3</v>
      </c>
      <c r="B12" s="4">
        <v>3</v>
      </c>
      <c r="C12" s="18">
        <f>EDATE(C11,1)</f>
        <v>46023</v>
      </c>
      <c r="D12" s="18">
        <f>IF(EOMONTH(C12,0)&gt;=$N$9,$N$9,EOMONTH(C12,0))</f>
        <v>45989</v>
      </c>
      <c r="E12" s="4" t="str">
        <f t="shared" ref="E12:E46" si="0">TEXT(C12,"YYYY-MM")</f>
        <v>2026-01</v>
      </c>
      <c r="F12" s="2">
        <f ca="1">SUMIF($V$18:$W$49,E12,$W$18:$W$49)+SUMIF($AL$18:$AM$49,E12,$AM$18:$AM$49)</f>
        <v>0</v>
      </c>
      <c r="G12" s="2">
        <f ca="1">SUMIF($V$18:$X$49,E12,$X$18:$X$49)+SUMIF($AL$18:$AN$49,E12,$AN$18:$AN$49)</f>
        <v>0</v>
      </c>
      <c r="H12" s="2">
        <f ca="1">SUMIF($V$18:$Y$49,E12,$Y$18:$Y$49)+SUMIF($AL$18:$AO$49,E12,$AO$18:$AO$49)</f>
        <v>0</v>
      </c>
      <c r="I12" s="17">
        <f>IF(D12=D11,0,F12/(F12+H12))</f>
        <v>0</v>
      </c>
      <c r="J12" s="86"/>
      <c r="K12" s="87"/>
      <c r="L12" s="28"/>
      <c r="M12" s="28" t="s">
        <v>42</v>
      </c>
      <c r="N12" s="126" t="s">
        <v>43</v>
      </c>
      <c r="O12" s="28"/>
      <c r="P12" s="28"/>
      <c r="Q12" s="28"/>
      <c r="R12" s="28"/>
      <c r="S12" s="72"/>
      <c r="T12" s="72"/>
      <c r="U12" s="72"/>
      <c r="V12" s="72"/>
      <c r="W12" s="72"/>
      <c r="X12" s="72"/>
      <c r="Y12" s="72"/>
      <c r="Z12" s="73" t="s">
        <v>91</v>
      </c>
      <c r="AA12" s="73"/>
      <c r="AB12" s="73"/>
      <c r="AC12" s="73"/>
      <c r="AD12" s="73"/>
      <c r="AE12" s="73"/>
      <c r="AF12" s="73"/>
      <c r="AG12" s="73"/>
      <c r="AH12" s="73"/>
      <c r="AI12" s="73"/>
      <c r="AJ12" s="66"/>
      <c r="AK12" s="66"/>
      <c r="AL12" s="66"/>
      <c r="AM12" s="67"/>
      <c r="AN12" s="67"/>
      <c r="AO12" s="67"/>
      <c r="AP12" s="65"/>
      <c r="AS12" s="4">
        <v>4</v>
      </c>
      <c r="AT12" s="4">
        <f>AK100</f>
        <v>0</v>
      </c>
    </row>
    <row r="13" spans="1:66" ht="20.25" customHeight="1" x14ac:dyDescent="0.45">
      <c r="A13" s="4">
        <v>4</v>
      </c>
      <c r="B13" s="4">
        <v>4</v>
      </c>
      <c r="C13" s="18">
        <f t="shared" ref="C13:C46" si="1">EDATE(C12,1)</f>
        <v>46054</v>
      </c>
      <c r="D13" s="18">
        <f t="shared" ref="D13:D46" si="2">IF(EOMONTH(C13,0)&gt;=$N$9,$N$9,EOMONTH(C13,0))</f>
        <v>45989</v>
      </c>
      <c r="E13" s="4" t="str">
        <f t="shared" si="0"/>
        <v>2026-02</v>
      </c>
      <c r="F13" s="2">
        <f ca="1">SUMIF($V$18:$W$49,E13,$W$18:$W$49)+SUMIF($AL$18:$AM$49,E13,$AM$18:$AM$49)</f>
        <v>0</v>
      </c>
      <c r="G13" s="2">
        <f ca="1">SUMIF($V$18:$X$49,E13,$X$18:$X$49)+SUMIF($AL$18:$AN$49,E13,$AN$18:$AN$49)</f>
        <v>0</v>
      </c>
      <c r="H13" s="2">
        <f ca="1">SUMIF($V$18:$Y$49,E13,$Y$18:$Y$49)+SUMIF($AL$18:$AO$49,E13,$AO$18:$AO$49)</f>
        <v>0</v>
      </c>
      <c r="I13" s="17">
        <f t="shared" ref="I13:I46" si="3">IF(D13=D12,0,F13/(F13+H13))</f>
        <v>0</v>
      </c>
      <c r="J13" s="86"/>
      <c r="K13" s="87"/>
      <c r="L13" s="28"/>
      <c r="M13" s="28" t="s">
        <v>44</v>
      </c>
      <c r="N13" s="126" t="s">
        <v>45</v>
      </c>
      <c r="O13" s="127"/>
      <c r="P13" s="127"/>
      <c r="Q13" s="127"/>
      <c r="R13" s="127"/>
      <c r="S13" s="72"/>
      <c r="T13" s="72"/>
      <c r="U13" s="72"/>
      <c r="V13" s="72"/>
      <c r="W13" s="72"/>
      <c r="X13" s="72"/>
      <c r="Y13" s="72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66"/>
      <c r="AK13" s="66"/>
      <c r="AL13" s="66"/>
      <c r="AM13" s="67"/>
      <c r="AN13" s="67"/>
      <c r="AO13" s="67"/>
      <c r="AP13" s="65"/>
      <c r="AS13" s="4">
        <v>5</v>
      </c>
      <c r="AT13" s="4">
        <f>U151</f>
        <v>0</v>
      </c>
    </row>
    <row r="14" spans="1:66" ht="30" customHeight="1" x14ac:dyDescent="0.45">
      <c r="A14" s="4">
        <v>1</v>
      </c>
      <c r="B14" s="4">
        <v>5</v>
      </c>
      <c r="C14" s="18">
        <f t="shared" si="1"/>
        <v>46082</v>
      </c>
      <c r="D14" s="18">
        <f t="shared" si="2"/>
        <v>45989</v>
      </c>
      <c r="E14" s="4" t="str">
        <f t="shared" si="0"/>
        <v>2026-03</v>
      </c>
      <c r="F14" s="2">
        <f ca="1">SUMIF($V$18:$W$49,E14,$W$18:$W$49)+SUMIF($AL$18:$AM$49,E14,$AM$18:$AM$49)</f>
        <v>0</v>
      </c>
      <c r="G14" s="2">
        <f ca="1">SUMIF($V$18:$X$49,E14,$X$18:$X$49)+SUMIF($AL$18:$AN$49,E14,$AN$18:$AN$49)</f>
        <v>0</v>
      </c>
      <c r="H14" s="2">
        <f ca="1">SUMIF($V$18:$Y$49,E14,$Y$18:$Y$49)+SUMIF($AL$18:$AO$49,E14,$AO$18:$AO$49)</f>
        <v>0</v>
      </c>
      <c r="I14" s="17">
        <f t="shared" si="3"/>
        <v>0</v>
      </c>
      <c r="J14" s="86"/>
      <c r="K14" s="87"/>
      <c r="L14" s="28"/>
      <c r="M14" s="128" t="s">
        <v>40</v>
      </c>
      <c r="N14" s="129" t="s">
        <v>46</v>
      </c>
      <c r="O14" s="127"/>
      <c r="P14" s="127"/>
      <c r="Q14" s="127"/>
      <c r="R14" s="127"/>
      <c r="S14" s="72"/>
      <c r="T14" s="72"/>
      <c r="U14" s="72"/>
      <c r="V14" s="72"/>
      <c r="W14" s="72"/>
      <c r="X14" s="72"/>
      <c r="Y14" s="72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66"/>
      <c r="AK14" s="66"/>
      <c r="AL14" s="66"/>
      <c r="AM14" s="67"/>
      <c r="AN14" s="67"/>
      <c r="AO14" s="67"/>
      <c r="AP14" s="65"/>
      <c r="AS14" s="4">
        <v>6</v>
      </c>
      <c r="AT14" s="4">
        <f>AK151</f>
        <v>0</v>
      </c>
    </row>
    <row r="15" spans="1:66" ht="11.25" customHeight="1" thickBot="1" x14ac:dyDescent="0.5">
      <c r="C15" s="18"/>
      <c r="D15" s="18"/>
      <c r="F15" s="2"/>
      <c r="G15" s="2"/>
      <c r="H15" s="2"/>
      <c r="I15" s="17"/>
      <c r="J15" s="86"/>
      <c r="K15" s="87"/>
      <c r="L15" s="28"/>
      <c r="M15" s="28"/>
      <c r="N15" s="126"/>
      <c r="O15" s="127"/>
      <c r="P15" s="127"/>
      <c r="Q15" s="127"/>
      <c r="R15" s="127"/>
      <c r="S15" s="130"/>
      <c r="T15" s="130"/>
      <c r="U15" s="130"/>
      <c r="V15" s="130"/>
      <c r="W15" s="131"/>
      <c r="X15" s="131"/>
      <c r="Y15" s="131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66"/>
      <c r="AK15" s="66"/>
      <c r="AL15" s="66"/>
      <c r="AM15" s="67"/>
      <c r="AN15" s="67"/>
      <c r="AO15" s="67"/>
      <c r="AP15" s="65"/>
    </row>
    <row r="16" spans="1:66" ht="19.5" customHeight="1" x14ac:dyDescent="0.45">
      <c r="A16" s="4">
        <v>2</v>
      </c>
      <c r="B16" s="4">
        <v>6</v>
      </c>
      <c r="C16" s="18">
        <f>EDATE(C14,1)</f>
        <v>46113</v>
      </c>
      <c r="D16" s="18">
        <f t="shared" si="2"/>
        <v>45989</v>
      </c>
      <c r="E16" s="4" t="str">
        <f t="shared" si="0"/>
        <v>2026-04</v>
      </c>
      <c r="F16" s="2">
        <f ca="1">SUMIF($AL$18:$AM$49,E16,$AM$18:$AM$49)</f>
        <v>0</v>
      </c>
      <c r="G16" s="2">
        <f ca="1">SUMIF($AL$18:$AN$49,E16,$AN$18:$AN$49)</f>
        <v>0</v>
      </c>
      <c r="H16" s="2">
        <f ca="1">SUMIF($AL$18:$AO$49,E16,$AO$18:$AO$49)</f>
        <v>0</v>
      </c>
      <c r="I16" s="17">
        <f>IF(D16=D14,0,F16/(F16+H16))</f>
        <v>0</v>
      </c>
      <c r="J16" s="87"/>
      <c r="K16" s="86"/>
      <c r="L16" s="132" t="s">
        <v>47</v>
      </c>
      <c r="M16" s="133" t="str">
        <f>"実施状況（"&amp;YEAR(M18)&amp;"年～）"</f>
        <v>実施状況（2025年～）</v>
      </c>
      <c r="N16" s="133"/>
      <c r="O16" s="133"/>
      <c r="P16" s="133"/>
      <c r="Q16" s="133"/>
      <c r="R16" s="133"/>
      <c r="S16" s="134"/>
      <c r="T16" s="86"/>
      <c r="U16" s="86"/>
      <c r="V16" s="86"/>
      <c r="W16" s="81"/>
      <c r="X16" s="81"/>
      <c r="Y16" s="81"/>
      <c r="Z16" s="86"/>
      <c r="AA16" s="28"/>
      <c r="AB16" s="132" t="s">
        <v>47</v>
      </c>
      <c r="AC16" s="133" t="str">
        <f>"実施状況（"&amp;YEAR(AC18)&amp;"年～）"</f>
        <v>実施状況（2026年～）</v>
      </c>
      <c r="AD16" s="133"/>
      <c r="AE16" s="133"/>
      <c r="AF16" s="133"/>
      <c r="AG16" s="133"/>
      <c r="AH16" s="133"/>
      <c r="AI16" s="134"/>
      <c r="AJ16" s="65"/>
      <c r="AK16" s="65"/>
      <c r="AL16" s="65"/>
      <c r="AM16" s="64"/>
      <c r="AN16" s="64"/>
      <c r="AO16" s="64"/>
      <c r="AP16" s="68"/>
      <c r="AQ16" s="19"/>
      <c r="AS16" s="4">
        <v>7</v>
      </c>
      <c r="AT16" s="4">
        <f>U202</f>
        <v>0</v>
      </c>
    </row>
    <row r="17" spans="1:55" ht="19.5" customHeight="1" thickBot="1" x14ac:dyDescent="0.5">
      <c r="A17" s="4">
        <v>3</v>
      </c>
      <c r="B17" s="4">
        <v>7</v>
      </c>
      <c r="C17" s="18">
        <f t="shared" si="1"/>
        <v>46143</v>
      </c>
      <c r="D17" s="18">
        <f t="shared" si="2"/>
        <v>45989</v>
      </c>
      <c r="E17" s="4" t="str">
        <f t="shared" si="0"/>
        <v>2026-05</v>
      </c>
      <c r="F17" s="2">
        <f ca="1">SUMIF($V$58:$W$99,E17,$W$58:$W$99)+SUMIF($AL$18:$AM$49,E17,$AM$18:$AM$49)</f>
        <v>0</v>
      </c>
      <c r="G17" s="2">
        <f ca="1">SUMIF($V$58:$X$99,E17,$X$58:$X$99)+SUMIF($AL$18:$AN$49,E17,$AN$18:$AN$49)</f>
        <v>0</v>
      </c>
      <c r="H17" s="2">
        <f ca="1">SUMIF($V$58:$Y$99,E17,$Y$58:$Y$99)+SUMIF($AL$18:$AO$49,E17,$AO$18:$AO$49)</f>
        <v>0</v>
      </c>
      <c r="I17" s="17">
        <f t="shared" si="3"/>
        <v>0</v>
      </c>
      <c r="J17" s="87"/>
      <c r="K17" s="135" t="s">
        <v>48</v>
      </c>
      <c r="L17" s="136"/>
      <c r="M17" s="137" t="s">
        <v>49</v>
      </c>
      <c r="N17" s="137" t="s">
        <v>50</v>
      </c>
      <c r="O17" s="137" t="s">
        <v>51</v>
      </c>
      <c r="P17" s="137" t="s">
        <v>52</v>
      </c>
      <c r="Q17" s="137" t="s">
        <v>53</v>
      </c>
      <c r="R17" s="138" t="s">
        <v>54</v>
      </c>
      <c r="S17" s="139" t="s">
        <v>55</v>
      </c>
      <c r="T17" s="135" t="s">
        <v>47</v>
      </c>
      <c r="U17" s="86" t="s">
        <v>56</v>
      </c>
      <c r="V17" s="86" t="s">
        <v>57</v>
      </c>
      <c r="W17" s="140" t="s">
        <v>38</v>
      </c>
      <c r="X17" s="140" t="s">
        <v>39</v>
      </c>
      <c r="Y17" s="140" t="s">
        <v>40</v>
      </c>
      <c r="Z17" s="135"/>
      <c r="AA17" s="62" t="s">
        <v>48</v>
      </c>
      <c r="AB17" s="136"/>
      <c r="AC17" s="137" t="s">
        <v>49</v>
      </c>
      <c r="AD17" s="137" t="s">
        <v>50</v>
      </c>
      <c r="AE17" s="137" t="s">
        <v>51</v>
      </c>
      <c r="AF17" s="137" t="s">
        <v>52</v>
      </c>
      <c r="AG17" s="137" t="s">
        <v>53</v>
      </c>
      <c r="AH17" s="138" t="s">
        <v>54</v>
      </c>
      <c r="AI17" s="139" t="s">
        <v>55</v>
      </c>
      <c r="AJ17" s="68" t="s">
        <v>47</v>
      </c>
      <c r="AK17" s="65" t="s">
        <v>56</v>
      </c>
      <c r="AL17" s="65" t="s">
        <v>57</v>
      </c>
      <c r="AM17" s="69" t="s">
        <v>38</v>
      </c>
      <c r="AN17" s="69" t="s">
        <v>39</v>
      </c>
      <c r="AO17" s="69" t="s">
        <v>40</v>
      </c>
      <c r="AP17" s="68"/>
      <c r="AQ17" s="19"/>
      <c r="AS17" s="4">
        <v>8</v>
      </c>
      <c r="AT17" s="4">
        <f>AK202</f>
        <v>0</v>
      </c>
    </row>
    <row r="18" spans="1:55" ht="19.5" customHeight="1" x14ac:dyDescent="0.45">
      <c r="A18" s="4">
        <v>4</v>
      </c>
      <c r="B18" s="4">
        <v>8</v>
      </c>
      <c r="C18" s="18">
        <f t="shared" si="1"/>
        <v>46174</v>
      </c>
      <c r="D18" s="18">
        <f t="shared" si="2"/>
        <v>45989</v>
      </c>
      <c r="E18" s="4" t="str">
        <f t="shared" si="0"/>
        <v>2026-06</v>
      </c>
      <c r="F18" s="2">
        <f ca="1">SUMIF($V$58:$W$99,E18,$W$58:$W$99)+SUMIF($AL$18:$AM$49,E18,$AM$18:$AM$49)</f>
        <v>0</v>
      </c>
      <c r="G18" s="2">
        <f ca="1">SUMIF($V$58:$X$99,E18,$X$58:$X$99)+SUMIF($AL$18:$AN$49,E18,$AN$18:$AN$49)</f>
        <v>0</v>
      </c>
      <c r="H18" s="2">
        <f ca="1">SUMIF($V$58:$Y$99,E18,$Y$58:$Y$99)+SUMIF($AL$18:$AO$49,E18,$AO$18:$AO$49)</f>
        <v>0</v>
      </c>
      <c r="I18" s="17">
        <f t="shared" si="3"/>
        <v>0</v>
      </c>
      <c r="J18" s="135"/>
      <c r="K18" s="135"/>
      <c r="L18" s="132">
        <v>1</v>
      </c>
      <c r="M18" s="141">
        <f>N8-WEEKDAY(N8,2)+1</f>
        <v>45957</v>
      </c>
      <c r="N18" s="141">
        <f t="shared" ref="N18:S18" si="4">M18+1</f>
        <v>45958</v>
      </c>
      <c r="O18" s="141">
        <f t="shared" si="4"/>
        <v>45959</v>
      </c>
      <c r="P18" s="141">
        <f t="shared" si="4"/>
        <v>45960</v>
      </c>
      <c r="Q18" s="141">
        <f t="shared" si="4"/>
        <v>45961</v>
      </c>
      <c r="R18" s="142">
        <f t="shared" si="4"/>
        <v>45962</v>
      </c>
      <c r="S18" s="143">
        <f t="shared" si="4"/>
        <v>45963</v>
      </c>
      <c r="T18" s="135">
        <f>COUNTIF(M19:S19,"★")</f>
        <v>0</v>
      </c>
      <c r="U18" s="135"/>
      <c r="V18" s="135" t="str">
        <f>TEXT(N8,"YYYY-MM")</f>
        <v>2025-11</v>
      </c>
      <c r="W18" s="140" cm="1">
        <f t="array" ref="W18">SUMPRODUCT((M18:S18&gt;=$N$8)*(M18:S18 &lt;= $N$9)*(TEXT(M18:S18,"yyyy-mm")=V18)*(M19:S19 = "●"))</f>
        <v>0</v>
      </c>
      <c r="X18" s="140" cm="1">
        <f t="array" ref="X18">SUMPRODUCT((R18:S18&gt;=$N$8)*(R18:S18 &lt;= $N$9)*(TEXT(R18:S18,"yyyy-mm")=V18)*(R19:S19 = "▲"))</f>
        <v>0</v>
      </c>
      <c r="Y18" s="140" cm="1">
        <f t="array" ref="Y18">SUMPRODUCT((M18:S18&gt;=$N$8)*(M18:S18 &lt;= $N$9)*(TEXT(M18:S18,"yyyy-mm")=V18)*(M19:S19 = "★"))</f>
        <v>0</v>
      </c>
      <c r="Z18" s="135"/>
      <c r="AA18" s="135"/>
      <c r="AB18" s="132">
        <v>17</v>
      </c>
      <c r="AC18" s="141">
        <f>S48+1</f>
        <v>46069</v>
      </c>
      <c r="AD18" s="141">
        <f t="shared" ref="AD18:AI18" si="5">AC18+1</f>
        <v>46070</v>
      </c>
      <c r="AE18" s="141">
        <f t="shared" si="5"/>
        <v>46071</v>
      </c>
      <c r="AF18" s="141">
        <f t="shared" si="5"/>
        <v>46072</v>
      </c>
      <c r="AG18" s="141">
        <f t="shared" si="5"/>
        <v>46073</v>
      </c>
      <c r="AH18" s="142">
        <f t="shared" si="5"/>
        <v>46074</v>
      </c>
      <c r="AI18" s="143">
        <f t="shared" si="5"/>
        <v>46075</v>
      </c>
      <c r="AJ18" s="68">
        <f t="shared" ref="AJ18" si="6">COUNTIF(AC19:AI19,"★")</f>
        <v>0</v>
      </c>
      <c r="AK18" s="68"/>
      <c r="AL18" s="68" t="str">
        <f>TEXT(AC18,"YYYY-MM")</f>
        <v>2026-02</v>
      </c>
      <c r="AM18" s="69" cm="1">
        <f t="array" ref="AM18">SUMPRODUCT((AC18:AI18&gt;=$N$8)*(AC18:AI18 &lt;= $N$9)*(TEXT(AC18:AI18,"yyyy-mm")=AL18)*(AC19:AI19 = "●"))</f>
        <v>0</v>
      </c>
      <c r="AN18" s="69" cm="1">
        <f t="array" ref="AN18">SUMPRODUCT((AH18:AI18&gt;=$N$8)*(AH18:AI18 &lt;= $N$9)*(TEXT(AH18:AI18,"yyyy-mm")=AL18)*(AH19:AI19 = "▲"))</f>
        <v>0</v>
      </c>
      <c r="AO18" s="69" cm="1">
        <f t="array" ref="AO18">SUMPRODUCT((AC18:AI18&gt;=$N$8)*(AC18:AI18 &lt;= $N$9)*(TEXT(AC18:AI18,"yyyy-mm")=AL18)*(AC19:AI19 = "★"))</f>
        <v>0</v>
      </c>
      <c r="AP18" s="68"/>
      <c r="AQ18" s="19"/>
      <c r="AT18" s="17" t="e">
        <f>AVERAGEIF(AT9:AT17,"&gt;0")</f>
        <v>#DIV/0!</v>
      </c>
    </row>
    <row r="19" spans="1:55" s="8" customFormat="1" ht="19.5" customHeight="1" thickBot="1" x14ac:dyDescent="0.5">
      <c r="A19" s="4">
        <v>1</v>
      </c>
      <c r="B19" s="4">
        <v>9</v>
      </c>
      <c r="C19" s="18">
        <f t="shared" si="1"/>
        <v>46204</v>
      </c>
      <c r="D19" s="18">
        <f t="shared" si="2"/>
        <v>45989</v>
      </c>
      <c r="E19" s="4" t="str">
        <f t="shared" si="0"/>
        <v>2026-07</v>
      </c>
      <c r="F19" s="2">
        <f ca="1">SUMIF($AL$18:$AM$49,E19,$AM$18:$AM$49)+SUMIF($V$58:$W$99,E19,$W$58:$W$99)</f>
        <v>0</v>
      </c>
      <c r="G19" s="2">
        <f ca="1">SUMIF($AL$18:$AN$49,E19,$AN$18:$AN$49)+SUMIF($V$58:$X$99,E19,$X$58:$X$99)</f>
        <v>0</v>
      </c>
      <c r="H19" s="2">
        <f ca="1">SUMIF($AL$18:$AO$49,E19,$AO$18:$AO$49)+SUMIF($V$58:$Y$99,E19,$Y$58:$Y$99)</f>
        <v>0</v>
      </c>
      <c r="I19" s="17">
        <f t="shared" si="3"/>
        <v>0</v>
      </c>
      <c r="J19" s="135"/>
      <c r="K19" s="135" t="str">
        <f>IF(U19&gt;=0.285,"OK","NG")</f>
        <v>NG</v>
      </c>
      <c r="L19" s="136"/>
      <c r="M19" s="144"/>
      <c r="N19" s="144"/>
      <c r="O19" s="144"/>
      <c r="P19" s="144"/>
      <c r="Q19" s="144"/>
      <c r="R19" s="145"/>
      <c r="S19" s="146"/>
      <c r="T19" s="135">
        <f>COUNTIF(M19:S19,"●")</f>
        <v>0</v>
      </c>
      <c r="U19" s="147">
        <f>IF(COUNTA(M19:S19)=0,-1,IF(OR(COUNTIF(M19:S19,"▲")&gt;6,AND(M18&lt;$N$9,$N$9&lt;S18)),0.285,IF(T18+T19=0,0,T19/(T19+T18))))</f>
        <v>-1</v>
      </c>
      <c r="V19" s="135" t="str">
        <f>TEXT(S18,"YYYY-MM")</f>
        <v>2025-11</v>
      </c>
      <c r="W19" s="140" cm="1">
        <f t="array" ref="W19">IF(V19=V18,0,SUMPRODUCT((M18:S18&gt;=$N$8)*(M18:S18 &lt;= $N$9)*(TEXT(M18:S18,"yyyy-mm")=V19)*(M19:S19 = "●")))</f>
        <v>0</v>
      </c>
      <c r="X19" s="140" cm="1">
        <f t="array" ref="X19">IF(V19=V18,0,SUMPRODUCT((M18:S18&gt;=$N$8)*(M18:S18 &lt;= $N$9)*(TEXT(M18:S18,"yyyy-mm")=V19)*(M19:S19 = "▲")))</f>
        <v>0</v>
      </c>
      <c r="Y19" s="140" cm="1">
        <f t="array" ref="Y19">IF(V19=V18,0,SUMPRODUCT((M18:S18&gt;=$N$8)*(M18:S18 &lt;= $N$9)*(TEXT(M18:S18,"yyyy-mm")=V19)*(M19:S19 = "★")))</f>
        <v>0</v>
      </c>
      <c r="Z19" s="135"/>
      <c r="AA19" s="135" t="str">
        <f>IF(AK19&gt;=0.285,"OK","NG")</f>
        <v>NG</v>
      </c>
      <c r="AB19" s="136"/>
      <c r="AC19" s="144"/>
      <c r="AD19" s="144"/>
      <c r="AE19" s="144"/>
      <c r="AF19" s="144"/>
      <c r="AG19" s="144"/>
      <c r="AH19" s="145"/>
      <c r="AI19" s="146"/>
      <c r="AJ19" s="68">
        <f t="shared" ref="AJ19" si="7">COUNTIF(AC19:AI19,"●")</f>
        <v>0</v>
      </c>
      <c r="AK19" s="70">
        <f>IF(COUNTA(AC19:AI19)=0,-1,IF(OR(COUNTIF(AC19:AI19,"▲")&gt;6,AND(AC18&lt;$N$9,$N$9&lt;AI18)),0.285,IF(AJ18+AJ19=0,0,AJ19/(AJ19+AJ18))))</f>
        <v>-1</v>
      </c>
      <c r="AL19" s="68" t="str">
        <f>TEXT(AI18,"YYYY-MM")</f>
        <v>2026-02</v>
      </c>
      <c r="AM19" s="69" cm="1">
        <f t="array" ref="AM19">IF(AL19=AL18,0,SUMPRODUCT((AC18:AI18&gt;=$N$8)*(AC18:AI18 &lt;= $N$9)*(TEXT(AC18:AI18,"yyyy-mm")=AL19)*(AC19:AI19 = "●")))</f>
        <v>0</v>
      </c>
      <c r="AN19" s="69" cm="1">
        <f t="array" ref="AN19">IF(AL19=AL18,0,SUMPRODUCT((AC18:AI18&gt;=$N$8)*(AC18:AI18 &lt;= $N$9)*(TEXT(AC18:AI18,"yyyy-mm")=AL19)*(AC19:AI19 = "▲")))</f>
        <v>0</v>
      </c>
      <c r="AO19" s="69" cm="1">
        <f t="array" ref="AO19">IF(AL19=AL18,0,SUMPRODUCT((AC18:AI18&gt;=$N$8)*(AC18:AI18 &lt;= $N$9)*(TEXT(AC18:AI18,"yyyy-mm")=AL19)*(AC19:AI19 = "★")))</f>
        <v>0</v>
      </c>
      <c r="AP19" s="68"/>
      <c r="AQ19" s="19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3"/>
    </row>
    <row r="20" spans="1:55" s="8" customFormat="1" ht="19.5" customHeight="1" x14ac:dyDescent="0.45">
      <c r="A20" s="4">
        <v>2</v>
      </c>
      <c r="B20" s="4">
        <v>10</v>
      </c>
      <c r="C20" s="18">
        <f t="shared" si="1"/>
        <v>46235</v>
      </c>
      <c r="D20" s="18">
        <f t="shared" si="2"/>
        <v>45989</v>
      </c>
      <c r="E20" s="4" t="str">
        <f t="shared" si="0"/>
        <v>2026-08</v>
      </c>
      <c r="F20" s="2">
        <f ca="1">SUMIF($V$58:$W$99,E20,$W$58:$W$99)</f>
        <v>0</v>
      </c>
      <c r="G20" s="2">
        <f ca="1">SUMIF($V$58:$X$99,E20,$X$58:$X$99)</f>
        <v>0</v>
      </c>
      <c r="H20" s="2">
        <f ca="1">SUMIF($V$58:$Y$99,E20,$Y$58:$Y$99)</f>
        <v>0</v>
      </c>
      <c r="I20" s="17">
        <f t="shared" si="3"/>
        <v>0</v>
      </c>
      <c r="J20" s="135"/>
      <c r="K20" s="135"/>
      <c r="L20" s="132">
        <v>2</v>
      </c>
      <c r="M20" s="141">
        <f>S18+1</f>
        <v>45964</v>
      </c>
      <c r="N20" s="141">
        <f>M20+1</f>
        <v>45965</v>
      </c>
      <c r="O20" s="141">
        <f t="shared" ref="O20:Q20" si="8">N20+1</f>
        <v>45966</v>
      </c>
      <c r="P20" s="141">
        <f t="shared" si="8"/>
        <v>45967</v>
      </c>
      <c r="Q20" s="141">
        <f t="shared" si="8"/>
        <v>45968</v>
      </c>
      <c r="R20" s="142">
        <f>Q20+1</f>
        <v>45969</v>
      </c>
      <c r="S20" s="143">
        <f>R20+1</f>
        <v>45970</v>
      </c>
      <c r="T20" s="135">
        <f t="shared" ref="T20" si="9">COUNTIF(M21:S21,"★")</f>
        <v>0</v>
      </c>
      <c r="U20" s="135"/>
      <c r="V20" s="135" t="str">
        <f>TEXT(M20,"YYYY-MM")</f>
        <v>2025-11</v>
      </c>
      <c r="W20" s="140" cm="1">
        <f t="array" ref="W20">SUMPRODUCT((M20:S20&gt;=$N$8)*(M20:S20 &lt;= $N$9)*(TEXT(M20:S20,"yyyy-mm")=V20)*(M21:S21 = "●"))</f>
        <v>0</v>
      </c>
      <c r="X20" s="140" cm="1">
        <f t="array" ref="X20">SUMPRODUCT((R20:S20&gt;=$N$8)*(R20:S20 &lt;= $N$9)*(TEXT(R20:S20,"yyyy-mm")=V20)*(R21:S21 = "▲"))</f>
        <v>0</v>
      </c>
      <c r="Y20" s="140" cm="1">
        <f t="array" ref="Y20">SUMPRODUCT((M20:S20&gt;=$N$8)*(M20:S20 &lt;= $N$9)*(TEXT(M20:S20,"yyyy-mm")=V20)*(M21:S21 = "★"))</f>
        <v>0</v>
      </c>
      <c r="Z20" s="135"/>
      <c r="AA20" s="135"/>
      <c r="AB20" s="132">
        <v>18</v>
      </c>
      <c r="AC20" s="141">
        <f>AI18+1</f>
        <v>46076</v>
      </c>
      <c r="AD20" s="141">
        <f t="shared" ref="AD20:AI20" si="10">AC20+1</f>
        <v>46077</v>
      </c>
      <c r="AE20" s="141">
        <f t="shared" si="10"/>
        <v>46078</v>
      </c>
      <c r="AF20" s="141">
        <f t="shared" si="10"/>
        <v>46079</v>
      </c>
      <c r="AG20" s="141">
        <f t="shared" si="10"/>
        <v>46080</v>
      </c>
      <c r="AH20" s="142">
        <f t="shared" si="10"/>
        <v>46081</v>
      </c>
      <c r="AI20" s="143">
        <f t="shared" si="10"/>
        <v>46082</v>
      </c>
      <c r="AJ20" s="68">
        <f t="shared" ref="AJ20" si="11">COUNTIF(AC21:AI21,"★")</f>
        <v>0</v>
      </c>
      <c r="AK20" s="68"/>
      <c r="AL20" s="68" t="str">
        <f>TEXT(AC20,"YYYY-MM")</f>
        <v>2026-02</v>
      </c>
      <c r="AM20" s="69" cm="1">
        <f t="array" ref="AM20">SUMPRODUCT((AC20:AI20&gt;=$N$8)*(AC20:AI20 &lt;= $N$9)*(TEXT(AC20:AI20,"yyyy-mm")=AL20)*(AC21:AI21 = "●"))</f>
        <v>0</v>
      </c>
      <c r="AN20" s="69" cm="1">
        <f t="array" ref="AN20">SUMPRODUCT((AH20:AI20&gt;=$N$8)*(AH20:AI20 &lt;= $N$9)*(TEXT(AH20:AI20,"yyyy-mm")=AL20)*(AH21:AI21 = "▲"))</f>
        <v>0</v>
      </c>
      <c r="AO20" s="69" cm="1">
        <f t="array" ref="AO20">SUMPRODUCT((AC20:AI20&gt;=$N$8)*(AC20:AI20 &lt;= $N$9)*(TEXT(AC20:AI20,"yyyy-mm")=AL20)*(AC21:AI21 = "★"))</f>
        <v>0</v>
      </c>
      <c r="AP20" s="68"/>
      <c r="AQ20" s="19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3"/>
    </row>
    <row r="21" spans="1:55" s="8" customFormat="1" ht="19.5" customHeight="1" thickBot="1" x14ac:dyDescent="0.5">
      <c r="A21" s="4">
        <v>3</v>
      </c>
      <c r="B21" s="4">
        <v>11</v>
      </c>
      <c r="C21" s="18">
        <f t="shared" si="1"/>
        <v>46266</v>
      </c>
      <c r="D21" s="18">
        <f t="shared" si="2"/>
        <v>45989</v>
      </c>
      <c r="E21" s="4" t="str">
        <f t="shared" si="0"/>
        <v>2026-09</v>
      </c>
      <c r="F21" s="2">
        <f ca="1">SUMIF($V$58:$W$99,E21,$W$58:$W$99)</f>
        <v>0</v>
      </c>
      <c r="G21" s="2">
        <f ca="1">SUMIF($V$58:$X$99,E21,$X$58:$X$99)</f>
        <v>0</v>
      </c>
      <c r="H21" s="2">
        <f ca="1">SUMIF($V$58:$Y$99,E21,$Y$58:$Y$99)</f>
        <v>0</v>
      </c>
      <c r="I21" s="17">
        <f t="shared" si="3"/>
        <v>0</v>
      </c>
      <c r="J21" s="135"/>
      <c r="K21" s="135" t="str">
        <f t="shared" ref="K21" si="12">IF(U21&gt;=0.285,"OK","NG")</f>
        <v>NG</v>
      </c>
      <c r="L21" s="136"/>
      <c r="M21" s="144"/>
      <c r="N21" s="144"/>
      <c r="O21" s="144"/>
      <c r="P21" s="144"/>
      <c r="Q21" s="144"/>
      <c r="R21" s="145"/>
      <c r="S21" s="146"/>
      <c r="T21" s="135">
        <f t="shared" ref="T21" si="13">COUNTIF(M21:S21,"●")</f>
        <v>0</v>
      </c>
      <c r="U21" s="147">
        <f t="shared" ref="U21" si="14">IF(COUNTA(M21:S21)=0,-1,IF(OR(COUNTIF(M21:S21,"▲")&gt;6,AND(M20&lt;$N$9,$N$9&lt;S20)),0.285,IF(T20+T21=0,0,T21/(T21+T20))))</f>
        <v>-1</v>
      </c>
      <c r="V21" s="135" t="str">
        <f>TEXT(S20,"YYYY-MM")</f>
        <v>2025-11</v>
      </c>
      <c r="W21" s="140" cm="1">
        <f t="array" ref="W21">IF(V21=V20,0,SUMPRODUCT((M20:S20&gt;=$N$8)*(M20:S20 &lt;= $N$9)*(TEXT(M20:S20,"yyyy-mm")=V21)*(M21:S21 = "●")))</f>
        <v>0</v>
      </c>
      <c r="X21" s="140" cm="1">
        <f t="array" ref="X21">IF(V21=V20,0,SUMPRODUCT((M20:S20&gt;=$N$8)*(M20:S20 &lt;= $N$9)*(TEXT(M20:S20,"yyyy-mm")=V21)*(M21:S21 = "▲")))</f>
        <v>0</v>
      </c>
      <c r="Y21" s="140" cm="1">
        <f t="array" ref="Y21">IF(V21=V20,0,SUMPRODUCT((M20:S20&gt;=$N$8)*(M20:S20 &lt;= $N$9)*(TEXT(M20:S20,"yyyy-mm")=V21)*(M21:S21 = "★")))</f>
        <v>0</v>
      </c>
      <c r="Z21" s="135"/>
      <c r="AA21" s="135" t="str">
        <f t="shared" ref="AA21" si="15">IF(AK21&gt;=0.285,"OK","NG")</f>
        <v>NG</v>
      </c>
      <c r="AB21" s="136"/>
      <c r="AC21" s="144"/>
      <c r="AD21" s="144"/>
      <c r="AE21" s="144"/>
      <c r="AF21" s="144"/>
      <c r="AG21" s="144"/>
      <c r="AH21" s="145"/>
      <c r="AI21" s="146"/>
      <c r="AJ21" s="68">
        <f t="shared" ref="AJ21" si="16">COUNTIF(AC21:AI21,"●")</f>
        <v>0</v>
      </c>
      <c r="AK21" s="70">
        <f t="shared" ref="AK21" si="17">IF(COUNTA(AC21:AI21)=0,-1,IF(OR(COUNTIF(AC21:AI21,"▲")&gt;6,AND(AC20&lt;$N$9,$N$9&lt;AI20)),0.285,IF(AJ20+AJ21=0,0,AJ21/(AJ21+AJ20))))</f>
        <v>-1</v>
      </c>
      <c r="AL21" s="68" t="str">
        <f>TEXT(AI20,"YYYY-MM")</f>
        <v>2026-03</v>
      </c>
      <c r="AM21" s="69" cm="1">
        <f t="array" ref="AM21">IF(AL21=AL20,0,SUMPRODUCT((AC20:AI20&gt;=$N$8)*(AC20:AI20 &lt;= $N$9)*(TEXT(AC20:AI20,"yyyy-mm")=AL21)*(AC21:AI21 = "●")))</f>
        <v>0</v>
      </c>
      <c r="AN21" s="69" cm="1">
        <f t="array" ref="AN21">IF(AL21=AL20,0,SUMPRODUCT((AC20:AI20&gt;=$N$8)*(AC20:AI20 &lt;= $N$9)*(TEXT(AC20:AI20,"yyyy-mm")=AL21)*(AC21:AI21 = "▲")))</f>
        <v>0</v>
      </c>
      <c r="AO21" s="69" cm="1">
        <f t="array" ref="AO21">IF(AL21=AL20,0,SUMPRODUCT((AC20:AI20&gt;=$N$8)*(AC20:AI20 &lt;= $N$9)*(TEXT(AC20:AI20,"yyyy-mm")=AL21)*(AC21:AI21 = "★")))</f>
        <v>0</v>
      </c>
      <c r="AP21" s="68"/>
      <c r="AQ21" s="19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3"/>
    </row>
    <row r="22" spans="1:55" s="8" customFormat="1" ht="19.5" customHeight="1" x14ac:dyDescent="0.45">
      <c r="A22" s="4">
        <v>4</v>
      </c>
      <c r="B22" s="4">
        <v>12</v>
      </c>
      <c r="C22" s="18">
        <f t="shared" si="1"/>
        <v>46296</v>
      </c>
      <c r="D22" s="18">
        <f t="shared" si="2"/>
        <v>45989</v>
      </c>
      <c r="E22" s="4" t="str">
        <f t="shared" si="0"/>
        <v>2026-10</v>
      </c>
      <c r="F22" s="2">
        <f ca="1">SUMIF($AL$58:$AM$99,E22,$AM$58:$AM$99)+SUMIF($V$58:$W$99,E22,$W$58:$W$99)</f>
        <v>0</v>
      </c>
      <c r="G22" s="2">
        <f ca="1">SUMIF($AL$58:$AN$99,E22,$AN$58:$AN$99)+SUMIF($V$58:$X$99,E22,$X$58:$X$99)</f>
        <v>0</v>
      </c>
      <c r="H22" s="2">
        <f ca="1">SUMIF($AL$58:$AO$99,E22,$AO$58:$AO$99)+SUMIF($V$58:$Y$99,E22,$Y$58:$Y$99)</f>
        <v>0</v>
      </c>
      <c r="I22" s="17">
        <f t="shared" si="3"/>
        <v>0</v>
      </c>
      <c r="J22" s="135"/>
      <c r="K22" s="135"/>
      <c r="L22" s="132">
        <v>3</v>
      </c>
      <c r="M22" s="141">
        <f>S20+1</f>
        <v>45971</v>
      </c>
      <c r="N22" s="141">
        <f>M22+1</f>
        <v>45972</v>
      </c>
      <c r="O22" s="141">
        <f t="shared" ref="O22:Q22" si="18">N22+1</f>
        <v>45973</v>
      </c>
      <c r="P22" s="141">
        <f t="shared" si="18"/>
        <v>45974</v>
      </c>
      <c r="Q22" s="141">
        <f t="shared" si="18"/>
        <v>45975</v>
      </c>
      <c r="R22" s="142">
        <f>Q22+1</f>
        <v>45976</v>
      </c>
      <c r="S22" s="143">
        <f>R22+1</f>
        <v>45977</v>
      </c>
      <c r="T22" s="135">
        <f t="shared" ref="T22" si="19">COUNTIF(M23:S23,"★")</f>
        <v>0</v>
      </c>
      <c r="U22" s="135"/>
      <c r="V22" s="135" t="str">
        <f>TEXT(M22,"YYYY-MM")</f>
        <v>2025-11</v>
      </c>
      <c r="W22" s="140" cm="1">
        <f t="array" ref="W22">SUMPRODUCT((M22:S22&gt;=$N$8)*(M22:S22 &lt;= $N$9)*(TEXT(M22:S22,"yyyy-mm")=V22)*(M23:S23 = "●"))</f>
        <v>0</v>
      </c>
      <c r="X22" s="140" cm="1">
        <f t="array" ref="X22">SUMPRODUCT((R22:S22&gt;=$N$8)*(R22:S22 &lt;= $N$9)*(TEXT(R22:S22,"yyyy-mm")=V22)*(R23:S23 = "▲"))</f>
        <v>0</v>
      </c>
      <c r="Y22" s="140" cm="1">
        <f t="array" ref="Y22">SUMPRODUCT((M22:S22&gt;=$N$8)*(M22:S22 &lt;= $N$9)*(TEXT(M22:S22,"yyyy-mm")=V22)*(M23:S23 = "★"))</f>
        <v>0</v>
      </c>
      <c r="Z22" s="135"/>
      <c r="AA22" s="135"/>
      <c r="AB22" s="132">
        <v>19</v>
      </c>
      <c r="AC22" s="141">
        <f>AI20+1</f>
        <v>46083</v>
      </c>
      <c r="AD22" s="141">
        <f t="shared" ref="AD22:AI22" si="20">AC22+1</f>
        <v>46084</v>
      </c>
      <c r="AE22" s="141">
        <f t="shared" si="20"/>
        <v>46085</v>
      </c>
      <c r="AF22" s="141">
        <f t="shared" si="20"/>
        <v>46086</v>
      </c>
      <c r="AG22" s="141">
        <f t="shared" si="20"/>
        <v>46087</v>
      </c>
      <c r="AH22" s="142">
        <f t="shared" si="20"/>
        <v>46088</v>
      </c>
      <c r="AI22" s="143">
        <f t="shared" si="20"/>
        <v>46089</v>
      </c>
      <c r="AJ22" s="68">
        <f t="shared" ref="AJ22" si="21">COUNTIF(AC23:AI23,"★")</f>
        <v>0</v>
      </c>
      <c r="AK22" s="68"/>
      <c r="AL22" s="68" t="str">
        <f>TEXT(AC22,"YYYY-MM")</f>
        <v>2026-03</v>
      </c>
      <c r="AM22" s="69" cm="1">
        <f t="array" ref="AM22">SUMPRODUCT((AC22:AI22&gt;=$N$8)*(AC22:AI22 &lt;= $N$9)*(TEXT(AC22:AI22,"yyyy-mm")=AL22)*(AC23:AI23 = "●"))</f>
        <v>0</v>
      </c>
      <c r="AN22" s="69" cm="1">
        <f t="array" ref="AN22">SUMPRODUCT((AH22:AI22&gt;=$N$8)*(AH22:AI22 &lt;= $N$9)*(TEXT(AH22:AI22,"yyyy-mm")=AL22)*(AH23:AI23 = "▲"))</f>
        <v>0</v>
      </c>
      <c r="AO22" s="69" cm="1">
        <f t="array" ref="AO22">SUMPRODUCT((AC22:AI22&gt;=$N$8)*(AC22:AI22 &lt;= $N$9)*(TEXT(AC22:AI22,"yyyy-mm")=AL22)*(AC23:AI23 = "★"))</f>
        <v>0</v>
      </c>
      <c r="AP22" s="68"/>
      <c r="AQ22" s="19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3"/>
    </row>
    <row r="23" spans="1:55" s="8" customFormat="1" ht="19.5" customHeight="1" thickBot="1" x14ac:dyDescent="0.5">
      <c r="A23" s="4">
        <v>5</v>
      </c>
      <c r="B23" s="4">
        <v>13</v>
      </c>
      <c r="C23" s="18">
        <f t="shared" si="1"/>
        <v>46327</v>
      </c>
      <c r="D23" s="18">
        <f t="shared" si="2"/>
        <v>45989</v>
      </c>
      <c r="E23" s="4" t="str">
        <f t="shared" si="0"/>
        <v>2026-11</v>
      </c>
      <c r="F23" s="2">
        <f ca="1">SUMIF($AL$58:$AM$99,E23,$AM$58:$AM$99)+SUMIF($V$58:$W$99,E23,$W$58:$W$99)</f>
        <v>0</v>
      </c>
      <c r="G23" s="2">
        <f ca="1">SUMIF($AL$58:$AN$99,E23,$AN$58:$AN$99)+SUMIF($V$58:$X$99,E23,$X$58:$X$99)</f>
        <v>0</v>
      </c>
      <c r="H23" s="2">
        <f ca="1">SUMIF($AL$58:$AO$99,E23,$AO$58:$AO$99)+SUMIF($V$58:$Y$99,E23,$Y$58:$Y$99)</f>
        <v>0</v>
      </c>
      <c r="I23" s="17">
        <f t="shared" si="3"/>
        <v>0</v>
      </c>
      <c r="J23" s="135"/>
      <c r="K23" s="135" t="str">
        <f t="shared" ref="K23" si="22">IF(U23&gt;=0.285,"OK","NG")</f>
        <v>NG</v>
      </c>
      <c r="L23" s="136"/>
      <c r="M23" s="144"/>
      <c r="N23" s="144"/>
      <c r="O23" s="144"/>
      <c r="P23" s="144"/>
      <c r="Q23" s="144"/>
      <c r="R23" s="145"/>
      <c r="S23" s="146"/>
      <c r="T23" s="135">
        <f t="shared" ref="T23" si="23">COUNTIF(M23:S23,"●")</f>
        <v>0</v>
      </c>
      <c r="U23" s="147">
        <f t="shared" ref="U23" si="24">IF(COUNTA(M23:S23)=0,-1,IF(OR(COUNTIF(M23:S23,"▲")&gt;6,AND(M22&lt;$N$9,$N$9&lt;S22)),0.285,IF(T22+T23=0,0,T23/(T23+T22))))</f>
        <v>-1</v>
      </c>
      <c r="V23" s="135" t="str">
        <f>TEXT(S22,"YYYY-MM")</f>
        <v>2025-11</v>
      </c>
      <c r="W23" s="140" cm="1">
        <f t="array" ref="W23">IF(V23=V22,0,SUMPRODUCT((M22:S22&gt;=$N$8)*(M22:S22 &lt;= $N$9)*(TEXT(M22:S22,"yyyy-mm")=V23)*(M23:S23 = "●")))</f>
        <v>0</v>
      </c>
      <c r="X23" s="140" cm="1">
        <f t="array" ref="X23">IF(V23=V22,0,SUMPRODUCT((M22:S22&gt;=$N$8)*(M22:S22 &lt;= $N$9)*(TEXT(M22:S22,"yyyy-mm")=V23)*(M23:S23 = "▲")))</f>
        <v>0</v>
      </c>
      <c r="Y23" s="140" cm="1">
        <f t="array" ref="Y23">IF(V23=V22,0,SUMPRODUCT((M22:S22&gt;=$N$8)*(M22:S22 &lt;= $N$9)*(TEXT(M22:S22,"yyyy-mm")=V23)*(M23:S23 = "★")))</f>
        <v>0</v>
      </c>
      <c r="Z23" s="135"/>
      <c r="AA23" s="135" t="str">
        <f t="shared" ref="AA23" si="25">IF(AK23&gt;=0.285,"OK","NG")</f>
        <v>NG</v>
      </c>
      <c r="AB23" s="136"/>
      <c r="AC23" s="144"/>
      <c r="AD23" s="144"/>
      <c r="AE23" s="144"/>
      <c r="AF23" s="144"/>
      <c r="AG23" s="144"/>
      <c r="AH23" s="145"/>
      <c r="AI23" s="146"/>
      <c r="AJ23" s="68">
        <f t="shared" ref="AJ23" si="26">COUNTIF(AC23:AI23,"●")</f>
        <v>0</v>
      </c>
      <c r="AK23" s="70">
        <f t="shared" ref="AK23" si="27">IF(COUNTA(AC23:AI23)=0,-1,IF(OR(COUNTIF(AC23:AI23,"▲")&gt;6,AND(AC22&lt;$N$9,$N$9&lt;AI22)),0.285,IF(AJ22+AJ23=0,0,AJ23/(AJ23+AJ22))))</f>
        <v>-1</v>
      </c>
      <c r="AL23" s="68" t="str">
        <f>TEXT(AI22,"YYYY-MM")</f>
        <v>2026-03</v>
      </c>
      <c r="AM23" s="69" cm="1">
        <f t="array" ref="AM23">IF(AL23=AL22,0,SUMPRODUCT((AC22:AI22&gt;=$N$8)*(AC22:AI22 &lt;= $N$9)*(TEXT(AC22:AI22,"yyyy-mm")=AL23)*(AC23:AI23 = "●")))</f>
        <v>0</v>
      </c>
      <c r="AN23" s="69" cm="1">
        <f t="array" ref="AN23">IF(AL23=AL22,0,SUMPRODUCT((AC22:AI22&gt;=$N$8)*(AC22:AI22 &lt;= $N$9)*(TEXT(AC22:AI22,"yyyy-mm")=AL23)*(AC23:AI23 = "▲")))</f>
        <v>0</v>
      </c>
      <c r="AO23" s="69" cm="1">
        <f t="array" ref="AO23">IF(AL23=AL22,0,SUMPRODUCT((AC22:AI22&gt;=$N$8)*(AC22:AI22 &lt;= $N$9)*(TEXT(AC22:AI22,"yyyy-mm")=AL23)*(AC23:AI23 = "★")))</f>
        <v>0</v>
      </c>
      <c r="AP23" s="68"/>
      <c r="AQ23" s="19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3"/>
    </row>
    <row r="24" spans="1:55" s="8" customFormat="1" ht="19.5" customHeight="1" x14ac:dyDescent="0.45">
      <c r="A24" s="4">
        <v>1</v>
      </c>
      <c r="B24" s="4">
        <v>14</v>
      </c>
      <c r="C24" s="18">
        <f t="shared" si="1"/>
        <v>46357</v>
      </c>
      <c r="D24" s="18">
        <f t="shared" si="2"/>
        <v>45989</v>
      </c>
      <c r="E24" s="4" t="str">
        <f t="shared" si="0"/>
        <v>2026-12</v>
      </c>
      <c r="F24" s="2">
        <f ca="1">SUMIF($V$58:$W$99,E24,$W$58:$W$99)+SUMIF($AL$58:$AM$99,E24,$AM$58:$AM$99)</f>
        <v>0</v>
      </c>
      <c r="G24" s="2">
        <f ca="1">SUMIF($V$58:$X$99,E24,$X$58:$X$99)+SUMIF($AL$58:$AN$99,E24,$AN$58:$AN$99)</f>
        <v>0</v>
      </c>
      <c r="H24" s="2">
        <f ca="1">SUMIF($V$58:$Y$99,E24,$Y$58:$Y$99)+SUMIF($AL$58:$AO$99,E24,$AO$58:$AO$99)</f>
        <v>0</v>
      </c>
      <c r="I24" s="17">
        <f t="shared" si="3"/>
        <v>0</v>
      </c>
      <c r="J24" s="135"/>
      <c r="K24" s="135"/>
      <c r="L24" s="132">
        <v>4</v>
      </c>
      <c r="M24" s="141">
        <f>S22+1</f>
        <v>45978</v>
      </c>
      <c r="N24" s="141">
        <f>M24+1</f>
        <v>45979</v>
      </c>
      <c r="O24" s="141">
        <f t="shared" ref="O24:Q24" si="28">N24+1</f>
        <v>45980</v>
      </c>
      <c r="P24" s="141">
        <f t="shared" si="28"/>
        <v>45981</v>
      </c>
      <c r="Q24" s="141">
        <f t="shared" si="28"/>
        <v>45982</v>
      </c>
      <c r="R24" s="142">
        <f>Q24+1</f>
        <v>45983</v>
      </c>
      <c r="S24" s="143">
        <f>R24+1</f>
        <v>45984</v>
      </c>
      <c r="T24" s="135">
        <f t="shared" ref="T24" si="29">COUNTIF(M25:S25,"★")</f>
        <v>0</v>
      </c>
      <c r="U24" s="135"/>
      <c r="V24" s="135" t="str">
        <f>TEXT(M24,"YYYY-MM")</f>
        <v>2025-11</v>
      </c>
      <c r="W24" s="140" cm="1">
        <f t="array" ref="W24">SUMPRODUCT((M24:S24&gt;=$N$8)*(M24:S24 &lt;= $N$9)*(TEXT(M24:S24,"yyyy-mm")=V24)*(M25:S25 = "●"))</f>
        <v>0</v>
      </c>
      <c r="X24" s="140" cm="1">
        <f t="array" ref="X24">SUMPRODUCT((R24:S24&gt;=$N$8)*(R24:S24 &lt;= $N$9)*(TEXT(R24:S24,"yyyy-mm")=V24)*(R25:S25 = "▲"))</f>
        <v>0</v>
      </c>
      <c r="Y24" s="140" cm="1">
        <f t="array" ref="Y24">SUMPRODUCT((M24:S24&gt;=$N$8)*(M24:S24 &lt;= $N$9)*(TEXT(M24:S24,"yyyy-mm")=V24)*(M25:S25 = "★"))</f>
        <v>0</v>
      </c>
      <c r="Z24" s="135"/>
      <c r="AA24" s="135"/>
      <c r="AB24" s="132">
        <v>20</v>
      </c>
      <c r="AC24" s="141">
        <f>AI22+1</f>
        <v>46090</v>
      </c>
      <c r="AD24" s="141">
        <f t="shared" ref="AD24:AI24" si="30">AC24+1</f>
        <v>46091</v>
      </c>
      <c r="AE24" s="141">
        <f t="shared" si="30"/>
        <v>46092</v>
      </c>
      <c r="AF24" s="141">
        <f t="shared" si="30"/>
        <v>46093</v>
      </c>
      <c r="AG24" s="141">
        <f t="shared" si="30"/>
        <v>46094</v>
      </c>
      <c r="AH24" s="142">
        <f t="shared" si="30"/>
        <v>46095</v>
      </c>
      <c r="AI24" s="143">
        <f t="shared" si="30"/>
        <v>46096</v>
      </c>
      <c r="AJ24" s="68">
        <f t="shared" ref="AJ24" si="31">COUNTIF(AC25:AI25,"★")</f>
        <v>0</v>
      </c>
      <c r="AK24" s="68"/>
      <c r="AL24" s="68" t="str">
        <f>TEXT(AC24,"YYYY-MM")</f>
        <v>2026-03</v>
      </c>
      <c r="AM24" s="69" cm="1">
        <f t="array" ref="AM24">SUMPRODUCT((AC24:AI24&gt;=$N$8)*(AC24:AI24 &lt;= $N$9)*(TEXT(AC24:AI24,"yyyy-mm")=AL24)*(AC25:AI25 = "●"))</f>
        <v>0</v>
      </c>
      <c r="AN24" s="69" cm="1">
        <f t="array" ref="AN24">SUMPRODUCT((AH24:AI24&gt;=$N$8)*(AH24:AI24 &lt;= $N$9)*(TEXT(AH24:AI24,"yyyy-mm")=AL24)*(AH25:AI25 = "▲"))</f>
        <v>0</v>
      </c>
      <c r="AO24" s="69" cm="1">
        <f t="array" ref="AO24">SUMPRODUCT((AC24:AI24&gt;=$N$8)*(AC24:AI24 &lt;= $N$9)*(TEXT(AC24:AI24,"yyyy-mm")=AL24)*(AC25:AI25 = "★"))</f>
        <v>0</v>
      </c>
      <c r="AP24" s="68"/>
      <c r="AQ24" s="19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3"/>
    </row>
    <row r="25" spans="1:55" s="8" customFormat="1" ht="19.5" customHeight="1" thickBot="1" x14ac:dyDescent="0.5">
      <c r="A25" s="4">
        <v>2</v>
      </c>
      <c r="B25" s="4">
        <v>15</v>
      </c>
      <c r="C25" s="18">
        <f t="shared" si="1"/>
        <v>46388</v>
      </c>
      <c r="D25" s="18">
        <f t="shared" si="2"/>
        <v>45989</v>
      </c>
      <c r="E25" s="4" t="str">
        <f t="shared" si="0"/>
        <v>2027-01</v>
      </c>
      <c r="F25" s="2">
        <f ca="1">SUMIF($AL$58:$AM$99,E25,$AM$58:$AM$99)</f>
        <v>0</v>
      </c>
      <c r="G25" s="2">
        <f ca="1">SUMIF($AL$58:$AN$99,E25,$AN$58:$AN$99)</f>
        <v>0</v>
      </c>
      <c r="H25" s="2">
        <f ca="1">SUMIF($AL$58:$AO$99,E25,$AO$58:$AO$99)</f>
        <v>0</v>
      </c>
      <c r="I25" s="17">
        <f t="shared" si="3"/>
        <v>0</v>
      </c>
      <c r="J25" s="135"/>
      <c r="K25" s="135" t="str">
        <f t="shared" ref="K25" si="32">IF(U25&gt;=0.285,"OK","NG")</f>
        <v>NG</v>
      </c>
      <c r="L25" s="136"/>
      <c r="M25" s="144"/>
      <c r="N25" s="144"/>
      <c r="O25" s="144"/>
      <c r="P25" s="144"/>
      <c r="Q25" s="144"/>
      <c r="R25" s="145"/>
      <c r="S25" s="146"/>
      <c r="T25" s="135">
        <f t="shared" ref="T25" si="33">COUNTIF(M25:S25,"●")</f>
        <v>0</v>
      </c>
      <c r="U25" s="147">
        <f t="shared" ref="U25" si="34">IF(COUNTA(M25:S25)=0,-1,IF(OR(COUNTIF(M25:S25,"▲")&gt;6,AND(M24&lt;$N$9,$N$9&lt;S24)),0.285,IF(T24+T25=0,0,T25/(T25+T24))))</f>
        <v>-1</v>
      </c>
      <c r="V25" s="135" t="str">
        <f>TEXT(S24,"YYYY-MM")</f>
        <v>2025-11</v>
      </c>
      <c r="W25" s="140" cm="1">
        <f t="array" ref="W25">IF(V25=V24,0,SUMPRODUCT((M24:S24&gt;=$N$8)*(M24:S24 &lt;= $N$9)*(TEXT(M24:S24,"yyyy-mm")=V25)*(M25:S25 = "●")))</f>
        <v>0</v>
      </c>
      <c r="X25" s="140" cm="1">
        <f t="array" ref="X25">IF(V25=V24,0,SUMPRODUCT((M24:S24&gt;=$N$8)*(M24:S24 &lt;= $N$9)*(TEXT(M24:S24,"yyyy-mm")=V25)*(M25:S25 = "▲")))</f>
        <v>0</v>
      </c>
      <c r="Y25" s="140" cm="1">
        <f t="array" ref="Y25">IF(V25=V24,0,SUMPRODUCT((M24:S24&gt;=$N$8)*(M24:S24 &lt;= $N$9)*(TEXT(M24:S24,"yyyy-mm")=V25)*(M25:S25 = "★")))</f>
        <v>0</v>
      </c>
      <c r="Z25" s="135"/>
      <c r="AA25" s="135" t="str">
        <f t="shared" ref="AA25" si="35">IF(AK25&gt;=0.285,"OK","NG")</f>
        <v>NG</v>
      </c>
      <c r="AB25" s="136"/>
      <c r="AC25" s="144"/>
      <c r="AD25" s="144"/>
      <c r="AE25" s="144"/>
      <c r="AF25" s="144"/>
      <c r="AG25" s="144"/>
      <c r="AH25" s="145"/>
      <c r="AI25" s="146"/>
      <c r="AJ25" s="68">
        <f t="shared" ref="AJ25" si="36">COUNTIF(AC25:AI25,"●")</f>
        <v>0</v>
      </c>
      <c r="AK25" s="70">
        <f t="shared" ref="AK25" si="37">IF(COUNTA(AC25:AI25)=0,-1,IF(OR(COUNTIF(AC25:AI25,"▲")&gt;6,AND(AC24&lt;$N$9,$N$9&lt;AI24)),0.285,IF(AJ24+AJ25=0,0,AJ25/(AJ25+AJ24))))</f>
        <v>-1</v>
      </c>
      <c r="AL25" s="68" t="str">
        <f>TEXT(AI24,"YYYY-MM")</f>
        <v>2026-03</v>
      </c>
      <c r="AM25" s="69" cm="1">
        <f t="array" ref="AM25">IF(AL25=AL24,0,SUMPRODUCT((AC24:AI24&gt;=$N$8)*(AC24:AI24 &lt;= $N$9)*(TEXT(AC24:AI24,"yyyy-mm")=AL25)*(AC25:AI25 = "●")))</f>
        <v>0</v>
      </c>
      <c r="AN25" s="69" cm="1">
        <f t="array" ref="AN25">IF(AL25=AL24,0,SUMPRODUCT((AC24:AI24&gt;=$N$8)*(AC24:AI24 &lt;= $N$9)*(TEXT(AC24:AI24,"yyyy-mm")=AL25)*(AC25:AI25 = "▲")))</f>
        <v>0</v>
      </c>
      <c r="AO25" s="69" cm="1">
        <f t="array" ref="AO25">IF(AL25=AL24,0,SUMPRODUCT((AC24:AI24&gt;=$N$8)*(AC24:AI24 &lt;= $N$9)*(TEXT(AC24:AI24,"yyyy-mm")=AL25)*(AC25:AI25 = "★")))</f>
        <v>0</v>
      </c>
      <c r="AP25" s="68"/>
      <c r="AQ25" s="19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3"/>
    </row>
    <row r="26" spans="1:55" s="8" customFormat="1" ht="19.5" customHeight="1" x14ac:dyDescent="0.45">
      <c r="A26" s="4">
        <v>3</v>
      </c>
      <c r="B26" s="4">
        <v>16</v>
      </c>
      <c r="C26" s="18">
        <f t="shared" si="1"/>
        <v>46419</v>
      </c>
      <c r="D26" s="18">
        <f t="shared" si="2"/>
        <v>45989</v>
      </c>
      <c r="E26" s="4" t="str">
        <f t="shared" si="0"/>
        <v>2027-02</v>
      </c>
      <c r="F26" s="2">
        <f ca="1">SUMIF($AL$58:$AM$99,E26,$AM$58:$AM$99)</f>
        <v>0</v>
      </c>
      <c r="G26" s="2">
        <f ca="1">SUMIF($AL$58:$AN$99,E26,$AN$58:$AN$99)</f>
        <v>0</v>
      </c>
      <c r="H26" s="2">
        <f ca="1">SUMIF($AL$58:$AO$99,E26,$AO$58:$AO$99)</f>
        <v>0</v>
      </c>
      <c r="I26" s="17">
        <f t="shared" si="3"/>
        <v>0</v>
      </c>
      <c r="J26" s="135"/>
      <c r="K26" s="135"/>
      <c r="L26" s="132">
        <v>5</v>
      </c>
      <c r="M26" s="141">
        <f>S24+1</f>
        <v>45985</v>
      </c>
      <c r="N26" s="141">
        <f>M26+1</f>
        <v>45986</v>
      </c>
      <c r="O26" s="141">
        <f t="shared" ref="O26:Q26" si="38">N26+1</f>
        <v>45987</v>
      </c>
      <c r="P26" s="141">
        <f t="shared" si="38"/>
        <v>45988</v>
      </c>
      <c r="Q26" s="141">
        <f t="shared" si="38"/>
        <v>45989</v>
      </c>
      <c r="R26" s="142">
        <f>Q26+1</f>
        <v>45990</v>
      </c>
      <c r="S26" s="143">
        <f>R26+1</f>
        <v>45991</v>
      </c>
      <c r="T26" s="135">
        <f t="shared" ref="T26" si="39">COUNTIF(M27:S27,"★")</f>
        <v>0</v>
      </c>
      <c r="U26" s="135"/>
      <c r="V26" s="135" t="str">
        <f>TEXT(M26,"YYYY-MM")</f>
        <v>2025-11</v>
      </c>
      <c r="W26" s="140" cm="1">
        <f t="array" ref="W26">SUMPRODUCT((M26:S26&gt;=$N$8)*(M26:S26 &lt;= $N$9)*(TEXT(M26:S26,"yyyy-mm")=V26)*(M27:S27 = "●"))</f>
        <v>0</v>
      </c>
      <c r="X26" s="140" cm="1">
        <f t="array" ref="X26">SUMPRODUCT((R26:S26&gt;=$N$8)*(R26:S26 &lt;= $N$9)*(TEXT(R26:S26,"yyyy-mm")=V26)*(R27:S27 = "▲"))</f>
        <v>0</v>
      </c>
      <c r="Y26" s="140" cm="1">
        <f t="array" ref="Y26">SUMPRODUCT((M26:S26&gt;=$N$8)*(M26:S26 &lt;= $N$9)*(TEXT(M26:S26,"yyyy-mm")=V26)*(M27:S27 = "★"))</f>
        <v>0</v>
      </c>
      <c r="Z26" s="135"/>
      <c r="AA26" s="135"/>
      <c r="AB26" s="132">
        <v>21</v>
      </c>
      <c r="AC26" s="141">
        <f>AI24+1</f>
        <v>46097</v>
      </c>
      <c r="AD26" s="141">
        <f t="shared" ref="AD26:AI26" si="40">AC26+1</f>
        <v>46098</v>
      </c>
      <c r="AE26" s="141">
        <f t="shared" si="40"/>
        <v>46099</v>
      </c>
      <c r="AF26" s="141">
        <f t="shared" si="40"/>
        <v>46100</v>
      </c>
      <c r="AG26" s="141">
        <f t="shared" si="40"/>
        <v>46101</v>
      </c>
      <c r="AH26" s="142">
        <f t="shared" si="40"/>
        <v>46102</v>
      </c>
      <c r="AI26" s="143">
        <f t="shared" si="40"/>
        <v>46103</v>
      </c>
      <c r="AJ26" s="68">
        <f t="shared" ref="AJ26" si="41">COUNTIF(AC27:AI27,"★")</f>
        <v>0</v>
      </c>
      <c r="AK26" s="68"/>
      <c r="AL26" s="68" t="str">
        <f>TEXT(AC26,"YYYY-MM")</f>
        <v>2026-03</v>
      </c>
      <c r="AM26" s="69" cm="1">
        <f t="array" ref="AM26">SUMPRODUCT((AC26:AI26&gt;=$N$8)*(AC26:AI26 &lt;= $N$9)*(TEXT(AC26:AI26,"yyyy-mm")=AL26)*(AC27:AI27 = "●"))</f>
        <v>0</v>
      </c>
      <c r="AN26" s="69" cm="1">
        <f t="array" ref="AN26">SUMPRODUCT((AH26:AI26&gt;=$N$8)*(AH26:AI26 &lt;= $N$9)*(TEXT(AH26:AI26,"yyyy-mm")=AL26)*(AH27:AI27 = "▲"))</f>
        <v>0</v>
      </c>
      <c r="AO26" s="69" cm="1">
        <f t="array" ref="AO26">SUMPRODUCT((AC26:AI26&gt;=$N$8)*(AC26:AI26 &lt;= $N$9)*(TEXT(AC26:AI26,"yyyy-mm")=AL26)*(AC27:AI27 = "★"))</f>
        <v>0</v>
      </c>
      <c r="AP26" s="68"/>
      <c r="AQ26" s="19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3"/>
    </row>
    <row r="27" spans="1:55" s="8" customFormat="1" ht="19.5" customHeight="1" thickBot="1" x14ac:dyDescent="0.5">
      <c r="A27" s="4">
        <v>4</v>
      </c>
      <c r="B27" s="4">
        <v>17</v>
      </c>
      <c r="C27" s="18">
        <f t="shared" si="1"/>
        <v>46447</v>
      </c>
      <c r="D27" s="18">
        <f t="shared" si="2"/>
        <v>45989</v>
      </c>
      <c r="E27" s="4" t="str">
        <f t="shared" si="0"/>
        <v>2027-03</v>
      </c>
      <c r="F27" s="2">
        <f ca="1">SUMIF($V$109:$W$150,E27,$W$109:$W$150)+SUMIF($AL$58:$AM$99,E27,$AM$58:$AM$99)</f>
        <v>0</v>
      </c>
      <c r="G27" s="2">
        <f ca="1">SUMIF($V$109:$X$150,E27,$X$109:$X$150)+SUMIF($AL$58:$AN$99,E27,$AN$58:$AN$99)</f>
        <v>0</v>
      </c>
      <c r="H27" s="2">
        <f ca="1">SUMIF($V$109:$Y$150,E27,$Y$109:$Y$150)+SUMIF($AL$58:$AO$99,E27,$AO$58:$AO$99)</f>
        <v>0</v>
      </c>
      <c r="I27" s="17">
        <f t="shared" si="3"/>
        <v>0</v>
      </c>
      <c r="J27" s="135"/>
      <c r="K27" s="135" t="str">
        <f t="shared" ref="K27" si="42">IF(U27&gt;=0.285,"OK","NG")</f>
        <v>NG</v>
      </c>
      <c r="L27" s="136"/>
      <c r="M27" s="144"/>
      <c r="N27" s="144"/>
      <c r="O27" s="144"/>
      <c r="P27" s="144"/>
      <c r="Q27" s="144"/>
      <c r="R27" s="145"/>
      <c r="S27" s="146"/>
      <c r="T27" s="135">
        <f t="shared" ref="T27" si="43">COUNTIF(M27:S27,"●")</f>
        <v>0</v>
      </c>
      <c r="U27" s="147">
        <f t="shared" ref="U27" si="44">IF(COUNTA(M27:S27)=0,-1,IF(OR(COUNTIF(M27:S27,"▲")&gt;6,AND(M26&lt;$N$9,$N$9&lt;S26)),0.285,IF(T26+T27=0,0,T27/(T27+T26))))</f>
        <v>-1</v>
      </c>
      <c r="V27" s="135" t="str">
        <f>TEXT(S26,"YYYY-MM")</f>
        <v>2025-11</v>
      </c>
      <c r="W27" s="140" cm="1">
        <f t="array" ref="W27">IF(V27=V26,0,SUMPRODUCT((M26:S26&gt;=$N$8)*(M26:S26 &lt;= $N$9)*(TEXT(M26:S26,"yyyy-mm")=V27)*(M27:S27 = "●")))</f>
        <v>0</v>
      </c>
      <c r="X27" s="140" cm="1">
        <f t="array" ref="X27">IF(V27=V26,0,SUMPRODUCT((M26:S26&gt;=$N$8)*(M26:S26 &lt;= $N$9)*(TEXT(M26:S26,"yyyy-mm")=V27)*(M27:S27 = "▲")))</f>
        <v>0</v>
      </c>
      <c r="Y27" s="140" cm="1">
        <f t="array" ref="Y27">IF(V27=V26,0,SUMPRODUCT((M26:S26&gt;=$N$8)*(M26:S26 &lt;= $N$9)*(TEXT(M26:S26,"yyyy-mm")=V27)*(M27:S27 = "★")))</f>
        <v>0</v>
      </c>
      <c r="Z27" s="135"/>
      <c r="AA27" s="135" t="str">
        <f t="shared" ref="AA27" si="45">IF(AK27&gt;=0.285,"OK","NG")</f>
        <v>NG</v>
      </c>
      <c r="AB27" s="136"/>
      <c r="AC27" s="144"/>
      <c r="AD27" s="144"/>
      <c r="AE27" s="144"/>
      <c r="AF27" s="144"/>
      <c r="AG27" s="144"/>
      <c r="AH27" s="145"/>
      <c r="AI27" s="146"/>
      <c r="AJ27" s="68">
        <f t="shared" ref="AJ27" si="46">COUNTIF(AC27:AI27,"●")</f>
        <v>0</v>
      </c>
      <c r="AK27" s="70">
        <f t="shared" ref="AK27" si="47">IF(COUNTA(AC27:AI27)=0,-1,IF(OR(COUNTIF(AC27:AI27,"▲")&gt;6,AND(AC26&lt;$N$9,$N$9&lt;AI26)),0.285,IF(AJ26+AJ27=0,0,AJ27/(AJ27+AJ26))))</f>
        <v>-1</v>
      </c>
      <c r="AL27" s="68" t="str">
        <f>TEXT(AI26,"YYYY-MM")</f>
        <v>2026-03</v>
      </c>
      <c r="AM27" s="69" cm="1">
        <f t="array" ref="AM27">IF(AL27=AL26,0,SUMPRODUCT((AC26:AI26&gt;=$N$8)*(AC26:AI26 &lt;= $N$9)*(TEXT(AC26:AI26,"yyyy-mm")=AL27)*(AC27:AI27 = "●")))</f>
        <v>0</v>
      </c>
      <c r="AN27" s="69" cm="1">
        <f t="array" ref="AN27">IF(AL27=AL26,0,SUMPRODUCT((AC26:AI26&gt;=$N$8)*(AC26:AI26 &lt;= $N$9)*(TEXT(AC26:AI26,"yyyy-mm")=AL27)*(AC27:AI27 = "▲")))</f>
        <v>0</v>
      </c>
      <c r="AO27" s="69" cm="1">
        <f t="array" ref="AO27">IF(AL27=AL26,0,SUMPRODUCT((AC26:AI26&gt;=$N$8)*(AC26:AI26 &lt;= $N$9)*(TEXT(AC26:AI26,"yyyy-mm")=AL27)*(AC27:AI27 = "★")))</f>
        <v>0</v>
      </c>
      <c r="AP27" s="68"/>
      <c r="AQ27" s="19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3"/>
    </row>
    <row r="28" spans="1:55" s="8" customFormat="1" ht="19.5" customHeight="1" x14ac:dyDescent="0.45">
      <c r="A28" s="4">
        <v>5</v>
      </c>
      <c r="B28" s="4">
        <v>18</v>
      </c>
      <c r="C28" s="18">
        <f t="shared" si="1"/>
        <v>46478</v>
      </c>
      <c r="D28" s="18">
        <f t="shared" si="2"/>
        <v>45989</v>
      </c>
      <c r="E28" s="4" t="str">
        <f t="shared" si="0"/>
        <v>2027-04</v>
      </c>
      <c r="F28" s="2">
        <f ca="1">SUMIF($V$109:$W$150,E28,$W$109:$W$150)+SUMIF($AL$58:$AM$99,E28,$AM$58:$AM$99)</f>
        <v>0</v>
      </c>
      <c r="G28" s="2">
        <f ca="1">SUMIF($V$109:$X$150,E28,$X$109:$X$150)+SUMIF($AL$58:$AN$99,E28,$AN$58:$AN$99)</f>
        <v>0</v>
      </c>
      <c r="H28" s="2">
        <f ca="1">SUMIF($V$109:$Y$150,E28,$Y$109:$Y$150)+SUMIF($AL$58:$AO$99,E28,$AO$58:$AO$99)</f>
        <v>0</v>
      </c>
      <c r="I28" s="17">
        <f t="shared" si="3"/>
        <v>0</v>
      </c>
      <c r="J28" s="135"/>
      <c r="K28" s="135"/>
      <c r="L28" s="132">
        <v>6</v>
      </c>
      <c r="M28" s="141">
        <f>S26+1</f>
        <v>45992</v>
      </c>
      <c r="N28" s="141">
        <f>M28+1</f>
        <v>45993</v>
      </c>
      <c r="O28" s="141">
        <f t="shared" ref="O28:Q28" si="48">N28+1</f>
        <v>45994</v>
      </c>
      <c r="P28" s="141">
        <f t="shared" si="48"/>
        <v>45995</v>
      </c>
      <c r="Q28" s="141">
        <f t="shared" si="48"/>
        <v>45996</v>
      </c>
      <c r="R28" s="142">
        <f>Q28+1</f>
        <v>45997</v>
      </c>
      <c r="S28" s="143">
        <f>R28+1</f>
        <v>45998</v>
      </c>
      <c r="T28" s="135">
        <f t="shared" ref="T28" si="49">COUNTIF(M29:S29,"★")</f>
        <v>0</v>
      </c>
      <c r="U28" s="135"/>
      <c r="V28" s="135" t="str">
        <f>TEXT(M28,"YYYY-MM")</f>
        <v>2025-12</v>
      </c>
      <c r="W28" s="140" cm="1">
        <f t="array" ref="W28">SUMPRODUCT((M28:S28&gt;=$N$8)*(M28:S28 &lt;= $N$9)*(TEXT(M28:S28,"yyyy-mm")=V28)*(M29:S29 = "●"))</f>
        <v>0</v>
      </c>
      <c r="X28" s="140" cm="1">
        <f t="array" ref="X28">SUMPRODUCT((R28:S28&gt;=$N$8)*(R28:S28 &lt;= $N$9)*(TEXT(R28:S28,"yyyy-mm")=V28)*(R29:S29 = "▲"))</f>
        <v>0</v>
      </c>
      <c r="Y28" s="140" cm="1">
        <f t="array" ref="Y28">SUMPRODUCT((M28:S28&gt;=$N$8)*(M28:S28 &lt;= $N$9)*(TEXT(M28:S28,"yyyy-mm")=V28)*(M29:S29 = "★"))</f>
        <v>0</v>
      </c>
      <c r="Z28" s="135"/>
      <c r="AA28" s="135"/>
      <c r="AB28" s="132">
        <v>22</v>
      </c>
      <c r="AC28" s="141">
        <f>AI26+1</f>
        <v>46104</v>
      </c>
      <c r="AD28" s="141">
        <f t="shared" ref="AD28:AI28" si="50">AC28+1</f>
        <v>46105</v>
      </c>
      <c r="AE28" s="141">
        <f t="shared" si="50"/>
        <v>46106</v>
      </c>
      <c r="AF28" s="141">
        <f t="shared" si="50"/>
        <v>46107</v>
      </c>
      <c r="AG28" s="141">
        <f t="shared" si="50"/>
        <v>46108</v>
      </c>
      <c r="AH28" s="142">
        <f t="shared" si="50"/>
        <v>46109</v>
      </c>
      <c r="AI28" s="143">
        <f t="shared" si="50"/>
        <v>46110</v>
      </c>
      <c r="AJ28" s="68">
        <f t="shared" ref="AJ28" si="51">COUNTIF(AC29:AI29,"★")</f>
        <v>0</v>
      </c>
      <c r="AK28" s="68"/>
      <c r="AL28" s="68" t="str">
        <f>TEXT(AC28,"YYYY-MM")</f>
        <v>2026-03</v>
      </c>
      <c r="AM28" s="69" cm="1">
        <f t="array" ref="AM28">SUMPRODUCT((AC28:AI28&gt;=$N$8)*(AC28:AI28 &lt;= $N$9)*(TEXT(AC28:AI28,"yyyy-mm")=AL28)*(AC29:AI29 = "●"))</f>
        <v>0</v>
      </c>
      <c r="AN28" s="69" cm="1">
        <f t="array" ref="AN28">SUMPRODUCT((AH28:AI28&gt;=$N$8)*(AH28:AI28 &lt;= $N$9)*(TEXT(AH28:AI28,"yyyy-mm")=AL28)*(AH29:AI29 = "▲"))</f>
        <v>0</v>
      </c>
      <c r="AO28" s="69" cm="1">
        <f t="array" ref="AO28">SUMPRODUCT((AC28:AI28&gt;=$N$8)*(AC28:AI28 &lt;= $N$9)*(TEXT(AC28:AI28,"yyyy-mm")=AL28)*(AC29:AI29 = "★"))</f>
        <v>0</v>
      </c>
      <c r="AP28" s="68"/>
      <c r="AQ28" s="19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3"/>
    </row>
    <row r="29" spans="1:55" s="8" customFormat="1" ht="19.5" customHeight="1" thickBot="1" x14ac:dyDescent="0.5">
      <c r="A29" s="4">
        <v>1</v>
      </c>
      <c r="B29" s="4">
        <v>19</v>
      </c>
      <c r="C29" s="18">
        <f t="shared" si="1"/>
        <v>46508</v>
      </c>
      <c r="D29" s="18">
        <f t="shared" si="2"/>
        <v>45989</v>
      </c>
      <c r="E29" s="4" t="str">
        <f t="shared" si="0"/>
        <v>2027-05</v>
      </c>
      <c r="F29" s="2">
        <f ca="1">SUMIF($AL$58:$AM$99,E29,$AM$58:$AM$99)+SUMIF($V$109:$W$150,E29,$W$109:$W$150)</f>
        <v>0</v>
      </c>
      <c r="G29" s="2">
        <f ca="1">SUMIF($AL$58:$AN$99,E29,$AN$58:$AN$99)+SUMIF($V$109:$X$150,E29,$X$109:$X$150)</f>
        <v>0</v>
      </c>
      <c r="H29" s="2">
        <f ca="1">SUMIF($AL$58:$AO$99,E29,$AO$58:$AO$99)+SUMIF($V$109:$Y$150,E29,$Y$109:$Y$150)</f>
        <v>0</v>
      </c>
      <c r="I29" s="17">
        <f t="shared" si="3"/>
        <v>0</v>
      </c>
      <c r="J29" s="135"/>
      <c r="K29" s="135" t="str">
        <f t="shared" ref="K29" si="52">IF(U29&gt;=0.285,"OK","NG")</f>
        <v>NG</v>
      </c>
      <c r="L29" s="136"/>
      <c r="M29" s="144"/>
      <c r="N29" s="144"/>
      <c r="O29" s="144"/>
      <c r="P29" s="144"/>
      <c r="Q29" s="144"/>
      <c r="R29" s="145"/>
      <c r="S29" s="146"/>
      <c r="T29" s="135">
        <f t="shared" ref="T29" si="53">COUNTIF(M29:S29,"●")</f>
        <v>0</v>
      </c>
      <c r="U29" s="147">
        <f t="shared" ref="U29" si="54">IF(COUNTA(M29:S29)=0,-1,IF(OR(COUNTIF(M29:S29,"▲")&gt;6,AND(M28&lt;$N$9,$N$9&lt;S28)),0.285,IF(T28+T29=0,0,T29/(T29+T28))))</f>
        <v>-1</v>
      </c>
      <c r="V29" s="135" t="str">
        <f>TEXT(S28,"YYYY-MM")</f>
        <v>2025-12</v>
      </c>
      <c r="W29" s="140" cm="1">
        <f t="array" ref="W29">IF(V29=V28,0,SUMPRODUCT((M28:S28&gt;=$N$8)*(M28:S28 &lt;= $N$9)*(TEXT(M28:S28,"yyyy-mm")=V29)*(M29:S29 = "●")))</f>
        <v>0</v>
      </c>
      <c r="X29" s="140" cm="1">
        <f t="array" ref="X29">IF(V29=V28,0,SUMPRODUCT((M28:S28&gt;=$N$8)*(M28:S28 &lt;= $N$9)*(TEXT(M28:S28,"yyyy-mm")=V29)*(M29:S29 = "▲")))</f>
        <v>0</v>
      </c>
      <c r="Y29" s="140" cm="1">
        <f t="array" ref="Y29">IF(V29=V28,0,SUMPRODUCT((M28:S28&gt;=$N$8)*(M28:S28 &lt;= $N$9)*(TEXT(M28:S28,"yyyy-mm")=V29)*(M29:S29 = "★")))</f>
        <v>0</v>
      </c>
      <c r="Z29" s="135"/>
      <c r="AA29" s="135" t="str">
        <f t="shared" ref="AA29" si="55">IF(AK29&gt;=0.285,"OK","NG")</f>
        <v>NG</v>
      </c>
      <c r="AB29" s="136"/>
      <c r="AC29" s="144"/>
      <c r="AD29" s="144"/>
      <c r="AE29" s="144"/>
      <c r="AF29" s="144"/>
      <c r="AG29" s="144"/>
      <c r="AH29" s="145"/>
      <c r="AI29" s="146"/>
      <c r="AJ29" s="68">
        <f t="shared" ref="AJ29" si="56">COUNTIF(AC29:AI29,"●")</f>
        <v>0</v>
      </c>
      <c r="AK29" s="70">
        <f t="shared" ref="AK29" si="57">IF(COUNTA(AC29:AI29)=0,-1,IF(OR(COUNTIF(AC29:AI29,"▲")&gt;6,AND(AC28&lt;$N$9,$N$9&lt;AI28)),0.285,IF(AJ28+AJ29=0,0,AJ29/(AJ29+AJ28))))</f>
        <v>-1</v>
      </c>
      <c r="AL29" s="68" t="str">
        <f>TEXT(AI28,"YYYY-MM")</f>
        <v>2026-03</v>
      </c>
      <c r="AM29" s="69" cm="1">
        <f t="array" ref="AM29">IF(AL29=AL28,0,SUMPRODUCT((AC28:AI28&gt;=$N$8)*(AC28:AI28 &lt;= $N$9)*(TEXT(AC28:AI28,"yyyy-mm")=AL29)*(AC29:AI29 = "●")))</f>
        <v>0</v>
      </c>
      <c r="AN29" s="69" cm="1">
        <f t="array" ref="AN29">IF(AL29=AL28,0,SUMPRODUCT((AC28:AI28&gt;=$N$8)*(AC28:AI28 &lt;= $N$9)*(TEXT(AC28:AI28,"yyyy-mm")=AL29)*(AC29:AI29 = "▲")))</f>
        <v>0</v>
      </c>
      <c r="AO29" s="69" cm="1">
        <f t="array" ref="AO29">IF(AL29=AL28,0,SUMPRODUCT((AC28:AI28&gt;=$N$8)*(AC28:AI28 &lt;= $N$9)*(TEXT(AC28:AI28,"yyyy-mm")=AL29)*(AC29:AI29 = "★")))</f>
        <v>0</v>
      </c>
      <c r="AP29" s="68"/>
      <c r="AQ29" s="19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3"/>
    </row>
    <row r="30" spans="1:55" s="8" customFormat="1" ht="19.5" customHeight="1" x14ac:dyDescent="0.45">
      <c r="A30" s="4">
        <v>2</v>
      </c>
      <c r="B30" s="4">
        <v>20</v>
      </c>
      <c r="C30" s="18">
        <f t="shared" si="1"/>
        <v>46539</v>
      </c>
      <c r="D30" s="18">
        <f t="shared" si="2"/>
        <v>45989</v>
      </c>
      <c r="E30" s="4" t="str">
        <f t="shared" si="0"/>
        <v>2027-06</v>
      </c>
      <c r="F30" s="2">
        <f ca="1">SUMIF($V$109:$W$150,E30,$W$109:$W$150)</f>
        <v>0</v>
      </c>
      <c r="G30" s="2">
        <f ca="1">SUMIF($V$109:$X$150,E30,$X$109:$X$150)</f>
        <v>0</v>
      </c>
      <c r="H30" s="2">
        <f ca="1">SUMIF($V$109:$Y$150,E30,$Y$109:$Y$150)</f>
        <v>0</v>
      </c>
      <c r="I30" s="17">
        <f t="shared" si="3"/>
        <v>0</v>
      </c>
      <c r="J30" s="135"/>
      <c r="K30" s="135"/>
      <c r="L30" s="132">
        <v>7</v>
      </c>
      <c r="M30" s="141">
        <f>S28+1</f>
        <v>45999</v>
      </c>
      <c r="N30" s="141">
        <f>M30+1</f>
        <v>46000</v>
      </c>
      <c r="O30" s="141">
        <f t="shared" ref="O30:Q30" si="58">N30+1</f>
        <v>46001</v>
      </c>
      <c r="P30" s="141">
        <f t="shared" si="58"/>
        <v>46002</v>
      </c>
      <c r="Q30" s="141">
        <f t="shared" si="58"/>
        <v>46003</v>
      </c>
      <c r="R30" s="142">
        <f>Q30+1</f>
        <v>46004</v>
      </c>
      <c r="S30" s="143">
        <f>R30+1</f>
        <v>46005</v>
      </c>
      <c r="T30" s="135">
        <f t="shared" ref="T30" si="59">COUNTIF(M31:S31,"★")</f>
        <v>0</v>
      </c>
      <c r="U30" s="135"/>
      <c r="V30" s="135" t="str">
        <f>TEXT(M30,"YYYY-MM")</f>
        <v>2025-12</v>
      </c>
      <c r="W30" s="140" cm="1">
        <f t="array" ref="W30">SUMPRODUCT((M30:S30&gt;=$N$8)*(M30:S30 &lt;= $N$9)*(TEXT(M30:S30,"yyyy-mm")=V30)*(M31:S31 = "●"))</f>
        <v>0</v>
      </c>
      <c r="X30" s="140" cm="1">
        <f t="array" ref="X30">SUMPRODUCT((R30:S30&gt;=$N$8)*(R30:S30 &lt;= $N$9)*(TEXT(R30:S30,"yyyy-mm")=V30)*(R31:S31 = "▲"))</f>
        <v>0</v>
      </c>
      <c r="Y30" s="140" cm="1">
        <f t="array" ref="Y30">SUMPRODUCT((M30:S30&gt;=$N$8)*(M30:S30 &lt;= $N$9)*(TEXT(M30:S30,"yyyy-mm")=V30)*(M31:S31 = "★"))</f>
        <v>0</v>
      </c>
      <c r="Z30" s="135"/>
      <c r="AA30" s="135"/>
      <c r="AB30" s="132">
        <v>23</v>
      </c>
      <c r="AC30" s="141">
        <f>AI28+1</f>
        <v>46111</v>
      </c>
      <c r="AD30" s="141">
        <f t="shared" ref="AD30:AI30" si="60">AC30+1</f>
        <v>46112</v>
      </c>
      <c r="AE30" s="141">
        <f t="shared" si="60"/>
        <v>46113</v>
      </c>
      <c r="AF30" s="141">
        <f t="shared" si="60"/>
        <v>46114</v>
      </c>
      <c r="AG30" s="141">
        <f t="shared" si="60"/>
        <v>46115</v>
      </c>
      <c r="AH30" s="142">
        <f t="shared" si="60"/>
        <v>46116</v>
      </c>
      <c r="AI30" s="143">
        <f t="shared" si="60"/>
        <v>46117</v>
      </c>
      <c r="AJ30" s="68">
        <f t="shared" ref="AJ30" si="61">COUNTIF(AC31:AI31,"★")</f>
        <v>0</v>
      </c>
      <c r="AK30" s="68"/>
      <c r="AL30" s="68" t="str">
        <f>TEXT(AC30,"YYYY-MM")</f>
        <v>2026-03</v>
      </c>
      <c r="AM30" s="69" cm="1">
        <f t="array" ref="AM30">SUMPRODUCT((AC30:AI30&gt;=$N$8)*(AC30:AI30 &lt;= $N$9)*(TEXT(AC30:AI30,"yyyy-mm")=AL30)*(AC31:AI31 = "●"))</f>
        <v>0</v>
      </c>
      <c r="AN30" s="69" cm="1">
        <f t="array" ref="AN30">SUMPRODUCT((AH30:AI30&gt;=$N$8)*(AH30:AI30 &lt;= $N$9)*(TEXT(AH30:AI30,"yyyy-mm")=AL30)*(AH31:AI31 = "▲"))</f>
        <v>0</v>
      </c>
      <c r="AO30" s="69" cm="1">
        <f t="array" ref="AO30">SUMPRODUCT((AC30:AI30&gt;=$N$8)*(AC30:AI30 &lt;= $N$9)*(TEXT(AC30:AI30,"yyyy-mm")=AL30)*(AC31:AI31 = "★"))</f>
        <v>0</v>
      </c>
      <c r="AP30" s="68"/>
      <c r="AQ30" s="19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3"/>
    </row>
    <row r="31" spans="1:55" s="8" customFormat="1" ht="19.5" customHeight="1" thickBot="1" x14ac:dyDescent="0.5">
      <c r="A31" s="4">
        <v>3</v>
      </c>
      <c r="B31" s="4">
        <v>21</v>
      </c>
      <c r="C31" s="18">
        <f t="shared" si="1"/>
        <v>46569</v>
      </c>
      <c r="D31" s="18">
        <f t="shared" si="2"/>
        <v>45989</v>
      </c>
      <c r="E31" s="4" t="str">
        <f t="shared" si="0"/>
        <v>2027-07</v>
      </c>
      <c r="F31" s="2">
        <f ca="1">SUMIF($V$109:$W$150,E31,$W$109:$W$150)</f>
        <v>0</v>
      </c>
      <c r="G31" s="2">
        <f ca="1">SUMIF($V$109:$X$150,E31,$X$109:$X$150)</f>
        <v>0</v>
      </c>
      <c r="H31" s="2">
        <f ca="1">SUMIF($V$109:$Y$150,E31,$Y$109:$Y$150)</f>
        <v>0</v>
      </c>
      <c r="I31" s="17">
        <f t="shared" si="3"/>
        <v>0</v>
      </c>
      <c r="J31" s="135"/>
      <c r="K31" s="135" t="str">
        <f t="shared" ref="K31" si="62">IF(U31&gt;=0.285,"OK","NG")</f>
        <v>NG</v>
      </c>
      <c r="L31" s="136"/>
      <c r="M31" s="144"/>
      <c r="N31" s="144"/>
      <c r="O31" s="144"/>
      <c r="P31" s="144"/>
      <c r="Q31" s="144"/>
      <c r="R31" s="145"/>
      <c r="S31" s="146"/>
      <c r="T31" s="135">
        <f t="shared" ref="T31" si="63">COUNTIF(M31:S31,"●")</f>
        <v>0</v>
      </c>
      <c r="U31" s="147">
        <f t="shared" ref="U31" si="64">IF(COUNTA(M31:S31)=0,-1,IF(OR(COUNTIF(M31:S31,"▲")&gt;6,AND(M30&lt;$N$9,$N$9&lt;S30)),0.285,IF(T30+T31=0,0,T31/(T31+T30))))</f>
        <v>-1</v>
      </c>
      <c r="V31" s="135" t="str">
        <f>TEXT(S30,"YYYY-MM")</f>
        <v>2025-12</v>
      </c>
      <c r="W31" s="140" cm="1">
        <f t="array" ref="W31">IF(V31=V30,0,SUMPRODUCT((M30:S30&gt;=$N$8)*(M30:S30 &lt;= $N$9)*(TEXT(M30:S30,"yyyy-mm")=V31)*(M31:S31 = "●")))</f>
        <v>0</v>
      </c>
      <c r="X31" s="140" cm="1">
        <f t="array" ref="X31">IF(V31=V30,0,SUMPRODUCT((M30:S30&gt;=$N$8)*(M30:S30 &lt;= $N$9)*(TEXT(M30:S30,"yyyy-mm")=V31)*(M31:S31 = "▲")))</f>
        <v>0</v>
      </c>
      <c r="Y31" s="140" cm="1">
        <f t="array" ref="Y31">IF(V31=V30,0,SUMPRODUCT((M30:S30&gt;=$N$8)*(M30:S30 &lt;= $N$9)*(TEXT(M30:S30,"yyyy-mm")=V31)*(M31:S31 = "★")))</f>
        <v>0</v>
      </c>
      <c r="Z31" s="135"/>
      <c r="AA31" s="135" t="str">
        <f t="shared" ref="AA31" si="65">IF(AK31&gt;=0.285,"OK","NG")</f>
        <v>NG</v>
      </c>
      <c r="AB31" s="136"/>
      <c r="AC31" s="144"/>
      <c r="AD31" s="144"/>
      <c r="AE31" s="144"/>
      <c r="AF31" s="144"/>
      <c r="AG31" s="144"/>
      <c r="AH31" s="145"/>
      <c r="AI31" s="146"/>
      <c r="AJ31" s="68">
        <f t="shared" ref="AJ31" si="66">COUNTIF(AC31:AI31,"●")</f>
        <v>0</v>
      </c>
      <c r="AK31" s="70">
        <f t="shared" ref="AK31" si="67">IF(COUNTA(AC31:AI31)=0,-1,IF(OR(COUNTIF(AC31:AI31,"▲")&gt;6,AND(AC30&lt;$N$9,$N$9&lt;AI30)),0.285,IF(AJ30+AJ31=0,0,AJ31/(AJ31+AJ30))))</f>
        <v>-1</v>
      </c>
      <c r="AL31" s="68" t="str">
        <f>TEXT(AI30,"YYYY-MM")</f>
        <v>2026-04</v>
      </c>
      <c r="AM31" s="69" cm="1">
        <f t="array" ref="AM31">IF(AL31=AL30,0,SUMPRODUCT((AC30:AI30&gt;=$N$8)*(AC30:AI30 &lt;= $N$9)*(TEXT(AC30:AI30,"yyyy-mm")=AL31)*(AC31:AI31 = "●")))</f>
        <v>0</v>
      </c>
      <c r="AN31" s="69" cm="1">
        <f t="array" ref="AN31">IF(AL31=AL30,0,SUMPRODUCT((AC30:AI30&gt;=$N$8)*(AC30:AI30 &lt;= $N$9)*(TEXT(AC30:AI30,"yyyy-mm")=AL31)*(AC31:AI31 = "▲")))</f>
        <v>0</v>
      </c>
      <c r="AO31" s="69" cm="1">
        <f t="array" ref="AO31">IF(AL31=AL30,0,SUMPRODUCT((AC30:AI30&gt;=$N$8)*(AC30:AI30 &lt;= $N$9)*(TEXT(AC30:AI30,"yyyy-mm")=AL31)*(AC31:AI31 = "★")))</f>
        <v>0</v>
      </c>
      <c r="AP31" s="68"/>
      <c r="AQ31" s="19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3"/>
    </row>
    <row r="32" spans="1:55" s="8" customFormat="1" ht="19.5" customHeight="1" x14ac:dyDescent="0.45">
      <c r="A32" s="4">
        <v>4</v>
      </c>
      <c r="B32" s="4">
        <v>22</v>
      </c>
      <c r="C32" s="18">
        <f t="shared" si="1"/>
        <v>46600</v>
      </c>
      <c r="D32" s="18">
        <f t="shared" si="2"/>
        <v>45989</v>
      </c>
      <c r="E32" s="4" t="str">
        <f t="shared" si="0"/>
        <v>2027-08</v>
      </c>
      <c r="F32" s="2">
        <f ca="1">SUMIF($V$109:$W$150,E32,$W$109:$W$150)+SUMIF($AL$109:$AM$150,E32,$AM$109:$AM$150)</f>
        <v>0</v>
      </c>
      <c r="G32" s="2">
        <f ca="1">SUMIF($V$109:$X$150,E32,$X$109:$X$150)+SUMIF($AL$109:$AN$150,E32,$AN$109:$AN$150)</f>
        <v>0</v>
      </c>
      <c r="H32" s="2">
        <f ca="1">SUMIF($V$109:$Y$150,E32,$Y$109:$Y$150)+SUMIF($AL$109:$AO$150,E32,$AO$109:$AO$150)</f>
        <v>0</v>
      </c>
      <c r="I32" s="17">
        <f t="shared" si="3"/>
        <v>0</v>
      </c>
      <c r="J32" s="135"/>
      <c r="K32" s="135"/>
      <c r="L32" s="132">
        <v>8</v>
      </c>
      <c r="M32" s="141">
        <f>S30+1</f>
        <v>46006</v>
      </c>
      <c r="N32" s="141">
        <f>M32+1</f>
        <v>46007</v>
      </c>
      <c r="O32" s="141">
        <f t="shared" ref="O32:Q32" si="68">N32+1</f>
        <v>46008</v>
      </c>
      <c r="P32" s="141">
        <f t="shared" si="68"/>
        <v>46009</v>
      </c>
      <c r="Q32" s="141">
        <f t="shared" si="68"/>
        <v>46010</v>
      </c>
      <c r="R32" s="142">
        <f>Q32+1</f>
        <v>46011</v>
      </c>
      <c r="S32" s="143">
        <f>R32+1</f>
        <v>46012</v>
      </c>
      <c r="T32" s="135">
        <f t="shared" ref="T32" si="69">COUNTIF(M33:S33,"★")</f>
        <v>0</v>
      </c>
      <c r="U32" s="135"/>
      <c r="V32" s="135" t="str">
        <f>TEXT(M32,"YYYY-MM")</f>
        <v>2025-12</v>
      </c>
      <c r="W32" s="140" cm="1">
        <f t="array" ref="W32">SUMPRODUCT((M32:S32&gt;=$N$8)*(M32:S32 &lt;= $N$9)*(TEXT(M32:S32,"yyyy-mm")=V32)*(M33:S33 = "●"))</f>
        <v>0</v>
      </c>
      <c r="X32" s="140" cm="1">
        <f t="array" ref="X32">SUMPRODUCT((R32:S32&gt;=$N$8)*(R32:S32 &lt;= $N$9)*(TEXT(R32:S32,"yyyy-mm")=V32)*(R33:S33 = "▲"))</f>
        <v>0</v>
      </c>
      <c r="Y32" s="140" cm="1">
        <f t="array" ref="Y32">SUMPRODUCT((M32:S32&gt;=$N$8)*(M32:S32 &lt;= $N$9)*(TEXT(M32:S32,"yyyy-mm")=V32)*(M33:S33 = "★"))</f>
        <v>0</v>
      </c>
      <c r="Z32" s="135"/>
      <c r="AA32" s="135"/>
      <c r="AB32" s="132">
        <v>24</v>
      </c>
      <c r="AC32" s="141">
        <f>AI30+1</f>
        <v>46118</v>
      </c>
      <c r="AD32" s="141">
        <f t="shared" ref="AD32:AI32" si="70">AC32+1</f>
        <v>46119</v>
      </c>
      <c r="AE32" s="141">
        <f t="shared" si="70"/>
        <v>46120</v>
      </c>
      <c r="AF32" s="141">
        <f t="shared" si="70"/>
        <v>46121</v>
      </c>
      <c r="AG32" s="141">
        <f t="shared" si="70"/>
        <v>46122</v>
      </c>
      <c r="AH32" s="142">
        <f t="shared" si="70"/>
        <v>46123</v>
      </c>
      <c r="AI32" s="143">
        <f t="shared" si="70"/>
        <v>46124</v>
      </c>
      <c r="AJ32" s="68">
        <f t="shared" ref="AJ32" si="71">COUNTIF(AC33:AI33,"★")</f>
        <v>0</v>
      </c>
      <c r="AK32" s="68"/>
      <c r="AL32" s="68" t="str">
        <f>TEXT(AC32,"YYYY-MM")</f>
        <v>2026-04</v>
      </c>
      <c r="AM32" s="69" cm="1">
        <f t="array" ref="AM32">SUMPRODUCT((AC32:AI32&gt;=$N$8)*(AC32:AI32 &lt;= $N$9)*(TEXT(AC32:AI32,"yyyy-mm")=AL32)*(AC33:AI33 = "●"))</f>
        <v>0</v>
      </c>
      <c r="AN32" s="69" cm="1">
        <f t="array" ref="AN32">SUMPRODUCT((AH32:AI32&gt;=$N$8)*(AH32:AI32 &lt;= $N$9)*(TEXT(AH32:AI32,"yyyy-mm")=AL32)*(AH33:AI33 = "▲"))</f>
        <v>0</v>
      </c>
      <c r="AO32" s="69" cm="1">
        <f t="array" ref="AO32">SUMPRODUCT((AC32:AI32&gt;=$N$8)*(AC32:AI32 &lt;= $N$9)*(TEXT(AC32:AI32,"yyyy-mm")=AL32)*(AC33:AI33 = "★"))</f>
        <v>0</v>
      </c>
      <c r="AP32" s="68"/>
      <c r="AQ32" s="19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3"/>
    </row>
    <row r="33" spans="1:55" s="8" customFormat="1" ht="19.5" customHeight="1" thickBot="1" x14ac:dyDescent="0.5">
      <c r="A33" s="4">
        <v>5</v>
      </c>
      <c r="B33" s="4">
        <v>23</v>
      </c>
      <c r="C33" s="18">
        <f t="shared" si="1"/>
        <v>46631</v>
      </c>
      <c r="D33" s="18">
        <f t="shared" si="2"/>
        <v>45989</v>
      </c>
      <c r="E33" s="4" t="str">
        <f t="shared" si="0"/>
        <v>2027-09</v>
      </c>
      <c r="F33" s="2">
        <f ca="1">SUMIF($V$109:$W$150,E33,$W$109:$W$150)+SUMIF($AL$109:$AM$150,E33,$AM$109:$AM$150)</f>
        <v>0</v>
      </c>
      <c r="G33" s="2">
        <f ca="1">SUMIF($V$109:$X$150,E33,$X$109:$X$150)+SUMIF($AL$109:$AN$150,E33,$AN$109:$AN$150)</f>
        <v>0</v>
      </c>
      <c r="H33" s="2">
        <f ca="1">SUMIF($V$109:$Y$150,E33,$Y$109:$Y$150)+SUMIF($AL$109:$AO$150,E33,$AO$109:$AO$150)</f>
        <v>0</v>
      </c>
      <c r="I33" s="17">
        <f t="shared" si="3"/>
        <v>0</v>
      </c>
      <c r="J33" s="135"/>
      <c r="K33" s="135" t="str">
        <f t="shared" ref="K33" si="72">IF(U33&gt;=0.285,"OK","NG")</f>
        <v>NG</v>
      </c>
      <c r="L33" s="136"/>
      <c r="M33" s="144"/>
      <c r="N33" s="144"/>
      <c r="O33" s="144"/>
      <c r="P33" s="144"/>
      <c r="Q33" s="144"/>
      <c r="R33" s="145"/>
      <c r="S33" s="146"/>
      <c r="T33" s="135">
        <f t="shared" ref="T33" si="73">COUNTIF(M33:S33,"●")</f>
        <v>0</v>
      </c>
      <c r="U33" s="147">
        <f t="shared" ref="U33" si="74">IF(COUNTA(M33:S33)=0,-1,IF(OR(COUNTIF(M33:S33,"▲")&gt;6,AND(M32&lt;$N$9,$N$9&lt;S32)),0.285,IF(T32+T33=0,0,T33/(T33+T32))))</f>
        <v>-1</v>
      </c>
      <c r="V33" s="135" t="str">
        <f>TEXT(S32,"YYYY-MM")</f>
        <v>2025-12</v>
      </c>
      <c r="W33" s="140" cm="1">
        <f t="array" ref="W33">IF(V33=V32,0,SUMPRODUCT((M32:S32&gt;=$N$8)*(M32:S32 &lt;= $N$9)*(TEXT(M32:S32,"yyyy-mm")=V33)*(M33:S33 = "●")))</f>
        <v>0</v>
      </c>
      <c r="X33" s="140" cm="1">
        <f t="array" ref="X33">IF(V33=V32,0,SUMPRODUCT((M32:S32&gt;=$N$8)*(M32:S32 &lt;= $N$9)*(TEXT(M32:S32,"yyyy-mm")=V33)*(M33:S33 = "▲")))</f>
        <v>0</v>
      </c>
      <c r="Y33" s="140" cm="1">
        <f t="array" ref="Y33">IF(V33=V32,0,SUMPRODUCT((M32:S32&gt;=$N$8)*(M32:S32 &lt;= $N$9)*(TEXT(M32:S32,"yyyy-mm")=V33)*(M33:S33 = "★")))</f>
        <v>0</v>
      </c>
      <c r="Z33" s="135"/>
      <c r="AA33" s="135" t="str">
        <f t="shared" ref="AA33" si="75">IF(AK33&gt;=0.285,"OK","NG")</f>
        <v>NG</v>
      </c>
      <c r="AB33" s="136"/>
      <c r="AC33" s="144"/>
      <c r="AD33" s="144"/>
      <c r="AE33" s="144"/>
      <c r="AF33" s="144"/>
      <c r="AG33" s="144"/>
      <c r="AH33" s="145"/>
      <c r="AI33" s="146"/>
      <c r="AJ33" s="68">
        <f t="shared" ref="AJ33" si="76">COUNTIF(AC33:AI33,"●")</f>
        <v>0</v>
      </c>
      <c r="AK33" s="70">
        <f t="shared" ref="AK33" si="77">IF(COUNTA(AC33:AI33)=0,-1,IF(OR(COUNTIF(AC33:AI33,"▲")&gt;6,AND(AC32&lt;$N$9,$N$9&lt;AI32)),0.285,IF(AJ32+AJ33=0,0,AJ33/(AJ33+AJ32))))</f>
        <v>-1</v>
      </c>
      <c r="AL33" s="68" t="str">
        <f>TEXT(AI32,"YYYY-MM")</f>
        <v>2026-04</v>
      </c>
      <c r="AM33" s="69" cm="1">
        <f t="array" ref="AM33">IF(AL33=AL32,0,SUMPRODUCT((AC32:AI32&gt;=$N$8)*(AC32:AI32 &lt;= $N$9)*(TEXT(AC32:AI32,"yyyy-mm")=AL33)*(AC33:AI33 = "●")))</f>
        <v>0</v>
      </c>
      <c r="AN33" s="69" cm="1">
        <f t="array" ref="AN33">IF(AL33=AL32,0,SUMPRODUCT((AC32:AI32&gt;=$N$8)*(AC32:AI32 &lt;= $N$9)*(TEXT(AC32:AI32,"yyyy-mm")=AL33)*(AC33:AI33 = "▲")))</f>
        <v>0</v>
      </c>
      <c r="AO33" s="69" cm="1">
        <f t="array" ref="AO33">IF(AL33=AL32,0,SUMPRODUCT((AC32:AI32&gt;=$N$8)*(AC32:AI32 &lt;= $N$9)*(TEXT(AC32:AI32,"yyyy-mm")=AL33)*(AC33:AI33 = "★")))</f>
        <v>0</v>
      </c>
      <c r="AP33" s="68"/>
      <c r="AQ33" s="19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3"/>
    </row>
    <row r="34" spans="1:55" s="8" customFormat="1" ht="19.5" customHeight="1" x14ac:dyDescent="0.45">
      <c r="A34" s="4">
        <v>1</v>
      </c>
      <c r="B34" s="4">
        <v>24</v>
      </c>
      <c r="C34" s="18">
        <f t="shared" si="1"/>
        <v>46661</v>
      </c>
      <c r="D34" s="18">
        <f t="shared" si="2"/>
        <v>45989</v>
      </c>
      <c r="E34" s="4" t="str">
        <f t="shared" si="0"/>
        <v>2027-10</v>
      </c>
      <c r="F34" s="2">
        <f ca="1">SUMIF($V$109:$W$150,E34,$W$109:$W$150)+SUMIF($AL$109:$AM$150,E34,$AM$109:$AM$150)</f>
        <v>0</v>
      </c>
      <c r="G34" s="2">
        <f ca="1">SUMIF($V$109:$X$150,E34,$X$109:$X$150)+SUMIF($AL$109:$AN$150,E34,$AN$109:$AN$150)</f>
        <v>0</v>
      </c>
      <c r="H34" s="2">
        <f ca="1">SUMIF($V$109:$Y$150,E34,$Y$109:$Y$150)+SUMIF($AL$109:$AO$150,E34,$AO$109:$AO$150)</f>
        <v>0</v>
      </c>
      <c r="I34" s="17">
        <f t="shared" si="3"/>
        <v>0</v>
      </c>
      <c r="J34" s="135"/>
      <c r="K34" s="135"/>
      <c r="L34" s="132">
        <v>9</v>
      </c>
      <c r="M34" s="141">
        <f>S32+1</f>
        <v>46013</v>
      </c>
      <c r="N34" s="141">
        <f>M34+1</f>
        <v>46014</v>
      </c>
      <c r="O34" s="141">
        <f t="shared" ref="O34:Q34" si="78">N34+1</f>
        <v>46015</v>
      </c>
      <c r="P34" s="141">
        <f t="shared" si="78"/>
        <v>46016</v>
      </c>
      <c r="Q34" s="141">
        <f t="shared" si="78"/>
        <v>46017</v>
      </c>
      <c r="R34" s="142">
        <f>Q34+1</f>
        <v>46018</v>
      </c>
      <c r="S34" s="143">
        <f>R34+1</f>
        <v>46019</v>
      </c>
      <c r="T34" s="135">
        <f t="shared" ref="T34" si="79">COUNTIF(M35:S35,"★")</f>
        <v>0</v>
      </c>
      <c r="U34" s="135"/>
      <c r="V34" s="135" t="str">
        <f>TEXT(M34,"YYYY-MM")</f>
        <v>2025-12</v>
      </c>
      <c r="W34" s="140" cm="1">
        <f t="array" ref="W34">SUMPRODUCT((M34:S34&gt;=$N$8)*(M34:S34 &lt;= $N$9)*(TEXT(M34:S34,"yyyy-mm")=V34)*(M35:S35 = "●"))</f>
        <v>0</v>
      </c>
      <c r="X34" s="140" cm="1">
        <f t="array" ref="X34">SUMPRODUCT((R34:S34&gt;=$N$8)*(R34:S34 &lt;= $N$9)*(TEXT(R34:S34,"yyyy-mm")=V34)*(R35:S35 = "▲"))</f>
        <v>0</v>
      </c>
      <c r="Y34" s="140" cm="1">
        <f t="array" ref="Y34">SUMPRODUCT((M34:S34&gt;=$N$8)*(M34:S34 &lt;= $N$9)*(TEXT(M34:S34,"yyyy-mm")=V34)*(M35:S35 = "★"))</f>
        <v>0</v>
      </c>
      <c r="Z34" s="135"/>
      <c r="AA34" s="135"/>
      <c r="AB34" s="132">
        <v>25</v>
      </c>
      <c r="AC34" s="141">
        <f>AI32+1</f>
        <v>46125</v>
      </c>
      <c r="AD34" s="141">
        <f t="shared" ref="AD34:AI34" si="80">AC34+1</f>
        <v>46126</v>
      </c>
      <c r="AE34" s="141">
        <f t="shared" si="80"/>
        <v>46127</v>
      </c>
      <c r="AF34" s="141">
        <f t="shared" si="80"/>
        <v>46128</v>
      </c>
      <c r="AG34" s="141">
        <f t="shared" si="80"/>
        <v>46129</v>
      </c>
      <c r="AH34" s="142">
        <f t="shared" si="80"/>
        <v>46130</v>
      </c>
      <c r="AI34" s="143">
        <f t="shared" si="80"/>
        <v>46131</v>
      </c>
      <c r="AJ34" s="68">
        <f t="shared" ref="AJ34" si="81">COUNTIF(AC35:AI35,"★")</f>
        <v>0</v>
      </c>
      <c r="AK34" s="68"/>
      <c r="AL34" s="68" t="str">
        <f>TEXT(AC34,"YYYY-MM")</f>
        <v>2026-04</v>
      </c>
      <c r="AM34" s="69" cm="1">
        <f t="array" ref="AM34">SUMPRODUCT((AC34:AI34&gt;=$N$8)*(AC34:AI34 &lt;= $N$9)*(TEXT(AC34:AI34,"yyyy-mm")=AL34)*(AC35:AI35 = "●"))</f>
        <v>0</v>
      </c>
      <c r="AN34" s="69" cm="1">
        <f t="array" ref="AN34">SUMPRODUCT((AH34:AI34&gt;=$N$8)*(AH34:AI34 &lt;= $N$9)*(TEXT(AH34:AI34,"yyyy-mm")=AL34)*(AH35:AI35 = "▲"))</f>
        <v>0</v>
      </c>
      <c r="AO34" s="69" cm="1">
        <f t="array" ref="AO34">SUMPRODUCT((AC34:AI34&gt;=$N$8)*(AC34:AI34 &lt;= $N$9)*(TEXT(AC34:AI34,"yyyy-mm")=AL34)*(AC35:AI35 = "★"))</f>
        <v>0</v>
      </c>
      <c r="AP34" s="68"/>
      <c r="AQ34" s="19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3"/>
    </row>
    <row r="35" spans="1:55" s="8" customFormat="1" ht="19.5" customHeight="1" thickBot="1" x14ac:dyDescent="0.5">
      <c r="A35" s="4">
        <v>2</v>
      </c>
      <c r="B35" s="4">
        <v>25</v>
      </c>
      <c r="C35" s="18">
        <f t="shared" si="1"/>
        <v>46692</v>
      </c>
      <c r="D35" s="18">
        <f t="shared" si="2"/>
        <v>45989</v>
      </c>
      <c r="E35" s="4" t="str">
        <f t="shared" si="0"/>
        <v>2027-11</v>
      </c>
      <c r="F35" s="2">
        <f ca="1">SUMIF($AL$109:$AM$150,E35,$AM$109:$AM$150)</f>
        <v>0</v>
      </c>
      <c r="G35" s="2">
        <f ca="1">SUMIF($AL$109:$AN$150,E35,$AN$109:$AN$150)</f>
        <v>0</v>
      </c>
      <c r="H35" s="2">
        <f ca="1">SUMIF($AL$109:$AO$150,E35,$AO$109:$AO$150)</f>
        <v>0</v>
      </c>
      <c r="I35" s="17">
        <f t="shared" si="3"/>
        <v>0</v>
      </c>
      <c r="J35" s="135"/>
      <c r="K35" s="135" t="str">
        <f t="shared" ref="K35" si="82">IF(U35&gt;=0.285,"OK","NG")</f>
        <v>NG</v>
      </c>
      <c r="L35" s="136"/>
      <c r="M35" s="144"/>
      <c r="N35" s="144"/>
      <c r="O35" s="144"/>
      <c r="P35" s="144"/>
      <c r="Q35" s="144"/>
      <c r="R35" s="145"/>
      <c r="S35" s="146"/>
      <c r="T35" s="135">
        <f t="shared" ref="T35" si="83">COUNTIF(M35:S35,"●")</f>
        <v>0</v>
      </c>
      <c r="U35" s="147">
        <f t="shared" ref="U35" si="84">IF(COUNTA(M35:S35)=0,-1,IF(OR(COUNTIF(M35:S35,"▲")&gt;6,AND(M34&lt;$N$9,$N$9&lt;S34)),0.285,IF(T34+T35=0,0,T35/(T35+T34))))</f>
        <v>-1</v>
      </c>
      <c r="V35" s="135" t="str">
        <f>TEXT(S34,"YYYY-MM")</f>
        <v>2025-12</v>
      </c>
      <c r="W35" s="140" cm="1">
        <f t="array" ref="W35">IF(V35=V34,0,SUMPRODUCT((M34:S34&gt;=$N$8)*(M34:S34 &lt;= $N$9)*(TEXT(M34:S34,"yyyy-mm")=V35)*(M35:S35 = "●")))</f>
        <v>0</v>
      </c>
      <c r="X35" s="140" cm="1">
        <f t="array" ref="X35">IF(V35=V34,0,SUMPRODUCT((M34:S34&gt;=$N$8)*(M34:S34 &lt;= $N$9)*(TEXT(M34:S34,"yyyy-mm")=V35)*(M35:S35 = "▲")))</f>
        <v>0</v>
      </c>
      <c r="Y35" s="140" cm="1">
        <f t="array" ref="Y35">IF(V35=V34,0,SUMPRODUCT((M34:S34&gt;=$N$8)*(M34:S34 &lt;= $N$9)*(TEXT(M34:S34,"yyyy-mm")=V35)*(M35:S35 = "★")))</f>
        <v>0</v>
      </c>
      <c r="Z35" s="135"/>
      <c r="AA35" s="135" t="str">
        <f t="shared" ref="AA35" si="85">IF(AK35&gt;=0.285,"OK","NG")</f>
        <v>NG</v>
      </c>
      <c r="AB35" s="136"/>
      <c r="AC35" s="144"/>
      <c r="AD35" s="144"/>
      <c r="AE35" s="144"/>
      <c r="AF35" s="144"/>
      <c r="AG35" s="144"/>
      <c r="AH35" s="145"/>
      <c r="AI35" s="146"/>
      <c r="AJ35" s="68">
        <f t="shared" ref="AJ35" si="86">COUNTIF(AC35:AI35,"●")</f>
        <v>0</v>
      </c>
      <c r="AK35" s="70">
        <f t="shared" ref="AK35" si="87">IF(COUNTA(AC35:AI35)=0,-1,IF(OR(COUNTIF(AC35:AI35,"▲")&gt;6,AND(AC34&lt;$N$9,$N$9&lt;AI34)),0.285,IF(AJ34+AJ35=0,0,AJ35/(AJ35+AJ34))))</f>
        <v>-1</v>
      </c>
      <c r="AL35" s="68" t="str">
        <f>TEXT(AI34,"YYYY-MM")</f>
        <v>2026-04</v>
      </c>
      <c r="AM35" s="69" cm="1">
        <f t="array" ref="AM35">IF(AL35=AL34,0,SUMPRODUCT((AC34:AI34&gt;=$N$8)*(AC34:AI34 &lt;= $N$9)*(TEXT(AC34:AI34,"yyyy-mm")=AL35)*(AC35:AI35 = "●")))</f>
        <v>0</v>
      </c>
      <c r="AN35" s="69" cm="1">
        <f t="array" ref="AN35">IF(AL35=AL34,0,SUMPRODUCT((AC34:AI34&gt;=$N$8)*(AC34:AI34 &lt;= $N$9)*(TEXT(AC34:AI34,"yyyy-mm")=AL35)*(AC35:AI35 = "▲")))</f>
        <v>0</v>
      </c>
      <c r="AO35" s="69" cm="1">
        <f t="array" ref="AO35">IF(AL35=AL34,0,SUMPRODUCT((AC34:AI34&gt;=$N$8)*(AC34:AI34 &lt;= $N$9)*(TEXT(AC34:AI34,"yyyy-mm")=AL35)*(AC35:AI35 = "★")))</f>
        <v>0</v>
      </c>
      <c r="AP35" s="68"/>
      <c r="AQ35" s="19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3"/>
    </row>
    <row r="36" spans="1:55" s="8" customFormat="1" ht="19.5" customHeight="1" x14ac:dyDescent="0.45">
      <c r="A36" s="4">
        <v>3</v>
      </c>
      <c r="B36" s="4">
        <v>26</v>
      </c>
      <c r="C36" s="18">
        <f t="shared" si="1"/>
        <v>46722</v>
      </c>
      <c r="D36" s="18">
        <f t="shared" si="2"/>
        <v>45989</v>
      </c>
      <c r="E36" s="4" t="str">
        <f t="shared" si="0"/>
        <v>2027-12</v>
      </c>
      <c r="F36" s="2">
        <f ca="1">SUMIF($AL$109:$AM$150,E36,$AM$109:$AM$150)</f>
        <v>0</v>
      </c>
      <c r="G36" s="2">
        <f ca="1">SUMIF($AL$109:$AN$150,E36,$AN$109:$AN$150)</f>
        <v>0</v>
      </c>
      <c r="H36" s="2">
        <f ca="1">SUMIF($AL$109:$AO$150,E36,$AO$109:$AO$150)</f>
        <v>0</v>
      </c>
      <c r="I36" s="17">
        <f t="shared" si="3"/>
        <v>0</v>
      </c>
      <c r="J36" s="135"/>
      <c r="K36" s="135"/>
      <c r="L36" s="132">
        <v>10</v>
      </c>
      <c r="M36" s="141">
        <f>S34+1</f>
        <v>46020</v>
      </c>
      <c r="N36" s="141">
        <f>M36+1</f>
        <v>46021</v>
      </c>
      <c r="O36" s="141">
        <f t="shared" ref="O36:Q36" si="88">N36+1</f>
        <v>46022</v>
      </c>
      <c r="P36" s="141">
        <f t="shared" si="88"/>
        <v>46023</v>
      </c>
      <c r="Q36" s="141">
        <f t="shared" si="88"/>
        <v>46024</v>
      </c>
      <c r="R36" s="142">
        <f>Q36+1</f>
        <v>46025</v>
      </c>
      <c r="S36" s="143">
        <f>R36+1</f>
        <v>46026</v>
      </c>
      <c r="T36" s="135">
        <f t="shared" ref="T36" si="89">COUNTIF(M37:S37,"★")</f>
        <v>0</v>
      </c>
      <c r="U36" s="135"/>
      <c r="V36" s="135" t="str">
        <f>TEXT(M36,"YYYY-MM")</f>
        <v>2025-12</v>
      </c>
      <c r="W36" s="140" cm="1">
        <f t="array" ref="W36">SUMPRODUCT((M36:S36&gt;=$N$8)*(M36:S36 &lt;= $N$9)*(TEXT(M36:S36,"yyyy-mm")=V36)*(M37:S37 = "●"))</f>
        <v>0</v>
      </c>
      <c r="X36" s="140" cm="1">
        <f t="array" ref="X36">SUMPRODUCT((R36:S36&gt;=$N$8)*(R36:S36 &lt;= $N$9)*(TEXT(R36:S36,"yyyy-mm")=V36)*(R37:S37 = "▲"))</f>
        <v>0</v>
      </c>
      <c r="Y36" s="140" cm="1">
        <f t="array" ref="Y36">SUMPRODUCT((M36:S36&gt;=$N$8)*(M36:S36 &lt;= $N$9)*(TEXT(M36:S36,"yyyy-mm")=V36)*(M37:S37 = "★"))</f>
        <v>0</v>
      </c>
      <c r="Z36" s="135"/>
      <c r="AA36" s="135"/>
      <c r="AB36" s="132">
        <v>26</v>
      </c>
      <c r="AC36" s="141">
        <f>AI34+1</f>
        <v>46132</v>
      </c>
      <c r="AD36" s="141">
        <f t="shared" ref="AD36:AI36" si="90">AC36+1</f>
        <v>46133</v>
      </c>
      <c r="AE36" s="141">
        <f t="shared" si="90"/>
        <v>46134</v>
      </c>
      <c r="AF36" s="141">
        <f t="shared" si="90"/>
        <v>46135</v>
      </c>
      <c r="AG36" s="141">
        <f t="shared" si="90"/>
        <v>46136</v>
      </c>
      <c r="AH36" s="142">
        <f t="shared" si="90"/>
        <v>46137</v>
      </c>
      <c r="AI36" s="143">
        <f t="shared" si="90"/>
        <v>46138</v>
      </c>
      <c r="AJ36" s="68">
        <f t="shared" ref="AJ36" si="91">COUNTIF(AC37:AI37,"★")</f>
        <v>0</v>
      </c>
      <c r="AK36" s="68"/>
      <c r="AL36" s="68" t="str">
        <f>TEXT(AC36,"YYYY-MM")</f>
        <v>2026-04</v>
      </c>
      <c r="AM36" s="69" cm="1">
        <f t="array" ref="AM36">SUMPRODUCT((AC36:AI36&gt;=$N$8)*(AC36:AI36 &lt;= $N$9)*(TEXT(AC36:AI36,"yyyy-mm")=AL36)*(AC37:AI37 = "●"))</f>
        <v>0</v>
      </c>
      <c r="AN36" s="69" cm="1">
        <f t="array" ref="AN36">SUMPRODUCT((AH36:AI36&gt;=$N$8)*(AH36:AI36 &lt;= $N$9)*(TEXT(AH36:AI36,"yyyy-mm")=AL36)*(AH37:AI37 = "▲"))</f>
        <v>0</v>
      </c>
      <c r="AO36" s="69" cm="1">
        <f t="array" ref="AO36">SUMPRODUCT((AC36:AI36&gt;=$N$8)*(AC36:AI36 &lt;= $N$9)*(TEXT(AC36:AI36,"yyyy-mm")=AL36)*(AC37:AI37 = "★"))</f>
        <v>0</v>
      </c>
      <c r="AP36" s="68"/>
      <c r="AQ36" s="19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3"/>
    </row>
    <row r="37" spans="1:55" s="8" customFormat="1" ht="19.5" customHeight="1" thickBot="1" x14ac:dyDescent="0.5">
      <c r="A37" s="4">
        <v>4</v>
      </c>
      <c r="B37" s="4">
        <v>27</v>
      </c>
      <c r="C37" s="18">
        <f t="shared" si="1"/>
        <v>46753</v>
      </c>
      <c r="D37" s="18">
        <f t="shared" si="2"/>
        <v>45989</v>
      </c>
      <c r="E37" s="4" t="str">
        <f t="shared" si="0"/>
        <v>2028-01</v>
      </c>
      <c r="F37" s="2">
        <f ca="1">SUMIF($V$160:$W$201,E37,$W$160:$W$201)+SUMIF($AL$109:$AM$150,E37,$AM$109:$AM$150)</f>
        <v>0</v>
      </c>
      <c r="G37" s="2">
        <f ca="1">SUMIF($V$160:$X$201,E37,$X$160:$X$201)+SUMIF($AL$109:$AN$150,E37,$AN$109:$AN$150)</f>
        <v>0</v>
      </c>
      <c r="H37" s="2">
        <f ca="1">SUMIF($V$160:$Y$201,E37,$Y$160:$Y$201)+SUMIF($AL$109:$AO$150,E37,$AO$109:$AO$150)</f>
        <v>0</v>
      </c>
      <c r="I37" s="17">
        <f t="shared" si="3"/>
        <v>0</v>
      </c>
      <c r="J37" s="135"/>
      <c r="K37" s="135" t="str">
        <f t="shared" ref="K37" si="92">IF(U37&gt;=0.285,"OK","NG")</f>
        <v>NG</v>
      </c>
      <c r="L37" s="136"/>
      <c r="M37" s="144"/>
      <c r="N37" s="144"/>
      <c r="O37" s="144"/>
      <c r="P37" s="144"/>
      <c r="Q37" s="144"/>
      <c r="R37" s="145"/>
      <c r="S37" s="146"/>
      <c r="T37" s="135">
        <f t="shared" ref="T37" si="93">COUNTIF(M37:S37,"●")</f>
        <v>0</v>
      </c>
      <c r="U37" s="147">
        <f t="shared" ref="U37" si="94">IF(COUNTA(M37:S37)=0,-1,IF(OR(COUNTIF(M37:S37,"▲")&gt;6,AND(M36&lt;$N$9,$N$9&lt;S36)),0.285,IF(T36+T37=0,0,T37/(T37+T36))))</f>
        <v>-1</v>
      </c>
      <c r="V37" s="135" t="str">
        <f>TEXT(S36,"YYYY-MM")</f>
        <v>2026-01</v>
      </c>
      <c r="W37" s="140" cm="1">
        <f t="array" ref="W37">IF(V37=V36,0,SUMPRODUCT((M36:S36&gt;=$N$8)*(M36:S36 &lt;= $N$9)*(TEXT(M36:S36,"yyyy-mm")=V37)*(M37:S37 = "●")))</f>
        <v>0</v>
      </c>
      <c r="X37" s="140" cm="1">
        <f t="array" ref="X37">IF(V37=V36,0,SUMPRODUCT((M36:S36&gt;=$N$8)*(M36:S36 &lt;= $N$9)*(TEXT(M36:S36,"yyyy-mm")=V37)*(M37:S37 = "▲")))</f>
        <v>0</v>
      </c>
      <c r="Y37" s="140" cm="1">
        <f t="array" ref="Y37">IF(V37=V36,0,SUMPRODUCT((M36:S36&gt;=$N$8)*(M36:S36 &lt;= $N$9)*(TEXT(M36:S36,"yyyy-mm")=V37)*(M37:S37 = "★")))</f>
        <v>0</v>
      </c>
      <c r="Z37" s="135"/>
      <c r="AA37" s="135" t="str">
        <f t="shared" ref="AA37" si="95">IF(AK37&gt;=0.285,"OK","NG")</f>
        <v>NG</v>
      </c>
      <c r="AB37" s="136"/>
      <c r="AC37" s="144"/>
      <c r="AD37" s="144"/>
      <c r="AE37" s="144"/>
      <c r="AF37" s="144"/>
      <c r="AG37" s="144"/>
      <c r="AH37" s="145"/>
      <c r="AI37" s="146"/>
      <c r="AJ37" s="68">
        <f t="shared" ref="AJ37" si="96">COUNTIF(AC37:AI37,"●")</f>
        <v>0</v>
      </c>
      <c r="AK37" s="70">
        <f t="shared" ref="AK37" si="97">IF(COUNTA(AC37:AI37)=0,-1,IF(OR(COUNTIF(AC37:AI37,"▲")&gt;6,AND(AC36&lt;$N$9,$N$9&lt;AI36)),0.285,IF(AJ36+AJ37=0,0,AJ37/(AJ37+AJ36))))</f>
        <v>-1</v>
      </c>
      <c r="AL37" s="68" t="str">
        <f>TEXT(AI36,"YYYY-MM")</f>
        <v>2026-04</v>
      </c>
      <c r="AM37" s="69" cm="1">
        <f t="array" ref="AM37">IF(AL37=AL36,0,SUMPRODUCT((AC36:AI36&gt;=$N$8)*(AC36:AI36 &lt;= $N$9)*(TEXT(AC36:AI36,"yyyy-mm")=AL37)*(AC37:AI37 = "●")))</f>
        <v>0</v>
      </c>
      <c r="AN37" s="69" cm="1">
        <f t="array" ref="AN37">IF(AL37=AL36,0,SUMPRODUCT((AC36:AI36&gt;=$N$8)*(AC36:AI36 &lt;= $N$9)*(TEXT(AC36:AI36,"yyyy-mm")=AL37)*(AC37:AI37 = "▲")))</f>
        <v>0</v>
      </c>
      <c r="AO37" s="69" cm="1">
        <f t="array" ref="AO37">IF(AL37=AL36,0,SUMPRODUCT((AC36:AI36&gt;=$N$8)*(AC36:AI36 &lt;= $N$9)*(TEXT(AC36:AI36,"yyyy-mm")=AL37)*(AC37:AI37 = "★")))</f>
        <v>0</v>
      </c>
      <c r="AP37" s="68"/>
      <c r="AQ37" s="19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3"/>
    </row>
    <row r="38" spans="1:55" s="8" customFormat="1" ht="19.5" customHeight="1" x14ac:dyDescent="0.45">
      <c r="A38" s="4">
        <v>5</v>
      </c>
      <c r="B38" s="4">
        <v>28</v>
      </c>
      <c r="C38" s="18">
        <f t="shared" si="1"/>
        <v>46784</v>
      </c>
      <c r="D38" s="18">
        <f t="shared" si="2"/>
        <v>45989</v>
      </c>
      <c r="E38" s="4" t="str">
        <f t="shared" si="0"/>
        <v>2028-02</v>
      </c>
      <c r="F38" s="2">
        <f ca="1">SUMIF($V$160:$W$201,E38,$W$160:$W$201)+SUMIF($AL$109:$AM$150,E38,$AM$109:$AM$150)</f>
        <v>0</v>
      </c>
      <c r="G38" s="2">
        <f ca="1">SUMIF($V$160:$X$201,E38,$X$160:$X$201)+SUMIF($AL$109:$AN$150,E38,$AN$109:$AN$150)</f>
        <v>0</v>
      </c>
      <c r="H38" s="2">
        <f ca="1">SUMIF($V$160:$Y$201,E38,$Y$160:$Y$201)+SUMIF($AL$109:$AO$150,E38,$AO$109:$AO$150)</f>
        <v>0</v>
      </c>
      <c r="I38" s="17">
        <f t="shared" si="3"/>
        <v>0</v>
      </c>
      <c r="J38" s="135"/>
      <c r="K38" s="135"/>
      <c r="L38" s="132">
        <v>11</v>
      </c>
      <c r="M38" s="141">
        <f>S36+1</f>
        <v>46027</v>
      </c>
      <c r="N38" s="141">
        <f>M38+1</f>
        <v>46028</v>
      </c>
      <c r="O38" s="141">
        <f t="shared" ref="O38:Q38" si="98">N38+1</f>
        <v>46029</v>
      </c>
      <c r="P38" s="141">
        <f t="shared" si="98"/>
        <v>46030</v>
      </c>
      <c r="Q38" s="141">
        <f t="shared" si="98"/>
        <v>46031</v>
      </c>
      <c r="R38" s="142">
        <f>Q38+1</f>
        <v>46032</v>
      </c>
      <c r="S38" s="143">
        <f>R38+1</f>
        <v>46033</v>
      </c>
      <c r="T38" s="135">
        <f t="shared" ref="T38" si="99">COUNTIF(M39:S39,"★")</f>
        <v>0</v>
      </c>
      <c r="U38" s="135"/>
      <c r="V38" s="135" t="str">
        <f>TEXT(M38,"YYYY-MM")</f>
        <v>2026-01</v>
      </c>
      <c r="W38" s="140" cm="1">
        <f t="array" ref="W38">SUMPRODUCT((M38:S38&gt;=$N$8)*(M38:S38 &lt;= $N$9)*(TEXT(M38:S38,"yyyy-mm")=V38)*(M39:S39 = "●"))</f>
        <v>0</v>
      </c>
      <c r="X38" s="140" cm="1">
        <f t="array" ref="X38">SUMPRODUCT((R38:S38&gt;=$N$8)*(R38:S38 &lt;= $N$9)*(TEXT(R38:S38,"yyyy-mm")=V38)*(R39:S39 = "▲"))</f>
        <v>0</v>
      </c>
      <c r="Y38" s="140" cm="1">
        <f t="array" ref="Y38">SUMPRODUCT((M38:S38&gt;=$N$8)*(M38:S38 &lt;= $N$9)*(TEXT(M38:S38,"yyyy-mm")=V38)*(M39:S39 = "★"))</f>
        <v>0</v>
      </c>
      <c r="Z38" s="135"/>
      <c r="AA38" s="135"/>
      <c r="AB38" s="132">
        <v>27</v>
      </c>
      <c r="AC38" s="141">
        <f>AI36+1</f>
        <v>46139</v>
      </c>
      <c r="AD38" s="141">
        <f t="shared" ref="AD38:AI38" si="100">AC38+1</f>
        <v>46140</v>
      </c>
      <c r="AE38" s="141">
        <f t="shared" si="100"/>
        <v>46141</v>
      </c>
      <c r="AF38" s="141">
        <f t="shared" si="100"/>
        <v>46142</v>
      </c>
      <c r="AG38" s="141">
        <f t="shared" si="100"/>
        <v>46143</v>
      </c>
      <c r="AH38" s="142">
        <f t="shared" si="100"/>
        <v>46144</v>
      </c>
      <c r="AI38" s="143">
        <f t="shared" si="100"/>
        <v>46145</v>
      </c>
      <c r="AJ38" s="68">
        <f t="shared" ref="AJ38" si="101">COUNTIF(AC39:AI39,"★")</f>
        <v>0</v>
      </c>
      <c r="AK38" s="68"/>
      <c r="AL38" s="68" t="str">
        <f>TEXT(AC38,"YYYY-MM")</f>
        <v>2026-04</v>
      </c>
      <c r="AM38" s="69" cm="1">
        <f t="array" ref="AM38">SUMPRODUCT((AC38:AI38&gt;=$N$8)*(AC38:AI38 &lt;= $N$9)*(TEXT(AC38:AI38,"yyyy-mm")=AL38)*(AC39:AI39 = "●"))</f>
        <v>0</v>
      </c>
      <c r="AN38" s="69" cm="1">
        <f t="array" ref="AN38">SUMPRODUCT((AH38:AI38&gt;=$N$8)*(AH38:AI38 &lt;= $N$9)*(TEXT(AH38:AI38,"yyyy-mm")=AL38)*(AH39:AI39 = "▲"))</f>
        <v>0</v>
      </c>
      <c r="AO38" s="69" cm="1">
        <f t="array" ref="AO38">SUMPRODUCT((AC38:AI38&gt;=$N$8)*(AC38:AI38 &lt;= $N$9)*(TEXT(AC38:AI38,"yyyy-mm")=AL38)*(AC39:AI39 = "★"))</f>
        <v>0</v>
      </c>
      <c r="AP38" s="68"/>
      <c r="AQ38" s="19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3"/>
    </row>
    <row r="39" spans="1:55" s="8" customFormat="1" ht="19.5" customHeight="1" thickBot="1" x14ac:dyDescent="0.5">
      <c r="A39" s="4">
        <v>1</v>
      </c>
      <c r="B39" s="4">
        <v>29</v>
      </c>
      <c r="C39" s="18">
        <f t="shared" si="1"/>
        <v>46813</v>
      </c>
      <c r="D39" s="18">
        <f t="shared" si="2"/>
        <v>45989</v>
      </c>
      <c r="E39" s="4" t="str">
        <f t="shared" si="0"/>
        <v>2028-03</v>
      </c>
      <c r="F39" s="2">
        <f ca="1">SUMIF($AL$109:$AM$150,E39,$AM$109:$AM$150)+SUMIF($V$160:$W$201,E39,$W$160:$W$201)</f>
        <v>0</v>
      </c>
      <c r="G39" s="2">
        <f ca="1">SUMIF($AL$109:$AN$150,E39,$AN$109:$AN$150)+SUMIF($V$160:$X$201,E39,$X$160:$X$201)</f>
        <v>0</v>
      </c>
      <c r="H39" s="2">
        <f ca="1">SUMIF($AL$109:$AO$150,E39,$AO$109:$AO$150)+SUMIF($V$160:$Y$201,E39,$Y$160:$Y$201)</f>
        <v>0</v>
      </c>
      <c r="I39" s="17">
        <f t="shared" si="3"/>
        <v>0</v>
      </c>
      <c r="J39" s="135"/>
      <c r="K39" s="135" t="str">
        <f t="shared" ref="K39" si="102">IF(U39&gt;=0.285,"OK","NG")</f>
        <v>NG</v>
      </c>
      <c r="L39" s="136"/>
      <c r="M39" s="144"/>
      <c r="N39" s="144"/>
      <c r="O39" s="144"/>
      <c r="P39" s="144"/>
      <c r="Q39" s="144"/>
      <c r="R39" s="145"/>
      <c r="S39" s="146"/>
      <c r="T39" s="135">
        <f t="shared" ref="T39" si="103">COUNTIF(M39:S39,"●")</f>
        <v>0</v>
      </c>
      <c r="U39" s="147">
        <f t="shared" ref="U39" si="104">IF(COUNTA(M39:S39)=0,-1,IF(OR(COUNTIF(M39:S39,"▲")&gt;6,AND(M38&lt;$N$9,$N$9&lt;S38)),0.285,IF(T38+T39=0,0,T39/(T39+T38))))</f>
        <v>-1</v>
      </c>
      <c r="V39" s="135" t="str">
        <f>TEXT(S38,"YYYY-MM")</f>
        <v>2026-01</v>
      </c>
      <c r="W39" s="140" cm="1">
        <f t="array" ref="W39">IF(V39=V38,0,SUMPRODUCT((M38:S38&gt;=$N$8)*(M38:S38 &lt;= $N$9)*(TEXT(M38:S38,"yyyy-mm")=V39)*(M39:S39 = "●")))</f>
        <v>0</v>
      </c>
      <c r="X39" s="140" cm="1">
        <f t="array" ref="X39">IF(V39=V38,0,SUMPRODUCT((M38:S38&gt;=$N$8)*(M38:S38 &lt;= $N$9)*(TEXT(M38:S38,"yyyy-mm")=V39)*(M39:S39 = "▲")))</f>
        <v>0</v>
      </c>
      <c r="Y39" s="140" cm="1">
        <f t="array" ref="Y39">IF(V39=V38,0,SUMPRODUCT((M38:S38&gt;=$N$8)*(M38:S38 &lt;= $N$9)*(TEXT(M38:S38,"yyyy-mm")=V39)*(M39:S39 = "★")))</f>
        <v>0</v>
      </c>
      <c r="Z39" s="135"/>
      <c r="AA39" s="135" t="str">
        <f t="shared" ref="AA39" si="105">IF(AK39&gt;=0.285,"OK","NG")</f>
        <v>NG</v>
      </c>
      <c r="AB39" s="136"/>
      <c r="AC39" s="144"/>
      <c r="AD39" s="144"/>
      <c r="AE39" s="144"/>
      <c r="AF39" s="144"/>
      <c r="AG39" s="144"/>
      <c r="AH39" s="145"/>
      <c r="AI39" s="146"/>
      <c r="AJ39" s="68">
        <f t="shared" ref="AJ39" si="106">COUNTIF(AC39:AI39,"●")</f>
        <v>0</v>
      </c>
      <c r="AK39" s="70">
        <f t="shared" ref="AK39" si="107">IF(COUNTA(AC39:AI39)=0,-1,IF(OR(COUNTIF(AC39:AI39,"▲")&gt;6,AND(AC38&lt;$N$9,$N$9&lt;AI38)),0.285,IF(AJ38+AJ39=0,0,AJ39/(AJ39+AJ38))))</f>
        <v>-1</v>
      </c>
      <c r="AL39" s="68" t="str">
        <f>TEXT(AI38,"YYYY-MM")</f>
        <v>2026-05</v>
      </c>
      <c r="AM39" s="69" cm="1">
        <f t="array" ref="AM39">IF(AL39=AL38,0,SUMPRODUCT((AC38:AI38&gt;=$N$8)*(AC38:AI38 &lt;= $N$9)*(TEXT(AC38:AI38,"yyyy-mm")=AL39)*(AC39:AI39 = "●")))</f>
        <v>0</v>
      </c>
      <c r="AN39" s="69" cm="1">
        <f t="array" ref="AN39">IF(AL39=AL38,0,SUMPRODUCT((AC38:AI38&gt;=$N$8)*(AC38:AI38 &lt;= $N$9)*(TEXT(AC38:AI38,"yyyy-mm")=AL39)*(AC39:AI39 = "▲")))</f>
        <v>0</v>
      </c>
      <c r="AO39" s="69" cm="1">
        <f t="array" ref="AO39">IF(AL39=AL38,0,SUMPRODUCT((AC38:AI38&gt;=$N$8)*(AC38:AI38 &lt;= $N$9)*(TEXT(AC38:AI38,"yyyy-mm")=AL39)*(AC39:AI39 = "★")))</f>
        <v>0</v>
      </c>
      <c r="AP39" s="68"/>
      <c r="AQ39" s="19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3"/>
    </row>
    <row r="40" spans="1:55" s="8" customFormat="1" ht="19.5" customHeight="1" x14ac:dyDescent="0.45">
      <c r="A40" s="4">
        <v>2</v>
      </c>
      <c r="B40" s="4">
        <v>30</v>
      </c>
      <c r="C40" s="18">
        <f t="shared" si="1"/>
        <v>46844</v>
      </c>
      <c r="D40" s="18">
        <f t="shared" si="2"/>
        <v>45989</v>
      </c>
      <c r="E40" s="4" t="str">
        <f t="shared" si="0"/>
        <v>2028-04</v>
      </c>
      <c r="F40" s="2">
        <f ca="1">SUMIF($V$160:$W$201,E40,$W$160:$W$201)</f>
        <v>0</v>
      </c>
      <c r="G40" s="2">
        <f ca="1">SUMIF($V$160:$X$201,E40,$X$160:$X$201)</f>
        <v>0</v>
      </c>
      <c r="H40" s="2">
        <f ca="1">SUMIF($V$160:$Y$201,E40,$Y$160:$Y$201)</f>
        <v>0</v>
      </c>
      <c r="I40" s="17">
        <f t="shared" si="3"/>
        <v>0</v>
      </c>
      <c r="J40" s="135"/>
      <c r="K40" s="135"/>
      <c r="L40" s="132">
        <v>12</v>
      </c>
      <c r="M40" s="141">
        <f>S38+1</f>
        <v>46034</v>
      </c>
      <c r="N40" s="141">
        <f>M40+1</f>
        <v>46035</v>
      </c>
      <c r="O40" s="141">
        <f t="shared" ref="O40:Q40" si="108">N40+1</f>
        <v>46036</v>
      </c>
      <c r="P40" s="141">
        <f t="shared" si="108"/>
        <v>46037</v>
      </c>
      <c r="Q40" s="141">
        <f t="shared" si="108"/>
        <v>46038</v>
      </c>
      <c r="R40" s="142">
        <f>Q40+1</f>
        <v>46039</v>
      </c>
      <c r="S40" s="143">
        <f>R40+1</f>
        <v>46040</v>
      </c>
      <c r="T40" s="135">
        <f t="shared" ref="T40" si="109">COUNTIF(M41:S41,"★")</f>
        <v>0</v>
      </c>
      <c r="U40" s="135"/>
      <c r="V40" s="135" t="str">
        <f>TEXT(M40,"YYYY-MM")</f>
        <v>2026-01</v>
      </c>
      <c r="W40" s="140" cm="1">
        <f t="array" ref="W40">SUMPRODUCT((M40:S40&gt;=$N$8)*(M40:S40 &lt;= $N$9)*(TEXT(M40:S40,"yyyy-mm")=V40)*(M41:S41 = "●"))</f>
        <v>0</v>
      </c>
      <c r="X40" s="140" cm="1">
        <f t="array" ref="X40">SUMPRODUCT((R40:S40&gt;=$N$8)*(R40:S40 &lt;= $N$9)*(TEXT(R40:S40,"yyyy-mm")=V40)*(R41:S41 = "▲"))</f>
        <v>0</v>
      </c>
      <c r="Y40" s="140" cm="1">
        <f t="array" ref="Y40">SUMPRODUCT((M40:S40&gt;=$N$8)*(M40:S40 &lt;= $N$9)*(TEXT(M40:S40,"yyyy-mm")=V40)*(M41:S41 = "★"))</f>
        <v>0</v>
      </c>
      <c r="Z40" s="135"/>
      <c r="AA40" s="135"/>
      <c r="AB40" s="132">
        <v>28</v>
      </c>
      <c r="AC40" s="141">
        <f>AI38+1</f>
        <v>46146</v>
      </c>
      <c r="AD40" s="141">
        <f t="shared" ref="AD40:AI40" si="110">AC40+1</f>
        <v>46147</v>
      </c>
      <c r="AE40" s="141">
        <f t="shared" si="110"/>
        <v>46148</v>
      </c>
      <c r="AF40" s="141">
        <f t="shared" si="110"/>
        <v>46149</v>
      </c>
      <c r="AG40" s="141">
        <f t="shared" si="110"/>
        <v>46150</v>
      </c>
      <c r="AH40" s="142">
        <f t="shared" si="110"/>
        <v>46151</v>
      </c>
      <c r="AI40" s="143">
        <f t="shared" si="110"/>
        <v>46152</v>
      </c>
      <c r="AJ40" s="68">
        <f t="shared" ref="AJ40" si="111">COUNTIF(AC41:AI41,"★")</f>
        <v>0</v>
      </c>
      <c r="AK40" s="68"/>
      <c r="AL40" s="68" t="str">
        <f>TEXT(AC40,"YYYY-MM")</f>
        <v>2026-05</v>
      </c>
      <c r="AM40" s="69" cm="1">
        <f t="array" ref="AM40">SUMPRODUCT((AC40:AI40&gt;=$N$8)*(AC40:AI40 &lt;= $N$9)*(TEXT(AC40:AI40,"yyyy-mm")=AL40)*(AC41:AI41 = "●"))</f>
        <v>0</v>
      </c>
      <c r="AN40" s="69" cm="1">
        <f t="array" ref="AN40">SUMPRODUCT((AH40:AI40&gt;=$N$8)*(AH40:AI40 &lt;= $N$9)*(TEXT(AH40:AI40,"yyyy-mm")=AL40)*(AH41:AI41 = "▲"))</f>
        <v>0</v>
      </c>
      <c r="AO40" s="69" cm="1">
        <f t="array" ref="AO40">SUMPRODUCT((AC40:AI40&gt;=$N$8)*(AC40:AI40 &lt;= $N$9)*(TEXT(AC40:AI40,"yyyy-mm")=AL40)*(AC41:AI41 = "★"))</f>
        <v>0</v>
      </c>
      <c r="AP40" s="68"/>
      <c r="AQ40" s="19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3"/>
    </row>
    <row r="41" spans="1:55" s="8" customFormat="1" ht="19.5" customHeight="1" thickBot="1" x14ac:dyDescent="0.5">
      <c r="A41" s="4">
        <v>3</v>
      </c>
      <c r="B41" s="4">
        <v>31</v>
      </c>
      <c r="C41" s="18">
        <f t="shared" si="1"/>
        <v>46874</v>
      </c>
      <c r="D41" s="18">
        <f t="shared" si="2"/>
        <v>45989</v>
      </c>
      <c r="E41" s="4" t="str">
        <f t="shared" si="0"/>
        <v>2028-05</v>
      </c>
      <c r="F41" s="2">
        <f ca="1">SUMIF($V$160:$W$201,E41,$W$160:$W$201)</f>
        <v>0</v>
      </c>
      <c r="G41" s="2">
        <f ca="1">SUMIF($V$160:$X$201,E41,$X$160:$X$201)</f>
        <v>0</v>
      </c>
      <c r="H41" s="2">
        <f ca="1">SUMIF($V$160:$Y$201,E41,$Y$160:$Y$201)</f>
        <v>0</v>
      </c>
      <c r="I41" s="17">
        <f t="shared" si="3"/>
        <v>0</v>
      </c>
      <c r="J41" s="135"/>
      <c r="K41" s="135" t="str">
        <f t="shared" ref="K41" si="112">IF(U41&gt;=0.285,"OK","NG")</f>
        <v>NG</v>
      </c>
      <c r="L41" s="136"/>
      <c r="M41" s="144"/>
      <c r="N41" s="144"/>
      <c r="O41" s="144"/>
      <c r="P41" s="144"/>
      <c r="Q41" s="144"/>
      <c r="R41" s="145"/>
      <c r="S41" s="146"/>
      <c r="T41" s="135">
        <f t="shared" ref="T41" si="113">COUNTIF(M41:S41,"●")</f>
        <v>0</v>
      </c>
      <c r="U41" s="147">
        <f t="shared" ref="U41" si="114">IF(COUNTA(M41:S41)=0,-1,IF(OR(COUNTIF(M41:S41,"▲")&gt;6,AND(M40&lt;$N$9,$N$9&lt;S40)),0.285,IF(T40+T41=0,0,T41/(T41+T40))))</f>
        <v>-1</v>
      </c>
      <c r="V41" s="135" t="str">
        <f>TEXT(S40,"YYYY-MM")</f>
        <v>2026-01</v>
      </c>
      <c r="W41" s="140" cm="1">
        <f t="array" ref="W41">IF(V41=V40,0,SUMPRODUCT((M40:S40&gt;=$N$8)*(M40:S40 &lt;= $N$9)*(TEXT(M40:S40,"yyyy-mm")=V41)*(M41:S41 = "●")))</f>
        <v>0</v>
      </c>
      <c r="X41" s="140" cm="1">
        <f t="array" ref="X41">IF(V41=V40,0,SUMPRODUCT((M40:S40&gt;=$N$8)*(M40:S40 &lt;= $N$9)*(TEXT(M40:S40,"yyyy-mm")=V41)*(M41:S41 = "▲")))</f>
        <v>0</v>
      </c>
      <c r="Y41" s="140" cm="1">
        <f t="array" ref="Y41">IF(V41=V40,0,SUMPRODUCT((M40:S40&gt;=$N$8)*(M40:S40 &lt;= $N$9)*(TEXT(M40:S40,"yyyy-mm")=V41)*(M41:S41 = "★")))</f>
        <v>0</v>
      </c>
      <c r="Z41" s="135"/>
      <c r="AA41" s="135" t="str">
        <f t="shared" ref="AA41" si="115">IF(AK41&gt;=0.285,"OK","NG")</f>
        <v>NG</v>
      </c>
      <c r="AB41" s="136"/>
      <c r="AC41" s="144"/>
      <c r="AD41" s="144"/>
      <c r="AE41" s="144"/>
      <c r="AF41" s="144"/>
      <c r="AG41" s="144"/>
      <c r="AH41" s="145"/>
      <c r="AI41" s="146"/>
      <c r="AJ41" s="68">
        <f t="shared" ref="AJ41" si="116">COUNTIF(AC41:AI41,"●")</f>
        <v>0</v>
      </c>
      <c r="AK41" s="70">
        <f t="shared" ref="AK41" si="117">IF(COUNTA(AC41:AI41)=0,-1,IF(OR(COUNTIF(AC41:AI41,"▲")&gt;6,AND(AC40&lt;$N$9,$N$9&lt;AI40)),0.285,IF(AJ40+AJ41=0,0,AJ41/(AJ41+AJ40))))</f>
        <v>-1</v>
      </c>
      <c r="AL41" s="68" t="str">
        <f>TEXT(AI40,"YYYY-MM")</f>
        <v>2026-05</v>
      </c>
      <c r="AM41" s="69" cm="1">
        <f t="array" ref="AM41">IF(AL41=AL40,0,SUMPRODUCT((AC40:AI40&gt;=$N$8)*(AC40:AI40 &lt;= $N$9)*(TEXT(AC40:AI40,"yyyy-mm")=AL41)*(AC41:AI41 = "●")))</f>
        <v>0</v>
      </c>
      <c r="AN41" s="69" cm="1">
        <f t="array" ref="AN41">IF(AL41=AL40,0,SUMPRODUCT((AC40:AI40&gt;=$N$8)*(AC40:AI40 &lt;= $N$9)*(TEXT(AC40:AI40,"yyyy-mm")=AL41)*(AC41:AI41 = "▲")))</f>
        <v>0</v>
      </c>
      <c r="AO41" s="69" cm="1">
        <f t="array" ref="AO41">IF(AL41=AL40,0,SUMPRODUCT((AC40:AI40&gt;=$N$8)*(AC40:AI40 &lt;= $N$9)*(TEXT(AC40:AI40,"yyyy-mm")=AL41)*(AC41:AI41 = "★")))</f>
        <v>0</v>
      </c>
      <c r="AP41" s="68"/>
      <c r="AQ41" s="19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3"/>
    </row>
    <row r="42" spans="1:55" s="8" customFormat="1" ht="19.5" customHeight="1" x14ac:dyDescent="0.45">
      <c r="A42" s="4">
        <v>4</v>
      </c>
      <c r="B42" s="4">
        <v>32</v>
      </c>
      <c r="C42" s="18">
        <f t="shared" si="1"/>
        <v>46905</v>
      </c>
      <c r="D42" s="18">
        <f t="shared" si="2"/>
        <v>45989</v>
      </c>
      <c r="E42" s="4" t="str">
        <f t="shared" si="0"/>
        <v>2028-06</v>
      </c>
      <c r="F42" s="2">
        <f ca="1">SUMIF($V$160:$W$201,E42,$W$160:$W$201)+SUMIF($AL$160:$AM$201,E42,$AM$160:$AM$201)</f>
        <v>0</v>
      </c>
      <c r="G42" s="2">
        <f ca="1">SUMIF($V$160:$X$201,E42,$X$160:$X$201)+SUMIF($AL$160:$AN$201,E42,$AN$160:$AN$201)</f>
        <v>0</v>
      </c>
      <c r="H42" s="2">
        <f ca="1">SUMIF($V$160:$Y$201,E42,$Y$160:$Y$201)+SUMIF($AL$160:$AO$201,E42,$AO$160:$AO$201)</f>
        <v>0</v>
      </c>
      <c r="I42" s="17">
        <f t="shared" si="3"/>
        <v>0</v>
      </c>
      <c r="J42" s="135"/>
      <c r="K42" s="135"/>
      <c r="L42" s="132">
        <v>13</v>
      </c>
      <c r="M42" s="141">
        <f>S40+1</f>
        <v>46041</v>
      </c>
      <c r="N42" s="141">
        <f>M42+1</f>
        <v>46042</v>
      </c>
      <c r="O42" s="141">
        <f t="shared" ref="O42:Q42" si="118">N42+1</f>
        <v>46043</v>
      </c>
      <c r="P42" s="141">
        <f t="shared" si="118"/>
        <v>46044</v>
      </c>
      <c r="Q42" s="141">
        <f t="shared" si="118"/>
        <v>46045</v>
      </c>
      <c r="R42" s="142">
        <f>Q42+1</f>
        <v>46046</v>
      </c>
      <c r="S42" s="143">
        <f>R42+1</f>
        <v>46047</v>
      </c>
      <c r="T42" s="135">
        <f t="shared" ref="T42" si="119">COUNTIF(M43:S43,"★")</f>
        <v>0</v>
      </c>
      <c r="U42" s="135"/>
      <c r="V42" s="135" t="str">
        <f>TEXT(M42,"YYYY-MM")</f>
        <v>2026-01</v>
      </c>
      <c r="W42" s="140" cm="1">
        <f t="array" ref="W42">SUMPRODUCT((M42:S42&gt;=$N$8)*(M42:S42 &lt;= $N$9)*(TEXT(M42:S42,"yyyy-mm")=V42)*(M43:S43 = "●"))</f>
        <v>0</v>
      </c>
      <c r="X42" s="140" cm="1">
        <f t="array" ref="X42">SUMPRODUCT((R42:S42&gt;=$N$8)*(R42:S42 &lt;= $N$9)*(TEXT(R42:S42,"yyyy-mm")=V42)*(R43:S43 = "▲"))</f>
        <v>0</v>
      </c>
      <c r="Y42" s="140" cm="1">
        <f t="array" ref="Y42">SUMPRODUCT((M42:S42&gt;=$N$8)*(M42:S42 &lt;= $N$9)*(TEXT(M42:S42,"yyyy-mm")=V42)*(M43:S43 = "★"))</f>
        <v>0</v>
      </c>
      <c r="Z42" s="135"/>
      <c r="AA42" s="135"/>
      <c r="AB42" s="132">
        <v>29</v>
      </c>
      <c r="AC42" s="141">
        <f>AI40+1</f>
        <v>46153</v>
      </c>
      <c r="AD42" s="141">
        <f t="shared" ref="AD42:AI42" si="120">AC42+1</f>
        <v>46154</v>
      </c>
      <c r="AE42" s="141">
        <f t="shared" si="120"/>
        <v>46155</v>
      </c>
      <c r="AF42" s="141">
        <f t="shared" si="120"/>
        <v>46156</v>
      </c>
      <c r="AG42" s="141">
        <f t="shared" si="120"/>
        <v>46157</v>
      </c>
      <c r="AH42" s="142">
        <f t="shared" si="120"/>
        <v>46158</v>
      </c>
      <c r="AI42" s="143">
        <f t="shared" si="120"/>
        <v>46159</v>
      </c>
      <c r="AJ42" s="68">
        <f t="shared" ref="AJ42" si="121">COUNTIF(AC43:AI43,"★")</f>
        <v>0</v>
      </c>
      <c r="AK42" s="68"/>
      <c r="AL42" s="68" t="str">
        <f>TEXT(AC42,"YYYY-MM")</f>
        <v>2026-05</v>
      </c>
      <c r="AM42" s="69" cm="1">
        <f t="array" ref="AM42">SUMPRODUCT((AC42:AI42&gt;=$N$8)*(AC42:AI42 &lt;= $N$9)*(TEXT(AC42:AI42,"yyyy-mm")=AL42)*(AC43:AI43 = "●"))</f>
        <v>0</v>
      </c>
      <c r="AN42" s="69" cm="1">
        <f t="array" ref="AN42">SUMPRODUCT((AH42:AI42&gt;=$N$8)*(AH42:AI42 &lt;= $N$9)*(TEXT(AH42:AI42,"yyyy-mm")=AL42)*(AH43:AI43 = "▲"))</f>
        <v>0</v>
      </c>
      <c r="AO42" s="69" cm="1">
        <f t="array" ref="AO42">SUMPRODUCT((AC42:AI42&gt;=$N$8)*(AC42:AI42 &lt;= $N$9)*(TEXT(AC42:AI42,"yyyy-mm")=AL42)*(AC43:AI43 = "★"))</f>
        <v>0</v>
      </c>
      <c r="AP42" s="68"/>
      <c r="AQ42" s="19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3"/>
    </row>
    <row r="43" spans="1:55" s="8" customFormat="1" ht="19.5" customHeight="1" thickBot="1" x14ac:dyDescent="0.5">
      <c r="A43" s="4">
        <v>5</v>
      </c>
      <c r="B43" s="4">
        <v>33</v>
      </c>
      <c r="C43" s="18">
        <f t="shared" si="1"/>
        <v>46935</v>
      </c>
      <c r="D43" s="18">
        <f t="shared" si="2"/>
        <v>45989</v>
      </c>
      <c r="E43" s="4" t="str">
        <f t="shared" si="0"/>
        <v>2028-07</v>
      </c>
      <c r="F43" s="2">
        <f ca="1">SUMIF($V$160:$W$201,E43,$W$160:$W$201)+SUMIF($AL$160:$AM$201,E43,$AM$160:$AM$201)</f>
        <v>0</v>
      </c>
      <c r="G43" s="2">
        <f ca="1">SUMIF($V$160:$X$201,E43,$X$160:$X$201)+SUMIF($AL$160:$AN$201,E43,$AN$160:$AN$201)</f>
        <v>0</v>
      </c>
      <c r="H43" s="2">
        <f ca="1">SUMIF($V$160:$Y$201,E43,$Y$160:$Y$201)+SUMIF($AL$160:$AO$201,E43,$AO$160:$AO$201)</f>
        <v>0</v>
      </c>
      <c r="I43" s="17">
        <f t="shared" si="3"/>
        <v>0</v>
      </c>
      <c r="J43" s="135"/>
      <c r="K43" s="135" t="str">
        <f t="shared" ref="K43" si="122">IF(U43&gt;=0.285,"OK","NG")</f>
        <v>NG</v>
      </c>
      <c r="L43" s="136"/>
      <c r="M43" s="144"/>
      <c r="N43" s="144"/>
      <c r="O43" s="144"/>
      <c r="P43" s="144"/>
      <c r="Q43" s="144"/>
      <c r="R43" s="145"/>
      <c r="S43" s="146"/>
      <c r="T43" s="135">
        <f t="shared" ref="T43" si="123">COUNTIF(M43:S43,"●")</f>
        <v>0</v>
      </c>
      <c r="U43" s="147">
        <f t="shared" ref="U43" si="124">IF(COUNTA(M43:S43)=0,-1,IF(OR(COUNTIF(M43:S43,"▲")&gt;6,AND(M42&lt;$N$9,$N$9&lt;S42)),0.285,IF(T42+T43=0,0,T43/(T43+T42))))</f>
        <v>-1</v>
      </c>
      <c r="V43" s="135" t="str">
        <f>TEXT(S42,"YYYY-MM")</f>
        <v>2026-01</v>
      </c>
      <c r="W43" s="140" cm="1">
        <f t="array" ref="W43">IF(V43=V42,0,SUMPRODUCT((M42:S42&gt;=$N$8)*(M42:S42 &lt;= $N$9)*(TEXT(M42:S42,"yyyy-mm")=V43)*(M43:S43 = "●")))</f>
        <v>0</v>
      </c>
      <c r="X43" s="140" cm="1">
        <f t="array" ref="X43">IF(V43=V42,0,SUMPRODUCT((M42:S42&gt;=$N$8)*(M42:S42 &lt;= $N$9)*(TEXT(M42:S42,"yyyy-mm")=V43)*(M43:S43 = "▲")))</f>
        <v>0</v>
      </c>
      <c r="Y43" s="140" cm="1">
        <f t="array" ref="Y43">IF(V43=V42,0,SUMPRODUCT((M42:S42&gt;=$N$8)*(M42:S42 &lt;= $N$9)*(TEXT(M42:S42,"yyyy-mm")=V43)*(M43:S43 = "★")))</f>
        <v>0</v>
      </c>
      <c r="Z43" s="135"/>
      <c r="AA43" s="135" t="str">
        <f t="shared" ref="AA43" si="125">IF(AK43&gt;=0.285,"OK","NG")</f>
        <v>NG</v>
      </c>
      <c r="AB43" s="136"/>
      <c r="AC43" s="144"/>
      <c r="AD43" s="144"/>
      <c r="AE43" s="144"/>
      <c r="AF43" s="144"/>
      <c r="AG43" s="144"/>
      <c r="AH43" s="145"/>
      <c r="AI43" s="146"/>
      <c r="AJ43" s="68">
        <f t="shared" ref="AJ43" si="126">COUNTIF(AC43:AI43,"●")</f>
        <v>0</v>
      </c>
      <c r="AK43" s="70">
        <f t="shared" ref="AK43" si="127">IF(COUNTA(AC43:AI43)=0,-1,IF(OR(COUNTIF(AC43:AI43,"▲")&gt;6,AND(AC42&lt;$N$9,$N$9&lt;AI42)),0.285,IF(AJ42+AJ43=0,0,AJ43/(AJ43+AJ42))))</f>
        <v>-1</v>
      </c>
      <c r="AL43" s="68" t="str">
        <f>TEXT(AI42,"YYYY-MM")</f>
        <v>2026-05</v>
      </c>
      <c r="AM43" s="69" cm="1">
        <f t="array" ref="AM43">IF(AL43=AL42,0,SUMPRODUCT((AC42:AI42&gt;=$N$8)*(AC42:AI42 &lt;= $N$9)*(TEXT(AC42:AI42,"yyyy-mm")=AL43)*(AC43:AI43 = "●")))</f>
        <v>0</v>
      </c>
      <c r="AN43" s="69" cm="1">
        <f t="array" ref="AN43">IF(AL43=AL42,0,SUMPRODUCT((AC42:AI42&gt;=$N$8)*(AC42:AI42 &lt;= $N$9)*(TEXT(AC42:AI42,"yyyy-mm")=AL43)*(AC43:AI43 = "▲")))</f>
        <v>0</v>
      </c>
      <c r="AO43" s="69" cm="1">
        <f t="array" ref="AO43">IF(AL43=AL42,0,SUMPRODUCT((AC42:AI42&gt;=$N$8)*(AC42:AI42 &lt;= $N$9)*(TEXT(AC42:AI42,"yyyy-mm")=AL43)*(AC43:AI43 = "★")))</f>
        <v>0</v>
      </c>
      <c r="AP43" s="68"/>
      <c r="AQ43" s="19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3"/>
    </row>
    <row r="44" spans="1:55" s="8" customFormat="1" ht="19.5" customHeight="1" x14ac:dyDescent="0.45">
      <c r="A44" s="4">
        <v>1</v>
      </c>
      <c r="B44" s="4">
        <v>34</v>
      </c>
      <c r="C44" s="18">
        <f t="shared" si="1"/>
        <v>46966</v>
      </c>
      <c r="D44" s="18">
        <f t="shared" si="2"/>
        <v>45989</v>
      </c>
      <c r="E44" s="4" t="str">
        <f t="shared" si="0"/>
        <v>2028-08</v>
      </c>
      <c r="F44" s="2">
        <f ca="1">SUMIF($V$160:$W$201,E44,$W$160:$W$201)+SUMIF($AL$160:$AM$201,E44,$AM$160:$AM$201)</f>
        <v>0</v>
      </c>
      <c r="G44" s="2">
        <f ca="1">SUMIF($V$160:$X$201,E44,$X$160:$X$201)+SUMIF($AL$160:$AN$201,E44,$AN$160:$AN$201)</f>
        <v>0</v>
      </c>
      <c r="H44" s="2">
        <f ca="1">SUMIF($V$160:$Y$201,E44,$Y$160:$Y$201)+SUMIF($AL$160:$AO$201,E44,$AO$160:$AO$201)</f>
        <v>0</v>
      </c>
      <c r="I44" s="17">
        <f t="shared" si="3"/>
        <v>0</v>
      </c>
      <c r="J44" s="135"/>
      <c r="K44" s="135"/>
      <c r="L44" s="132">
        <v>14</v>
      </c>
      <c r="M44" s="141">
        <f>S42+1</f>
        <v>46048</v>
      </c>
      <c r="N44" s="141">
        <f>M44+1</f>
        <v>46049</v>
      </c>
      <c r="O44" s="141">
        <f t="shared" ref="O44:Q44" si="128">N44+1</f>
        <v>46050</v>
      </c>
      <c r="P44" s="141">
        <f t="shared" si="128"/>
        <v>46051</v>
      </c>
      <c r="Q44" s="141">
        <f t="shared" si="128"/>
        <v>46052</v>
      </c>
      <c r="R44" s="142">
        <f>Q44+1</f>
        <v>46053</v>
      </c>
      <c r="S44" s="143">
        <f>R44+1</f>
        <v>46054</v>
      </c>
      <c r="T44" s="135">
        <f t="shared" ref="T44" si="129">COUNTIF(M45:S45,"★")</f>
        <v>0</v>
      </c>
      <c r="U44" s="135"/>
      <c r="V44" s="135" t="str">
        <f>TEXT(M44,"YYYY-MM")</f>
        <v>2026-01</v>
      </c>
      <c r="W44" s="140" cm="1">
        <f t="array" ref="W44">SUMPRODUCT((M44:S44&gt;=$N$8)*(M44:S44 &lt;= $N$9)*(TEXT(M44:S44,"yyyy-mm")=V44)*(M45:S45 = "●"))</f>
        <v>0</v>
      </c>
      <c r="X44" s="140" cm="1">
        <f t="array" ref="X44">SUMPRODUCT((R44:S44&gt;=$N$8)*(R44:S44 &lt;= $N$9)*(TEXT(R44:S44,"yyyy-mm")=V44)*(R45:S45 = "▲"))</f>
        <v>0</v>
      </c>
      <c r="Y44" s="140" cm="1">
        <f t="array" ref="Y44">SUMPRODUCT((M44:S44&gt;=$N$8)*(M44:S44 &lt;= $N$9)*(TEXT(M44:S44,"yyyy-mm")=V44)*(M45:S45 = "★"))</f>
        <v>0</v>
      </c>
      <c r="Z44" s="135"/>
      <c r="AA44" s="135"/>
      <c r="AB44" s="132">
        <v>30</v>
      </c>
      <c r="AC44" s="141">
        <f>AI42+1</f>
        <v>46160</v>
      </c>
      <c r="AD44" s="141">
        <f t="shared" ref="AD44:AI44" si="130">AC44+1</f>
        <v>46161</v>
      </c>
      <c r="AE44" s="141">
        <f t="shared" si="130"/>
        <v>46162</v>
      </c>
      <c r="AF44" s="141">
        <f t="shared" si="130"/>
        <v>46163</v>
      </c>
      <c r="AG44" s="141">
        <f t="shared" si="130"/>
        <v>46164</v>
      </c>
      <c r="AH44" s="142">
        <f t="shared" si="130"/>
        <v>46165</v>
      </c>
      <c r="AI44" s="143">
        <f t="shared" si="130"/>
        <v>46166</v>
      </c>
      <c r="AJ44" s="68">
        <f t="shared" ref="AJ44" si="131">COUNTIF(AC45:AI45,"★")</f>
        <v>0</v>
      </c>
      <c r="AK44" s="68"/>
      <c r="AL44" s="68" t="str">
        <f>TEXT(AC44,"YYYY-MM")</f>
        <v>2026-05</v>
      </c>
      <c r="AM44" s="69" cm="1">
        <f t="array" ref="AM44">SUMPRODUCT((AC44:AI44&gt;=$N$8)*(AC44:AI44 &lt;= $N$9)*(TEXT(AC44:AI44,"yyyy-mm")=AL44)*(AC45:AI45 = "●"))</f>
        <v>0</v>
      </c>
      <c r="AN44" s="69" cm="1">
        <f t="array" ref="AN44">SUMPRODUCT((AH44:AI44&gt;=$N$8)*(AH44:AI44 &lt;= $N$9)*(TEXT(AH44:AI44,"yyyy-mm")=AL44)*(AH45:AI45 = "▲"))</f>
        <v>0</v>
      </c>
      <c r="AO44" s="69" cm="1">
        <f t="array" ref="AO44">SUMPRODUCT((AC44:AI44&gt;=$N$8)*(AC44:AI44 &lt;= $N$9)*(TEXT(AC44:AI44,"yyyy-mm")=AL44)*(AC45:AI45 = "★"))</f>
        <v>0</v>
      </c>
      <c r="AP44" s="68"/>
      <c r="AQ44" s="19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3"/>
    </row>
    <row r="45" spans="1:55" s="8" customFormat="1" ht="19.5" customHeight="1" thickBot="1" x14ac:dyDescent="0.5">
      <c r="A45" s="4">
        <v>2</v>
      </c>
      <c r="B45" s="4">
        <v>35</v>
      </c>
      <c r="C45" s="18">
        <f t="shared" si="1"/>
        <v>46997</v>
      </c>
      <c r="D45" s="18">
        <f t="shared" si="2"/>
        <v>45989</v>
      </c>
      <c r="E45" s="4" t="str">
        <f t="shared" si="0"/>
        <v>2028-09</v>
      </c>
      <c r="F45" s="2">
        <f ca="1">SUMIF($AL$160:$AM$201,E45,$AM$160:$AM$201)</f>
        <v>0</v>
      </c>
      <c r="G45" s="2">
        <f ca="1">SUMIF($AL$160:$AN$201,E45,$AN$160:$AN$201)</f>
        <v>0</v>
      </c>
      <c r="H45" s="2">
        <f ca="1">SUMIF($AL$160:$AO$201,E45,$AO$160:$AO$201)</f>
        <v>0</v>
      </c>
      <c r="I45" s="17">
        <f t="shared" si="3"/>
        <v>0</v>
      </c>
      <c r="J45" s="135"/>
      <c r="K45" s="135" t="str">
        <f t="shared" ref="K45" si="132">IF(U45&gt;=0.285,"OK","NG")</f>
        <v>NG</v>
      </c>
      <c r="L45" s="136"/>
      <c r="M45" s="144"/>
      <c r="N45" s="144"/>
      <c r="O45" s="144"/>
      <c r="P45" s="144"/>
      <c r="Q45" s="144"/>
      <c r="R45" s="145"/>
      <c r="S45" s="146"/>
      <c r="T45" s="135">
        <f t="shared" ref="T45" si="133">COUNTIF(M45:S45,"●")</f>
        <v>0</v>
      </c>
      <c r="U45" s="147">
        <f t="shared" ref="U45" si="134">IF(COUNTA(M45:S45)=0,-1,IF(OR(COUNTIF(M45:S45,"▲")&gt;6,AND(M44&lt;$N$9,$N$9&lt;S44)),0.285,IF(T44+T45=0,0,T45/(T45+T44))))</f>
        <v>-1</v>
      </c>
      <c r="V45" s="135" t="str">
        <f>TEXT(S44,"YYYY-MM")</f>
        <v>2026-02</v>
      </c>
      <c r="W45" s="140" cm="1">
        <f t="array" ref="W45">IF(V45=V44,0,SUMPRODUCT((M44:S44&gt;=$N$8)*(M44:S44 &lt;= $N$9)*(TEXT(M44:S44,"yyyy-mm")=V45)*(M45:S45 = "●")))</f>
        <v>0</v>
      </c>
      <c r="X45" s="140" cm="1">
        <f t="array" ref="X45">IF(V45=V44,0,SUMPRODUCT((M44:S44&gt;=$N$8)*(M44:S44 &lt;= $N$9)*(TEXT(M44:S44,"yyyy-mm")=V45)*(M45:S45 = "▲")))</f>
        <v>0</v>
      </c>
      <c r="Y45" s="140" cm="1">
        <f t="array" ref="Y45">IF(V45=V44,0,SUMPRODUCT((M44:S44&gt;=$N$8)*(M44:S44 &lt;= $N$9)*(TEXT(M44:S44,"yyyy-mm")=V45)*(M45:S45 = "★")))</f>
        <v>0</v>
      </c>
      <c r="Z45" s="135"/>
      <c r="AA45" s="135" t="str">
        <f t="shared" ref="AA45" si="135">IF(AK45&gt;=0.285,"OK","NG")</f>
        <v>NG</v>
      </c>
      <c r="AB45" s="136"/>
      <c r="AC45" s="144"/>
      <c r="AD45" s="144"/>
      <c r="AE45" s="144"/>
      <c r="AF45" s="144"/>
      <c r="AG45" s="144"/>
      <c r="AH45" s="145"/>
      <c r="AI45" s="146"/>
      <c r="AJ45" s="68">
        <f t="shared" ref="AJ45" si="136">COUNTIF(AC45:AI45,"●")</f>
        <v>0</v>
      </c>
      <c r="AK45" s="70">
        <f t="shared" ref="AK45" si="137">IF(COUNTA(AC45:AI45)=0,-1,IF(OR(COUNTIF(AC45:AI45,"▲")&gt;6,AND(AC44&lt;$N$9,$N$9&lt;AI44)),0.285,IF(AJ44+AJ45=0,0,AJ45/(AJ45+AJ44))))</f>
        <v>-1</v>
      </c>
      <c r="AL45" s="68" t="str">
        <f>TEXT(AI44,"YYYY-MM")</f>
        <v>2026-05</v>
      </c>
      <c r="AM45" s="69" cm="1">
        <f t="array" ref="AM45">IF(AL45=AL44,0,SUMPRODUCT((AC44:AI44&gt;=$N$8)*(AC44:AI44 &lt;= $N$9)*(TEXT(AC44:AI44,"yyyy-mm")=AL45)*(AC45:AI45 = "●")))</f>
        <v>0</v>
      </c>
      <c r="AN45" s="69" cm="1">
        <f t="array" ref="AN45">IF(AL45=AL44,0,SUMPRODUCT((AC44:AI44&gt;=$N$8)*(AC44:AI44 &lt;= $N$9)*(TEXT(AC44:AI44,"yyyy-mm")=AL45)*(AC45:AI45 = "▲")))</f>
        <v>0</v>
      </c>
      <c r="AO45" s="69" cm="1">
        <f t="array" ref="AO45">IF(AL45=AL44,0,SUMPRODUCT((AC44:AI44&gt;=$N$8)*(AC44:AI44 &lt;= $N$9)*(TEXT(AC44:AI44,"yyyy-mm")=AL45)*(AC45:AI45 = "★")))</f>
        <v>0</v>
      </c>
      <c r="AP45" s="68"/>
      <c r="AQ45" s="19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3"/>
    </row>
    <row r="46" spans="1:55" s="8" customFormat="1" ht="19.5" customHeight="1" x14ac:dyDescent="0.45">
      <c r="A46" s="4">
        <v>3</v>
      </c>
      <c r="B46" s="4">
        <v>36</v>
      </c>
      <c r="C46" s="18">
        <f t="shared" si="1"/>
        <v>47027</v>
      </c>
      <c r="D46" s="18">
        <f t="shared" si="2"/>
        <v>45989</v>
      </c>
      <c r="E46" s="4" t="str">
        <f t="shared" si="0"/>
        <v>2028-10</v>
      </c>
      <c r="F46" s="2">
        <f ca="1">SUMIF($AL$160:$AM$201,E46,$AM$160:$AM$201)</f>
        <v>0</v>
      </c>
      <c r="G46" s="2">
        <f ca="1">SUMIF($AL$160:$AN$201,E46,$AN$160:$AN$201)</f>
        <v>0</v>
      </c>
      <c r="H46" s="2">
        <f ca="1">SUMIF($AL$160:$AO$201,E46,$AO$160:$AO$201)</f>
        <v>0</v>
      </c>
      <c r="I46" s="17">
        <f t="shared" si="3"/>
        <v>0</v>
      </c>
      <c r="J46" s="135"/>
      <c r="K46" s="135"/>
      <c r="L46" s="132">
        <v>15</v>
      </c>
      <c r="M46" s="141">
        <f>S44+1</f>
        <v>46055</v>
      </c>
      <c r="N46" s="141">
        <f>M46+1</f>
        <v>46056</v>
      </c>
      <c r="O46" s="141">
        <f t="shared" ref="O46:Q46" si="138">N46+1</f>
        <v>46057</v>
      </c>
      <c r="P46" s="141">
        <f t="shared" si="138"/>
        <v>46058</v>
      </c>
      <c r="Q46" s="141">
        <f t="shared" si="138"/>
        <v>46059</v>
      </c>
      <c r="R46" s="142">
        <f>Q46+1</f>
        <v>46060</v>
      </c>
      <c r="S46" s="143">
        <f>R46+1</f>
        <v>46061</v>
      </c>
      <c r="T46" s="135">
        <f t="shared" ref="T46" si="139">COUNTIF(M47:S47,"★")</f>
        <v>0</v>
      </c>
      <c r="U46" s="135"/>
      <c r="V46" s="135" t="str">
        <f>TEXT(M46,"YYYY-MM")</f>
        <v>2026-02</v>
      </c>
      <c r="W46" s="140" cm="1">
        <f t="array" ref="W46">SUMPRODUCT((M46:S46&gt;=$N$8)*(M46:S46 &lt;= $N$9)*(TEXT(M46:S46,"yyyy-mm")=V46)*(M47:S47 = "●"))</f>
        <v>0</v>
      </c>
      <c r="X46" s="140" cm="1">
        <f t="array" ref="X46">SUMPRODUCT((R46:S46&gt;=$N$8)*(R46:S46 &lt;= $N$9)*(TEXT(R46:S46,"yyyy-mm")=V46)*(R47:S47 = "▲"))</f>
        <v>0</v>
      </c>
      <c r="Y46" s="140" cm="1">
        <f t="array" ref="Y46">SUMPRODUCT((M46:S46&gt;=$N$8)*(M46:S46 &lt;= $N$9)*(TEXT(M46:S46,"yyyy-mm")=V46)*(M47:S47 = "★"))</f>
        <v>0</v>
      </c>
      <c r="Z46" s="135"/>
      <c r="AA46" s="135"/>
      <c r="AB46" s="132">
        <v>31</v>
      </c>
      <c r="AC46" s="141">
        <f>AI44+1</f>
        <v>46167</v>
      </c>
      <c r="AD46" s="141">
        <f t="shared" ref="AD46:AI46" si="140">AC46+1</f>
        <v>46168</v>
      </c>
      <c r="AE46" s="141">
        <f t="shared" si="140"/>
        <v>46169</v>
      </c>
      <c r="AF46" s="141">
        <f t="shared" si="140"/>
        <v>46170</v>
      </c>
      <c r="AG46" s="141">
        <f t="shared" si="140"/>
        <v>46171</v>
      </c>
      <c r="AH46" s="142">
        <f t="shared" si="140"/>
        <v>46172</v>
      </c>
      <c r="AI46" s="143">
        <f t="shared" si="140"/>
        <v>46173</v>
      </c>
      <c r="AJ46" s="68">
        <f t="shared" ref="AJ46" si="141">COUNTIF(AC47:AI47,"★")</f>
        <v>0</v>
      </c>
      <c r="AK46" s="68"/>
      <c r="AL46" s="68" t="str">
        <f>TEXT(AC46,"YYYY-MM")</f>
        <v>2026-05</v>
      </c>
      <c r="AM46" s="69" cm="1">
        <f t="array" ref="AM46">SUMPRODUCT((AC46:AI46&gt;=$N$8)*(AC46:AI46 &lt;= $N$9)*(TEXT(AC46:AI46,"yyyy-mm")=AL46)*(AC47:AI47 = "●"))</f>
        <v>0</v>
      </c>
      <c r="AN46" s="69" cm="1">
        <f t="array" ref="AN46">SUMPRODUCT((AH46:AI46&gt;=$N$8)*(AH46:AI46 &lt;= $N$9)*(TEXT(AH46:AI46,"yyyy-mm")=AL46)*(AH47:AI47 = "▲"))</f>
        <v>0</v>
      </c>
      <c r="AO46" s="69" cm="1">
        <f t="array" ref="AO46">SUMPRODUCT((AC46:AI46&gt;=$N$8)*(AC46:AI46 &lt;= $N$9)*(TEXT(AC46:AI46,"yyyy-mm")=AL46)*(AC47:AI47 = "★"))</f>
        <v>0</v>
      </c>
      <c r="AP46" s="68"/>
      <c r="AQ46" s="19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3"/>
    </row>
    <row r="47" spans="1:55" s="8" customFormat="1" ht="19.5" customHeight="1" thickBot="1" x14ac:dyDescent="0.5">
      <c r="A47" s="4"/>
      <c r="B47" s="4"/>
      <c r="C47" s="4"/>
      <c r="D47" s="4"/>
      <c r="E47" s="4"/>
      <c r="F47" s="2">
        <f ca="1">SUM(F10:F46)</f>
        <v>0</v>
      </c>
      <c r="G47" s="2">
        <f ca="1">SUM(G10:G46)</f>
        <v>0</v>
      </c>
      <c r="H47" s="2">
        <f ca="1">SUM(H10:H46)</f>
        <v>0</v>
      </c>
      <c r="I47" s="4" t="e">
        <f ca="1">AVERAGEIF(I10:I46,"&gt;0")</f>
        <v>#DIV/0!</v>
      </c>
      <c r="J47" s="135"/>
      <c r="K47" s="135" t="str">
        <f t="shared" ref="K47" si="142">IF(U47&gt;=0.285,"OK","NG")</f>
        <v>NG</v>
      </c>
      <c r="L47" s="136"/>
      <c r="M47" s="144"/>
      <c r="N47" s="144"/>
      <c r="O47" s="144"/>
      <c r="P47" s="144"/>
      <c r="Q47" s="144"/>
      <c r="R47" s="145"/>
      <c r="S47" s="146"/>
      <c r="T47" s="135">
        <f t="shared" ref="T47" si="143">COUNTIF(M47:S47,"●")</f>
        <v>0</v>
      </c>
      <c r="U47" s="147">
        <f t="shared" ref="U47" si="144">IF(COUNTA(M47:S47)=0,-1,IF(OR(COUNTIF(M47:S47,"▲")&gt;6,AND(M46&lt;$N$9,$N$9&lt;S46)),0.285,IF(T46+T47=0,0,T47/(T47+T46))))</f>
        <v>-1</v>
      </c>
      <c r="V47" s="135" t="str">
        <f>TEXT(S46,"YYYY-MM")</f>
        <v>2026-02</v>
      </c>
      <c r="W47" s="140" cm="1">
        <f t="array" ref="W47">IF(V47=V46,0,SUMPRODUCT((M46:S46&gt;=$N$8)*(M46:S46 &lt;= $N$9)*(TEXT(M46:S46,"yyyy-mm")=V47)*(M47:S47 = "●")))</f>
        <v>0</v>
      </c>
      <c r="X47" s="140" cm="1">
        <f t="array" ref="X47">IF(V47=V46,0,SUMPRODUCT((M46:S46&gt;=$N$8)*(M46:S46 &lt;= $N$9)*(TEXT(M46:S46,"yyyy-mm")=V47)*(M47:S47 = "▲")))</f>
        <v>0</v>
      </c>
      <c r="Y47" s="140" cm="1">
        <f t="array" ref="Y47">IF(V47=V46,0,SUMPRODUCT((M46:S46&gt;=$N$8)*(M46:S46 &lt;= $N$9)*(TEXT(M46:S46,"yyyy-mm")=V47)*(M47:S47 = "★")))</f>
        <v>0</v>
      </c>
      <c r="Z47" s="135"/>
      <c r="AA47" s="135" t="str">
        <f t="shared" ref="AA47" si="145">IF(AK47&gt;=0.285,"OK","NG")</f>
        <v>NG</v>
      </c>
      <c r="AB47" s="136"/>
      <c r="AC47" s="144"/>
      <c r="AD47" s="144"/>
      <c r="AE47" s="144"/>
      <c r="AF47" s="144"/>
      <c r="AG47" s="144"/>
      <c r="AH47" s="145"/>
      <c r="AI47" s="146"/>
      <c r="AJ47" s="68">
        <f t="shared" ref="AJ47" si="146">COUNTIF(AC47:AI47,"●")</f>
        <v>0</v>
      </c>
      <c r="AK47" s="70">
        <f t="shared" ref="AK47" si="147">IF(COUNTA(AC47:AI47)=0,-1,IF(OR(COUNTIF(AC47:AI47,"▲")&gt;6,AND(AC46&lt;$N$9,$N$9&lt;AI46)),0.285,IF(AJ46+AJ47=0,0,AJ47/(AJ47+AJ46))))</f>
        <v>-1</v>
      </c>
      <c r="AL47" s="68" t="str">
        <f>TEXT(AI46,"YYYY-MM")</f>
        <v>2026-05</v>
      </c>
      <c r="AM47" s="69" cm="1">
        <f t="array" ref="AM47">IF(AL47=AL46,0,SUMPRODUCT((AC46:AI46&gt;=$N$8)*(AC46:AI46 &lt;= $N$9)*(TEXT(AC46:AI46,"yyyy-mm")=AL47)*(AC47:AI47 = "●")))</f>
        <v>0</v>
      </c>
      <c r="AN47" s="69" cm="1">
        <f t="array" ref="AN47">IF(AL47=AL46,0,SUMPRODUCT((AC46:AI46&gt;=$N$8)*(AC46:AI46 &lt;= $N$9)*(TEXT(AC46:AI46,"yyyy-mm")=AL47)*(AC47:AI47 = "▲")))</f>
        <v>0</v>
      </c>
      <c r="AO47" s="69" cm="1">
        <f t="array" ref="AO47">IF(AL47=AL46,0,SUMPRODUCT((AC46:AI46&gt;=$N$8)*(AC46:AI46 &lt;= $N$9)*(TEXT(AC46:AI46,"yyyy-mm")=AL47)*(AC47:AI47 = "★")))</f>
        <v>0</v>
      </c>
      <c r="AP47" s="68"/>
      <c r="AQ47" s="19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3"/>
    </row>
    <row r="48" spans="1:55" s="8" customFormat="1" ht="19.5" customHeight="1" x14ac:dyDescent="0.45">
      <c r="A48" s="4"/>
      <c r="B48" s="4"/>
      <c r="C48" s="4"/>
      <c r="D48" s="4"/>
      <c r="E48" s="4"/>
      <c r="F48" s="4"/>
      <c r="G48" s="4"/>
      <c r="H48" s="4"/>
      <c r="I48" s="4"/>
      <c r="J48" s="135"/>
      <c r="K48" s="135"/>
      <c r="L48" s="132">
        <v>16</v>
      </c>
      <c r="M48" s="141">
        <f>S46+1</f>
        <v>46062</v>
      </c>
      <c r="N48" s="141">
        <f>M48+1</f>
        <v>46063</v>
      </c>
      <c r="O48" s="141">
        <f t="shared" ref="O48:Q48" si="148">N48+1</f>
        <v>46064</v>
      </c>
      <c r="P48" s="141">
        <f t="shared" si="148"/>
        <v>46065</v>
      </c>
      <c r="Q48" s="141">
        <f t="shared" si="148"/>
        <v>46066</v>
      </c>
      <c r="R48" s="142">
        <f>Q48+1</f>
        <v>46067</v>
      </c>
      <c r="S48" s="143">
        <f>R48+1</f>
        <v>46068</v>
      </c>
      <c r="T48" s="135">
        <f t="shared" ref="T48" si="149">COUNTIF(M49:S49,"★")</f>
        <v>0</v>
      </c>
      <c r="U48" s="135"/>
      <c r="V48" s="135" t="str">
        <f>TEXT(M48,"YYYY-MM")</f>
        <v>2026-02</v>
      </c>
      <c r="W48" s="140" cm="1">
        <f t="array" ref="W48">SUMPRODUCT((M48:S48&gt;=$N$8)*(M48:S48 &lt;= $N$9)*(TEXT(M48:S48,"yyyy-mm")=V48)*(M49:S49 = "●"))</f>
        <v>0</v>
      </c>
      <c r="X48" s="140" cm="1">
        <f t="array" ref="X48">SUMPRODUCT((R48:S48&gt;=$N$8)*(R48:S48 &lt;= $N$9)*(TEXT(R48:S48,"yyyy-mm")=V48)*(R49:S49 = "▲"))</f>
        <v>0</v>
      </c>
      <c r="Y48" s="140" cm="1">
        <f t="array" ref="Y48">SUMPRODUCT((M48:S48&gt;=$N$8)*(M48:S48 &lt;= $N$9)*(TEXT(M48:S48,"yyyy-mm")=V48)*(M49:S49 = "★"))</f>
        <v>0</v>
      </c>
      <c r="Z48" s="135"/>
      <c r="AA48" s="135"/>
      <c r="AB48" s="132">
        <v>32</v>
      </c>
      <c r="AC48" s="141">
        <f>AI46+1</f>
        <v>46174</v>
      </c>
      <c r="AD48" s="141">
        <f t="shared" ref="AD48:AI48" si="150">AC48+1</f>
        <v>46175</v>
      </c>
      <c r="AE48" s="141">
        <f t="shared" si="150"/>
        <v>46176</v>
      </c>
      <c r="AF48" s="141">
        <f t="shared" si="150"/>
        <v>46177</v>
      </c>
      <c r="AG48" s="141">
        <f t="shared" si="150"/>
        <v>46178</v>
      </c>
      <c r="AH48" s="142">
        <f t="shared" si="150"/>
        <v>46179</v>
      </c>
      <c r="AI48" s="143">
        <f t="shared" si="150"/>
        <v>46180</v>
      </c>
      <c r="AJ48" s="68">
        <f t="shared" ref="AJ48" si="151">COUNTIF(AC49:AI49,"★")</f>
        <v>0</v>
      </c>
      <c r="AK48" s="68"/>
      <c r="AL48" s="68" t="str">
        <f>TEXT(AC48,"YYYY-MM")</f>
        <v>2026-06</v>
      </c>
      <c r="AM48" s="69" cm="1">
        <f t="array" ref="AM48">SUMPRODUCT((AC48:AI48&gt;=$N$8)*(AC48:AI48 &lt;= $N$9)*(TEXT(AC48:AI48,"yyyy-mm")=AL48)*(AC49:AI49 = "●"))</f>
        <v>0</v>
      </c>
      <c r="AN48" s="69" cm="1">
        <f t="array" ref="AN48">SUMPRODUCT((AH48:AI48&gt;=$N$8)*(AH48:AI48 &lt;= $N$9)*(TEXT(AH48:AI48,"yyyy-mm")=AL48)*(AH49:AI49 = "▲"))</f>
        <v>0</v>
      </c>
      <c r="AO48" s="69" cm="1">
        <f t="array" ref="AO48">SUMPRODUCT((AC48:AI48&gt;=$N$8)*(AC48:AI48 &lt;= $N$9)*(TEXT(AC48:AI48,"yyyy-mm")=AL48)*(AC49:AI49 = "★"))</f>
        <v>0</v>
      </c>
      <c r="AP48" s="65"/>
      <c r="AQ48" s="7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3"/>
    </row>
    <row r="49" spans="1:55" s="8" customFormat="1" ht="19.5" customHeight="1" thickBot="1" x14ac:dyDescent="0.5">
      <c r="A49" s="4"/>
      <c r="B49" s="4"/>
      <c r="C49" s="4"/>
      <c r="D49" s="4"/>
      <c r="E49" s="4"/>
      <c r="F49" s="4"/>
      <c r="G49" s="4"/>
      <c r="H49" s="4"/>
      <c r="I49" s="4"/>
      <c r="J49" s="135"/>
      <c r="K49" s="135" t="str">
        <f t="shared" ref="K49" si="152">IF(U49&gt;=0.285,"OK","NG")</f>
        <v>NG</v>
      </c>
      <c r="L49" s="136"/>
      <c r="M49" s="144"/>
      <c r="N49" s="144"/>
      <c r="O49" s="144"/>
      <c r="P49" s="144"/>
      <c r="Q49" s="144"/>
      <c r="R49" s="145"/>
      <c r="S49" s="146"/>
      <c r="T49" s="135">
        <f t="shared" ref="T49" si="153">COUNTIF(M49:S49,"●")</f>
        <v>0</v>
      </c>
      <c r="U49" s="147">
        <f t="shared" ref="U49" si="154">IF(COUNTA(M49:S49)=0,-1,IF(OR(COUNTIF(M49:S49,"▲")&gt;6,AND(M48&lt;$N$9,$N$9&lt;S48)),0.285,IF(T48+T49=0,0,T49/(T49+T48))))</f>
        <v>-1</v>
      </c>
      <c r="V49" s="135" t="str">
        <f>TEXT(S48,"YYYY-MM")</f>
        <v>2026-02</v>
      </c>
      <c r="W49" s="140" cm="1">
        <f t="array" ref="W49">IF(V49=V48,0,SUMPRODUCT((M48:S48&gt;=$N$8)*(M48:S48 &lt;= $N$9)*(TEXT(M48:S48,"yyyy-mm")=V49)*(M49:S49 = "●")))</f>
        <v>0</v>
      </c>
      <c r="X49" s="140" cm="1">
        <f t="array" ref="X49">IF(V49=V48,0,SUMPRODUCT((M48:S48&gt;=$N$8)*(M48:S48 &lt;= $N$9)*(TEXT(M48:S48,"yyyy-mm")=V49)*(M49:S49 = "▲")))</f>
        <v>0</v>
      </c>
      <c r="Y49" s="140" cm="1">
        <f t="array" ref="Y49">IF(V49=V48,0,SUMPRODUCT((M48:S48&gt;=$N$8)*(M48:S48 &lt;= $N$9)*(TEXT(M48:S48,"yyyy-mm")=V49)*(M49:S49 = "★")))</f>
        <v>0</v>
      </c>
      <c r="Z49" s="135"/>
      <c r="AA49" s="135" t="str">
        <f t="shared" ref="AA49" si="155">IF(AK49&gt;=0.285,"OK","NG")</f>
        <v>NG</v>
      </c>
      <c r="AB49" s="136"/>
      <c r="AC49" s="144"/>
      <c r="AD49" s="144"/>
      <c r="AE49" s="144"/>
      <c r="AF49" s="144"/>
      <c r="AG49" s="144"/>
      <c r="AH49" s="145"/>
      <c r="AI49" s="146"/>
      <c r="AJ49" s="68">
        <f t="shared" ref="AJ49" si="156">COUNTIF(AC49:AI49,"●")</f>
        <v>0</v>
      </c>
      <c r="AK49" s="70">
        <f t="shared" ref="AK49" si="157">IF(COUNTA(AC49:AI49)=0,-1,IF(OR(COUNTIF(AC49:AI49,"▲")&gt;6,AND(AC48&lt;$N$9,$N$9&lt;AI48)),0.285,IF(AJ48+AJ49=0,0,AJ49/(AJ49+AJ48))))</f>
        <v>-1</v>
      </c>
      <c r="AL49" s="68" t="str">
        <f>TEXT(AI48,"YYYY-MM")</f>
        <v>2026-06</v>
      </c>
      <c r="AM49" s="69" cm="1">
        <f t="array" ref="AM49">IF(AL49=AL48,0,SUMPRODUCT((AC48:AI48&gt;=$N$8)*(AC48:AI48 &lt;= $N$9)*(TEXT(AC48:AI48,"yyyy-mm")=AL49)*(AC49:AI49 = "●")))</f>
        <v>0</v>
      </c>
      <c r="AN49" s="69" cm="1">
        <f t="array" ref="AN49">IF(AL49=AL48,0,SUMPRODUCT((AC48:AI48&gt;=$N$8)*(AC48:AI48 &lt;= $N$9)*(TEXT(AC48:AI48,"yyyy-mm")=AL49)*(AC49:AI49 = "▲")))</f>
        <v>0</v>
      </c>
      <c r="AO49" s="69" cm="1">
        <f t="array" ref="AO49">IF(AL49=AL48,0,SUMPRODUCT((AC48:AI48&gt;=$N$8)*(AC48:AI48 &lt;= $N$9)*(TEXT(AC48:AI48,"yyyy-mm")=AL49)*(AC49:AI49 = "★")))</f>
        <v>0</v>
      </c>
      <c r="AP49" s="65"/>
      <c r="AQ49" s="7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3"/>
    </row>
    <row r="50" spans="1:55" s="8" customFormat="1" ht="19.5" customHeight="1" x14ac:dyDescent="0.45">
      <c r="A50" s="4"/>
      <c r="B50" s="4"/>
      <c r="C50" s="4"/>
      <c r="D50" s="4"/>
      <c r="E50" s="4"/>
      <c r="F50" s="4"/>
      <c r="G50" s="4"/>
      <c r="H50" s="4"/>
      <c r="I50" s="4"/>
      <c r="J50" s="86"/>
      <c r="K50" s="87"/>
      <c r="L50" s="28"/>
      <c r="M50" s="28"/>
      <c r="N50" s="28"/>
      <c r="O50" s="28"/>
      <c r="P50" s="28"/>
      <c r="Q50" s="28"/>
      <c r="R50" s="28"/>
      <c r="S50" s="28"/>
      <c r="T50" s="86"/>
      <c r="U50" s="148">
        <f>IFERROR(AVERAGEIF(U18:U49,"&gt;-1"),0)</f>
        <v>0</v>
      </c>
      <c r="V50" s="86"/>
      <c r="W50" s="81"/>
      <c r="X50" s="81"/>
      <c r="Y50" s="81"/>
      <c r="Z50" s="86"/>
      <c r="AA50" s="88"/>
      <c r="AB50" s="28"/>
      <c r="AC50" s="28"/>
      <c r="AD50" s="28"/>
      <c r="AE50" s="28"/>
      <c r="AF50" s="28"/>
      <c r="AG50" s="28"/>
      <c r="AH50" s="28"/>
      <c r="AI50" s="28"/>
      <c r="AJ50" s="65"/>
      <c r="AK50" s="71">
        <f>IFERROR(AVERAGEIF(AK18:AK49,"&gt;-1"),0)</f>
        <v>0</v>
      </c>
      <c r="AL50" s="65"/>
      <c r="AM50" s="64"/>
      <c r="AN50" s="64"/>
      <c r="AO50" s="64"/>
      <c r="AP50" s="65"/>
      <c r="AQ50" s="7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3"/>
    </row>
    <row r="51" spans="1:55" s="8" customFormat="1" ht="23.25" customHeight="1" x14ac:dyDescent="0.45">
      <c r="A51" s="4"/>
      <c r="B51" s="4"/>
      <c r="C51" s="4"/>
      <c r="D51" s="4"/>
      <c r="E51" s="4"/>
      <c r="F51" s="4"/>
      <c r="G51" s="4"/>
      <c r="H51" s="4"/>
      <c r="I51" s="4"/>
      <c r="J51" s="75" t="s">
        <v>63</v>
      </c>
      <c r="K51" s="76"/>
      <c r="L51" s="76"/>
      <c r="M51" s="77"/>
      <c r="N51" s="78"/>
      <c r="O51" s="79"/>
      <c r="P51" s="79"/>
      <c r="Q51" s="79"/>
      <c r="R51" s="79"/>
      <c r="S51" s="79"/>
      <c r="T51" s="80"/>
      <c r="U51" s="80"/>
      <c r="V51" s="80"/>
      <c r="W51" s="81"/>
      <c r="X51" s="81"/>
      <c r="Y51" s="81"/>
      <c r="Z51" s="80"/>
      <c r="AA51" s="82"/>
      <c r="AB51" s="79"/>
      <c r="AC51" s="79"/>
      <c r="AD51" s="79"/>
      <c r="AE51" s="79"/>
      <c r="AF51" s="28"/>
      <c r="AG51" s="28"/>
      <c r="AH51" s="28"/>
      <c r="AI51" s="28"/>
      <c r="AJ51" s="65"/>
      <c r="AK51" s="71"/>
      <c r="AL51" s="65"/>
      <c r="AM51" s="64"/>
      <c r="AN51" s="64"/>
      <c r="AO51" s="64"/>
      <c r="AP51" s="65"/>
      <c r="AQ51" s="7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3"/>
    </row>
    <row r="52" spans="1:55" s="8" customFormat="1" ht="27" customHeight="1" x14ac:dyDescent="0.45">
      <c r="J52" s="83"/>
      <c r="K52" s="84"/>
      <c r="L52" s="84"/>
      <c r="M52" s="60" t="s">
        <v>95</v>
      </c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28"/>
      <c r="AI52" s="28"/>
      <c r="AJ52" s="65"/>
      <c r="AK52" s="65"/>
      <c r="AL52" s="65"/>
      <c r="AM52" s="64"/>
      <c r="AN52" s="64"/>
      <c r="AO52" s="64"/>
      <c r="AP52" s="65"/>
      <c r="AQ52" s="7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3"/>
    </row>
    <row r="53" spans="1:55" ht="19.5" customHeight="1" x14ac:dyDescent="0.45">
      <c r="J53" s="86"/>
      <c r="K53" s="87"/>
      <c r="L53" s="28"/>
      <c r="M53" s="28"/>
      <c r="N53" s="28"/>
      <c r="O53" s="28"/>
      <c r="P53" s="28"/>
      <c r="Q53" s="28"/>
      <c r="R53" s="28"/>
      <c r="S53" s="28"/>
      <c r="T53" s="86"/>
      <c r="U53" s="86"/>
      <c r="V53" s="86"/>
      <c r="W53" s="81"/>
      <c r="X53" s="81"/>
      <c r="Y53" s="81"/>
      <c r="Z53" s="86"/>
      <c r="AA53" s="88"/>
      <c r="AB53" s="28"/>
      <c r="AC53" s="28"/>
      <c r="AD53" s="28"/>
      <c r="AE53" s="28"/>
      <c r="AF53" s="28"/>
      <c r="AG53" s="28"/>
      <c r="AH53" s="28"/>
      <c r="AI53" s="28"/>
      <c r="AJ53" s="65"/>
      <c r="AK53" s="65"/>
      <c r="AL53" s="65"/>
      <c r="AM53" s="64"/>
      <c r="AN53" s="64"/>
      <c r="AO53" s="64"/>
      <c r="AP53" s="65"/>
    </row>
    <row r="54" spans="1:55" s="8" customFormat="1" ht="19.5" customHeight="1" x14ac:dyDescent="0.45">
      <c r="J54" s="86"/>
      <c r="K54" s="87"/>
      <c r="L54" s="28"/>
      <c r="M54" s="28"/>
      <c r="N54" s="28"/>
      <c r="O54" s="28"/>
      <c r="P54" s="28"/>
      <c r="Q54" s="28"/>
      <c r="R54" s="28"/>
      <c r="S54" s="28"/>
      <c r="T54" s="86"/>
      <c r="U54" s="86"/>
      <c r="V54" s="86"/>
      <c r="W54" s="81"/>
      <c r="X54" s="81"/>
      <c r="Y54" s="81"/>
      <c r="Z54" s="86"/>
      <c r="AA54" s="88"/>
      <c r="AB54" s="28"/>
      <c r="AC54" s="28"/>
      <c r="AD54" s="28"/>
      <c r="AE54" s="28"/>
      <c r="AF54" s="28"/>
      <c r="AG54" s="28"/>
      <c r="AH54" s="28"/>
      <c r="AI54" s="28"/>
      <c r="AJ54" s="65"/>
      <c r="AK54" s="65"/>
      <c r="AL54" s="65"/>
      <c r="AM54" s="64"/>
      <c r="AN54" s="64"/>
      <c r="AO54" s="64"/>
      <c r="AP54" s="68"/>
      <c r="AQ54" s="19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3"/>
    </row>
    <row r="55" spans="1:55" s="8" customFormat="1" ht="19.5" customHeight="1" thickBot="1" x14ac:dyDescent="0.5">
      <c r="J55" s="86"/>
      <c r="K55" s="87"/>
      <c r="L55" s="28"/>
      <c r="M55" s="28"/>
      <c r="N55" s="28"/>
      <c r="O55" s="28"/>
      <c r="P55" s="28"/>
      <c r="Q55" s="28"/>
      <c r="R55" s="28"/>
      <c r="S55" s="28"/>
      <c r="T55" s="86"/>
      <c r="U55" s="86"/>
      <c r="V55" s="86"/>
      <c r="W55" s="81"/>
      <c r="X55" s="81"/>
      <c r="Y55" s="81"/>
      <c r="Z55" s="86"/>
      <c r="AA55" s="88"/>
      <c r="AB55" s="28"/>
      <c r="AC55" s="28"/>
      <c r="AD55" s="28"/>
      <c r="AE55" s="28"/>
      <c r="AF55" s="28"/>
      <c r="AG55" s="28"/>
      <c r="AH55" s="28"/>
      <c r="AI55" s="28"/>
      <c r="AJ55" s="65"/>
      <c r="AK55" s="65"/>
      <c r="AL55" s="65"/>
      <c r="AM55" s="64"/>
      <c r="AN55" s="64"/>
      <c r="AO55" s="64"/>
      <c r="AP55" s="68"/>
      <c r="AQ55" s="19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3"/>
    </row>
    <row r="56" spans="1:55" s="8" customFormat="1" ht="19.5" customHeight="1" x14ac:dyDescent="0.45">
      <c r="J56" s="86"/>
      <c r="K56" s="86"/>
      <c r="L56" s="132" t="s">
        <v>47</v>
      </c>
      <c r="M56" s="133" t="str">
        <f>"実施状況（"&amp;YEAR(M58)&amp;"年～）"</f>
        <v>実施状況（2026年～）</v>
      </c>
      <c r="N56" s="133"/>
      <c r="O56" s="133"/>
      <c r="P56" s="133"/>
      <c r="Q56" s="133"/>
      <c r="R56" s="133"/>
      <c r="S56" s="134"/>
      <c r="T56" s="86"/>
      <c r="U56" s="86"/>
      <c r="V56" s="86"/>
      <c r="W56" s="81"/>
      <c r="X56" s="81"/>
      <c r="Y56" s="81"/>
      <c r="Z56" s="86"/>
      <c r="AA56" s="28"/>
      <c r="AB56" s="132" t="s">
        <v>47</v>
      </c>
      <c r="AC56" s="133" t="str">
        <f>"実施状況（"&amp;YEAR(AC58)&amp;"年～）"</f>
        <v>実施状況（2026年～）</v>
      </c>
      <c r="AD56" s="133"/>
      <c r="AE56" s="133"/>
      <c r="AF56" s="133"/>
      <c r="AG56" s="133"/>
      <c r="AH56" s="133"/>
      <c r="AI56" s="134"/>
      <c r="AJ56" s="65"/>
      <c r="AK56" s="65"/>
      <c r="AL56" s="65"/>
      <c r="AM56" s="64"/>
      <c r="AN56" s="64"/>
      <c r="AO56" s="64"/>
      <c r="AP56" s="68"/>
      <c r="AQ56" s="19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3"/>
    </row>
    <row r="57" spans="1:55" s="8" customFormat="1" ht="19.5" customHeight="1" thickBot="1" x14ac:dyDescent="0.5">
      <c r="J57" s="86"/>
      <c r="K57" s="135" t="s">
        <v>48</v>
      </c>
      <c r="L57" s="136"/>
      <c r="M57" s="137" t="s">
        <v>49</v>
      </c>
      <c r="N57" s="137" t="s">
        <v>50</v>
      </c>
      <c r="O57" s="137" t="s">
        <v>51</v>
      </c>
      <c r="P57" s="137" t="s">
        <v>52</v>
      </c>
      <c r="Q57" s="137" t="s">
        <v>53</v>
      </c>
      <c r="R57" s="138" t="s">
        <v>54</v>
      </c>
      <c r="S57" s="139" t="s">
        <v>55</v>
      </c>
      <c r="T57" s="135" t="s">
        <v>47</v>
      </c>
      <c r="U57" s="86" t="s">
        <v>56</v>
      </c>
      <c r="V57" s="86" t="s">
        <v>57</v>
      </c>
      <c r="W57" s="140" t="s">
        <v>38</v>
      </c>
      <c r="X57" s="140" t="s">
        <v>39</v>
      </c>
      <c r="Y57" s="140" t="s">
        <v>40</v>
      </c>
      <c r="Z57" s="86"/>
      <c r="AA57" s="135" t="s">
        <v>48</v>
      </c>
      <c r="AB57" s="136"/>
      <c r="AC57" s="137" t="s">
        <v>49</v>
      </c>
      <c r="AD57" s="137" t="s">
        <v>50</v>
      </c>
      <c r="AE57" s="137" t="s">
        <v>51</v>
      </c>
      <c r="AF57" s="137" t="s">
        <v>52</v>
      </c>
      <c r="AG57" s="137" t="s">
        <v>53</v>
      </c>
      <c r="AH57" s="138" t="s">
        <v>54</v>
      </c>
      <c r="AI57" s="139" t="s">
        <v>55</v>
      </c>
      <c r="AJ57" s="68" t="s">
        <v>47</v>
      </c>
      <c r="AK57" s="65" t="s">
        <v>56</v>
      </c>
      <c r="AL57" s="65" t="s">
        <v>57</v>
      </c>
      <c r="AM57" s="69" t="s">
        <v>38</v>
      </c>
      <c r="AN57" s="69" t="s">
        <v>39</v>
      </c>
      <c r="AO57" s="69" t="s">
        <v>40</v>
      </c>
      <c r="AP57" s="68"/>
      <c r="AQ57" s="19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3"/>
    </row>
    <row r="58" spans="1:55" s="8" customFormat="1" ht="19.5" customHeight="1" x14ac:dyDescent="0.45">
      <c r="J58" s="86"/>
      <c r="K58" s="135"/>
      <c r="L58" s="132">
        <v>33</v>
      </c>
      <c r="M58" s="141">
        <f>AI48+1</f>
        <v>46181</v>
      </c>
      <c r="N58" s="141">
        <f t="shared" ref="N58:S58" si="158">M58+1</f>
        <v>46182</v>
      </c>
      <c r="O58" s="141">
        <f t="shared" si="158"/>
        <v>46183</v>
      </c>
      <c r="P58" s="141">
        <f t="shared" si="158"/>
        <v>46184</v>
      </c>
      <c r="Q58" s="141">
        <f t="shared" si="158"/>
        <v>46185</v>
      </c>
      <c r="R58" s="142">
        <f t="shared" si="158"/>
        <v>46186</v>
      </c>
      <c r="S58" s="143">
        <f t="shared" si="158"/>
        <v>46187</v>
      </c>
      <c r="T58" s="135">
        <f t="shared" ref="T58" si="159">COUNTIF(M59:S59,"★")</f>
        <v>0</v>
      </c>
      <c r="U58" s="135"/>
      <c r="V58" s="135" t="str">
        <f>TEXT(M58,"YYYY-MM")</f>
        <v>2026-06</v>
      </c>
      <c r="W58" s="140" cm="1">
        <f t="array" ref="W58">SUMPRODUCT((M58:S58&gt;=$N$8)*(M58:S58 &lt;= $N$9)*(TEXT(M58:S58,"yyyy-mm")=V58)*(M59:S59 = "●"))</f>
        <v>0</v>
      </c>
      <c r="X58" s="140" cm="1">
        <f t="array" ref="X58">SUMPRODUCT((R58:S58&gt;=$N$8)*(R58:S58 &lt;= $N$9)*(TEXT(R58:S58,"yyyy-mm")=V58)*(R59:S59 = "▲"))</f>
        <v>0</v>
      </c>
      <c r="Y58" s="140" cm="1">
        <f t="array" ref="Y58">SUMPRODUCT((M58:S58&gt;=$N$8)*(M58:S58 &lt;= $N$9)*(TEXT(M58:S58,"yyyy-mm")=V58)*(M59:S59 = "★"))</f>
        <v>0</v>
      </c>
      <c r="Z58" s="135"/>
      <c r="AA58" s="135"/>
      <c r="AB58" s="132">
        <v>54</v>
      </c>
      <c r="AC58" s="141">
        <f>S98+1</f>
        <v>46328</v>
      </c>
      <c r="AD58" s="141">
        <f t="shared" ref="AD58:AI58" si="160">AC58+1</f>
        <v>46329</v>
      </c>
      <c r="AE58" s="141">
        <f t="shared" si="160"/>
        <v>46330</v>
      </c>
      <c r="AF58" s="141">
        <f t="shared" si="160"/>
        <v>46331</v>
      </c>
      <c r="AG58" s="141">
        <f t="shared" si="160"/>
        <v>46332</v>
      </c>
      <c r="AH58" s="142">
        <f t="shared" si="160"/>
        <v>46333</v>
      </c>
      <c r="AI58" s="143">
        <f t="shared" si="160"/>
        <v>46334</v>
      </c>
      <c r="AJ58" s="68">
        <f t="shared" ref="AJ58" si="161">COUNTIF(AC59:AI59,"★")</f>
        <v>0</v>
      </c>
      <c r="AK58" s="68"/>
      <c r="AL58" s="68" t="str">
        <f>TEXT(AC58,"YYYY-MM")</f>
        <v>2026-11</v>
      </c>
      <c r="AM58" s="69" cm="1">
        <f t="array" ref="AM58">SUMPRODUCT((AC58:AI58&gt;=$N$8)*(AC58:AI58 &lt;= $N$9)*(TEXT(AC58:AI58,"yyyy-mm")=AL58)*(AC59:AI59 = "●"))</f>
        <v>0</v>
      </c>
      <c r="AN58" s="69" cm="1">
        <f t="array" ref="AN58">SUMPRODUCT((AH58:AI58&gt;=$N$8)*(AH58:AI58 &lt;= $N$9)*(TEXT(AH58:AI58,"yyyy-mm")=AL58)*(AH59:AI59 = "▲"))</f>
        <v>0</v>
      </c>
      <c r="AO58" s="69" cm="1">
        <f t="array" ref="AO58">SUMPRODUCT((AC58:AI58&gt;=$N$8)*(AC58:AI58 &lt;= $N$9)*(TEXT(AC58:AI58,"yyyy-mm")=AL58)*(AC59:AI59 = "★"))</f>
        <v>0</v>
      </c>
      <c r="AP58" s="68"/>
      <c r="AQ58" s="19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3"/>
    </row>
    <row r="59" spans="1:55" s="8" customFormat="1" ht="19.5" customHeight="1" thickBot="1" x14ac:dyDescent="0.5">
      <c r="J59" s="86"/>
      <c r="K59" s="135" t="str">
        <f>IF(U59&gt;=0.285,"OK","NG")</f>
        <v>NG</v>
      </c>
      <c r="L59" s="136"/>
      <c r="M59" s="144"/>
      <c r="N59" s="144"/>
      <c r="O59" s="144"/>
      <c r="P59" s="144"/>
      <c r="Q59" s="144"/>
      <c r="R59" s="145"/>
      <c r="S59" s="146"/>
      <c r="T59" s="135">
        <f t="shared" ref="T59" si="162">COUNTIF(M59:S59,"●")</f>
        <v>0</v>
      </c>
      <c r="U59" s="147">
        <f>IF(COUNTA(M59:S59)=0,-1,IF(OR(COUNTIF(M59:S59,"▲")&gt;6,AND(M58&lt;$N$9,$N$9&lt;S58)),0.285,IF(T58+T59=0,0,T59/(T59+T58))))</f>
        <v>-1</v>
      </c>
      <c r="V59" s="135" t="str">
        <f>TEXT(S58,"YYYY-MM")</f>
        <v>2026-06</v>
      </c>
      <c r="W59" s="140" cm="1">
        <f t="array" ref="W59">IF(V59=V58,0,SUMPRODUCT((M58:S58&gt;=$N$8)*(M58:S58 &lt;= $N$9)*(TEXT(M58:S58,"yyyy-mm")=V59)*(M59:S59 = "●")))</f>
        <v>0</v>
      </c>
      <c r="X59" s="140" cm="1">
        <f t="array" ref="X59">IF(V59=V58,0,SUMPRODUCT((M58:S58&gt;=$N$8)*(M58:S58 &lt;= $N$9)*(TEXT(M58:S58,"yyyy-mm")=V59)*(M59:S59 = "▲")))</f>
        <v>0</v>
      </c>
      <c r="Y59" s="140" cm="1">
        <f t="array" ref="Y59">IF(V59=V58,0,SUMPRODUCT((M58:S58&gt;=$N$8)*(M58:S58 &lt;= $N$9)*(TEXT(M58:S58,"yyyy-mm")=V59)*(M59:S59 = "★")))</f>
        <v>0</v>
      </c>
      <c r="Z59" s="135"/>
      <c r="AA59" s="135" t="str">
        <f>IF(AK59&gt;=0.285,"OK","NG")</f>
        <v>NG</v>
      </c>
      <c r="AB59" s="136"/>
      <c r="AC59" s="144"/>
      <c r="AD59" s="144"/>
      <c r="AE59" s="144"/>
      <c r="AF59" s="144"/>
      <c r="AG59" s="144"/>
      <c r="AH59" s="145"/>
      <c r="AI59" s="146"/>
      <c r="AJ59" s="68">
        <f t="shared" ref="AJ59" si="163">COUNTIF(AC59:AI59,"●")</f>
        <v>0</v>
      </c>
      <c r="AK59" s="70">
        <f>IF(COUNTA(AC59:AI59)=0,-1,IF(OR(COUNTIF(AC59:AI59,"▲")&gt;6,AND(AC58&lt;$N$9,$N$9&lt;AI58)),0.285,IF(AJ58+AJ59=0,0,AJ59/(AJ59+AJ58))))</f>
        <v>-1</v>
      </c>
      <c r="AL59" s="68" t="str">
        <f>TEXT(AI58,"YYYY-MM")</f>
        <v>2026-11</v>
      </c>
      <c r="AM59" s="69" cm="1">
        <f t="array" ref="AM59">IF(AL59=AL58,0,SUMPRODUCT((AC58:AI58&gt;=$N$8)*(AC58:AI58 &lt;= $N$9)*(TEXT(AC58:AI58,"yyyy-mm")=AL59)*(AC59:AI59 = "●")))</f>
        <v>0</v>
      </c>
      <c r="AN59" s="69" cm="1">
        <f t="array" ref="AN59">IF(AL59=AL58,0,SUMPRODUCT((AC58:AI58&gt;=$N$8)*(AC58:AI58 &lt;= $N$9)*(TEXT(AC58:AI58,"yyyy-mm")=AL59)*(AC59:AI59 = "▲")))</f>
        <v>0</v>
      </c>
      <c r="AO59" s="69" cm="1">
        <f t="array" ref="AO59">IF(AL59=AL58,0,SUMPRODUCT((AC58:AI58&gt;=$N$8)*(AC58:AI58 &lt;= $N$9)*(TEXT(AC58:AI58,"yyyy-mm")=AL59)*(AC59:AI59 = "★")))</f>
        <v>0</v>
      </c>
      <c r="AP59" s="68"/>
      <c r="AQ59" s="19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3"/>
    </row>
    <row r="60" spans="1:55" s="8" customFormat="1" ht="19.5" customHeight="1" x14ac:dyDescent="0.45">
      <c r="J60" s="86"/>
      <c r="K60" s="135"/>
      <c r="L60" s="132">
        <v>34</v>
      </c>
      <c r="M60" s="141">
        <f>S58+1</f>
        <v>46188</v>
      </c>
      <c r="N60" s="141">
        <f t="shared" ref="N60:S60" si="164">M60+1</f>
        <v>46189</v>
      </c>
      <c r="O60" s="141">
        <f t="shared" si="164"/>
        <v>46190</v>
      </c>
      <c r="P60" s="141">
        <f t="shared" si="164"/>
        <v>46191</v>
      </c>
      <c r="Q60" s="141">
        <f t="shared" si="164"/>
        <v>46192</v>
      </c>
      <c r="R60" s="142">
        <f t="shared" si="164"/>
        <v>46193</v>
      </c>
      <c r="S60" s="143">
        <f t="shared" si="164"/>
        <v>46194</v>
      </c>
      <c r="T60" s="135">
        <f t="shared" ref="T60" si="165">COUNTIF(M61:S61,"★")</f>
        <v>0</v>
      </c>
      <c r="U60" s="135"/>
      <c r="V60" s="135" t="str">
        <f>TEXT(M60,"YYYY-MM")</f>
        <v>2026-06</v>
      </c>
      <c r="W60" s="140" cm="1">
        <f t="array" ref="W60">SUMPRODUCT((M60:S60&gt;=$N$8)*(M60:S60 &lt;= $N$9)*(TEXT(M60:S60,"yyyy-mm")=V60)*(M61:S61 = "●"))</f>
        <v>0</v>
      </c>
      <c r="X60" s="140" cm="1">
        <f t="array" ref="X60">SUMPRODUCT((R60:S60&gt;=$N$8)*(R60:S60 &lt;= $N$9)*(TEXT(R60:S60,"yyyy-mm")=V60)*(R61:S61 = "▲"))</f>
        <v>0</v>
      </c>
      <c r="Y60" s="140" cm="1">
        <f t="array" ref="Y60">SUMPRODUCT((M60:S60&gt;=$N$8)*(M60:S60 &lt;= $N$9)*(TEXT(M60:S60,"yyyy-mm")=V60)*(M61:S61 = "★"))</f>
        <v>0</v>
      </c>
      <c r="Z60" s="135"/>
      <c r="AA60" s="135"/>
      <c r="AB60" s="132">
        <v>55</v>
      </c>
      <c r="AC60" s="141">
        <f>AI58+1</f>
        <v>46335</v>
      </c>
      <c r="AD60" s="141">
        <f t="shared" ref="AD60:AI60" si="166">AC60+1</f>
        <v>46336</v>
      </c>
      <c r="AE60" s="141">
        <f t="shared" si="166"/>
        <v>46337</v>
      </c>
      <c r="AF60" s="141">
        <f t="shared" si="166"/>
        <v>46338</v>
      </c>
      <c r="AG60" s="141">
        <f t="shared" si="166"/>
        <v>46339</v>
      </c>
      <c r="AH60" s="142">
        <f t="shared" si="166"/>
        <v>46340</v>
      </c>
      <c r="AI60" s="143">
        <f t="shared" si="166"/>
        <v>46341</v>
      </c>
      <c r="AJ60" s="68">
        <f t="shared" ref="AJ60" si="167">COUNTIF(AC61:AI61,"★")</f>
        <v>0</v>
      </c>
      <c r="AK60" s="68"/>
      <c r="AL60" s="68" t="str">
        <f>TEXT(AC60,"YYYY-MM")</f>
        <v>2026-11</v>
      </c>
      <c r="AM60" s="69" cm="1">
        <f t="array" ref="AM60">SUMPRODUCT((AC60:AI60&gt;=$N$8)*(AC60:AI60 &lt;= $N$9)*(TEXT(AC60:AI60,"yyyy-mm")=AL60)*(AC61:AI61 = "●"))</f>
        <v>0</v>
      </c>
      <c r="AN60" s="69" cm="1">
        <f t="array" ref="AN60">SUMPRODUCT((AH60:AI60&gt;=$N$8)*(AH60:AI60 &lt;= $N$9)*(TEXT(AH60:AI60,"yyyy-mm")=AL60)*(AH61:AI61 = "▲"))</f>
        <v>0</v>
      </c>
      <c r="AO60" s="69" cm="1">
        <f t="array" ref="AO60">SUMPRODUCT((AC60:AI60&gt;=$N$8)*(AC60:AI60 &lt;= $N$9)*(TEXT(AC60:AI60,"yyyy-mm")=AL60)*(AC61:AI61 = "★"))</f>
        <v>0</v>
      </c>
      <c r="AP60" s="68"/>
      <c r="AQ60" s="19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3"/>
    </row>
    <row r="61" spans="1:55" s="8" customFormat="1" ht="19.5" customHeight="1" thickBot="1" x14ac:dyDescent="0.5">
      <c r="J61" s="86"/>
      <c r="K61" s="135" t="str">
        <f t="shared" ref="K61" si="168">IF(U61&gt;=0.285,"OK","NG")</f>
        <v>NG</v>
      </c>
      <c r="L61" s="136"/>
      <c r="M61" s="144"/>
      <c r="N61" s="144"/>
      <c r="O61" s="144"/>
      <c r="P61" s="144"/>
      <c r="Q61" s="144"/>
      <c r="R61" s="145"/>
      <c r="S61" s="146"/>
      <c r="T61" s="135">
        <f t="shared" ref="T61" si="169">COUNTIF(M61:S61,"●")</f>
        <v>0</v>
      </c>
      <c r="U61" s="147">
        <f t="shared" ref="U61" si="170">IF(COUNTA(M61:S61)=0,-1,IF(OR(COUNTIF(M61:S61,"▲")&gt;6,AND(M60&lt;$N$9,$N$9&lt;S60)),0.285,IF(T60+T61=0,0,T61/(T61+T60))))</f>
        <v>-1</v>
      </c>
      <c r="V61" s="135" t="str">
        <f>TEXT(S60,"YYYY-MM")</f>
        <v>2026-06</v>
      </c>
      <c r="W61" s="140" cm="1">
        <f t="array" ref="W61">IF(V61=V60,0,SUMPRODUCT((M60:S60&gt;=$N$8)*(M60:S60 &lt;= $N$9)*(TEXT(M60:S60,"yyyy-mm")=V61)*(M61:S61 = "●")))</f>
        <v>0</v>
      </c>
      <c r="X61" s="140" cm="1">
        <f t="array" ref="X61">IF(V61=V60,0,SUMPRODUCT((M60:S60&gt;=$N$8)*(M60:S60 &lt;= $N$9)*(TEXT(M60:S60,"yyyy-mm")=V61)*(M61:S61 = "▲")))</f>
        <v>0</v>
      </c>
      <c r="Y61" s="140" cm="1">
        <f t="array" ref="Y61">IF(V61=V60,0,SUMPRODUCT((M60:S60&gt;=$N$8)*(M60:S60 &lt;= $N$9)*(TEXT(M60:S60,"yyyy-mm")=V61)*(M61:S61 = "★")))</f>
        <v>0</v>
      </c>
      <c r="Z61" s="135"/>
      <c r="AA61" s="135" t="str">
        <f t="shared" ref="AA61" si="171">IF(AK61&gt;=0.285,"OK","NG")</f>
        <v>NG</v>
      </c>
      <c r="AB61" s="136"/>
      <c r="AC61" s="144"/>
      <c r="AD61" s="144"/>
      <c r="AE61" s="144"/>
      <c r="AF61" s="144"/>
      <c r="AG61" s="144"/>
      <c r="AH61" s="145"/>
      <c r="AI61" s="146"/>
      <c r="AJ61" s="68">
        <f t="shared" ref="AJ61" si="172">COUNTIF(AC61:AI61,"●")</f>
        <v>0</v>
      </c>
      <c r="AK61" s="70">
        <f t="shared" ref="AK61" si="173">IF(COUNTA(AC61:AI61)=0,-1,IF(OR(COUNTIF(AC61:AI61,"▲")&gt;6,AND(AC60&lt;$N$9,$N$9&lt;AI60)),0.285,IF(AJ60+AJ61=0,0,AJ61/(AJ61+AJ60))))</f>
        <v>-1</v>
      </c>
      <c r="AL61" s="68" t="str">
        <f>TEXT(AI60,"YYYY-MM")</f>
        <v>2026-11</v>
      </c>
      <c r="AM61" s="69" cm="1">
        <f t="array" ref="AM61">IF(AL61=AL60,0,SUMPRODUCT((AC60:AI60&gt;=$N$8)*(AC60:AI60 &lt;= $N$9)*(TEXT(AC60:AI60,"yyyy-mm")=AL61)*(AC61:AI61 = "●")))</f>
        <v>0</v>
      </c>
      <c r="AN61" s="69" cm="1">
        <f t="array" ref="AN61">IF(AL61=AL60,0,SUMPRODUCT((AC60:AI60&gt;=$N$8)*(AC60:AI60 &lt;= $N$9)*(TEXT(AC60:AI60,"yyyy-mm")=AL61)*(AC61:AI61 = "▲")))</f>
        <v>0</v>
      </c>
      <c r="AO61" s="69" cm="1">
        <f t="array" ref="AO61">IF(AL61=AL60,0,SUMPRODUCT((AC60:AI60&gt;=$N$8)*(AC60:AI60 &lt;= $N$9)*(TEXT(AC60:AI60,"yyyy-mm")=AL61)*(AC61:AI61 = "★")))</f>
        <v>0</v>
      </c>
      <c r="AP61" s="68"/>
      <c r="AQ61" s="19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3"/>
    </row>
    <row r="62" spans="1:55" s="8" customFormat="1" ht="19.5" customHeight="1" x14ac:dyDescent="0.45">
      <c r="J62" s="86"/>
      <c r="K62" s="135"/>
      <c r="L62" s="132">
        <v>35</v>
      </c>
      <c r="M62" s="141">
        <f>S60+1</f>
        <v>46195</v>
      </c>
      <c r="N62" s="141">
        <f t="shared" ref="N62:S62" si="174">M62+1</f>
        <v>46196</v>
      </c>
      <c r="O62" s="141">
        <f t="shared" si="174"/>
        <v>46197</v>
      </c>
      <c r="P62" s="141">
        <f t="shared" si="174"/>
        <v>46198</v>
      </c>
      <c r="Q62" s="141">
        <f t="shared" si="174"/>
        <v>46199</v>
      </c>
      <c r="R62" s="142">
        <f t="shared" si="174"/>
        <v>46200</v>
      </c>
      <c r="S62" s="143">
        <f t="shared" si="174"/>
        <v>46201</v>
      </c>
      <c r="T62" s="135">
        <f t="shared" ref="T62" si="175">COUNTIF(M63:S63,"★")</f>
        <v>0</v>
      </c>
      <c r="U62" s="135"/>
      <c r="V62" s="135" t="str">
        <f>TEXT(M62,"YYYY-MM")</f>
        <v>2026-06</v>
      </c>
      <c r="W62" s="140" cm="1">
        <f t="array" ref="W62">SUMPRODUCT((M62:S62&gt;=$N$8)*(M62:S62 &lt;= $N$9)*(TEXT(M62:S62,"yyyy-mm")=V62)*(M63:S63 = "●"))</f>
        <v>0</v>
      </c>
      <c r="X62" s="140" cm="1">
        <f t="array" ref="X62">SUMPRODUCT((R62:S62&gt;=$N$8)*(R62:S62 &lt;= $N$9)*(TEXT(R62:S62,"yyyy-mm")=V62)*(R63:S63 = "▲"))</f>
        <v>0</v>
      </c>
      <c r="Y62" s="140" cm="1">
        <f t="array" ref="Y62">SUMPRODUCT((M62:S62&gt;=$N$8)*(M62:S62 &lt;= $N$9)*(TEXT(M62:S62,"yyyy-mm")=V62)*(M63:S63 = "★"))</f>
        <v>0</v>
      </c>
      <c r="Z62" s="135"/>
      <c r="AA62" s="135"/>
      <c r="AB62" s="132">
        <v>56</v>
      </c>
      <c r="AC62" s="141">
        <f>AI60+1</f>
        <v>46342</v>
      </c>
      <c r="AD62" s="141">
        <f t="shared" ref="AD62:AI62" si="176">AC62+1</f>
        <v>46343</v>
      </c>
      <c r="AE62" s="141">
        <f t="shared" si="176"/>
        <v>46344</v>
      </c>
      <c r="AF62" s="141">
        <f t="shared" si="176"/>
        <v>46345</v>
      </c>
      <c r="AG62" s="141">
        <f t="shared" si="176"/>
        <v>46346</v>
      </c>
      <c r="AH62" s="142">
        <f t="shared" si="176"/>
        <v>46347</v>
      </c>
      <c r="AI62" s="143">
        <f t="shared" si="176"/>
        <v>46348</v>
      </c>
      <c r="AJ62" s="68">
        <f t="shared" ref="AJ62" si="177">COUNTIF(AC63:AI63,"★")</f>
        <v>0</v>
      </c>
      <c r="AK62" s="68"/>
      <c r="AL62" s="68" t="str">
        <f>TEXT(AC62,"YYYY-MM")</f>
        <v>2026-11</v>
      </c>
      <c r="AM62" s="69" cm="1">
        <f t="array" ref="AM62">SUMPRODUCT((AC62:AI62&gt;=$N$8)*(AC62:AI62 &lt;= $N$9)*(TEXT(AC62:AI62,"yyyy-mm")=AL62)*(AC63:AI63 = "●"))</f>
        <v>0</v>
      </c>
      <c r="AN62" s="69" cm="1">
        <f t="array" ref="AN62">SUMPRODUCT((AH62:AI62&gt;=$N$8)*(AH62:AI62 &lt;= $N$9)*(TEXT(AH62:AI62,"yyyy-mm")=AL62)*(AH63:AI63 = "▲"))</f>
        <v>0</v>
      </c>
      <c r="AO62" s="69" cm="1">
        <f t="array" ref="AO62">SUMPRODUCT((AC62:AI62&gt;=$N$8)*(AC62:AI62 &lt;= $N$9)*(TEXT(AC62:AI62,"yyyy-mm")=AL62)*(AC63:AI63 = "★"))</f>
        <v>0</v>
      </c>
      <c r="AP62" s="68"/>
      <c r="AQ62" s="19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3"/>
    </row>
    <row r="63" spans="1:55" s="8" customFormat="1" ht="19.5" customHeight="1" thickBot="1" x14ac:dyDescent="0.5">
      <c r="J63" s="86"/>
      <c r="K63" s="135" t="str">
        <f t="shared" ref="K63" si="178">IF(U63&gt;=0.285,"OK","NG")</f>
        <v>NG</v>
      </c>
      <c r="L63" s="136"/>
      <c r="M63" s="144"/>
      <c r="N63" s="144"/>
      <c r="O63" s="144"/>
      <c r="P63" s="144"/>
      <c r="Q63" s="144"/>
      <c r="R63" s="145"/>
      <c r="S63" s="146"/>
      <c r="T63" s="135">
        <f t="shared" ref="T63" si="179">COUNTIF(M63:S63,"●")</f>
        <v>0</v>
      </c>
      <c r="U63" s="147">
        <f t="shared" ref="U63" si="180">IF(COUNTA(M63:S63)=0,-1,IF(OR(COUNTIF(M63:S63,"▲")&gt;6,AND(M62&lt;$N$9,$N$9&lt;S62)),0.285,IF(T62+T63=0,0,T63/(T63+T62))))</f>
        <v>-1</v>
      </c>
      <c r="V63" s="135" t="str">
        <f>TEXT(S62,"YYYY-MM")</f>
        <v>2026-06</v>
      </c>
      <c r="W63" s="140" cm="1">
        <f t="array" ref="W63">IF(V63=V62,0,SUMPRODUCT((M62:S62&gt;=$N$8)*(M62:S62 &lt;= $N$9)*(TEXT(M62:S62,"yyyy-mm")=V63)*(M63:S63 = "●")))</f>
        <v>0</v>
      </c>
      <c r="X63" s="140" cm="1">
        <f t="array" ref="X63">IF(V63=V62,0,SUMPRODUCT((M62:S62&gt;=$N$8)*(M62:S62 &lt;= $N$9)*(TEXT(M62:S62,"yyyy-mm")=V63)*(M63:S63 = "▲")))</f>
        <v>0</v>
      </c>
      <c r="Y63" s="140" cm="1">
        <f t="array" ref="Y63">IF(V63=V62,0,SUMPRODUCT((M62:S62&gt;=$N$8)*(M62:S62 &lt;= $N$9)*(TEXT(M62:S62,"yyyy-mm")=V63)*(M63:S63 = "★")))</f>
        <v>0</v>
      </c>
      <c r="Z63" s="135"/>
      <c r="AA63" s="135" t="str">
        <f t="shared" ref="AA63" si="181">IF(AK63&gt;=0.285,"OK","NG")</f>
        <v>NG</v>
      </c>
      <c r="AB63" s="136"/>
      <c r="AC63" s="144"/>
      <c r="AD63" s="144"/>
      <c r="AE63" s="144"/>
      <c r="AF63" s="144"/>
      <c r="AG63" s="144"/>
      <c r="AH63" s="145"/>
      <c r="AI63" s="146"/>
      <c r="AJ63" s="68">
        <f t="shared" ref="AJ63" si="182">COUNTIF(AC63:AI63,"●")</f>
        <v>0</v>
      </c>
      <c r="AK63" s="70">
        <f t="shared" ref="AK63" si="183">IF(COUNTA(AC63:AI63)=0,-1,IF(OR(COUNTIF(AC63:AI63,"▲")&gt;6,AND(AC62&lt;$N$9,$N$9&lt;AI62)),0.285,IF(AJ62+AJ63=0,0,AJ63/(AJ63+AJ62))))</f>
        <v>-1</v>
      </c>
      <c r="AL63" s="68" t="str">
        <f>TEXT(AI62,"YYYY-MM")</f>
        <v>2026-11</v>
      </c>
      <c r="AM63" s="69" cm="1">
        <f t="array" ref="AM63">IF(AL63=AL62,0,SUMPRODUCT((AC62:AI62&gt;=$N$8)*(AC62:AI62 &lt;= $N$9)*(TEXT(AC62:AI62,"yyyy-mm")=AL63)*(AC63:AI63 = "●")))</f>
        <v>0</v>
      </c>
      <c r="AN63" s="69" cm="1">
        <f t="array" ref="AN63">IF(AL63=AL62,0,SUMPRODUCT((AC62:AI62&gt;=$N$8)*(AC62:AI62 &lt;= $N$9)*(TEXT(AC62:AI62,"yyyy-mm")=AL63)*(AC63:AI63 = "▲")))</f>
        <v>0</v>
      </c>
      <c r="AO63" s="69" cm="1">
        <f t="array" ref="AO63">IF(AL63=AL62,0,SUMPRODUCT((AC62:AI62&gt;=$N$8)*(AC62:AI62 &lt;= $N$9)*(TEXT(AC62:AI62,"yyyy-mm")=AL63)*(AC63:AI63 = "★")))</f>
        <v>0</v>
      </c>
      <c r="AP63" s="68"/>
      <c r="AQ63" s="19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3"/>
    </row>
    <row r="64" spans="1:55" s="8" customFormat="1" ht="19.5" customHeight="1" x14ac:dyDescent="0.45">
      <c r="J64" s="86"/>
      <c r="K64" s="135"/>
      <c r="L64" s="132">
        <v>36</v>
      </c>
      <c r="M64" s="141">
        <f>S62+1</f>
        <v>46202</v>
      </c>
      <c r="N64" s="141">
        <f t="shared" ref="N64:S64" si="184">M64+1</f>
        <v>46203</v>
      </c>
      <c r="O64" s="141">
        <f t="shared" si="184"/>
        <v>46204</v>
      </c>
      <c r="P64" s="141">
        <f t="shared" si="184"/>
        <v>46205</v>
      </c>
      <c r="Q64" s="141">
        <f t="shared" si="184"/>
        <v>46206</v>
      </c>
      <c r="R64" s="142">
        <f t="shared" si="184"/>
        <v>46207</v>
      </c>
      <c r="S64" s="143">
        <f t="shared" si="184"/>
        <v>46208</v>
      </c>
      <c r="T64" s="135">
        <f t="shared" ref="T64" si="185">COUNTIF(M65:S65,"★")</f>
        <v>0</v>
      </c>
      <c r="U64" s="135"/>
      <c r="V64" s="135" t="str">
        <f>TEXT(M64,"YYYY-MM")</f>
        <v>2026-06</v>
      </c>
      <c r="W64" s="140" cm="1">
        <f t="array" ref="W64">SUMPRODUCT((M64:S64&gt;=$N$8)*(M64:S64 &lt;= $N$9)*(TEXT(M64:S64,"yyyy-mm")=V64)*(M65:S65 = "●"))</f>
        <v>0</v>
      </c>
      <c r="X64" s="140" cm="1">
        <f t="array" ref="X64">SUMPRODUCT((R64:S64&gt;=$N$8)*(R64:S64 &lt;= $N$9)*(TEXT(R64:S64,"yyyy-mm")=V64)*(R65:S65 = "▲"))</f>
        <v>0</v>
      </c>
      <c r="Y64" s="140" cm="1">
        <f t="array" ref="Y64">SUMPRODUCT((M64:S64&gt;=$N$8)*(M64:S64 &lt;= $N$9)*(TEXT(M64:S64,"yyyy-mm")=V64)*(M65:S65 = "★"))</f>
        <v>0</v>
      </c>
      <c r="Z64" s="135"/>
      <c r="AA64" s="135"/>
      <c r="AB64" s="132">
        <v>57</v>
      </c>
      <c r="AC64" s="141">
        <f>AI62+1</f>
        <v>46349</v>
      </c>
      <c r="AD64" s="141">
        <f t="shared" ref="AD64:AI64" si="186">AC64+1</f>
        <v>46350</v>
      </c>
      <c r="AE64" s="141">
        <f t="shared" si="186"/>
        <v>46351</v>
      </c>
      <c r="AF64" s="141">
        <f t="shared" si="186"/>
        <v>46352</v>
      </c>
      <c r="AG64" s="141">
        <f t="shared" si="186"/>
        <v>46353</v>
      </c>
      <c r="AH64" s="142">
        <f t="shared" si="186"/>
        <v>46354</v>
      </c>
      <c r="AI64" s="143">
        <f t="shared" si="186"/>
        <v>46355</v>
      </c>
      <c r="AJ64" s="68">
        <f t="shared" ref="AJ64" si="187">COUNTIF(AC65:AI65,"★")</f>
        <v>0</v>
      </c>
      <c r="AK64" s="68"/>
      <c r="AL64" s="68" t="str">
        <f>TEXT(AC64,"YYYY-MM")</f>
        <v>2026-11</v>
      </c>
      <c r="AM64" s="69" cm="1">
        <f t="array" ref="AM64">SUMPRODUCT((AC64:AI64&gt;=$N$8)*(AC64:AI64 &lt;= $N$9)*(TEXT(AC64:AI64,"yyyy-mm")=AL64)*(AC65:AI65 = "●"))</f>
        <v>0</v>
      </c>
      <c r="AN64" s="69" cm="1">
        <f t="array" ref="AN64">SUMPRODUCT((AH64:AI64&gt;=$N$8)*(AH64:AI64 &lt;= $N$9)*(TEXT(AH64:AI64,"yyyy-mm")=AL64)*(AH65:AI65 = "▲"))</f>
        <v>0</v>
      </c>
      <c r="AO64" s="69" cm="1">
        <f t="array" ref="AO64">SUMPRODUCT((AC64:AI64&gt;=$N$8)*(AC64:AI64 &lt;= $N$9)*(TEXT(AC64:AI64,"yyyy-mm")=AL64)*(AC65:AI65 = "★"))</f>
        <v>0</v>
      </c>
      <c r="AP64" s="68"/>
      <c r="AQ64" s="19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3"/>
    </row>
    <row r="65" spans="10:55" s="8" customFormat="1" ht="19.5" customHeight="1" thickBot="1" x14ac:dyDescent="0.5">
      <c r="J65" s="86"/>
      <c r="K65" s="135" t="str">
        <f t="shared" ref="K65" si="188">IF(U65&gt;=0.285,"OK","NG")</f>
        <v>NG</v>
      </c>
      <c r="L65" s="136"/>
      <c r="M65" s="144"/>
      <c r="N65" s="144"/>
      <c r="O65" s="144"/>
      <c r="P65" s="144"/>
      <c r="Q65" s="144"/>
      <c r="R65" s="145"/>
      <c r="S65" s="146"/>
      <c r="T65" s="135">
        <f t="shared" ref="T65" si="189">COUNTIF(M65:S65,"●")</f>
        <v>0</v>
      </c>
      <c r="U65" s="147">
        <f t="shared" ref="U65" si="190">IF(COUNTA(M65:S65)=0,-1,IF(OR(COUNTIF(M65:S65,"▲")&gt;6,AND(M64&lt;$N$9,$N$9&lt;S64)),0.285,IF(T64+T65=0,0,T65/(T65+T64))))</f>
        <v>-1</v>
      </c>
      <c r="V65" s="135" t="str">
        <f>TEXT(S64,"YYYY-MM")</f>
        <v>2026-07</v>
      </c>
      <c r="W65" s="140" cm="1">
        <f t="array" ref="W65">IF(V65=V64,0,SUMPRODUCT((M64:S64&gt;=$N$8)*(M64:S64 &lt;= $N$9)*(TEXT(M64:S64,"yyyy-mm")=V65)*(M65:S65 = "●")))</f>
        <v>0</v>
      </c>
      <c r="X65" s="140" cm="1">
        <f t="array" ref="X65">IF(V65=V64,0,SUMPRODUCT((M64:S64&gt;=$N$8)*(M64:S64 &lt;= $N$9)*(TEXT(M64:S64,"yyyy-mm")=V65)*(M65:S65 = "▲")))</f>
        <v>0</v>
      </c>
      <c r="Y65" s="140" cm="1">
        <f t="array" ref="Y65">IF(V65=V64,0,SUMPRODUCT((M64:S64&gt;=$N$8)*(M64:S64 &lt;= $N$9)*(TEXT(M64:S64,"yyyy-mm")=V65)*(M65:S65 = "★")))</f>
        <v>0</v>
      </c>
      <c r="Z65" s="135"/>
      <c r="AA65" s="135" t="str">
        <f t="shared" ref="AA65" si="191">IF(AK65&gt;=0.285,"OK","NG")</f>
        <v>NG</v>
      </c>
      <c r="AB65" s="136"/>
      <c r="AC65" s="144"/>
      <c r="AD65" s="144"/>
      <c r="AE65" s="144"/>
      <c r="AF65" s="144"/>
      <c r="AG65" s="144"/>
      <c r="AH65" s="145"/>
      <c r="AI65" s="146"/>
      <c r="AJ65" s="68">
        <f t="shared" ref="AJ65" si="192">COUNTIF(AC65:AI65,"●")</f>
        <v>0</v>
      </c>
      <c r="AK65" s="70">
        <f t="shared" ref="AK65" si="193">IF(COUNTA(AC65:AI65)=0,-1,IF(OR(COUNTIF(AC65:AI65,"▲")&gt;6,AND(AC64&lt;$N$9,$N$9&lt;AI64)),0.285,IF(AJ64+AJ65=0,0,AJ65/(AJ65+AJ64))))</f>
        <v>-1</v>
      </c>
      <c r="AL65" s="68" t="str">
        <f>TEXT(AI64,"YYYY-MM")</f>
        <v>2026-11</v>
      </c>
      <c r="AM65" s="69" cm="1">
        <f t="array" ref="AM65">IF(AL65=AL64,0,SUMPRODUCT((AC64:AI64&gt;=$N$8)*(AC64:AI64 &lt;= $N$9)*(TEXT(AC64:AI64,"yyyy-mm")=AL65)*(AC65:AI65 = "●")))</f>
        <v>0</v>
      </c>
      <c r="AN65" s="69" cm="1">
        <f t="array" ref="AN65">IF(AL65=AL64,0,SUMPRODUCT((AC64:AI64&gt;=$N$8)*(AC64:AI64 &lt;= $N$9)*(TEXT(AC64:AI64,"yyyy-mm")=AL65)*(AC65:AI65 = "▲")))</f>
        <v>0</v>
      </c>
      <c r="AO65" s="69" cm="1">
        <f t="array" ref="AO65">IF(AL65=AL64,0,SUMPRODUCT((AC64:AI64&gt;=$N$8)*(AC64:AI64 &lt;= $N$9)*(TEXT(AC64:AI64,"yyyy-mm")=AL65)*(AC65:AI65 = "★")))</f>
        <v>0</v>
      </c>
      <c r="AP65" s="68"/>
      <c r="AQ65" s="19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3"/>
    </row>
    <row r="66" spans="10:55" s="8" customFormat="1" ht="19.5" customHeight="1" x14ac:dyDescent="0.45">
      <c r="J66" s="86"/>
      <c r="K66" s="135"/>
      <c r="L66" s="132">
        <v>37</v>
      </c>
      <c r="M66" s="141">
        <f>S64+1</f>
        <v>46209</v>
      </c>
      <c r="N66" s="141">
        <f t="shared" ref="N66:S66" si="194">M66+1</f>
        <v>46210</v>
      </c>
      <c r="O66" s="141">
        <f t="shared" si="194"/>
        <v>46211</v>
      </c>
      <c r="P66" s="141">
        <f t="shared" si="194"/>
        <v>46212</v>
      </c>
      <c r="Q66" s="141">
        <f t="shared" si="194"/>
        <v>46213</v>
      </c>
      <c r="R66" s="142">
        <f t="shared" si="194"/>
        <v>46214</v>
      </c>
      <c r="S66" s="143">
        <f t="shared" si="194"/>
        <v>46215</v>
      </c>
      <c r="T66" s="135">
        <f t="shared" ref="T66" si="195">COUNTIF(M67:S67,"★")</f>
        <v>0</v>
      </c>
      <c r="U66" s="135"/>
      <c r="V66" s="135" t="str">
        <f>TEXT(M66,"YYYY-MM")</f>
        <v>2026-07</v>
      </c>
      <c r="W66" s="140" cm="1">
        <f t="array" ref="W66">SUMPRODUCT((M66:S66&gt;=$N$8)*(M66:S66 &lt;= $N$9)*(TEXT(M66:S66,"yyyy-mm")=V66)*(M67:S67 = "●"))</f>
        <v>0</v>
      </c>
      <c r="X66" s="140" cm="1">
        <f t="array" ref="X66">SUMPRODUCT((R66:S66&gt;=$N$8)*(R66:S66 &lt;= $N$9)*(TEXT(R66:S66,"yyyy-mm")=V66)*(R67:S67 = "▲"))</f>
        <v>0</v>
      </c>
      <c r="Y66" s="140" cm="1">
        <f t="array" ref="Y66">SUMPRODUCT((M66:S66&gt;=$N$8)*(M66:S66 &lt;= $N$9)*(TEXT(M66:S66,"yyyy-mm")=V66)*(M67:S67 = "★"))</f>
        <v>0</v>
      </c>
      <c r="Z66" s="135"/>
      <c r="AA66" s="135"/>
      <c r="AB66" s="132">
        <v>58</v>
      </c>
      <c r="AC66" s="141">
        <f>AI64+1</f>
        <v>46356</v>
      </c>
      <c r="AD66" s="141">
        <f t="shared" ref="AD66:AI66" si="196">AC66+1</f>
        <v>46357</v>
      </c>
      <c r="AE66" s="141">
        <f t="shared" si="196"/>
        <v>46358</v>
      </c>
      <c r="AF66" s="141">
        <f t="shared" si="196"/>
        <v>46359</v>
      </c>
      <c r="AG66" s="141">
        <f t="shared" si="196"/>
        <v>46360</v>
      </c>
      <c r="AH66" s="142">
        <f t="shared" si="196"/>
        <v>46361</v>
      </c>
      <c r="AI66" s="143">
        <f t="shared" si="196"/>
        <v>46362</v>
      </c>
      <c r="AJ66" s="68">
        <f t="shared" ref="AJ66" si="197">COUNTIF(AC67:AI67,"★")</f>
        <v>0</v>
      </c>
      <c r="AK66" s="68"/>
      <c r="AL66" s="68" t="str">
        <f>TEXT(AC66,"YYYY-MM")</f>
        <v>2026-11</v>
      </c>
      <c r="AM66" s="69" cm="1">
        <f t="array" ref="AM66">SUMPRODUCT((AC66:AI66&gt;=$N$8)*(AC66:AI66 &lt;= $N$9)*(TEXT(AC66:AI66,"yyyy-mm")=AL66)*(AC67:AI67 = "●"))</f>
        <v>0</v>
      </c>
      <c r="AN66" s="69" cm="1">
        <f t="array" ref="AN66">SUMPRODUCT((AH66:AI66&gt;=$N$8)*(AH66:AI66 &lt;= $N$9)*(TEXT(AH66:AI66,"yyyy-mm")=AL66)*(AH67:AI67 = "▲"))</f>
        <v>0</v>
      </c>
      <c r="AO66" s="69" cm="1">
        <f t="array" ref="AO66">SUMPRODUCT((AC66:AI66&gt;=$N$8)*(AC66:AI66 &lt;= $N$9)*(TEXT(AC66:AI66,"yyyy-mm")=AL66)*(AC67:AI67 = "★"))</f>
        <v>0</v>
      </c>
      <c r="AP66" s="68"/>
      <c r="AQ66" s="19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3"/>
    </row>
    <row r="67" spans="10:55" s="8" customFormat="1" ht="19.5" customHeight="1" thickBot="1" x14ac:dyDescent="0.5">
      <c r="J67" s="86"/>
      <c r="K67" s="135" t="str">
        <f t="shared" ref="K67" si="198">IF(U67&gt;=0.285,"OK","NG")</f>
        <v>NG</v>
      </c>
      <c r="L67" s="136"/>
      <c r="M67" s="144"/>
      <c r="N67" s="144"/>
      <c r="O67" s="144"/>
      <c r="P67" s="144"/>
      <c r="Q67" s="144"/>
      <c r="R67" s="145"/>
      <c r="S67" s="146"/>
      <c r="T67" s="135">
        <f t="shared" ref="T67" si="199">COUNTIF(M67:S67,"●")</f>
        <v>0</v>
      </c>
      <c r="U67" s="147">
        <f t="shared" ref="U67" si="200">IF(COUNTA(M67:S67)=0,-1,IF(OR(COUNTIF(M67:S67,"▲")&gt;6,AND(M66&lt;$N$9,$N$9&lt;S66)),0.285,IF(T66+T67=0,0,T67/(T67+T66))))</f>
        <v>-1</v>
      </c>
      <c r="V67" s="135" t="str">
        <f>TEXT(S66,"YYYY-MM")</f>
        <v>2026-07</v>
      </c>
      <c r="W67" s="140" cm="1">
        <f t="array" ref="W67">IF(V67=V66,0,SUMPRODUCT((M66:S66&gt;=$N$8)*(M66:S66 &lt;= $N$9)*(TEXT(M66:S66,"yyyy-mm")=V67)*(M67:S67 = "●")))</f>
        <v>0</v>
      </c>
      <c r="X67" s="140" cm="1">
        <f t="array" ref="X67">IF(V67=V66,0,SUMPRODUCT((M66:S66&gt;=$N$8)*(M66:S66 &lt;= $N$9)*(TEXT(M66:S66,"yyyy-mm")=V67)*(M67:S67 = "▲")))</f>
        <v>0</v>
      </c>
      <c r="Y67" s="140" cm="1">
        <f t="array" ref="Y67">IF(V67=V66,0,SUMPRODUCT((M66:S66&gt;=$N$8)*(M66:S66 &lt;= $N$9)*(TEXT(M66:S66,"yyyy-mm")=V67)*(M67:S67 = "★")))</f>
        <v>0</v>
      </c>
      <c r="Z67" s="135"/>
      <c r="AA67" s="135" t="str">
        <f t="shared" ref="AA67" si="201">IF(AK67&gt;=0.285,"OK","NG")</f>
        <v>NG</v>
      </c>
      <c r="AB67" s="136"/>
      <c r="AC67" s="144"/>
      <c r="AD67" s="144"/>
      <c r="AE67" s="144"/>
      <c r="AF67" s="144"/>
      <c r="AG67" s="144"/>
      <c r="AH67" s="145"/>
      <c r="AI67" s="146"/>
      <c r="AJ67" s="68">
        <f t="shared" ref="AJ67" si="202">COUNTIF(AC67:AI67,"●")</f>
        <v>0</v>
      </c>
      <c r="AK67" s="70">
        <f t="shared" ref="AK67" si="203">IF(COUNTA(AC67:AI67)=0,-1,IF(OR(COUNTIF(AC67:AI67,"▲")&gt;6,AND(AC66&lt;$N$9,$N$9&lt;AI66)),0.285,IF(AJ66+AJ67=0,0,AJ67/(AJ67+AJ66))))</f>
        <v>-1</v>
      </c>
      <c r="AL67" s="68" t="str">
        <f>TEXT(AI66,"YYYY-MM")</f>
        <v>2026-12</v>
      </c>
      <c r="AM67" s="69" cm="1">
        <f t="array" ref="AM67">IF(AL67=AL66,0,SUMPRODUCT((AC66:AI66&gt;=$N$8)*(AC66:AI66 &lt;= $N$9)*(TEXT(AC66:AI66,"yyyy-mm")=AL67)*(AC67:AI67 = "●")))</f>
        <v>0</v>
      </c>
      <c r="AN67" s="69" cm="1">
        <f t="array" ref="AN67">IF(AL67=AL66,0,SUMPRODUCT((AC66:AI66&gt;=$N$8)*(AC66:AI66 &lt;= $N$9)*(TEXT(AC66:AI66,"yyyy-mm")=AL67)*(AC67:AI67 = "▲")))</f>
        <v>0</v>
      </c>
      <c r="AO67" s="69" cm="1">
        <f t="array" ref="AO67">IF(AL67=AL66,0,SUMPRODUCT((AC66:AI66&gt;=$N$8)*(AC66:AI66 &lt;= $N$9)*(TEXT(AC66:AI66,"yyyy-mm")=AL67)*(AC67:AI67 = "★")))</f>
        <v>0</v>
      </c>
      <c r="AP67" s="68"/>
      <c r="AQ67" s="19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3"/>
    </row>
    <row r="68" spans="10:55" s="8" customFormat="1" ht="19.5" customHeight="1" x14ac:dyDescent="0.45">
      <c r="J68" s="86"/>
      <c r="K68" s="135"/>
      <c r="L68" s="132">
        <v>38</v>
      </c>
      <c r="M68" s="141">
        <f>S66+1</f>
        <v>46216</v>
      </c>
      <c r="N68" s="141">
        <f t="shared" ref="N68:S68" si="204">M68+1</f>
        <v>46217</v>
      </c>
      <c r="O68" s="141">
        <f t="shared" si="204"/>
        <v>46218</v>
      </c>
      <c r="P68" s="141">
        <f t="shared" si="204"/>
        <v>46219</v>
      </c>
      <c r="Q68" s="141">
        <f t="shared" si="204"/>
        <v>46220</v>
      </c>
      <c r="R68" s="142">
        <f t="shared" si="204"/>
        <v>46221</v>
      </c>
      <c r="S68" s="143">
        <f t="shared" si="204"/>
        <v>46222</v>
      </c>
      <c r="T68" s="135">
        <f t="shared" ref="T68" si="205">COUNTIF(M69:S69,"★")</f>
        <v>0</v>
      </c>
      <c r="U68" s="135"/>
      <c r="V68" s="135" t="str">
        <f>TEXT(M68,"YYYY-MM")</f>
        <v>2026-07</v>
      </c>
      <c r="W68" s="140" cm="1">
        <f t="array" ref="W68">SUMPRODUCT((M68:S68&gt;=$N$8)*(M68:S68 &lt;= $N$9)*(TEXT(M68:S68,"yyyy-mm")=V68)*(M69:S69 = "●"))</f>
        <v>0</v>
      </c>
      <c r="X68" s="140" cm="1">
        <f t="array" ref="X68">SUMPRODUCT((R68:S68&gt;=$N$8)*(R68:S68 &lt;= $N$9)*(TEXT(R68:S68,"yyyy-mm")=V68)*(R69:S69 = "▲"))</f>
        <v>0</v>
      </c>
      <c r="Y68" s="140" cm="1">
        <f t="array" ref="Y68">SUMPRODUCT((M68:S68&gt;=$N$8)*(M68:S68 &lt;= $N$9)*(TEXT(M68:S68,"yyyy-mm")=V68)*(M69:S69 = "★"))</f>
        <v>0</v>
      </c>
      <c r="Z68" s="135"/>
      <c r="AA68" s="135"/>
      <c r="AB68" s="132">
        <v>59</v>
      </c>
      <c r="AC68" s="141">
        <f>AI66+1</f>
        <v>46363</v>
      </c>
      <c r="AD68" s="141">
        <f t="shared" ref="AD68:AI68" si="206">AC68+1</f>
        <v>46364</v>
      </c>
      <c r="AE68" s="141">
        <f t="shared" si="206"/>
        <v>46365</v>
      </c>
      <c r="AF68" s="141">
        <f t="shared" si="206"/>
        <v>46366</v>
      </c>
      <c r="AG68" s="141">
        <f t="shared" si="206"/>
        <v>46367</v>
      </c>
      <c r="AH68" s="142">
        <f t="shared" si="206"/>
        <v>46368</v>
      </c>
      <c r="AI68" s="143">
        <f t="shared" si="206"/>
        <v>46369</v>
      </c>
      <c r="AJ68" s="68">
        <f t="shared" ref="AJ68" si="207">COUNTIF(AC69:AI69,"★")</f>
        <v>0</v>
      </c>
      <c r="AK68" s="68"/>
      <c r="AL68" s="68" t="str">
        <f>TEXT(AC68,"YYYY-MM")</f>
        <v>2026-12</v>
      </c>
      <c r="AM68" s="69" cm="1">
        <f t="array" ref="AM68">SUMPRODUCT((AC68:AI68&gt;=$N$8)*(AC68:AI68 &lt;= $N$9)*(TEXT(AC68:AI68,"yyyy-mm")=AL68)*(AC69:AI69 = "●"))</f>
        <v>0</v>
      </c>
      <c r="AN68" s="69" cm="1">
        <f t="array" ref="AN68">SUMPRODUCT((AH68:AI68&gt;=$N$8)*(AH68:AI68 &lt;= $N$9)*(TEXT(AH68:AI68,"yyyy-mm")=AL68)*(AH69:AI69 = "▲"))</f>
        <v>0</v>
      </c>
      <c r="AO68" s="69" cm="1">
        <f t="array" ref="AO68">SUMPRODUCT((AC68:AI68&gt;=$N$8)*(AC68:AI68 &lt;= $N$9)*(TEXT(AC68:AI68,"yyyy-mm")=AL68)*(AC69:AI69 = "★"))</f>
        <v>0</v>
      </c>
      <c r="AP68" s="68"/>
      <c r="AQ68" s="19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3"/>
    </row>
    <row r="69" spans="10:55" s="8" customFormat="1" ht="19.5" customHeight="1" thickBot="1" x14ac:dyDescent="0.5">
      <c r="J69" s="86"/>
      <c r="K69" s="135" t="str">
        <f t="shared" ref="K69" si="208">IF(U69&gt;=0.285,"OK","NG")</f>
        <v>NG</v>
      </c>
      <c r="L69" s="136"/>
      <c r="M69" s="144"/>
      <c r="N69" s="144"/>
      <c r="O69" s="144"/>
      <c r="P69" s="144"/>
      <c r="Q69" s="144"/>
      <c r="R69" s="145"/>
      <c r="S69" s="146"/>
      <c r="T69" s="135">
        <f t="shared" ref="T69" si="209">COUNTIF(M69:S69,"●")</f>
        <v>0</v>
      </c>
      <c r="U69" s="147">
        <f t="shared" ref="U69" si="210">IF(COUNTA(M69:S69)=0,-1,IF(OR(COUNTIF(M69:S69,"▲")&gt;6,AND(M68&lt;$N$9,$N$9&lt;S68)),0.285,IF(T68+T69=0,0,T69/(T69+T68))))</f>
        <v>-1</v>
      </c>
      <c r="V69" s="135" t="str">
        <f>TEXT(S68,"YYYY-MM")</f>
        <v>2026-07</v>
      </c>
      <c r="W69" s="140" cm="1">
        <f t="array" ref="W69">IF(V69=V68,0,SUMPRODUCT((M68:S68&gt;=$N$8)*(M68:S68 &lt;= $N$9)*(TEXT(M68:S68,"yyyy-mm")=V69)*(M69:S69 = "●")))</f>
        <v>0</v>
      </c>
      <c r="X69" s="140" cm="1">
        <f t="array" ref="X69">IF(V69=V68,0,SUMPRODUCT((M68:S68&gt;=$N$8)*(M68:S68 &lt;= $N$9)*(TEXT(M68:S68,"yyyy-mm")=V69)*(M69:S69 = "▲")))</f>
        <v>0</v>
      </c>
      <c r="Y69" s="140" cm="1">
        <f t="array" ref="Y69">IF(V69=V68,0,SUMPRODUCT((M68:S68&gt;=$N$8)*(M68:S68 &lt;= $N$9)*(TEXT(M68:S68,"yyyy-mm")=V69)*(M69:S69 = "★")))</f>
        <v>0</v>
      </c>
      <c r="Z69" s="135"/>
      <c r="AA69" s="135" t="str">
        <f t="shared" ref="AA69" si="211">IF(AK69&gt;=0.285,"OK","NG")</f>
        <v>NG</v>
      </c>
      <c r="AB69" s="136"/>
      <c r="AC69" s="144"/>
      <c r="AD69" s="144"/>
      <c r="AE69" s="144"/>
      <c r="AF69" s="144"/>
      <c r="AG69" s="144"/>
      <c r="AH69" s="145"/>
      <c r="AI69" s="146"/>
      <c r="AJ69" s="68">
        <f t="shared" ref="AJ69" si="212">COUNTIF(AC69:AI69,"●")</f>
        <v>0</v>
      </c>
      <c r="AK69" s="70">
        <f t="shared" ref="AK69" si="213">IF(COUNTA(AC69:AI69)=0,-1,IF(OR(COUNTIF(AC69:AI69,"▲")&gt;6,AND(AC68&lt;$N$9,$N$9&lt;AI68)),0.285,IF(AJ68+AJ69=0,0,AJ69/(AJ69+AJ68))))</f>
        <v>-1</v>
      </c>
      <c r="AL69" s="68" t="str">
        <f>TEXT(AI68,"YYYY-MM")</f>
        <v>2026-12</v>
      </c>
      <c r="AM69" s="69" cm="1">
        <f t="array" ref="AM69">IF(AL69=AL68,0,SUMPRODUCT((AC68:AI68&gt;=$N$8)*(AC68:AI68 &lt;= $N$9)*(TEXT(AC68:AI68,"yyyy-mm")=AL69)*(AC69:AI69 = "●")))</f>
        <v>0</v>
      </c>
      <c r="AN69" s="69" cm="1">
        <f t="array" ref="AN69">IF(AL69=AL68,0,SUMPRODUCT((AC68:AI68&gt;=$N$8)*(AC68:AI68 &lt;= $N$9)*(TEXT(AC68:AI68,"yyyy-mm")=AL69)*(AC69:AI69 = "▲")))</f>
        <v>0</v>
      </c>
      <c r="AO69" s="69" cm="1">
        <f t="array" ref="AO69">IF(AL69=AL68,0,SUMPRODUCT((AC68:AI68&gt;=$N$8)*(AC68:AI68 &lt;= $N$9)*(TEXT(AC68:AI68,"yyyy-mm")=AL69)*(AC69:AI69 = "★")))</f>
        <v>0</v>
      </c>
      <c r="AP69" s="68"/>
      <c r="AQ69" s="19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3"/>
    </row>
    <row r="70" spans="10:55" s="8" customFormat="1" ht="19.5" customHeight="1" x14ac:dyDescent="0.45">
      <c r="J70" s="86"/>
      <c r="K70" s="135"/>
      <c r="L70" s="132">
        <v>39</v>
      </c>
      <c r="M70" s="141">
        <f>S68+1</f>
        <v>46223</v>
      </c>
      <c r="N70" s="141">
        <f t="shared" ref="N70:S70" si="214">M70+1</f>
        <v>46224</v>
      </c>
      <c r="O70" s="141">
        <f t="shared" si="214"/>
        <v>46225</v>
      </c>
      <c r="P70" s="141">
        <f t="shared" si="214"/>
        <v>46226</v>
      </c>
      <c r="Q70" s="141">
        <f t="shared" si="214"/>
        <v>46227</v>
      </c>
      <c r="R70" s="142">
        <f t="shared" si="214"/>
        <v>46228</v>
      </c>
      <c r="S70" s="143">
        <f t="shared" si="214"/>
        <v>46229</v>
      </c>
      <c r="T70" s="135">
        <f t="shared" ref="T70" si="215">COUNTIF(M71:S71,"★")</f>
        <v>0</v>
      </c>
      <c r="U70" s="135"/>
      <c r="V70" s="135" t="str">
        <f>TEXT(M70,"YYYY-MM")</f>
        <v>2026-07</v>
      </c>
      <c r="W70" s="140" cm="1">
        <f t="array" ref="W70">SUMPRODUCT((M70:S70&gt;=$N$8)*(M70:S70 &lt;= $N$9)*(TEXT(M70:S70,"yyyy-mm")=V70)*(M71:S71 = "●"))</f>
        <v>0</v>
      </c>
      <c r="X70" s="140" cm="1">
        <f t="array" ref="X70">SUMPRODUCT((R70:S70&gt;=$N$8)*(R70:S70 &lt;= $N$9)*(TEXT(R70:S70,"yyyy-mm")=V70)*(R71:S71 = "▲"))</f>
        <v>0</v>
      </c>
      <c r="Y70" s="140" cm="1">
        <f t="array" ref="Y70">SUMPRODUCT((M70:S70&gt;=$N$8)*(M70:S70 &lt;= $N$9)*(TEXT(M70:S70,"yyyy-mm")=V70)*(M71:S71 = "★"))</f>
        <v>0</v>
      </c>
      <c r="Z70" s="135"/>
      <c r="AA70" s="135"/>
      <c r="AB70" s="132">
        <v>60</v>
      </c>
      <c r="AC70" s="141">
        <f>AI68+1</f>
        <v>46370</v>
      </c>
      <c r="AD70" s="141">
        <f t="shared" ref="AD70:AI70" si="216">AC70+1</f>
        <v>46371</v>
      </c>
      <c r="AE70" s="141">
        <f t="shared" si="216"/>
        <v>46372</v>
      </c>
      <c r="AF70" s="141">
        <f t="shared" si="216"/>
        <v>46373</v>
      </c>
      <c r="AG70" s="141">
        <f t="shared" si="216"/>
        <v>46374</v>
      </c>
      <c r="AH70" s="142">
        <f t="shared" si="216"/>
        <v>46375</v>
      </c>
      <c r="AI70" s="143">
        <f t="shared" si="216"/>
        <v>46376</v>
      </c>
      <c r="AJ70" s="68">
        <f t="shared" ref="AJ70" si="217">COUNTIF(AC71:AI71,"★")</f>
        <v>0</v>
      </c>
      <c r="AK70" s="68"/>
      <c r="AL70" s="68" t="str">
        <f>TEXT(AC70,"YYYY-MM")</f>
        <v>2026-12</v>
      </c>
      <c r="AM70" s="69" cm="1">
        <f t="array" ref="AM70">SUMPRODUCT((AC70:AI70&gt;=$N$8)*(AC70:AI70 &lt;= $N$9)*(TEXT(AC70:AI70,"yyyy-mm")=AL70)*(AC71:AI71 = "●"))</f>
        <v>0</v>
      </c>
      <c r="AN70" s="69" cm="1">
        <f t="array" ref="AN70">SUMPRODUCT((AH70:AI70&gt;=$N$8)*(AH70:AI70 &lt;= $N$9)*(TEXT(AH70:AI70,"yyyy-mm")=AL70)*(AH71:AI71 = "▲"))</f>
        <v>0</v>
      </c>
      <c r="AO70" s="69" cm="1">
        <f t="array" ref="AO70">SUMPRODUCT((AC70:AI70&gt;=$N$8)*(AC70:AI70 &lt;= $N$9)*(TEXT(AC70:AI70,"yyyy-mm")=AL70)*(AC71:AI71 = "★"))</f>
        <v>0</v>
      </c>
      <c r="AP70" s="68"/>
      <c r="AQ70" s="19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3"/>
    </row>
    <row r="71" spans="10:55" s="8" customFormat="1" ht="19.5" customHeight="1" thickBot="1" x14ac:dyDescent="0.5">
      <c r="J71" s="86"/>
      <c r="K71" s="135" t="str">
        <f t="shared" ref="K71" si="218">IF(U71&gt;=0.285,"OK","NG")</f>
        <v>NG</v>
      </c>
      <c r="L71" s="136"/>
      <c r="M71" s="144"/>
      <c r="N71" s="144"/>
      <c r="O71" s="144"/>
      <c r="P71" s="144"/>
      <c r="Q71" s="144"/>
      <c r="R71" s="145"/>
      <c r="S71" s="146"/>
      <c r="T71" s="135">
        <f t="shared" ref="T71" si="219">COUNTIF(M71:S71,"●")</f>
        <v>0</v>
      </c>
      <c r="U71" s="147">
        <f t="shared" ref="U71" si="220">IF(COUNTA(M71:S71)=0,-1,IF(OR(COUNTIF(M71:S71,"▲")&gt;6,AND(M70&lt;$N$9,$N$9&lt;S70)),0.285,IF(T70+T71=0,0,T71/(T71+T70))))</f>
        <v>-1</v>
      </c>
      <c r="V71" s="135" t="str">
        <f>TEXT(S70,"YYYY-MM")</f>
        <v>2026-07</v>
      </c>
      <c r="W71" s="140" cm="1">
        <f t="array" ref="W71">IF(V71=V70,0,SUMPRODUCT((M70:S70&gt;=$N$8)*(M70:S70 &lt;= $N$9)*(TEXT(M70:S70,"yyyy-mm")=V71)*(M71:S71 = "●")))</f>
        <v>0</v>
      </c>
      <c r="X71" s="140" cm="1">
        <f t="array" ref="X71">IF(V71=V70,0,SUMPRODUCT((M70:S70&gt;=$N$8)*(M70:S70 &lt;= $N$9)*(TEXT(M70:S70,"yyyy-mm")=V71)*(M71:S71 = "▲")))</f>
        <v>0</v>
      </c>
      <c r="Y71" s="140" cm="1">
        <f t="array" ref="Y71">IF(V71=V70,0,SUMPRODUCT((M70:S70&gt;=$N$8)*(M70:S70 &lt;= $N$9)*(TEXT(M70:S70,"yyyy-mm")=V71)*(M71:S71 = "★")))</f>
        <v>0</v>
      </c>
      <c r="Z71" s="135"/>
      <c r="AA71" s="135" t="str">
        <f t="shared" ref="AA71" si="221">IF(AK71&gt;=0.285,"OK","NG")</f>
        <v>NG</v>
      </c>
      <c r="AB71" s="136"/>
      <c r="AC71" s="144"/>
      <c r="AD71" s="144"/>
      <c r="AE71" s="144"/>
      <c r="AF71" s="144"/>
      <c r="AG71" s="144"/>
      <c r="AH71" s="145"/>
      <c r="AI71" s="146"/>
      <c r="AJ71" s="68">
        <f t="shared" ref="AJ71" si="222">COUNTIF(AC71:AI71,"●")</f>
        <v>0</v>
      </c>
      <c r="AK71" s="70">
        <f t="shared" ref="AK71" si="223">IF(COUNTA(AC71:AI71)=0,-1,IF(OR(COUNTIF(AC71:AI71,"▲")&gt;6,AND(AC70&lt;$N$9,$N$9&lt;AI70)),0.285,IF(AJ70+AJ71=0,0,AJ71/(AJ71+AJ70))))</f>
        <v>-1</v>
      </c>
      <c r="AL71" s="68" t="str">
        <f>TEXT(AI70,"YYYY-MM")</f>
        <v>2026-12</v>
      </c>
      <c r="AM71" s="69" cm="1">
        <f t="array" ref="AM71">IF(AL71=AL70,0,SUMPRODUCT((AC70:AI70&gt;=$N$8)*(AC70:AI70 &lt;= $N$9)*(TEXT(AC70:AI70,"yyyy-mm")=AL71)*(AC71:AI71 = "●")))</f>
        <v>0</v>
      </c>
      <c r="AN71" s="69" cm="1">
        <f t="array" ref="AN71">IF(AL71=AL70,0,SUMPRODUCT((AC70:AI70&gt;=$N$8)*(AC70:AI70 &lt;= $N$9)*(TEXT(AC70:AI70,"yyyy-mm")=AL71)*(AC71:AI71 = "▲")))</f>
        <v>0</v>
      </c>
      <c r="AO71" s="69" cm="1">
        <f t="array" ref="AO71">IF(AL71=AL70,0,SUMPRODUCT((AC70:AI70&gt;=$N$8)*(AC70:AI70 &lt;= $N$9)*(TEXT(AC70:AI70,"yyyy-mm")=AL71)*(AC71:AI71 = "★")))</f>
        <v>0</v>
      </c>
      <c r="AP71" s="68"/>
      <c r="AQ71" s="19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3"/>
    </row>
    <row r="72" spans="10:55" s="8" customFormat="1" ht="19.5" customHeight="1" x14ac:dyDescent="0.45">
      <c r="J72" s="86"/>
      <c r="K72" s="135"/>
      <c r="L72" s="132">
        <v>40</v>
      </c>
      <c r="M72" s="141">
        <f>S70+1</f>
        <v>46230</v>
      </c>
      <c r="N72" s="141">
        <f t="shared" ref="N72:S72" si="224">M72+1</f>
        <v>46231</v>
      </c>
      <c r="O72" s="141">
        <f t="shared" si="224"/>
        <v>46232</v>
      </c>
      <c r="P72" s="141">
        <f t="shared" si="224"/>
        <v>46233</v>
      </c>
      <c r="Q72" s="141">
        <f t="shared" si="224"/>
        <v>46234</v>
      </c>
      <c r="R72" s="142">
        <f t="shared" si="224"/>
        <v>46235</v>
      </c>
      <c r="S72" s="143">
        <f t="shared" si="224"/>
        <v>46236</v>
      </c>
      <c r="T72" s="135">
        <f t="shared" ref="T72" si="225">COUNTIF(M73:S73,"★")</f>
        <v>0</v>
      </c>
      <c r="U72" s="135"/>
      <c r="V72" s="135" t="str">
        <f>TEXT(M72,"YYYY-MM")</f>
        <v>2026-07</v>
      </c>
      <c r="W72" s="140" cm="1">
        <f t="array" ref="W72">SUMPRODUCT((M72:S72&gt;=$N$8)*(M72:S72 &lt;= $N$9)*(TEXT(M72:S72,"yyyy-mm")=V72)*(M73:S73 = "●"))</f>
        <v>0</v>
      </c>
      <c r="X72" s="140" cm="1">
        <f t="array" ref="X72">SUMPRODUCT((R72:S72&gt;=$N$8)*(R72:S72 &lt;= $N$9)*(TEXT(R72:S72,"yyyy-mm")=V72)*(R73:S73 = "▲"))</f>
        <v>0</v>
      </c>
      <c r="Y72" s="140" cm="1">
        <f t="array" ref="Y72">SUMPRODUCT((M72:S72&gt;=$N$8)*(M72:S72 &lt;= $N$9)*(TEXT(M72:S72,"yyyy-mm")=V72)*(M73:S73 = "★"))</f>
        <v>0</v>
      </c>
      <c r="Z72" s="135"/>
      <c r="AA72" s="135"/>
      <c r="AB72" s="132">
        <v>61</v>
      </c>
      <c r="AC72" s="141">
        <f>AI70+1</f>
        <v>46377</v>
      </c>
      <c r="AD72" s="141">
        <f t="shared" ref="AD72:AI72" si="226">AC72+1</f>
        <v>46378</v>
      </c>
      <c r="AE72" s="141">
        <f t="shared" si="226"/>
        <v>46379</v>
      </c>
      <c r="AF72" s="141">
        <f t="shared" si="226"/>
        <v>46380</v>
      </c>
      <c r="AG72" s="141">
        <f t="shared" si="226"/>
        <v>46381</v>
      </c>
      <c r="AH72" s="142">
        <f t="shared" si="226"/>
        <v>46382</v>
      </c>
      <c r="AI72" s="143">
        <f t="shared" si="226"/>
        <v>46383</v>
      </c>
      <c r="AJ72" s="68">
        <f t="shared" ref="AJ72" si="227">COUNTIF(AC73:AI73,"★")</f>
        <v>0</v>
      </c>
      <c r="AK72" s="68"/>
      <c r="AL72" s="68" t="str">
        <f>TEXT(AC72,"YYYY-MM")</f>
        <v>2026-12</v>
      </c>
      <c r="AM72" s="69" cm="1">
        <f t="array" ref="AM72">SUMPRODUCT((AC72:AI72&gt;=$N$8)*(AC72:AI72 &lt;= $N$9)*(TEXT(AC72:AI72,"yyyy-mm")=AL72)*(AC73:AI73 = "●"))</f>
        <v>0</v>
      </c>
      <c r="AN72" s="69" cm="1">
        <f t="array" ref="AN72">SUMPRODUCT((AH72:AI72&gt;=$N$8)*(AH72:AI72 &lt;= $N$9)*(TEXT(AH72:AI72,"yyyy-mm")=AL72)*(AH73:AI73 = "▲"))</f>
        <v>0</v>
      </c>
      <c r="AO72" s="69" cm="1">
        <f t="array" ref="AO72">SUMPRODUCT((AC72:AI72&gt;=$N$8)*(AC72:AI72 &lt;= $N$9)*(TEXT(AC72:AI72,"yyyy-mm")=AL72)*(AC73:AI73 = "★"))</f>
        <v>0</v>
      </c>
      <c r="AP72" s="68"/>
      <c r="AQ72" s="19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3"/>
    </row>
    <row r="73" spans="10:55" s="8" customFormat="1" ht="19.5" customHeight="1" thickBot="1" x14ac:dyDescent="0.5">
      <c r="J73" s="86"/>
      <c r="K73" s="135" t="str">
        <f t="shared" ref="K73" si="228">IF(U73&gt;=0.285,"OK","NG")</f>
        <v>NG</v>
      </c>
      <c r="L73" s="136"/>
      <c r="M73" s="144"/>
      <c r="N73" s="144"/>
      <c r="O73" s="144"/>
      <c r="P73" s="144"/>
      <c r="Q73" s="144"/>
      <c r="R73" s="145"/>
      <c r="S73" s="146"/>
      <c r="T73" s="135">
        <f t="shared" ref="T73" si="229">COUNTIF(M73:S73,"●")</f>
        <v>0</v>
      </c>
      <c r="U73" s="147">
        <f t="shared" ref="U73" si="230">IF(COUNTA(M73:S73)=0,-1,IF(OR(COUNTIF(M73:S73,"▲")&gt;6,AND(M72&lt;$N$9,$N$9&lt;S72)),0.285,IF(T72+T73=0,0,T73/(T73+T72))))</f>
        <v>-1</v>
      </c>
      <c r="V73" s="135" t="str">
        <f>TEXT(S72,"YYYY-MM")</f>
        <v>2026-08</v>
      </c>
      <c r="W73" s="140" cm="1">
        <f t="array" ref="W73">IF(V73=V72,0,SUMPRODUCT((M72:S72&gt;=$N$8)*(M72:S72 &lt;= $N$9)*(TEXT(M72:S72,"yyyy-mm")=V73)*(M73:S73 = "●")))</f>
        <v>0</v>
      </c>
      <c r="X73" s="140" cm="1">
        <f t="array" ref="X73">IF(V73=V72,0,SUMPRODUCT((M72:S72&gt;=$N$8)*(M72:S72 &lt;= $N$9)*(TEXT(M72:S72,"yyyy-mm")=V73)*(M73:S73 = "▲")))</f>
        <v>0</v>
      </c>
      <c r="Y73" s="140" cm="1">
        <f t="array" ref="Y73">IF(V73=V72,0,SUMPRODUCT((M72:S72&gt;=$N$8)*(M72:S72 &lt;= $N$9)*(TEXT(M72:S72,"yyyy-mm")=V73)*(M73:S73 = "★")))</f>
        <v>0</v>
      </c>
      <c r="Z73" s="135"/>
      <c r="AA73" s="135" t="str">
        <f t="shared" ref="AA73" si="231">IF(AK73&gt;=0.285,"OK","NG")</f>
        <v>NG</v>
      </c>
      <c r="AB73" s="136"/>
      <c r="AC73" s="144"/>
      <c r="AD73" s="144"/>
      <c r="AE73" s="144"/>
      <c r="AF73" s="144"/>
      <c r="AG73" s="144"/>
      <c r="AH73" s="145"/>
      <c r="AI73" s="146"/>
      <c r="AJ73" s="68">
        <f t="shared" ref="AJ73" si="232">COUNTIF(AC73:AI73,"●")</f>
        <v>0</v>
      </c>
      <c r="AK73" s="70">
        <f t="shared" ref="AK73" si="233">IF(COUNTA(AC73:AI73)=0,-1,IF(OR(COUNTIF(AC73:AI73,"▲")&gt;6,AND(AC72&lt;$N$9,$N$9&lt;AI72)),0.285,IF(AJ72+AJ73=0,0,AJ73/(AJ73+AJ72))))</f>
        <v>-1</v>
      </c>
      <c r="AL73" s="68" t="str">
        <f>TEXT(AI72,"YYYY-MM")</f>
        <v>2026-12</v>
      </c>
      <c r="AM73" s="69" cm="1">
        <f t="array" ref="AM73">IF(AL73=AL72,0,SUMPRODUCT((AC72:AI72&gt;=$N$8)*(AC72:AI72 &lt;= $N$9)*(TEXT(AC72:AI72,"yyyy-mm")=AL73)*(AC73:AI73 = "●")))</f>
        <v>0</v>
      </c>
      <c r="AN73" s="69" cm="1">
        <f t="array" ref="AN73">IF(AL73=AL72,0,SUMPRODUCT((AC72:AI72&gt;=$N$8)*(AC72:AI72 &lt;= $N$9)*(TEXT(AC72:AI72,"yyyy-mm")=AL73)*(AC73:AI73 = "▲")))</f>
        <v>0</v>
      </c>
      <c r="AO73" s="69" cm="1">
        <f t="array" ref="AO73">IF(AL73=AL72,0,SUMPRODUCT((AC72:AI72&gt;=$N$8)*(AC72:AI72 &lt;= $N$9)*(TEXT(AC72:AI72,"yyyy-mm")=AL73)*(AC73:AI73 = "★")))</f>
        <v>0</v>
      </c>
      <c r="AP73" s="68"/>
      <c r="AQ73" s="19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3"/>
    </row>
    <row r="74" spans="10:55" s="8" customFormat="1" ht="19.5" customHeight="1" x14ac:dyDescent="0.45">
      <c r="J74" s="86"/>
      <c r="K74" s="135"/>
      <c r="L74" s="132">
        <v>41</v>
      </c>
      <c r="M74" s="141">
        <f>S72+1</f>
        <v>46237</v>
      </c>
      <c r="N74" s="141">
        <f t="shared" ref="N74:S74" si="234">M74+1</f>
        <v>46238</v>
      </c>
      <c r="O74" s="141">
        <f t="shared" si="234"/>
        <v>46239</v>
      </c>
      <c r="P74" s="141">
        <f t="shared" si="234"/>
        <v>46240</v>
      </c>
      <c r="Q74" s="141">
        <f t="shared" si="234"/>
        <v>46241</v>
      </c>
      <c r="R74" s="142">
        <f t="shared" si="234"/>
        <v>46242</v>
      </c>
      <c r="S74" s="143">
        <f t="shared" si="234"/>
        <v>46243</v>
      </c>
      <c r="T74" s="135">
        <f t="shared" ref="T74" si="235">COUNTIF(M75:S75,"★")</f>
        <v>0</v>
      </c>
      <c r="U74" s="135"/>
      <c r="V74" s="135" t="str">
        <f>TEXT(M74,"YYYY-MM")</f>
        <v>2026-08</v>
      </c>
      <c r="W74" s="140" cm="1">
        <f t="array" ref="W74">SUMPRODUCT((M74:S74&gt;=$N$8)*(M74:S74 &lt;= $N$9)*(TEXT(M74:S74,"yyyy-mm")=V74)*(M75:S75 = "●"))</f>
        <v>0</v>
      </c>
      <c r="X74" s="140" cm="1">
        <f t="array" ref="X74">SUMPRODUCT((R74:S74&gt;=$N$8)*(R74:S74 &lt;= $N$9)*(TEXT(R74:S74,"yyyy-mm")=V74)*(R75:S75 = "▲"))</f>
        <v>0</v>
      </c>
      <c r="Y74" s="140" cm="1">
        <f t="array" ref="Y74">SUMPRODUCT((M74:S74&gt;=$N$8)*(M74:S74 &lt;= $N$9)*(TEXT(M74:S74,"yyyy-mm")=V74)*(M75:S75 = "★"))</f>
        <v>0</v>
      </c>
      <c r="Z74" s="135"/>
      <c r="AA74" s="135"/>
      <c r="AB74" s="132">
        <v>62</v>
      </c>
      <c r="AC74" s="141">
        <f>AI72+1</f>
        <v>46384</v>
      </c>
      <c r="AD74" s="141">
        <f t="shared" ref="AD74:AI74" si="236">AC74+1</f>
        <v>46385</v>
      </c>
      <c r="AE74" s="141">
        <f t="shared" si="236"/>
        <v>46386</v>
      </c>
      <c r="AF74" s="141">
        <f t="shared" si="236"/>
        <v>46387</v>
      </c>
      <c r="AG74" s="141">
        <f t="shared" si="236"/>
        <v>46388</v>
      </c>
      <c r="AH74" s="142">
        <f t="shared" si="236"/>
        <v>46389</v>
      </c>
      <c r="AI74" s="143">
        <f t="shared" si="236"/>
        <v>46390</v>
      </c>
      <c r="AJ74" s="68">
        <f t="shared" ref="AJ74" si="237">COUNTIF(AC75:AI75,"★")</f>
        <v>0</v>
      </c>
      <c r="AK74" s="68"/>
      <c r="AL74" s="68" t="str">
        <f>TEXT(AC74,"YYYY-MM")</f>
        <v>2026-12</v>
      </c>
      <c r="AM74" s="69" cm="1">
        <f t="array" ref="AM74">SUMPRODUCT((AC74:AI74&gt;=$N$8)*(AC74:AI74 &lt;= $N$9)*(TEXT(AC74:AI74,"yyyy-mm")=AL74)*(AC75:AI75 = "●"))</f>
        <v>0</v>
      </c>
      <c r="AN74" s="69" cm="1">
        <f t="array" ref="AN74">SUMPRODUCT((AH74:AI74&gt;=$N$8)*(AH74:AI74 &lt;= $N$9)*(TEXT(AH74:AI74,"yyyy-mm")=AL74)*(AH75:AI75 = "▲"))</f>
        <v>0</v>
      </c>
      <c r="AO74" s="69" cm="1">
        <f t="array" ref="AO74">SUMPRODUCT((AC74:AI74&gt;=$N$8)*(AC74:AI74 &lt;= $N$9)*(TEXT(AC74:AI74,"yyyy-mm")=AL74)*(AC75:AI75 = "★"))</f>
        <v>0</v>
      </c>
      <c r="AP74" s="68"/>
      <c r="AQ74" s="19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3"/>
    </row>
    <row r="75" spans="10:55" s="8" customFormat="1" ht="19.5" customHeight="1" thickBot="1" x14ac:dyDescent="0.5">
      <c r="J75" s="86"/>
      <c r="K75" s="135" t="str">
        <f t="shared" ref="K75" si="238">IF(U75&gt;=0.285,"OK","NG")</f>
        <v>NG</v>
      </c>
      <c r="L75" s="136"/>
      <c r="M75" s="144"/>
      <c r="N75" s="144"/>
      <c r="O75" s="144"/>
      <c r="P75" s="144"/>
      <c r="Q75" s="144"/>
      <c r="R75" s="145"/>
      <c r="S75" s="146"/>
      <c r="T75" s="135">
        <f t="shared" ref="T75" si="239">COUNTIF(M75:S75,"●")</f>
        <v>0</v>
      </c>
      <c r="U75" s="147">
        <f t="shared" ref="U75" si="240">IF(COUNTA(M75:S75)=0,-1,IF(OR(COUNTIF(M75:S75,"▲")&gt;6,AND(M74&lt;$N$9,$N$9&lt;S74)),0.285,IF(T74+T75=0,0,T75/(T75+T74))))</f>
        <v>-1</v>
      </c>
      <c r="V75" s="135" t="str">
        <f>TEXT(S74,"YYYY-MM")</f>
        <v>2026-08</v>
      </c>
      <c r="W75" s="140" cm="1">
        <f t="array" ref="W75">IF(V75=V74,0,SUMPRODUCT((M74:S74&gt;=$N$8)*(M74:S74 &lt;= $N$9)*(TEXT(M74:S74,"yyyy-mm")=V75)*(M75:S75 = "●")))</f>
        <v>0</v>
      </c>
      <c r="X75" s="140" cm="1">
        <f t="array" ref="X75">IF(V75=V74,0,SUMPRODUCT((M74:S74&gt;=$N$8)*(M74:S74 &lt;= $N$9)*(TEXT(M74:S74,"yyyy-mm")=V75)*(M75:S75 = "▲")))</f>
        <v>0</v>
      </c>
      <c r="Y75" s="140" cm="1">
        <f t="array" ref="Y75">IF(V75=V74,0,SUMPRODUCT((M74:S74&gt;=$N$8)*(M74:S74 &lt;= $N$9)*(TEXT(M74:S74,"yyyy-mm")=V75)*(M75:S75 = "★")))</f>
        <v>0</v>
      </c>
      <c r="Z75" s="135"/>
      <c r="AA75" s="135" t="str">
        <f t="shared" ref="AA75" si="241">IF(AK75&gt;=0.285,"OK","NG")</f>
        <v>NG</v>
      </c>
      <c r="AB75" s="136"/>
      <c r="AC75" s="144"/>
      <c r="AD75" s="144"/>
      <c r="AE75" s="144"/>
      <c r="AF75" s="144"/>
      <c r="AG75" s="144"/>
      <c r="AH75" s="145"/>
      <c r="AI75" s="146"/>
      <c r="AJ75" s="68">
        <f t="shared" ref="AJ75" si="242">COUNTIF(AC75:AI75,"●")</f>
        <v>0</v>
      </c>
      <c r="AK75" s="70">
        <f t="shared" ref="AK75" si="243">IF(COUNTA(AC75:AI75)=0,-1,IF(OR(COUNTIF(AC75:AI75,"▲")&gt;6,AND(AC74&lt;$N$9,$N$9&lt;AI74)),0.285,IF(AJ74+AJ75=0,0,AJ75/(AJ75+AJ74))))</f>
        <v>-1</v>
      </c>
      <c r="AL75" s="68" t="str">
        <f>TEXT(AI74,"YYYY-MM")</f>
        <v>2027-01</v>
      </c>
      <c r="AM75" s="69" cm="1">
        <f t="array" ref="AM75">IF(AL75=AL74,0,SUMPRODUCT((AC74:AI74&gt;=$N$8)*(AC74:AI74 &lt;= $N$9)*(TEXT(AC74:AI74,"yyyy-mm")=AL75)*(AC75:AI75 = "●")))</f>
        <v>0</v>
      </c>
      <c r="AN75" s="69" cm="1">
        <f t="array" ref="AN75">IF(AL75=AL74,0,SUMPRODUCT((AC74:AI74&gt;=$N$8)*(AC74:AI74 &lt;= $N$9)*(TEXT(AC74:AI74,"yyyy-mm")=AL75)*(AC75:AI75 = "▲")))</f>
        <v>0</v>
      </c>
      <c r="AO75" s="69" cm="1">
        <f t="array" ref="AO75">IF(AL75=AL74,0,SUMPRODUCT((AC74:AI74&gt;=$N$8)*(AC74:AI74 &lt;= $N$9)*(TEXT(AC74:AI74,"yyyy-mm")=AL75)*(AC75:AI75 = "★")))</f>
        <v>0</v>
      </c>
      <c r="AP75" s="68"/>
      <c r="AQ75" s="19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3"/>
    </row>
    <row r="76" spans="10:55" s="8" customFormat="1" ht="19.5" customHeight="1" x14ac:dyDescent="0.45">
      <c r="J76" s="86"/>
      <c r="K76" s="135"/>
      <c r="L76" s="132">
        <v>42</v>
      </c>
      <c r="M76" s="141">
        <f>S74+1</f>
        <v>46244</v>
      </c>
      <c r="N76" s="141">
        <f t="shared" ref="N76:S76" si="244">M76+1</f>
        <v>46245</v>
      </c>
      <c r="O76" s="141">
        <f t="shared" si="244"/>
        <v>46246</v>
      </c>
      <c r="P76" s="141">
        <f t="shared" si="244"/>
        <v>46247</v>
      </c>
      <c r="Q76" s="141">
        <f t="shared" si="244"/>
        <v>46248</v>
      </c>
      <c r="R76" s="142">
        <f t="shared" si="244"/>
        <v>46249</v>
      </c>
      <c r="S76" s="143">
        <f t="shared" si="244"/>
        <v>46250</v>
      </c>
      <c r="T76" s="135">
        <f t="shared" ref="T76" si="245">COUNTIF(M77:S77,"★")</f>
        <v>0</v>
      </c>
      <c r="U76" s="135"/>
      <c r="V76" s="135" t="str">
        <f>TEXT(M76,"YYYY-MM")</f>
        <v>2026-08</v>
      </c>
      <c r="W76" s="140" cm="1">
        <f t="array" ref="W76">SUMPRODUCT((M76:S76&gt;=$N$8)*(M76:S76 &lt;= $N$9)*(TEXT(M76:S76,"yyyy-mm")=V76)*(M77:S77 = "●"))</f>
        <v>0</v>
      </c>
      <c r="X76" s="140" cm="1">
        <f t="array" ref="X76">SUMPRODUCT((R76:S76&gt;=$N$8)*(R76:S76 &lt;= $N$9)*(TEXT(R76:S76,"yyyy-mm")=V76)*(R77:S77 = "▲"))</f>
        <v>0</v>
      </c>
      <c r="Y76" s="140" cm="1">
        <f t="array" ref="Y76">SUMPRODUCT((M76:S76&gt;=$N$8)*(M76:S76 &lt;= $N$9)*(TEXT(M76:S76,"yyyy-mm")=V76)*(M77:S77 = "★"))</f>
        <v>0</v>
      </c>
      <c r="Z76" s="135"/>
      <c r="AA76" s="135"/>
      <c r="AB76" s="132">
        <v>63</v>
      </c>
      <c r="AC76" s="141">
        <f>AI74+1</f>
        <v>46391</v>
      </c>
      <c r="AD76" s="141">
        <f t="shared" ref="AD76:AI76" si="246">AC76+1</f>
        <v>46392</v>
      </c>
      <c r="AE76" s="141">
        <f t="shared" si="246"/>
        <v>46393</v>
      </c>
      <c r="AF76" s="141">
        <f t="shared" si="246"/>
        <v>46394</v>
      </c>
      <c r="AG76" s="141">
        <f t="shared" si="246"/>
        <v>46395</v>
      </c>
      <c r="AH76" s="142">
        <f t="shared" si="246"/>
        <v>46396</v>
      </c>
      <c r="AI76" s="143">
        <f t="shared" si="246"/>
        <v>46397</v>
      </c>
      <c r="AJ76" s="68">
        <f t="shared" ref="AJ76" si="247">COUNTIF(AC77:AI77,"★")</f>
        <v>0</v>
      </c>
      <c r="AK76" s="68"/>
      <c r="AL76" s="68" t="str">
        <f>TEXT(AC76,"YYYY-MM")</f>
        <v>2027-01</v>
      </c>
      <c r="AM76" s="69" cm="1">
        <f t="array" ref="AM76">SUMPRODUCT((AC76:AI76&gt;=$N$8)*(AC76:AI76 &lt;= $N$9)*(TEXT(AC76:AI76,"yyyy-mm")=AL76)*(AC77:AI77 = "●"))</f>
        <v>0</v>
      </c>
      <c r="AN76" s="69" cm="1">
        <f t="array" ref="AN76">SUMPRODUCT((AH76:AI76&gt;=$N$8)*(AH76:AI76 &lt;= $N$9)*(TEXT(AH76:AI76,"yyyy-mm")=AL76)*(AH77:AI77 = "▲"))</f>
        <v>0</v>
      </c>
      <c r="AO76" s="69" cm="1">
        <f t="array" ref="AO76">SUMPRODUCT((AC76:AI76&gt;=$N$8)*(AC76:AI76 &lt;= $N$9)*(TEXT(AC76:AI76,"yyyy-mm")=AL76)*(AC77:AI77 = "★"))</f>
        <v>0</v>
      </c>
      <c r="AP76" s="68"/>
      <c r="AQ76" s="19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3"/>
    </row>
    <row r="77" spans="10:55" s="8" customFormat="1" ht="19.5" customHeight="1" thickBot="1" x14ac:dyDescent="0.5">
      <c r="J77" s="86"/>
      <c r="K77" s="135" t="str">
        <f t="shared" ref="K77" si="248">IF(U77&gt;=0.285,"OK","NG")</f>
        <v>NG</v>
      </c>
      <c r="L77" s="136"/>
      <c r="M77" s="144"/>
      <c r="N77" s="144"/>
      <c r="O77" s="144"/>
      <c r="P77" s="144"/>
      <c r="Q77" s="144"/>
      <c r="R77" s="145"/>
      <c r="S77" s="146"/>
      <c r="T77" s="135">
        <f t="shared" ref="T77" si="249">COUNTIF(M77:S77,"●")</f>
        <v>0</v>
      </c>
      <c r="U77" s="147">
        <f t="shared" ref="U77" si="250">IF(COUNTA(M77:S77)=0,-1,IF(OR(COUNTIF(M77:S77,"▲")&gt;6,AND(M76&lt;$N$9,$N$9&lt;S76)),0.285,IF(T76+T77=0,0,T77/(T77+T76))))</f>
        <v>-1</v>
      </c>
      <c r="V77" s="135" t="str">
        <f>TEXT(S76,"YYYY-MM")</f>
        <v>2026-08</v>
      </c>
      <c r="W77" s="140" cm="1">
        <f t="array" ref="W77">IF(V77=V76,0,SUMPRODUCT((M76:S76&gt;=$N$8)*(M76:S76 &lt;= $N$9)*(TEXT(M76:S76,"yyyy-mm")=V77)*(M77:S77 = "●")))</f>
        <v>0</v>
      </c>
      <c r="X77" s="140" cm="1">
        <f t="array" ref="X77">IF(V77=V76,0,SUMPRODUCT((M76:S76&gt;=$N$8)*(M76:S76 &lt;= $N$9)*(TEXT(M76:S76,"yyyy-mm")=V77)*(M77:S77 = "▲")))</f>
        <v>0</v>
      </c>
      <c r="Y77" s="140" cm="1">
        <f t="array" ref="Y77">IF(V77=V76,0,SUMPRODUCT((M76:S76&gt;=$N$8)*(M76:S76 &lt;= $N$9)*(TEXT(M76:S76,"yyyy-mm")=V77)*(M77:S77 = "★")))</f>
        <v>0</v>
      </c>
      <c r="Z77" s="135"/>
      <c r="AA77" s="135" t="str">
        <f t="shared" ref="AA77" si="251">IF(AK77&gt;=0.285,"OK","NG")</f>
        <v>NG</v>
      </c>
      <c r="AB77" s="136"/>
      <c r="AC77" s="144"/>
      <c r="AD77" s="144"/>
      <c r="AE77" s="144"/>
      <c r="AF77" s="144"/>
      <c r="AG77" s="144"/>
      <c r="AH77" s="145"/>
      <c r="AI77" s="146"/>
      <c r="AJ77" s="68">
        <f t="shared" ref="AJ77" si="252">COUNTIF(AC77:AI77,"●")</f>
        <v>0</v>
      </c>
      <c r="AK77" s="70">
        <f t="shared" ref="AK77" si="253">IF(COUNTA(AC77:AI77)=0,-1,IF(OR(COUNTIF(AC77:AI77,"▲")&gt;6,AND(AC76&lt;$N$9,$N$9&lt;AI76)),0.285,IF(AJ76+AJ77=0,0,AJ77/(AJ77+AJ76))))</f>
        <v>-1</v>
      </c>
      <c r="AL77" s="68" t="str">
        <f>TEXT(AI76,"YYYY-MM")</f>
        <v>2027-01</v>
      </c>
      <c r="AM77" s="69" cm="1">
        <f t="array" ref="AM77">IF(AL77=AL76,0,SUMPRODUCT((AC76:AI76&gt;=$N$8)*(AC76:AI76 &lt;= $N$9)*(TEXT(AC76:AI76,"yyyy-mm")=AL77)*(AC77:AI77 = "●")))</f>
        <v>0</v>
      </c>
      <c r="AN77" s="69" cm="1">
        <f t="array" ref="AN77">IF(AL77=AL76,0,SUMPRODUCT((AC76:AI76&gt;=$N$8)*(AC76:AI76 &lt;= $N$9)*(TEXT(AC76:AI76,"yyyy-mm")=AL77)*(AC77:AI77 = "▲")))</f>
        <v>0</v>
      </c>
      <c r="AO77" s="69" cm="1">
        <f t="array" ref="AO77">IF(AL77=AL76,0,SUMPRODUCT((AC76:AI76&gt;=$N$8)*(AC76:AI76 &lt;= $N$9)*(TEXT(AC76:AI76,"yyyy-mm")=AL77)*(AC77:AI77 = "★")))</f>
        <v>0</v>
      </c>
      <c r="AP77" s="68"/>
      <c r="AQ77" s="19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3"/>
    </row>
    <row r="78" spans="10:55" s="8" customFormat="1" ht="19.5" customHeight="1" x14ac:dyDescent="0.45">
      <c r="J78" s="86"/>
      <c r="K78" s="135"/>
      <c r="L78" s="132">
        <v>43</v>
      </c>
      <c r="M78" s="141">
        <f>S76+1</f>
        <v>46251</v>
      </c>
      <c r="N78" s="141">
        <f t="shared" ref="N78:S78" si="254">M78+1</f>
        <v>46252</v>
      </c>
      <c r="O78" s="141">
        <f t="shared" si="254"/>
        <v>46253</v>
      </c>
      <c r="P78" s="141">
        <f t="shared" si="254"/>
        <v>46254</v>
      </c>
      <c r="Q78" s="141">
        <f t="shared" si="254"/>
        <v>46255</v>
      </c>
      <c r="R78" s="142">
        <f t="shared" si="254"/>
        <v>46256</v>
      </c>
      <c r="S78" s="143">
        <f t="shared" si="254"/>
        <v>46257</v>
      </c>
      <c r="T78" s="135">
        <f t="shared" ref="T78" si="255">COUNTIF(M79:S79,"★")</f>
        <v>0</v>
      </c>
      <c r="U78" s="135"/>
      <c r="V78" s="135" t="str">
        <f>TEXT(M78,"YYYY-MM")</f>
        <v>2026-08</v>
      </c>
      <c r="W78" s="140" cm="1">
        <f t="array" ref="W78">SUMPRODUCT((M78:S78&gt;=$N$8)*(M78:S78 &lt;= $N$9)*(TEXT(M78:S78,"yyyy-mm")=V78)*(M79:S79 = "●"))</f>
        <v>0</v>
      </c>
      <c r="X78" s="140" cm="1">
        <f t="array" ref="X78">SUMPRODUCT((R78:S78&gt;=$N$8)*(R78:S78 &lt;= $N$9)*(TEXT(R78:S78,"yyyy-mm")=V78)*(R79:S79 = "▲"))</f>
        <v>0</v>
      </c>
      <c r="Y78" s="140" cm="1">
        <f t="array" ref="Y78">SUMPRODUCT((M78:S78&gt;=$N$8)*(M78:S78 &lt;= $N$9)*(TEXT(M78:S78,"yyyy-mm")=V78)*(M79:S79 = "★"))</f>
        <v>0</v>
      </c>
      <c r="Z78" s="135"/>
      <c r="AA78" s="135"/>
      <c r="AB78" s="132">
        <v>64</v>
      </c>
      <c r="AC78" s="141">
        <f>AI76+1</f>
        <v>46398</v>
      </c>
      <c r="AD78" s="141">
        <f t="shared" ref="AD78:AI78" si="256">AC78+1</f>
        <v>46399</v>
      </c>
      <c r="AE78" s="141">
        <f t="shared" si="256"/>
        <v>46400</v>
      </c>
      <c r="AF78" s="141">
        <f t="shared" si="256"/>
        <v>46401</v>
      </c>
      <c r="AG78" s="141">
        <f t="shared" si="256"/>
        <v>46402</v>
      </c>
      <c r="AH78" s="142">
        <f t="shared" si="256"/>
        <v>46403</v>
      </c>
      <c r="AI78" s="143">
        <f t="shared" si="256"/>
        <v>46404</v>
      </c>
      <c r="AJ78" s="68">
        <f t="shared" ref="AJ78" si="257">COUNTIF(AC79:AI79,"★")</f>
        <v>0</v>
      </c>
      <c r="AK78" s="68"/>
      <c r="AL78" s="68" t="str">
        <f>TEXT(AC78,"YYYY-MM")</f>
        <v>2027-01</v>
      </c>
      <c r="AM78" s="69" cm="1">
        <f t="array" ref="AM78">SUMPRODUCT((AC78:AI78&gt;=$N$8)*(AC78:AI78 &lt;= $N$9)*(TEXT(AC78:AI78,"yyyy-mm")=AL78)*(AC79:AI79 = "●"))</f>
        <v>0</v>
      </c>
      <c r="AN78" s="69" cm="1">
        <f t="array" ref="AN78">SUMPRODUCT((AH78:AI78&gt;=$N$8)*(AH78:AI78 &lt;= $N$9)*(TEXT(AH78:AI78,"yyyy-mm")=AL78)*(AH79:AI79 = "▲"))</f>
        <v>0</v>
      </c>
      <c r="AO78" s="69" cm="1">
        <f t="array" ref="AO78">SUMPRODUCT((AC78:AI78&gt;=$N$8)*(AC78:AI78 &lt;= $N$9)*(TEXT(AC78:AI78,"yyyy-mm")=AL78)*(AC79:AI79 = "★"))</f>
        <v>0</v>
      </c>
      <c r="AP78" s="68"/>
      <c r="AQ78" s="19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3"/>
    </row>
    <row r="79" spans="10:55" s="8" customFormat="1" ht="19.5" customHeight="1" thickBot="1" x14ac:dyDescent="0.5">
      <c r="J79" s="86"/>
      <c r="K79" s="135" t="str">
        <f t="shared" ref="K79" si="258">IF(U79&gt;=0.285,"OK","NG")</f>
        <v>NG</v>
      </c>
      <c r="L79" s="136"/>
      <c r="M79" s="144"/>
      <c r="N79" s="144"/>
      <c r="O79" s="144"/>
      <c r="P79" s="144"/>
      <c r="Q79" s="144"/>
      <c r="R79" s="145"/>
      <c r="S79" s="146"/>
      <c r="T79" s="135">
        <f t="shared" ref="T79" si="259">COUNTIF(M79:S79,"●")</f>
        <v>0</v>
      </c>
      <c r="U79" s="147">
        <f t="shared" ref="U79" si="260">IF(COUNTA(M79:S79)=0,-1,IF(OR(COUNTIF(M79:S79,"▲")&gt;6,AND(M78&lt;$N$9,$N$9&lt;S78)),0.285,IF(T78+T79=0,0,T79/(T79+T78))))</f>
        <v>-1</v>
      </c>
      <c r="V79" s="135" t="str">
        <f>TEXT(S78,"YYYY-MM")</f>
        <v>2026-08</v>
      </c>
      <c r="W79" s="140" cm="1">
        <f t="array" ref="W79">IF(V79=V78,0,SUMPRODUCT((M78:S78&gt;=$N$8)*(M78:S78 &lt;= $N$9)*(TEXT(M78:S78,"yyyy-mm")=V79)*(M79:S79 = "●")))</f>
        <v>0</v>
      </c>
      <c r="X79" s="140" cm="1">
        <f t="array" ref="X79">IF(V79=V78,0,SUMPRODUCT((M78:S78&gt;=$N$8)*(M78:S78 &lt;= $N$9)*(TEXT(M78:S78,"yyyy-mm")=V79)*(M79:S79 = "▲")))</f>
        <v>0</v>
      </c>
      <c r="Y79" s="140" cm="1">
        <f t="array" ref="Y79">IF(V79=V78,0,SUMPRODUCT((M78:S78&gt;=$N$8)*(M78:S78 &lt;= $N$9)*(TEXT(M78:S78,"yyyy-mm")=V79)*(M79:S79 = "★")))</f>
        <v>0</v>
      </c>
      <c r="Z79" s="135"/>
      <c r="AA79" s="135" t="str">
        <f t="shared" ref="AA79" si="261">IF(AK79&gt;=0.285,"OK","NG")</f>
        <v>NG</v>
      </c>
      <c r="AB79" s="136"/>
      <c r="AC79" s="144"/>
      <c r="AD79" s="144"/>
      <c r="AE79" s="144"/>
      <c r="AF79" s="144"/>
      <c r="AG79" s="144"/>
      <c r="AH79" s="145"/>
      <c r="AI79" s="146"/>
      <c r="AJ79" s="68">
        <f t="shared" ref="AJ79" si="262">COUNTIF(AC79:AI79,"●")</f>
        <v>0</v>
      </c>
      <c r="AK79" s="70">
        <f t="shared" ref="AK79" si="263">IF(COUNTA(AC79:AI79)=0,-1,IF(OR(COUNTIF(AC79:AI79,"▲")&gt;6,AND(AC78&lt;$N$9,$N$9&lt;AI78)),0.285,IF(AJ78+AJ79=0,0,AJ79/(AJ79+AJ78))))</f>
        <v>-1</v>
      </c>
      <c r="AL79" s="68" t="str">
        <f>TEXT(AI78,"YYYY-MM")</f>
        <v>2027-01</v>
      </c>
      <c r="AM79" s="69" cm="1">
        <f t="array" ref="AM79">IF(AL79=AL78,0,SUMPRODUCT((AC78:AI78&gt;=$N$8)*(AC78:AI78 &lt;= $N$9)*(TEXT(AC78:AI78,"yyyy-mm")=AL79)*(AC79:AI79 = "●")))</f>
        <v>0</v>
      </c>
      <c r="AN79" s="69" cm="1">
        <f t="array" ref="AN79">IF(AL79=AL78,0,SUMPRODUCT((AC78:AI78&gt;=$N$8)*(AC78:AI78 &lt;= $N$9)*(TEXT(AC78:AI78,"yyyy-mm")=AL79)*(AC79:AI79 = "▲")))</f>
        <v>0</v>
      </c>
      <c r="AO79" s="69" cm="1">
        <f t="array" ref="AO79">IF(AL79=AL78,0,SUMPRODUCT((AC78:AI78&gt;=$N$8)*(AC78:AI78 &lt;= $N$9)*(TEXT(AC78:AI78,"yyyy-mm")=AL79)*(AC79:AI79 = "★")))</f>
        <v>0</v>
      </c>
      <c r="AP79" s="68"/>
      <c r="AQ79" s="19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3"/>
    </row>
    <row r="80" spans="10:55" s="8" customFormat="1" ht="19.5" customHeight="1" x14ac:dyDescent="0.45">
      <c r="J80" s="86"/>
      <c r="K80" s="135"/>
      <c r="L80" s="132">
        <v>44</v>
      </c>
      <c r="M80" s="141">
        <f>S78+1</f>
        <v>46258</v>
      </c>
      <c r="N80" s="141">
        <f t="shared" ref="N80:S80" si="264">M80+1</f>
        <v>46259</v>
      </c>
      <c r="O80" s="141">
        <f t="shared" si="264"/>
        <v>46260</v>
      </c>
      <c r="P80" s="141">
        <f t="shared" si="264"/>
        <v>46261</v>
      </c>
      <c r="Q80" s="141">
        <f t="shared" si="264"/>
        <v>46262</v>
      </c>
      <c r="R80" s="142">
        <f t="shared" si="264"/>
        <v>46263</v>
      </c>
      <c r="S80" s="143">
        <f t="shared" si="264"/>
        <v>46264</v>
      </c>
      <c r="T80" s="135">
        <f t="shared" ref="T80" si="265">COUNTIF(M81:S81,"★")</f>
        <v>0</v>
      </c>
      <c r="U80" s="135"/>
      <c r="V80" s="135" t="str">
        <f>TEXT(M80,"YYYY-MM")</f>
        <v>2026-08</v>
      </c>
      <c r="W80" s="140" cm="1">
        <f t="array" ref="W80">SUMPRODUCT((M80:S80&gt;=$N$8)*(M80:S80 &lt;= $N$9)*(TEXT(M80:S80,"yyyy-mm")=V80)*(M81:S81 = "●"))</f>
        <v>0</v>
      </c>
      <c r="X80" s="140" cm="1">
        <f t="array" ref="X80">SUMPRODUCT((R80:S80&gt;=$N$8)*(R80:S80 &lt;= $N$9)*(TEXT(R80:S80,"yyyy-mm")=V80)*(R81:S81 = "▲"))</f>
        <v>0</v>
      </c>
      <c r="Y80" s="140" cm="1">
        <f t="array" ref="Y80">SUMPRODUCT((M80:S80&gt;=$N$8)*(M80:S80 &lt;= $N$9)*(TEXT(M80:S80,"yyyy-mm")=V80)*(M81:S81 = "★"))</f>
        <v>0</v>
      </c>
      <c r="Z80" s="135"/>
      <c r="AA80" s="135"/>
      <c r="AB80" s="132">
        <v>65</v>
      </c>
      <c r="AC80" s="141">
        <f>AI78+1</f>
        <v>46405</v>
      </c>
      <c r="AD80" s="141">
        <f t="shared" ref="AD80:AI80" si="266">AC80+1</f>
        <v>46406</v>
      </c>
      <c r="AE80" s="141">
        <f t="shared" si="266"/>
        <v>46407</v>
      </c>
      <c r="AF80" s="141">
        <f t="shared" si="266"/>
        <v>46408</v>
      </c>
      <c r="AG80" s="141">
        <f t="shared" si="266"/>
        <v>46409</v>
      </c>
      <c r="AH80" s="142">
        <f t="shared" si="266"/>
        <v>46410</v>
      </c>
      <c r="AI80" s="143">
        <f t="shared" si="266"/>
        <v>46411</v>
      </c>
      <c r="AJ80" s="68">
        <f t="shared" ref="AJ80" si="267">COUNTIF(AC81:AI81,"★")</f>
        <v>0</v>
      </c>
      <c r="AK80" s="68"/>
      <c r="AL80" s="68" t="str">
        <f>TEXT(AC80,"YYYY-MM")</f>
        <v>2027-01</v>
      </c>
      <c r="AM80" s="69" cm="1">
        <f t="array" ref="AM80">SUMPRODUCT((AC80:AI80&gt;=$N$8)*(AC80:AI80 &lt;= $N$9)*(TEXT(AC80:AI80,"yyyy-mm")=AL80)*(AC81:AI81 = "●"))</f>
        <v>0</v>
      </c>
      <c r="AN80" s="69" cm="1">
        <f t="array" ref="AN80">SUMPRODUCT((AH80:AI80&gt;=$N$8)*(AH80:AI80 &lt;= $N$9)*(TEXT(AH80:AI80,"yyyy-mm")=AL80)*(AH81:AI81 = "▲"))</f>
        <v>0</v>
      </c>
      <c r="AO80" s="69" cm="1">
        <f t="array" ref="AO80">SUMPRODUCT((AC80:AI80&gt;=$N$8)*(AC80:AI80 &lt;= $N$9)*(TEXT(AC80:AI80,"yyyy-mm")=AL80)*(AC81:AI81 = "★"))</f>
        <v>0</v>
      </c>
      <c r="AP80" s="68"/>
      <c r="AQ80" s="19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3"/>
    </row>
    <row r="81" spans="10:55" s="8" customFormat="1" ht="19.5" customHeight="1" thickBot="1" x14ac:dyDescent="0.5">
      <c r="J81" s="86"/>
      <c r="K81" s="135" t="str">
        <f t="shared" ref="K81" si="268">IF(U81&gt;=0.285,"OK","NG")</f>
        <v>NG</v>
      </c>
      <c r="L81" s="136"/>
      <c r="M81" s="144"/>
      <c r="N81" s="144"/>
      <c r="O81" s="144"/>
      <c r="P81" s="144"/>
      <c r="Q81" s="144"/>
      <c r="R81" s="145"/>
      <c r="S81" s="146"/>
      <c r="T81" s="135">
        <f t="shared" ref="T81" si="269">COUNTIF(M81:S81,"●")</f>
        <v>0</v>
      </c>
      <c r="U81" s="147">
        <f t="shared" ref="U81" si="270">IF(COUNTA(M81:S81)=0,-1,IF(OR(COUNTIF(M81:S81,"▲")&gt;6,AND(M80&lt;$N$9,$N$9&lt;S80)),0.285,IF(T80+T81=0,0,T81/(T81+T80))))</f>
        <v>-1</v>
      </c>
      <c r="V81" s="135" t="str">
        <f>TEXT(S80,"YYYY-MM")</f>
        <v>2026-08</v>
      </c>
      <c r="W81" s="140" cm="1">
        <f t="array" ref="W81">IF(V81=V80,0,SUMPRODUCT((M80:S80&gt;=$N$8)*(M80:S80 &lt;= $N$9)*(TEXT(M80:S80,"yyyy-mm")=V81)*(M81:S81 = "●")))</f>
        <v>0</v>
      </c>
      <c r="X81" s="140" cm="1">
        <f t="array" ref="X81">IF(V81=V80,0,SUMPRODUCT((M80:S80&gt;=$N$8)*(M80:S80 &lt;= $N$9)*(TEXT(M80:S80,"yyyy-mm")=V81)*(M81:S81 = "▲")))</f>
        <v>0</v>
      </c>
      <c r="Y81" s="140" cm="1">
        <f t="array" ref="Y81">IF(V81=V80,0,SUMPRODUCT((M80:S80&gt;=$N$8)*(M80:S80 &lt;= $N$9)*(TEXT(M80:S80,"yyyy-mm")=V81)*(M81:S81 = "★")))</f>
        <v>0</v>
      </c>
      <c r="Z81" s="135"/>
      <c r="AA81" s="135" t="str">
        <f t="shared" ref="AA81" si="271">IF(AK81&gt;=0.285,"OK","NG")</f>
        <v>NG</v>
      </c>
      <c r="AB81" s="136"/>
      <c r="AC81" s="144"/>
      <c r="AD81" s="144"/>
      <c r="AE81" s="144"/>
      <c r="AF81" s="144"/>
      <c r="AG81" s="144"/>
      <c r="AH81" s="145"/>
      <c r="AI81" s="146"/>
      <c r="AJ81" s="68">
        <f t="shared" ref="AJ81" si="272">COUNTIF(AC81:AI81,"●")</f>
        <v>0</v>
      </c>
      <c r="AK81" s="70">
        <f t="shared" ref="AK81" si="273">IF(COUNTA(AC81:AI81)=0,-1,IF(OR(COUNTIF(AC81:AI81,"▲")&gt;6,AND(AC80&lt;$N$9,$N$9&lt;AI80)),0.285,IF(AJ80+AJ81=0,0,AJ81/(AJ81+AJ80))))</f>
        <v>-1</v>
      </c>
      <c r="AL81" s="68" t="str">
        <f>TEXT(AI80,"YYYY-MM")</f>
        <v>2027-01</v>
      </c>
      <c r="AM81" s="69" cm="1">
        <f t="array" ref="AM81">IF(AL81=AL80,0,SUMPRODUCT((AC80:AI80&gt;=$N$8)*(AC80:AI80 &lt;= $N$9)*(TEXT(AC80:AI80,"yyyy-mm")=AL81)*(AC81:AI81 = "●")))</f>
        <v>0</v>
      </c>
      <c r="AN81" s="69" cm="1">
        <f t="array" ref="AN81">IF(AL81=AL80,0,SUMPRODUCT((AC80:AI80&gt;=$N$8)*(AC80:AI80 &lt;= $N$9)*(TEXT(AC80:AI80,"yyyy-mm")=AL81)*(AC81:AI81 = "▲")))</f>
        <v>0</v>
      </c>
      <c r="AO81" s="69" cm="1">
        <f t="array" ref="AO81">IF(AL81=AL80,0,SUMPRODUCT((AC80:AI80&gt;=$N$8)*(AC80:AI80 &lt;= $N$9)*(TEXT(AC80:AI80,"yyyy-mm")=AL81)*(AC81:AI81 = "★")))</f>
        <v>0</v>
      </c>
      <c r="AP81" s="68"/>
      <c r="AQ81" s="19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3"/>
    </row>
    <row r="82" spans="10:55" s="8" customFormat="1" ht="19.5" customHeight="1" x14ac:dyDescent="0.45">
      <c r="J82" s="86"/>
      <c r="K82" s="135"/>
      <c r="L82" s="132">
        <v>45</v>
      </c>
      <c r="M82" s="141">
        <f>S80+1</f>
        <v>46265</v>
      </c>
      <c r="N82" s="141">
        <f t="shared" ref="N82:S82" si="274">M82+1</f>
        <v>46266</v>
      </c>
      <c r="O82" s="141">
        <f t="shared" si="274"/>
        <v>46267</v>
      </c>
      <c r="P82" s="141">
        <f t="shared" si="274"/>
        <v>46268</v>
      </c>
      <c r="Q82" s="141">
        <f t="shared" si="274"/>
        <v>46269</v>
      </c>
      <c r="R82" s="142">
        <f t="shared" si="274"/>
        <v>46270</v>
      </c>
      <c r="S82" s="143">
        <f t="shared" si="274"/>
        <v>46271</v>
      </c>
      <c r="T82" s="135">
        <f t="shared" ref="T82" si="275">COUNTIF(M83:S83,"★")</f>
        <v>0</v>
      </c>
      <c r="U82" s="135"/>
      <c r="V82" s="135" t="str">
        <f>TEXT(M82,"YYYY-MM")</f>
        <v>2026-08</v>
      </c>
      <c r="W82" s="140" cm="1">
        <f t="array" ref="W82">SUMPRODUCT((M82:S82&gt;=$N$8)*(M82:S82 &lt;= $N$9)*(TEXT(M82:S82,"yyyy-mm")=V82)*(M83:S83 = "●"))</f>
        <v>0</v>
      </c>
      <c r="X82" s="140" cm="1">
        <f t="array" ref="X82">SUMPRODUCT((R82:S82&gt;=$N$8)*(R82:S82 &lt;= $N$9)*(TEXT(R82:S82,"yyyy-mm")=V82)*(R83:S83 = "▲"))</f>
        <v>0</v>
      </c>
      <c r="Y82" s="140" cm="1">
        <f t="array" ref="Y82">SUMPRODUCT((M82:S82&gt;=$N$8)*(M82:S82 &lt;= $N$9)*(TEXT(M82:S82,"yyyy-mm")=V82)*(M83:S83 = "★"))</f>
        <v>0</v>
      </c>
      <c r="Z82" s="135"/>
      <c r="AA82" s="135"/>
      <c r="AB82" s="132">
        <v>66</v>
      </c>
      <c r="AC82" s="141">
        <f>AI80+1</f>
        <v>46412</v>
      </c>
      <c r="AD82" s="141">
        <f t="shared" ref="AD82:AI82" si="276">AC82+1</f>
        <v>46413</v>
      </c>
      <c r="AE82" s="141">
        <f t="shared" si="276"/>
        <v>46414</v>
      </c>
      <c r="AF82" s="141">
        <f t="shared" si="276"/>
        <v>46415</v>
      </c>
      <c r="AG82" s="141">
        <f t="shared" si="276"/>
        <v>46416</v>
      </c>
      <c r="AH82" s="142">
        <f t="shared" si="276"/>
        <v>46417</v>
      </c>
      <c r="AI82" s="143">
        <f t="shared" si="276"/>
        <v>46418</v>
      </c>
      <c r="AJ82" s="68">
        <f t="shared" ref="AJ82" si="277">COUNTIF(AC83:AI83,"★")</f>
        <v>0</v>
      </c>
      <c r="AK82" s="68"/>
      <c r="AL82" s="68" t="str">
        <f>TEXT(AC82,"YYYY-MM")</f>
        <v>2027-01</v>
      </c>
      <c r="AM82" s="69" cm="1">
        <f t="array" ref="AM82">SUMPRODUCT((AC82:AI82&gt;=$N$8)*(AC82:AI82 &lt;= $N$9)*(TEXT(AC82:AI82,"yyyy-mm")=AL82)*(AC83:AI83 = "●"))</f>
        <v>0</v>
      </c>
      <c r="AN82" s="69" cm="1">
        <f t="array" ref="AN82">SUMPRODUCT((AH82:AI82&gt;=$N$8)*(AH82:AI82 &lt;= $N$9)*(TEXT(AH82:AI82,"yyyy-mm")=AL82)*(AH83:AI83 = "▲"))</f>
        <v>0</v>
      </c>
      <c r="AO82" s="69" cm="1">
        <f t="array" ref="AO82">SUMPRODUCT((AC82:AI82&gt;=$N$8)*(AC82:AI82 &lt;= $N$9)*(TEXT(AC82:AI82,"yyyy-mm")=AL82)*(AC83:AI83 = "★"))</f>
        <v>0</v>
      </c>
      <c r="AP82" s="68"/>
      <c r="AQ82" s="19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3"/>
    </row>
    <row r="83" spans="10:55" s="8" customFormat="1" ht="19.5" customHeight="1" thickBot="1" x14ac:dyDescent="0.5">
      <c r="J83" s="86"/>
      <c r="K83" s="135" t="str">
        <f t="shared" ref="K83" si="278">IF(U83&gt;=0.285,"OK","NG")</f>
        <v>NG</v>
      </c>
      <c r="L83" s="136"/>
      <c r="M83" s="144"/>
      <c r="N83" s="144"/>
      <c r="O83" s="144"/>
      <c r="P83" s="144"/>
      <c r="Q83" s="144"/>
      <c r="R83" s="145"/>
      <c r="S83" s="146"/>
      <c r="T83" s="135">
        <f t="shared" ref="T83" si="279">COUNTIF(M83:S83,"●")</f>
        <v>0</v>
      </c>
      <c r="U83" s="147">
        <f t="shared" ref="U83" si="280">IF(COUNTA(M83:S83)=0,-1,IF(OR(COUNTIF(M83:S83,"▲")&gt;6,AND(M82&lt;$N$9,$N$9&lt;S82)),0.285,IF(T82+T83=0,0,T83/(T83+T82))))</f>
        <v>-1</v>
      </c>
      <c r="V83" s="135" t="str">
        <f>TEXT(S82,"YYYY-MM")</f>
        <v>2026-09</v>
      </c>
      <c r="W83" s="140" cm="1">
        <f t="array" ref="W83">IF(V83=V82,0,SUMPRODUCT((M82:S82&gt;=$N$8)*(M82:S82 &lt;= $N$9)*(TEXT(M82:S82,"yyyy-mm")=V83)*(M83:S83 = "●")))</f>
        <v>0</v>
      </c>
      <c r="X83" s="140" cm="1">
        <f t="array" ref="X83">IF(V83=V82,0,SUMPRODUCT((M82:S82&gt;=$N$8)*(M82:S82 &lt;= $N$9)*(TEXT(M82:S82,"yyyy-mm")=V83)*(M83:S83 = "▲")))</f>
        <v>0</v>
      </c>
      <c r="Y83" s="140" cm="1">
        <f t="array" ref="Y83">IF(V83=V82,0,SUMPRODUCT((M82:S82&gt;=$N$8)*(M82:S82 &lt;= $N$9)*(TEXT(M82:S82,"yyyy-mm")=V83)*(M83:S83 = "★")))</f>
        <v>0</v>
      </c>
      <c r="Z83" s="135"/>
      <c r="AA83" s="135" t="str">
        <f t="shared" ref="AA83" si="281">IF(AK83&gt;=0.285,"OK","NG")</f>
        <v>NG</v>
      </c>
      <c r="AB83" s="136"/>
      <c r="AC83" s="144"/>
      <c r="AD83" s="144"/>
      <c r="AE83" s="144"/>
      <c r="AF83" s="144"/>
      <c r="AG83" s="144"/>
      <c r="AH83" s="145"/>
      <c r="AI83" s="146"/>
      <c r="AJ83" s="68">
        <f t="shared" ref="AJ83" si="282">COUNTIF(AC83:AI83,"●")</f>
        <v>0</v>
      </c>
      <c r="AK83" s="70">
        <f t="shared" ref="AK83" si="283">IF(COUNTA(AC83:AI83)=0,-1,IF(OR(COUNTIF(AC83:AI83,"▲")&gt;6,AND(AC82&lt;$N$9,$N$9&lt;AI82)),0.285,IF(AJ82+AJ83=0,0,AJ83/(AJ83+AJ82))))</f>
        <v>-1</v>
      </c>
      <c r="AL83" s="68" t="str">
        <f>TEXT(AI82,"YYYY-MM")</f>
        <v>2027-01</v>
      </c>
      <c r="AM83" s="69" cm="1">
        <f t="array" ref="AM83">IF(AL83=AL82,0,SUMPRODUCT((AC82:AI82&gt;=$N$8)*(AC82:AI82 &lt;= $N$9)*(TEXT(AC82:AI82,"yyyy-mm")=AL83)*(AC83:AI83 = "●")))</f>
        <v>0</v>
      </c>
      <c r="AN83" s="69" cm="1">
        <f t="array" ref="AN83">IF(AL83=AL82,0,SUMPRODUCT((AC82:AI82&gt;=$N$8)*(AC82:AI82 &lt;= $N$9)*(TEXT(AC82:AI82,"yyyy-mm")=AL83)*(AC83:AI83 = "▲")))</f>
        <v>0</v>
      </c>
      <c r="AO83" s="69" cm="1">
        <f t="array" ref="AO83">IF(AL83=AL82,0,SUMPRODUCT((AC82:AI82&gt;=$N$8)*(AC82:AI82 &lt;= $N$9)*(TEXT(AC82:AI82,"yyyy-mm")=AL83)*(AC83:AI83 = "★")))</f>
        <v>0</v>
      </c>
      <c r="AP83" s="68"/>
      <c r="AQ83" s="19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3"/>
    </row>
    <row r="84" spans="10:55" s="8" customFormat="1" ht="19.5" customHeight="1" x14ac:dyDescent="0.45">
      <c r="J84" s="86"/>
      <c r="K84" s="135"/>
      <c r="L84" s="132">
        <v>46</v>
      </c>
      <c r="M84" s="141">
        <f>S82+1</f>
        <v>46272</v>
      </c>
      <c r="N84" s="141">
        <f t="shared" ref="N84:S84" si="284">M84+1</f>
        <v>46273</v>
      </c>
      <c r="O84" s="141">
        <f t="shared" si="284"/>
        <v>46274</v>
      </c>
      <c r="P84" s="141">
        <f t="shared" si="284"/>
        <v>46275</v>
      </c>
      <c r="Q84" s="141">
        <f t="shared" si="284"/>
        <v>46276</v>
      </c>
      <c r="R84" s="142">
        <f t="shared" si="284"/>
        <v>46277</v>
      </c>
      <c r="S84" s="143">
        <f t="shared" si="284"/>
        <v>46278</v>
      </c>
      <c r="T84" s="135">
        <f t="shared" ref="T84" si="285">COUNTIF(M85:S85,"★")</f>
        <v>0</v>
      </c>
      <c r="U84" s="135"/>
      <c r="V84" s="135" t="str">
        <f>TEXT(M84,"YYYY-MM")</f>
        <v>2026-09</v>
      </c>
      <c r="W84" s="140" cm="1">
        <f t="array" ref="W84">SUMPRODUCT((M84:S84&gt;=$N$8)*(M84:S84 &lt;= $N$9)*(TEXT(M84:S84,"yyyy-mm")=V84)*(M85:S85 = "●"))</f>
        <v>0</v>
      </c>
      <c r="X84" s="140" cm="1">
        <f t="array" ref="X84">SUMPRODUCT((R84:S84&gt;=$N$8)*(R84:S84 &lt;= $N$9)*(TEXT(R84:S84,"yyyy-mm")=V84)*(R85:S85 = "▲"))</f>
        <v>0</v>
      </c>
      <c r="Y84" s="140" cm="1">
        <f t="array" ref="Y84">SUMPRODUCT((M84:S84&gt;=$N$8)*(M84:S84 &lt;= $N$9)*(TEXT(M84:S84,"yyyy-mm")=V84)*(M85:S85 = "★"))</f>
        <v>0</v>
      </c>
      <c r="Z84" s="135"/>
      <c r="AA84" s="135"/>
      <c r="AB84" s="132">
        <v>67</v>
      </c>
      <c r="AC84" s="141">
        <f>AI82+1</f>
        <v>46419</v>
      </c>
      <c r="AD84" s="141">
        <f t="shared" ref="AD84:AI84" si="286">AC84+1</f>
        <v>46420</v>
      </c>
      <c r="AE84" s="141">
        <f t="shared" si="286"/>
        <v>46421</v>
      </c>
      <c r="AF84" s="141">
        <f t="shared" si="286"/>
        <v>46422</v>
      </c>
      <c r="AG84" s="141">
        <f t="shared" si="286"/>
        <v>46423</v>
      </c>
      <c r="AH84" s="142">
        <f t="shared" si="286"/>
        <v>46424</v>
      </c>
      <c r="AI84" s="143">
        <f t="shared" si="286"/>
        <v>46425</v>
      </c>
      <c r="AJ84" s="68">
        <f t="shared" ref="AJ84" si="287">COUNTIF(AC85:AI85,"★")</f>
        <v>0</v>
      </c>
      <c r="AK84" s="68"/>
      <c r="AL84" s="68" t="str">
        <f>TEXT(AC84,"YYYY-MM")</f>
        <v>2027-02</v>
      </c>
      <c r="AM84" s="69" cm="1">
        <f t="array" ref="AM84">SUMPRODUCT((AC84:AI84&gt;=$N$8)*(AC84:AI84 &lt;= $N$9)*(TEXT(AC84:AI84,"yyyy-mm")=AL84)*(AC85:AI85 = "●"))</f>
        <v>0</v>
      </c>
      <c r="AN84" s="69" cm="1">
        <f t="array" ref="AN84">SUMPRODUCT((AH84:AI84&gt;=$N$8)*(AH84:AI84 &lt;= $N$9)*(TEXT(AH84:AI84,"yyyy-mm")=AL84)*(AH85:AI85 = "▲"))</f>
        <v>0</v>
      </c>
      <c r="AO84" s="69" cm="1">
        <f t="array" ref="AO84">SUMPRODUCT((AC84:AI84&gt;=$N$8)*(AC84:AI84 &lt;= $N$9)*(TEXT(AC84:AI84,"yyyy-mm")=AL84)*(AC85:AI85 = "★"))</f>
        <v>0</v>
      </c>
      <c r="AP84" s="68"/>
      <c r="AQ84" s="19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3"/>
    </row>
    <row r="85" spans="10:55" s="8" customFormat="1" ht="19.5" customHeight="1" thickBot="1" x14ac:dyDescent="0.5">
      <c r="J85" s="86"/>
      <c r="K85" s="135" t="str">
        <f t="shared" ref="K85" si="288">IF(U85&gt;=0.285,"OK","NG")</f>
        <v>NG</v>
      </c>
      <c r="L85" s="136"/>
      <c r="M85" s="144"/>
      <c r="N85" s="144"/>
      <c r="O85" s="144"/>
      <c r="P85" s="144"/>
      <c r="Q85" s="144"/>
      <c r="R85" s="145"/>
      <c r="S85" s="146"/>
      <c r="T85" s="135">
        <f t="shared" ref="T85" si="289">COUNTIF(M85:S85,"●")</f>
        <v>0</v>
      </c>
      <c r="U85" s="147">
        <f t="shared" ref="U85" si="290">IF(COUNTA(M85:S85)=0,-1,IF(OR(COUNTIF(M85:S85,"▲")&gt;6,AND(M84&lt;$N$9,$N$9&lt;S84)),0.285,IF(T84+T85=0,0,T85/(T85+T84))))</f>
        <v>-1</v>
      </c>
      <c r="V85" s="135" t="str">
        <f>TEXT(S84,"YYYY-MM")</f>
        <v>2026-09</v>
      </c>
      <c r="W85" s="140" cm="1">
        <f t="array" ref="W85">IF(V85=V84,0,SUMPRODUCT((M84:S84&gt;=$N$8)*(M84:S84 &lt;= $N$9)*(TEXT(M84:S84,"yyyy-mm")=V85)*(M85:S85 = "●")))</f>
        <v>0</v>
      </c>
      <c r="X85" s="140" cm="1">
        <f t="array" ref="X85">IF(V85=V84,0,SUMPRODUCT((M84:S84&gt;=$N$8)*(M84:S84 &lt;= $N$9)*(TEXT(M84:S84,"yyyy-mm")=V85)*(M85:S85 = "▲")))</f>
        <v>0</v>
      </c>
      <c r="Y85" s="140" cm="1">
        <f t="array" ref="Y85">IF(V85=V84,0,SUMPRODUCT((M84:S84&gt;=$N$8)*(M84:S84 &lt;= $N$9)*(TEXT(M84:S84,"yyyy-mm")=V85)*(M85:S85 = "★")))</f>
        <v>0</v>
      </c>
      <c r="Z85" s="135"/>
      <c r="AA85" s="135" t="str">
        <f t="shared" ref="AA85" si="291">IF(AK85&gt;=0.285,"OK","NG")</f>
        <v>NG</v>
      </c>
      <c r="AB85" s="136"/>
      <c r="AC85" s="144"/>
      <c r="AD85" s="144"/>
      <c r="AE85" s="144"/>
      <c r="AF85" s="144"/>
      <c r="AG85" s="144"/>
      <c r="AH85" s="145"/>
      <c r="AI85" s="146"/>
      <c r="AJ85" s="68">
        <f t="shared" ref="AJ85" si="292">COUNTIF(AC85:AI85,"●")</f>
        <v>0</v>
      </c>
      <c r="AK85" s="70">
        <f t="shared" ref="AK85" si="293">IF(COUNTA(AC85:AI85)=0,-1,IF(OR(COUNTIF(AC85:AI85,"▲")&gt;6,AND(AC84&lt;$N$9,$N$9&lt;AI84)),0.285,IF(AJ84+AJ85=0,0,AJ85/(AJ85+AJ84))))</f>
        <v>-1</v>
      </c>
      <c r="AL85" s="68" t="str">
        <f>TEXT(AI84,"YYYY-MM")</f>
        <v>2027-02</v>
      </c>
      <c r="AM85" s="69" cm="1">
        <f t="array" ref="AM85">IF(AL85=AL84,0,SUMPRODUCT((AC84:AI84&gt;=$N$8)*(AC84:AI84 &lt;= $N$9)*(TEXT(AC84:AI84,"yyyy-mm")=AL85)*(AC85:AI85 = "●")))</f>
        <v>0</v>
      </c>
      <c r="AN85" s="69" cm="1">
        <f t="array" ref="AN85">IF(AL85=AL84,0,SUMPRODUCT((AC84:AI84&gt;=$N$8)*(AC84:AI84 &lt;= $N$9)*(TEXT(AC84:AI84,"yyyy-mm")=AL85)*(AC85:AI85 = "▲")))</f>
        <v>0</v>
      </c>
      <c r="AO85" s="69" cm="1">
        <f t="array" ref="AO85">IF(AL85=AL84,0,SUMPRODUCT((AC84:AI84&gt;=$N$8)*(AC84:AI84 &lt;= $N$9)*(TEXT(AC84:AI84,"yyyy-mm")=AL85)*(AC85:AI85 = "★")))</f>
        <v>0</v>
      </c>
      <c r="AP85" s="68"/>
      <c r="AQ85" s="19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3"/>
    </row>
    <row r="86" spans="10:55" s="8" customFormat="1" ht="19.5" customHeight="1" x14ac:dyDescent="0.45">
      <c r="J86" s="86"/>
      <c r="K86" s="135"/>
      <c r="L86" s="132">
        <v>47</v>
      </c>
      <c r="M86" s="141">
        <f>S84+1</f>
        <v>46279</v>
      </c>
      <c r="N86" s="141">
        <f t="shared" ref="N86:S86" si="294">M86+1</f>
        <v>46280</v>
      </c>
      <c r="O86" s="141">
        <f t="shared" si="294"/>
        <v>46281</v>
      </c>
      <c r="P86" s="141">
        <f t="shared" si="294"/>
        <v>46282</v>
      </c>
      <c r="Q86" s="141">
        <f t="shared" si="294"/>
        <v>46283</v>
      </c>
      <c r="R86" s="142">
        <f t="shared" si="294"/>
        <v>46284</v>
      </c>
      <c r="S86" s="143">
        <f t="shared" si="294"/>
        <v>46285</v>
      </c>
      <c r="T86" s="135">
        <f t="shared" ref="T86" si="295">COUNTIF(M87:S87,"★")</f>
        <v>0</v>
      </c>
      <c r="U86" s="135"/>
      <c r="V86" s="135" t="str">
        <f>TEXT(M86,"YYYY-MM")</f>
        <v>2026-09</v>
      </c>
      <c r="W86" s="140" cm="1">
        <f t="array" ref="W86">SUMPRODUCT((M86:S86&gt;=$N$8)*(M86:S86 &lt;= $N$9)*(TEXT(M86:S86,"yyyy-mm")=V86)*(M87:S87 = "●"))</f>
        <v>0</v>
      </c>
      <c r="X86" s="140" cm="1">
        <f t="array" ref="X86">SUMPRODUCT((R86:S86&gt;=$N$8)*(R86:S86 &lt;= $N$9)*(TEXT(R86:S86,"yyyy-mm")=V86)*(R87:S87 = "▲"))</f>
        <v>0</v>
      </c>
      <c r="Y86" s="140" cm="1">
        <f t="array" ref="Y86">SUMPRODUCT((M86:S86&gt;=$N$8)*(M86:S86 &lt;= $N$9)*(TEXT(M86:S86,"yyyy-mm")=V86)*(M87:S87 = "★"))</f>
        <v>0</v>
      </c>
      <c r="Z86" s="135"/>
      <c r="AA86" s="135"/>
      <c r="AB86" s="132">
        <v>68</v>
      </c>
      <c r="AC86" s="141">
        <f>AI84+1</f>
        <v>46426</v>
      </c>
      <c r="AD86" s="141">
        <f t="shared" ref="AD86:AI86" si="296">AC86+1</f>
        <v>46427</v>
      </c>
      <c r="AE86" s="141">
        <f t="shared" si="296"/>
        <v>46428</v>
      </c>
      <c r="AF86" s="141">
        <f t="shared" si="296"/>
        <v>46429</v>
      </c>
      <c r="AG86" s="141">
        <f t="shared" si="296"/>
        <v>46430</v>
      </c>
      <c r="AH86" s="142">
        <f t="shared" si="296"/>
        <v>46431</v>
      </c>
      <c r="AI86" s="143">
        <f t="shared" si="296"/>
        <v>46432</v>
      </c>
      <c r="AJ86" s="68">
        <f t="shared" ref="AJ86" si="297">COUNTIF(AC87:AI87,"★")</f>
        <v>0</v>
      </c>
      <c r="AK86" s="68"/>
      <c r="AL86" s="68" t="str">
        <f>TEXT(AC86,"YYYY-MM")</f>
        <v>2027-02</v>
      </c>
      <c r="AM86" s="69" cm="1">
        <f t="array" ref="AM86">SUMPRODUCT((AC86:AI86&gt;=$N$8)*(AC86:AI86 &lt;= $N$9)*(TEXT(AC86:AI86,"yyyy-mm")=AL86)*(AC87:AI87 = "●"))</f>
        <v>0</v>
      </c>
      <c r="AN86" s="69" cm="1">
        <f t="array" ref="AN86">SUMPRODUCT((AH86:AI86&gt;=$N$8)*(AH86:AI86 &lt;= $N$9)*(TEXT(AH86:AI86,"yyyy-mm")=AL86)*(AH87:AI87 = "▲"))</f>
        <v>0</v>
      </c>
      <c r="AO86" s="69" cm="1">
        <f t="array" ref="AO86">SUMPRODUCT((AC86:AI86&gt;=$N$8)*(AC86:AI86 &lt;= $N$9)*(TEXT(AC86:AI86,"yyyy-mm")=AL86)*(AC87:AI87 = "★"))</f>
        <v>0</v>
      </c>
      <c r="AP86" s="68"/>
      <c r="AQ86" s="19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3"/>
    </row>
    <row r="87" spans="10:55" s="8" customFormat="1" ht="19.5" customHeight="1" thickBot="1" x14ac:dyDescent="0.5">
      <c r="J87" s="86"/>
      <c r="K87" s="135" t="str">
        <f t="shared" ref="K87" si="298">IF(U87&gt;=0.285,"OK","NG")</f>
        <v>NG</v>
      </c>
      <c r="L87" s="136"/>
      <c r="M87" s="144"/>
      <c r="N87" s="144"/>
      <c r="O87" s="144"/>
      <c r="P87" s="144"/>
      <c r="Q87" s="144"/>
      <c r="R87" s="145"/>
      <c r="S87" s="146"/>
      <c r="T87" s="135">
        <f t="shared" ref="T87" si="299">COUNTIF(M87:S87,"●")</f>
        <v>0</v>
      </c>
      <c r="U87" s="147">
        <f t="shared" ref="U87" si="300">IF(COUNTA(M87:S87)=0,-1,IF(OR(COUNTIF(M87:S87,"▲")&gt;6,AND(M86&lt;$N$9,$N$9&lt;S86)),0.285,IF(T86+T87=0,0,T87/(T87+T86))))</f>
        <v>-1</v>
      </c>
      <c r="V87" s="135" t="str">
        <f>TEXT(S86,"YYYY-MM")</f>
        <v>2026-09</v>
      </c>
      <c r="W87" s="140" cm="1">
        <f t="array" ref="W87">IF(V87=V86,0,SUMPRODUCT((M86:S86&gt;=$N$8)*(M86:S86 &lt;= $N$9)*(TEXT(M86:S86,"yyyy-mm")=V87)*(M87:S87 = "●")))</f>
        <v>0</v>
      </c>
      <c r="X87" s="140" cm="1">
        <f t="array" ref="X87">IF(V87=V86,0,SUMPRODUCT((M86:S86&gt;=$N$8)*(M86:S86 &lt;= $N$9)*(TEXT(M86:S86,"yyyy-mm")=V87)*(M87:S87 = "▲")))</f>
        <v>0</v>
      </c>
      <c r="Y87" s="140" cm="1">
        <f t="array" ref="Y87">IF(V87=V86,0,SUMPRODUCT((M86:S86&gt;=$N$8)*(M86:S86 &lt;= $N$9)*(TEXT(M86:S86,"yyyy-mm")=V87)*(M87:S87 = "★")))</f>
        <v>0</v>
      </c>
      <c r="Z87" s="135"/>
      <c r="AA87" s="135" t="str">
        <f t="shared" ref="AA87" si="301">IF(AK87&gt;=0.285,"OK","NG")</f>
        <v>NG</v>
      </c>
      <c r="AB87" s="136"/>
      <c r="AC87" s="144"/>
      <c r="AD87" s="144"/>
      <c r="AE87" s="144"/>
      <c r="AF87" s="144"/>
      <c r="AG87" s="144"/>
      <c r="AH87" s="145"/>
      <c r="AI87" s="146"/>
      <c r="AJ87" s="68">
        <f t="shared" ref="AJ87" si="302">COUNTIF(AC87:AI87,"●")</f>
        <v>0</v>
      </c>
      <c r="AK87" s="70">
        <f t="shared" ref="AK87" si="303">IF(COUNTA(AC87:AI87)=0,-1,IF(OR(COUNTIF(AC87:AI87,"▲")&gt;6,AND(AC86&lt;$N$9,$N$9&lt;AI86)),0.285,IF(AJ86+AJ87=0,0,AJ87/(AJ87+AJ86))))</f>
        <v>-1</v>
      </c>
      <c r="AL87" s="68" t="str">
        <f>TEXT(AI86,"YYYY-MM")</f>
        <v>2027-02</v>
      </c>
      <c r="AM87" s="69" cm="1">
        <f t="array" ref="AM87">IF(AL87=AL86,0,SUMPRODUCT((AC86:AI86&gt;=$N$8)*(AC86:AI86 &lt;= $N$9)*(TEXT(AC86:AI86,"yyyy-mm")=AL87)*(AC87:AI87 = "●")))</f>
        <v>0</v>
      </c>
      <c r="AN87" s="69" cm="1">
        <f t="array" ref="AN87">IF(AL87=AL86,0,SUMPRODUCT((AC86:AI86&gt;=$N$8)*(AC86:AI86 &lt;= $N$9)*(TEXT(AC86:AI86,"yyyy-mm")=AL87)*(AC87:AI87 = "▲")))</f>
        <v>0</v>
      </c>
      <c r="AO87" s="69" cm="1">
        <f t="array" ref="AO87">IF(AL87=AL86,0,SUMPRODUCT((AC86:AI86&gt;=$N$8)*(AC86:AI86 &lt;= $N$9)*(TEXT(AC86:AI86,"yyyy-mm")=AL87)*(AC87:AI87 = "★")))</f>
        <v>0</v>
      </c>
      <c r="AP87" s="68"/>
      <c r="AQ87" s="19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3"/>
    </row>
    <row r="88" spans="10:55" s="8" customFormat="1" ht="19.5" customHeight="1" x14ac:dyDescent="0.45">
      <c r="J88" s="86"/>
      <c r="K88" s="135"/>
      <c r="L88" s="132">
        <v>48</v>
      </c>
      <c r="M88" s="141">
        <f>S86+1</f>
        <v>46286</v>
      </c>
      <c r="N88" s="141">
        <f t="shared" ref="N88:S88" si="304">M88+1</f>
        <v>46287</v>
      </c>
      <c r="O88" s="141">
        <f t="shared" si="304"/>
        <v>46288</v>
      </c>
      <c r="P88" s="141">
        <f t="shared" si="304"/>
        <v>46289</v>
      </c>
      <c r="Q88" s="141">
        <f t="shared" si="304"/>
        <v>46290</v>
      </c>
      <c r="R88" s="142">
        <f t="shared" si="304"/>
        <v>46291</v>
      </c>
      <c r="S88" s="143">
        <f t="shared" si="304"/>
        <v>46292</v>
      </c>
      <c r="T88" s="135">
        <f t="shared" ref="T88" si="305">COUNTIF(M89:S89,"★")</f>
        <v>0</v>
      </c>
      <c r="U88" s="135"/>
      <c r="V88" s="135" t="str">
        <f>TEXT(M88,"YYYY-MM")</f>
        <v>2026-09</v>
      </c>
      <c r="W88" s="140" cm="1">
        <f t="array" ref="W88">SUMPRODUCT((M88:S88&gt;=$N$8)*(M88:S88 &lt;= $N$9)*(TEXT(M88:S88,"yyyy-mm")=V88)*(M89:S89 = "●"))</f>
        <v>0</v>
      </c>
      <c r="X88" s="140" cm="1">
        <f t="array" ref="X88">SUMPRODUCT((R88:S88&gt;=$N$8)*(R88:S88 &lt;= $N$9)*(TEXT(R88:S88,"yyyy-mm")=V88)*(R89:S89 = "▲"))</f>
        <v>0</v>
      </c>
      <c r="Y88" s="140" cm="1">
        <f t="array" ref="Y88">SUMPRODUCT((M88:S88&gt;=$N$8)*(M88:S88 &lt;= $N$9)*(TEXT(M88:S88,"yyyy-mm")=V88)*(M89:S89 = "★"))</f>
        <v>0</v>
      </c>
      <c r="Z88" s="135"/>
      <c r="AA88" s="135"/>
      <c r="AB88" s="132">
        <v>69</v>
      </c>
      <c r="AC88" s="141">
        <f>AI86+1</f>
        <v>46433</v>
      </c>
      <c r="AD88" s="141">
        <f t="shared" ref="AD88:AI88" si="306">AC88+1</f>
        <v>46434</v>
      </c>
      <c r="AE88" s="141">
        <f t="shared" si="306"/>
        <v>46435</v>
      </c>
      <c r="AF88" s="141">
        <f t="shared" si="306"/>
        <v>46436</v>
      </c>
      <c r="AG88" s="141">
        <f t="shared" si="306"/>
        <v>46437</v>
      </c>
      <c r="AH88" s="142">
        <f t="shared" si="306"/>
        <v>46438</v>
      </c>
      <c r="AI88" s="143">
        <f t="shared" si="306"/>
        <v>46439</v>
      </c>
      <c r="AJ88" s="68">
        <f t="shared" ref="AJ88" si="307">COUNTIF(AC89:AI89,"★")</f>
        <v>0</v>
      </c>
      <c r="AK88" s="68"/>
      <c r="AL88" s="68" t="str">
        <f>TEXT(AC88,"YYYY-MM")</f>
        <v>2027-02</v>
      </c>
      <c r="AM88" s="69" cm="1">
        <f t="array" ref="AM88">SUMPRODUCT((AC88:AI88&gt;=$N$8)*(AC88:AI88 &lt;= $N$9)*(TEXT(AC88:AI88,"yyyy-mm")=AL88)*(AC89:AI89 = "●"))</f>
        <v>0</v>
      </c>
      <c r="AN88" s="69" cm="1">
        <f t="array" ref="AN88">SUMPRODUCT((AH88:AI88&gt;=$N$8)*(AH88:AI88 &lt;= $N$9)*(TEXT(AH88:AI88,"yyyy-mm")=AL88)*(AH89:AI89 = "▲"))</f>
        <v>0</v>
      </c>
      <c r="AO88" s="69" cm="1">
        <f t="array" ref="AO88">SUMPRODUCT((AC88:AI88&gt;=$N$8)*(AC88:AI88 &lt;= $N$9)*(TEXT(AC88:AI88,"yyyy-mm")=AL88)*(AC89:AI89 = "★"))</f>
        <v>0</v>
      </c>
      <c r="AP88" s="68"/>
      <c r="AQ88" s="19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3"/>
    </row>
    <row r="89" spans="10:55" s="8" customFormat="1" ht="19.5" customHeight="1" thickBot="1" x14ac:dyDescent="0.5">
      <c r="J89" s="86"/>
      <c r="K89" s="135" t="str">
        <f t="shared" ref="K89" si="308">IF(U89&gt;=0.285,"OK","NG")</f>
        <v>NG</v>
      </c>
      <c r="L89" s="136"/>
      <c r="M89" s="144"/>
      <c r="N89" s="144"/>
      <c r="O89" s="144"/>
      <c r="P89" s="144"/>
      <c r="Q89" s="144"/>
      <c r="R89" s="145"/>
      <c r="S89" s="146"/>
      <c r="T89" s="135">
        <f t="shared" ref="T89" si="309">COUNTIF(M89:S89,"●")</f>
        <v>0</v>
      </c>
      <c r="U89" s="147">
        <f t="shared" ref="U89" si="310">IF(COUNTA(M89:S89)=0,-1,IF(OR(COUNTIF(M89:S89,"▲")&gt;6,AND(M88&lt;$N$9,$N$9&lt;S88)),0.285,IF(T88+T89=0,0,T89/(T89+T88))))</f>
        <v>-1</v>
      </c>
      <c r="V89" s="135" t="str">
        <f>TEXT(S88,"YYYY-MM")</f>
        <v>2026-09</v>
      </c>
      <c r="W89" s="140" cm="1">
        <f t="array" ref="W89">IF(V89=V88,0,SUMPRODUCT((M88:S88&gt;=$N$8)*(M88:S88 &lt;= $N$9)*(TEXT(M88:S88,"yyyy-mm")=V89)*(M89:S89 = "●")))</f>
        <v>0</v>
      </c>
      <c r="X89" s="140" cm="1">
        <f t="array" ref="X89">IF(V89=V88,0,SUMPRODUCT((M88:S88&gt;=$N$8)*(M88:S88 &lt;= $N$9)*(TEXT(M88:S88,"yyyy-mm")=V89)*(M89:S89 = "▲")))</f>
        <v>0</v>
      </c>
      <c r="Y89" s="140" cm="1">
        <f t="array" ref="Y89">IF(V89=V88,0,SUMPRODUCT((M88:S88&gt;=$N$8)*(M88:S88 &lt;= $N$9)*(TEXT(M88:S88,"yyyy-mm")=V89)*(M89:S89 = "★")))</f>
        <v>0</v>
      </c>
      <c r="Z89" s="135"/>
      <c r="AA89" s="135" t="str">
        <f t="shared" ref="AA89" si="311">IF(AK89&gt;=0.285,"OK","NG")</f>
        <v>NG</v>
      </c>
      <c r="AB89" s="136"/>
      <c r="AC89" s="144"/>
      <c r="AD89" s="144"/>
      <c r="AE89" s="144"/>
      <c r="AF89" s="144"/>
      <c r="AG89" s="144"/>
      <c r="AH89" s="145"/>
      <c r="AI89" s="146"/>
      <c r="AJ89" s="68">
        <f t="shared" ref="AJ89" si="312">COUNTIF(AC89:AI89,"●")</f>
        <v>0</v>
      </c>
      <c r="AK89" s="70">
        <f t="shared" ref="AK89" si="313">IF(COUNTA(AC89:AI89)=0,-1,IF(OR(COUNTIF(AC89:AI89,"▲")&gt;6,AND(AC88&lt;$N$9,$N$9&lt;AI88)),0.285,IF(AJ88+AJ89=0,0,AJ89/(AJ89+AJ88))))</f>
        <v>-1</v>
      </c>
      <c r="AL89" s="68" t="str">
        <f>TEXT(AI88,"YYYY-MM")</f>
        <v>2027-02</v>
      </c>
      <c r="AM89" s="69" cm="1">
        <f t="array" ref="AM89">IF(AL89=AL88,0,SUMPRODUCT((AC88:AI88&gt;=$N$8)*(AC88:AI88 &lt;= $N$9)*(TEXT(AC88:AI88,"yyyy-mm")=AL89)*(AC89:AI89 = "●")))</f>
        <v>0</v>
      </c>
      <c r="AN89" s="69" cm="1">
        <f t="array" ref="AN89">IF(AL89=AL88,0,SUMPRODUCT((AC88:AI88&gt;=$N$8)*(AC88:AI88 &lt;= $N$9)*(TEXT(AC88:AI88,"yyyy-mm")=AL89)*(AC89:AI89 = "▲")))</f>
        <v>0</v>
      </c>
      <c r="AO89" s="69" cm="1">
        <f t="array" ref="AO89">IF(AL89=AL88,0,SUMPRODUCT((AC88:AI88&gt;=$N$8)*(AC88:AI88 &lt;= $N$9)*(TEXT(AC88:AI88,"yyyy-mm")=AL89)*(AC89:AI89 = "★")))</f>
        <v>0</v>
      </c>
      <c r="AP89" s="68"/>
      <c r="AQ89" s="19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3"/>
    </row>
    <row r="90" spans="10:55" s="8" customFormat="1" ht="19.5" customHeight="1" x14ac:dyDescent="0.45">
      <c r="J90" s="86"/>
      <c r="K90" s="135"/>
      <c r="L90" s="132">
        <v>49</v>
      </c>
      <c r="M90" s="141">
        <f>S88+1</f>
        <v>46293</v>
      </c>
      <c r="N90" s="141">
        <f t="shared" ref="N90:S90" si="314">M90+1</f>
        <v>46294</v>
      </c>
      <c r="O90" s="141">
        <f t="shared" si="314"/>
        <v>46295</v>
      </c>
      <c r="P90" s="141">
        <f t="shared" si="314"/>
        <v>46296</v>
      </c>
      <c r="Q90" s="141">
        <f t="shared" si="314"/>
        <v>46297</v>
      </c>
      <c r="R90" s="142">
        <f t="shared" si="314"/>
        <v>46298</v>
      </c>
      <c r="S90" s="143">
        <f t="shared" si="314"/>
        <v>46299</v>
      </c>
      <c r="T90" s="135">
        <f t="shared" ref="T90" si="315">COUNTIF(M91:S91,"★")</f>
        <v>0</v>
      </c>
      <c r="U90" s="135"/>
      <c r="V90" s="135" t="str">
        <f t="shared" ref="V90" si="316">TEXT(M90,"YYYY-MM")</f>
        <v>2026-09</v>
      </c>
      <c r="W90" s="140" cm="1">
        <f t="array" ref="W90">SUMPRODUCT((M90:S90&gt;=$N$8)*(M90:S90 &lt;= $N$9)*(TEXT(M90:S90,"yyyy-mm")=V90)*(M91:S91 = "●"))</f>
        <v>0</v>
      </c>
      <c r="X90" s="140" cm="1">
        <f t="array" ref="X90">SUMPRODUCT((R90:S90&gt;=$N$8)*(R90:S90 &lt;= $N$9)*(TEXT(R90:S90,"yyyy-mm")=V90)*(R91:S91 = "▲"))</f>
        <v>0</v>
      </c>
      <c r="Y90" s="140" cm="1">
        <f t="array" ref="Y90">SUMPRODUCT((M90:S90&gt;=$N$8)*(M90:S90 &lt;= $N$9)*(TEXT(M90:S90,"yyyy-mm")=V90)*(M91:S91 = "★"))</f>
        <v>0</v>
      </c>
      <c r="Z90" s="135"/>
      <c r="AA90" s="135"/>
      <c r="AB90" s="132">
        <v>70</v>
      </c>
      <c r="AC90" s="141">
        <f>AI88+1</f>
        <v>46440</v>
      </c>
      <c r="AD90" s="141">
        <f t="shared" ref="AD90:AI90" si="317">AC90+1</f>
        <v>46441</v>
      </c>
      <c r="AE90" s="141">
        <f t="shared" si="317"/>
        <v>46442</v>
      </c>
      <c r="AF90" s="141">
        <f t="shared" si="317"/>
        <v>46443</v>
      </c>
      <c r="AG90" s="141">
        <f t="shared" si="317"/>
        <v>46444</v>
      </c>
      <c r="AH90" s="142">
        <f t="shared" si="317"/>
        <v>46445</v>
      </c>
      <c r="AI90" s="143">
        <f t="shared" si="317"/>
        <v>46446</v>
      </c>
      <c r="AJ90" s="68">
        <f t="shared" ref="AJ90" si="318">COUNTIF(AC91:AI91,"★")</f>
        <v>0</v>
      </c>
      <c r="AK90" s="68"/>
      <c r="AL90" s="68" t="str">
        <f t="shared" ref="AL90" si="319">TEXT(AC90,"YYYY-MM")</f>
        <v>2027-02</v>
      </c>
      <c r="AM90" s="69" cm="1">
        <f t="array" ref="AM90">SUMPRODUCT((AC90:AI90&gt;=$N$8)*(AC90:AI90 &lt;= $N$9)*(TEXT(AC90:AI90,"yyyy-mm")=AL90)*(AC91:AI91 = "●"))</f>
        <v>0</v>
      </c>
      <c r="AN90" s="69" cm="1">
        <f t="array" ref="AN90">SUMPRODUCT((AH90:AI90&gt;=$N$8)*(AH90:AI90 &lt;= $N$9)*(TEXT(AH90:AI90,"yyyy-mm")=AL90)*(AH91:AI91 = "▲"))</f>
        <v>0</v>
      </c>
      <c r="AO90" s="69" cm="1">
        <f t="array" ref="AO90">SUMPRODUCT((AC90:AI90&gt;=$N$8)*(AC90:AI90 &lt;= $N$9)*(TEXT(AC90:AI90,"yyyy-mm")=AL90)*(AC91:AI91 = "★"))</f>
        <v>0</v>
      </c>
      <c r="AP90" s="68"/>
      <c r="AQ90" s="19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3"/>
    </row>
    <row r="91" spans="10:55" s="8" customFormat="1" ht="19.5" customHeight="1" thickBot="1" x14ac:dyDescent="0.5">
      <c r="J91" s="86"/>
      <c r="K91" s="135" t="str">
        <f t="shared" ref="K91" si="320">IF(U91&gt;=0.285,"OK","NG")</f>
        <v>NG</v>
      </c>
      <c r="L91" s="136"/>
      <c r="M91" s="144"/>
      <c r="N91" s="144"/>
      <c r="O91" s="144"/>
      <c r="P91" s="144"/>
      <c r="Q91" s="144"/>
      <c r="R91" s="145"/>
      <c r="S91" s="146"/>
      <c r="T91" s="135">
        <f t="shared" ref="T91" si="321">COUNTIF(M91:S91,"●")</f>
        <v>0</v>
      </c>
      <c r="U91" s="147">
        <f t="shared" ref="U91" si="322">IF(COUNTA(M91:S91)=0,-1,IF(OR(COUNTIF(M91:S91,"▲")&gt;6,AND(M90&lt;$N$9,$N$9&lt;S90)),0.285,IF(T90+T91=0,0,T91/(T91+T90))))</f>
        <v>-1</v>
      </c>
      <c r="V91" s="135" t="str">
        <f t="shared" ref="V91" si="323">TEXT(S90,"YYYY-MM")</f>
        <v>2026-10</v>
      </c>
      <c r="W91" s="140" cm="1">
        <f t="array" ref="W91">IF(V91=V90,0,SUMPRODUCT((M90:S90&gt;=$N$8)*(M90:S90 &lt;= $N$9)*(TEXT(M90:S90,"yyyy-mm")=V91)*(M91:S91 = "●")))</f>
        <v>0</v>
      </c>
      <c r="X91" s="140" cm="1">
        <f t="array" ref="X91">IF(V91=V90,0,SUMPRODUCT((M90:S90&gt;=$N$8)*(M90:S90 &lt;= $N$9)*(TEXT(M90:S90,"yyyy-mm")=V91)*(M91:S91 = "▲")))</f>
        <v>0</v>
      </c>
      <c r="Y91" s="140" cm="1">
        <f t="array" ref="Y91">IF(V91=V90,0,SUMPRODUCT((M90:S90&gt;=$N$8)*(M90:S90 &lt;= $N$9)*(TEXT(M90:S90,"yyyy-mm")=V91)*(M91:S91 = "★")))</f>
        <v>0</v>
      </c>
      <c r="Z91" s="135"/>
      <c r="AA91" s="135" t="str">
        <f t="shared" ref="AA91" si="324">IF(AK91&gt;=0.285,"OK","NG")</f>
        <v>NG</v>
      </c>
      <c r="AB91" s="136"/>
      <c r="AC91" s="144"/>
      <c r="AD91" s="144"/>
      <c r="AE91" s="144"/>
      <c r="AF91" s="144"/>
      <c r="AG91" s="144"/>
      <c r="AH91" s="145"/>
      <c r="AI91" s="146"/>
      <c r="AJ91" s="68">
        <f t="shared" ref="AJ91" si="325">COUNTIF(AC91:AI91,"●")</f>
        <v>0</v>
      </c>
      <c r="AK91" s="70">
        <f t="shared" ref="AK91" si="326">IF(COUNTA(AC91:AI91)=0,-1,IF(OR(COUNTIF(AC91:AI91,"▲")&gt;6,AND(AC90&lt;$N$9,$N$9&lt;AI90)),0.285,IF(AJ90+AJ91=0,0,AJ91/(AJ91+AJ90))))</f>
        <v>-1</v>
      </c>
      <c r="AL91" s="68" t="str">
        <f t="shared" ref="AL91" si="327">TEXT(AI90,"YYYY-MM")</f>
        <v>2027-02</v>
      </c>
      <c r="AM91" s="69" cm="1">
        <f t="array" ref="AM91">IF(AL91=AL90,0,SUMPRODUCT((AC90:AI90&gt;=$N$8)*(AC90:AI90 &lt;= $N$9)*(TEXT(AC90:AI90,"yyyy-mm")=AL91)*(AC91:AI91 = "●")))</f>
        <v>0</v>
      </c>
      <c r="AN91" s="69" cm="1">
        <f t="array" ref="AN91">IF(AL91=AL90,0,SUMPRODUCT((AC90:AI90&gt;=$N$8)*(AC90:AI90 &lt;= $N$9)*(TEXT(AC90:AI90,"yyyy-mm")=AL91)*(AC91:AI91 = "▲")))</f>
        <v>0</v>
      </c>
      <c r="AO91" s="69" cm="1">
        <f t="array" ref="AO91">IF(AL91=AL90,0,SUMPRODUCT((AC90:AI90&gt;=$N$8)*(AC90:AI90 &lt;= $N$9)*(TEXT(AC90:AI90,"yyyy-mm")=AL91)*(AC91:AI91 = "★")))</f>
        <v>0</v>
      </c>
      <c r="AP91" s="68"/>
      <c r="AQ91" s="19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3"/>
    </row>
    <row r="92" spans="10:55" s="8" customFormat="1" ht="19.5" customHeight="1" x14ac:dyDescent="0.45">
      <c r="J92" s="86"/>
      <c r="K92" s="135"/>
      <c r="L92" s="132">
        <v>50</v>
      </c>
      <c r="M92" s="141">
        <f>S90+1</f>
        <v>46300</v>
      </c>
      <c r="N92" s="141">
        <f t="shared" ref="N92:S92" si="328">M92+1</f>
        <v>46301</v>
      </c>
      <c r="O92" s="141">
        <f t="shared" si="328"/>
        <v>46302</v>
      </c>
      <c r="P92" s="141">
        <f t="shared" si="328"/>
        <v>46303</v>
      </c>
      <c r="Q92" s="141">
        <f t="shared" si="328"/>
        <v>46304</v>
      </c>
      <c r="R92" s="142">
        <f t="shared" si="328"/>
        <v>46305</v>
      </c>
      <c r="S92" s="143">
        <f t="shared" si="328"/>
        <v>46306</v>
      </c>
      <c r="T92" s="135">
        <f t="shared" ref="T92" si="329">COUNTIF(M93:S93,"★")</f>
        <v>0</v>
      </c>
      <c r="U92" s="135"/>
      <c r="V92" s="135" t="str">
        <f t="shared" ref="V92" si="330">TEXT(M92,"YYYY-MM")</f>
        <v>2026-10</v>
      </c>
      <c r="W92" s="140" cm="1">
        <f t="array" ref="W92">SUMPRODUCT((M92:S92&gt;=$N$8)*(M92:S92 &lt;= $N$9)*(TEXT(M92:S92,"yyyy-mm")=V92)*(M93:S93 = "●"))</f>
        <v>0</v>
      </c>
      <c r="X92" s="140" cm="1">
        <f t="array" ref="X92">SUMPRODUCT((R92:S92&gt;=$N$8)*(R92:S92 &lt;= $N$9)*(TEXT(R92:S92,"yyyy-mm")=V92)*(R93:S93 = "▲"))</f>
        <v>0</v>
      </c>
      <c r="Y92" s="140" cm="1">
        <f t="array" ref="Y92">SUMPRODUCT((M92:S92&gt;=$N$8)*(M92:S92 &lt;= $N$9)*(TEXT(M92:S92,"yyyy-mm")=V92)*(M93:S93 = "★"))</f>
        <v>0</v>
      </c>
      <c r="Z92" s="135"/>
      <c r="AA92" s="135"/>
      <c r="AB92" s="132">
        <v>71</v>
      </c>
      <c r="AC92" s="141">
        <f>AI90+1</f>
        <v>46447</v>
      </c>
      <c r="AD92" s="141">
        <f t="shared" ref="AD92:AI92" si="331">AC92+1</f>
        <v>46448</v>
      </c>
      <c r="AE92" s="141">
        <f t="shared" si="331"/>
        <v>46449</v>
      </c>
      <c r="AF92" s="141">
        <f t="shared" si="331"/>
        <v>46450</v>
      </c>
      <c r="AG92" s="141">
        <f t="shared" si="331"/>
        <v>46451</v>
      </c>
      <c r="AH92" s="142">
        <f t="shared" si="331"/>
        <v>46452</v>
      </c>
      <c r="AI92" s="143">
        <f t="shared" si="331"/>
        <v>46453</v>
      </c>
      <c r="AJ92" s="68">
        <f t="shared" ref="AJ92" si="332">COUNTIF(AC93:AI93,"★")</f>
        <v>0</v>
      </c>
      <c r="AK92" s="68"/>
      <c r="AL92" s="68" t="str">
        <f t="shared" ref="AL92" si="333">TEXT(AC92,"YYYY-MM")</f>
        <v>2027-03</v>
      </c>
      <c r="AM92" s="69" cm="1">
        <f t="array" ref="AM92">SUMPRODUCT((AC92:AI92&gt;=$N$8)*(AC92:AI92 &lt;= $N$9)*(TEXT(AC92:AI92,"yyyy-mm")=AL92)*(AC93:AI93 = "●"))</f>
        <v>0</v>
      </c>
      <c r="AN92" s="69" cm="1">
        <f t="array" ref="AN92">SUMPRODUCT((AH92:AI92&gt;=$N$8)*(AH92:AI92 &lt;= $N$9)*(TEXT(AH92:AI92,"yyyy-mm")=AL92)*(AH93:AI93 = "▲"))</f>
        <v>0</v>
      </c>
      <c r="AO92" s="69" cm="1">
        <f t="array" ref="AO92">SUMPRODUCT((AC92:AI92&gt;=$N$8)*(AC92:AI92 &lt;= $N$9)*(TEXT(AC92:AI92,"yyyy-mm")=AL92)*(AC93:AI93 = "★"))</f>
        <v>0</v>
      </c>
      <c r="AP92" s="68"/>
      <c r="AQ92" s="19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3"/>
    </row>
    <row r="93" spans="10:55" s="8" customFormat="1" ht="19.5" customHeight="1" thickBot="1" x14ac:dyDescent="0.5">
      <c r="J93" s="86"/>
      <c r="K93" s="135" t="str">
        <f t="shared" ref="K93" si="334">IF(U93&gt;=0.285,"OK","NG")</f>
        <v>NG</v>
      </c>
      <c r="L93" s="136"/>
      <c r="M93" s="144"/>
      <c r="N93" s="144"/>
      <c r="O93" s="144"/>
      <c r="P93" s="144"/>
      <c r="Q93" s="144"/>
      <c r="R93" s="145"/>
      <c r="S93" s="146"/>
      <c r="T93" s="135">
        <f t="shared" ref="T93" si="335">COUNTIF(M93:S93,"●")</f>
        <v>0</v>
      </c>
      <c r="U93" s="147">
        <f t="shared" ref="U93" si="336">IF(COUNTA(M93:S93)=0,-1,IF(OR(COUNTIF(M93:S93,"▲")&gt;6,AND(M92&lt;$N$9,$N$9&lt;S92)),0.285,IF(T92+T93=0,0,T93/(T93+T92))))</f>
        <v>-1</v>
      </c>
      <c r="V93" s="135" t="str">
        <f t="shared" ref="V93" si="337">TEXT(S92,"YYYY-MM")</f>
        <v>2026-10</v>
      </c>
      <c r="W93" s="140" cm="1">
        <f t="array" ref="W93">IF(V93=V92,0,SUMPRODUCT((M92:S92&gt;=$N$8)*(M92:S92 &lt;= $N$9)*(TEXT(M92:S92,"yyyy-mm")=V93)*(M93:S93 = "●")))</f>
        <v>0</v>
      </c>
      <c r="X93" s="140" cm="1">
        <f t="array" ref="X93">IF(V93=V92,0,SUMPRODUCT((M92:S92&gt;=$N$8)*(M92:S92 &lt;= $N$9)*(TEXT(M92:S92,"yyyy-mm")=V93)*(M93:S93 = "▲")))</f>
        <v>0</v>
      </c>
      <c r="Y93" s="140" cm="1">
        <f t="array" ref="Y93">IF(V93=V92,0,SUMPRODUCT((M92:S92&gt;=$N$8)*(M92:S92 &lt;= $N$9)*(TEXT(M92:S92,"yyyy-mm")=V93)*(M93:S93 = "★")))</f>
        <v>0</v>
      </c>
      <c r="Z93" s="135"/>
      <c r="AA93" s="135" t="str">
        <f t="shared" ref="AA93" si="338">IF(AK93&gt;=0.285,"OK","NG")</f>
        <v>NG</v>
      </c>
      <c r="AB93" s="136"/>
      <c r="AC93" s="144"/>
      <c r="AD93" s="144"/>
      <c r="AE93" s="144"/>
      <c r="AF93" s="144"/>
      <c r="AG93" s="144"/>
      <c r="AH93" s="145"/>
      <c r="AI93" s="146"/>
      <c r="AJ93" s="68">
        <f t="shared" ref="AJ93" si="339">COUNTIF(AC93:AI93,"●")</f>
        <v>0</v>
      </c>
      <c r="AK93" s="70">
        <f t="shared" ref="AK93" si="340">IF(COUNTA(AC93:AI93)=0,-1,IF(OR(COUNTIF(AC93:AI93,"▲")&gt;6,AND(AC92&lt;$N$9,$N$9&lt;AI92)),0.285,IF(AJ92+AJ93=0,0,AJ93/(AJ93+AJ92))))</f>
        <v>-1</v>
      </c>
      <c r="AL93" s="68" t="str">
        <f t="shared" ref="AL93" si="341">TEXT(AI92,"YYYY-MM")</f>
        <v>2027-03</v>
      </c>
      <c r="AM93" s="69" cm="1">
        <f t="array" ref="AM93">IF(AL93=AL92,0,SUMPRODUCT((AC92:AI92&gt;=$N$8)*(AC92:AI92 &lt;= $N$9)*(TEXT(AC92:AI92,"yyyy-mm")=AL93)*(AC93:AI93 = "●")))</f>
        <v>0</v>
      </c>
      <c r="AN93" s="69" cm="1">
        <f t="array" ref="AN93">IF(AL93=AL92,0,SUMPRODUCT((AC92:AI92&gt;=$N$8)*(AC92:AI92 &lt;= $N$9)*(TEXT(AC92:AI92,"yyyy-mm")=AL93)*(AC93:AI93 = "▲")))</f>
        <v>0</v>
      </c>
      <c r="AO93" s="69" cm="1">
        <f t="array" ref="AO93">IF(AL93=AL92,0,SUMPRODUCT((AC92:AI92&gt;=$N$8)*(AC92:AI92 &lt;= $N$9)*(TEXT(AC92:AI92,"yyyy-mm")=AL93)*(AC93:AI93 = "★")))</f>
        <v>0</v>
      </c>
      <c r="AP93" s="68"/>
      <c r="AQ93" s="19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3"/>
    </row>
    <row r="94" spans="10:55" s="8" customFormat="1" ht="19.5" customHeight="1" x14ac:dyDescent="0.45">
      <c r="J94" s="86"/>
      <c r="K94" s="135"/>
      <c r="L94" s="132">
        <v>51</v>
      </c>
      <c r="M94" s="141">
        <f>S92+1</f>
        <v>46307</v>
      </c>
      <c r="N94" s="141">
        <f t="shared" ref="N94:S94" si="342">M94+1</f>
        <v>46308</v>
      </c>
      <c r="O94" s="141">
        <f t="shared" si="342"/>
        <v>46309</v>
      </c>
      <c r="P94" s="141">
        <f t="shared" si="342"/>
        <v>46310</v>
      </c>
      <c r="Q94" s="141">
        <f t="shared" si="342"/>
        <v>46311</v>
      </c>
      <c r="R94" s="142">
        <f t="shared" si="342"/>
        <v>46312</v>
      </c>
      <c r="S94" s="143">
        <f t="shared" si="342"/>
        <v>46313</v>
      </c>
      <c r="T94" s="135">
        <f t="shared" ref="T94" si="343">COUNTIF(M95:S95,"★")</f>
        <v>0</v>
      </c>
      <c r="U94" s="135"/>
      <c r="V94" s="135" t="str">
        <f t="shared" ref="V94" si="344">TEXT(M94,"YYYY-MM")</f>
        <v>2026-10</v>
      </c>
      <c r="W94" s="140" cm="1">
        <f t="array" ref="W94">SUMPRODUCT((M94:S94&gt;=$N$8)*(M94:S94 &lt;= $N$9)*(TEXT(M94:S94,"yyyy-mm")=V94)*(M95:S95 = "●"))</f>
        <v>0</v>
      </c>
      <c r="X94" s="140" cm="1">
        <f t="array" ref="X94">SUMPRODUCT((R94:S94&gt;=$N$8)*(R94:S94 &lt;= $N$9)*(TEXT(R94:S94,"yyyy-mm")=V94)*(R95:S95 = "▲"))</f>
        <v>0</v>
      </c>
      <c r="Y94" s="140" cm="1">
        <f t="array" ref="Y94">SUMPRODUCT((M94:S94&gt;=$N$8)*(M94:S94 &lt;= $N$9)*(TEXT(M94:S94,"yyyy-mm")=V94)*(M95:S95 = "★"))</f>
        <v>0</v>
      </c>
      <c r="Z94" s="135"/>
      <c r="AA94" s="135"/>
      <c r="AB94" s="132">
        <v>72</v>
      </c>
      <c r="AC94" s="141">
        <f>AI92+1</f>
        <v>46454</v>
      </c>
      <c r="AD94" s="141">
        <f t="shared" ref="AD94:AI94" si="345">AC94+1</f>
        <v>46455</v>
      </c>
      <c r="AE94" s="141">
        <f t="shared" si="345"/>
        <v>46456</v>
      </c>
      <c r="AF94" s="141">
        <f t="shared" si="345"/>
        <v>46457</v>
      </c>
      <c r="AG94" s="141">
        <f t="shared" si="345"/>
        <v>46458</v>
      </c>
      <c r="AH94" s="142">
        <f t="shared" si="345"/>
        <v>46459</v>
      </c>
      <c r="AI94" s="143">
        <f t="shared" si="345"/>
        <v>46460</v>
      </c>
      <c r="AJ94" s="68">
        <f t="shared" ref="AJ94" si="346">COUNTIF(AC95:AI95,"★")</f>
        <v>0</v>
      </c>
      <c r="AK94" s="68"/>
      <c r="AL94" s="68" t="str">
        <f t="shared" ref="AL94" si="347">TEXT(AC94,"YYYY-MM")</f>
        <v>2027-03</v>
      </c>
      <c r="AM94" s="69" cm="1">
        <f t="array" ref="AM94">SUMPRODUCT((AC94:AI94&gt;=$N$8)*(AC94:AI94 &lt;= $N$9)*(TEXT(AC94:AI94,"yyyy-mm")=AL94)*(AC95:AI95 = "●"))</f>
        <v>0</v>
      </c>
      <c r="AN94" s="69" cm="1">
        <f t="array" ref="AN94">SUMPRODUCT((AH94:AI94&gt;=$N$8)*(AH94:AI94 &lt;= $N$9)*(TEXT(AH94:AI94,"yyyy-mm")=AL94)*(AH95:AI95 = "▲"))</f>
        <v>0</v>
      </c>
      <c r="AO94" s="69" cm="1">
        <f t="array" ref="AO94">SUMPRODUCT((AC94:AI94&gt;=$N$8)*(AC94:AI94 &lt;= $N$9)*(TEXT(AC94:AI94,"yyyy-mm")=AL94)*(AC95:AI95 = "★"))</f>
        <v>0</v>
      </c>
      <c r="AP94" s="68"/>
      <c r="AQ94" s="19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3"/>
    </row>
    <row r="95" spans="10:55" s="8" customFormat="1" ht="19.5" customHeight="1" thickBot="1" x14ac:dyDescent="0.5">
      <c r="J95" s="86"/>
      <c r="K95" s="135" t="str">
        <f t="shared" ref="K95" si="348">IF(U95&gt;=0.285,"OK","NG")</f>
        <v>NG</v>
      </c>
      <c r="L95" s="136"/>
      <c r="M95" s="144"/>
      <c r="N95" s="144"/>
      <c r="O95" s="144"/>
      <c r="P95" s="144"/>
      <c r="Q95" s="144"/>
      <c r="R95" s="145"/>
      <c r="S95" s="146"/>
      <c r="T95" s="135">
        <f t="shared" ref="T95" si="349">COUNTIF(M95:S95,"●")</f>
        <v>0</v>
      </c>
      <c r="U95" s="147">
        <f t="shared" ref="U95" si="350">IF(COUNTA(M95:S95)=0,-1,IF(OR(COUNTIF(M95:S95,"▲")&gt;6,AND(M94&lt;$N$9,$N$9&lt;S94)),0.285,IF(T94+T95=0,0,T95/(T95+T94))))</f>
        <v>-1</v>
      </c>
      <c r="V95" s="135" t="str">
        <f t="shared" ref="V95" si="351">TEXT(S94,"YYYY-MM")</f>
        <v>2026-10</v>
      </c>
      <c r="W95" s="140" cm="1">
        <f t="array" ref="W95">IF(V95=V94,0,SUMPRODUCT((M94:S94&gt;=$N$8)*(M94:S94 &lt;= $N$9)*(TEXT(M94:S94,"yyyy-mm")=V95)*(M95:S95 = "●")))</f>
        <v>0</v>
      </c>
      <c r="X95" s="140" cm="1">
        <f t="array" ref="X95">IF(V95=V94,0,SUMPRODUCT((M94:S94&gt;=$N$8)*(M94:S94 &lt;= $N$9)*(TEXT(M94:S94,"yyyy-mm")=V95)*(M95:S95 = "▲")))</f>
        <v>0</v>
      </c>
      <c r="Y95" s="140" cm="1">
        <f t="array" ref="Y95">IF(V95=V94,0,SUMPRODUCT((M94:S94&gt;=$N$8)*(M94:S94 &lt;= $N$9)*(TEXT(M94:S94,"yyyy-mm")=V95)*(M95:S95 = "★")))</f>
        <v>0</v>
      </c>
      <c r="Z95" s="135"/>
      <c r="AA95" s="135" t="str">
        <f t="shared" ref="AA95" si="352">IF(AK95&gt;=0.285,"OK","NG")</f>
        <v>NG</v>
      </c>
      <c r="AB95" s="136"/>
      <c r="AC95" s="144"/>
      <c r="AD95" s="144"/>
      <c r="AE95" s="144"/>
      <c r="AF95" s="144"/>
      <c r="AG95" s="144"/>
      <c r="AH95" s="145"/>
      <c r="AI95" s="146"/>
      <c r="AJ95" s="68">
        <f t="shared" ref="AJ95" si="353">COUNTIF(AC95:AI95,"●")</f>
        <v>0</v>
      </c>
      <c r="AK95" s="70">
        <f t="shared" ref="AK95" si="354">IF(COUNTA(AC95:AI95)=0,-1,IF(OR(COUNTIF(AC95:AI95,"▲")&gt;6,AND(AC94&lt;$N$9,$N$9&lt;AI94)),0.285,IF(AJ94+AJ95=0,0,AJ95/(AJ95+AJ94))))</f>
        <v>-1</v>
      </c>
      <c r="AL95" s="68" t="str">
        <f t="shared" ref="AL95" si="355">TEXT(AI94,"YYYY-MM")</f>
        <v>2027-03</v>
      </c>
      <c r="AM95" s="69" cm="1">
        <f t="array" ref="AM95">IF(AL95=AL94,0,SUMPRODUCT((AC94:AI94&gt;=$N$8)*(AC94:AI94 &lt;= $N$9)*(TEXT(AC94:AI94,"yyyy-mm")=AL95)*(AC95:AI95 = "●")))</f>
        <v>0</v>
      </c>
      <c r="AN95" s="69" cm="1">
        <f t="array" ref="AN95">IF(AL95=AL94,0,SUMPRODUCT((AC94:AI94&gt;=$N$8)*(AC94:AI94 &lt;= $N$9)*(TEXT(AC94:AI94,"yyyy-mm")=AL95)*(AC95:AI95 = "▲")))</f>
        <v>0</v>
      </c>
      <c r="AO95" s="69" cm="1">
        <f t="array" ref="AO95">IF(AL95=AL94,0,SUMPRODUCT((AC94:AI94&gt;=$N$8)*(AC94:AI94 &lt;= $N$9)*(TEXT(AC94:AI94,"yyyy-mm")=AL95)*(AC95:AI95 = "★")))</f>
        <v>0</v>
      </c>
      <c r="AP95" s="68"/>
      <c r="AQ95" s="19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3"/>
    </row>
    <row r="96" spans="10:55" s="8" customFormat="1" ht="19.5" customHeight="1" x14ac:dyDescent="0.45">
      <c r="J96" s="86"/>
      <c r="K96" s="135"/>
      <c r="L96" s="132">
        <v>52</v>
      </c>
      <c r="M96" s="141">
        <f>S94+1</f>
        <v>46314</v>
      </c>
      <c r="N96" s="141">
        <f t="shared" ref="N96:S96" si="356">M96+1</f>
        <v>46315</v>
      </c>
      <c r="O96" s="141">
        <f t="shared" si="356"/>
        <v>46316</v>
      </c>
      <c r="P96" s="141">
        <f t="shared" si="356"/>
        <v>46317</v>
      </c>
      <c r="Q96" s="141">
        <f t="shared" si="356"/>
        <v>46318</v>
      </c>
      <c r="R96" s="142">
        <f t="shared" si="356"/>
        <v>46319</v>
      </c>
      <c r="S96" s="143">
        <f t="shared" si="356"/>
        <v>46320</v>
      </c>
      <c r="T96" s="135">
        <f t="shared" ref="T96" si="357">COUNTIF(M97:S97,"★")</f>
        <v>0</v>
      </c>
      <c r="U96" s="135"/>
      <c r="V96" s="135" t="str">
        <f t="shared" ref="V96" si="358">TEXT(M96,"YYYY-MM")</f>
        <v>2026-10</v>
      </c>
      <c r="W96" s="140" cm="1">
        <f t="array" ref="W96">SUMPRODUCT((M96:S96&gt;=$N$8)*(M96:S96 &lt;= $N$9)*(TEXT(M96:S96,"yyyy-mm")=V96)*(M97:S97 = "●"))</f>
        <v>0</v>
      </c>
      <c r="X96" s="140" cm="1">
        <f t="array" ref="X96">SUMPRODUCT((R96:S96&gt;=$N$8)*(R96:S96 &lt;= $N$9)*(TEXT(R96:S96,"yyyy-mm")=V96)*(R97:S97 = "▲"))</f>
        <v>0</v>
      </c>
      <c r="Y96" s="140" cm="1">
        <f t="array" ref="Y96">SUMPRODUCT((M96:S96&gt;=$N$8)*(M96:S96 &lt;= $N$9)*(TEXT(M96:S96,"yyyy-mm")=V96)*(M97:S97 = "★"))</f>
        <v>0</v>
      </c>
      <c r="Z96" s="135"/>
      <c r="AA96" s="135"/>
      <c r="AB96" s="132">
        <v>73</v>
      </c>
      <c r="AC96" s="141">
        <f>AI92+1</f>
        <v>46454</v>
      </c>
      <c r="AD96" s="141">
        <f t="shared" ref="AD96:AI96" si="359">AC96+1</f>
        <v>46455</v>
      </c>
      <c r="AE96" s="141">
        <f t="shared" si="359"/>
        <v>46456</v>
      </c>
      <c r="AF96" s="141">
        <f t="shared" si="359"/>
        <v>46457</v>
      </c>
      <c r="AG96" s="141">
        <f t="shared" si="359"/>
        <v>46458</v>
      </c>
      <c r="AH96" s="142">
        <f t="shared" si="359"/>
        <v>46459</v>
      </c>
      <c r="AI96" s="143">
        <f t="shared" si="359"/>
        <v>46460</v>
      </c>
      <c r="AJ96" s="68">
        <f t="shared" ref="AJ96" si="360">COUNTIF(AC97:AI97,"★")</f>
        <v>0</v>
      </c>
      <c r="AK96" s="68"/>
      <c r="AL96" s="68" t="str">
        <f t="shared" ref="AL96" si="361">TEXT(AC96,"YYYY-MM")</f>
        <v>2027-03</v>
      </c>
      <c r="AM96" s="69" cm="1">
        <f t="array" ref="AM96">SUMPRODUCT((AC96:AI96&gt;=$N$8)*(AC96:AI96 &lt;= $N$9)*(TEXT(AC96:AI96,"yyyy-mm")=AL96)*(AC97:AI97 = "●"))</f>
        <v>0</v>
      </c>
      <c r="AN96" s="69" cm="1">
        <f t="array" ref="AN96">SUMPRODUCT((AH96:AI96&gt;=$N$8)*(AH96:AI96 &lt;= $N$9)*(TEXT(AH96:AI96,"yyyy-mm")=AL96)*(AH97:AI97 = "▲"))</f>
        <v>0</v>
      </c>
      <c r="AO96" s="69" cm="1">
        <f t="array" ref="AO96">SUMPRODUCT((AC96:AI96&gt;=$N$8)*(AC96:AI96 &lt;= $N$9)*(TEXT(AC96:AI96,"yyyy-mm")=AL96)*(AC97:AI97 = "★"))</f>
        <v>0</v>
      </c>
      <c r="AP96" s="65"/>
      <c r="AQ96" s="7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3"/>
    </row>
    <row r="97" spans="10:55" s="8" customFormat="1" ht="19.5" customHeight="1" thickBot="1" x14ac:dyDescent="0.5">
      <c r="J97" s="86"/>
      <c r="K97" s="135" t="str">
        <f t="shared" ref="K97" si="362">IF(U97&gt;=0.285,"OK","NG")</f>
        <v>NG</v>
      </c>
      <c r="L97" s="136"/>
      <c r="M97" s="144"/>
      <c r="N97" s="144"/>
      <c r="O97" s="144"/>
      <c r="P97" s="144"/>
      <c r="Q97" s="144"/>
      <c r="R97" s="145"/>
      <c r="S97" s="146"/>
      <c r="T97" s="135">
        <f t="shared" ref="T97" si="363">COUNTIF(M97:S97,"●")</f>
        <v>0</v>
      </c>
      <c r="U97" s="147">
        <f t="shared" ref="U97" si="364">IF(COUNTA(M97:S97)=0,-1,IF(OR(COUNTIF(M97:S97,"▲")&gt;6,AND(M96&lt;$N$9,$N$9&lt;S96)),0.285,IF(T96+T97=0,0,T97/(T97+T96))))</f>
        <v>-1</v>
      </c>
      <c r="V97" s="135" t="str">
        <f t="shared" ref="V97" si="365">TEXT(S96,"YYYY-MM")</f>
        <v>2026-10</v>
      </c>
      <c r="W97" s="140" cm="1">
        <f t="array" ref="W97">IF(V97=V96,0,SUMPRODUCT((M96:S96&gt;=$N$8)*(M96:S96 &lt;= $N$9)*(TEXT(M96:S96,"yyyy-mm")=V97)*(M97:S97 = "●")))</f>
        <v>0</v>
      </c>
      <c r="X97" s="140" cm="1">
        <f t="array" ref="X97">IF(V97=V96,0,SUMPRODUCT((M96:S96&gt;=$N$8)*(M96:S96 &lt;= $N$9)*(TEXT(M96:S96,"yyyy-mm")=V97)*(M97:S97 = "▲")))</f>
        <v>0</v>
      </c>
      <c r="Y97" s="140" cm="1">
        <f t="array" ref="Y97">IF(V97=V96,0,SUMPRODUCT((M96:S96&gt;=$N$8)*(M96:S96 &lt;= $N$9)*(TEXT(M96:S96,"yyyy-mm")=V97)*(M97:S97 = "★")))</f>
        <v>0</v>
      </c>
      <c r="Z97" s="135"/>
      <c r="AA97" s="135" t="str">
        <f t="shared" ref="AA97" si="366">IF(AK97&gt;=0.285,"OK","NG")</f>
        <v>NG</v>
      </c>
      <c r="AB97" s="136"/>
      <c r="AC97" s="144"/>
      <c r="AD97" s="144"/>
      <c r="AE97" s="144"/>
      <c r="AF97" s="144"/>
      <c r="AG97" s="144"/>
      <c r="AH97" s="145"/>
      <c r="AI97" s="146"/>
      <c r="AJ97" s="68">
        <f t="shared" ref="AJ97" si="367">COUNTIF(AC97:AI97,"●")</f>
        <v>0</v>
      </c>
      <c r="AK97" s="70">
        <f t="shared" ref="AK97" si="368">IF(COUNTA(AC97:AI97)=0,-1,IF(OR(COUNTIF(AC97:AI97,"▲")&gt;6,AND(AC96&lt;$N$9,$N$9&lt;AI96)),0.285,IF(AJ96+AJ97=0,0,AJ97/(AJ97+AJ96))))</f>
        <v>-1</v>
      </c>
      <c r="AL97" s="68" t="str">
        <f t="shared" ref="AL97" si="369">TEXT(AI96,"YYYY-MM")</f>
        <v>2027-03</v>
      </c>
      <c r="AM97" s="69" cm="1">
        <f t="array" ref="AM97">IF(AL97=AL96,0,SUMPRODUCT((AC96:AI96&gt;=$N$8)*(AC96:AI96 &lt;= $N$9)*(TEXT(AC96:AI96,"yyyy-mm")=AL97)*(AC97:AI97 = "●")))</f>
        <v>0</v>
      </c>
      <c r="AN97" s="69" cm="1">
        <f t="array" ref="AN97">IF(AL97=AL96,0,SUMPRODUCT((AC96:AI96&gt;=$N$8)*(AC96:AI96 &lt;= $N$9)*(TEXT(AC96:AI96,"yyyy-mm")=AL97)*(AC97:AI97 = "▲")))</f>
        <v>0</v>
      </c>
      <c r="AO97" s="69" cm="1">
        <f t="array" ref="AO97">IF(AL97=AL96,0,SUMPRODUCT((AC96:AI96&gt;=$N$8)*(AC96:AI96 &lt;= $N$9)*(TEXT(AC96:AI96,"yyyy-mm")=AL97)*(AC97:AI97 = "★")))</f>
        <v>0</v>
      </c>
      <c r="AP97" s="65"/>
      <c r="AQ97" s="7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3"/>
    </row>
    <row r="98" spans="10:55" s="8" customFormat="1" ht="19.5" customHeight="1" x14ac:dyDescent="0.45">
      <c r="J98" s="86"/>
      <c r="K98" s="135"/>
      <c r="L98" s="132">
        <v>53</v>
      </c>
      <c r="M98" s="141">
        <f>S96+1</f>
        <v>46321</v>
      </c>
      <c r="N98" s="141">
        <f t="shared" ref="N98:S98" si="370">M98+1</f>
        <v>46322</v>
      </c>
      <c r="O98" s="141">
        <f t="shared" si="370"/>
        <v>46323</v>
      </c>
      <c r="P98" s="141">
        <f t="shared" si="370"/>
        <v>46324</v>
      </c>
      <c r="Q98" s="141">
        <f t="shared" si="370"/>
        <v>46325</v>
      </c>
      <c r="R98" s="142">
        <f t="shared" si="370"/>
        <v>46326</v>
      </c>
      <c r="S98" s="143">
        <f t="shared" si="370"/>
        <v>46327</v>
      </c>
      <c r="T98" s="135">
        <f t="shared" ref="T98" si="371">COUNTIF(M99:S99,"★")</f>
        <v>0</v>
      </c>
      <c r="U98" s="135"/>
      <c r="V98" s="135" t="str">
        <f t="shared" ref="V98" si="372">TEXT(M98,"YYYY-MM")</f>
        <v>2026-10</v>
      </c>
      <c r="W98" s="140" cm="1">
        <f t="array" ref="W98">SUMPRODUCT((M98:S98&gt;=$N$8)*(M98:S98 &lt;= $N$9)*(TEXT(M98:S98,"yyyy-mm")=V98)*(M99:S99 = "●"))</f>
        <v>0</v>
      </c>
      <c r="X98" s="140" cm="1">
        <f t="array" ref="X98">SUMPRODUCT((R98:S98&gt;=$N$8)*(R98:S98 &lt;= $N$9)*(TEXT(R98:S98,"yyyy-mm")=V98)*(R99:S99 = "▲"))</f>
        <v>0</v>
      </c>
      <c r="Y98" s="140" cm="1">
        <f t="array" ref="Y98">SUMPRODUCT((M98:S98&gt;=$N$8)*(M98:S98 &lt;= $N$9)*(TEXT(M98:S98,"yyyy-mm")=V98)*(M99:S99 = "★"))</f>
        <v>0</v>
      </c>
      <c r="Z98" s="135"/>
      <c r="AA98" s="135"/>
      <c r="AB98" s="132">
        <v>74</v>
      </c>
      <c r="AC98" s="141">
        <f>AI96+1</f>
        <v>46461</v>
      </c>
      <c r="AD98" s="141">
        <f t="shared" ref="AD98:AI98" si="373">AC98+1</f>
        <v>46462</v>
      </c>
      <c r="AE98" s="141">
        <f t="shared" si="373"/>
        <v>46463</v>
      </c>
      <c r="AF98" s="141">
        <f t="shared" si="373"/>
        <v>46464</v>
      </c>
      <c r="AG98" s="141">
        <f t="shared" si="373"/>
        <v>46465</v>
      </c>
      <c r="AH98" s="142">
        <f t="shared" si="373"/>
        <v>46466</v>
      </c>
      <c r="AI98" s="143">
        <f t="shared" si="373"/>
        <v>46467</v>
      </c>
      <c r="AJ98" s="68">
        <f t="shared" ref="AJ98" si="374">COUNTIF(AC99:AI99,"★")</f>
        <v>0</v>
      </c>
      <c r="AK98" s="68"/>
      <c r="AL98" s="68" t="str">
        <f t="shared" ref="AL98" si="375">TEXT(AC98,"YYYY-MM")</f>
        <v>2027-03</v>
      </c>
      <c r="AM98" s="69" cm="1">
        <f t="array" ref="AM98">SUMPRODUCT((AC98:AI98&gt;=$N$8)*(AC98:AI98 &lt;= $N$9)*(TEXT(AC98:AI98,"yyyy-mm")=AL98)*(AC99:AI99 = "●"))</f>
        <v>0</v>
      </c>
      <c r="AN98" s="69" cm="1">
        <f t="array" ref="AN98">SUMPRODUCT((AH98:AI98&gt;=$N$8)*(AH98:AI98 &lt;= $N$9)*(TEXT(AH98:AI98,"yyyy-mm")=AL98)*(AH99:AI99 = "▲"))</f>
        <v>0</v>
      </c>
      <c r="AO98" s="69" cm="1">
        <f t="array" ref="AO98">SUMPRODUCT((AC98:AI98&gt;=$N$8)*(AC98:AI98 &lt;= $N$9)*(TEXT(AC98:AI98,"yyyy-mm")=AL98)*(AC99:AI99 = "★"))</f>
        <v>0</v>
      </c>
      <c r="AP98" s="65"/>
      <c r="AQ98" s="7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3"/>
    </row>
    <row r="99" spans="10:55" s="8" customFormat="1" ht="19.5" customHeight="1" thickBot="1" x14ac:dyDescent="0.5">
      <c r="J99" s="86"/>
      <c r="K99" s="135" t="str">
        <f t="shared" ref="K99" si="376">IF(U99&gt;=0.285,"OK","NG")</f>
        <v>NG</v>
      </c>
      <c r="L99" s="136"/>
      <c r="M99" s="144"/>
      <c r="N99" s="144"/>
      <c r="O99" s="144"/>
      <c r="P99" s="144"/>
      <c r="Q99" s="144"/>
      <c r="R99" s="145"/>
      <c r="S99" s="146"/>
      <c r="T99" s="135">
        <f t="shared" ref="T99" si="377">COUNTIF(M99:S99,"●")</f>
        <v>0</v>
      </c>
      <c r="U99" s="147">
        <f t="shared" ref="U99" si="378">IF(COUNTA(M99:S99)=0,-1,IF(OR(COUNTIF(M99:S99,"▲")&gt;6,AND(M98&lt;$N$9,$N$9&lt;S98)),0.285,IF(T98+T99=0,0,T99/(T99+T98))))</f>
        <v>-1</v>
      </c>
      <c r="V99" s="135" t="str">
        <f t="shared" ref="V99" si="379">TEXT(S98,"YYYY-MM")</f>
        <v>2026-11</v>
      </c>
      <c r="W99" s="140" cm="1">
        <f t="array" ref="W99">IF(V99=V98,0,SUMPRODUCT((M98:S98&gt;=$N$8)*(M98:S98 &lt;= $N$9)*(TEXT(M98:S98,"yyyy-mm")=V99)*(M99:S99 = "●")))</f>
        <v>0</v>
      </c>
      <c r="X99" s="140" cm="1">
        <f t="array" ref="X99">IF(V99=V98,0,SUMPRODUCT((M98:S98&gt;=$N$8)*(M98:S98 &lt;= $N$9)*(TEXT(M98:S98,"yyyy-mm")=V99)*(M99:S99 = "▲")))</f>
        <v>0</v>
      </c>
      <c r="Y99" s="140" cm="1">
        <f t="array" ref="Y99">IF(V99=V98,0,SUMPRODUCT((M98:S98&gt;=$N$8)*(M98:S98 &lt;= $N$9)*(TEXT(M98:S98,"yyyy-mm")=V99)*(M99:S99 = "★")))</f>
        <v>0</v>
      </c>
      <c r="Z99" s="135"/>
      <c r="AA99" s="135" t="str">
        <f t="shared" ref="AA99" si="380">IF(AK99&gt;=0.285,"OK","NG")</f>
        <v>NG</v>
      </c>
      <c r="AB99" s="136"/>
      <c r="AC99" s="144"/>
      <c r="AD99" s="144"/>
      <c r="AE99" s="144"/>
      <c r="AF99" s="144"/>
      <c r="AG99" s="144"/>
      <c r="AH99" s="145"/>
      <c r="AI99" s="146"/>
      <c r="AJ99" s="68">
        <f t="shared" ref="AJ99" si="381">COUNTIF(AC99:AI99,"●")</f>
        <v>0</v>
      </c>
      <c r="AK99" s="70">
        <f t="shared" ref="AK99" si="382">IF(COUNTA(AC99:AI99)=0,-1,IF(OR(COUNTIF(AC99:AI99,"▲")&gt;6,AND(AC98&lt;$N$9,$N$9&lt;AI98)),0.285,IF(AJ98+AJ99=0,0,AJ99/(AJ99+AJ98))))</f>
        <v>-1</v>
      </c>
      <c r="AL99" s="68" t="str">
        <f t="shared" ref="AL99" si="383">TEXT(AI98,"YYYY-MM")</f>
        <v>2027-03</v>
      </c>
      <c r="AM99" s="69" cm="1">
        <f t="array" ref="AM99">IF(AL99=AL98,0,SUMPRODUCT((AC98:AI98&gt;=$N$8)*(AC98:AI98 &lt;= $N$9)*(TEXT(AC98:AI98,"yyyy-mm")=AL99)*(AC99:AI99 = "●")))</f>
        <v>0</v>
      </c>
      <c r="AN99" s="69" cm="1">
        <f t="array" ref="AN99">IF(AL99=AL98,0,SUMPRODUCT((AC98:AI98&gt;=$N$8)*(AC98:AI98 &lt;= $N$9)*(TEXT(AC98:AI98,"yyyy-mm")=AL99)*(AC99:AI99 = "▲")))</f>
        <v>0</v>
      </c>
      <c r="AO99" s="69" cm="1">
        <f t="array" ref="AO99">IF(AL99=AL98,0,SUMPRODUCT((AC98:AI98&gt;=$N$8)*(AC98:AI98 &lt;= $N$9)*(TEXT(AC98:AI98,"yyyy-mm")=AL99)*(AC99:AI99 = "★")))</f>
        <v>0</v>
      </c>
      <c r="AP99" s="65"/>
      <c r="AQ99" s="7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3"/>
    </row>
    <row r="100" spans="10:55" s="8" customFormat="1" ht="19.5" customHeight="1" x14ac:dyDescent="0.45">
      <c r="J100" s="86"/>
      <c r="K100" s="87"/>
      <c r="L100" s="28"/>
      <c r="M100" s="28"/>
      <c r="N100" s="28"/>
      <c r="O100" s="28"/>
      <c r="P100" s="28"/>
      <c r="Q100" s="28"/>
      <c r="R100" s="28"/>
      <c r="S100" s="28"/>
      <c r="T100" s="86"/>
      <c r="U100" s="148">
        <f>IFERROR(AVERAGEIF(U58:U99,"&gt;-1"),0)</f>
        <v>0</v>
      </c>
      <c r="V100" s="86"/>
      <c r="W100" s="81"/>
      <c r="X100" s="81"/>
      <c r="Y100" s="81"/>
      <c r="Z100" s="86"/>
      <c r="AA100" s="88"/>
      <c r="AB100" s="28"/>
      <c r="AC100" s="28"/>
      <c r="AD100" s="28"/>
      <c r="AE100" s="28"/>
      <c r="AF100" s="28"/>
      <c r="AG100" s="28"/>
      <c r="AH100" s="28"/>
      <c r="AI100" s="28"/>
      <c r="AJ100" s="65"/>
      <c r="AK100" s="71">
        <f>IFERROR(AVERAGEIF(AK58:AK99,"&gt;-1"),0)</f>
        <v>0</v>
      </c>
      <c r="AL100" s="65"/>
      <c r="AM100" s="64"/>
      <c r="AN100" s="64"/>
      <c r="AO100" s="64"/>
      <c r="AP100" s="65"/>
      <c r="AQ100" s="7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3"/>
    </row>
    <row r="101" spans="10:55" ht="19.5" customHeight="1" x14ac:dyDescent="0.45">
      <c r="J101" s="86"/>
      <c r="K101" s="87"/>
      <c r="L101" s="28"/>
      <c r="M101" s="28"/>
      <c r="N101" s="28"/>
      <c r="O101" s="28"/>
      <c r="P101" s="28"/>
      <c r="Q101" s="28"/>
      <c r="R101" s="28"/>
      <c r="S101" s="28"/>
      <c r="T101" s="86"/>
      <c r="U101" s="86"/>
      <c r="V101" s="86"/>
      <c r="W101" s="81"/>
      <c r="X101" s="81"/>
      <c r="Y101" s="81"/>
      <c r="Z101" s="86"/>
      <c r="AA101" s="88"/>
      <c r="AB101" s="28"/>
      <c r="AC101" s="28"/>
      <c r="AD101" s="28"/>
      <c r="AE101" s="28"/>
      <c r="AF101" s="28"/>
      <c r="AG101" s="28"/>
      <c r="AH101" s="28"/>
      <c r="AI101" s="28"/>
      <c r="AJ101" s="65"/>
      <c r="AK101" s="65"/>
      <c r="AL101" s="65"/>
      <c r="AM101" s="64"/>
      <c r="AN101" s="64"/>
      <c r="AO101" s="64"/>
      <c r="AP101" s="65"/>
    </row>
    <row r="102" spans="10:55" s="8" customFormat="1" ht="24" customHeight="1" x14ac:dyDescent="0.45">
      <c r="J102" s="75" t="s">
        <v>63</v>
      </c>
      <c r="K102" s="76"/>
      <c r="L102" s="76"/>
      <c r="M102" s="77"/>
      <c r="N102" s="78"/>
      <c r="O102" s="79"/>
      <c r="P102" s="79"/>
      <c r="Q102" s="79"/>
      <c r="R102" s="79"/>
      <c r="S102" s="79"/>
      <c r="T102" s="80"/>
      <c r="U102" s="80"/>
      <c r="V102" s="80"/>
      <c r="W102" s="81"/>
      <c r="X102" s="81"/>
      <c r="Y102" s="81"/>
      <c r="Z102" s="80"/>
      <c r="AA102" s="82"/>
      <c r="AB102" s="79"/>
      <c r="AC102" s="79"/>
      <c r="AD102" s="79"/>
      <c r="AE102" s="79"/>
      <c r="AF102" s="28"/>
      <c r="AG102" s="28"/>
      <c r="AH102" s="28"/>
      <c r="AI102" s="28"/>
      <c r="AJ102" s="65"/>
      <c r="AK102" s="65"/>
      <c r="AL102" s="65"/>
      <c r="AM102" s="64"/>
      <c r="AN102" s="64"/>
      <c r="AO102" s="64"/>
      <c r="AP102" s="68"/>
      <c r="AQ102" s="19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3"/>
    </row>
    <row r="103" spans="10:55" s="8" customFormat="1" ht="27" customHeight="1" x14ac:dyDescent="0.45">
      <c r="J103" s="83"/>
      <c r="K103" s="84"/>
      <c r="L103" s="84"/>
      <c r="M103" s="60" t="s">
        <v>97</v>
      </c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28"/>
      <c r="AI103" s="28"/>
      <c r="AJ103" s="65"/>
      <c r="AK103" s="65"/>
      <c r="AL103" s="65"/>
      <c r="AM103" s="64"/>
      <c r="AN103" s="64"/>
      <c r="AO103" s="64"/>
      <c r="AP103" s="68"/>
      <c r="AQ103" s="19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3"/>
    </row>
    <row r="104" spans="10:55" s="8" customFormat="1" ht="19.5" customHeight="1" x14ac:dyDescent="0.45">
      <c r="J104" s="83"/>
      <c r="K104" s="84"/>
      <c r="L104" s="84"/>
      <c r="M104" s="149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28"/>
      <c r="AI104" s="28"/>
      <c r="AJ104" s="65"/>
      <c r="AK104" s="65"/>
      <c r="AL104" s="65"/>
      <c r="AM104" s="64"/>
      <c r="AN104" s="64"/>
      <c r="AO104" s="64"/>
      <c r="AP104" s="68"/>
      <c r="AQ104" s="19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3"/>
    </row>
    <row r="105" spans="10:55" s="8" customFormat="1" ht="19.5" customHeight="1" x14ac:dyDescent="0.45">
      <c r="J105" s="86"/>
      <c r="K105" s="87"/>
      <c r="L105" s="28"/>
      <c r="M105" s="28"/>
      <c r="N105" s="28"/>
      <c r="O105" s="28"/>
      <c r="P105" s="28"/>
      <c r="Q105" s="28"/>
      <c r="R105" s="28"/>
      <c r="S105" s="28"/>
      <c r="T105" s="86"/>
      <c r="U105" s="86"/>
      <c r="V105" s="86"/>
      <c r="W105" s="81"/>
      <c r="X105" s="81"/>
      <c r="Y105" s="81"/>
      <c r="Z105" s="86"/>
      <c r="AA105" s="88"/>
      <c r="AB105" s="28"/>
      <c r="AC105" s="28"/>
      <c r="AD105" s="28"/>
      <c r="AE105" s="28"/>
      <c r="AF105" s="28"/>
      <c r="AG105" s="28"/>
      <c r="AH105" s="28"/>
      <c r="AI105" s="28"/>
      <c r="AJ105" s="65"/>
      <c r="AK105" s="65"/>
      <c r="AL105" s="65"/>
      <c r="AM105" s="64"/>
      <c r="AN105" s="64"/>
      <c r="AO105" s="64"/>
      <c r="AP105" s="68"/>
      <c r="AQ105" s="19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3"/>
    </row>
    <row r="106" spans="10:55" s="8" customFormat="1" ht="19.5" customHeight="1" thickBot="1" x14ac:dyDescent="0.5">
      <c r="J106" s="86"/>
      <c r="K106" s="87"/>
      <c r="L106" s="28"/>
      <c r="M106" s="28"/>
      <c r="N106" s="28"/>
      <c r="O106" s="28"/>
      <c r="P106" s="28"/>
      <c r="Q106" s="28"/>
      <c r="R106" s="28"/>
      <c r="S106" s="28"/>
      <c r="T106" s="86"/>
      <c r="U106" s="86"/>
      <c r="V106" s="86"/>
      <c r="W106" s="81"/>
      <c r="X106" s="81"/>
      <c r="Y106" s="81"/>
      <c r="Z106" s="86"/>
      <c r="AA106" s="88"/>
      <c r="AB106" s="28"/>
      <c r="AC106" s="28"/>
      <c r="AD106" s="28"/>
      <c r="AE106" s="28"/>
      <c r="AF106" s="28"/>
      <c r="AG106" s="28"/>
      <c r="AH106" s="28"/>
      <c r="AI106" s="28"/>
      <c r="AJ106" s="65"/>
      <c r="AK106" s="65"/>
      <c r="AL106" s="65"/>
      <c r="AM106" s="64"/>
      <c r="AN106" s="64"/>
      <c r="AO106" s="64"/>
      <c r="AP106" s="68"/>
      <c r="AQ106" s="19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3"/>
    </row>
    <row r="107" spans="10:55" s="8" customFormat="1" ht="19.5" customHeight="1" x14ac:dyDescent="0.45">
      <c r="J107" s="86"/>
      <c r="K107" s="86"/>
      <c r="L107" s="132" t="s">
        <v>47</v>
      </c>
      <c r="M107" s="133" t="str">
        <f>"実施状況（"&amp;YEAR(M109)&amp;"年～）"</f>
        <v>実施状況（2027年～）</v>
      </c>
      <c r="N107" s="133"/>
      <c r="O107" s="133"/>
      <c r="P107" s="133"/>
      <c r="Q107" s="133"/>
      <c r="R107" s="133"/>
      <c r="S107" s="134"/>
      <c r="T107" s="86"/>
      <c r="U107" s="86"/>
      <c r="V107" s="86"/>
      <c r="W107" s="81"/>
      <c r="X107" s="81"/>
      <c r="Y107" s="81"/>
      <c r="Z107" s="86"/>
      <c r="AA107" s="28"/>
      <c r="AB107" s="132" t="s">
        <v>47</v>
      </c>
      <c r="AC107" s="133" t="str">
        <f>"実施状況（"&amp;YEAR(AC109)&amp;"年～）"</f>
        <v>実施状況（2027年～）</v>
      </c>
      <c r="AD107" s="133"/>
      <c r="AE107" s="133"/>
      <c r="AF107" s="133"/>
      <c r="AG107" s="133"/>
      <c r="AH107" s="133"/>
      <c r="AI107" s="134"/>
      <c r="AJ107" s="65"/>
      <c r="AK107" s="65"/>
      <c r="AL107" s="65"/>
      <c r="AM107" s="64"/>
      <c r="AN107" s="64"/>
      <c r="AO107" s="64"/>
      <c r="AP107" s="68"/>
      <c r="AQ107" s="19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3"/>
    </row>
    <row r="108" spans="10:55" s="8" customFormat="1" ht="19.5" customHeight="1" thickBot="1" x14ac:dyDescent="0.5">
      <c r="J108" s="86"/>
      <c r="K108" s="135" t="s">
        <v>48</v>
      </c>
      <c r="L108" s="136"/>
      <c r="M108" s="137" t="s">
        <v>49</v>
      </c>
      <c r="N108" s="137" t="s">
        <v>50</v>
      </c>
      <c r="O108" s="137" t="s">
        <v>51</v>
      </c>
      <c r="P108" s="137" t="s">
        <v>52</v>
      </c>
      <c r="Q108" s="137" t="s">
        <v>53</v>
      </c>
      <c r="R108" s="138" t="s">
        <v>54</v>
      </c>
      <c r="S108" s="139" t="s">
        <v>55</v>
      </c>
      <c r="T108" s="135" t="s">
        <v>47</v>
      </c>
      <c r="U108" s="86" t="s">
        <v>56</v>
      </c>
      <c r="V108" s="86" t="s">
        <v>57</v>
      </c>
      <c r="W108" s="140" t="s">
        <v>38</v>
      </c>
      <c r="X108" s="140" t="s">
        <v>39</v>
      </c>
      <c r="Y108" s="140" t="s">
        <v>40</v>
      </c>
      <c r="Z108" s="86"/>
      <c r="AA108" s="135" t="s">
        <v>48</v>
      </c>
      <c r="AB108" s="136"/>
      <c r="AC108" s="137" t="s">
        <v>49</v>
      </c>
      <c r="AD108" s="137" t="s">
        <v>50</v>
      </c>
      <c r="AE108" s="137" t="s">
        <v>51</v>
      </c>
      <c r="AF108" s="137" t="s">
        <v>52</v>
      </c>
      <c r="AG108" s="137" t="s">
        <v>53</v>
      </c>
      <c r="AH108" s="138" t="s">
        <v>54</v>
      </c>
      <c r="AI108" s="139" t="s">
        <v>55</v>
      </c>
      <c r="AJ108" s="68" t="s">
        <v>47</v>
      </c>
      <c r="AK108" s="65" t="s">
        <v>56</v>
      </c>
      <c r="AL108" s="65" t="s">
        <v>57</v>
      </c>
      <c r="AM108" s="69" t="s">
        <v>38</v>
      </c>
      <c r="AN108" s="69" t="s">
        <v>39</v>
      </c>
      <c r="AO108" s="69" t="s">
        <v>40</v>
      </c>
      <c r="AP108" s="68"/>
      <c r="AQ108" s="19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3"/>
    </row>
    <row r="109" spans="10:55" s="8" customFormat="1" ht="19.5" customHeight="1" x14ac:dyDescent="0.45">
      <c r="J109" s="86"/>
      <c r="K109" s="135"/>
      <c r="L109" s="132">
        <v>75</v>
      </c>
      <c r="M109" s="141">
        <f>AI98+1</f>
        <v>46468</v>
      </c>
      <c r="N109" s="141">
        <f t="shared" ref="N109:S109" si="384">M109+1</f>
        <v>46469</v>
      </c>
      <c r="O109" s="141">
        <f t="shared" si="384"/>
        <v>46470</v>
      </c>
      <c r="P109" s="141">
        <f t="shared" si="384"/>
        <v>46471</v>
      </c>
      <c r="Q109" s="141">
        <f t="shared" si="384"/>
        <v>46472</v>
      </c>
      <c r="R109" s="151">
        <f t="shared" si="384"/>
        <v>46473</v>
      </c>
      <c r="S109" s="152">
        <f t="shared" si="384"/>
        <v>46474</v>
      </c>
      <c r="T109" s="135">
        <f t="shared" ref="T109" si="385">COUNTIF(M110:S110,"★")</f>
        <v>0</v>
      </c>
      <c r="U109" s="135"/>
      <c r="V109" s="135" t="str">
        <f>TEXT(M109,"YYYY-MM")</f>
        <v>2027-03</v>
      </c>
      <c r="W109" s="140" cm="1">
        <f t="array" ref="W109">SUMPRODUCT((M109:S109&gt;=$N$8)*(M109:S109 &lt;= $N$9)*(TEXT(M109:S109,"yyyy-mm")=V109)*(M110:S110 = "●"))</f>
        <v>0</v>
      </c>
      <c r="X109" s="140" cm="1">
        <f t="array" ref="X109">SUMPRODUCT((R109:S109&gt;=$N$8)*(R109:S109 &lt;= $N$9)*(TEXT(R109:S109,"yyyy-mm")=V109)*(R110:S110 = "▲"))</f>
        <v>0</v>
      </c>
      <c r="Y109" s="140" cm="1">
        <f t="array" ref="Y109">SUMPRODUCT((M109:S109&gt;=$N$8)*(M109:S109 &lt;= $N$9)*(TEXT(M109:S109,"yyyy-mm")=V109)*(M110:S110 = "★"))</f>
        <v>0</v>
      </c>
      <c r="Z109" s="135"/>
      <c r="AA109" s="135"/>
      <c r="AB109" s="132">
        <v>96</v>
      </c>
      <c r="AC109" s="141">
        <f>S149+1</f>
        <v>46615</v>
      </c>
      <c r="AD109" s="141">
        <f t="shared" ref="AD109:AI109" si="386">AC109+1</f>
        <v>46616</v>
      </c>
      <c r="AE109" s="141">
        <f t="shared" si="386"/>
        <v>46617</v>
      </c>
      <c r="AF109" s="141">
        <f t="shared" si="386"/>
        <v>46618</v>
      </c>
      <c r="AG109" s="141">
        <f t="shared" si="386"/>
        <v>46619</v>
      </c>
      <c r="AH109" s="151">
        <f t="shared" si="386"/>
        <v>46620</v>
      </c>
      <c r="AI109" s="152">
        <f t="shared" si="386"/>
        <v>46621</v>
      </c>
      <c r="AJ109" s="68">
        <f t="shared" ref="AJ109" si="387">COUNTIF(AC110:AI110,"★")</f>
        <v>0</v>
      </c>
      <c r="AK109" s="68"/>
      <c r="AL109" s="68" t="str">
        <f>TEXT(AC109,"YYYY-MM")</f>
        <v>2027-08</v>
      </c>
      <c r="AM109" s="69" cm="1">
        <f t="array" ref="AM109">SUMPRODUCT((AC109:AI109&gt;=$N$8)*(AC109:AI109 &lt;= $N$9)*(TEXT(AC109:AI109,"yyyy-mm")=AL109)*(AC110:AI110 = "●"))</f>
        <v>0</v>
      </c>
      <c r="AN109" s="69" cm="1">
        <f t="array" ref="AN109">SUMPRODUCT((AH109:AI109&gt;=$N$8)*(AH109:AI109 &lt;= $N$9)*(TEXT(AH109:AI109,"yyyy-mm")=AL109)*(AH110:AI110 = "▲"))</f>
        <v>0</v>
      </c>
      <c r="AO109" s="69" cm="1">
        <f t="array" ref="AO109">SUMPRODUCT((AC109:AI109&gt;=$N$8)*(AC109:AI109 &lt;= $N$9)*(TEXT(AC109:AI109,"yyyy-mm")=AL109)*(AC110:AI110 = "★"))</f>
        <v>0</v>
      </c>
      <c r="AP109" s="68"/>
      <c r="AQ109" s="19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3"/>
    </row>
    <row r="110" spans="10:55" s="8" customFormat="1" ht="19.5" customHeight="1" thickBot="1" x14ac:dyDescent="0.5">
      <c r="J110" s="86"/>
      <c r="K110" s="135" t="str">
        <f>IF(U110&gt;=0.285,"OK","NG")</f>
        <v>NG</v>
      </c>
      <c r="L110" s="136"/>
      <c r="M110" s="144"/>
      <c r="N110" s="144"/>
      <c r="O110" s="144"/>
      <c r="P110" s="144"/>
      <c r="Q110" s="144"/>
      <c r="R110" s="145"/>
      <c r="S110" s="146"/>
      <c r="T110" s="135">
        <f t="shared" ref="T110" si="388">COUNTIF(M110:S110,"●")</f>
        <v>0</v>
      </c>
      <c r="U110" s="147">
        <f>IF(COUNTA(M110:S110)=0,-1,IF(OR(COUNTIF(M110:S110,"▲")&gt;6,AND(M109&lt;$N$9,$N$9&lt;S109)),0.285,IF(T109+T110=0,0,T110/(T110+T109))))</f>
        <v>-1</v>
      </c>
      <c r="V110" s="135" t="str">
        <f>TEXT(S109,"YYYY-MM")</f>
        <v>2027-03</v>
      </c>
      <c r="W110" s="140" cm="1">
        <f t="array" ref="W110">IF(V110=V109,0,SUMPRODUCT((M109:S109&gt;=$N$8)*(M109:S109 &lt;= $N$9)*(TEXT(M109:S109,"yyyy-mm")=V110)*(M110:S110 = "●")))</f>
        <v>0</v>
      </c>
      <c r="X110" s="140" cm="1">
        <f t="array" ref="X110">IF(V110=V109,0,SUMPRODUCT((M109:S109&gt;=$N$8)*(M109:S109 &lt;= $N$9)*(TEXT(M109:S109,"yyyy-mm")=V110)*(M110:S110 = "▲")))</f>
        <v>0</v>
      </c>
      <c r="Y110" s="140" cm="1">
        <f t="array" ref="Y110">IF(V110=V109,0,SUMPRODUCT((M109:S109&gt;=$N$8)*(M109:S109 &lt;= $N$9)*(TEXT(M109:S109,"yyyy-mm")=V110)*(M110:S110 = "★")))</f>
        <v>0</v>
      </c>
      <c r="Z110" s="135"/>
      <c r="AA110" s="135" t="str">
        <f>IF(AK110&gt;=0.285,"OK","NG")</f>
        <v>NG</v>
      </c>
      <c r="AB110" s="136"/>
      <c r="AC110" s="144"/>
      <c r="AD110" s="144"/>
      <c r="AE110" s="144"/>
      <c r="AF110" s="144"/>
      <c r="AG110" s="144"/>
      <c r="AH110" s="145"/>
      <c r="AI110" s="146"/>
      <c r="AJ110" s="68">
        <f t="shared" ref="AJ110" si="389">COUNTIF(AC110:AI110,"●")</f>
        <v>0</v>
      </c>
      <c r="AK110" s="70">
        <f>IF(COUNTA(AC110:AI110)=0,-1,IF(OR(COUNTIF(AC110:AI110,"▲")&gt;6,AND(AC109&lt;$N$9,$N$9&lt;AI109)),0.285,IF(AJ109+AJ110=0,0,AJ110/(AJ110+AJ109))))</f>
        <v>-1</v>
      </c>
      <c r="AL110" s="68" t="str">
        <f>TEXT(AI109,"YYYY-MM")</f>
        <v>2027-08</v>
      </c>
      <c r="AM110" s="69" cm="1">
        <f t="array" ref="AM110">IF(AL110=AL109,0,SUMPRODUCT((AC109:AI109&gt;=$N$8)*(AC109:AI109 &lt;= $N$9)*(TEXT(AC109:AI109,"yyyy-mm")=AL110)*(AC110:AI110 = "●")))</f>
        <v>0</v>
      </c>
      <c r="AN110" s="69" cm="1">
        <f t="array" ref="AN110">IF(AL110=AL109,0,SUMPRODUCT((AC109:AI109&gt;=$N$8)*(AC109:AI109 &lt;= $N$9)*(TEXT(AC109:AI109,"yyyy-mm")=AL110)*(AC110:AI110 = "▲")))</f>
        <v>0</v>
      </c>
      <c r="AO110" s="69" cm="1">
        <f t="array" ref="AO110">IF(AL110=AL109,0,SUMPRODUCT((AC109:AI109&gt;=$N$8)*(AC109:AI109 &lt;= $N$9)*(TEXT(AC109:AI109,"yyyy-mm")=AL110)*(AC110:AI110 = "★")))</f>
        <v>0</v>
      </c>
      <c r="AP110" s="68"/>
      <c r="AQ110" s="19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3"/>
    </row>
    <row r="111" spans="10:55" s="8" customFormat="1" ht="19.5" customHeight="1" x14ac:dyDescent="0.45">
      <c r="J111" s="86"/>
      <c r="K111" s="135"/>
      <c r="L111" s="132">
        <v>76</v>
      </c>
      <c r="M111" s="141">
        <f>S109+1</f>
        <v>46475</v>
      </c>
      <c r="N111" s="141">
        <f t="shared" ref="N111:S111" si="390">M111+1</f>
        <v>46476</v>
      </c>
      <c r="O111" s="141">
        <f t="shared" si="390"/>
        <v>46477</v>
      </c>
      <c r="P111" s="141">
        <f t="shared" si="390"/>
        <v>46478</v>
      </c>
      <c r="Q111" s="141">
        <f t="shared" si="390"/>
        <v>46479</v>
      </c>
      <c r="R111" s="142">
        <f t="shared" si="390"/>
        <v>46480</v>
      </c>
      <c r="S111" s="143">
        <f t="shared" si="390"/>
        <v>46481</v>
      </c>
      <c r="T111" s="135">
        <f t="shared" ref="T111" si="391">COUNTIF(M112:S112,"★")</f>
        <v>0</v>
      </c>
      <c r="U111" s="135"/>
      <c r="V111" s="135" t="str">
        <f>TEXT(M111,"YYYY-MM")</f>
        <v>2027-03</v>
      </c>
      <c r="W111" s="140" cm="1">
        <f t="array" ref="W111">SUMPRODUCT((M111:S111&gt;=$N$8)*(M111:S111 &lt;= $N$9)*(TEXT(M111:S111,"yyyy-mm")=V111)*(M112:S112 = "●"))</f>
        <v>0</v>
      </c>
      <c r="X111" s="140" cm="1">
        <f t="array" ref="X111">SUMPRODUCT((R111:S111&gt;=$N$8)*(R111:S111 &lt;= $N$9)*(TEXT(R111:S111,"yyyy-mm")=V111)*(R112:S112 = "▲"))</f>
        <v>0</v>
      </c>
      <c r="Y111" s="140" cm="1">
        <f t="array" ref="Y111">SUMPRODUCT((M111:S111&gt;=$N$8)*(M111:S111 &lt;= $N$9)*(TEXT(M111:S111,"yyyy-mm")=V111)*(M112:S112 = "★"))</f>
        <v>0</v>
      </c>
      <c r="Z111" s="135"/>
      <c r="AA111" s="135"/>
      <c r="AB111" s="132">
        <v>97</v>
      </c>
      <c r="AC111" s="141">
        <f>AI109+1</f>
        <v>46622</v>
      </c>
      <c r="AD111" s="141">
        <f t="shared" ref="AD111:AI111" si="392">AC111+1</f>
        <v>46623</v>
      </c>
      <c r="AE111" s="141">
        <f t="shared" si="392"/>
        <v>46624</v>
      </c>
      <c r="AF111" s="141">
        <f t="shared" si="392"/>
        <v>46625</v>
      </c>
      <c r="AG111" s="141">
        <f t="shared" si="392"/>
        <v>46626</v>
      </c>
      <c r="AH111" s="142">
        <f t="shared" si="392"/>
        <v>46627</v>
      </c>
      <c r="AI111" s="143">
        <f t="shared" si="392"/>
        <v>46628</v>
      </c>
      <c r="AJ111" s="68">
        <f t="shared" ref="AJ111" si="393">COUNTIF(AC112:AI112,"★")</f>
        <v>0</v>
      </c>
      <c r="AK111" s="68"/>
      <c r="AL111" s="68" t="str">
        <f>TEXT(AC111,"YYYY-MM")</f>
        <v>2027-08</v>
      </c>
      <c r="AM111" s="69" cm="1">
        <f t="array" ref="AM111">SUMPRODUCT((AC111:AI111&gt;=$N$8)*(AC111:AI111 &lt;= $N$9)*(TEXT(AC111:AI111,"yyyy-mm")=AL111)*(AC112:AI112 = "●"))</f>
        <v>0</v>
      </c>
      <c r="AN111" s="69" cm="1">
        <f t="array" ref="AN111">SUMPRODUCT((AH111:AI111&gt;=$N$8)*(AH111:AI111 &lt;= $N$9)*(TEXT(AH111:AI111,"yyyy-mm")=AL111)*(AH112:AI112 = "▲"))</f>
        <v>0</v>
      </c>
      <c r="AO111" s="69" cm="1">
        <f t="array" ref="AO111">SUMPRODUCT((AC111:AI111&gt;=$N$8)*(AC111:AI111 &lt;= $N$9)*(TEXT(AC111:AI111,"yyyy-mm")=AL111)*(AC112:AI112 = "★"))</f>
        <v>0</v>
      </c>
      <c r="AP111" s="68"/>
      <c r="AQ111" s="19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3"/>
    </row>
    <row r="112" spans="10:55" s="8" customFormat="1" ht="19.5" customHeight="1" thickBot="1" x14ac:dyDescent="0.5">
      <c r="J112" s="86"/>
      <c r="K112" s="135" t="str">
        <f t="shared" ref="K112" si="394">IF(U112&gt;=0.285,"OK","NG")</f>
        <v>NG</v>
      </c>
      <c r="L112" s="136"/>
      <c r="M112" s="144"/>
      <c r="N112" s="144"/>
      <c r="O112" s="144"/>
      <c r="P112" s="144"/>
      <c r="Q112" s="144"/>
      <c r="R112" s="145"/>
      <c r="S112" s="146"/>
      <c r="T112" s="135">
        <f t="shared" ref="T112" si="395">COUNTIF(M112:S112,"●")</f>
        <v>0</v>
      </c>
      <c r="U112" s="147">
        <f t="shared" ref="U112" si="396">IF(COUNTA(M112:S112)=0,-1,IF(OR(COUNTIF(M112:S112,"▲")&gt;6,AND(M111&lt;$N$9,$N$9&lt;S111)),0.285,IF(T111+T112=0,0,T112/(T112+T111))))</f>
        <v>-1</v>
      </c>
      <c r="V112" s="135" t="str">
        <f>TEXT(S111,"YYYY-MM")</f>
        <v>2027-04</v>
      </c>
      <c r="W112" s="140" cm="1">
        <f t="array" ref="W112">IF(V112=V111,0,SUMPRODUCT((M111:S111&gt;=$N$8)*(M111:S111 &lt;= $N$9)*(TEXT(M111:S111,"yyyy-mm")=V112)*(M112:S112 = "●")))</f>
        <v>0</v>
      </c>
      <c r="X112" s="140" cm="1">
        <f t="array" ref="X112">IF(V112=V111,0,SUMPRODUCT((M111:S111&gt;=$N$8)*(M111:S111 &lt;= $N$9)*(TEXT(M111:S111,"yyyy-mm")=V112)*(M112:S112 = "▲")))</f>
        <v>0</v>
      </c>
      <c r="Y112" s="140" cm="1">
        <f t="array" ref="Y112">IF(V112=V111,0,SUMPRODUCT((M111:S111&gt;=$N$8)*(M111:S111 &lt;= $N$9)*(TEXT(M111:S111,"yyyy-mm")=V112)*(M112:S112 = "★")))</f>
        <v>0</v>
      </c>
      <c r="Z112" s="135"/>
      <c r="AA112" s="135" t="str">
        <f t="shared" ref="AA112" si="397">IF(AK112&gt;=0.285,"OK","NG")</f>
        <v>NG</v>
      </c>
      <c r="AB112" s="136"/>
      <c r="AC112" s="144"/>
      <c r="AD112" s="144"/>
      <c r="AE112" s="144"/>
      <c r="AF112" s="144"/>
      <c r="AG112" s="144"/>
      <c r="AH112" s="145"/>
      <c r="AI112" s="146"/>
      <c r="AJ112" s="68">
        <f t="shared" ref="AJ112" si="398">COUNTIF(AC112:AI112,"●")</f>
        <v>0</v>
      </c>
      <c r="AK112" s="70">
        <f t="shared" ref="AK112" si="399">IF(COUNTA(AC112:AI112)=0,-1,IF(OR(COUNTIF(AC112:AI112,"▲")&gt;6,AND(AC111&lt;$N$9,$N$9&lt;AI111)),0.285,IF(AJ111+AJ112=0,0,AJ112/(AJ112+AJ111))))</f>
        <v>-1</v>
      </c>
      <c r="AL112" s="68" t="str">
        <f>TEXT(AI111,"YYYY-MM")</f>
        <v>2027-08</v>
      </c>
      <c r="AM112" s="69" cm="1">
        <f t="array" ref="AM112">IF(AL112=AL111,0,SUMPRODUCT((AC111:AI111&gt;=$N$8)*(AC111:AI111 &lt;= $N$9)*(TEXT(AC111:AI111,"yyyy-mm")=AL112)*(AC112:AI112 = "●")))</f>
        <v>0</v>
      </c>
      <c r="AN112" s="69" cm="1">
        <f t="array" ref="AN112">IF(AL112=AL111,0,SUMPRODUCT((AC111:AI111&gt;=$N$8)*(AC111:AI111 &lt;= $N$9)*(TEXT(AC111:AI111,"yyyy-mm")=AL112)*(AC112:AI112 = "▲")))</f>
        <v>0</v>
      </c>
      <c r="AO112" s="69" cm="1">
        <f t="array" ref="AO112">IF(AL112=AL111,0,SUMPRODUCT((AC111:AI111&gt;=$N$8)*(AC111:AI111 &lt;= $N$9)*(TEXT(AC111:AI111,"yyyy-mm")=AL112)*(AC112:AI112 = "★")))</f>
        <v>0</v>
      </c>
      <c r="AP112" s="68"/>
      <c r="AQ112" s="19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3"/>
    </row>
    <row r="113" spans="10:55" s="8" customFormat="1" ht="19.5" customHeight="1" x14ac:dyDescent="0.45">
      <c r="J113" s="86"/>
      <c r="K113" s="135"/>
      <c r="L113" s="132">
        <v>77</v>
      </c>
      <c r="M113" s="141">
        <f>S111+1</f>
        <v>46482</v>
      </c>
      <c r="N113" s="141">
        <f t="shared" ref="N113:S113" si="400">M113+1</f>
        <v>46483</v>
      </c>
      <c r="O113" s="141">
        <f t="shared" si="400"/>
        <v>46484</v>
      </c>
      <c r="P113" s="141">
        <f t="shared" si="400"/>
        <v>46485</v>
      </c>
      <c r="Q113" s="141">
        <f t="shared" si="400"/>
        <v>46486</v>
      </c>
      <c r="R113" s="142">
        <f t="shared" si="400"/>
        <v>46487</v>
      </c>
      <c r="S113" s="143">
        <f t="shared" si="400"/>
        <v>46488</v>
      </c>
      <c r="T113" s="135">
        <f t="shared" ref="T113" si="401">COUNTIF(M114:S114,"★")</f>
        <v>0</v>
      </c>
      <c r="U113" s="135"/>
      <c r="V113" s="135" t="str">
        <f>TEXT(M113,"YYYY-MM")</f>
        <v>2027-04</v>
      </c>
      <c r="W113" s="140" cm="1">
        <f t="array" ref="W113">SUMPRODUCT((M113:S113&gt;=$N$8)*(M113:S113 &lt;= $N$9)*(TEXT(M113:S113,"yyyy-mm")=V113)*(M114:S114 = "●"))</f>
        <v>0</v>
      </c>
      <c r="X113" s="140" cm="1">
        <f t="array" ref="X113">SUMPRODUCT((R113:S113&gt;=$N$8)*(R113:S113 &lt;= $N$9)*(TEXT(R113:S113,"yyyy-mm")=V113)*(R114:S114 = "▲"))</f>
        <v>0</v>
      </c>
      <c r="Y113" s="140" cm="1">
        <f t="array" ref="Y113">SUMPRODUCT((M113:S113&gt;=$N$8)*(M113:S113 &lt;= $N$9)*(TEXT(M113:S113,"yyyy-mm")=V113)*(M114:S114 = "★"))</f>
        <v>0</v>
      </c>
      <c r="Z113" s="135"/>
      <c r="AA113" s="135"/>
      <c r="AB113" s="132">
        <v>98</v>
      </c>
      <c r="AC113" s="141">
        <f>AI111+1</f>
        <v>46629</v>
      </c>
      <c r="AD113" s="141">
        <f t="shared" ref="AD113:AI113" si="402">AC113+1</f>
        <v>46630</v>
      </c>
      <c r="AE113" s="141">
        <f t="shared" si="402"/>
        <v>46631</v>
      </c>
      <c r="AF113" s="141">
        <f t="shared" si="402"/>
        <v>46632</v>
      </c>
      <c r="AG113" s="141">
        <f t="shared" si="402"/>
        <v>46633</v>
      </c>
      <c r="AH113" s="142">
        <f t="shared" si="402"/>
        <v>46634</v>
      </c>
      <c r="AI113" s="143">
        <f t="shared" si="402"/>
        <v>46635</v>
      </c>
      <c r="AJ113" s="68">
        <f t="shared" ref="AJ113" si="403">COUNTIF(AC114:AI114,"★")</f>
        <v>0</v>
      </c>
      <c r="AK113" s="68"/>
      <c r="AL113" s="68" t="str">
        <f>TEXT(AC113,"YYYY-MM")</f>
        <v>2027-08</v>
      </c>
      <c r="AM113" s="69" cm="1">
        <f t="array" ref="AM113">SUMPRODUCT((AC113:AI113&gt;=$N$8)*(AC113:AI113 &lt;= $N$9)*(TEXT(AC113:AI113,"yyyy-mm")=AL113)*(AC114:AI114 = "●"))</f>
        <v>0</v>
      </c>
      <c r="AN113" s="69" cm="1">
        <f t="array" ref="AN113">SUMPRODUCT((AH113:AI113&gt;=$N$8)*(AH113:AI113 &lt;= $N$9)*(TEXT(AH113:AI113,"yyyy-mm")=AL113)*(AH114:AI114 = "▲"))</f>
        <v>0</v>
      </c>
      <c r="AO113" s="69" cm="1">
        <f t="array" ref="AO113">SUMPRODUCT((AC113:AI113&gt;=$N$8)*(AC113:AI113 &lt;= $N$9)*(TEXT(AC113:AI113,"yyyy-mm")=AL113)*(AC114:AI114 = "★"))</f>
        <v>0</v>
      </c>
      <c r="AP113" s="68"/>
      <c r="AQ113" s="19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3"/>
    </row>
    <row r="114" spans="10:55" s="8" customFormat="1" ht="19.5" customHeight="1" thickBot="1" x14ac:dyDescent="0.5">
      <c r="J114" s="86"/>
      <c r="K114" s="135" t="str">
        <f t="shared" ref="K114" si="404">IF(U114&gt;=0.285,"OK","NG")</f>
        <v>NG</v>
      </c>
      <c r="L114" s="136"/>
      <c r="M114" s="144"/>
      <c r="N114" s="144"/>
      <c r="O114" s="144"/>
      <c r="P114" s="144"/>
      <c r="Q114" s="144"/>
      <c r="R114" s="145"/>
      <c r="S114" s="146"/>
      <c r="T114" s="135">
        <f t="shared" ref="T114" si="405">COUNTIF(M114:S114,"●")</f>
        <v>0</v>
      </c>
      <c r="U114" s="147">
        <f t="shared" ref="U114" si="406">IF(COUNTA(M114:S114)=0,-1,IF(OR(COUNTIF(M114:S114,"▲")&gt;6,AND(M113&lt;$N$9,$N$9&lt;S113)),0.285,IF(T113+T114=0,0,T114/(T114+T113))))</f>
        <v>-1</v>
      </c>
      <c r="V114" s="135" t="str">
        <f>TEXT(S113,"YYYY-MM")</f>
        <v>2027-04</v>
      </c>
      <c r="W114" s="140" cm="1">
        <f t="array" ref="W114">IF(V114=V113,0,SUMPRODUCT((M113:S113&gt;=$N$8)*(M113:S113 &lt;= $N$9)*(TEXT(M113:S113,"yyyy-mm")=V114)*(M114:S114 = "●")))</f>
        <v>0</v>
      </c>
      <c r="X114" s="140" cm="1">
        <f t="array" ref="X114">IF(V114=V113,0,SUMPRODUCT((M113:S113&gt;=$N$8)*(M113:S113 &lt;= $N$9)*(TEXT(M113:S113,"yyyy-mm")=V114)*(M114:S114 = "▲")))</f>
        <v>0</v>
      </c>
      <c r="Y114" s="140" cm="1">
        <f t="array" ref="Y114">IF(V114=V113,0,SUMPRODUCT((M113:S113&gt;=$N$8)*(M113:S113 &lt;= $N$9)*(TEXT(M113:S113,"yyyy-mm")=V114)*(M114:S114 = "★")))</f>
        <v>0</v>
      </c>
      <c r="Z114" s="135"/>
      <c r="AA114" s="135" t="str">
        <f t="shared" ref="AA114" si="407">IF(AK114&gt;=0.285,"OK","NG")</f>
        <v>NG</v>
      </c>
      <c r="AB114" s="136"/>
      <c r="AC114" s="144"/>
      <c r="AD114" s="144"/>
      <c r="AE114" s="144"/>
      <c r="AF114" s="144"/>
      <c r="AG114" s="144"/>
      <c r="AH114" s="145"/>
      <c r="AI114" s="146"/>
      <c r="AJ114" s="68">
        <f t="shared" ref="AJ114" si="408">COUNTIF(AC114:AI114,"●")</f>
        <v>0</v>
      </c>
      <c r="AK114" s="70">
        <f t="shared" ref="AK114" si="409">IF(COUNTA(AC114:AI114)=0,-1,IF(OR(COUNTIF(AC114:AI114,"▲")&gt;6,AND(AC113&lt;$N$9,$N$9&lt;AI113)),0.285,IF(AJ113+AJ114=0,0,AJ114/(AJ114+AJ113))))</f>
        <v>-1</v>
      </c>
      <c r="AL114" s="68" t="str">
        <f>TEXT(AI113,"YYYY-MM")</f>
        <v>2027-09</v>
      </c>
      <c r="AM114" s="69" cm="1">
        <f t="array" ref="AM114">IF(AL114=AL113,0,SUMPRODUCT((AC113:AI113&gt;=$N$8)*(AC113:AI113 &lt;= $N$9)*(TEXT(AC113:AI113,"yyyy-mm")=AL114)*(AC114:AI114 = "●")))</f>
        <v>0</v>
      </c>
      <c r="AN114" s="69" cm="1">
        <f t="array" ref="AN114">IF(AL114=AL113,0,SUMPRODUCT((AC113:AI113&gt;=$N$8)*(AC113:AI113 &lt;= $N$9)*(TEXT(AC113:AI113,"yyyy-mm")=AL114)*(AC114:AI114 = "▲")))</f>
        <v>0</v>
      </c>
      <c r="AO114" s="69" cm="1">
        <f t="array" ref="AO114">IF(AL114=AL113,0,SUMPRODUCT((AC113:AI113&gt;=$N$8)*(AC113:AI113 &lt;= $N$9)*(TEXT(AC113:AI113,"yyyy-mm")=AL114)*(AC114:AI114 = "★")))</f>
        <v>0</v>
      </c>
      <c r="AP114" s="68"/>
      <c r="AQ114" s="19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3"/>
    </row>
    <row r="115" spans="10:55" s="8" customFormat="1" ht="19.5" customHeight="1" x14ac:dyDescent="0.45">
      <c r="J115" s="86"/>
      <c r="K115" s="135"/>
      <c r="L115" s="132">
        <v>78</v>
      </c>
      <c r="M115" s="141">
        <f>S113+1</f>
        <v>46489</v>
      </c>
      <c r="N115" s="141">
        <f t="shared" ref="N115:S115" si="410">M115+1</f>
        <v>46490</v>
      </c>
      <c r="O115" s="141">
        <f t="shared" si="410"/>
        <v>46491</v>
      </c>
      <c r="P115" s="141">
        <f t="shared" si="410"/>
        <v>46492</v>
      </c>
      <c r="Q115" s="141">
        <f t="shared" si="410"/>
        <v>46493</v>
      </c>
      <c r="R115" s="142">
        <f t="shared" si="410"/>
        <v>46494</v>
      </c>
      <c r="S115" s="143">
        <f t="shared" si="410"/>
        <v>46495</v>
      </c>
      <c r="T115" s="135">
        <f t="shared" ref="T115" si="411">COUNTIF(M116:S116,"★")</f>
        <v>0</v>
      </c>
      <c r="U115" s="135"/>
      <c r="V115" s="135" t="str">
        <f>TEXT(M115,"YYYY-MM")</f>
        <v>2027-04</v>
      </c>
      <c r="W115" s="140" cm="1">
        <f t="array" ref="W115">SUMPRODUCT((M115:S115&gt;=$N$8)*(M115:S115 &lt;= $N$9)*(TEXT(M115:S115,"yyyy-mm")=V115)*(M116:S116 = "●"))</f>
        <v>0</v>
      </c>
      <c r="X115" s="140" cm="1">
        <f t="array" ref="X115">SUMPRODUCT((R115:S115&gt;=$N$8)*(R115:S115 &lt;= $N$9)*(TEXT(R115:S115,"yyyy-mm")=V115)*(R116:S116 = "▲"))</f>
        <v>0</v>
      </c>
      <c r="Y115" s="140" cm="1">
        <f t="array" ref="Y115">SUMPRODUCT((M115:S115&gt;=$N$8)*(M115:S115 &lt;= $N$9)*(TEXT(M115:S115,"yyyy-mm")=V115)*(M116:S116 = "★"))</f>
        <v>0</v>
      </c>
      <c r="Z115" s="135"/>
      <c r="AA115" s="135"/>
      <c r="AB115" s="132">
        <v>99</v>
      </c>
      <c r="AC115" s="141">
        <f>AI113+1</f>
        <v>46636</v>
      </c>
      <c r="AD115" s="141">
        <f t="shared" ref="AD115:AI115" si="412">AC115+1</f>
        <v>46637</v>
      </c>
      <c r="AE115" s="141">
        <f t="shared" si="412"/>
        <v>46638</v>
      </c>
      <c r="AF115" s="141">
        <f t="shared" si="412"/>
        <v>46639</v>
      </c>
      <c r="AG115" s="141">
        <f t="shared" si="412"/>
        <v>46640</v>
      </c>
      <c r="AH115" s="142">
        <f t="shared" si="412"/>
        <v>46641</v>
      </c>
      <c r="AI115" s="143">
        <f t="shared" si="412"/>
        <v>46642</v>
      </c>
      <c r="AJ115" s="68">
        <f t="shared" ref="AJ115" si="413">COUNTIF(AC116:AI116,"★")</f>
        <v>0</v>
      </c>
      <c r="AK115" s="68"/>
      <c r="AL115" s="68" t="str">
        <f>TEXT(AC115,"YYYY-MM")</f>
        <v>2027-09</v>
      </c>
      <c r="AM115" s="69" cm="1">
        <f t="array" ref="AM115">SUMPRODUCT((AC115:AI115&gt;=$N$8)*(AC115:AI115 &lt;= $N$9)*(TEXT(AC115:AI115,"yyyy-mm")=AL115)*(AC116:AI116 = "●"))</f>
        <v>0</v>
      </c>
      <c r="AN115" s="69" cm="1">
        <f t="array" ref="AN115">SUMPRODUCT((AH115:AI115&gt;=$N$8)*(AH115:AI115 &lt;= $N$9)*(TEXT(AH115:AI115,"yyyy-mm")=AL115)*(AH116:AI116 = "▲"))</f>
        <v>0</v>
      </c>
      <c r="AO115" s="69" cm="1">
        <f t="array" ref="AO115">SUMPRODUCT((AC115:AI115&gt;=$N$8)*(AC115:AI115 &lt;= $N$9)*(TEXT(AC115:AI115,"yyyy-mm")=AL115)*(AC116:AI116 = "★"))</f>
        <v>0</v>
      </c>
      <c r="AP115" s="68"/>
      <c r="AQ115" s="19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3"/>
    </row>
    <row r="116" spans="10:55" s="8" customFormat="1" ht="19.5" customHeight="1" thickBot="1" x14ac:dyDescent="0.5">
      <c r="J116" s="86"/>
      <c r="K116" s="135" t="str">
        <f t="shared" ref="K116" si="414">IF(U116&gt;=0.285,"OK","NG")</f>
        <v>NG</v>
      </c>
      <c r="L116" s="136"/>
      <c r="M116" s="144"/>
      <c r="N116" s="144"/>
      <c r="O116" s="144"/>
      <c r="P116" s="144"/>
      <c r="Q116" s="144"/>
      <c r="R116" s="145"/>
      <c r="S116" s="146"/>
      <c r="T116" s="135">
        <f t="shared" ref="T116" si="415">COUNTIF(M116:S116,"●")</f>
        <v>0</v>
      </c>
      <c r="U116" s="147">
        <f t="shared" ref="U116" si="416">IF(COUNTA(M116:S116)=0,-1,IF(OR(COUNTIF(M116:S116,"▲")&gt;6,AND(M115&lt;$N$9,$N$9&lt;S115)),0.285,IF(T115+T116=0,0,T116/(T116+T115))))</f>
        <v>-1</v>
      </c>
      <c r="V116" s="135" t="str">
        <f>TEXT(S115,"YYYY-MM")</f>
        <v>2027-04</v>
      </c>
      <c r="W116" s="140" cm="1">
        <f t="array" ref="W116">IF(V116=V115,0,SUMPRODUCT((M115:S115&gt;=$N$8)*(M115:S115 &lt;= $N$9)*(TEXT(M115:S115,"yyyy-mm")=V116)*(M116:S116 = "●")))</f>
        <v>0</v>
      </c>
      <c r="X116" s="140" cm="1">
        <f t="array" ref="X116">IF(V116=V115,0,SUMPRODUCT((M115:S115&gt;=$N$8)*(M115:S115 &lt;= $N$9)*(TEXT(M115:S115,"yyyy-mm")=V116)*(M116:S116 = "▲")))</f>
        <v>0</v>
      </c>
      <c r="Y116" s="140" cm="1">
        <f t="array" ref="Y116">IF(V116=V115,0,SUMPRODUCT((M115:S115&gt;=$N$8)*(M115:S115 &lt;= $N$9)*(TEXT(M115:S115,"yyyy-mm")=V116)*(M116:S116 = "★")))</f>
        <v>0</v>
      </c>
      <c r="Z116" s="135"/>
      <c r="AA116" s="135" t="str">
        <f t="shared" ref="AA116" si="417">IF(AK116&gt;=0.285,"OK","NG")</f>
        <v>NG</v>
      </c>
      <c r="AB116" s="136"/>
      <c r="AC116" s="144"/>
      <c r="AD116" s="144"/>
      <c r="AE116" s="144"/>
      <c r="AF116" s="144"/>
      <c r="AG116" s="144"/>
      <c r="AH116" s="145"/>
      <c r="AI116" s="146"/>
      <c r="AJ116" s="68">
        <f t="shared" ref="AJ116" si="418">COUNTIF(AC116:AI116,"●")</f>
        <v>0</v>
      </c>
      <c r="AK116" s="70">
        <f t="shared" ref="AK116" si="419">IF(COUNTA(AC116:AI116)=0,-1,IF(OR(COUNTIF(AC116:AI116,"▲")&gt;6,AND(AC115&lt;$N$9,$N$9&lt;AI115)),0.285,IF(AJ115+AJ116=0,0,AJ116/(AJ116+AJ115))))</f>
        <v>-1</v>
      </c>
      <c r="AL116" s="68" t="str">
        <f>TEXT(AI115,"YYYY-MM")</f>
        <v>2027-09</v>
      </c>
      <c r="AM116" s="69" cm="1">
        <f t="array" ref="AM116">IF(AL116=AL115,0,SUMPRODUCT((AC115:AI115&gt;=$N$8)*(AC115:AI115 &lt;= $N$9)*(TEXT(AC115:AI115,"yyyy-mm")=AL116)*(AC116:AI116 = "●")))</f>
        <v>0</v>
      </c>
      <c r="AN116" s="69" cm="1">
        <f t="array" ref="AN116">IF(AL116=AL115,0,SUMPRODUCT((AC115:AI115&gt;=$N$8)*(AC115:AI115 &lt;= $N$9)*(TEXT(AC115:AI115,"yyyy-mm")=AL116)*(AC116:AI116 = "▲")))</f>
        <v>0</v>
      </c>
      <c r="AO116" s="69" cm="1">
        <f t="array" ref="AO116">IF(AL116=AL115,0,SUMPRODUCT((AC115:AI115&gt;=$N$8)*(AC115:AI115 &lt;= $N$9)*(TEXT(AC115:AI115,"yyyy-mm")=AL116)*(AC116:AI116 = "★")))</f>
        <v>0</v>
      </c>
      <c r="AP116" s="68"/>
      <c r="AQ116" s="19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3"/>
    </row>
    <row r="117" spans="10:55" s="8" customFormat="1" ht="19.5" customHeight="1" x14ac:dyDescent="0.45">
      <c r="J117" s="86"/>
      <c r="K117" s="135"/>
      <c r="L117" s="132">
        <v>79</v>
      </c>
      <c r="M117" s="141">
        <f>S115+1</f>
        <v>46496</v>
      </c>
      <c r="N117" s="141">
        <f t="shared" ref="N117:S117" si="420">M117+1</f>
        <v>46497</v>
      </c>
      <c r="O117" s="141">
        <f t="shared" si="420"/>
        <v>46498</v>
      </c>
      <c r="P117" s="141">
        <f t="shared" si="420"/>
        <v>46499</v>
      </c>
      <c r="Q117" s="141">
        <f t="shared" si="420"/>
        <v>46500</v>
      </c>
      <c r="R117" s="142">
        <f t="shared" si="420"/>
        <v>46501</v>
      </c>
      <c r="S117" s="143">
        <f t="shared" si="420"/>
        <v>46502</v>
      </c>
      <c r="T117" s="135">
        <f t="shared" ref="T117" si="421">COUNTIF(M118:S118,"★")</f>
        <v>0</v>
      </c>
      <c r="U117" s="135"/>
      <c r="V117" s="135" t="str">
        <f>TEXT(M117,"YYYY-MM")</f>
        <v>2027-04</v>
      </c>
      <c r="W117" s="140" cm="1">
        <f t="array" ref="W117">SUMPRODUCT((M117:S117&gt;=$N$8)*(M117:S117 &lt;= $N$9)*(TEXT(M117:S117,"yyyy-mm")=V117)*(M118:S118 = "●"))</f>
        <v>0</v>
      </c>
      <c r="X117" s="140" cm="1">
        <f t="array" ref="X117">SUMPRODUCT((R117:S117&gt;=$N$8)*(R117:S117 &lt;= $N$9)*(TEXT(R117:S117,"yyyy-mm")=V117)*(R118:S118 = "▲"))</f>
        <v>0</v>
      </c>
      <c r="Y117" s="140" cm="1">
        <f t="array" ref="Y117">SUMPRODUCT((M117:S117&gt;=$N$8)*(M117:S117 &lt;= $N$9)*(TEXT(M117:S117,"yyyy-mm")=V117)*(M118:S118 = "★"))</f>
        <v>0</v>
      </c>
      <c r="Z117" s="135"/>
      <c r="AA117" s="135"/>
      <c r="AB117" s="132">
        <v>100</v>
      </c>
      <c r="AC117" s="141">
        <f>AI115+1</f>
        <v>46643</v>
      </c>
      <c r="AD117" s="141">
        <f t="shared" ref="AD117:AI117" si="422">AC117+1</f>
        <v>46644</v>
      </c>
      <c r="AE117" s="141">
        <f t="shared" si="422"/>
        <v>46645</v>
      </c>
      <c r="AF117" s="141">
        <f t="shared" si="422"/>
        <v>46646</v>
      </c>
      <c r="AG117" s="141">
        <f t="shared" si="422"/>
        <v>46647</v>
      </c>
      <c r="AH117" s="142">
        <f t="shared" si="422"/>
        <v>46648</v>
      </c>
      <c r="AI117" s="143">
        <f t="shared" si="422"/>
        <v>46649</v>
      </c>
      <c r="AJ117" s="68">
        <f t="shared" ref="AJ117" si="423">COUNTIF(AC118:AI118,"★")</f>
        <v>0</v>
      </c>
      <c r="AK117" s="68"/>
      <c r="AL117" s="68" t="str">
        <f>TEXT(AC117,"YYYY-MM")</f>
        <v>2027-09</v>
      </c>
      <c r="AM117" s="69" cm="1">
        <f t="array" ref="AM117">SUMPRODUCT((AC117:AI117&gt;=$N$8)*(AC117:AI117 &lt;= $N$9)*(TEXT(AC117:AI117,"yyyy-mm")=AL117)*(AC118:AI118 = "●"))</f>
        <v>0</v>
      </c>
      <c r="AN117" s="69" cm="1">
        <f t="array" ref="AN117">SUMPRODUCT((AH117:AI117&gt;=$N$8)*(AH117:AI117 &lt;= $N$9)*(TEXT(AH117:AI117,"yyyy-mm")=AL117)*(AH118:AI118 = "▲"))</f>
        <v>0</v>
      </c>
      <c r="AO117" s="69" cm="1">
        <f t="array" ref="AO117">SUMPRODUCT((AC117:AI117&gt;=$N$8)*(AC117:AI117 &lt;= $N$9)*(TEXT(AC117:AI117,"yyyy-mm")=AL117)*(AC118:AI118 = "★"))</f>
        <v>0</v>
      </c>
      <c r="AP117" s="68"/>
      <c r="AQ117" s="19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3"/>
    </row>
    <row r="118" spans="10:55" s="8" customFormat="1" ht="19.5" customHeight="1" thickBot="1" x14ac:dyDescent="0.5">
      <c r="J118" s="86"/>
      <c r="K118" s="135" t="str">
        <f t="shared" ref="K118" si="424">IF(U118&gt;=0.285,"OK","NG")</f>
        <v>NG</v>
      </c>
      <c r="L118" s="136"/>
      <c r="M118" s="144"/>
      <c r="N118" s="144"/>
      <c r="O118" s="144"/>
      <c r="P118" s="144"/>
      <c r="Q118" s="144"/>
      <c r="R118" s="145"/>
      <c r="S118" s="146"/>
      <c r="T118" s="135">
        <f t="shared" ref="T118" si="425">COUNTIF(M118:S118,"●")</f>
        <v>0</v>
      </c>
      <c r="U118" s="147">
        <f t="shared" ref="U118" si="426">IF(COUNTA(M118:S118)=0,-1,IF(OR(COUNTIF(M118:S118,"▲")&gt;6,AND(M117&lt;$N$9,$N$9&lt;S117)),0.285,IF(T117+T118=0,0,T118/(T118+T117))))</f>
        <v>-1</v>
      </c>
      <c r="V118" s="135" t="str">
        <f>TEXT(S117,"YYYY-MM")</f>
        <v>2027-04</v>
      </c>
      <c r="W118" s="140" cm="1">
        <f t="array" ref="W118">IF(V118=V117,0,SUMPRODUCT((M117:S117&gt;=$N$8)*(M117:S117 &lt;= $N$9)*(TEXT(M117:S117,"yyyy-mm")=V118)*(M118:S118 = "●")))</f>
        <v>0</v>
      </c>
      <c r="X118" s="140" cm="1">
        <f t="array" ref="X118">IF(V118=V117,0,SUMPRODUCT((M117:S117&gt;=$N$8)*(M117:S117 &lt;= $N$9)*(TEXT(M117:S117,"yyyy-mm")=V118)*(M118:S118 = "▲")))</f>
        <v>0</v>
      </c>
      <c r="Y118" s="140" cm="1">
        <f t="array" ref="Y118">IF(V118=V117,0,SUMPRODUCT((M117:S117&gt;=$N$8)*(M117:S117 &lt;= $N$9)*(TEXT(M117:S117,"yyyy-mm")=V118)*(M118:S118 = "★")))</f>
        <v>0</v>
      </c>
      <c r="Z118" s="135"/>
      <c r="AA118" s="135" t="str">
        <f t="shared" ref="AA118" si="427">IF(AK118&gt;=0.285,"OK","NG")</f>
        <v>NG</v>
      </c>
      <c r="AB118" s="136"/>
      <c r="AC118" s="144"/>
      <c r="AD118" s="144"/>
      <c r="AE118" s="144"/>
      <c r="AF118" s="144"/>
      <c r="AG118" s="144"/>
      <c r="AH118" s="145"/>
      <c r="AI118" s="146"/>
      <c r="AJ118" s="68">
        <f t="shared" ref="AJ118" si="428">COUNTIF(AC118:AI118,"●")</f>
        <v>0</v>
      </c>
      <c r="AK118" s="70">
        <f t="shared" ref="AK118" si="429">IF(COUNTA(AC118:AI118)=0,-1,IF(OR(COUNTIF(AC118:AI118,"▲")&gt;6,AND(AC117&lt;$N$9,$N$9&lt;AI117)),0.285,IF(AJ117+AJ118=0,0,AJ118/(AJ118+AJ117))))</f>
        <v>-1</v>
      </c>
      <c r="AL118" s="68" t="str">
        <f>TEXT(AI117,"YYYY-MM")</f>
        <v>2027-09</v>
      </c>
      <c r="AM118" s="69" cm="1">
        <f t="array" ref="AM118">IF(AL118=AL117,0,SUMPRODUCT((AC117:AI117&gt;=$N$8)*(AC117:AI117 &lt;= $N$9)*(TEXT(AC117:AI117,"yyyy-mm")=AL118)*(AC118:AI118 = "●")))</f>
        <v>0</v>
      </c>
      <c r="AN118" s="69" cm="1">
        <f t="array" ref="AN118">IF(AL118=AL117,0,SUMPRODUCT((AC117:AI117&gt;=$N$8)*(AC117:AI117 &lt;= $N$9)*(TEXT(AC117:AI117,"yyyy-mm")=AL118)*(AC118:AI118 = "▲")))</f>
        <v>0</v>
      </c>
      <c r="AO118" s="69" cm="1">
        <f t="array" ref="AO118">IF(AL118=AL117,0,SUMPRODUCT((AC117:AI117&gt;=$N$8)*(AC117:AI117 &lt;= $N$9)*(TEXT(AC117:AI117,"yyyy-mm")=AL118)*(AC118:AI118 = "★")))</f>
        <v>0</v>
      </c>
      <c r="AP118" s="68"/>
      <c r="AQ118" s="19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3"/>
    </row>
    <row r="119" spans="10:55" s="8" customFormat="1" ht="19.5" customHeight="1" x14ac:dyDescent="0.45">
      <c r="J119" s="86"/>
      <c r="K119" s="135"/>
      <c r="L119" s="132">
        <v>80</v>
      </c>
      <c r="M119" s="141">
        <f>S117+1</f>
        <v>46503</v>
      </c>
      <c r="N119" s="141">
        <f t="shared" ref="N119:S119" si="430">M119+1</f>
        <v>46504</v>
      </c>
      <c r="O119" s="141">
        <f t="shared" si="430"/>
        <v>46505</v>
      </c>
      <c r="P119" s="141">
        <f t="shared" si="430"/>
        <v>46506</v>
      </c>
      <c r="Q119" s="141">
        <f t="shared" si="430"/>
        <v>46507</v>
      </c>
      <c r="R119" s="142">
        <f t="shared" si="430"/>
        <v>46508</v>
      </c>
      <c r="S119" s="143">
        <f t="shared" si="430"/>
        <v>46509</v>
      </c>
      <c r="T119" s="135">
        <f t="shared" ref="T119" si="431">COUNTIF(M120:S120,"★")</f>
        <v>0</v>
      </c>
      <c r="U119" s="135"/>
      <c r="V119" s="135" t="str">
        <f>TEXT(M119,"YYYY-MM")</f>
        <v>2027-04</v>
      </c>
      <c r="W119" s="140" cm="1">
        <f t="array" ref="W119">SUMPRODUCT((M119:S119&gt;=$N$8)*(M119:S119 &lt;= $N$9)*(TEXT(M119:S119,"yyyy-mm")=V119)*(M120:S120 = "●"))</f>
        <v>0</v>
      </c>
      <c r="X119" s="140" cm="1">
        <f t="array" ref="X119">SUMPRODUCT((R119:S119&gt;=$N$8)*(R119:S119 &lt;= $N$9)*(TEXT(R119:S119,"yyyy-mm")=V119)*(R120:S120 = "▲"))</f>
        <v>0</v>
      </c>
      <c r="Y119" s="140" cm="1">
        <f t="array" ref="Y119">SUMPRODUCT((M119:S119&gt;=$N$8)*(M119:S119 &lt;= $N$9)*(TEXT(M119:S119,"yyyy-mm")=V119)*(M120:S120 = "★"))</f>
        <v>0</v>
      </c>
      <c r="Z119" s="135"/>
      <c r="AA119" s="135"/>
      <c r="AB119" s="132">
        <v>101</v>
      </c>
      <c r="AC119" s="141">
        <f>AI117+1</f>
        <v>46650</v>
      </c>
      <c r="AD119" s="141">
        <f t="shared" ref="AD119:AI119" si="432">AC119+1</f>
        <v>46651</v>
      </c>
      <c r="AE119" s="141">
        <f t="shared" si="432"/>
        <v>46652</v>
      </c>
      <c r="AF119" s="141">
        <f t="shared" si="432"/>
        <v>46653</v>
      </c>
      <c r="AG119" s="141">
        <f t="shared" si="432"/>
        <v>46654</v>
      </c>
      <c r="AH119" s="142">
        <f t="shared" si="432"/>
        <v>46655</v>
      </c>
      <c r="AI119" s="143">
        <f t="shared" si="432"/>
        <v>46656</v>
      </c>
      <c r="AJ119" s="68">
        <f t="shared" ref="AJ119" si="433">COUNTIF(AC120:AI120,"★")</f>
        <v>0</v>
      </c>
      <c r="AK119" s="68"/>
      <c r="AL119" s="68" t="str">
        <f>TEXT(AC119,"YYYY-MM")</f>
        <v>2027-09</v>
      </c>
      <c r="AM119" s="69" cm="1">
        <f t="array" ref="AM119">SUMPRODUCT((AC119:AI119&gt;=$N$8)*(AC119:AI119 &lt;= $N$9)*(TEXT(AC119:AI119,"yyyy-mm")=AL119)*(AC120:AI120 = "●"))</f>
        <v>0</v>
      </c>
      <c r="AN119" s="69" cm="1">
        <f t="array" ref="AN119">SUMPRODUCT((AH119:AI119&gt;=$N$8)*(AH119:AI119 &lt;= $N$9)*(TEXT(AH119:AI119,"yyyy-mm")=AL119)*(AH120:AI120 = "▲"))</f>
        <v>0</v>
      </c>
      <c r="AO119" s="69" cm="1">
        <f t="array" ref="AO119">SUMPRODUCT((AC119:AI119&gt;=$N$8)*(AC119:AI119 &lt;= $N$9)*(TEXT(AC119:AI119,"yyyy-mm")=AL119)*(AC120:AI120 = "★"))</f>
        <v>0</v>
      </c>
      <c r="AP119" s="68"/>
      <c r="AQ119" s="19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3"/>
    </row>
    <row r="120" spans="10:55" s="8" customFormat="1" ht="19.5" customHeight="1" thickBot="1" x14ac:dyDescent="0.5">
      <c r="J120" s="86"/>
      <c r="K120" s="135" t="str">
        <f t="shared" ref="K120" si="434">IF(U120&gt;=0.285,"OK","NG")</f>
        <v>NG</v>
      </c>
      <c r="L120" s="136"/>
      <c r="M120" s="144"/>
      <c r="N120" s="144"/>
      <c r="O120" s="144"/>
      <c r="P120" s="144"/>
      <c r="Q120" s="144"/>
      <c r="R120" s="145"/>
      <c r="S120" s="146"/>
      <c r="T120" s="135">
        <f t="shared" ref="T120" si="435">COUNTIF(M120:S120,"●")</f>
        <v>0</v>
      </c>
      <c r="U120" s="147">
        <f t="shared" ref="U120" si="436">IF(COUNTA(M120:S120)=0,-1,IF(OR(COUNTIF(M120:S120,"▲")&gt;6,AND(M119&lt;$N$9,$N$9&lt;S119)),0.285,IF(T119+T120=0,0,T120/(T120+T119))))</f>
        <v>-1</v>
      </c>
      <c r="V120" s="135" t="str">
        <f>TEXT(S119,"YYYY-MM")</f>
        <v>2027-05</v>
      </c>
      <c r="W120" s="140" cm="1">
        <f t="array" ref="W120">IF(V120=V119,0,SUMPRODUCT((M119:S119&gt;=$N$8)*(M119:S119 &lt;= $N$9)*(TEXT(M119:S119,"yyyy-mm")=V120)*(M120:S120 = "●")))</f>
        <v>0</v>
      </c>
      <c r="X120" s="140" cm="1">
        <f t="array" ref="X120">IF(V120=V119,0,SUMPRODUCT((M119:S119&gt;=$N$8)*(M119:S119 &lt;= $N$9)*(TEXT(M119:S119,"yyyy-mm")=V120)*(M120:S120 = "▲")))</f>
        <v>0</v>
      </c>
      <c r="Y120" s="140" cm="1">
        <f t="array" ref="Y120">IF(V120=V119,0,SUMPRODUCT((M119:S119&gt;=$N$8)*(M119:S119 &lt;= $N$9)*(TEXT(M119:S119,"yyyy-mm")=V120)*(M120:S120 = "★")))</f>
        <v>0</v>
      </c>
      <c r="Z120" s="135"/>
      <c r="AA120" s="135" t="str">
        <f t="shared" ref="AA120" si="437">IF(AK120&gt;=0.285,"OK","NG")</f>
        <v>NG</v>
      </c>
      <c r="AB120" s="136"/>
      <c r="AC120" s="144"/>
      <c r="AD120" s="144"/>
      <c r="AE120" s="144"/>
      <c r="AF120" s="144"/>
      <c r="AG120" s="144"/>
      <c r="AH120" s="145"/>
      <c r="AI120" s="146"/>
      <c r="AJ120" s="68">
        <f t="shared" ref="AJ120" si="438">COUNTIF(AC120:AI120,"●")</f>
        <v>0</v>
      </c>
      <c r="AK120" s="70">
        <f t="shared" ref="AK120" si="439">IF(COUNTA(AC120:AI120)=0,-1,IF(OR(COUNTIF(AC120:AI120,"▲")&gt;6,AND(AC119&lt;$N$9,$N$9&lt;AI119)),0.285,IF(AJ119+AJ120=0,0,AJ120/(AJ120+AJ119))))</f>
        <v>-1</v>
      </c>
      <c r="AL120" s="68" t="str">
        <f>TEXT(AI119,"YYYY-MM")</f>
        <v>2027-09</v>
      </c>
      <c r="AM120" s="69" cm="1">
        <f t="array" ref="AM120">IF(AL120=AL119,0,SUMPRODUCT((AC119:AI119&gt;=$N$8)*(AC119:AI119 &lt;= $N$9)*(TEXT(AC119:AI119,"yyyy-mm")=AL120)*(AC120:AI120 = "●")))</f>
        <v>0</v>
      </c>
      <c r="AN120" s="69" cm="1">
        <f t="array" ref="AN120">IF(AL120=AL119,0,SUMPRODUCT((AC119:AI119&gt;=$N$8)*(AC119:AI119 &lt;= $N$9)*(TEXT(AC119:AI119,"yyyy-mm")=AL120)*(AC120:AI120 = "▲")))</f>
        <v>0</v>
      </c>
      <c r="AO120" s="69" cm="1">
        <f t="array" ref="AO120">IF(AL120=AL119,0,SUMPRODUCT((AC119:AI119&gt;=$N$8)*(AC119:AI119 &lt;= $N$9)*(TEXT(AC119:AI119,"yyyy-mm")=AL120)*(AC120:AI120 = "★")))</f>
        <v>0</v>
      </c>
      <c r="AP120" s="68"/>
      <c r="AQ120" s="19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3"/>
    </row>
    <row r="121" spans="10:55" s="8" customFormat="1" ht="19.5" customHeight="1" x14ac:dyDescent="0.45">
      <c r="J121" s="86"/>
      <c r="K121" s="135"/>
      <c r="L121" s="132">
        <v>81</v>
      </c>
      <c r="M121" s="141">
        <f>S119+1</f>
        <v>46510</v>
      </c>
      <c r="N121" s="141">
        <f t="shared" ref="N121:S121" si="440">M121+1</f>
        <v>46511</v>
      </c>
      <c r="O121" s="141">
        <f t="shared" si="440"/>
        <v>46512</v>
      </c>
      <c r="P121" s="141">
        <f t="shared" si="440"/>
        <v>46513</v>
      </c>
      <c r="Q121" s="141">
        <f t="shared" si="440"/>
        <v>46514</v>
      </c>
      <c r="R121" s="142">
        <f t="shared" si="440"/>
        <v>46515</v>
      </c>
      <c r="S121" s="143">
        <f t="shared" si="440"/>
        <v>46516</v>
      </c>
      <c r="T121" s="135">
        <f t="shared" ref="T121" si="441">COUNTIF(M122:S122,"★")</f>
        <v>0</v>
      </c>
      <c r="U121" s="135"/>
      <c r="V121" s="135" t="str">
        <f>TEXT(M121,"YYYY-MM")</f>
        <v>2027-05</v>
      </c>
      <c r="W121" s="140" cm="1">
        <f t="array" ref="W121">SUMPRODUCT((M121:S121&gt;=$N$8)*(M121:S121 &lt;= $N$9)*(TEXT(M121:S121,"yyyy-mm")=V121)*(M122:S122 = "●"))</f>
        <v>0</v>
      </c>
      <c r="X121" s="140" cm="1">
        <f t="array" ref="X121">SUMPRODUCT((R121:S121&gt;=$N$8)*(R121:S121 &lt;= $N$9)*(TEXT(R121:S121,"yyyy-mm")=V121)*(R122:S122 = "▲"))</f>
        <v>0</v>
      </c>
      <c r="Y121" s="140" cm="1">
        <f t="array" ref="Y121">SUMPRODUCT((M121:S121&gt;=$N$8)*(M121:S121 &lt;= $N$9)*(TEXT(M121:S121,"yyyy-mm")=V121)*(M122:S122 = "★"))</f>
        <v>0</v>
      </c>
      <c r="Z121" s="135"/>
      <c r="AA121" s="135"/>
      <c r="AB121" s="132">
        <v>102</v>
      </c>
      <c r="AC121" s="141">
        <f>AI119+1</f>
        <v>46657</v>
      </c>
      <c r="AD121" s="141">
        <f t="shared" ref="AD121:AI121" si="442">AC121+1</f>
        <v>46658</v>
      </c>
      <c r="AE121" s="141">
        <f t="shared" si="442"/>
        <v>46659</v>
      </c>
      <c r="AF121" s="141">
        <f t="shared" si="442"/>
        <v>46660</v>
      </c>
      <c r="AG121" s="141">
        <f t="shared" si="442"/>
        <v>46661</v>
      </c>
      <c r="AH121" s="142">
        <f t="shared" si="442"/>
        <v>46662</v>
      </c>
      <c r="AI121" s="143">
        <f t="shared" si="442"/>
        <v>46663</v>
      </c>
      <c r="AJ121" s="68">
        <f t="shared" ref="AJ121" si="443">COUNTIF(AC122:AI122,"★")</f>
        <v>0</v>
      </c>
      <c r="AK121" s="68"/>
      <c r="AL121" s="68" t="str">
        <f>TEXT(AC121,"YYYY-MM")</f>
        <v>2027-09</v>
      </c>
      <c r="AM121" s="69" cm="1">
        <f t="array" ref="AM121">SUMPRODUCT((AC121:AI121&gt;=$N$8)*(AC121:AI121 &lt;= $N$9)*(TEXT(AC121:AI121,"yyyy-mm")=AL121)*(AC122:AI122 = "●"))</f>
        <v>0</v>
      </c>
      <c r="AN121" s="69" cm="1">
        <f t="array" ref="AN121">SUMPRODUCT((AH121:AI121&gt;=$N$8)*(AH121:AI121 &lt;= $N$9)*(TEXT(AH121:AI121,"yyyy-mm")=AL121)*(AH122:AI122 = "▲"))</f>
        <v>0</v>
      </c>
      <c r="AO121" s="69" cm="1">
        <f t="array" ref="AO121">SUMPRODUCT((AC121:AI121&gt;=$N$8)*(AC121:AI121 &lt;= $N$9)*(TEXT(AC121:AI121,"yyyy-mm")=AL121)*(AC122:AI122 = "★"))</f>
        <v>0</v>
      </c>
      <c r="AP121" s="68"/>
      <c r="AQ121" s="19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3"/>
    </row>
    <row r="122" spans="10:55" s="8" customFormat="1" ht="19.5" customHeight="1" thickBot="1" x14ac:dyDescent="0.5">
      <c r="J122" s="86"/>
      <c r="K122" s="135" t="str">
        <f t="shared" ref="K122" si="444">IF(U122&gt;=0.285,"OK","NG")</f>
        <v>NG</v>
      </c>
      <c r="L122" s="136"/>
      <c r="M122" s="144"/>
      <c r="N122" s="144"/>
      <c r="O122" s="144"/>
      <c r="P122" s="144"/>
      <c r="Q122" s="144"/>
      <c r="R122" s="145"/>
      <c r="S122" s="146"/>
      <c r="T122" s="135">
        <f t="shared" ref="T122" si="445">COUNTIF(M122:S122,"●")</f>
        <v>0</v>
      </c>
      <c r="U122" s="147">
        <f t="shared" ref="U122" si="446">IF(COUNTA(M122:S122)=0,-1,IF(OR(COUNTIF(M122:S122,"▲")&gt;6,AND(M121&lt;$N$9,$N$9&lt;S121)),0.285,IF(T121+T122=0,0,T122/(T122+T121))))</f>
        <v>-1</v>
      </c>
      <c r="V122" s="135" t="str">
        <f>TEXT(S121,"YYYY-MM")</f>
        <v>2027-05</v>
      </c>
      <c r="W122" s="140" cm="1">
        <f t="array" ref="W122">IF(V122=V121,0,SUMPRODUCT((M121:S121&gt;=$N$8)*(M121:S121 &lt;= $N$9)*(TEXT(M121:S121,"yyyy-mm")=V122)*(M122:S122 = "●")))</f>
        <v>0</v>
      </c>
      <c r="X122" s="140" cm="1">
        <f t="array" ref="X122">IF(V122=V121,0,SUMPRODUCT((M121:S121&gt;=$N$8)*(M121:S121 &lt;= $N$9)*(TEXT(M121:S121,"yyyy-mm")=V122)*(M122:S122 = "▲")))</f>
        <v>0</v>
      </c>
      <c r="Y122" s="140" cm="1">
        <f t="array" ref="Y122">IF(V122=V121,0,SUMPRODUCT((M121:S121&gt;=$N$8)*(M121:S121 &lt;= $N$9)*(TEXT(M121:S121,"yyyy-mm")=V122)*(M122:S122 = "★")))</f>
        <v>0</v>
      </c>
      <c r="Z122" s="135"/>
      <c r="AA122" s="135" t="str">
        <f t="shared" ref="AA122" si="447">IF(AK122&gt;=0.285,"OK","NG")</f>
        <v>NG</v>
      </c>
      <c r="AB122" s="136"/>
      <c r="AC122" s="144"/>
      <c r="AD122" s="144"/>
      <c r="AE122" s="144"/>
      <c r="AF122" s="144"/>
      <c r="AG122" s="144"/>
      <c r="AH122" s="145"/>
      <c r="AI122" s="146"/>
      <c r="AJ122" s="68">
        <f t="shared" ref="AJ122" si="448">COUNTIF(AC122:AI122,"●")</f>
        <v>0</v>
      </c>
      <c r="AK122" s="70">
        <f t="shared" ref="AK122" si="449">IF(COUNTA(AC122:AI122)=0,-1,IF(OR(COUNTIF(AC122:AI122,"▲")&gt;6,AND(AC121&lt;$N$9,$N$9&lt;AI121)),0.285,IF(AJ121+AJ122=0,0,AJ122/(AJ122+AJ121))))</f>
        <v>-1</v>
      </c>
      <c r="AL122" s="68" t="str">
        <f>TEXT(AI121,"YYYY-MM")</f>
        <v>2027-10</v>
      </c>
      <c r="AM122" s="69" cm="1">
        <f t="array" ref="AM122">IF(AL122=AL121,0,SUMPRODUCT((AC121:AI121&gt;=$N$8)*(AC121:AI121 &lt;= $N$9)*(TEXT(AC121:AI121,"yyyy-mm")=AL122)*(AC122:AI122 = "●")))</f>
        <v>0</v>
      </c>
      <c r="AN122" s="69" cm="1">
        <f t="array" ref="AN122">IF(AL122=AL121,0,SUMPRODUCT((AC121:AI121&gt;=$N$8)*(AC121:AI121 &lt;= $N$9)*(TEXT(AC121:AI121,"yyyy-mm")=AL122)*(AC122:AI122 = "▲")))</f>
        <v>0</v>
      </c>
      <c r="AO122" s="69" cm="1">
        <f t="array" ref="AO122">IF(AL122=AL121,0,SUMPRODUCT((AC121:AI121&gt;=$N$8)*(AC121:AI121 &lt;= $N$9)*(TEXT(AC121:AI121,"yyyy-mm")=AL122)*(AC122:AI122 = "★")))</f>
        <v>0</v>
      </c>
      <c r="AP122" s="68"/>
      <c r="AQ122" s="19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3"/>
    </row>
    <row r="123" spans="10:55" s="8" customFormat="1" ht="19.5" customHeight="1" x14ac:dyDescent="0.45">
      <c r="J123" s="86"/>
      <c r="K123" s="135"/>
      <c r="L123" s="132">
        <v>82</v>
      </c>
      <c r="M123" s="141">
        <f>S121+1</f>
        <v>46517</v>
      </c>
      <c r="N123" s="141">
        <f t="shared" ref="N123:S123" si="450">M123+1</f>
        <v>46518</v>
      </c>
      <c r="O123" s="141">
        <f t="shared" si="450"/>
        <v>46519</v>
      </c>
      <c r="P123" s="141">
        <f t="shared" si="450"/>
        <v>46520</v>
      </c>
      <c r="Q123" s="141">
        <f t="shared" si="450"/>
        <v>46521</v>
      </c>
      <c r="R123" s="142">
        <f t="shared" si="450"/>
        <v>46522</v>
      </c>
      <c r="S123" s="143">
        <f t="shared" si="450"/>
        <v>46523</v>
      </c>
      <c r="T123" s="135">
        <f t="shared" ref="T123" si="451">COUNTIF(M124:S124,"★")</f>
        <v>0</v>
      </c>
      <c r="U123" s="135"/>
      <c r="V123" s="135" t="str">
        <f>TEXT(M123,"YYYY-MM")</f>
        <v>2027-05</v>
      </c>
      <c r="W123" s="140" cm="1">
        <f t="array" ref="W123">SUMPRODUCT((M123:S123&gt;=$N$8)*(M123:S123 &lt;= $N$9)*(TEXT(M123:S123,"yyyy-mm")=V123)*(M124:S124 = "●"))</f>
        <v>0</v>
      </c>
      <c r="X123" s="140" cm="1">
        <f t="array" ref="X123">SUMPRODUCT((R123:S123&gt;=$N$8)*(R123:S123 &lt;= $N$9)*(TEXT(R123:S123,"yyyy-mm")=V123)*(R124:S124 = "▲"))</f>
        <v>0</v>
      </c>
      <c r="Y123" s="140" cm="1">
        <f t="array" ref="Y123">SUMPRODUCT((M123:S123&gt;=$N$8)*(M123:S123 &lt;= $N$9)*(TEXT(M123:S123,"yyyy-mm")=V123)*(M124:S124 = "★"))</f>
        <v>0</v>
      </c>
      <c r="Z123" s="135"/>
      <c r="AA123" s="135"/>
      <c r="AB123" s="132">
        <v>103</v>
      </c>
      <c r="AC123" s="141">
        <f>AI121+1</f>
        <v>46664</v>
      </c>
      <c r="AD123" s="141">
        <f t="shared" ref="AD123:AI123" si="452">AC123+1</f>
        <v>46665</v>
      </c>
      <c r="AE123" s="141">
        <f t="shared" si="452"/>
        <v>46666</v>
      </c>
      <c r="AF123" s="141">
        <f t="shared" si="452"/>
        <v>46667</v>
      </c>
      <c r="AG123" s="141">
        <f t="shared" si="452"/>
        <v>46668</v>
      </c>
      <c r="AH123" s="142">
        <f t="shared" si="452"/>
        <v>46669</v>
      </c>
      <c r="AI123" s="143">
        <f t="shared" si="452"/>
        <v>46670</v>
      </c>
      <c r="AJ123" s="68">
        <f t="shared" ref="AJ123" si="453">COUNTIF(AC124:AI124,"★")</f>
        <v>0</v>
      </c>
      <c r="AK123" s="68"/>
      <c r="AL123" s="68" t="str">
        <f>TEXT(AC123,"YYYY-MM")</f>
        <v>2027-10</v>
      </c>
      <c r="AM123" s="69" cm="1">
        <f t="array" ref="AM123">SUMPRODUCT((AC123:AI123&gt;=$N$8)*(AC123:AI123 &lt;= $N$9)*(TEXT(AC123:AI123,"yyyy-mm")=AL123)*(AC124:AI124 = "●"))</f>
        <v>0</v>
      </c>
      <c r="AN123" s="69" cm="1">
        <f t="array" ref="AN123">SUMPRODUCT((AH123:AI123&gt;=$N$8)*(AH123:AI123 &lt;= $N$9)*(TEXT(AH123:AI123,"yyyy-mm")=AL123)*(AH124:AI124 = "▲"))</f>
        <v>0</v>
      </c>
      <c r="AO123" s="69" cm="1">
        <f t="array" ref="AO123">SUMPRODUCT((AC123:AI123&gt;=$N$8)*(AC123:AI123 &lt;= $N$9)*(TEXT(AC123:AI123,"yyyy-mm")=AL123)*(AC124:AI124 = "★"))</f>
        <v>0</v>
      </c>
      <c r="AP123" s="68"/>
      <c r="AQ123" s="19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3"/>
    </row>
    <row r="124" spans="10:55" s="8" customFormat="1" ht="19.5" customHeight="1" thickBot="1" x14ac:dyDescent="0.5">
      <c r="J124" s="86"/>
      <c r="K124" s="135" t="str">
        <f t="shared" ref="K124" si="454">IF(U124&gt;=0.285,"OK","NG")</f>
        <v>NG</v>
      </c>
      <c r="L124" s="136"/>
      <c r="M124" s="144"/>
      <c r="N124" s="144"/>
      <c r="O124" s="144"/>
      <c r="P124" s="144"/>
      <c r="Q124" s="144"/>
      <c r="R124" s="145"/>
      <c r="S124" s="146"/>
      <c r="T124" s="135">
        <f t="shared" ref="T124" si="455">COUNTIF(M124:S124,"●")</f>
        <v>0</v>
      </c>
      <c r="U124" s="147">
        <f t="shared" ref="U124" si="456">IF(COUNTA(M124:S124)=0,-1,IF(OR(COUNTIF(M124:S124,"▲")&gt;6,AND(M123&lt;$N$9,$N$9&lt;S123)),0.285,IF(T123+T124=0,0,T124/(T124+T123))))</f>
        <v>-1</v>
      </c>
      <c r="V124" s="135" t="str">
        <f>TEXT(S123,"YYYY-MM")</f>
        <v>2027-05</v>
      </c>
      <c r="W124" s="140" cm="1">
        <f t="array" ref="W124">IF(V124=V123,0,SUMPRODUCT((M123:S123&gt;=$N$8)*(M123:S123 &lt;= $N$9)*(TEXT(M123:S123,"yyyy-mm")=V124)*(M124:S124 = "●")))</f>
        <v>0</v>
      </c>
      <c r="X124" s="140" cm="1">
        <f t="array" ref="X124">IF(V124=V123,0,SUMPRODUCT((M123:S123&gt;=$N$8)*(M123:S123 &lt;= $N$9)*(TEXT(M123:S123,"yyyy-mm")=V124)*(M124:S124 = "▲")))</f>
        <v>0</v>
      </c>
      <c r="Y124" s="140" cm="1">
        <f t="array" ref="Y124">IF(V124=V123,0,SUMPRODUCT((M123:S123&gt;=$N$8)*(M123:S123 &lt;= $N$9)*(TEXT(M123:S123,"yyyy-mm")=V124)*(M124:S124 = "★")))</f>
        <v>0</v>
      </c>
      <c r="Z124" s="135"/>
      <c r="AA124" s="135" t="str">
        <f t="shared" ref="AA124" si="457">IF(AK124&gt;=0.285,"OK","NG")</f>
        <v>NG</v>
      </c>
      <c r="AB124" s="136"/>
      <c r="AC124" s="144"/>
      <c r="AD124" s="144"/>
      <c r="AE124" s="144"/>
      <c r="AF124" s="144"/>
      <c r="AG124" s="144"/>
      <c r="AH124" s="145"/>
      <c r="AI124" s="146"/>
      <c r="AJ124" s="68">
        <f t="shared" ref="AJ124" si="458">COUNTIF(AC124:AI124,"●")</f>
        <v>0</v>
      </c>
      <c r="AK124" s="70">
        <f t="shared" ref="AK124" si="459">IF(COUNTA(AC124:AI124)=0,-1,IF(OR(COUNTIF(AC124:AI124,"▲")&gt;6,AND(AC123&lt;$N$9,$N$9&lt;AI123)),0.285,IF(AJ123+AJ124=0,0,AJ124/(AJ124+AJ123))))</f>
        <v>-1</v>
      </c>
      <c r="AL124" s="68" t="str">
        <f>TEXT(AI123,"YYYY-MM")</f>
        <v>2027-10</v>
      </c>
      <c r="AM124" s="69" cm="1">
        <f t="array" ref="AM124">IF(AL124=AL123,0,SUMPRODUCT((AC123:AI123&gt;=$N$8)*(AC123:AI123 &lt;= $N$9)*(TEXT(AC123:AI123,"yyyy-mm")=AL124)*(AC124:AI124 = "●")))</f>
        <v>0</v>
      </c>
      <c r="AN124" s="69" cm="1">
        <f t="array" ref="AN124">IF(AL124=AL123,0,SUMPRODUCT((AC123:AI123&gt;=$N$8)*(AC123:AI123 &lt;= $N$9)*(TEXT(AC123:AI123,"yyyy-mm")=AL124)*(AC124:AI124 = "▲")))</f>
        <v>0</v>
      </c>
      <c r="AO124" s="69" cm="1">
        <f t="array" ref="AO124">IF(AL124=AL123,0,SUMPRODUCT((AC123:AI123&gt;=$N$8)*(AC123:AI123 &lt;= $N$9)*(TEXT(AC123:AI123,"yyyy-mm")=AL124)*(AC124:AI124 = "★")))</f>
        <v>0</v>
      </c>
      <c r="AP124" s="68"/>
      <c r="AQ124" s="19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3"/>
    </row>
    <row r="125" spans="10:55" s="8" customFormat="1" ht="19.5" customHeight="1" x14ac:dyDescent="0.45">
      <c r="J125" s="86"/>
      <c r="K125" s="135"/>
      <c r="L125" s="132">
        <v>83</v>
      </c>
      <c r="M125" s="141">
        <f>S123+1</f>
        <v>46524</v>
      </c>
      <c r="N125" s="141">
        <f t="shared" ref="N125:S125" si="460">M125+1</f>
        <v>46525</v>
      </c>
      <c r="O125" s="141">
        <f t="shared" si="460"/>
        <v>46526</v>
      </c>
      <c r="P125" s="141">
        <f t="shared" si="460"/>
        <v>46527</v>
      </c>
      <c r="Q125" s="141">
        <f t="shared" si="460"/>
        <v>46528</v>
      </c>
      <c r="R125" s="142">
        <f t="shared" si="460"/>
        <v>46529</v>
      </c>
      <c r="S125" s="143">
        <f t="shared" si="460"/>
        <v>46530</v>
      </c>
      <c r="T125" s="135">
        <f t="shared" ref="T125" si="461">COUNTIF(M126:S126,"★")</f>
        <v>0</v>
      </c>
      <c r="U125" s="135"/>
      <c r="V125" s="135" t="str">
        <f>TEXT(M125,"YYYY-MM")</f>
        <v>2027-05</v>
      </c>
      <c r="W125" s="140" cm="1">
        <f t="array" ref="W125">SUMPRODUCT((M125:S125&gt;=$N$8)*(M125:S125 &lt;= $N$9)*(TEXT(M125:S125,"yyyy-mm")=V125)*(M126:S126 = "●"))</f>
        <v>0</v>
      </c>
      <c r="X125" s="140" cm="1">
        <f t="array" ref="X125">SUMPRODUCT((R125:S125&gt;=$N$8)*(R125:S125 &lt;= $N$9)*(TEXT(R125:S125,"yyyy-mm")=V125)*(R126:S126 = "▲"))</f>
        <v>0</v>
      </c>
      <c r="Y125" s="140" cm="1">
        <f t="array" ref="Y125">SUMPRODUCT((M125:S125&gt;=$N$8)*(M125:S125 &lt;= $N$9)*(TEXT(M125:S125,"yyyy-mm")=V125)*(M126:S126 = "★"))</f>
        <v>0</v>
      </c>
      <c r="Z125" s="135"/>
      <c r="AA125" s="135"/>
      <c r="AB125" s="132">
        <v>104</v>
      </c>
      <c r="AC125" s="141">
        <f>AI123+1</f>
        <v>46671</v>
      </c>
      <c r="AD125" s="141">
        <f t="shared" ref="AD125:AI125" si="462">AC125+1</f>
        <v>46672</v>
      </c>
      <c r="AE125" s="141">
        <f t="shared" si="462"/>
        <v>46673</v>
      </c>
      <c r="AF125" s="141">
        <f t="shared" si="462"/>
        <v>46674</v>
      </c>
      <c r="AG125" s="141">
        <f t="shared" si="462"/>
        <v>46675</v>
      </c>
      <c r="AH125" s="142">
        <f t="shared" si="462"/>
        <v>46676</v>
      </c>
      <c r="AI125" s="143">
        <f t="shared" si="462"/>
        <v>46677</v>
      </c>
      <c r="AJ125" s="68">
        <f t="shared" ref="AJ125" si="463">COUNTIF(AC126:AI126,"★")</f>
        <v>0</v>
      </c>
      <c r="AK125" s="68"/>
      <c r="AL125" s="68" t="str">
        <f>TEXT(AC125,"YYYY-MM")</f>
        <v>2027-10</v>
      </c>
      <c r="AM125" s="69" cm="1">
        <f t="array" ref="AM125">SUMPRODUCT((AC125:AI125&gt;=$N$8)*(AC125:AI125 &lt;= $N$9)*(TEXT(AC125:AI125,"yyyy-mm")=AL125)*(AC126:AI126 = "●"))</f>
        <v>0</v>
      </c>
      <c r="AN125" s="69" cm="1">
        <f t="array" ref="AN125">SUMPRODUCT((AH125:AI125&gt;=$N$8)*(AH125:AI125 &lt;= $N$9)*(TEXT(AH125:AI125,"yyyy-mm")=AL125)*(AH126:AI126 = "▲"))</f>
        <v>0</v>
      </c>
      <c r="AO125" s="69" cm="1">
        <f t="array" ref="AO125">SUMPRODUCT((AC125:AI125&gt;=$N$8)*(AC125:AI125 &lt;= $N$9)*(TEXT(AC125:AI125,"yyyy-mm")=AL125)*(AC126:AI126 = "★"))</f>
        <v>0</v>
      </c>
      <c r="AP125" s="68"/>
      <c r="AQ125" s="19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3"/>
    </row>
    <row r="126" spans="10:55" s="8" customFormat="1" ht="19.5" customHeight="1" thickBot="1" x14ac:dyDescent="0.5">
      <c r="J126" s="86"/>
      <c r="K126" s="135" t="str">
        <f t="shared" ref="K126" si="464">IF(U126&gt;=0.285,"OK","NG")</f>
        <v>NG</v>
      </c>
      <c r="L126" s="136"/>
      <c r="M126" s="144"/>
      <c r="N126" s="144"/>
      <c r="O126" s="144"/>
      <c r="P126" s="144"/>
      <c r="Q126" s="144"/>
      <c r="R126" s="145"/>
      <c r="S126" s="146"/>
      <c r="T126" s="135">
        <f t="shared" ref="T126" si="465">COUNTIF(M126:S126,"●")</f>
        <v>0</v>
      </c>
      <c r="U126" s="147">
        <f t="shared" ref="U126" si="466">IF(COUNTA(M126:S126)=0,-1,IF(OR(COUNTIF(M126:S126,"▲")&gt;6,AND(M125&lt;$N$9,$N$9&lt;S125)),0.285,IF(T125+T126=0,0,T126/(T126+T125))))</f>
        <v>-1</v>
      </c>
      <c r="V126" s="135" t="str">
        <f>TEXT(S125,"YYYY-MM")</f>
        <v>2027-05</v>
      </c>
      <c r="W126" s="140" cm="1">
        <f t="array" ref="W126">IF(V126=V125,0,SUMPRODUCT((M125:S125&gt;=$N$8)*(M125:S125 &lt;= $N$9)*(TEXT(M125:S125,"yyyy-mm")=V126)*(M126:S126 = "●")))</f>
        <v>0</v>
      </c>
      <c r="X126" s="140" cm="1">
        <f t="array" ref="X126">IF(V126=V125,0,SUMPRODUCT((M125:S125&gt;=$N$8)*(M125:S125 &lt;= $N$9)*(TEXT(M125:S125,"yyyy-mm")=V126)*(M126:S126 = "▲")))</f>
        <v>0</v>
      </c>
      <c r="Y126" s="140" cm="1">
        <f t="array" ref="Y126">IF(V126=V125,0,SUMPRODUCT((M125:S125&gt;=$N$8)*(M125:S125 &lt;= $N$9)*(TEXT(M125:S125,"yyyy-mm")=V126)*(M126:S126 = "★")))</f>
        <v>0</v>
      </c>
      <c r="Z126" s="135"/>
      <c r="AA126" s="135" t="str">
        <f t="shared" ref="AA126" si="467">IF(AK126&gt;=0.285,"OK","NG")</f>
        <v>NG</v>
      </c>
      <c r="AB126" s="136"/>
      <c r="AC126" s="144"/>
      <c r="AD126" s="144"/>
      <c r="AE126" s="144"/>
      <c r="AF126" s="144"/>
      <c r="AG126" s="144"/>
      <c r="AH126" s="145"/>
      <c r="AI126" s="146"/>
      <c r="AJ126" s="68">
        <f t="shared" ref="AJ126" si="468">COUNTIF(AC126:AI126,"●")</f>
        <v>0</v>
      </c>
      <c r="AK126" s="70">
        <f t="shared" ref="AK126" si="469">IF(COUNTA(AC126:AI126)=0,-1,IF(OR(COUNTIF(AC126:AI126,"▲")&gt;6,AND(AC125&lt;$N$9,$N$9&lt;AI125)),0.285,IF(AJ125+AJ126=0,0,AJ126/(AJ126+AJ125))))</f>
        <v>-1</v>
      </c>
      <c r="AL126" s="68" t="str">
        <f>TEXT(AI125,"YYYY-MM")</f>
        <v>2027-10</v>
      </c>
      <c r="AM126" s="69" cm="1">
        <f t="array" ref="AM126">IF(AL126=AL125,0,SUMPRODUCT((AC125:AI125&gt;=$N$8)*(AC125:AI125 &lt;= $N$9)*(TEXT(AC125:AI125,"yyyy-mm")=AL126)*(AC126:AI126 = "●")))</f>
        <v>0</v>
      </c>
      <c r="AN126" s="69" cm="1">
        <f t="array" ref="AN126">IF(AL126=AL125,0,SUMPRODUCT((AC125:AI125&gt;=$N$8)*(AC125:AI125 &lt;= $N$9)*(TEXT(AC125:AI125,"yyyy-mm")=AL126)*(AC126:AI126 = "▲")))</f>
        <v>0</v>
      </c>
      <c r="AO126" s="69" cm="1">
        <f t="array" ref="AO126">IF(AL126=AL125,0,SUMPRODUCT((AC125:AI125&gt;=$N$8)*(AC125:AI125 &lt;= $N$9)*(TEXT(AC125:AI125,"yyyy-mm")=AL126)*(AC126:AI126 = "★")))</f>
        <v>0</v>
      </c>
      <c r="AP126" s="68"/>
      <c r="AQ126" s="19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3"/>
    </row>
    <row r="127" spans="10:55" s="8" customFormat="1" ht="19.5" customHeight="1" x14ac:dyDescent="0.45">
      <c r="J127" s="86"/>
      <c r="K127" s="135"/>
      <c r="L127" s="132">
        <v>84</v>
      </c>
      <c r="M127" s="141">
        <f>S125+1</f>
        <v>46531</v>
      </c>
      <c r="N127" s="141">
        <f t="shared" ref="N127:S127" si="470">M127+1</f>
        <v>46532</v>
      </c>
      <c r="O127" s="141">
        <f t="shared" si="470"/>
        <v>46533</v>
      </c>
      <c r="P127" s="141">
        <f t="shared" si="470"/>
        <v>46534</v>
      </c>
      <c r="Q127" s="141">
        <f t="shared" si="470"/>
        <v>46535</v>
      </c>
      <c r="R127" s="142">
        <f t="shared" si="470"/>
        <v>46536</v>
      </c>
      <c r="S127" s="143">
        <f t="shared" si="470"/>
        <v>46537</v>
      </c>
      <c r="T127" s="135">
        <f t="shared" ref="T127" si="471">COUNTIF(M128:S128,"★")</f>
        <v>0</v>
      </c>
      <c r="U127" s="135"/>
      <c r="V127" s="135" t="str">
        <f>TEXT(M127,"YYYY-MM")</f>
        <v>2027-05</v>
      </c>
      <c r="W127" s="140" cm="1">
        <f t="array" ref="W127">SUMPRODUCT((M127:S127&gt;=$N$8)*(M127:S127 &lt;= $N$9)*(TEXT(M127:S127,"yyyy-mm")=V127)*(M128:S128 = "●"))</f>
        <v>0</v>
      </c>
      <c r="X127" s="140" cm="1">
        <f t="array" ref="X127">SUMPRODUCT((R127:S127&gt;=$N$8)*(R127:S127 &lt;= $N$9)*(TEXT(R127:S127,"yyyy-mm")=V127)*(R128:S128 = "▲"))</f>
        <v>0</v>
      </c>
      <c r="Y127" s="140" cm="1">
        <f t="array" ref="Y127">SUMPRODUCT((M127:S127&gt;=$N$8)*(M127:S127 &lt;= $N$9)*(TEXT(M127:S127,"yyyy-mm")=V127)*(M128:S128 = "★"))</f>
        <v>0</v>
      </c>
      <c r="Z127" s="135"/>
      <c r="AA127" s="135"/>
      <c r="AB127" s="132">
        <v>105</v>
      </c>
      <c r="AC127" s="141">
        <f>AI125+1</f>
        <v>46678</v>
      </c>
      <c r="AD127" s="141">
        <f t="shared" ref="AD127:AI127" si="472">AC127+1</f>
        <v>46679</v>
      </c>
      <c r="AE127" s="141">
        <f t="shared" si="472"/>
        <v>46680</v>
      </c>
      <c r="AF127" s="141">
        <f t="shared" si="472"/>
        <v>46681</v>
      </c>
      <c r="AG127" s="141">
        <f t="shared" si="472"/>
        <v>46682</v>
      </c>
      <c r="AH127" s="142">
        <f t="shared" si="472"/>
        <v>46683</v>
      </c>
      <c r="AI127" s="143">
        <f t="shared" si="472"/>
        <v>46684</v>
      </c>
      <c r="AJ127" s="68">
        <f t="shared" ref="AJ127" si="473">COUNTIF(AC128:AI128,"★")</f>
        <v>0</v>
      </c>
      <c r="AK127" s="68"/>
      <c r="AL127" s="68" t="str">
        <f>TEXT(AC127,"YYYY-MM")</f>
        <v>2027-10</v>
      </c>
      <c r="AM127" s="69" cm="1">
        <f t="array" ref="AM127">SUMPRODUCT((AC127:AI127&gt;=$N$8)*(AC127:AI127 &lt;= $N$9)*(TEXT(AC127:AI127,"yyyy-mm")=AL127)*(AC128:AI128 = "●"))</f>
        <v>0</v>
      </c>
      <c r="AN127" s="69" cm="1">
        <f t="array" ref="AN127">SUMPRODUCT((AH127:AI127&gt;=$N$8)*(AH127:AI127 &lt;= $N$9)*(TEXT(AH127:AI127,"yyyy-mm")=AL127)*(AH128:AI128 = "▲"))</f>
        <v>0</v>
      </c>
      <c r="AO127" s="69" cm="1">
        <f t="array" ref="AO127">SUMPRODUCT((AC127:AI127&gt;=$N$8)*(AC127:AI127 &lt;= $N$9)*(TEXT(AC127:AI127,"yyyy-mm")=AL127)*(AC128:AI128 = "★"))</f>
        <v>0</v>
      </c>
      <c r="AP127" s="68"/>
      <c r="AQ127" s="19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3"/>
    </row>
    <row r="128" spans="10:55" s="8" customFormat="1" ht="19.5" customHeight="1" thickBot="1" x14ac:dyDescent="0.5">
      <c r="J128" s="86"/>
      <c r="K128" s="135" t="str">
        <f t="shared" ref="K128" si="474">IF(U128&gt;=0.285,"OK","NG")</f>
        <v>NG</v>
      </c>
      <c r="L128" s="136"/>
      <c r="M128" s="144"/>
      <c r="N128" s="144"/>
      <c r="O128" s="144"/>
      <c r="P128" s="144"/>
      <c r="Q128" s="144"/>
      <c r="R128" s="145"/>
      <c r="S128" s="146"/>
      <c r="T128" s="135">
        <f t="shared" ref="T128" si="475">COUNTIF(M128:S128,"●")</f>
        <v>0</v>
      </c>
      <c r="U128" s="147">
        <f t="shared" ref="U128" si="476">IF(COUNTA(M128:S128)=0,-1,IF(OR(COUNTIF(M128:S128,"▲")&gt;6,AND(M127&lt;$N$9,$N$9&lt;S127)),0.285,IF(T127+T128=0,0,T128/(T128+T127))))</f>
        <v>-1</v>
      </c>
      <c r="V128" s="135" t="str">
        <f>TEXT(S127,"YYYY-MM")</f>
        <v>2027-05</v>
      </c>
      <c r="W128" s="140" cm="1">
        <f t="array" ref="W128">IF(V128=V127,0,SUMPRODUCT((M127:S127&gt;=$N$8)*(M127:S127 &lt;= $N$9)*(TEXT(M127:S127,"yyyy-mm")=V128)*(M128:S128 = "●")))</f>
        <v>0</v>
      </c>
      <c r="X128" s="140" cm="1">
        <f t="array" ref="X128">IF(V128=V127,0,SUMPRODUCT((M127:S127&gt;=$N$8)*(M127:S127 &lt;= $N$9)*(TEXT(M127:S127,"yyyy-mm")=V128)*(M128:S128 = "▲")))</f>
        <v>0</v>
      </c>
      <c r="Y128" s="140" cm="1">
        <f t="array" ref="Y128">IF(V128=V127,0,SUMPRODUCT((M127:S127&gt;=$N$8)*(M127:S127 &lt;= $N$9)*(TEXT(M127:S127,"yyyy-mm")=V128)*(M128:S128 = "★")))</f>
        <v>0</v>
      </c>
      <c r="Z128" s="135"/>
      <c r="AA128" s="135" t="str">
        <f t="shared" ref="AA128" si="477">IF(AK128&gt;=0.285,"OK","NG")</f>
        <v>NG</v>
      </c>
      <c r="AB128" s="136"/>
      <c r="AC128" s="144"/>
      <c r="AD128" s="144"/>
      <c r="AE128" s="144"/>
      <c r="AF128" s="144"/>
      <c r="AG128" s="144"/>
      <c r="AH128" s="145"/>
      <c r="AI128" s="146"/>
      <c r="AJ128" s="68">
        <f t="shared" ref="AJ128" si="478">COUNTIF(AC128:AI128,"●")</f>
        <v>0</v>
      </c>
      <c r="AK128" s="70">
        <f t="shared" ref="AK128" si="479">IF(COUNTA(AC128:AI128)=0,-1,IF(OR(COUNTIF(AC128:AI128,"▲")&gt;6,AND(AC127&lt;$N$9,$N$9&lt;AI127)),0.285,IF(AJ127+AJ128=0,0,AJ128/(AJ128+AJ127))))</f>
        <v>-1</v>
      </c>
      <c r="AL128" s="68" t="str">
        <f>TEXT(AI127,"YYYY-MM")</f>
        <v>2027-10</v>
      </c>
      <c r="AM128" s="69" cm="1">
        <f t="array" ref="AM128">IF(AL128=AL127,0,SUMPRODUCT((AC127:AI127&gt;=$N$8)*(AC127:AI127 &lt;= $N$9)*(TEXT(AC127:AI127,"yyyy-mm")=AL128)*(AC128:AI128 = "●")))</f>
        <v>0</v>
      </c>
      <c r="AN128" s="69" cm="1">
        <f t="array" ref="AN128">IF(AL128=AL127,0,SUMPRODUCT((AC127:AI127&gt;=$N$8)*(AC127:AI127 &lt;= $N$9)*(TEXT(AC127:AI127,"yyyy-mm")=AL128)*(AC128:AI128 = "▲")))</f>
        <v>0</v>
      </c>
      <c r="AO128" s="69" cm="1">
        <f t="array" ref="AO128">IF(AL128=AL127,0,SUMPRODUCT((AC127:AI127&gt;=$N$8)*(AC127:AI127 &lt;= $N$9)*(TEXT(AC127:AI127,"yyyy-mm")=AL128)*(AC128:AI128 = "★")))</f>
        <v>0</v>
      </c>
      <c r="AP128" s="68"/>
      <c r="AQ128" s="19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3"/>
    </row>
    <row r="129" spans="10:55" s="8" customFormat="1" ht="19.5" customHeight="1" x14ac:dyDescent="0.45">
      <c r="J129" s="86"/>
      <c r="K129" s="135"/>
      <c r="L129" s="132">
        <v>85</v>
      </c>
      <c r="M129" s="141">
        <f>S127+1</f>
        <v>46538</v>
      </c>
      <c r="N129" s="141">
        <f t="shared" ref="N129:S129" si="480">M129+1</f>
        <v>46539</v>
      </c>
      <c r="O129" s="141">
        <f t="shared" si="480"/>
        <v>46540</v>
      </c>
      <c r="P129" s="141">
        <f t="shared" si="480"/>
        <v>46541</v>
      </c>
      <c r="Q129" s="141">
        <f t="shared" si="480"/>
        <v>46542</v>
      </c>
      <c r="R129" s="142">
        <f t="shared" si="480"/>
        <v>46543</v>
      </c>
      <c r="S129" s="143">
        <f t="shared" si="480"/>
        <v>46544</v>
      </c>
      <c r="T129" s="135">
        <f t="shared" ref="T129" si="481">COUNTIF(M130:S130,"★")</f>
        <v>0</v>
      </c>
      <c r="U129" s="135"/>
      <c r="V129" s="135" t="str">
        <f>TEXT(M129,"YYYY-MM")</f>
        <v>2027-05</v>
      </c>
      <c r="W129" s="140" cm="1">
        <f t="array" ref="W129">SUMPRODUCT((M129:S129&gt;=$N$8)*(M129:S129 &lt;= $N$9)*(TEXT(M129:S129,"yyyy-mm")=V129)*(M130:S130 = "●"))</f>
        <v>0</v>
      </c>
      <c r="X129" s="140" cm="1">
        <f t="array" ref="X129">SUMPRODUCT((R129:S129&gt;=$N$8)*(R129:S129 &lt;= $N$9)*(TEXT(R129:S129,"yyyy-mm")=V129)*(R130:S130 = "▲"))</f>
        <v>0</v>
      </c>
      <c r="Y129" s="140" cm="1">
        <f t="array" ref="Y129">SUMPRODUCT((M129:S129&gt;=$N$8)*(M129:S129 &lt;= $N$9)*(TEXT(M129:S129,"yyyy-mm")=V129)*(M130:S130 = "★"))</f>
        <v>0</v>
      </c>
      <c r="Z129" s="135"/>
      <c r="AA129" s="135"/>
      <c r="AB129" s="132">
        <v>106</v>
      </c>
      <c r="AC129" s="141">
        <f>AI127+1</f>
        <v>46685</v>
      </c>
      <c r="AD129" s="141">
        <f t="shared" ref="AD129:AI129" si="482">AC129+1</f>
        <v>46686</v>
      </c>
      <c r="AE129" s="141">
        <f t="shared" si="482"/>
        <v>46687</v>
      </c>
      <c r="AF129" s="141">
        <f t="shared" si="482"/>
        <v>46688</v>
      </c>
      <c r="AG129" s="141">
        <f t="shared" si="482"/>
        <v>46689</v>
      </c>
      <c r="AH129" s="142">
        <f t="shared" si="482"/>
        <v>46690</v>
      </c>
      <c r="AI129" s="143">
        <f t="shared" si="482"/>
        <v>46691</v>
      </c>
      <c r="AJ129" s="68">
        <f t="shared" ref="AJ129" si="483">COUNTIF(AC130:AI130,"★")</f>
        <v>0</v>
      </c>
      <c r="AK129" s="68"/>
      <c r="AL129" s="68" t="str">
        <f>TEXT(AC129,"YYYY-MM")</f>
        <v>2027-10</v>
      </c>
      <c r="AM129" s="69" cm="1">
        <f t="array" ref="AM129">SUMPRODUCT((AC129:AI129&gt;=$N$8)*(AC129:AI129 &lt;= $N$9)*(TEXT(AC129:AI129,"yyyy-mm")=AL129)*(AC130:AI130 = "●"))</f>
        <v>0</v>
      </c>
      <c r="AN129" s="69" cm="1">
        <f t="array" ref="AN129">SUMPRODUCT((AH129:AI129&gt;=$N$8)*(AH129:AI129 &lt;= $N$9)*(TEXT(AH129:AI129,"yyyy-mm")=AL129)*(AH130:AI130 = "▲"))</f>
        <v>0</v>
      </c>
      <c r="AO129" s="69" cm="1">
        <f t="array" ref="AO129">SUMPRODUCT((AC129:AI129&gt;=$N$8)*(AC129:AI129 &lt;= $N$9)*(TEXT(AC129:AI129,"yyyy-mm")=AL129)*(AC130:AI130 = "★"))</f>
        <v>0</v>
      </c>
      <c r="AP129" s="68"/>
      <c r="AQ129" s="19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3"/>
    </row>
    <row r="130" spans="10:55" s="8" customFormat="1" ht="19.5" customHeight="1" thickBot="1" x14ac:dyDescent="0.5">
      <c r="J130" s="86"/>
      <c r="K130" s="135" t="str">
        <f t="shared" ref="K130" si="484">IF(U130&gt;=0.285,"OK","NG")</f>
        <v>NG</v>
      </c>
      <c r="L130" s="136"/>
      <c r="M130" s="144"/>
      <c r="N130" s="144"/>
      <c r="O130" s="144"/>
      <c r="P130" s="144"/>
      <c r="Q130" s="144"/>
      <c r="R130" s="145"/>
      <c r="S130" s="146"/>
      <c r="T130" s="135">
        <f t="shared" ref="T130" si="485">COUNTIF(M130:S130,"●")</f>
        <v>0</v>
      </c>
      <c r="U130" s="147">
        <f t="shared" ref="U130" si="486">IF(COUNTA(M130:S130)=0,-1,IF(OR(COUNTIF(M130:S130,"▲")&gt;6,AND(M129&lt;$N$9,$N$9&lt;S129)),0.285,IF(T129+T130=0,0,T130/(T130+T129))))</f>
        <v>-1</v>
      </c>
      <c r="V130" s="135" t="str">
        <f>TEXT(S129,"YYYY-MM")</f>
        <v>2027-06</v>
      </c>
      <c r="W130" s="140" cm="1">
        <f t="array" ref="W130">IF(V130=V129,0,SUMPRODUCT((M129:S129&gt;=$N$8)*(M129:S129 &lt;= $N$9)*(TEXT(M129:S129,"yyyy-mm")=V130)*(M130:S130 = "●")))</f>
        <v>0</v>
      </c>
      <c r="X130" s="140" cm="1">
        <f t="array" ref="X130">IF(V130=V129,0,SUMPRODUCT((M129:S129&gt;=$N$8)*(M129:S129 &lt;= $N$9)*(TEXT(M129:S129,"yyyy-mm")=V130)*(M130:S130 = "▲")))</f>
        <v>0</v>
      </c>
      <c r="Y130" s="140" cm="1">
        <f t="array" ref="Y130">IF(V130=V129,0,SUMPRODUCT((M129:S129&gt;=$N$8)*(M129:S129 &lt;= $N$9)*(TEXT(M129:S129,"yyyy-mm")=V130)*(M130:S130 = "★")))</f>
        <v>0</v>
      </c>
      <c r="Z130" s="135"/>
      <c r="AA130" s="135" t="str">
        <f t="shared" ref="AA130" si="487">IF(AK130&gt;=0.285,"OK","NG")</f>
        <v>NG</v>
      </c>
      <c r="AB130" s="136"/>
      <c r="AC130" s="144"/>
      <c r="AD130" s="144"/>
      <c r="AE130" s="144"/>
      <c r="AF130" s="144"/>
      <c r="AG130" s="144"/>
      <c r="AH130" s="145"/>
      <c r="AI130" s="146"/>
      <c r="AJ130" s="68">
        <f t="shared" ref="AJ130" si="488">COUNTIF(AC130:AI130,"●")</f>
        <v>0</v>
      </c>
      <c r="AK130" s="70">
        <f t="shared" ref="AK130" si="489">IF(COUNTA(AC130:AI130)=0,-1,IF(OR(COUNTIF(AC130:AI130,"▲")&gt;6,AND(AC129&lt;$N$9,$N$9&lt;AI129)),0.285,IF(AJ129+AJ130=0,0,AJ130/(AJ130+AJ129))))</f>
        <v>-1</v>
      </c>
      <c r="AL130" s="68" t="str">
        <f>TEXT(AI129,"YYYY-MM")</f>
        <v>2027-10</v>
      </c>
      <c r="AM130" s="69" cm="1">
        <f t="array" ref="AM130">IF(AL130=AL129,0,SUMPRODUCT((AC129:AI129&gt;=$N$8)*(AC129:AI129 &lt;= $N$9)*(TEXT(AC129:AI129,"yyyy-mm")=AL130)*(AC130:AI130 = "●")))</f>
        <v>0</v>
      </c>
      <c r="AN130" s="69" cm="1">
        <f t="array" ref="AN130">IF(AL130=AL129,0,SUMPRODUCT((AC129:AI129&gt;=$N$8)*(AC129:AI129 &lt;= $N$9)*(TEXT(AC129:AI129,"yyyy-mm")=AL130)*(AC130:AI130 = "▲")))</f>
        <v>0</v>
      </c>
      <c r="AO130" s="69" cm="1">
        <f t="array" ref="AO130">IF(AL130=AL129,0,SUMPRODUCT((AC129:AI129&gt;=$N$8)*(AC129:AI129 &lt;= $N$9)*(TEXT(AC129:AI129,"yyyy-mm")=AL130)*(AC130:AI130 = "★")))</f>
        <v>0</v>
      </c>
      <c r="AP130" s="68"/>
      <c r="AQ130" s="19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3"/>
    </row>
    <row r="131" spans="10:55" s="8" customFormat="1" ht="19.5" customHeight="1" x14ac:dyDescent="0.45">
      <c r="J131" s="86"/>
      <c r="K131" s="135"/>
      <c r="L131" s="132">
        <v>86</v>
      </c>
      <c r="M131" s="141">
        <f>S129+1</f>
        <v>46545</v>
      </c>
      <c r="N131" s="141">
        <f t="shared" ref="N131:S131" si="490">M131+1</f>
        <v>46546</v>
      </c>
      <c r="O131" s="141">
        <f t="shared" si="490"/>
        <v>46547</v>
      </c>
      <c r="P131" s="141">
        <f t="shared" si="490"/>
        <v>46548</v>
      </c>
      <c r="Q131" s="141">
        <f t="shared" si="490"/>
        <v>46549</v>
      </c>
      <c r="R131" s="142">
        <f t="shared" si="490"/>
        <v>46550</v>
      </c>
      <c r="S131" s="143">
        <f t="shared" si="490"/>
        <v>46551</v>
      </c>
      <c r="T131" s="135">
        <f t="shared" ref="T131" si="491">COUNTIF(M132:S132,"★")</f>
        <v>0</v>
      </c>
      <c r="U131" s="135"/>
      <c r="V131" s="135" t="str">
        <f>TEXT(M131,"YYYY-MM")</f>
        <v>2027-06</v>
      </c>
      <c r="W131" s="140" cm="1">
        <f t="array" ref="W131">SUMPRODUCT((M131:S131&gt;=$N$8)*(M131:S131 &lt;= $N$9)*(TEXT(M131:S131,"yyyy-mm")=V131)*(M132:S132 = "●"))</f>
        <v>0</v>
      </c>
      <c r="X131" s="140" cm="1">
        <f t="array" ref="X131">SUMPRODUCT((R131:S131&gt;=$N$8)*(R131:S131 &lt;= $N$9)*(TEXT(R131:S131,"yyyy-mm")=V131)*(R132:S132 = "▲"))</f>
        <v>0</v>
      </c>
      <c r="Y131" s="140" cm="1">
        <f t="array" ref="Y131">SUMPRODUCT((M131:S131&gt;=$N$8)*(M131:S131 &lt;= $N$9)*(TEXT(M131:S131,"yyyy-mm")=V131)*(M132:S132 = "★"))</f>
        <v>0</v>
      </c>
      <c r="Z131" s="135"/>
      <c r="AA131" s="135"/>
      <c r="AB131" s="132">
        <v>107</v>
      </c>
      <c r="AC131" s="141">
        <f>AI129+1</f>
        <v>46692</v>
      </c>
      <c r="AD131" s="141">
        <f t="shared" ref="AD131:AI131" si="492">AC131+1</f>
        <v>46693</v>
      </c>
      <c r="AE131" s="141">
        <f t="shared" si="492"/>
        <v>46694</v>
      </c>
      <c r="AF131" s="141">
        <f t="shared" si="492"/>
        <v>46695</v>
      </c>
      <c r="AG131" s="141">
        <f t="shared" si="492"/>
        <v>46696</v>
      </c>
      <c r="AH131" s="142">
        <f t="shared" si="492"/>
        <v>46697</v>
      </c>
      <c r="AI131" s="143">
        <f t="shared" si="492"/>
        <v>46698</v>
      </c>
      <c r="AJ131" s="68">
        <f t="shared" ref="AJ131" si="493">COUNTIF(AC132:AI132,"★")</f>
        <v>0</v>
      </c>
      <c r="AK131" s="68"/>
      <c r="AL131" s="68" t="str">
        <f>TEXT(AC131,"YYYY-MM")</f>
        <v>2027-11</v>
      </c>
      <c r="AM131" s="69" cm="1">
        <f t="array" ref="AM131">SUMPRODUCT((AC131:AI131&gt;=$N$8)*(AC131:AI131 &lt;= $N$9)*(TEXT(AC131:AI131,"yyyy-mm")=AL131)*(AC132:AI132 = "●"))</f>
        <v>0</v>
      </c>
      <c r="AN131" s="69" cm="1">
        <f t="array" ref="AN131">SUMPRODUCT((AH131:AI131&gt;=$N$8)*(AH131:AI131 &lt;= $N$9)*(TEXT(AH131:AI131,"yyyy-mm")=AL131)*(AH132:AI132 = "▲"))</f>
        <v>0</v>
      </c>
      <c r="AO131" s="69" cm="1">
        <f t="array" ref="AO131">SUMPRODUCT((AC131:AI131&gt;=$N$8)*(AC131:AI131 &lt;= $N$9)*(TEXT(AC131:AI131,"yyyy-mm")=AL131)*(AC132:AI132 = "★"))</f>
        <v>0</v>
      </c>
      <c r="AP131" s="68"/>
      <c r="AQ131" s="19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3"/>
    </row>
    <row r="132" spans="10:55" s="8" customFormat="1" ht="19.5" customHeight="1" thickBot="1" x14ac:dyDescent="0.5">
      <c r="J132" s="86"/>
      <c r="K132" s="135" t="str">
        <f t="shared" ref="K132" si="494">IF(U132&gt;=0.285,"OK","NG")</f>
        <v>NG</v>
      </c>
      <c r="L132" s="136"/>
      <c r="M132" s="144"/>
      <c r="N132" s="144"/>
      <c r="O132" s="144"/>
      <c r="P132" s="144"/>
      <c r="Q132" s="144"/>
      <c r="R132" s="145"/>
      <c r="S132" s="146"/>
      <c r="T132" s="135">
        <f t="shared" ref="T132" si="495">COUNTIF(M132:S132,"●")</f>
        <v>0</v>
      </c>
      <c r="U132" s="147">
        <f t="shared" ref="U132" si="496">IF(COUNTA(M132:S132)=0,-1,IF(OR(COUNTIF(M132:S132,"▲")&gt;6,AND(M131&lt;$N$9,$N$9&lt;S131)),0.285,IF(T131+T132=0,0,T132/(T132+T131))))</f>
        <v>-1</v>
      </c>
      <c r="V132" s="135" t="str">
        <f>TEXT(S131,"YYYY-MM")</f>
        <v>2027-06</v>
      </c>
      <c r="W132" s="140" cm="1">
        <f t="array" ref="W132">IF(V132=V131,0,SUMPRODUCT((M131:S131&gt;=$N$8)*(M131:S131 &lt;= $N$9)*(TEXT(M131:S131,"yyyy-mm")=V132)*(M132:S132 = "●")))</f>
        <v>0</v>
      </c>
      <c r="X132" s="140" cm="1">
        <f t="array" ref="X132">IF(V132=V131,0,SUMPRODUCT((M131:S131&gt;=$N$8)*(M131:S131 &lt;= $N$9)*(TEXT(M131:S131,"yyyy-mm")=V132)*(M132:S132 = "▲")))</f>
        <v>0</v>
      </c>
      <c r="Y132" s="140" cm="1">
        <f t="array" ref="Y132">IF(V132=V131,0,SUMPRODUCT((M131:S131&gt;=$N$8)*(M131:S131 &lt;= $N$9)*(TEXT(M131:S131,"yyyy-mm")=V132)*(M132:S132 = "★")))</f>
        <v>0</v>
      </c>
      <c r="Z132" s="135"/>
      <c r="AA132" s="135" t="str">
        <f t="shared" ref="AA132" si="497">IF(AK132&gt;=0.285,"OK","NG")</f>
        <v>NG</v>
      </c>
      <c r="AB132" s="136"/>
      <c r="AC132" s="144"/>
      <c r="AD132" s="144"/>
      <c r="AE132" s="144"/>
      <c r="AF132" s="144"/>
      <c r="AG132" s="144"/>
      <c r="AH132" s="145"/>
      <c r="AI132" s="146"/>
      <c r="AJ132" s="68">
        <f t="shared" ref="AJ132" si="498">COUNTIF(AC132:AI132,"●")</f>
        <v>0</v>
      </c>
      <c r="AK132" s="70">
        <f t="shared" ref="AK132" si="499">IF(COUNTA(AC132:AI132)=0,-1,IF(OR(COUNTIF(AC132:AI132,"▲")&gt;6,AND(AC131&lt;$N$9,$N$9&lt;AI131)),0.285,IF(AJ131+AJ132=0,0,AJ132/(AJ132+AJ131))))</f>
        <v>-1</v>
      </c>
      <c r="AL132" s="68" t="str">
        <f>TEXT(AI131,"YYYY-MM")</f>
        <v>2027-11</v>
      </c>
      <c r="AM132" s="69" cm="1">
        <f t="array" ref="AM132">IF(AL132=AL131,0,SUMPRODUCT((AC131:AI131&gt;=$N$8)*(AC131:AI131 &lt;= $N$9)*(TEXT(AC131:AI131,"yyyy-mm")=AL132)*(AC132:AI132 = "●")))</f>
        <v>0</v>
      </c>
      <c r="AN132" s="69" cm="1">
        <f t="array" ref="AN132">IF(AL132=AL131,0,SUMPRODUCT((AC131:AI131&gt;=$N$8)*(AC131:AI131 &lt;= $N$9)*(TEXT(AC131:AI131,"yyyy-mm")=AL132)*(AC132:AI132 = "▲")))</f>
        <v>0</v>
      </c>
      <c r="AO132" s="69" cm="1">
        <f t="array" ref="AO132">IF(AL132=AL131,0,SUMPRODUCT((AC131:AI131&gt;=$N$8)*(AC131:AI131 &lt;= $N$9)*(TEXT(AC131:AI131,"yyyy-mm")=AL132)*(AC132:AI132 = "★")))</f>
        <v>0</v>
      </c>
      <c r="AP132" s="68"/>
      <c r="AQ132" s="19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3"/>
    </row>
    <row r="133" spans="10:55" s="8" customFormat="1" ht="19.5" customHeight="1" x14ac:dyDescent="0.45">
      <c r="J133" s="86"/>
      <c r="K133" s="135"/>
      <c r="L133" s="132">
        <v>87</v>
      </c>
      <c r="M133" s="141">
        <f>S131+1</f>
        <v>46552</v>
      </c>
      <c r="N133" s="141">
        <f t="shared" ref="N133:S133" si="500">M133+1</f>
        <v>46553</v>
      </c>
      <c r="O133" s="141">
        <f t="shared" si="500"/>
        <v>46554</v>
      </c>
      <c r="P133" s="141">
        <f t="shared" si="500"/>
        <v>46555</v>
      </c>
      <c r="Q133" s="141">
        <f t="shared" si="500"/>
        <v>46556</v>
      </c>
      <c r="R133" s="142">
        <f t="shared" si="500"/>
        <v>46557</v>
      </c>
      <c r="S133" s="143">
        <f t="shared" si="500"/>
        <v>46558</v>
      </c>
      <c r="T133" s="135">
        <f t="shared" ref="T133" si="501">COUNTIF(M134:S134,"★")</f>
        <v>0</v>
      </c>
      <c r="U133" s="135"/>
      <c r="V133" s="135" t="str">
        <f>TEXT(M133,"YYYY-MM")</f>
        <v>2027-06</v>
      </c>
      <c r="W133" s="140" cm="1">
        <f t="array" ref="W133">SUMPRODUCT((M133:S133&gt;=$N$8)*(M133:S133 &lt;= $N$9)*(TEXT(M133:S133,"yyyy-mm")=V133)*(M134:S134 = "●"))</f>
        <v>0</v>
      </c>
      <c r="X133" s="140" cm="1">
        <f t="array" ref="X133">SUMPRODUCT((R133:S133&gt;=$N$8)*(R133:S133 &lt;= $N$9)*(TEXT(R133:S133,"yyyy-mm")=V133)*(R134:S134 = "▲"))</f>
        <v>0</v>
      </c>
      <c r="Y133" s="140" cm="1">
        <f t="array" ref="Y133">SUMPRODUCT((M133:S133&gt;=$N$8)*(M133:S133 &lt;= $N$9)*(TEXT(M133:S133,"yyyy-mm")=V133)*(M134:S134 = "★"))</f>
        <v>0</v>
      </c>
      <c r="Z133" s="135"/>
      <c r="AA133" s="135"/>
      <c r="AB133" s="132">
        <v>108</v>
      </c>
      <c r="AC133" s="141">
        <f>AI131+1</f>
        <v>46699</v>
      </c>
      <c r="AD133" s="141">
        <f t="shared" ref="AD133:AI133" si="502">AC133+1</f>
        <v>46700</v>
      </c>
      <c r="AE133" s="141">
        <f t="shared" si="502"/>
        <v>46701</v>
      </c>
      <c r="AF133" s="141">
        <f t="shared" si="502"/>
        <v>46702</v>
      </c>
      <c r="AG133" s="141">
        <f t="shared" si="502"/>
        <v>46703</v>
      </c>
      <c r="AH133" s="142">
        <f t="shared" si="502"/>
        <v>46704</v>
      </c>
      <c r="AI133" s="143">
        <f t="shared" si="502"/>
        <v>46705</v>
      </c>
      <c r="AJ133" s="68">
        <f t="shared" ref="AJ133" si="503">COUNTIF(AC134:AI134,"★")</f>
        <v>0</v>
      </c>
      <c r="AK133" s="68"/>
      <c r="AL133" s="68" t="str">
        <f>TEXT(AC133,"YYYY-MM")</f>
        <v>2027-11</v>
      </c>
      <c r="AM133" s="69" cm="1">
        <f t="array" ref="AM133">SUMPRODUCT((AC133:AI133&gt;=$N$8)*(AC133:AI133 &lt;= $N$9)*(TEXT(AC133:AI133,"yyyy-mm")=AL133)*(AC134:AI134 = "●"))</f>
        <v>0</v>
      </c>
      <c r="AN133" s="69" cm="1">
        <f t="array" ref="AN133">SUMPRODUCT((AH133:AI133&gt;=$N$8)*(AH133:AI133 &lt;= $N$9)*(TEXT(AH133:AI133,"yyyy-mm")=AL133)*(AH134:AI134 = "▲"))</f>
        <v>0</v>
      </c>
      <c r="AO133" s="69" cm="1">
        <f t="array" ref="AO133">SUMPRODUCT((AC133:AI133&gt;=$N$8)*(AC133:AI133 &lt;= $N$9)*(TEXT(AC133:AI133,"yyyy-mm")=AL133)*(AC134:AI134 = "★"))</f>
        <v>0</v>
      </c>
      <c r="AP133" s="68"/>
      <c r="AQ133" s="19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3"/>
    </row>
    <row r="134" spans="10:55" s="8" customFormat="1" ht="19.5" customHeight="1" thickBot="1" x14ac:dyDescent="0.5">
      <c r="J134" s="86"/>
      <c r="K134" s="135" t="str">
        <f t="shared" ref="K134" si="504">IF(U134&gt;=0.285,"OK","NG")</f>
        <v>NG</v>
      </c>
      <c r="L134" s="136"/>
      <c r="M134" s="144"/>
      <c r="N134" s="144"/>
      <c r="O134" s="144"/>
      <c r="P134" s="144"/>
      <c r="Q134" s="144"/>
      <c r="R134" s="145"/>
      <c r="S134" s="146"/>
      <c r="T134" s="135">
        <f t="shared" ref="T134" si="505">COUNTIF(M134:S134,"●")</f>
        <v>0</v>
      </c>
      <c r="U134" s="147">
        <f t="shared" ref="U134" si="506">IF(COUNTA(M134:S134)=0,-1,IF(OR(COUNTIF(M134:S134,"▲")&gt;6,AND(M133&lt;$N$9,$N$9&lt;S133)),0.285,IF(T133+T134=0,0,T134/(T134+T133))))</f>
        <v>-1</v>
      </c>
      <c r="V134" s="135" t="str">
        <f>TEXT(S133,"YYYY-MM")</f>
        <v>2027-06</v>
      </c>
      <c r="W134" s="140" cm="1">
        <f t="array" ref="W134">IF(V134=V133,0,SUMPRODUCT((M133:S133&gt;=$N$8)*(M133:S133 &lt;= $N$9)*(TEXT(M133:S133,"yyyy-mm")=V134)*(M134:S134 = "●")))</f>
        <v>0</v>
      </c>
      <c r="X134" s="140" cm="1">
        <f t="array" ref="X134">IF(V134=V133,0,SUMPRODUCT((M133:S133&gt;=$N$8)*(M133:S133 &lt;= $N$9)*(TEXT(M133:S133,"yyyy-mm")=V134)*(M134:S134 = "▲")))</f>
        <v>0</v>
      </c>
      <c r="Y134" s="140" cm="1">
        <f t="array" ref="Y134">IF(V134=V133,0,SUMPRODUCT((M133:S133&gt;=$N$8)*(M133:S133 &lt;= $N$9)*(TEXT(M133:S133,"yyyy-mm")=V134)*(M134:S134 = "★")))</f>
        <v>0</v>
      </c>
      <c r="Z134" s="135"/>
      <c r="AA134" s="135" t="str">
        <f t="shared" ref="AA134" si="507">IF(AK134&gt;=0.285,"OK","NG")</f>
        <v>NG</v>
      </c>
      <c r="AB134" s="136"/>
      <c r="AC134" s="144"/>
      <c r="AD134" s="144"/>
      <c r="AE134" s="144"/>
      <c r="AF134" s="144"/>
      <c r="AG134" s="144"/>
      <c r="AH134" s="145"/>
      <c r="AI134" s="146"/>
      <c r="AJ134" s="68">
        <f t="shared" ref="AJ134" si="508">COUNTIF(AC134:AI134,"●")</f>
        <v>0</v>
      </c>
      <c r="AK134" s="70">
        <f t="shared" ref="AK134" si="509">IF(COUNTA(AC134:AI134)=0,-1,IF(OR(COUNTIF(AC134:AI134,"▲")&gt;6,AND(AC133&lt;$N$9,$N$9&lt;AI133)),0.285,IF(AJ133+AJ134=0,0,AJ134/(AJ134+AJ133))))</f>
        <v>-1</v>
      </c>
      <c r="AL134" s="68" t="str">
        <f>TEXT(AI133,"YYYY-MM")</f>
        <v>2027-11</v>
      </c>
      <c r="AM134" s="69" cm="1">
        <f t="array" ref="AM134">IF(AL134=AL133,0,SUMPRODUCT((AC133:AI133&gt;=$N$8)*(AC133:AI133 &lt;= $N$9)*(TEXT(AC133:AI133,"yyyy-mm")=AL134)*(AC134:AI134 = "●")))</f>
        <v>0</v>
      </c>
      <c r="AN134" s="69" cm="1">
        <f t="array" ref="AN134">IF(AL134=AL133,0,SUMPRODUCT((AC133:AI133&gt;=$N$8)*(AC133:AI133 &lt;= $N$9)*(TEXT(AC133:AI133,"yyyy-mm")=AL134)*(AC134:AI134 = "▲")))</f>
        <v>0</v>
      </c>
      <c r="AO134" s="69" cm="1">
        <f t="array" ref="AO134">IF(AL134=AL133,0,SUMPRODUCT((AC133:AI133&gt;=$N$8)*(AC133:AI133 &lt;= $N$9)*(TEXT(AC133:AI133,"yyyy-mm")=AL134)*(AC134:AI134 = "★")))</f>
        <v>0</v>
      </c>
      <c r="AP134" s="68"/>
      <c r="AQ134" s="19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3"/>
    </row>
    <row r="135" spans="10:55" s="8" customFormat="1" ht="19.5" customHeight="1" x14ac:dyDescent="0.45">
      <c r="J135" s="86"/>
      <c r="K135" s="135"/>
      <c r="L135" s="132">
        <v>88</v>
      </c>
      <c r="M135" s="141">
        <f>S133+1</f>
        <v>46559</v>
      </c>
      <c r="N135" s="141">
        <f t="shared" ref="N135:S135" si="510">M135+1</f>
        <v>46560</v>
      </c>
      <c r="O135" s="141">
        <f t="shared" si="510"/>
        <v>46561</v>
      </c>
      <c r="P135" s="141">
        <f t="shared" si="510"/>
        <v>46562</v>
      </c>
      <c r="Q135" s="141">
        <f t="shared" si="510"/>
        <v>46563</v>
      </c>
      <c r="R135" s="142">
        <f t="shared" si="510"/>
        <v>46564</v>
      </c>
      <c r="S135" s="143">
        <f t="shared" si="510"/>
        <v>46565</v>
      </c>
      <c r="T135" s="135">
        <f t="shared" ref="T135" si="511">COUNTIF(M136:S136,"★")</f>
        <v>0</v>
      </c>
      <c r="U135" s="135"/>
      <c r="V135" s="135" t="str">
        <f>TEXT(M135,"YYYY-MM")</f>
        <v>2027-06</v>
      </c>
      <c r="W135" s="140" cm="1">
        <f t="array" ref="W135">SUMPRODUCT((M135:S135&gt;=$N$8)*(M135:S135 &lt;= $N$9)*(TEXT(M135:S135,"yyyy-mm")=V135)*(M136:S136 = "●"))</f>
        <v>0</v>
      </c>
      <c r="X135" s="140" cm="1">
        <f t="array" ref="X135">SUMPRODUCT((R135:S135&gt;=$N$8)*(R135:S135 &lt;= $N$9)*(TEXT(R135:S135,"yyyy-mm")=V135)*(R136:S136 = "▲"))</f>
        <v>0</v>
      </c>
      <c r="Y135" s="140" cm="1">
        <f t="array" ref="Y135">SUMPRODUCT((M135:S135&gt;=$N$8)*(M135:S135 &lt;= $N$9)*(TEXT(M135:S135,"yyyy-mm")=V135)*(M136:S136 = "★"))</f>
        <v>0</v>
      </c>
      <c r="Z135" s="135"/>
      <c r="AA135" s="135"/>
      <c r="AB135" s="132">
        <v>109</v>
      </c>
      <c r="AC135" s="141">
        <f>AI133+1</f>
        <v>46706</v>
      </c>
      <c r="AD135" s="141">
        <f t="shared" ref="AD135:AI135" si="512">AC135+1</f>
        <v>46707</v>
      </c>
      <c r="AE135" s="141">
        <f t="shared" si="512"/>
        <v>46708</v>
      </c>
      <c r="AF135" s="141">
        <f t="shared" si="512"/>
        <v>46709</v>
      </c>
      <c r="AG135" s="141">
        <f t="shared" si="512"/>
        <v>46710</v>
      </c>
      <c r="AH135" s="142">
        <f t="shared" si="512"/>
        <v>46711</v>
      </c>
      <c r="AI135" s="143">
        <f t="shared" si="512"/>
        <v>46712</v>
      </c>
      <c r="AJ135" s="68">
        <f t="shared" ref="AJ135" si="513">COUNTIF(AC136:AI136,"★")</f>
        <v>0</v>
      </c>
      <c r="AK135" s="68"/>
      <c r="AL135" s="68" t="str">
        <f>TEXT(AC135,"YYYY-MM")</f>
        <v>2027-11</v>
      </c>
      <c r="AM135" s="69" cm="1">
        <f t="array" ref="AM135">SUMPRODUCT((AC135:AI135&gt;=$N$8)*(AC135:AI135 &lt;= $N$9)*(TEXT(AC135:AI135,"yyyy-mm")=AL135)*(AC136:AI136 = "●"))</f>
        <v>0</v>
      </c>
      <c r="AN135" s="69" cm="1">
        <f t="array" ref="AN135">SUMPRODUCT((AH135:AI135&gt;=$N$8)*(AH135:AI135 &lt;= $N$9)*(TEXT(AH135:AI135,"yyyy-mm")=AL135)*(AH136:AI136 = "▲"))</f>
        <v>0</v>
      </c>
      <c r="AO135" s="69" cm="1">
        <f t="array" ref="AO135">SUMPRODUCT((AC135:AI135&gt;=$N$8)*(AC135:AI135 &lt;= $N$9)*(TEXT(AC135:AI135,"yyyy-mm")=AL135)*(AC136:AI136 = "★"))</f>
        <v>0</v>
      </c>
      <c r="AP135" s="68"/>
      <c r="AQ135" s="19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3"/>
    </row>
    <row r="136" spans="10:55" s="8" customFormat="1" ht="19.5" customHeight="1" thickBot="1" x14ac:dyDescent="0.5">
      <c r="J136" s="86"/>
      <c r="K136" s="135" t="str">
        <f t="shared" ref="K136" si="514">IF(U136&gt;=0.285,"OK","NG")</f>
        <v>NG</v>
      </c>
      <c r="L136" s="136"/>
      <c r="M136" s="144"/>
      <c r="N136" s="144"/>
      <c r="O136" s="144"/>
      <c r="P136" s="144"/>
      <c r="Q136" s="144"/>
      <c r="R136" s="145"/>
      <c r="S136" s="146"/>
      <c r="T136" s="135">
        <f t="shared" ref="T136" si="515">COUNTIF(M136:S136,"●")</f>
        <v>0</v>
      </c>
      <c r="U136" s="147">
        <f t="shared" ref="U136" si="516">IF(COUNTA(M136:S136)=0,-1,IF(OR(COUNTIF(M136:S136,"▲")&gt;6,AND(M135&lt;$N$9,$N$9&lt;S135)),0.285,IF(T135+T136=0,0,T136/(T136+T135))))</f>
        <v>-1</v>
      </c>
      <c r="V136" s="135" t="str">
        <f>TEXT(S135,"YYYY-MM")</f>
        <v>2027-06</v>
      </c>
      <c r="W136" s="140" cm="1">
        <f t="array" ref="W136">IF(V136=V135,0,SUMPRODUCT((M135:S135&gt;=$N$8)*(M135:S135 &lt;= $N$9)*(TEXT(M135:S135,"yyyy-mm")=V136)*(M136:S136 = "●")))</f>
        <v>0</v>
      </c>
      <c r="X136" s="140" cm="1">
        <f t="array" ref="X136">IF(V136=V135,0,SUMPRODUCT((M135:S135&gt;=$N$8)*(M135:S135 &lt;= $N$9)*(TEXT(M135:S135,"yyyy-mm")=V136)*(M136:S136 = "▲")))</f>
        <v>0</v>
      </c>
      <c r="Y136" s="140" cm="1">
        <f t="array" ref="Y136">IF(V136=V135,0,SUMPRODUCT((M135:S135&gt;=$N$8)*(M135:S135 &lt;= $N$9)*(TEXT(M135:S135,"yyyy-mm")=V136)*(M136:S136 = "★")))</f>
        <v>0</v>
      </c>
      <c r="Z136" s="135"/>
      <c r="AA136" s="135" t="str">
        <f t="shared" ref="AA136" si="517">IF(AK136&gt;=0.285,"OK","NG")</f>
        <v>NG</v>
      </c>
      <c r="AB136" s="136"/>
      <c r="AC136" s="144"/>
      <c r="AD136" s="144"/>
      <c r="AE136" s="144"/>
      <c r="AF136" s="144"/>
      <c r="AG136" s="144"/>
      <c r="AH136" s="145"/>
      <c r="AI136" s="146"/>
      <c r="AJ136" s="68">
        <f t="shared" ref="AJ136" si="518">COUNTIF(AC136:AI136,"●")</f>
        <v>0</v>
      </c>
      <c r="AK136" s="70">
        <f t="shared" ref="AK136" si="519">IF(COUNTA(AC136:AI136)=0,-1,IF(OR(COUNTIF(AC136:AI136,"▲")&gt;6,AND(AC135&lt;$N$9,$N$9&lt;AI135)),0.285,IF(AJ135+AJ136=0,0,AJ136/(AJ136+AJ135))))</f>
        <v>-1</v>
      </c>
      <c r="AL136" s="68" t="str">
        <f>TEXT(AI135,"YYYY-MM")</f>
        <v>2027-11</v>
      </c>
      <c r="AM136" s="69" cm="1">
        <f t="array" ref="AM136">IF(AL136=AL135,0,SUMPRODUCT((AC135:AI135&gt;=$N$8)*(AC135:AI135 &lt;= $N$9)*(TEXT(AC135:AI135,"yyyy-mm")=AL136)*(AC136:AI136 = "●")))</f>
        <v>0</v>
      </c>
      <c r="AN136" s="69" cm="1">
        <f t="array" ref="AN136">IF(AL136=AL135,0,SUMPRODUCT((AC135:AI135&gt;=$N$8)*(AC135:AI135 &lt;= $N$9)*(TEXT(AC135:AI135,"yyyy-mm")=AL136)*(AC136:AI136 = "▲")))</f>
        <v>0</v>
      </c>
      <c r="AO136" s="69" cm="1">
        <f t="array" ref="AO136">IF(AL136=AL135,0,SUMPRODUCT((AC135:AI135&gt;=$N$8)*(AC135:AI135 &lt;= $N$9)*(TEXT(AC135:AI135,"yyyy-mm")=AL136)*(AC136:AI136 = "★")))</f>
        <v>0</v>
      </c>
      <c r="AP136" s="68"/>
      <c r="AQ136" s="19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3"/>
    </row>
    <row r="137" spans="10:55" s="8" customFormat="1" ht="19.5" customHeight="1" x14ac:dyDescent="0.45">
      <c r="J137" s="86"/>
      <c r="K137" s="135"/>
      <c r="L137" s="132">
        <v>89</v>
      </c>
      <c r="M137" s="141">
        <f>S135+1</f>
        <v>46566</v>
      </c>
      <c r="N137" s="141">
        <f t="shared" ref="N137:S137" si="520">M137+1</f>
        <v>46567</v>
      </c>
      <c r="O137" s="141">
        <f t="shared" si="520"/>
        <v>46568</v>
      </c>
      <c r="P137" s="141">
        <f t="shared" si="520"/>
        <v>46569</v>
      </c>
      <c r="Q137" s="141">
        <f t="shared" si="520"/>
        <v>46570</v>
      </c>
      <c r="R137" s="142">
        <f t="shared" si="520"/>
        <v>46571</v>
      </c>
      <c r="S137" s="143">
        <f t="shared" si="520"/>
        <v>46572</v>
      </c>
      <c r="T137" s="135">
        <f t="shared" ref="T137" si="521">COUNTIF(M138:S138,"★")</f>
        <v>0</v>
      </c>
      <c r="U137" s="135"/>
      <c r="V137" s="135" t="str">
        <f>TEXT(M137,"YYYY-MM")</f>
        <v>2027-06</v>
      </c>
      <c r="W137" s="140" cm="1">
        <f t="array" ref="W137">SUMPRODUCT((M137:S137&gt;=$N$8)*(M137:S137 &lt;= $N$9)*(TEXT(M137:S137,"yyyy-mm")=V137)*(M138:S138 = "●"))</f>
        <v>0</v>
      </c>
      <c r="X137" s="140" cm="1">
        <f t="array" ref="X137">SUMPRODUCT((R137:S137&gt;=$N$8)*(R137:S137 &lt;= $N$9)*(TEXT(R137:S137,"yyyy-mm")=V137)*(R138:S138 = "▲"))</f>
        <v>0</v>
      </c>
      <c r="Y137" s="140" cm="1">
        <f t="array" ref="Y137">SUMPRODUCT((M137:S137&gt;=$N$8)*(M137:S137 &lt;= $N$9)*(TEXT(M137:S137,"yyyy-mm")=V137)*(M138:S138 = "★"))</f>
        <v>0</v>
      </c>
      <c r="Z137" s="135"/>
      <c r="AA137" s="135"/>
      <c r="AB137" s="132">
        <v>110</v>
      </c>
      <c r="AC137" s="141">
        <f>AI135+1</f>
        <v>46713</v>
      </c>
      <c r="AD137" s="141">
        <f t="shared" ref="AD137:AI137" si="522">AC137+1</f>
        <v>46714</v>
      </c>
      <c r="AE137" s="141">
        <f t="shared" si="522"/>
        <v>46715</v>
      </c>
      <c r="AF137" s="141">
        <f t="shared" si="522"/>
        <v>46716</v>
      </c>
      <c r="AG137" s="141">
        <f t="shared" si="522"/>
        <v>46717</v>
      </c>
      <c r="AH137" s="142">
        <f t="shared" si="522"/>
        <v>46718</v>
      </c>
      <c r="AI137" s="143">
        <f t="shared" si="522"/>
        <v>46719</v>
      </c>
      <c r="AJ137" s="68">
        <f t="shared" ref="AJ137" si="523">COUNTIF(AC138:AI138,"★")</f>
        <v>0</v>
      </c>
      <c r="AK137" s="68"/>
      <c r="AL137" s="68" t="str">
        <f>TEXT(AC137,"YYYY-MM")</f>
        <v>2027-11</v>
      </c>
      <c r="AM137" s="69" cm="1">
        <f t="array" ref="AM137">SUMPRODUCT((AC137:AI137&gt;=$N$8)*(AC137:AI137 &lt;= $N$9)*(TEXT(AC137:AI137,"yyyy-mm")=AL137)*(AC138:AI138 = "●"))</f>
        <v>0</v>
      </c>
      <c r="AN137" s="69" cm="1">
        <f t="array" ref="AN137">SUMPRODUCT((AH137:AI137&gt;=$N$8)*(AH137:AI137 &lt;= $N$9)*(TEXT(AH137:AI137,"yyyy-mm")=AL137)*(AH138:AI138 = "▲"))</f>
        <v>0</v>
      </c>
      <c r="AO137" s="69" cm="1">
        <f t="array" ref="AO137">SUMPRODUCT((AC137:AI137&gt;=$N$8)*(AC137:AI137 &lt;= $N$9)*(TEXT(AC137:AI137,"yyyy-mm")=AL137)*(AC138:AI138 = "★"))</f>
        <v>0</v>
      </c>
      <c r="AP137" s="68"/>
      <c r="AQ137" s="19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3"/>
    </row>
    <row r="138" spans="10:55" s="8" customFormat="1" ht="19.5" customHeight="1" thickBot="1" x14ac:dyDescent="0.5">
      <c r="J138" s="86"/>
      <c r="K138" s="135" t="str">
        <f t="shared" ref="K138" si="524">IF(U138&gt;=0.285,"OK","NG")</f>
        <v>NG</v>
      </c>
      <c r="L138" s="136"/>
      <c r="M138" s="144"/>
      <c r="N138" s="144"/>
      <c r="O138" s="144"/>
      <c r="P138" s="144"/>
      <c r="Q138" s="144"/>
      <c r="R138" s="145"/>
      <c r="S138" s="146"/>
      <c r="T138" s="135">
        <f t="shared" ref="T138" si="525">COUNTIF(M138:S138,"●")</f>
        <v>0</v>
      </c>
      <c r="U138" s="147">
        <f t="shared" ref="U138" si="526">IF(COUNTA(M138:S138)=0,-1,IF(OR(COUNTIF(M138:S138,"▲")&gt;6,AND(M137&lt;$N$9,$N$9&lt;S137)),0.285,IF(T137+T138=0,0,T138/(T138+T137))))</f>
        <v>-1</v>
      </c>
      <c r="V138" s="135" t="str">
        <f>TEXT(S137,"YYYY-MM")</f>
        <v>2027-07</v>
      </c>
      <c r="W138" s="140" cm="1">
        <f t="array" ref="W138">IF(V138=V137,0,SUMPRODUCT((M137:S137&gt;=$N$8)*(M137:S137 &lt;= $N$9)*(TEXT(M137:S137,"yyyy-mm")=V138)*(M138:S138 = "●")))</f>
        <v>0</v>
      </c>
      <c r="X138" s="140" cm="1">
        <f t="array" ref="X138">IF(V138=V137,0,SUMPRODUCT((M137:S137&gt;=$N$8)*(M137:S137 &lt;= $N$9)*(TEXT(M137:S137,"yyyy-mm")=V138)*(M138:S138 = "▲")))</f>
        <v>0</v>
      </c>
      <c r="Y138" s="140" cm="1">
        <f t="array" ref="Y138">IF(V138=V137,0,SUMPRODUCT((M137:S137&gt;=$N$8)*(M137:S137 &lt;= $N$9)*(TEXT(M137:S137,"yyyy-mm")=V138)*(M138:S138 = "★")))</f>
        <v>0</v>
      </c>
      <c r="Z138" s="135"/>
      <c r="AA138" s="135" t="str">
        <f t="shared" ref="AA138" si="527">IF(AK138&gt;=0.285,"OK","NG")</f>
        <v>NG</v>
      </c>
      <c r="AB138" s="136"/>
      <c r="AC138" s="144"/>
      <c r="AD138" s="144"/>
      <c r="AE138" s="144"/>
      <c r="AF138" s="144"/>
      <c r="AG138" s="144"/>
      <c r="AH138" s="145"/>
      <c r="AI138" s="146"/>
      <c r="AJ138" s="68">
        <f t="shared" ref="AJ138" si="528">COUNTIF(AC138:AI138,"●")</f>
        <v>0</v>
      </c>
      <c r="AK138" s="70">
        <f t="shared" ref="AK138" si="529">IF(COUNTA(AC138:AI138)=0,-1,IF(OR(COUNTIF(AC138:AI138,"▲")&gt;6,AND(AC137&lt;$N$9,$N$9&lt;AI137)),0.285,IF(AJ137+AJ138=0,0,AJ138/(AJ138+AJ137))))</f>
        <v>-1</v>
      </c>
      <c r="AL138" s="68" t="str">
        <f>TEXT(AI137,"YYYY-MM")</f>
        <v>2027-11</v>
      </c>
      <c r="AM138" s="69" cm="1">
        <f t="array" ref="AM138">IF(AL138=AL137,0,SUMPRODUCT((AC137:AI137&gt;=$N$8)*(AC137:AI137 &lt;= $N$9)*(TEXT(AC137:AI137,"yyyy-mm")=AL138)*(AC138:AI138 = "●")))</f>
        <v>0</v>
      </c>
      <c r="AN138" s="69" cm="1">
        <f t="array" ref="AN138">IF(AL138=AL137,0,SUMPRODUCT((AC137:AI137&gt;=$N$8)*(AC137:AI137 &lt;= $N$9)*(TEXT(AC137:AI137,"yyyy-mm")=AL138)*(AC138:AI138 = "▲")))</f>
        <v>0</v>
      </c>
      <c r="AO138" s="69" cm="1">
        <f t="array" ref="AO138">IF(AL138=AL137,0,SUMPRODUCT((AC137:AI137&gt;=$N$8)*(AC137:AI137 &lt;= $N$9)*(TEXT(AC137:AI137,"yyyy-mm")=AL138)*(AC138:AI138 = "★")))</f>
        <v>0</v>
      </c>
      <c r="AP138" s="68"/>
      <c r="AQ138" s="19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3"/>
    </row>
    <row r="139" spans="10:55" s="8" customFormat="1" ht="19.5" customHeight="1" x14ac:dyDescent="0.45">
      <c r="J139" s="86"/>
      <c r="K139" s="135"/>
      <c r="L139" s="132">
        <v>90</v>
      </c>
      <c r="M139" s="141">
        <f>S137+1</f>
        <v>46573</v>
      </c>
      <c r="N139" s="141">
        <f t="shared" ref="N139:S139" si="530">M139+1</f>
        <v>46574</v>
      </c>
      <c r="O139" s="141">
        <f t="shared" si="530"/>
        <v>46575</v>
      </c>
      <c r="P139" s="141">
        <f t="shared" si="530"/>
        <v>46576</v>
      </c>
      <c r="Q139" s="141">
        <f t="shared" si="530"/>
        <v>46577</v>
      </c>
      <c r="R139" s="142">
        <f t="shared" si="530"/>
        <v>46578</v>
      </c>
      <c r="S139" s="143">
        <f t="shared" si="530"/>
        <v>46579</v>
      </c>
      <c r="T139" s="135">
        <f t="shared" ref="T139" si="531">COUNTIF(M140:S140,"★")</f>
        <v>0</v>
      </c>
      <c r="U139" s="135"/>
      <c r="V139" s="135" t="str">
        <f>TEXT(M139,"YYYY-MM")</f>
        <v>2027-07</v>
      </c>
      <c r="W139" s="140" cm="1">
        <f t="array" ref="W139">SUMPRODUCT((M139:S139&gt;=$N$8)*(M139:S139 &lt;= $N$9)*(TEXT(M139:S139,"yyyy-mm")=V139)*(M140:S140 = "●"))</f>
        <v>0</v>
      </c>
      <c r="X139" s="140" cm="1">
        <f t="array" ref="X139">SUMPRODUCT((R139:S139&gt;=$N$8)*(R139:S139 &lt;= $N$9)*(TEXT(R139:S139,"yyyy-mm")=V139)*(R140:S140 = "▲"))</f>
        <v>0</v>
      </c>
      <c r="Y139" s="140" cm="1">
        <f t="array" ref="Y139">SUMPRODUCT((M139:S139&gt;=$N$8)*(M139:S139 &lt;= $N$9)*(TEXT(M139:S139,"yyyy-mm")=V139)*(M140:S140 = "★"))</f>
        <v>0</v>
      </c>
      <c r="Z139" s="135"/>
      <c r="AA139" s="135"/>
      <c r="AB139" s="132">
        <v>111</v>
      </c>
      <c r="AC139" s="141">
        <f>AI137+1</f>
        <v>46720</v>
      </c>
      <c r="AD139" s="141">
        <f t="shared" ref="AD139:AI139" si="532">AC139+1</f>
        <v>46721</v>
      </c>
      <c r="AE139" s="141">
        <f t="shared" si="532"/>
        <v>46722</v>
      </c>
      <c r="AF139" s="141">
        <f t="shared" si="532"/>
        <v>46723</v>
      </c>
      <c r="AG139" s="141">
        <f t="shared" si="532"/>
        <v>46724</v>
      </c>
      <c r="AH139" s="142">
        <f t="shared" si="532"/>
        <v>46725</v>
      </c>
      <c r="AI139" s="143">
        <f t="shared" si="532"/>
        <v>46726</v>
      </c>
      <c r="AJ139" s="68">
        <f t="shared" ref="AJ139" si="533">COUNTIF(AC140:AI140,"★")</f>
        <v>0</v>
      </c>
      <c r="AK139" s="68"/>
      <c r="AL139" s="68" t="str">
        <f>TEXT(AC139,"YYYY-MM")</f>
        <v>2027-11</v>
      </c>
      <c r="AM139" s="69" cm="1">
        <f t="array" ref="AM139">SUMPRODUCT((AC139:AI139&gt;=$N$8)*(AC139:AI139 &lt;= $N$9)*(TEXT(AC139:AI139,"yyyy-mm")=AL139)*(AC140:AI140 = "●"))</f>
        <v>0</v>
      </c>
      <c r="AN139" s="69" cm="1">
        <f t="array" ref="AN139">SUMPRODUCT((AH139:AI139&gt;=$N$8)*(AH139:AI139 &lt;= $N$9)*(TEXT(AH139:AI139,"yyyy-mm")=AL139)*(AH140:AI140 = "▲"))</f>
        <v>0</v>
      </c>
      <c r="AO139" s="69" cm="1">
        <f t="array" ref="AO139">SUMPRODUCT((AC139:AI139&gt;=$N$8)*(AC139:AI139 &lt;= $N$9)*(TEXT(AC139:AI139,"yyyy-mm")=AL139)*(AC140:AI140 = "★"))</f>
        <v>0</v>
      </c>
      <c r="AP139" s="68"/>
      <c r="AQ139" s="19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3"/>
    </row>
    <row r="140" spans="10:55" s="8" customFormat="1" ht="19.5" customHeight="1" thickBot="1" x14ac:dyDescent="0.5">
      <c r="J140" s="86"/>
      <c r="K140" s="135" t="str">
        <f t="shared" ref="K140" si="534">IF(U140&gt;=0.285,"OK","NG")</f>
        <v>NG</v>
      </c>
      <c r="L140" s="136"/>
      <c r="M140" s="144"/>
      <c r="N140" s="144"/>
      <c r="O140" s="144"/>
      <c r="P140" s="144"/>
      <c r="Q140" s="144"/>
      <c r="R140" s="145"/>
      <c r="S140" s="146"/>
      <c r="T140" s="135">
        <f t="shared" ref="T140" si="535">COUNTIF(M140:S140,"●")</f>
        <v>0</v>
      </c>
      <c r="U140" s="147">
        <f t="shared" ref="U140" si="536">IF(COUNTA(M140:S140)=0,-1,IF(OR(COUNTIF(M140:S140,"▲")&gt;6,AND(M139&lt;$N$9,$N$9&lt;S139)),0.285,IF(T139+T140=0,0,T140/(T140+T139))))</f>
        <v>-1</v>
      </c>
      <c r="V140" s="135" t="str">
        <f>TEXT(S139,"YYYY-MM")</f>
        <v>2027-07</v>
      </c>
      <c r="W140" s="140" cm="1">
        <f t="array" ref="W140">IF(V140=V139,0,SUMPRODUCT((M139:S139&gt;=$N$8)*(M139:S139 &lt;= $N$9)*(TEXT(M139:S139,"yyyy-mm")=V140)*(M140:S140 = "●")))</f>
        <v>0</v>
      </c>
      <c r="X140" s="140" cm="1">
        <f t="array" ref="X140">IF(V140=V139,0,SUMPRODUCT((M139:S139&gt;=$N$8)*(M139:S139 &lt;= $N$9)*(TEXT(M139:S139,"yyyy-mm")=V140)*(M140:S140 = "▲")))</f>
        <v>0</v>
      </c>
      <c r="Y140" s="140" cm="1">
        <f t="array" ref="Y140">IF(V140=V139,0,SUMPRODUCT((M139:S139&gt;=$N$8)*(M139:S139 &lt;= $N$9)*(TEXT(M139:S139,"yyyy-mm")=V140)*(M140:S140 = "★")))</f>
        <v>0</v>
      </c>
      <c r="Z140" s="135"/>
      <c r="AA140" s="135" t="str">
        <f t="shared" ref="AA140" si="537">IF(AK140&gt;=0.285,"OK","NG")</f>
        <v>NG</v>
      </c>
      <c r="AB140" s="136"/>
      <c r="AC140" s="144"/>
      <c r="AD140" s="144"/>
      <c r="AE140" s="144"/>
      <c r="AF140" s="144"/>
      <c r="AG140" s="144"/>
      <c r="AH140" s="145"/>
      <c r="AI140" s="146"/>
      <c r="AJ140" s="68">
        <f t="shared" ref="AJ140" si="538">COUNTIF(AC140:AI140,"●")</f>
        <v>0</v>
      </c>
      <c r="AK140" s="70">
        <f t="shared" ref="AK140" si="539">IF(COUNTA(AC140:AI140)=0,-1,IF(OR(COUNTIF(AC140:AI140,"▲")&gt;6,AND(AC139&lt;$N$9,$N$9&lt;AI139)),0.285,IF(AJ139+AJ140=0,0,AJ140/(AJ140+AJ139))))</f>
        <v>-1</v>
      </c>
      <c r="AL140" s="68" t="str">
        <f>TEXT(AI139,"YYYY-MM")</f>
        <v>2027-12</v>
      </c>
      <c r="AM140" s="69" cm="1">
        <f t="array" ref="AM140">IF(AL140=AL139,0,SUMPRODUCT((AC139:AI139&gt;=$N$8)*(AC139:AI139 &lt;= $N$9)*(TEXT(AC139:AI139,"yyyy-mm")=AL140)*(AC140:AI140 = "●")))</f>
        <v>0</v>
      </c>
      <c r="AN140" s="69" cm="1">
        <f t="array" ref="AN140">IF(AL140=AL139,0,SUMPRODUCT((AC139:AI139&gt;=$N$8)*(AC139:AI139 &lt;= $N$9)*(TEXT(AC139:AI139,"yyyy-mm")=AL140)*(AC140:AI140 = "▲")))</f>
        <v>0</v>
      </c>
      <c r="AO140" s="69" cm="1">
        <f t="array" ref="AO140">IF(AL140=AL139,0,SUMPRODUCT((AC139:AI139&gt;=$N$8)*(AC139:AI139 &lt;= $N$9)*(TEXT(AC139:AI139,"yyyy-mm")=AL140)*(AC140:AI140 = "★")))</f>
        <v>0</v>
      </c>
      <c r="AP140" s="68"/>
      <c r="AQ140" s="19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3"/>
    </row>
    <row r="141" spans="10:55" s="8" customFormat="1" ht="19.5" customHeight="1" x14ac:dyDescent="0.45">
      <c r="J141" s="86"/>
      <c r="K141" s="135"/>
      <c r="L141" s="132">
        <v>91</v>
      </c>
      <c r="M141" s="141">
        <f>S139+1</f>
        <v>46580</v>
      </c>
      <c r="N141" s="141">
        <f t="shared" ref="N141:S141" si="540">M141+1</f>
        <v>46581</v>
      </c>
      <c r="O141" s="141">
        <f t="shared" si="540"/>
        <v>46582</v>
      </c>
      <c r="P141" s="141">
        <f t="shared" si="540"/>
        <v>46583</v>
      </c>
      <c r="Q141" s="141">
        <f t="shared" si="540"/>
        <v>46584</v>
      </c>
      <c r="R141" s="142">
        <f t="shared" si="540"/>
        <v>46585</v>
      </c>
      <c r="S141" s="143">
        <f t="shared" si="540"/>
        <v>46586</v>
      </c>
      <c r="T141" s="135">
        <f t="shared" ref="T141" si="541">COUNTIF(M142:S142,"★")</f>
        <v>0</v>
      </c>
      <c r="U141" s="135"/>
      <c r="V141" s="135" t="str">
        <f t="shared" ref="V141" si="542">TEXT(M141,"YYYY-MM")</f>
        <v>2027-07</v>
      </c>
      <c r="W141" s="140" cm="1">
        <f t="array" ref="W141">SUMPRODUCT((M141:S141&gt;=$N$8)*(M141:S141 &lt;= $N$9)*(TEXT(M141:S141,"yyyy-mm")=V141)*(M142:S142 = "●"))</f>
        <v>0</v>
      </c>
      <c r="X141" s="140" cm="1">
        <f t="array" ref="X141">SUMPRODUCT((R141:S141&gt;=$N$8)*(R141:S141 &lt;= $N$9)*(TEXT(R141:S141,"yyyy-mm")=V141)*(R142:S142 = "▲"))</f>
        <v>0</v>
      </c>
      <c r="Y141" s="140" cm="1">
        <f t="array" ref="Y141">SUMPRODUCT((M141:S141&gt;=$N$8)*(M141:S141 &lt;= $N$9)*(TEXT(M141:S141,"yyyy-mm")=V141)*(M142:S142 = "★"))</f>
        <v>0</v>
      </c>
      <c r="Z141" s="135"/>
      <c r="AA141" s="135"/>
      <c r="AB141" s="132">
        <v>112</v>
      </c>
      <c r="AC141" s="141">
        <f>AI139+1</f>
        <v>46727</v>
      </c>
      <c r="AD141" s="141">
        <f t="shared" ref="AD141:AI141" si="543">AC141+1</f>
        <v>46728</v>
      </c>
      <c r="AE141" s="141">
        <f t="shared" si="543"/>
        <v>46729</v>
      </c>
      <c r="AF141" s="141">
        <f t="shared" si="543"/>
        <v>46730</v>
      </c>
      <c r="AG141" s="141">
        <f t="shared" si="543"/>
        <v>46731</v>
      </c>
      <c r="AH141" s="142">
        <f t="shared" si="543"/>
        <v>46732</v>
      </c>
      <c r="AI141" s="143">
        <f t="shared" si="543"/>
        <v>46733</v>
      </c>
      <c r="AJ141" s="68">
        <f t="shared" ref="AJ141" si="544">COUNTIF(AC142:AI142,"★")</f>
        <v>0</v>
      </c>
      <c r="AK141" s="68"/>
      <c r="AL141" s="68" t="str">
        <f t="shared" ref="AL141" si="545">TEXT(AC141,"YYYY-MM")</f>
        <v>2027-12</v>
      </c>
      <c r="AM141" s="69" cm="1">
        <f t="array" ref="AM141">SUMPRODUCT((AC141:AI141&gt;=$N$8)*(AC141:AI141 &lt;= $N$9)*(TEXT(AC141:AI141,"yyyy-mm")=AL141)*(AC142:AI142 = "●"))</f>
        <v>0</v>
      </c>
      <c r="AN141" s="69" cm="1">
        <f t="array" ref="AN141">SUMPRODUCT((AH141:AI141&gt;=$N$8)*(AH141:AI141 &lt;= $N$9)*(TEXT(AH141:AI141,"yyyy-mm")=AL141)*(AH142:AI142 = "▲"))</f>
        <v>0</v>
      </c>
      <c r="AO141" s="69" cm="1">
        <f t="array" ref="AO141">SUMPRODUCT((AC141:AI141&gt;=$N$8)*(AC141:AI141 &lt;= $N$9)*(TEXT(AC141:AI141,"yyyy-mm")=AL141)*(AC142:AI142 = "★"))</f>
        <v>0</v>
      </c>
      <c r="AP141" s="68"/>
      <c r="AQ141" s="19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3"/>
    </row>
    <row r="142" spans="10:55" s="8" customFormat="1" ht="19.5" customHeight="1" thickBot="1" x14ac:dyDescent="0.5">
      <c r="J142" s="86"/>
      <c r="K142" s="135" t="str">
        <f t="shared" ref="K142" si="546">IF(U142&gt;=0.285,"OK","NG")</f>
        <v>NG</v>
      </c>
      <c r="L142" s="136"/>
      <c r="M142" s="144"/>
      <c r="N142" s="144"/>
      <c r="O142" s="144"/>
      <c r="P142" s="144"/>
      <c r="Q142" s="144"/>
      <c r="R142" s="145"/>
      <c r="S142" s="146"/>
      <c r="T142" s="135">
        <f t="shared" ref="T142" si="547">COUNTIF(M142:S142,"●")</f>
        <v>0</v>
      </c>
      <c r="U142" s="147">
        <f t="shared" ref="U142" si="548">IF(COUNTA(M142:S142)=0,-1,IF(OR(COUNTIF(M142:S142,"▲")&gt;6,AND(M141&lt;$N$9,$N$9&lt;S141)),0.285,IF(T141+T142=0,0,T142/(T142+T141))))</f>
        <v>-1</v>
      </c>
      <c r="V142" s="135" t="str">
        <f t="shared" ref="V142" si="549">TEXT(S141,"YYYY-MM")</f>
        <v>2027-07</v>
      </c>
      <c r="W142" s="140" cm="1">
        <f t="array" ref="W142">IF(V142=V141,0,SUMPRODUCT((M141:S141&gt;=$N$8)*(M141:S141 &lt;= $N$9)*(TEXT(M141:S141,"yyyy-mm")=V142)*(M142:S142 = "●")))</f>
        <v>0</v>
      </c>
      <c r="X142" s="140" cm="1">
        <f t="array" ref="X142">IF(V142=V141,0,SUMPRODUCT((M141:S141&gt;=$N$8)*(M141:S141 &lt;= $N$9)*(TEXT(M141:S141,"yyyy-mm")=V142)*(M142:S142 = "▲")))</f>
        <v>0</v>
      </c>
      <c r="Y142" s="140" cm="1">
        <f t="array" ref="Y142">IF(V142=V141,0,SUMPRODUCT((M141:S141&gt;=$N$8)*(M141:S141 &lt;= $N$9)*(TEXT(M141:S141,"yyyy-mm")=V142)*(M142:S142 = "★")))</f>
        <v>0</v>
      </c>
      <c r="Z142" s="135"/>
      <c r="AA142" s="135" t="str">
        <f t="shared" ref="AA142" si="550">IF(AK142&gt;=0.285,"OK","NG")</f>
        <v>NG</v>
      </c>
      <c r="AB142" s="136"/>
      <c r="AC142" s="144"/>
      <c r="AD142" s="144"/>
      <c r="AE142" s="144"/>
      <c r="AF142" s="144"/>
      <c r="AG142" s="144"/>
      <c r="AH142" s="145"/>
      <c r="AI142" s="146"/>
      <c r="AJ142" s="68">
        <f t="shared" ref="AJ142" si="551">COUNTIF(AC142:AI142,"●")</f>
        <v>0</v>
      </c>
      <c r="AK142" s="70">
        <f t="shared" ref="AK142" si="552">IF(COUNTA(AC142:AI142)=0,-1,IF(OR(COUNTIF(AC142:AI142,"▲")&gt;6,AND(AC141&lt;$N$9,$N$9&lt;AI141)),0.285,IF(AJ141+AJ142=0,0,AJ142/(AJ142+AJ141))))</f>
        <v>-1</v>
      </c>
      <c r="AL142" s="68" t="str">
        <f t="shared" ref="AL142" si="553">TEXT(AI141,"YYYY-MM")</f>
        <v>2027-12</v>
      </c>
      <c r="AM142" s="69" cm="1">
        <f t="array" ref="AM142">IF(AL142=AL141,0,SUMPRODUCT((AC141:AI141&gt;=$N$8)*(AC141:AI141 &lt;= $N$9)*(TEXT(AC141:AI141,"yyyy-mm")=AL142)*(AC142:AI142 = "●")))</f>
        <v>0</v>
      </c>
      <c r="AN142" s="69" cm="1">
        <f t="array" ref="AN142">IF(AL142=AL141,0,SUMPRODUCT((AC141:AI141&gt;=$N$8)*(AC141:AI141 &lt;= $N$9)*(TEXT(AC141:AI141,"yyyy-mm")=AL142)*(AC142:AI142 = "▲")))</f>
        <v>0</v>
      </c>
      <c r="AO142" s="69" cm="1">
        <f t="array" ref="AO142">IF(AL142=AL141,0,SUMPRODUCT((AC141:AI141&gt;=$N$8)*(AC141:AI141 &lt;= $N$9)*(TEXT(AC141:AI141,"yyyy-mm")=AL142)*(AC142:AI142 = "★")))</f>
        <v>0</v>
      </c>
      <c r="AP142" s="68"/>
      <c r="AQ142" s="19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3"/>
    </row>
    <row r="143" spans="10:55" s="8" customFormat="1" ht="19.5" customHeight="1" x14ac:dyDescent="0.45">
      <c r="J143" s="86"/>
      <c r="K143" s="135"/>
      <c r="L143" s="132">
        <v>92</v>
      </c>
      <c r="M143" s="141">
        <f>S141+1</f>
        <v>46587</v>
      </c>
      <c r="N143" s="141">
        <f t="shared" ref="N143:S143" si="554">M143+1</f>
        <v>46588</v>
      </c>
      <c r="O143" s="141">
        <f t="shared" si="554"/>
        <v>46589</v>
      </c>
      <c r="P143" s="141">
        <f t="shared" si="554"/>
        <v>46590</v>
      </c>
      <c r="Q143" s="141">
        <f t="shared" si="554"/>
        <v>46591</v>
      </c>
      <c r="R143" s="142">
        <f t="shared" si="554"/>
        <v>46592</v>
      </c>
      <c r="S143" s="143">
        <f t="shared" si="554"/>
        <v>46593</v>
      </c>
      <c r="T143" s="135">
        <f t="shared" ref="T143" si="555">COUNTIF(M144:S144,"★")</f>
        <v>0</v>
      </c>
      <c r="U143" s="135"/>
      <c r="V143" s="135" t="str">
        <f t="shared" ref="V143" si="556">TEXT(M143,"YYYY-MM")</f>
        <v>2027-07</v>
      </c>
      <c r="W143" s="140" cm="1">
        <f t="array" ref="W143">SUMPRODUCT((M143:S143&gt;=$N$8)*(M143:S143 &lt;= $N$9)*(TEXT(M143:S143,"yyyy-mm")=V143)*(M144:S144 = "●"))</f>
        <v>0</v>
      </c>
      <c r="X143" s="140" cm="1">
        <f t="array" ref="X143">SUMPRODUCT((R143:S143&gt;=$N$8)*(R143:S143 &lt;= $N$9)*(TEXT(R143:S143,"yyyy-mm")=V143)*(R144:S144 = "▲"))</f>
        <v>0</v>
      </c>
      <c r="Y143" s="140" cm="1">
        <f t="array" ref="Y143">SUMPRODUCT((M143:S143&gt;=$N$8)*(M143:S143 &lt;= $N$9)*(TEXT(M143:S143,"yyyy-mm")=V143)*(M144:S144 = "★"))</f>
        <v>0</v>
      </c>
      <c r="Z143" s="135"/>
      <c r="AA143" s="135"/>
      <c r="AB143" s="132">
        <v>113</v>
      </c>
      <c r="AC143" s="141">
        <f>AI141+1</f>
        <v>46734</v>
      </c>
      <c r="AD143" s="141">
        <f t="shared" ref="AD143:AI143" si="557">AC143+1</f>
        <v>46735</v>
      </c>
      <c r="AE143" s="141">
        <f t="shared" si="557"/>
        <v>46736</v>
      </c>
      <c r="AF143" s="141">
        <f t="shared" si="557"/>
        <v>46737</v>
      </c>
      <c r="AG143" s="141">
        <f t="shared" si="557"/>
        <v>46738</v>
      </c>
      <c r="AH143" s="142">
        <f t="shared" si="557"/>
        <v>46739</v>
      </c>
      <c r="AI143" s="143">
        <f t="shared" si="557"/>
        <v>46740</v>
      </c>
      <c r="AJ143" s="68">
        <f t="shared" ref="AJ143" si="558">COUNTIF(AC144:AI144,"★")</f>
        <v>0</v>
      </c>
      <c r="AK143" s="68"/>
      <c r="AL143" s="68" t="str">
        <f t="shared" ref="AL143" si="559">TEXT(AC143,"YYYY-MM")</f>
        <v>2027-12</v>
      </c>
      <c r="AM143" s="69" cm="1">
        <f t="array" ref="AM143">SUMPRODUCT((AC143:AI143&gt;=$N$8)*(AC143:AI143 &lt;= $N$9)*(TEXT(AC143:AI143,"yyyy-mm")=AL143)*(AC144:AI144 = "●"))</f>
        <v>0</v>
      </c>
      <c r="AN143" s="69" cm="1">
        <f t="array" ref="AN143">SUMPRODUCT((AH143:AI143&gt;=$N$8)*(AH143:AI143 &lt;= $N$9)*(TEXT(AH143:AI143,"yyyy-mm")=AL143)*(AH144:AI144 = "▲"))</f>
        <v>0</v>
      </c>
      <c r="AO143" s="69" cm="1">
        <f t="array" ref="AO143">SUMPRODUCT((AC143:AI143&gt;=$N$8)*(AC143:AI143 &lt;= $N$9)*(TEXT(AC143:AI143,"yyyy-mm")=AL143)*(AC144:AI144 = "★"))</f>
        <v>0</v>
      </c>
      <c r="AP143" s="68"/>
      <c r="AQ143" s="19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3"/>
    </row>
    <row r="144" spans="10:55" s="8" customFormat="1" ht="19.5" customHeight="1" thickBot="1" x14ac:dyDescent="0.5">
      <c r="J144" s="86"/>
      <c r="K144" s="135" t="str">
        <f t="shared" ref="K144" si="560">IF(U144&gt;=0.285,"OK","NG")</f>
        <v>NG</v>
      </c>
      <c r="L144" s="136"/>
      <c r="M144" s="144"/>
      <c r="N144" s="144"/>
      <c r="O144" s="144"/>
      <c r="P144" s="144"/>
      <c r="Q144" s="144"/>
      <c r="R144" s="145"/>
      <c r="S144" s="146"/>
      <c r="T144" s="135">
        <f t="shared" ref="T144" si="561">COUNTIF(M144:S144,"●")</f>
        <v>0</v>
      </c>
      <c r="U144" s="147">
        <f t="shared" ref="U144" si="562">IF(COUNTA(M144:S144)=0,-1,IF(OR(COUNTIF(M144:S144,"▲")&gt;6,AND(M143&lt;$N$9,$N$9&lt;S143)),0.285,IF(T143+T144=0,0,T144/(T144+T143))))</f>
        <v>-1</v>
      </c>
      <c r="V144" s="135" t="str">
        <f t="shared" ref="V144" si="563">TEXT(S143,"YYYY-MM")</f>
        <v>2027-07</v>
      </c>
      <c r="W144" s="140" cm="1">
        <f t="array" ref="W144">IF(V144=V143,0,SUMPRODUCT((M143:S143&gt;=$N$8)*(M143:S143 &lt;= $N$9)*(TEXT(M143:S143,"yyyy-mm")=V144)*(M144:S144 = "●")))</f>
        <v>0</v>
      </c>
      <c r="X144" s="140" cm="1">
        <f t="array" ref="X144">IF(V144=V143,0,SUMPRODUCT((M143:S143&gt;=$N$8)*(M143:S143 &lt;= $N$9)*(TEXT(M143:S143,"yyyy-mm")=V144)*(M144:S144 = "▲")))</f>
        <v>0</v>
      </c>
      <c r="Y144" s="140" cm="1">
        <f t="array" ref="Y144">IF(V144=V143,0,SUMPRODUCT((M143:S143&gt;=$N$8)*(M143:S143 &lt;= $N$9)*(TEXT(M143:S143,"yyyy-mm")=V144)*(M144:S144 = "★")))</f>
        <v>0</v>
      </c>
      <c r="Z144" s="135"/>
      <c r="AA144" s="135" t="str">
        <f t="shared" ref="AA144" si="564">IF(AK144&gt;=0.285,"OK","NG")</f>
        <v>NG</v>
      </c>
      <c r="AB144" s="136"/>
      <c r="AC144" s="144"/>
      <c r="AD144" s="144"/>
      <c r="AE144" s="144"/>
      <c r="AF144" s="144"/>
      <c r="AG144" s="144"/>
      <c r="AH144" s="145"/>
      <c r="AI144" s="146"/>
      <c r="AJ144" s="68">
        <f t="shared" ref="AJ144" si="565">COUNTIF(AC144:AI144,"●")</f>
        <v>0</v>
      </c>
      <c r="AK144" s="70">
        <f t="shared" ref="AK144" si="566">IF(COUNTA(AC144:AI144)=0,-1,IF(OR(COUNTIF(AC144:AI144,"▲")&gt;6,AND(AC143&lt;$N$9,$N$9&lt;AI143)),0.285,IF(AJ143+AJ144=0,0,AJ144/(AJ144+AJ143))))</f>
        <v>-1</v>
      </c>
      <c r="AL144" s="68" t="str">
        <f t="shared" ref="AL144" si="567">TEXT(AI143,"YYYY-MM")</f>
        <v>2027-12</v>
      </c>
      <c r="AM144" s="69" cm="1">
        <f t="array" ref="AM144">IF(AL144=AL143,0,SUMPRODUCT((AC143:AI143&gt;=$N$8)*(AC143:AI143 &lt;= $N$9)*(TEXT(AC143:AI143,"yyyy-mm")=AL144)*(AC144:AI144 = "●")))</f>
        <v>0</v>
      </c>
      <c r="AN144" s="69" cm="1">
        <f t="array" ref="AN144">IF(AL144=AL143,0,SUMPRODUCT((AC143:AI143&gt;=$N$8)*(AC143:AI143 &lt;= $N$9)*(TEXT(AC143:AI143,"yyyy-mm")=AL144)*(AC144:AI144 = "▲")))</f>
        <v>0</v>
      </c>
      <c r="AO144" s="69" cm="1">
        <f t="array" ref="AO144">IF(AL144=AL143,0,SUMPRODUCT((AC143:AI143&gt;=$N$8)*(AC143:AI143 &lt;= $N$9)*(TEXT(AC143:AI143,"yyyy-mm")=AL144)*(AC144:AI144 = "★")))</f>
        <v>0</v>
      </c>
      <c r="AP144" s="68"/>
      <c r="AQ144" s="19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3"/>
    </row>
    <row r="145" spans="10:55" s="8" customFormat="1" ht="19.5" customHeight="1" x14ac:dyDescent="0.45">
      <c r="J145" s="86"/>
      <c r="K145" s="135"/>
      <c r="L145" s="132">
        <v>93</v>
      </c>
      <c r="M145" s="141">
        <f>S143+1</f>
        <v>46594</v>
      </c>
      <c r="N145" s="141">
        <f t="shared" ref="N145:S145" si="568">M145+1</f>
        <v>46595</v>
      </c>
      <c r="O145" s="141">
        <f t="shared" si="568"/>
        <v>46596</v>
      </c>
      <c r="P145" s="141">
        <f t="shared" si="568"/>
        <v>46597</v>
      </c>
      <c r="Q145" s="141">
        <f t="shared" si="568"/>
        <v>46598</v>
      </c>
      <c r="R145" s="142">
        <f t="shared" si="568"/>
        <v>46599</v>
      </c>
      <c r="S145" s="143">
        <f t="shared" si="568"/>
        <v>46600</v>
      </c>
      <c r="T145" s="135">
        <f t="shared" ref="T145" si="569">COUNTIF(M146:S146,"★")</f>
        <v>0</v>
      </c>
      <c r="U145" s="135"/>
      <c r="V145" s="135" t="str">
        <f t="shared" ref="V145" si="570">TEXT(M145,"YYYY-MM")</f>
        <v>2027-07</v>
      </c>
      <c r="W145" s="140" cm="1">
        <f t="array" ref="W145">SUMPRODUCT((M145:S145&gt;=$N$8)*(M145:S145 &lt;= $N$9)*(TEXT(M145:S145,"yyyy-mm")=V145)*(M146:S146 = "●"))</f>
        <v>0</v>
      </c>
      <c r="X145" s="140" cm="1">
        <f t="array" ref="X145">SUMPRODUCT((R145:S145&gt;=$N$8)*(R145:S145 &lt;= $N$9)*(TEXT(R145:S145,"yyyy-mm")=V145)*(R146:S146 = "▲"))</f>
        <v>0</v>
      </c>
      <c r="Y145" s="140" cm="1">
        <f t="array" ref="Y145">SUMPRODUCT((M145:S145&gt;=$N$8)*(M145:S145 &lt;= $N$9)*(TEXT(M145:S145,"yyyy-mm")=V145)*(M146:S146 = "★"))</f>
        <v>0</v>
      </c>
      <c r="Z145" s="135"/>
      <c r="AA145" s="135"/>
      <c r="AB145" s="132">
        <v>114</v>
      </c>
      <c r="AC145" s="141">
        <f>AI143+1</f>
        <v>46741</v>
      </c>
      <c r="AD145" s="141">
        <f t="shared" ref="AD145:AI145" si="571">AC145+1</f>
        <v>46742</v>
      </c>
      <c r="AE145" s="141">
        <f t="shared" si="571"/>
        <v>46743</v>
      </c>
      <c r="AF145" s="141">
        <f t="shared" si="571"/>
        <v>46744</v>
      </c>
      <c r="AG145" s="141">
        <f t="shared" si="571"/>
        <v>46745</v>
      </c>
      <c r="AH145" s="142">
        <f t="shared" si="571"/>
        <v>46746</v>
      </c>
      <c r="AI145" s="143">
        <f t="shared" si="571"/>
        <v>46747</v>
      </c>
      <c r="AJ145" s="68">
        <f t="shared" ref="AJ145" si="572">COUNTIF(AC146:AI146,"★")</f>
        <v>0</v>
      </c>
      <c r="AK145" s="68"/>
      <c r="AL145" s="68" t="str">
        <f t="shared" ref="AL145" si="573">TEXT(AC145,"YYYY-MM")</f>
        <v>2027-12</v>
      </c>
      <c r="AM145" s="69" cm="1">
        <f t="array" ref="AM145">SUMPRODUCT((AC145:AI145&gt;=$N$8)*(AC145:AI145 &lt;= $N$9)*(TEXT(AC145:AI145,"yyyy-mm")=AL145)*(AC146:AI146 = "●"))</f>
        <v>0</v>
      </c>
      <c r="AN145" s="69" cm="1">
        <f t="array" ref="AN145">SUMPRODUCT((AH145:AI145&gt;=$N$8)*(AH145:AI145 &lt;= $N$9)*(TEXT(AH145:AI145,"yyyy-mm")=AL145)*(AH146:AI146 = "▲"))</f>
        <v>0</v>
      </c>
      <c r="AO145" s="69" cm="1">
        <f t="array" ref="AO145">SUMPRODUCT((AC145:AI145&gt;=$N$8)*(AC145:AI145 &lt;= $N$9)*(TEXT(AC145:AI145,"yyyy-mm")=AL145)*(AC146:AI146 = "★"))</f>
        <v>0</v>
      </c>
      <c r="AP145" s="65"/>
      <c r="AQ145" s="7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3"/>
    </row>
    <row r="146" spans="10:55" s="8" customFormat="1" ht="19.5" customHeight="1" thickBot="1" x14ac:dyDescent="0.5">
      <c r="J146" s="86"/>
      <c r="K146" s="135" t="str">
        <f t="shared" ref="K146" si="574">IF(U146&gt;=0.285,"OK","NG")</f>
        <v>NG</v>
      </c>
      <c r="L146" s="136"/>
      <c r="M146" s="144"/>
      <c r="N146" s="144"/>
      <c r="O146" s="144"/>
      <c r="P146" s="144"/>
      <c r="Q146" s="144"/>
      <c r="R146" s="145"/>
      <c r="S146" s="146"/>
      <c r="T146" s="135">
        <f t="shared" ref="T146" si="575">COUNTIF(M146:S146,"●")</f>
        <v>0</v>
      </c>
      <c r="U146" s="147">
        <f t="shared" ref="U146" si="576">IF(COUNTA(M146:S146)=0,-1,IF(OR(COUNTIF(M146:S146,"▲")&gt;6,AND(M145&lt;$N$9,$N$9&lt;S145)),0.285,IF(T145+T146=0,0,T146/(T146+T145))))</f>
        <v>-1</v>
      </c>
      <c r="V146" s="135" t="str">
        <f t="shared" ref="V146" si="577">TEXT(S145,"YYYY-MM")</f>
        <v>2027-08</v>
      </c>
      <c r="W146" s="140" cm="1">
        <f t="array" ref="W146">IF(V146=V145,0,SUMPRODUCT((M145:S145&gt;=$N$8)*(M145:S145 &lt;= $N$9)*(TEXT(M145:S145,"yyyy-mm")=V146)*(M146:S146 = "●")))</f>
        <v>0</v>
      </c>
      <c r="X146" s="140" cm="1">
        <f t="array" ref="X146">IF(V146=V145,0,SUMPRODUCT((M145:S145&gt;=$N$8)*(M145:S145 &lt;= $N$9)*(TEXT(M145:S145,"yyyy-mm")=V146)*(M146:S146 = "▲")))</f>
        <v>0</v>
      </c>
      <c r="Y146" s="140" cm="1">
        <f t="array" ref="Y146">IF(V146=V145,0,SUMPRODUCT((M145:S145&gt;=$N$8)*(M145:S145 &lt;= $N$9)*(TEXT(M145:S145,"yyyy-mm")=V146)*(M146:S146 = "★")))</f>
        <v>0</v>
      </c>
      <c r="Z146" s="135"/>
      <c r="AA146" s="135" t="str">
        <f t="shared" ref="AA146" si="578">IF(AK146&gt;=0.285,"OK","NG")</f>
        <v>NG</v>
      </c>
      <c r="AB146" s="136"/>
      <c r="AC146" s="144"/>
      <c r="AD146" s="144"/>
      <c r="AE146" s="144"/>
      <c r="AF146" s="144"/>
      <c r="AG146" s="144"/>
      <c r="AH146" s="145"/>
      <c r="AI146" s="146"/>
      <c r="AJ146" s="68">
        <f t="shared" ref="AJ146" si="579">COUNTIF(AC146:AI146,"●")</f>
        <v>0</v>
      </c>
      <c r="AK146" s="70">
        <f t="shared" ref="AK146" si="580">IF(COUNTA(AC146:AI146)=0,-1,IF(OR(COUNTIF(AC146:AI146,"▲")&gt;6,AND(AC145&lt;$N$9,$N$9&lt;AI145)),0.285,IF(AJ145+AJ146=0,0,AJ146/(AJ146+AJ145))))</f>
        <v>-1</v>
      </c>
      <c r="AL146" s="68" t="str">
        <f t="shared" ref="AL146" si="581">TEXT(AI145,"YYYY-MM")</f>
        <v>2027-12</v>
      </c>
      <c r="AM146" s="69" cm="1">
        <f t="array" ref="AM146">IF(AL146=AL145,0,SUMPRODUCT((AC145:AI145&gt;=$N$8)*(AC145:AI145 &lt;= $N$9)*(TEXT(AC145:AI145,"yyyy-mm")=AL146)*(AC146:AI146 = "●")))</f>
        <v>0</v>
      </c>
      <c r="AN146" s="69" cm="1">
        <f t="array" ref="AN146">IF(AL146=AL145,0,SUMPRODUCT((AC145:AI145&gt;=$N$8)*(AC145:AI145 &lt;= $N$9)*(TEXT(AC145:AI145,"yyyy-mm")=AL146)*(AC146:AI146 = "▲")))</f>
        <v>0</v>
      </c>
      <c r="AO146" s="69" cm="1">
        <f t="array" ref="AO146">IF(AL146=AL145,0,SUMPRODUCT((AC145:AI145&gt;=$N$8)*(AC145:AI145 &lt;= $N$9)*(TEXT(AC145:AI145,"yyyy-mm")=AL146)*(AC146:AI146 = "★")))</f>
        <v>0</v>
      </c>
      <c r="AP146" s="65"/>
      <c r="AQ146" s="7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3"/>
    </row>
    <row r="147" spans="10:55" s="8" customFormat="1" ht="19.5" customHeight="1" x14ac:dyDescent="0.45">
      <c r="J147" s="86"/>
      <c r="K147" s="135"/>
      <c r="L147" s="132">
        <v>94</v>
      </c>
      <c r="M147" s="141">
        <f>S145+1</f>
        <v>46601</v>
      </c>
      <c r="N147" s="141">
        <f t="shared" ref="N147:S147" si="582">M147+1</f>
        <v>46602</v>
      </c>
      <c r="O147" s="141">
        <f t="shared" si="582"/>
        <v>46603</v>
      </c>
      <c r="P147" s="141">
        <f t="shared" si="582"/>
        <v>46604</v>
      </c>
      <c r="Q147" s="141">
        <f t="shared" si="582"/>
        <v>46605</v>
      </c>
      <c r="R147" s="142">
        <f t="shared" si="582"/>
        <v>46606</v>
      </c>
      <c r="S147" s="143">
        <f t="shared" si="582"/>
        <v>46607</v>
      </c>
      <c r="T147" s="135">
        <f t="shared" ref="T147" si="583">COUNTIF(M148:S148,"★")</f>
        <v>0</v>
      </c>
      <c r="U147" s="135"/>
      <c r="V147" s="135" t="str">
        <f t="shared" ref="V147" si="584">TEXT(M147,"YYYY-MM")</f>
        <v>2027-08</v>
      </c>
      <c r="W147" s="140" cm="1">
        <f t="array" ref="W147">SUMPRODUCT((M147:S147&gt;=$N$8)*(M147:S147 &lt;= $N$9)*(TEXT(M147:S147,"yyyy-mm")=V147)*(M148:S148 = "●"))</f>
        <v>0</v>
      </c>
      <c r="X147" s="140" cm="1">
        <f t="array" ref="X147">SUMPRODUCT((R147:S147&gt;=$N$8)*(R147:S147 &lt;= $N$9)*(TEXT(R147:S147,"yyyy-mm")=V147)*(R148:S148 = "▲"))</f>
        <v>0</v>
      </c>
      <c r="Y147" s="140" cm="1">
        <f t="array" ref="Y147">SUMPRODUCT((M147:S147&gt;=$N$8)*(M147:S147 &lt;= $N$9)*(TEXT(M147:S147,"yyyy-mm")=V147)*(M148:S148 = "★"))</f>
        <v>0</v>
      </c>
      <c r="Z147" s="135"/>
      <c r="AA147" s="135"/>
      <c r="AB147" s="132">
        <v>115</v>
      </c>
      <c r="AC147" s="141">
        <f>AI145+1</f>
        <v>46748</v>
      </c>
      <c r="AD147" s="141">
        <f t="shared" ref="AD147:AI147" si="585">AC147+1</f>
        <v>46749</v>
      </c>
      <c r="AE147" s="141">
        <f t="shared" si="585"/>
        <v>46750</v>
      </c>
      <c r="AF147" s="141">
        <f t="shared" si="585"/>
        <v>46751</v>
      </c>
      <c r="AG147" s="141">
        <f t="shared" si="585"/>
        <v>46752</v>
      </c>
      <c r="AH147" s="142">
        <f t="shared" si="585"/>
        <v>46753</v>
      </c>
      <c r="AI147" s="143">
        <f t="shared" si="585"/>
        <v>46754</v>
      </c>
      <c r="AJ147" s="68">
        <f t="shared" ref="AJ147" si="586">COUNTIF(AC148:AI148,"★")</f>
        <v>0</v>
      </c>
      <c r="AK147" s="68"/>
      <c r="AL147" s="68" t="str">
        <f t="shared" ref="AL147" si="587">TEXT(AC147,"YYYY-MM")</f>
        <v>2027-12</v>
      </c>
      <c r="AM147" s="69" cm="1">
        <f t="array" ref="AM147">SUMPRODUCT((AC147:AI147&gt;=$N$8)*(AC147:AI147 &lt;= $N$9)*(TEXT(AC147:AI147,"yyyy-mm")=AL147)*(AC148:AI148 = "●"))</f>
        <v>0</v>
      </c>
      <c r="AN147" s="69" cm="1">
        <f t="array" ref="AN147">SUMPRODUCT((AH147:AI147&gt;=$N$8)*(AH147:AI147 &lt;= $N$9)*(TEXT(AH147:AI147,"yyyy-mm")=AL147)*(AH148:AI148 = "▲"))</f>
        <v>0</v>
      </c>
      <c r="AO147" s="69" cm="1">
        <f t="array" ref="AO147">SUMPRODUCT((AC147:AI147&gt;=$N$8)*(AC147:AI147 &lt;= $N$9)*(TEXT(AC147:AI147,"yyyy-mm")=AL147)*(AC148:AI148 = "★"))</f>
        <v>0</v>
      </c>
      <c r="AP147" s="65"/>
      <c r="AQ147" s="7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3"/>
    </row>
    <row r="148" spans="10:55" s="8" customFormat="1" ht="19.5" customHeight="1" thickBot="1" x14ac:dyDescent="0.5">
      <c r="J148" s="86"/>
      <c r="K148" s="135" t="str">
        <f t="shared" ref="K148" si="588">IF(U148&gt;=0.285,"OK","NG")</f>
        <v>NG</v>
      </c>
      <c r="L148" s="136"/>
      <c r="M148" s="144"/>
      <c r="N148" s="144"/>
      <c r="O148" s="144"/>
      <c r="P148" s="144"/>
      <c r="Q148" s="144"/>
      <c r="R148" s="145"/>
      <c r="S148" s="146"/>
      <c r="T148" s="135">
        <f t="shared" ref="T148" si="589">COUNTIF(M148:S148,"●")</f>
        <v>0</v>
      </c>
      <c r="U148" s="147">
        <f t="shared" ref="U148" si="590">IF(COUNTA(M148:S148)=0,-1,IF(OR(COUNTIF(M148:S148,"▲")&gt;6,AND(M147&lt;$N$9,$N$9&lt;S147)),0.285,IF(T147+T148=0,0,T148/(T148+T147))))</f>
        <v>-1</v>
      </c>
      <c r="V148" s="135" t="str">
        <f t="shared" ref="V148" si="591">TEXT(S147,"YYYY-MM")</f>
        <v>2027-08</v>
      </c>
      <c r="W148" s="140" cm="1">
        <f t="array" ref="W148">IF(V148=V147,0,SUMPRODUCT((M147:S147&gt;=$N$8)*(M147:S147 &lt;= $N$9)*(TEXT(M147:S147,"yyyy-mm")=V148)*(M148:S148 = "●")))</f>
        <v>0</v>
      </c>
      <c r="X148" s="140" cm="1">
        <f t="array" ref="X148">IF(V148=V147,0,SUMPRODUCT((M147:S147&gt;=$N$8)*(M147:S147 &lt;= $N$9)*(TEXT(M147:S147,"yyyy-mm")=V148)*(M148:S148 = "▲")))</f>
        <v>0</v>
      </c>
      <c r="Y148" s="140" cm="1">
        <f t="array" ref="Y148">IF(V148=V147,0,SUMPRODUCT((M147:S147&gt;=$N$8)*(M147:S147 &lt;= $N$9)*(TEXT(M147:S147,"yyyy-mm")=V148)*(M148:S148 = "★")))</f>
        <v>0</v>
      </c>
      <c r="Z148" s="135"/>
      <c r="AA148" s="135" t="str">
        <f t="shared" ref="AA148" si="592">IF(AK148&gt;=0.285,"OK","NG")</f>
        <v>NG</v>
      </c>
      <c r="AB148" s="136"/>
      <c r="AC148" s="144"/>
      <c r="AD148" s="144"/>
      <c r="AE148" s="144"/>
      <c r="AF148" s="144"/>
      <c r="AG148" s="144"/>
      <c r="AH148" s="145"/>
      <c r="AI148" s="146"/>
      <c r="AJ148" s="68">
        <f t="shared" ref="AJ148" si="593">COUNTIF(AC148:AI148,"●")</f>
        <v>0</v>
      </c>
      <c r="AK148" s="70">
        <f t="shared" ref="AK148" si="594">IF(COUNTA(AC148:AI148)=0,-1,IF(OR(COUNTIF(AC148:AI148,"▲")&gt;6,AND(AC147&lt;$N$9,$N$9&lt;AI147)),0.285,IF(AJ147+AJ148=0,0,AJ148/(AJ148+AJ147))))</f>
        <v>-1</v>
      </c>
      <c r="AL148" s="68" t="str">
        <f t="shared" ref="AL148" si="595">TEXT(AI147,"YYYY-MM")</f>
        <v>2028-01</v>
      </c>
      <c r="AM148" s="69" cm="1">
        <f t="array" ref="AM148">IF(AL148=AL147,0,SUMPRODUCT((AC147:AI147&gt;=$N$8)*(AC147:AI147 &lt;= $N$9)*(TEXT(AC147:AI147,"yyyy-mm")=AL148)*(AC148:AI148 = "●")))</f>
        <v>0</v>
      </c>
      <c r="AN148" s="69" cm="1">
        <f t="array" ref="AN148">IF(AL148=AL147,0,SUMPRODUCT((AC147:AI147&gt;=$N$8)*(AC147:AI147 &lt;= $N$9)*(TEXT(AC147:AI147,"yyyy-mm")=AL148)*(AC148:AI148 = "▲")))</f>
        <v>0</v>
      </c>
      <c r="AO148" s="69" cm="1">
        <f t="array" ref="AO148">IF(AL148=AL147,0,SUMPRODUCT((AC147:AI147&gt;=$N$8)*(AC147:AI147 &lt;= $N$9)*(TEXT(AC147:AI147,"yyyy-mm")=AL148)*(AC148:AI148 = "★")))</f>
        <v>0</v>
      </c>
      <c r="AP148" s="65"/>
      <c r="AQ148" s="7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3"/>
    </row>
    <row r="149" spans="10:55" s="8" customFormat="1" ht="19.5" customHeight="1" x14ac:dyDescent="0.45">
      <c r="J149" s="86"/>
      <c r="K149" s="135"/>
      <c r="L149" s="132">
        <v>95</v>
      </c>
      <c r="M149" s="141">
        <f>S147+1</f>
        <v>46608</v>
      </c>
      <c r="N149" s="141">
        <f t="shared" ref="N149:S149" si="596">M149+1</f>
        <v>46609</v>
      </c>
      <c r="O149" s="141">
        <f t="shared" si="596"/>
        <v>46610</v>
      </c>
      <c r="P149" s="141">
        <f t="shared" si="596"/>
        <v>46611</v>
      </c>
      <c r="Q149" s="141">
        <f t="shared" si="596"/>
        <v>46612</v>
      </c>
      <c r="R149" s="142">
        <f t="shared" si="596"/>
        <v>46613</v>
      </c>
      <c r="S149" s="143">
        <f t="shared" si="596"/>
        <v>46614</v>
      </c>
      <c r="T149" s="135">
        <f t="shared" ref="T149" si="597">COUNTIF(M150:S150,"★")</f>
        <v>0</v>
      </c>
      <c r="U149" s="135"/>
      <c r="V149" s="135" t="str">
        <f t="shared" ref="V149" si="598">TEXT(M149,"YYYY-MM")</f>
        <v>2027-08</v>
      </c>
      <c r="W149" s="140" cm="1">
        <f t="array" ref="W149">SUMPRODUCT((M149:S149&gt;=$N$8)*(M149:S149 &lt;= $N$9)*(TEXT(M149:S149,"yyyy-mm")=V149)*(M150:S150 = "●"))</f>
        <v>0</v>
      </c>
      <c r="X149" s="140" cm="1">
        <f t="array" ref="X149">SUMPRODUCT((R149:S149&gt;=$N$8)*(R149:S149 &lt;= $N$9)*(TEXT(R149:S149,"yyyy-mm")=V149)*(R150:S150 = "▲"))</f>
        <v>0</v>
      </c>
      <c r="Y149" s="140" cm="1">
        <f t="array" ref="Y149">SUMPRODUCT((M149:S149&gt;=$N$8)*(M149:S149 &lt;= $N$9)*(TEXT(M149:S149,"yyyy-mm")=V149)*(M150:S150 = "★"))</f>
        <v>0</v>
      </c>
      <c r="Z149" s="135"/>
      <c r="AA149" s="135"/>
      <c r="AB149" s="132">
        <v>116</v>
      </c>
      <c r="AC149" s="141">
        <f>AI147+1</f>
        <v>46755</v>
      </c>
      <c r="AD149" s="141">
        <f t="shared" ref="AD149:AI149" si="599">AC149+1</f>
        <v>46756</v>
      </c>
      <c r="AE149" s="141">
        <f t="shared" si="599"/>
        <v>46757</v>
      </c>
      <c r="AF149" s="141">
        <f t="shared" si="599"/>
        <v>46758</v>
      </c>
      <c r="AG149" s="141">
        <f t="shared" si="599"/>
        <v>46759</v>
      </c>
      <c r="AH149" s="142">
        <f t="shared" si="599"/>
        <v>46760</v>
      </c>
      <c r="AI149" s="143">
        <f t="shared" si="599"/>
        <v>46761</v>
      </c>
      <c r="AJ149" s="68">
        <f t="shared" ref="AJ149" si="600">COUNTIF(AC150:AI150,"★")</f>
        <v>0</v>
      </c>
      <c r="AK149" s="68"/>
      <c r="AL149" s="68" t="str">
        <f t="shared" ref="AL149" si="601">TEXT(AC149,"YYYY-MM")</f>
        <v>2028-01</v>
      </c>
      <c r="AM149" s="69" cm="1">
        <f t="array" ref="AM149">SUMPRODUCT((AC149:AI149&gt;=$N$8)*(AC149:AI149 &lt;= $N$9)*(TEXT(AC149:AI149,"yyyy-mm")=AL149)*(AC150:AI150 = "●"))</f>
        <v>0</v>
      </c>
      <c r="AN149" s="69" cm="1">
        <f t="array" ref="AN149">SUMPRODUCT((AH149:AI149&gt;=$N$8)*(AH149:AI149 &lt;= $N$9)*(TEXT(AH149:AI149,"yyyy-mm")=AL149)*(AH150:AI150 = "▲"))</f>
        <v>0</v>
      </c>
      <c r="AO149" s="69" cm="1">
        <f t="array" ref="AO149">SUMPRODUCT((AC149:AI149&gt;=$N$8)*(AC149:AI149 &lt;= $N$9)*(TEXT(AC149:AI149,"yyyy-mm")=AL149)*(AC150:AI150 = "★"))</f>
        <v>0</v>
      </c>
      <c r="AP149" s="65"/>
      <c r="AQ149" s="7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3"/>
    </row>
    <row r="150" spans="10:55" s="8" customFormat="1" ht="19.5" customHeight="1" thickBot="1" x14ac:dyDescent="0.5">
      <c r="J150" s="86"/>
      <c r="K150" s="135" t="str">
        <f t="shared" ref="K150" si="602">IF(U150&gt;=0.285,"OK","NG")</f>
        <v>NG</v>
      </c>
      <c r="L150" s="136"/>
      <c r="M150" s="144"/>
      <c r="N150" s="144"/>
      <c r="O150" s="144"/>
      <c r="P150" s="144"/>
      <c r="Q150" s="144"/>
      <c r="R150" s="145"/>
      <c r="S150" s="146"/>
      <c r="T150" s="135">
        <f t="shared" ref="T150" si="603">COUNTIF(M150:S150,"●")</f>
        <v>0</v>
      </c>
      <c r="U150" s="147">
        <f t="shared" ref="U150" si="604">IF(COUNTA(M150:S150)=0,-1,IF(OR(COUNTIF(M150:S150,"▲")&gt;6,AND(M149&lt;$N$9,$N$9&lt;S149)),0.285,IF(T149+T150=0,0,T150/(T150+T149))))</f>
        <v>-1</v>
      </c>
      <c r="V150" s="135" t="str">
        <f t="shared" ref="V150" si="605">TEXT(S149,"YYYY-MM")</f>
        <v>2027-08</v>
      </c>
      <c r="W150" s="140" cm="1">
        <f t="array" ref="W150">IF(V150=V149,0,SUMPRODUCT((M149:S149&gt;=$N$8)*(M149:S149 &lt;= $N$9)*(TEXT(M149:S149,"yyyy-mm")=V150)*(M150:S150 = "●")))</f>
        <v>0</v>
      </c>
      <c r="X150" s="140" cm="1">
        <f t="array" ref="X150">IF(V150=V149,0,SUMPRODUCT((M149:S149&gt;=$N$8)*(M149:S149 &lt;= $N$9)*(TEXT(M149:S149,"yyyy-mm")=V150)*(M150:S150 = "▲")))</f>
        <v>0</v>
      </c>
      <c r="Y150" s="140" cm="1">
        <f t="array" ref="Y150">IF(V150=V149,0,SUMPRODUCT((M149:S149&gt;=$N$8)*(M149:S149 &lt;= $N$9)*(TEXT(M149:S149,"yyyy-mm")=V150)*(M150:S150 = "★")))</f>
        <v>0</v>
      </c>
      <c r="Z150" s="135"/>
      <c r="AA150" s="135" t="str">
        <f t="shared" ref="AA150" si="606">IF(AK150&gt;=0.285,"OK","NG")</f>
        <v>NG</v>
      </c>
      <c r="AB150" s="136"/>
      <c r="AC150" s="144"/>
      <c r="AD150" s="144"/>
      <c r="AE150" s="144"/>
      <c r="AF150" s="144"/>
      <c r="AG150" s="144"/>
      <c r="AH150" s="145"/>
      <c r="AI150" s="146"/>
      <c r="AJ150" s="68">
        <f t="shared" ref="AJ150" si="607">COUNTIF(AC150:AI150,"●")</f>
        <v>0</v>
      </c>
      <c r="AK150" s="70">
        <f t="shared" ref="AK150" si="608">IF(COUNTA(AC150:AI150)=0,-1,IF(OR(COUNTIF(AC150:AI150,"▲")&gt;6,AND(AC149&lt;$N$9,$N$9&lt;AI149)),0.285,IF(AJ149+AJ150=0,0,AJ150/(AJ150+AJ149))))</f>
        <v>-1</v>
      </c>
      <c r="AL150" s="68" t="str">
        <f t="shared" ref="AL150" si="609">TEXT(AI149,"YYYY-MM")</f>
        <v>2028-01</v>
      </c>
      <c r="AM150" s="69" cm="1">
        <f t="array" ref="AM150">IF(AL150=AL149,0,SUMPRODUCT((AC149:AI149&gt;=$N$8)*(AC149:AI149 &lt;= $N$9)*(TEXT(AC149:AI149,"yyyy-mm")=AL150)*(AC150:AI150 = "●")))</f>
        <v>0</v>
      </c>
      <c r="AN150" s="69" cm="1">
        <f t="array" ref="AN150">IF(AL150=AL149,0,SUMPRODUCT((AC149:AI149&gt;=$N$8)*(AC149:AI149 &lt;= $N$9)*(TEXT(AC149:AI149,"yyyy-mm")=AL150)*(AC150:AI150 = "▲")))</f>
        <v>0</v>
      </c>
      <c r="AO150" s="69" cm="1">
        <f t="array" ref="AO150">IF(AL150=AL149,0,SUMPRODUCT((AC149:AI149&gt;=$N$8)*(AC149:AI149 &lt;= $N$9)*(TEXT(AC149:AI149,"yyyy-mm")=AL150)*(AC150:AI150 = "★")))</f>
        <v>0</v>
      </c>
      <c r="AP150" s="65"/>
      <c r="AQ150" s="7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3"/>
    </row>
    <row r="151" spans="10:55" s="8" customFormat="1" ht="19.5" customHeight="1" x14ac:dyDescent="0.45">
      <c r="J151" s="86"/>
      <c r="K151" s="87"/>
      <c r="L151" s="28"/>
      <c r="M151" s="28"/>
      <c r="N151" s="28"/>
      <c r="O151" s="28"/>
      <c r="P151" s="28"/>
      <c r="Q151" s="28"/>
      <c r="R151" s="28"/>
      <c r="S151" s="28"/>
      <c r="T151" s="86"/>
      <c r="U151" s="148">
        <f>IFERROR(AVERAGEIF(U109:U150,"&gt;-1"),0)</f>
        <v>0</v>
      </c>
      <c r="V151" s="86"/>
      <c r="W151" s="81"/>
      <c r="X151" s="81"/>
      <c r="Y151" s="81"/>
      <c r="Z151" s="86"/>
      <c r="AA151" s="88"/>
      <c r="AB151" s="28"/>
      <c r="AC151" s="28"/>
      <c r="AD151" s="28"/>
      <c r="AE151" s="28"/>
      <c r="AF151" s="28"/>
      <c r="AG151" s="28"/>
      <c r="AH151" s="28"/>
      <c r="AI151" s="28"/>
      <c r="AJ151" s="65"/>
      <c r="AK151" s="71">
        <f>IFERROR(AVERAGEIF(AK109:AK150,"&gt;-1"),0)</f>
        <v>0</v>
      </c>
      <c r="AL151" s="65"/>
      <c r="AM151" s="64"/>
      <c r="AN151" s="64"/>
      <c r="AO151" s="64"/>
      <c r="AP151" s="68"/>
      <c r="AQ151" s="19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3"/>
    </row>
    <row r="152" spans="10:55" s="8" customFormat="1" ht="19.5" customHeight="1" x14ac:dyDescent="0.45">
      <c r="J152" s="86"/>
      <c r="K152" s="87"/>
      <c r="L152" s="28"/>
      <c r="M152" s="28"/>
      <c r="N152" s="28"/>
      <c r="O152" s="28"/>
      <c r="P152" s="28"/>
      <c r="Q152" s="28"/>
      <c r="R152" s="28"/>
      <c r="S152" s="28"/>
      <c r="T152" s="86"/>
      <c r="U152" s="86"/>
      <c r="V152" s="86"/>
      <c r="W152" s="81"/>
      <c r="X152" s="81"/>
      <c r="Y152" s="81"/>
      <c r="Z152" s="86"/>
      <c r="AA152" s="88"/>
      <c r="AB152" s="28"/>
      <c r="AC152" s="28"/>
      <c r="AD152" s="28"/>
      <c r="AE152" s="28"/>
      <c r="AF152" s="28"/>
      <c r="AG152" s="28"/>
      <c r="AH152" s="28"/>
      <c r="AI152" s="28"/>
      <c r="AJ152" s="65"/>
      <c r="AK152" s="65"/>
      <c r="AL152" s="65"/>
      <c r="AM152" s="64"/>
      <c r="AN152" s="64"/>
      <c r="AO152" s="64"/>
      <c r="AP152" s="68"/>
      <c r="AQ152" s="19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3"/>
    </row>
    <row r="153" spans="10:55" s="8" customFormat="1" ht="24" customHeight="1" x14ac:dyDescent="0.45">
      <c r="J153" s="75" t="s">
        <v>63</v>
      </c>
      <c r="K153" s="76"/>
      <c r="L153" s="76"/>
      <c r="M153" s="77"/>
      <c r="N153" s="78"/>
      <c r="O153" s="79"/>
      <c r="P153" s="79"/>
      <c r="Q153" s="79"/>
      <c r="R153" s="79"/>
      <c r="S153" s="79"/>
      <c r="T153" s="80"/>
      <c r="U153" s="80"/>
      <c r="V153" s="80"/>
      <c r="W153" s="81"/>
      <c r="X153" s="81"/>
      <c r="Y153" s="81"/>
      <c r="Z153" s="80"/>
      <c r="AA153" s="82"/>
      <c r="AB153" s="79"/>
      <c r="AC153" s="79"/>
      <c r="AD153" s="79"/>
      <c r="AE153" s="79"/>
      <c r="AF153" s="28"/>
      <c r="AG153" s="28"/>
      <c r="AH153" s="28"/>
      <c r="AI153" s="28"/>
      <c r="AJ153" s="65"/>
      <c r="AK153" s="65"/>
      <c r="AL153" s="65"/>
      <c r="AM153" s="64"/>
      <c r="AN153" s="64"/>
      <c r="AO153" s="64"/>
      <c r="AP153" s="68"/>
      <c r="AQ153" s="19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3"/>
    </row>
    <row r="154" spans="10:55" s="8" customFormat="1" ht="27" customHeight="1" x14ac:dyDescent="0.45">
      <c r="J154" s="83"/>
      <c r="K154" s="84"/>
      <c r="L154" s="84"/>
      <c r="M154" s="60" t="s">
        <v>96</v>
      </c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28"/>
      <c r="AI154" s="28"/>
      <c r="AJ154" s="65"/>
      <c r="AK154" s="65"/>
      <c r="AL154" s="65"/>
      <c r="AM154" s="64"/>
      <c r="AN154" s="64"/>
      <c r="AO154" s="64"/>
      <c r="AP154" s="68"/>
      <c r="AQ154" s="19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3"/>
    </row>
    <row r="155" spans="10:55" s="8" customFormat="1" ht="20.25" customHeight="1" x14ac:dyDescent="0.45">
      <c r="J155" s="83"/>
      <c r="K155" s="84"/>
      <c r="L155" s="84"/>
      <c r="M155" s="149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28"/>
      <c r="AI155" s="28"/>
      <c r="AJ155" s="65"/>
      <c r="AK155" s="65"/>
      <c r="AL155" s="65"/>
      <c r="AM155" s="64"/>
      <c r="AN155" s="64"/>
      <c r="AO155" s="64"/>
      <c r="AP155" s="68"/>
      <c r="AQ155" s="19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3"/>
    </row>
    <row r="156" spans="10:55" s="8" customFormat="1" ht="20.25" customHeight="1" x14ac:dyDescent="0.45">
      <c r="J156" s="86"/>
      <c r="K156" s="87"/>
      <c r="L156" s="28"/>
      <c r="M156" s="28"/>
      <c r="N156" s="28"/>
      <c r="O156" s="28"/>
      <c r="P156" s="28"/>
      <c r="Q156" s="28"/>
      <c r="R156" s="28"/>
      <c r="S156" s="28"/>
      <c r="T156" s="86"/>
      <c r="U156" s="86"/>
      <c r="V156" s="86"/>
      <c r="W156" s="81"/>
      <c r="X156" s="81"/>
      <c r="Y156" s="81"/>
      <c r="Z156" s="86"/>
      <c r="AA156" s="88"/>
      <c r="AB156" s="28"/>
      <c r="AC156" s="28"/>
      <c r="AD156" s="28"/>
      <c r="AE156" s="28"/>
      <c r="AF156" s="28"/>
      <c r="AG156" s="28"/>
      <c r="AH156" s="28"/>
      <c r="AI156" s="28"/>
      <c r="AJ156" s="65"/>
      <c r="AK156" s="65"/>
      <c r="AL156" s="65"/>
      <c r="AM156" s="64"/>
      <c r="AN156" s="64"/>
      <c r="AO156" s="64"/>
      <c r="AP156" s="68"/>
      <c r="AQ156" s="19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3"/>
    </row>
    <row r="157" spans="10:55" s="8" customFormat="1" ht="20.25" customHeight="1" thickBot="1" x14ac:dyDescent="0.5">
      <c r="J157" s="86"/>
      <c r="K157" s="87"/>
      <c r="L157" s="28"/>
      <c r="M157" s="28"/>
      <c r="N157" s="28"/>
      <c r="O157" s="28"/>
      <c r="P157" s="28"/>
      <c r="Q157" s="28"/>
      <c r="R157" s="28"/>
      <c r="S157" s="28"/>
      <c r="T157" s="86"/>
      <c r="U157" s="86"/>
      <c r="V157" s="86"/>
      <c r="W157" s="81"/>
      <c r="X157" s="81"/>
      <c r="Y157" s="81"/>
      <c r="Z157" s="86"/>
      <c r="AA157" s="88"/>
      <c r="AB157" s="28"/>
      <c r="AC157" s="28"/>
      <c r="AD157" s="28"/>
      <c r="AE157" s="28"/>
      <c r="AF157" s="28"/>
      <c r="AG157" s="28"/>
      <c r="AH157" s="28"/>
      <c r="AI157" s="28"/>
      <c r="AJ157" s="65"/>
      <c r="AK157" s="65"/>
      <c r="AL157" s="65"/>
      <c r="AM157" s="64"/>
      <c r="AN157" s="64"/>
      <c r="AO157" s="64"/>
      <c r="AP157" s="68"/>
      <c r="AQ157" s="19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3"/>
    </row>
    <row r="158" spans="10:55" s="8" customFormat="1" ht="20.25" customHeight="1" x14ac:dyDescent="0.45">
      <c r="J158" s="86"/>
      <c r="K158" s="86"/>
      <c r="L158" s="132" t="s">
        <v>47</v>
      </c>
      <c r="M158" s="133" t="str">
        <f>"実施状況（"&amp;YEAR(M160)&amp;"年～）"</f>
        <v>実施状況（2028年～）</v>
      </c>
      <c r="N158" s="133"/>
      <c r="O158" s="133"/>
      <c r="P158" s="133"/>
      <c r="Q158" s="133"/>
      <c r="R158" s="133"/>
      <c r="S158" s="134"/>
      <c r="T158" s="86"/>
      <c r="U158" s="86"/>
      <c r="V158" s="86"/>
      <c r="W158" s="81"/>
      <c r="X158" s="81"/>
      <c r="Y158" s="81"/>
      <c r="Z158" s="86"/>
      <c r="AA158" s="28"/>
      <c r="AB158" s="132" t="s">
        <v>47</v>
      </c>
      <c r="AC158" s="133" t="str">
        <f>"実施状況（"&amp;YEAR(AC160)&amp;"年～）"</f>
        <v>実施状況（2028年～）</v>
      </c>
      <c r="AD158" s="133"/>
      <c r="AE158" s="133"/>
      <c r="AF158" s="133"/>
      <c r="AG158" s="133"/>
      <c r="AH158" s="133"/>
      <c r="AI158" s="134"/>
      <c r="AJ158" s="65"/>
      <c r="AK158" s="65"/>
      <c r="AL158" s="65"/>
      <c r="AM158" s="64"/>
      <c r="AN158" s="64"/>
      <c r="AO158" s="64"/>
      <c r="AP158" s="68"/>
      <c r="AQ158" s="19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3"/>
    </row>
    <row r="159" spans="10:55" s="8" customFormat="1" ht="20.25" customHeight="1" thickBot="1" x14ac:dyDescent="0.5">
      <c r="J159" s="86"/>
      <c r="K159" s="135" t="s">
        <v>48</v>
      </c>
      <c r="L159" s="136"/>
      <c r="M159" s="137" t="s">
        <v>49</v>
      </c>
      <c r="N159" s="137" t="s">
        <v>50</v>
      </c>
      <c r="O159" s="137" t="s">
        <v>51</v>
      </c>
      <c r="P159" s="137" t="s">
        <v>52</v>
      </c>
      <c r="Q159" s="137" t="s">
        <v>53</v>
      </c>
      <c r="R159" s="138" t="s">
        <v>54</v>
      </c>
      <c r="S159" s="139" t="s">
        <v>55</v>
      </c>
      <c r="T159" s="135" t="s">
        <v>47</v>
      </c>
      <c r="U159" s="86" t="s">
        <v>56</v>
      </c>
      <c r="V159" s="86" t="s">
        <v>57</v>
      </c>
      <c r="W159" s="140" t="s">
        <v>38</v>
      </c>
      <c r="X159" s="140" t="s">
        <v>39</v>
      </c>
      <c r="Y159" s="140" t="s">
        <v>40</v>
      </c>
      <c r="Z159" s="86"/>
      <c r="AA159" s="135" t="s">
        <v>48</v>
      </c>
      <c r="AB159" s="136"/>
      <c r="AC159" s="137" t="s">
        <v>49</v>
      </c>
      <c r="AD159" s="137" t="s">
        <v>50</v>
      </c>
      <c r="AE159" s="137" t="s">
        <v>51</v>
      </c>
      <c r="AF159" s="137" t="s">
        <v>52</v>
      </c>
      <c r="AG159" s="137" t="s">
        <v>53</v>
      </c>
      <c r="AH159" s="138" t="s">
        <v>54</v>
      </c>
      <c r="AI159" s="139" t="s">
        <v>55</v>
      </c>
      <c r="AJ159" s="68" t="s">
        <v>47</v>
      </c>
      <c r="AK159" s="65" t="s">
        <v>56</v>
      </c>
      <c r="AL159" s="65" t="s">
        <v>57</v>
      </c>
      <c r="AM159" s="69" t="s">
        <v>38</v>
      </c>
      <c r="AN159" s="69" t="s">
        <v>39</v>
      </c>
      <c r="AO159" s="69" t="s">
        <v>40</v>
      </c>
      <c r="AP159" s="68"/>
      <c r="AQ159" s="19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3"/>
    </row>
    <row r="160" spans="10:55" s="8" customFormat="1" ht="20.25" customHeight="1" x14ac:dyDescent="0.45">
      <c r="J160" s="86"/>
      <c r="K160" s="135"/>
      <c r="L160" s="132">
        <v>117</v>
      </c>
      <c r="M160" s="141">
        <f>AI149+1</f>
        <v>46762</v>
      </c>
      <c r="N160" s="141">
        <f t="shared" ref="N160:S160" si="610">M160+1</f>
        <v>46763</v>
      </c>
      <c r="O160" s="141">
        <f t="shared" si="610"/>
        <v>46764</v>
      </c>
      <c r="P160" s="141">
        <f t="shared" si="610"/>
        <v>46765</v>
      </c>
      <c r="Q160" s="141">
        <f t="shared" si="610"/>
        <v>46766</v>
      </c>
      <c r="R160" s="151">
        <f t="shared" si="610"/>
        <v>46767</v>
      </c>
      <c r="S160" s="152">
        <f t="shared" si="610"/>
        <v>46768</v>
      </c>
      <c r="T160" s="135">
        <f t="shared" ref="T160" si="611">COUNTIF(M161:S161,"★")</f>
        <v>0</v>
      </c>
      <c r="U160" s="135"/>
      <c r="V160" s="135" t="str">
        <f>TEXT(M160,"YYYY-MM")</f>
        <v>2028-01</v>
      </c>
      <c r="W160" s="140" cm="1">
        <f t="array" ref="W160">SUMPRODUCT((M160:S160&gt;=$N$8)*(M160:S160 &lt;= $N$9)*(TEXT(M160:S160,"yyyy-mm")=V160)*(M161:S161 = "●"))</f>
        <v>0</v>
      </c>
      <c r="X160" s="140" cm="1">
        <f t="array" ref="X160">SUMPRODUCT((R160:S160&gt;=$N$8)*(R160:S160 &lt;= $N$9)*(TEXT(R160:S160,"yyyy-mm")=V160)*(R161:S161 = "▲"))</f>
        <v>0</v>
      </c>
      <c r="Y160" s="140" cm="1">
        <f t="array" ref="Y160">SUMPRODUCT((M160:S160&gt;=$N$8)*(M160:S160 &lt;= $N$9)*(TEXT(M160:S160,"yyyy-mm")=V160)*(M161:S161 = "★"))</f>
        <v>0</v>
      </c>
      <c r="Z160" s="135"/>
      <c r="AA160" s="135"/>
      <c r="AB160" s="132">
        <v>138</v>
      </c>
      <c r="AC160" s="141">
        <f>S200+1</f>
        <v>46909</v>
      </c>
      <c r="AD160" s="141">
        <f t="shared" ref="AD160:AI160" si="612">AC160+1</f>
        <v>46910</v>
      </c>
      <c r="AE160" s="141">
        <f t="shared" si="612"/>
        <v>46911</v>
      </c>
      <c r="AF160" s="141">
        <f t="shared" si="612"/>
        <v>46912</v>
      </c>
      <c r="AG160" s="141">
        <f t="shared" si="612"/>
        <v>46913</v>
      </c>
      <c r="AH160" s="151">
        <f t="shared" si="612"/>
        <v>46914</v>
      </c>
      <c r="AI160" s="152">
        <f t="shared" si="612"/>
        <v>46915</v>
      </c>
      <c r="AJ160" s="68">
        <f t="shared" ref="AJ160" si="613">COUNTIF(AC161:AI161,"★")</f>
        <v>0</v>
      </c>
      <c r="AK160" s="68"/>
      <c r="AL160" s="68" t="str">
        <f>TEXT(AC160,"YYYY-MM")</f>
        <v>2028-06</v>
      </c>
      <c r="AM160" s="69" cm="1">
        <f t="array" ref="AM160">SUMPRODUCT((AC160:AI160&gt;=$N$8)*(AC160:AI160 &lt;= $N$9)*(TEXT(AC160:AI160,"yyyy-mm")=AL160)*(AC161:AI161 = "●"))</f>
        <v>0</v>
      </c>
      <c r="AN160" s="69" cm="1">
        <f t="array" ref="AN160">SUMPRODUCT((AH160:AI160&gt;=$N$8)*(AH160:AI160 &lt;= $N$9)*(TEXT(AH160:AI160,"yyyy-mm")=AL160)*(AH161:AI161 = "▲"))</f>
        <v>0</v>
      </c>
      <c r="AO160" s="69" cm="1">
        <f t="array" ref="AO160">SUMPRODUCT((AC160:AI160&gt;=$N$8)*(AC160:AI160 &lt;= $N$9)*(TEXT(AC160:AI160,"yyyy-mm")=AL160)*(AC161:AI161 = "★"))</f>
        <v>0</v>
      </c>
      <c r="AP160" s="68"/>
      <c r="AQ160" s="19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3"/>
    </row>
    <row r="161" spans="10:55" s="8" customFormat="1" ht="20.25" customHeight="1" thickBot="1" x14ac:dyDescent="0.5">
      <c r="J161" s="86"/>
      <c r="K161" s="135" t="str">
        <f>IF(U161&gt;=0.285,"OK","NG")</f>
        <v>NG</v>
      </c>
      <c r="L161" s="136"/>
      <c r="M161" s="144"/>
      <c r="N161" s="144"/>
      <c r="O161" s="144"/>
      <c r="P161" s="144"/>
      <c r="Q161" s="144"/>
      <c r="R161" s="145"/>
      <c r="S161" s="146"/>
      <c r="T161" s="135">
        <f t="shared" ref="T161" si="614">COUNTIF(M161:S161,"●")</f>
        <v>0</v>
      </c>
      <c r="U161" s="147">
        <f>IF(COUNTA(M161:S161)=0,-1,IF(OR(COUNTIF(M161:S161,"▲")&gt;6,AND(M160&lt;$N$9,$N$9&lt;S160)),0.285,IF(T160+T161=0,0,T161/(T161+T160))))</f>
        <v>-1</v>
      </c>
      <c r="V161" s="135" t="str">
        <f>TEXT(S160,"YYYY-MM")</f>
        <v>2028-01</v>
      </c>
      <c r="W161" s="140" cm="1">
        <f t="array" ref="W161">IF(V161=V160,0,SUMPRODUCT((M160:S160&gt;=$N$8)*(M160:S160 &lt;= $N$9)*(TEXT(M160:S160,"yyyy-mm")=V161)*(M161:S161 = "●")))</f>
        <v>0</v>
      </c>
      <c r="X161" s="140" cm="1">
        <f t="array" ref="X161">IF(V161=V160,0,SUMPRODUCT((M160:S160&gt;=$N$8)*(M160:S160 &lt;= $N$9)*(TEXT(M160:S160,"yyyy-mm")=V161)*(M161:S161 = "▲")))</f>
        <v>0</v>
      </c>
      <c r="Y161" s="140" cm="1">
        <f t="array" ref="Y161">IF(V161=V160,0,SUMPRODUCT((M160:S160&gt;=$N$8)*(M160:S160 &lt;= $N$9)*(TEXT(M160:S160,"yyyy-mm")=V161)*(M161:S161 = "★")))</f>
        <v>0</v>
      </c>
      <c r="Z161" s="135"/>
      <c r="AA161" s="135" t="str">
        <f>IF(AK161&gt;=0.285,"OK","NG")</f>
        <v>NG</v>
      </c>
      <c r="AB161" s="136"/>
      <c r="AC161" s="144"/>
      <c r="AD161" s="144"/>
      <c r="AE161" s="144"/>
      <c r="AF161" s="144"/>
      <c r="AG161" s="144"/>
      <c r="AH161" s="145"/>
      <c r="AI161" s="146"/>
      <c r="AJ161" s="68">
        <f t="shared" ref="AJ161" si="615">COUNTIF(AC161:AI161,"●")</f>
        <v>0</v>
      </c>
      <c r="AK161" s="70">
        <f>IF(COUNTA(AC161:AI161)=0,-1,IF(OR(COUNTIF(AC161:AI161,"▲")&gt;6,AND(AC160&lt;$N$9,$N$9&lt;AI160)),0.285,IF(AJ160+AJ161=0,0,AJ161/(AJ161+AJ160))))</f>
        <v>-1</v>
      </c>
      <c r="AL161" s="68" t="str">
        <f>TEXT(AI160,"YYYY-MM")</f>
        <v>2028-06</v>
      </c>
      <c r="AM161" s="69" cm="1">
        <f t="array" ref="AM161">IF(AL161=AL160,0,SUMPRODUCT((AC160:AI160&gt;=$N$8)*(AC160:AI160 &lt;= $N$9)*(TEXT(AC160:AI160,"yyyy-mm")=AL161)*(AC161:AI161 = "●")))</f>
        <v>0</v>
      </c>
      <c r="AN161" s="69" cm="1">
        <f t="array" ref="AN161">IF(AL161=AL160,0,SUMPRODUCT((AC160:AI160&gt;=$N$8)*(AC160:AI160 &lt;= $N$9)*(TEXT(AC160:AI160,"yyyy-mm")=AL161)*(AC161:AI161 = "▲")))</f>
        <v>0</v>
      </c>
      <c r="AO161" s="69" cm="1">
        <f t="array" ref="AO161">IF(AL161=AL160,0,SUMPRODUCT((AC160:AI160&gt;=$N$8)*(AC160:AI160 &lt;= $N$9)*(TEXT(AC160:AI160,"yyyy-mm")=AL161)*(AC161:AI161 = "★")))</f>
        <v>0</v>
      </c>
      <c r="AP161" s="68"/>
      <c r="AQ161" s="19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3"/>
    </row>
    <row r="162" spans="10:55" s="8" customFormat="1" ht="20.25" customHeight="1" x14ac:dyDescent="0.45">
      <c r="J162" s="86"/>
      <c r="K162" s="135"/>
      <c r="L162" s="132">
        <v>118</v>
      </c>
      <c r="M162" s="141">
        <f>S160+1</f>
        <v>46769</v>
      </c>
      <c r="N162" s="141">
        <f t="shared" ref="N162:S162" si="616">M162+1</f>
        <v>46770</v>
      </c>
      <c r="O162" s="141">
        <f t="shared" si="616"/>
        <v>46771</v>
      </c>
      <c r="P162" s="141">
        <f t="shared" si="616"/>
        <v>46772</v>
      </c>
      <c r="Q162" s="141">
        <f t="shared" si="616"/>
        <v>46773</v>
      </c>
      <c r="R162" s="142">
        <f t="shared" si="616"/>
        <v>46774</v>
      </c>
      <c r="S162" s="143">
        <f t="shared" si="616"/>
        <v>46775</v>
      </c>
      <c r="T162" s="135">
        <f t="shared" ref="T162" si="617">COUNTIF(M163:S163,"★")</f>
        <v>0</v>
      </c>
      <c r="U162" s="135"/>
      <c r="V162" s="135" t="str">
        <f>TEXT(M162,"YYYY-MM")</f>
        <v>2028-01</v>
      </c>
      <c r="W162" s="140" cm="1">
        <f t="array" ref="W162">SUMPRODUCT((M162:S162&gt;=$N$8)*(M162:S162 &lt;= $N$9)*(TEXT(M162:S162,"yyyy-mm")=V162)*(M163:S163 = "●"))</f>
        <v>0</v>
      </c>
      <c r="X162" s="140" cm="1">
        <f t="array" ref="X162">SUMPRODUCT((R162:S162&gt;=$N$8)*(R162:S162 &lt;= $N$9)*(TEXT(R162:S162,"yyyy-mm")=V162)*(R163:S163 = "▲"))</f>
        <v>0</v>
      </c>
      <c r="Y162" s="140" cm="1">
        <f t="array" ref="Y162">SUMPRODUCT((M162:S162&gt;=$N$8)*(M162:S162 &lt;= $N$9)*(TEXT(M162:S162,"yyyy-mm")=V162)*(M163:S163 = "★"))</f>
        <v>0</v>
      </c>
      <c r="Z162" s="135"/>
      <c r="AA162" s="135"/>
      <c r="AB162" s="132">
        <v>139</v>
      </c>
      <c r="AC162" s="141">
        <f>AI160+1</f>
        <v>46916</v>
      </c>
      <c r="AD162" s="141">
        <f t="shared" ref="AD162:AI162" si="618">AC162+1</f>
        <v>46917</v>
      </c>
      <c r="AE162" s="141">
        <f t="shared" si="618"/>
        <v>46918</v>
      </c>
      <c r="AF162" s="141">
        <f t="shared" si="618"/>
        <v>46919</v>
      </c>
      <c r="AG162" s="141">
        <f t="shared" si="618"/>
        <v>46920</v>
      </c>
      <c r="AH162" s="142">
        <f t="shared" si="618"/>
        <v>46921</v>
      </c>
      <c r="AI162" s="143">
        <f t="shared" si="618"/>
        <v>46922</v>
      </c>
      <c r="AJ162" s="68">
        <f t="shared" ref="AJ162" si="619">COUNTIF(AC163:AI163,"★")</f>
        <v>0</v>
      </c>
      <c r="AK162" s="68"/>
      <c r="AL162" s="68" t="str">
        <f>TEXT(AC162,"YYYY-MM")</f>
        <v>2028-06</v>
      </c>
      <c r="AM162" s="69" cm="1">
        <f t="array" ref="AM162">SUMPRODUCT((AC162:AI162&gt;=$N$8)*(AC162:AI162 &lt;= $N$9)*(TEXT(AC162:AI162,"yyyy-mm")=AL162)*(AC163:AI163 = "●"))</f>
        <v>0</v>
      </c>
      <c r="AN162" s="69" cm="1">
        <f t="array" ref="AN162">SUMPRODUCT((AH162:AI162&gt;=$N$8)*(AH162:AI162 &lt;= $N$9)*(TEXT(AH162:AI162,"yyyy-mm")=AL162)*(AH163:AI163 = "▲"))</f>
        <v>0</v>
      </c>
      <c r="AO162" s="69" cm="1">
        <f t="array" ref="AO162">SUMPRODUCT((AC162:AI162&gt;=$N$8)*(AC162:AI162 &lt;= $N$9)*(TEXT(AC162:AI162,"yyyy-mm")=AL162)*(AC163:AI163 = "★"))</f>
        <v>0</v>
      </c>
      <c r="AP162" s="68"/>
      <c r="AQ162" s="19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3"/>
    </row>
    <row r="163" spans="10:55" s="8" customFormat="1" ht="20.25" customHeight="1" thickBot="1" x14ac:dyDescent="0.5">
      <c r="J163" s="86"/>
      <c r="K163" s="135" t="str">
        <f t="shared" ref="K163" si="620">IF(U163&gt;=0.285,"OK","NG")</f>
        <v>NG</v>
      </c>
      <c r="L163" s="136"/>
      <c r="M163" s="144"/>
      <c r="N163" s="144"/>
      <c r="O163" s="144"/>
      <c r="P163" s="144"/>
      <c r="Q163" s="144"/>
      <c r="R163" s="145"/>
      <c r="S163" s="146"/>
      <c r="T163" s="135">
        <f t="shared" ref="T163" si="621">COUNTIF(M163:S163,"●")</f>
        <v>0</v>
      </c>
      <c r="U163" s="147">
        <f t="shared" ref="U163" si="622">IF(COUNTA(M163:S163)=0,-1,IF(OR(COUNTIF(M163:S163,"▲")&gt;6,AND(M162&lt;$N$9,$N$9&lt;S162)),0.285,IF(T162+T163=0,0,T163/(T163+T162))))</f>
        <v>-1</v>
      </c>
      <c r="V163" s="135" t="str">
        <f>TEXT(S162,"YYYY-MM")</f>
        <v>2028-01</v>
      </c>
      <c r="W163" s="140" cm="1">
        <f t="array" ref="W163">IF(V163=V162,0,SUMPRODUCT((M162:S162&gt;=$N$8)*(M162:S162 &lt;= $N$9)*(TEXT(M162:S162,"yyyy-mm")=V163)*(M163:S163 = "●")))</f>
        <v>0</v>
      </c>
      <c r="X163" s="140" cm="1">
        <f t="array" ref="X163">IF(V163=V162,0,SUMPRODUCT((M162:S162&gt;=$N$8)*(M162:S162 &lt;= $N$9)*(TEXT(M162:S162,"yyyy-mm")=V163)*(M163:S163 = "▲")))</f>
        <v>0</v>
      </c>
      <c r="Y163" s="140" cm="1">
        <f t="array" ref="Y163">IF(V163=V162,0,SUMPRODUCT((M162:S162&gt;=$N$8)*(M162:S162 &lt;= $N$9)*(TEXT(M162:S162,"yyyy-mm")=V163)*(M163:S163 = "★")))</f>
        <v>0</v>
      </c>
      <c r="Z163" s="135"/>
      <c r="AA163" s="135" t="str">
        <f t="shared" ref="AA163" si="623">IF(AK163&gt;=0.285,"OK","NG")</f>
        <v>NG</v>
      </c>
      <c r="AB163" s="136"/>
      <c r="AC163" s="144"/>
      <c r="AD163" s="144"/>
      <c r="AE163" s="144"/>
      <c r="AF163" s="144"/>
      <c r="AG163" s="144"/>
      <c r="AH163" s="145"/>
      <c r="AI163" s="146"/>
      <c r="AJ163" s="68">
        <f t="shared" ref="AJ163" si="624">COUNTIF(AC163:AI163,"●")</f>
        <v>0</v>
      </c>
      <c r="AK163" s="70">
        <f t="shared" ref="AK163" si="625">IF(COUNTA(AC163:AI163)=0,-1,IF(OR(COUNTIF(AC163:AI163,"▲")&gt;6,AND(AC162&lt;$N$9,$N$9&lt;AI162)),0.285,IF(AJ162+AJ163=0,0,AJ163/(AJ163+AJ162))))</f>
        <v>-1</v>
      </c>
      <c r="AL163" s="68" t="str">
        <f>TEXT(AI162,"YYYY-MM")</f>
        <v>2028-06</v>
      </c>
      <c r="AM163" s="69" cm="1">
        <f t="array" ref="AM163">IF(AL163=AL162,0,SUMPRODUCT((AC162:AI162&gt;=$N$8)*(AC162:AI162 &lt;= $N$9)*(TEXT(AC162:AI162,"yyyy-mm")=AL163)*(AC163:AI163 = "●")))</f>
        <v>0</v>
      </c>
      <c r="AN163" s="69" cm="1">
        <f t="array" ref="AN163">IF(AL163=AL162,0,SUMPRODUCT((AC162:AI162&gt;=$N$8)*(AC162:AI162 &lt;= $N$9)*(TEXT(AC162:AI162,"yyyy-mm")=AL163)*(AC163:AI163 = "▲")))</f>
        <v>0</v>
      </c>
      <c r="AO163" s="69" cm="1">
        <f t="array" ref="AO163">IF(AL163=AL162,0,SUMPRODUCT((AC162:AI162&gt;=$N$8)*(AC162:AI162 &lt;= $N$9)*(TEXT(AC162:AI162,"yyyy-mm")=AL163)*(AC163:AI163 = "★")))</f>
        <v>0</v>
      </c>
      <c r="AP163" s="68"/>
      <c r="AQ163" s="19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3"/>
    </row>
    <row r="164" spans="10:55" s="8" customFormat="1" ht="20.25" customHeight="1" x14ac:dyDescent="0.45">
      <c r="J164" s="86"/>
      <c r="K164" s="135"/>
      <c r="L164" s="132">
        <v>119</v>
      </c>
      <c r="M164" s="141">
        <f>S162+1</f>
        <v>46776</v>
      </c>
      <c r="N164" s="141">
        <f t="shared" ref="N164:S164" si="626">M164+1</f>
        <v>46777</v>
      </c>
      <c r="O164" s="141">
        <f t="shared" si="626"/>
        <v>46778</v>
      </c>
      <c r="P164" s="141">
        <f t="shared" si="626"/>
        <v>46779</v>
      </c>
      <c r="Q164" s="141">
        <f t="shared" si="626"/>
        <v>46780</v>
      </c>
      <c r="R164" s="142">
        <f t="shared" si="626"/>
        <v>46781</v>
      </c>
      <c r="S164" s="143">
        <f t="shared" si="626"/>
        <v>46782</v>
      </c>
      <c r="T164" s="135">
        <f t="shared" ref="T164" si="627">COUNTIF(M165:S165,"★")</f>
        <v>0</v>
      </c>
      <c r="U164" s="135"/>
      <c r="V164" s="135" t="str">
        <f>TEXT(M164,"YYYY-MM")</f>
        <v>2028-01</v>
      </c>
      <c r="W164" s="140" cm="1">
        <f t="array" ref="W164">SUMPRODUCT((M164:S164&gt;=$N$8)*(M164:S164 &lt;= $N$9)*(TEXT(M164:S164,"yyyy-mm")=V164)*(M165:S165 = "●"))</f>
        <v>0</v>
      </c>
      <c r="X164" s="140" cm="1">
        <f t="array" ref="X164">SUMPRODUCT((R164:S164&gt;=$N$8)*(R164:S164 &lt;= $N$9)*(TEXT(R164:S164,"yyyy-mm")=V164)*(R165:S165 = "▲"))</f>
        <v>0</v>
      </c>
      <c r="Y164" s="140" cm="1">
        <f t="array" ref="Y164">SUMPRODUCT((M164:S164&gt;=$N$8)*(M164:S164 &lt;= $N$9)*(TEXT(M164:S164,"yyyy-mm")=V164)*(M165:S165 = "★"))</f>
        <v>0</v>
      </c>
      <c r="Z164" s="135"/>
      <c r="AA164" s="135"/>
      <c r="AB164" s="132">
        <v>140</v>
      </c>
      <c r="AC164" s="141">
        <f>AI162+1</f>
        <v>46923</v>
      </c>
      <c r="AD164" s="141">
        <f t="shared" ref="AD164:AI164" si="628">AC164+1</f>
        <v>46924</v>
      </c>
      <c r="AE164" s="141">
        <f t="shared" si="628"/>
        <v>46925</v>
      </c>
      <c r="AF164" s="141">
        <f t="shared" si="628"/>
        <v>46926</v>
      </c>
      <c r="AG164" s="141">
        <f t="shared" si="628"/>
        <v>46927</v>
      </c>
      <c r="AH164" s="142">
        <f t="shared" si="628"/>
        <v>46928</v>
      </c>
      <c r="AI164" s="143">
        <f t="shared" si="628"/>
        <v>46929</v>
      </c>
      <c r="AJ164" s="68">
        <f t="shared" ref="AJ164" si="629">COUNTIF(AC165:AI165,"★")</f>
        <v>0</v>
      </c>
      <c r="AK164" s="68"/>
      <c r="AL164" s="68" t="str">
        <f>TEXT(AC164,"YYYY-MM")</f>
        <v>2028-06</v>
      </c>
      <c r="AM164" s="69" cm="1">
        <f t="array" ref="AM164">SUMPRODUCT((AC164:AI164&gt;=$N$8)*(AC164:AI164 &lt;= $N$9)*(TEXT(AC164:AI164,"yyyy-mm")=AL164)*(AC165:AI165 = "●"))</f>
        <v>0</v>
      </c>
      <c r="AN164" s="69" cm="1">
        <f t="array" ref="AN164">SUMPRODUCT((AH164:AI164&gt;=$N$8)*(AH164:AI164 &lt;= $N$9)*(TEXT(AH164:AI164,"yyyy-mm")=AL164)*(AH165:AI165 = "▲"))</f>
        <v>0</v>
      </c>
      <c r="AO164" s="69" cm="1">
        <f t="array" ref="AO164">SUMPRODUCT((AC164:AI164&gt;=$N$8)*(AC164:AI164 &lt;= $N$9)*(TEXT(AC164:AI164,"yyyy-mm")=AL164)*(AC165:AI165 = "★"))</f>
        <v>0</v>
      </c>
      <c r="AP164" s="68"/>
      <c r="AQ164" s="19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3"/>
    </row>
    <row r="165" spans="10:55" s="8" customFormat="1" ht="20.25" customHeight="1" thickBot="1" x14ac:dyDescent="0.5">
      <c r="J165" s="86"/>
      <c r="K165" s="135" t="str">
        <f t="shared" ref="K165" si="630">IF(U165&gt;=0.285,"OK","NG")</f>
        <v>NG</v>
      </c>
      <c r="L165" s="136"/>
      <c r="M165" s="144"/>
      <c r="N165" s="144"/>
      <c r="O165" s="144"/>
      <c r="P165" s="144"/>
      <c r="Q165" s="144"/>
      <c r="R165" s="145"/>
      <c r="S165" s="146"/>
      <c r="T165" s="135">
        <f t="shared" ref="T165" si="631">COUNTIF(M165:S165,"●")</f>
        <v>0</v>
      </c>
      <c r="U165" s="147">
        <f t="shared" ref="U165" si="632">IF(COUNTA(M165:S165)=0,-1,IF(OR(COUNTIF(M165:S165,"▲")&gt;6,AND(M164&lt;$N$9,$N$9&lt;S164)),0.285,IF(T164+T165=0,0,T165/(T165+T164))))</f>
        <v>-1</v>
      </c>
      <c r="V165" s="135" t="str">
        <f>TEXT(S164,"YYYY-MM")</f>
        <v>2028-01</v>
      </c>
      <c r="W165" s="140" cm="1">
        <f t="array" ref="W165">IF(V165=V164,0,SUMPRODUCT((M164:S164&gt;=$N$8)*(M164:S164 &lt;= $N$9)*(TEXT(M164:S164,"yyyy-mm")=V165)*(M165:S165 = "●")))</f>
        <v>0</v>
      </c>
      <c r="X165" s="140" cm="1">
        <f t="array" ref="X165">IF(V165=V164,0,SUMPRODUCT((M164:S164&gt;=$N$8)*(M164:S164 &lt;= $N$9)*(TEXT(M164:S164,"yyyy-mm")=V165)*(M165:S165 = "▲")))</f>
        <v>0</v>
      </c>
      <c r="Y165" s="140" cm="1">
        <f t="array" ref="Y165">IF(V165=V164,0,SUMPRODUCT((M164:S164&gt;=$N$8)*(M164:S164 &lt;= $N$9)*(TEXT(M164:S164,"yyyy-mm")=V165)*(M165:S165 = "★")))</f>
        <v>0</v>
      </c>
      <c r="Z165" s="135"/>
      <c r="AA165" s="135" t="str">
        <f t="shared" ref="AA165" si="633">IF(AK165&gt;=0.285,"OK","NG")</f>
        <v>NG</v>
      </c>
      <c r="AB165" s="136"/>
      <c r="AC165" s="144"/>
      <c r="AD165" s="144"/>
      <c r="AE165" s="144"/>
      <c r="AF165" s="144"/>
      <c r="AG165" s="144"/>
      <c r="AH165" s="145"/>
      <c r="AI165" s="146"/>
      <c r="AJ165" s="68">
        <f t="shared" ref="AJ165" si="634">COUNTIF(AC165:AI165,"●")</f>
        <v>0</v>
      </c>
      <c r="AK165" s="70">
        <f t="shared" ref="AK165" si="635">IF(COUNTA(AC165:AI165)=0,-1,IF(OR(COUNTIF(AC165:AI165,"▲")&gt;6,AND(AC164&lt;$N$9,$N$9&lt;AI164)),0.285,IF(AJ164+AJ165=0,0,AJ165/(AJ165+AJ164))))</f>
        <v>-1</v>
      </c>
      <c r="AL165" s="68" t="str">
        <f>TEXT(AI164,"YYYY-MM")</f>
        <v>2028-06</v>
      </c>
      <c r="AM165" s="69" cm="1">
        <f t="array" ref="AM165">IF(AL165=AL164,0,SUMPRODUCT((AC164:AI164&gt;=$N$8)*(AC164:AI164 &lt;= $N$9)*(TEXT(AC164:AI164,"yyyy-mm")=AL165)*(AC165:AI165 = "●")))</f>
        <v>0</v>
      </c>
      <c r="AN165" s="69" cm="1">
        <f t="array" ref="AN165">IF(AL165=AL164,0,SUMPRODUCT((AC164:AI164&gt;=$N$8)*(AC164:AI164 &lt;= $N$9)*(TEXT(AC164:AI164,"yyyy-mm")=AL165)*(AC165:AI165 = "▲")))</f>
        <v>0</v>
      </c>
      <c r="AO165" s="69" cm="1">
        <f t="array" ref="AO165">IF(AL165=AL164,0,SUMPRODUCT((AC164:AI164&gt;=$N$8)*(AC164:AI164 &lt;= $N$9)*(TEXT(AC164:AI164,"yyyy-mm")=AL165)*(AC165:AI165 = "★")))</f>
        <v>0</v>
      </c>
      <c r="AP165" s="68"/>
      <c r="AQ165" s="19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3"/>
    </row>
    <row r="166" spans="10:55" s="8" customFormat="1" ht="20.25" customHeight="1" x14ac:dyDescent="0.45">
      <c r="J166" s="86"/>
      <c r="K166" s="135"/>
      <c r="L166" s="132">
        <v>120</v>
      </c>
      <c r="M166" s="141">
        <f>S164+1</f>
        <v>46783</v>
      </c>
      <c r="N166" s="141">
        <f t="shared" ref="N166:S166" si="636">M166+1</f>
        <v>46784</v>
      </c>
      <c r="O166" s="141">
        <f t="shared" si="636"/>
        <v>46785</v>
      </c>
      <c r="P166" s="141">
        <f t="shared" si="636"/>
        <v>46786</v>
      </c>
      <c r="Q166" s="141">
        <f t="shared" si="636"/>
        <v>46787</v>
      </c>
      <c r="R166" s="142">
        <f t="shared" si="636"/>
        <v>46788</v>
      </c>
      <c r="S166" s="143">
        <f t="shared" si="636"/>
        <v>46789</v>
      </c>
      <c r="T166" s="135">
        <f t="shared" ref="T166" si="637">COUNTIF(M167:S167,"★")</f>
        <v>0</v>
      </c>
      <c r="U166" s="135"/>
      <c r="V166" s="135" t="str">
        <f>TEXT(M166,"YYYY-MM")</f>
        <v>2028-01</v>
      </c>
      <c r="W166" s="140" cm="1">
        <f t="array" ref="W166">SUMPRODUCT((M166:S166&gt;=$N$8)*(M166:S166 &lt;= $N$9)*(TEXT(M166:S166,"yyyy-mm")=V166)*(M167:S167 = "●"))</f>
        <v>0</v>
      </c>
      <c r="X166" s="140" cm="1">
        <f t="array" ref="X166">SUMPRODUCT((R166:S166&gt;=$N$8)*(R166:S166 &lt;= $N$9)*(TEXT(R166:S166,"yyyy-mm")=V166)*(R167:S167 = "▲"))</f>
        <v>0</v>
      </c>
      <c r="Y166" s="140" cm="1">
        <f t="array" ref="Y166">SUMPRODUCT((M166:S166&gt;=$N$8)*(M166:S166 &lt;= $N$9)*(TEXT(M166:S166,"yyyy-mm")=V166)*(M167:S167 = "★"))</f>
        <v>0</v>
      </c>
      <c r="Z166" s="135"/>
      <c r="AA166" s="135"/>
      <c r="AB166" s="132">
        <v>141</v>
      </c>
      <c r="AC166" s="141">
        <f>AI164+1</f>
        <v>46930</v>
      </c>
      <c r="AD166" s="141">
        <f t="shared" ref="AD166:AI166" si="638">AC166+1</f>
        <v>46931</v>
      </c>
      <c r="AE166" s="141">
        <f t="shared" si="638"/>
        <v>46932</v>
      </c>
      <c r="AF166" s="141">
        <f t="shared" si="638"/>
        <v>46933</v>
      </c>
      <c r="AG166" s="141">
        <f t="shared" si="638"/>
        <v>46934</v>
      </c>
      <c r="AH166" s="142">
        <f t="shared" si="638"/>
        <v>46935</v>
      </c>
      <c r="AI166" s="143">
        <f t="shared" si="638"/>
        <v>46936</v>
      </c>
      <c r="AJ166" s="68">
        <f t="shared" ref="AJ166" si="639">COUNTIF(AC167:AI167,"★")</f>
        <v>0</v>
      </c>
      <c r="AK166" s="68"/>
      <c r="AL166" s="68" t="str">
        <f>TEXT(AC166,"YYYY-MM")</f>
        <v>2028-06</v>
      </c>
      <c r="AM166" s="69" cm="1">
        <f t="array" ref="AM166">SUMPRODUCT((AC166:AI166&gt;=$N$8)*(AC166:AI166 &lt;= $N$9)*(TEXT(AC166:AI166,"yyyy-mm")=AL166)*(AC167:AI167 = "●"))</f>
        <v>0</v>
      </c>
      <c r="AN166" s="69" cm="1">
        <f t="array" ref="AN166">SUMPRODUCT((AH166:AI166&gt;=$N$8)*(AH166:AI166 &lt;= $N$9)*(TEXT(AH166:AI166,"yyyy-mm")=AL166)*(AH167:AI167 = "▲"))</f>
        <v>0</v>
      </c>
      <c r="AO166" s="69" cm="1">
        <f t="array" ref="AO166">SUMPRODUCT((AC166:AI166&gt;=$N$8)*(AC166:AI166 &lt;= $N$9)*(TEXT(AC166:AI166,"yyyy-mm")=AL166)*(AC167:AI167 = "★"))</f>
        <v>0</v>
      </c>
      <c r="AP166" s="68"/>
      <c r="AQ166" s="19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3"/>
    </row>
    <row r="167" spans="10:55" s="8" customFormat="1" ht="20.25" customHeight="1" thickBot="1" x14ac:dyDescent="0.5">
      <c r="J167" s="86"/>
      <c r="K167" s="135" t="str">
        <f t="shared" ref="K167" si="640">IF(U167&gt;=0.285,"OK","NG")</f>
        <v>NG</v>
      </c>
      <c r="L167" s="136"/>
      <c r="M167" s="144"/>
      <c r="N167" s="144"/>
      <c r="O167" s="144"/>
      <c r="P167" s="144"/>
      <c r="Q167" s="144"/>
      <c r="R167" s="145"/>
      <c r="S167" s="146"/>
      <c r="T167" s="135">
        <f t="shared" ref="T167" si="641">COUNTIF(M167:S167,"●")</f>
        <v>0</v>
      </c>
      <c r="U167" s="147">
        <f t="shared" ref="U167" si="642">IF(COUNTA(M167:S167)=0,-1,IF(OR(COUNTIF(M167:S167,"▲")&gt;6,AND(M166&lt;$N$9,$N$9&lt;S166)),0.285,IF(T166+T167=0,0,T167/(T167+T166))))</f>
        <v>-1</v>
      </c>
      <c r="V167" s="135" t="str">
        <f>TEXT(S166,"YYYY-MM")</f>
        <v>2028-02</v>
      </c>
      <c r="W167" s="140" cm="1">
        <f t="array" ref="W167">IF(V167=V166,0,SUMPRODUCT((M166:S166&gt;=$N$8)*(M166:S166 &lt;= $N$9)*(TEXT(M166:S166,"yyyy-mm")=V167)*(M167:S167 = "●")))</f>
        <v>0</v>
      </c>
      <c r="X167" s="140" cm="1">
        <f t="array" ref="X167">IF(V167=V166,0,SUMPRODUCT((M166:S166&gt;=$N$8)*(M166:S166 &lt;= $N$9)*(TEXT(M166:S166,"yyyy-mm")=V167)*(M167:S167 = "▲")))</f>
        <v>0</v>
      </c>
      <c r="Y167" s="140" cm="1">
        <f t="array" ref="Y167">IF(V167=V166,0,SUMPRODUCT((M166:S166&gt;=$N$8)*(M166:S166 &lt;= $N$9)*(TEXT(M166:S166,"yyyy-mm")=V167)*(M167:S167 = "★")))</f>
        <v>0</v>
      </c>
      <c r="Z167" s="135"/>
      <c r="AA167" s="135" t="str">
        <f t="shared" ref="AA167" si="643">IF(AK167&gt;=0.285,"OK","NG")</f>
        <v>NG</v>
      </c>
      <c r="AB167" s="136"/>
      <c r="AC167" s="144"/>
      <c r="AD167" s="144"/>
      <c r="AE167" s="144"/>
      <c r="AF167" s="144"/>
      <c r="AG167" s="144"/>
      <c r="AH167" s="145"/>
      <c r="AI167" s="146"/>
      <c r="AJ167" s="68">
        <f t="shared" ref="AJ167" si="644">COUNTIF(AC167:AI167,"●")</f>
        <v>0</v>
      </c>
      <c r="AK167" s="70">
        <f t="shared" ref="AK167" si="645">IF(COUNTA(AC167:AI167)=0,-1,IF(OR(COUNTIF(AC167:AI167,"▲")&gt;6,AND(AC166&lt;$N$9,$N$9&lt;AI166)),0.285,IF(AJ166+AJ167=0,0,AJ167/(AJ167+AJ166))))</f>
        <v>-1</v>
      </c>
      <c r="AL167" s="68" t="str">
        <f>TEXT(AI166,"YYYY-MM")</f>
        <v>2028-07</v>
      </c>
      <c r="AM167" s="69" cm="1">
        <f t="array" ref="AM167">IF(AL167=AL166,0,SUMPRODUCT((AC166:AI166&gt;=$N$8)*(AC166:AI166 &lt;= $N$9)*(TEXT(AC166:AI166,"yyyy-mm")=AL167)*(AC167:AI167 = "●")))</f>
        <v>0</v>
      </c>
      <c r="AN167" s="69" cm="1">
        <f t="array" ref="AN167">IF(AL167=AL166,0,SUMPRODUCT((AC166:AI166&gt;=$N$8)*(AC166:AI166 &lt;= $N$9)*(TEXT(AC166:AI166,"yyyy-mm")=AL167)*(AC167:AI167 = "▲")))</f>
        <v>0</v>
      </c>
      <c r="AO167" s="69" cm="1">
        <f t="array" ref="AO167">IF(AL167=AL166,0,SUMPRODUCT((AC166:AI166&gt;=$N$8)*(AC166:AI166 &lt;= $N$9)*(TEXT(AC166:AI166,"yyyy-mm")=AL167)*(AC167:AI167 = "★")))</f>
        <v>0</v>
      </c>
      <c r="AP167" s="68"/>
      <c r="AQ167" s="19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3"/>
    </row>
    <row r="168" spans="10:55" s="8" customFormat="1" ht="20.25" customHeight="1" x14ac:dyDescent="0.45">
      <c r="J168" s="86"/>
      <c r="K168" s="135"/>
      <c r="L168" s="132">
        <v>121</v>
      </c>
      <c r="M168" s="141">
        <f>S166+1</f>
        <v>46790</v>
      </c>
      <c r="N168" s="141">
        <f t="shared" ref="N168:S168" si="646">M168+1</f>
        <v>46791</v>
      </c>
      <c r="O168" s="141">
        <f t="shared" si="646"/>
        <v>46792</v>
      </c>
      <c r="P168" s="141">
        <f t="shared" si="646"/>
        <v>46793</v>
      </c>
      <c r="Q168" s="141">
        <f t="shared" si="646"/>
        <v>46794</v>
      </c>
      <c r="R168" s="142">
        <f t="shared" si="646"/>
        <v>46795</v>
      </c>
      <c r="S168" s="143">
        <f t="shared" si="646"/>
        <v>46796</v>
      </c>
      <c r="T168" s="135">
        <f t="shared" ref="T168" si="647">COUNTIF(M169:S169,"★")</f>
        <v>0</v>
      </c>
      <c r="U168" s="135"/>
      <c r="V168" s="135" t="str">
        <f>TEXT(M168,"YYYY-MM")</f>
        <v>2028-02</v>
      </c>
      <c r="W168" s="140" cm="1">
        <f t="array" ref="W168">SUMPRODUCT((M168:S168&gt;=$N$8)*(M168:S168 &lt;= $N$9)*(TEXT(M168:S168,"yyyy-mm")=V168)*(M169:S169 = "●"))</f>
        <v>0</v>
      </c>
      <c r="X168" s="140" cm="1">
        <f t="array" ref="X168">SUMPRODUCT((R168:S168&gt;=$N$8)*(R168:S168 &lt;= $N$9)*(TEXT(R168:S168,"yyyy-mm")=V168)*(R169:S169 = "▲"))</f>
        <v>0</v>
      </c>
      <c r="Y168" s="140" cm="1">
        <f t="array" ref="Y168">SUMPRODUCT((M168:S168&gt;=$N$8)*(M168:S168 &lt;= $N$9)*(TEXT(M168:S168,"yyyy-mm")=V168)*(M169:S169 = "★"))</f>
        <v>0</v>
      </c>
      <c r="Z168" s="135"/>
      <c r="AA168" s="135"/>
      <c r="AB168" s="132">
        <v>142</v>
      </c>
      <c r="AC168" s="141">
        <f>AI166+1</f>
        <v>46937</v>
      </c>
      <c r="AD168" s="141">
        <f t="shared" ref="AD168:AI168" si="648">AC168+1</f>
        <v>46938</v>
      </c>
      <c r="AE168" s="141">
        <f t="shared" si="648"/>
        <v>46939</v>
      </c>
      <c r="AF168" s="141">
        <f t="shared" si="648"/>
        <v>46940</v>
      </c>
      <c r="AG168" s="141">
        <f t="shared" si="648"/>
        <v>46941</v>
      </c>
      <c r="AH168" s="142">
        <f t="shared" si="648"/>
        <v>46942</v>
      </c>
      <c r="AI168" s="143">
        <f t="shared" si="648"/>
        <v>46943</v>
      </c>
      <c r="AJ168" s="68">
        <f t="shared" ref="AJ168" si="649">COUNTIF(AC169:AI169,"★")</f>
        <v>0</v>
      </c>
      <c r="AK168" s="68"/>
      <c r="AL168" s="68" t="str">
        <f>TEXT(AC168,"YYYY-MM")</f>
        <v>2028-07</v>
      </c>
      <c r="AM168" s="69" cm="1">
        <f t="array" ref="AM168">SUMPRODUCT((AC168:AI168&gt;=$N$8)*(AC168:AI168 &lt;= $N$9)*(TEXT(AC168:AI168,"yyyy-mm")=AL168)*(AC169:AI169 = "●"))</f>
        <v>0</v>
      </c>
      <c r="AN168" s="69" cm="1">
        <f t="array" ref="AN168">SUMPRODUCT((AH168:AI168&gt;=$N$8)*(AH168:AI168 &lt;= $N$9)*(TEXT(AH168:AI168,"yyyy-mm")=AL168)*(AH169:AI169 = "▲"))</f>
        <v>0</v>
      </c>
      <c r="AO168" s="69" cm="1">
        <f t="array" ref="AO168">SUMPRODUCT((AC168:AI168&gt;=$N$8)*(AC168:AI168 &lt;= $N$9)*(TEXT(AC168:AI168,"yyyy-mm")=AL168)*(AC169:AI169 = "★"))</f>
        <v>0</v>
      </c>
      <c r="AP168" s="68"/>
      <c r="AQ168" s="19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3"/>
    </row>
    <row r="169" spans="10:55" s="8" customFormat="1" ht="20.25" customHeight="1" thickBot="1" x14ac:dyDescent="0.5">
      <c r="J169" s="86"/>
      <c r="K169" s="135" t="str">
        <f t="shared" ref="K169" si="650">IF(U169&gt;=0.285,"OK","NG")</f>
        <v>NG</v>
      </c>
      <c r="L169" s="136"/>
      <c r="M169" s="144"/>
      <c r="N169" s="144"/>
      <c r="O169" s="144"/>
      <c r="P169" s="144"/>
      <c r="Q169" s="144"/>
      <c r="R169" s="145"/>
      <c r="S169" s="146"/>
      <c r="T169" s="135">
        <f t="shared" ref="T169" si="651">COUNTIF(M169:S169,"●")</f>
        <v>0</v>
      </c>
      <c r="U169" s="147">
        <f t="shared" ref="U169" si="652">IF(COUNTA(M169:S169)=0,-1,IF(OR(COUNTIF(M169:S169,"▲")&gt;6,AND(M168&lt;$N$9,$N$9&lt;S168)),0.285,IF(T168+T169=0,0,T169/(T169+T168))))</f>
        <v>-1</v>
      </c>
      <c r="V169" s="135" t="str">
        <f>TEXT(S168,"YYYY-MM")</f>
        <v>2028-02</v>
      </c>
      <c r="W169" s="140" cm="1">
        <f t="array" ref="W169">IF(V169=V168,0,SUMPRODUCT((M168:S168&gt;=$N$8)*(M168:S168 &lt;= $N$9)*(TEXT(M168:S168,"yyyy-mm")=V169)*(M169:S169 = "●")))</f>
        <v>0</v>
      </c>
      <c r="X169" s="140" cm="1">
        <f t="array" ref="X169">IF(V169=V168,0,SUMPRODUCT((M168:S168&gt;=$N$8)*(M168:S168 &lt;= $N$9)*(TEXT(M168:S168,"yyyy-mm")=V169)*(M169:S169 = "▲")))</f>
        <v>0</v>
      </c>
      <c r="Y169" s="140" cm="1">
        <f t="array" ref="Y169">IF(V169=V168,0,SUMPRODUCT((M168:S168&gt;=$N$8)*(M168:S168 &lt;= $N$9)*(TEXT(M168:S168,"yyyy-mm")=V169)*(M169:S169 = "★")))</f>
        <v>0</v>
      </c>
      <c r="Z169" s="135"/>
      <c r="AA169" s="135" t="str">
        <f t="shared" ref="AA169" si="653">IF(AK169&gt;=0.285,"OK","NG")</f>
        <v>NG</v>
      </c>
      <c r="AB169" s="136"/>
      <c r="AC169" s="144"/>
      <c r="AD169" s="144"/>
      <c r="AE169" s="144"/>
      <c r="AF169" s="144"/>
      <c r="AG169" s="144"/>
      <c r="AH169" s="145"/>
      <c r="AI169" s="146"/>
      <c r="AJ169" s="68">
        <f t="shared" ref="AJ169" si="654">COUNTIF(AC169:AI169,"●")</f>
        <v>0</v>
      </c>
      <c r="AK169" s="70">
        <f t="shared" ref="AK169" si="655">IF(COUNTA(AC169:AI169)=0,-1,IF(OR(COUNTIF(AC169:AI169,"▲")&gt;6,AND(AC168&lt;$N$9,$N$9&lt;AI168)),0.285,IF(AJ168+AJ169=0,0,AJ169/(AJ169+AJ168))))</f>
        <v>-1</v>
      </c>
      <c r="AL169" s="68" t="str">
        <f>TEXT(AI168,"YYYY-MM")</f>
        <v>2028-07</v>
      </c>
      <c r="AM169" s="69" cm="1">
        <f t="array" ref="AM169">IF(AL169=AL168,0,SUMPRODUCT((AC168:AI168&gt;=$N$8)*(AC168:AI168 &lt;= $N$9)*(TEXT(AC168:AI168,"yyyy-mm")=AL169)*(AC169:AI169 = "●")))</f>
        <v>0</v>
      </c>
      <c r="AN169" s="69" cm="1">
        <f t="array" ref="AN169">IF(AL169=AL168,0,SUMPRODUCT((AC168:AI168&gt;=$N$8)*(AC168:AI168 &lt;= $N$9)*(TEXT(AC168:AI168,"yyyy-mm")=AL169)*(AC169:AI169 = "▲")))</f>
        <v>0</v>
      </c>
      <c r="AO169" s="69" cm="1">
        <f t="array" ref="AO169">IF(AL169=AL168,0,SUMPRODUCT((AC168:AI168&gt;=$N$8)*(AC168:AI168 &lt;= $N$9)*(TEXT(AC168:AI168,"yyyy-mm")=AL169)*(AC169:AI169 = "★")))</f>
        <v>0</v>
      </c>
      <c r="AP169" s="68"/>
      <c r="AQ169" s="19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3"/>
    </row>
    <row r="170" spans="10:55" s="8" customFormat="1" ht="20.25" customHeight="1" x14ac:dyDescent="0.45">
      <c r="J170" s="86"/>
      <c r="K170" s="135"/>
      <c r="L170" s="132">
        <v>122</v>
      </c>
      <c r="M170" s="141">
        <f>S168+1</f>
        <v>46797</v>
      </c>
      <c r="N170" s="141">
        <f t="shared" ref="N170:S170" si="656">M170+1</f>
        <v>46798</v>
      </c>
      <c r="O170" s="141">
        <f t="shared" si="656"/>
        <v>46799</v>
      </c>
      <c r="P170" s="141">
        <f t="shared" si="656"/>
        <v>46800</v>
      </c>
      <c r="Q170" s="141">
        <f t="shared" si="656"/>
        <v>46801</v>
      </c>
      <c r="R170" s="142">
        <f t="shared" si="656"/>
        <v>46802</v>
      </c>
      <c r="S170" s="143">
        <f t="shared" si="656"/>
        <v>46803</v>
      </c>
      <c r="T170" s="135">
        <f t="shared" ref="T170" si="657">COUNTIF(M171:S171,"★")</f>
        <v>0</v>
      </c>
      <c r="U170" s="135"/>
      <c r="V170" s="135" t="str">
        <f>TEXT(M170,"YYYY-MM")</f>
        <v>2028-02</v>
      </c>
      <c r="W170" s="140" cm="1">
        <f t="array" ref="W170">SUMPRODUCT((M170:S170&gt;=$N$8)*(M170:S170 &lt;= $N$9)*(TEXT(M170:S170,"yyyy-mm")=V170)*(M171:S171 = "●"))</f>
        <v>0</v>
      </c>
      <c r="X170" s="140" cm="1">
        <f t="array" ref="X170">SUMPRODUCT((R170:S170&gt;=$N$8)*(R170:S170 &lt;= $N$9)*(TEXT(R170:S170,"yyyy-mm")=V170)*(R171:S171 = "▲"))</f>
        <v>0</v>
      </c>
      <c r="Y170" s="140" cm="1">
        <f t="array" ref="Y170">SUMPRODUCT((M170:S170&gt;=$N$8)*(M170:S170 &lt;= $N$9)*(TEXT(M170:S170,"yyyy-mm")=V170)*(M171:S171 = "★"))</f>
        <v>0</v>
      </c>
      <c r="Z170" s="135"/>
      <c r="AA170" s="135"/>
      <c r="AB170" s="132">
        <v>143</v>
      </c>
      <c r="AC170" s="141">
        <f>AI168+1</f>
        <v>46944</v>
      </c>
      <c r="AD170" s="141">
        <f t="shared" ref="AD170:AI170" si="658">AC170+1</f>
        <v>46945</v>
      </c>
      <c r="AE170" s="141">
        <f t="shared" si="658"/>
        <v>46946</v>
      </c>
      <c r="AF170" s="141">
        <f t="shared" si="658"/>
        <v>46947</v>
      </c>
      <c r="AG170" s="141">
        <f t="shared" si="658"/>
        <v>46948</v>
      </c>
      <c r="AH170" s="142">
        <f t="shared" si="658"/>
        <v>46949</v>
      </c>
      <c r="AI170" s="143">
        <f t="shared" si="658"/>
        <v>46950</v>
      </c>
      <c r="AJ170" s="68">
        <f t="shared" ref="AJ170" si="659">COUNTIF(AC171:AI171,"★")</f>
        <v>0</v>
      </c>
      <c r="AK170" s="68"/>
      <c r="AL170" s="68" t="str">
        <f>TEXT(AC170,"YYYY-MM")</f>
        <v>2028-07</v>
      </c>
      <c r="AM170" s="69" cm="1">
        <f t="array" ref="AM170">SUMPRODUCT((AC170:AI170&gt;=$N$8)*(AC170:AI170 &lt;= $N$9)*(TEXT(AC170:AI170,"yyyy-mm")=AL170)*(AC171:AI171 = "●"))</f>
        <v>0</v>
      </c>
      <c r="AN170" s="69" cm="1">
        <f t="array" ref="AN170">SUMPRODUCT((AH170:AI170&gt;=$N$8)*(AH170:AI170 &lt;= $N$9)*(TEXT(AH170:AI170,"yyyy-mm")=AL170)*(AH171:AI171 = "▲"))</f>
        <v>0</v>
      </c>
      <c r="AO170" s="69" cm="1">
        <f t="array" ref="AO170">SUMPRODUCT((AC170:AI170&gt;=$N$8)*(AC170:AI170 &lt;= $N$9)*(TEXT(AC170:AI170,"yyyy-mm")=AL170)*(AC171:AI171 = "★"))</f>
        <v>0</v>
      </c>
      <c r="AP170" s="68"/>
      <c r="AQ170" s="19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3"/>
    </row>
    <row r="171" spans="10:55" s="8" customFormat="1" ht="20.25" customHeight="1" thickBot="1" x14ac:dyDescent="0.5">
      <c r="J171" s="86"/>
      <c r="K171" s="135" t="str">
        <f t="shared" ref="K171" si="660">IF(U171&gt;=0.285,"OK","NG")</f>
        <v>NG</v>
      </c>
      <c r="L171" s="136"/>
      <c r="M171" s="144"/>
      <c r="N171" s="144"/>
      <c r="O171" s="144"/>
      <c r="P171" s="144"/>
      <c r="Q171" s="144"/>
      <c r="R171" s="145"/>
      <c r="S171" s="146"/>
      <c r="T171" s="135">
        <f t="shared" ref="T171" si="661">COUNTIF(M171:S171,"●")</f>
        <v>0</v>
      </c>
      <c r="U171" s="147">
        <f t="shared" ref="U171" si="662">IF(COUNTA(M171:S171)=0,-1,IF(OR(COUNTIF(M171:S171,"▲")&gt;6,AND(M170&lt;$N$9,$N$9&lt;S170)),0.285,IF(T170+T171=0,0,T171/(T171+T170))))</f>
        <v>-1</v>
      </c>
      <c r="V171" s="135" t="str">
        <f>TEXT(S170,"YYYY-MM")</f>
        <v>2028-02</v>
      </c>
      <c r="W171" s="140" cm="1">
        <f t="array" ref="W171">IF(V171=V170,0,SUMPRODUCT((M170:S170&gt;=$N$8)*(M170:S170 &lt;= $N$9)*(TEXT(M170:S170,"yyyy-mm")=V171)*(M171:S171 = "●")))</f>
        <v>0</v>
      </c>
      <c r="X171" s="140" cm="1">
        <f t="array" ref="X171">IF(V171=V170,0,SUMPRODUCT((M170:S170&gt;=$N$8)*(M170:S170 &lt;= $N$9)*(TEXT(M170:S170,"yyyy-mm")=V171)*(M171:S171 = "▲")))</f>
        <v>0</v>
      </c>
      <c r="Y171" s="140" cm="1">
        <f t="array" ref="Y171">IF(V171=V170,0,SUMPRODUCT((M170:S170&gt;=$N$8)*(M170:S170 &lt;= $N$9)*(TEXT(M170:S170,"yyyy-mm")=V171)*(M171:S171 = "★")))</f>
        <v>0</v>
      </c>
      <c r="Z171" s="135"/>
      <c r="AA171" s="135" t="str">
        <f t="shared" ref="AA171" si="663">IF(AK171&gt;=0.285,"OK","NG")</f>
        <v>NG</v>
      </c>
      <c r="AB171" s="136"/>
      <c r="AC171" s="144"/>
      <c r="AD171" s="144"/>
      <c r="AE171" s="144"/>
      <c r="AF171" s="144"/>
      <c r="AG171" s="144"/>
      <c r="AH171" s="145"/>
      <c r="AI171" s="146"/>
      <c r="AJ171" s="68">
        <f t="shared" ref="AJ171" si="664">COUNTIF(AC171:AI171,"●")</f>
        <v>0</v>
      </c>
      <c r="AK171" s="70">
        <f t="shared" ref="AK171" si="665">IF(COUNTA(AC171:AI171)=0,-1,IF(OR(COUNTIF(AC171:AI171,"▲")&gt;6,AND(AC170&lt;$N$9,$N$9&lt;AI170)),0.285,IF(AJ170+AJ171=0,0,AJ171/(AJ171+AJ170))))</f>
        <v>-1</v>
      </c>
      <c r="AL171" s="68" t="str">
        <f>TEXT(AI170,"YYYY-MM")</f>
        <v>2028-07</v>
      </c>
      <c r="AM171" s="69" cm="1">
        <f t="array" ref="AM171">IF(AL171=AL170,0,SUMPRODUCT((AC170:AI170&gt;=$N$8)*(AC170:AI170 &lt;= $N$9)*(TEXT(AC170:AI170,"yyyy-mm")=AL171)*(AC171:AI171 = "●")))</f>
        <v>0</v>
      </c>
      <c r="AN171" s="69" cm="1">
        <f t="array" ref="AN171">IF(AL171=AL170,0,SUMPRODUCT((AC170:AI170&gt;=$N$8)*(AC170:AI170 &lt;= $N$9)*(TEXT(AC170:AI170,"yyyy-mm")=AL171)*(AC171:AI171 = "▲")))</f>
        <v>0</v>
      </c>
      <c r="AO171" s="69" cm="1">
        <f t="array" ref="AO171">IF(AL171=AL170,0,SUMPRODUCT((AC170:AI170&gt;=$N$8)*(AC170:AI170 &lt;= $N$9)*(TEXT(AC170:AI170,"yyyy-mm")=AL171)*(AC171:AI171 = "★")))</f>
        <v>0</v>
      </c>
      <c r="AP171" s="68"/>
      <c r="AQ171" s="19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3"/>
    </row>
    <row r="172" spans="10:55" s="8" customFormat="1" ht="20.25" customHeight="1" x14ac:dyDescent="0.45">
      <c r="J172" s="86"/>
      <c r="K172" s="135"/>
      <c r="L172" s="132">
        <v>123</v>
      </c>
      <c r="M172" s="141">
        <f>S170+1</f>
        <v>46804</v>
      </c>
      <c r="N172" s="141">
        <f t="shared" ref="N172:S172" si="666">M172+1</f>
        <v>46805</v>
      </c>
      <c r="O172" s="141">
        <f t="shared" si="666"/>
        <v>46806</v>
      </c>
      <c r="P172" s="141">
        <f t="shared" si="666"/>
        <v>46807</v>
      </c>
      <c r="Q172" s="141">
        <f t="shared" si="666"/>
        <v>46808</v>
      </c>
      <c r="R172" s="142">
        <f t="shared" si="666"/>
        <v>46809</v>
      </c>
      <c r="S172" s="143">
        <f t="shared" si="666"/>
        <v>46810</v>
      </c>
      <c r="T172" s="135">
        <f t="shared" ref="T172" si="667">COUNTIF(M173:S173,"★")</f>
        <v>0</v>
      </c>
      <c r="U172" s="135"/>
      <c r="V172" s="135" t="str">
        <f>TEXT(M172,"YYYY-MM")</f>
        <v>2028-02</v>
      </c>
      <c r="W172" s="140" cm="1">
        <f t="array" ref="W172">SUMPRODUCT((M172:S172&gt;=$N$8)*(M172:S172 &lt;= $N$9)*(TEXT(M172:S172,"yyyy-mm")=V172)*(M173:S173 = "●"))</f>
        <v>0</v>
      </c>
      <c r="X172" s="140" cm="1">
        <f t="array" ref="X172">SUMPRODUCT((R172:S172&gt;=$N$8)*(R172:S172 &lt;= $N$9)*(TEXT(R172:S172,"yyyy-mm")=V172)*(R173:S173 = "▲"))</f>
        <v>0</v>
      </c>
      <c r="Y172" s="140" cm="1">
        <f t="array" ref="Y172">SUMPRODUCT((M172:S172&gt;=$N$8)*(M172:S172 &lt;= $N$9)*(TEXT(M172:S172,"yyyy-mm")=V172)*(M173:S173 = "★"))</f>
        <v>0</v>
      </c>
      <c r="Z172" s="135"/>
      <c r="AA172" s="135"/>
      <c r="AB172" s="132">
        <v>144</v>
      </c>
      <c r="AC172" s="141">
        <f>AI170+1</f>
        <v>46951</v>
      </c>
      <c r="AD172" s="141">
        <f t="shared" ref="AD172:AI172" si="668">AC172+1</f>
        <v>46952</v>
      </c>
      <c r="AE172" s="141">
        <f t="shared" si="668"/>
        <v>46953</v>
      </c>
      <c r="AF172" s="141">
        <f t="shared" si="668"/>
        <v>46954</v>
      </c>
      <c r="AG172" s="141">
        <f t="shared" si="668"/>
        <v>46955</v>
      </c>
      <c r="AH172" s="142">
        <f t="shared" si="668"/>
        <v>46956</v>
      </c>
      <c r="AI172" s="143">
        <f t="shared" si="668"/>
        <v>46957</v>
      </c>
      <c r="AJ172" s="68">
        <f t="shared" ref="AJ172" si="669">COUNTIF(AC173:AI173,"★")</f>
        <v>0</v>
      </c>
      <c r="AK172" s="68"/>
      <c r="AL172" s="68" t="str">
        <f>TEXT(AC172,"YYYY-MM")</f>
        <v>2028-07</v>
      </c>
      <c r="AM172" s="69" cm="1">
        <f t="array" ref="AM172">SUMPRODUCT((AC172:AI172&gt;=$N$8)*(AC172:AI172 &lt;= $N$9)*(TEXT(AC172:AI172,"yyyy-mm")=AL172)*(AC173:AI173 = "●"))</f>
        <v>0</v>
      </c>
      <c r="AN172" s="69" cm="1">
        <f t="array" ref="AN172">SUMPRODUCT((AH172:AI172&gt;=$N$8)*(AH172:AI172 &lt;= $N$9)*(TEXT(AH172:AI172,"yyyy-mm")=AL172)*(AH173:AI173 = "▲"))</f>
        <v>0</v>
      </c>
      <c r="AO172" s="69" cm="1">
        <f t="array" ref="AO172">SUMPRODUCT((AC172:AI172&gt;=$N$8)*(AC172:AI172 &lt;= $N$9)*(TEXT(AC172:AI172,"yyyy-mm")=AL172)*(AC173:AI173 = "★"))</f>
        <v>0</v>
      </c>
      <c r="AP172" s="68"/>
      <c r="AQ172" s="19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3"/>
    </row>
    <row r="173" spans="10:55" s="8" customFormat="1" ht="20.25" customHeight="1" thickBot="1" x14ac:dyDescent="0.5">
      <c r="J173" s="86"/>
      <c r="K173" s="135" t="str">
        <f t="shared" ref="K173" si="670">IF(U173&gt;=0.285,"OK","NG")</f>
        <v>NG</v>
      </c>
      <c r="L173" s="136"/>
      <c r="M173" s="144"/>
      <c r="N173" s="144"/>
      <c r="O173" s="144"/>
      <c r="P173" s="144"/>
      <c r="Q173" s="144"/>
      <c r="R173" s="145"/>
      <c r="S173" s="146"/>
      <c r="T173" s="135">
        <f t="shared" ref="T173" si="671">COUNTIF(M173:S173,"●")</f>
        <v>0</v>
      </c>
      <c r="U173" s="147">
        <f t="shared" ref="U173" si="672">IF(COUNTA(M173:S173)=0,-1,IF(OR(COUNTIF(M173:S173,"▲")&gt;6,AND(M172&lt;$N$9,$N$9&lt;S172)),0.285,IF(T172+T173=0,0,T173/(T173+T172))))</f>
        <v>-1</v>
      </c>
      <c r="V173" s="135" t="str">
        <f>TEXT(S172,"YYYY-MM")</f>
        <v>2028-02</v>
      </c>
      <c r="W173" s="140" cm="1">
        <f t="array" ref="W173">IF(V173=V172,0,SUMPRODUCT((M172:S172&gt;=$N$8)*(M172:S172 &lt;= $N$9)*(TEXT(M172:S172,"yyyy-mm")=V173)*(M173:S173 = "●")))</f>
        <v>0</v>
      </c>
      <c r="X173" s="140" cm="1">
        <f t="array" ref="X173">IF(V173=V172,0,SUMPRODUCT((M172:S172&gt;=$N$8)*(M172:S172 &lt;= $N$9)*(TEXT(M172:S172,"yyyy-mm")=V173)*(M173:S173 = "▲")))</f>
        <v>0</v>
      </c>
      <c r="Y173" s="140" cm="1">
        <f t="array" ref="Y173">IF(V173=V172,0,SUMPRODUCT((M172:S172&gt;=$N$8)*(M172:S172 &lt;= $N$9)*(TEXT(M172:S172,"yyyy-mm")=V173)*(M173:S173 = "★")))</f>
        <v>0</v>
      </c>
      <c r="Z173" s="135"/>
      <c r="AA173" s="135" t="str">
        <f t="shared" ref="AA173" si="673">IF(AK173&gt;=0.285,"OK","NG")</f>
        <v>NG</v>
      </c>
      <c r="AB173" s="136"/>
      <c r="AC173" s="144"/>
      <c r="AD173" s="144"/>
      <c r="AE173" s="144"/>
      <c r="AF173" s="144"/>
      <c r="AG173" s="144"/>
      <c r="AH173" s="145"/>
      <c r="AI173" s="146"/>
      <c r="AJ173" s="68">
        <f t="shared" ref="AJ173" si="674">COUNTIF(AC173:AI173,"●")</f>
        <v>0</v>
      </c>
      <c r="AK173" s="70">
        <f t="shared" ref="AK173" si="675">IF(COUNTA(AC173:AI173)=0,-1,IF(OR(COUNTIF(AC173:AI173,"▲")&gt;6,AND(AC172&lt;$N$9,$N$9&lt;AI172)),0.285,IF(AJ172+AJ173=0,0,AJ173/(AJ173+AJ172))))</f>
        <v>-1</v>
      </c>
      <c r="AL173" s="68" t="str">
        <f>TEXT(AI172,"YYYY-MM")</f>
        <v>2028-07</v>
      </c>
      <c r="AM173" s="69" cm="1">
        <f t="array" ref="AM173">IF(AL173=AL172,0,SUMPRODUCT((AC172:AI172&gt;=$N$8)*(AC172:AI172 &lt;= $N$9)*(TEXT(AC172:AI172,"yyyy-mm")=AL173)*(AC173:AI173 = "●")))</f>
        <v>0</v>
      </c>
      <c r="AN173" s="69" cm="1">
        <f t="array" ref="AN173">IF(AL173=AL172,0,SUMPRODUCT((AC172:AI172&gt;=$N$8)*(AC172:AI172 &lt;= $N$9)*(TEXT(AC172:AI172,"yyyy-mm")=AL173)*(AC173:AI173 = "▲")))</f>
        <v>0</v>
      </c>
      <c r="AO173" s="69" cm="1">
        <f t="array" ref="AO173">IF(AL173=AL172,0,SUMPRODUCT((AC172:AI172&gt;=$N$8)*(AC172:AI172 &lt;= $N$9)*(TEXT(AC172:AI172,"yyyy-mm")=AL173)*(AC173:AI173 = "★")))</f>
        <v>0</v>
      </c>
      <c r="AP173" s="68"/>
      <c r="AQ173" s="19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3"/>
    </row>
    <row r="174" spans="10:55" s="8" customFormat="1" ht="20.25" customHeight="1" x14ac:dyDescent="0.45">
      <c r="J174" s="86"/>
      <c r="K174" s="135"/>
      <c r="L174" s="132">
        <v>124</v>
      </c>
      <c r="M174" s="141">
        <f>S172+1</f>
        <v>46811</v>
      </c>
      <c r="N174" s="141">
        <f t="shared" ref="N174:S174" si="676">M174+1</f>
        <v>46812</v>
      </c>
      <c r="O174" s="141">
        <f t="shared" si="676"/>
        <v>46813</v>
      </c>
      <c r="P174" s="141">
        <f t="shared" si="676"/>
        <v>46814</v>
      </c>
      <c r="Q174" s="141">
        <f t="shared" si="676"/>
        <v>46815</v>
      </c>
      <c r="R174" s="142">
        <f t="shared" si="676"/>
        <v>46816</v>
      </c>
      <c r="S174" s="143">
        <f t="shared" si="676"/>
        <v>46817</v>
      </c>
      <c r="T174" s="135">
        <f t="shared" ref="T174" si="677">COUNTIF(M175:S175,"★")</f>
        <v>0</v>
      </c>
      <c r="U174" s="135"/>
      <c r="V174" s="135" t="str">
        <f>TEXT(M174,"YYYY-MM")</f>
        <v>2028-02</v>
      </c>
      <c r="W174" s="140" cm="1">
        <f t="array" ref="W174">SUMPRODUCT((M174:S174&gt;=$N$8)*(M174:S174 &lt;= $N$9)*(TEXT(M174:S174,"yyyy-mm")=V174)*(M175:S175 = "●"))</f>
        <v>0</v>
      </c>
      <c r="X174" s="140" cm="1">
        <f t="array" ref="X174">SUMPRODUCT((R174:S174&gt;=$N$8)*(R174:S174 &lt;= $N$9)*(TEXT(R174:S174,"yyyy-mm")=V174)*(R175:S175 = "▲"))</f>
        <v>0</v>
      </c>
      <c r="Y174" s="140" cm="1">
        <f t="array" ref="Y174">SUMPRODUCT((M174:S174&gt;=$N$8)*(M174:S174 &lt;= $N$9)*(TEXT(M174:S174,"yyyy-mm")=V174)*(M175:S175 = "★"))</f>
        <v>0</v>
      </c>
      <c r="Z174" s="135"/>
      <c r="AA174" s="135"/>
      <c r="AB174" s="132">
        <v>145</v>
      </c>
      <c r="AC174" s="141">
        <f>AI172+1</f>
        <v>46958</v>
      </c>
      <c r="AD174" s="141">
        <f t="shared" ref="AD174:AI174" si="678">AC174+1</f>
        <v>46959</v>
      </c>
      <c r="AE174" s="141">
        <f t="shared" si="678"/>
        <v>46960</v>
      </c>
      <c r="AF174" s="141">
        <f t="shared" si="678"/>
        <v>46961</v>
      </c>
      <c r="AG174" s="141">
        <f t="shared" si="678"/>
        <v>46962</v>
      </c>
      <c r="AH174" s="142">
        <f t="shared" si="678"/>
        <v>46963</v>
      </c>
      <c r="AI174" s="143">
        <f t="shared" si="678"/>
        <v>46964</v>
      </c>
      <c r="AJ174" s="68">
        <f t="shared" ref="AJ174" si="679">COUNTIF(AC175:AI175,"★")</f>
        <v>0</v>
      </c>
      <c r="AK174" s="68"/>
      <c r="AL174" s="68" t="str">
        <f>TEXT(AC174,"YYYY-MM")</f>
        <v>2028-07</v>
      </c>
      <c r="AM174" s="69" cm="1">
        <f t="array" ref="AM174">SUMPRODUCT((AC174:AI174&gt;=$N$8)*(AC174:AI174 &lt;= $N$9)*(TEXT(AC174:AI174,"yyyy-mm")=AL174)*(AC175:AI175 = "●"))</f>
        <v>0</v>
      </c>
      <c r="AN174" s="69" cm="1">
        <f t="array" ref="AN174">SUMPRODUCT((AH174:AI174&gt;=$N$8)*(AH174:AI174 &lt;= $N$9)*(TEXT(AH174:AI174,"yyyy-mm")=AL174)*(AH175:AI175 = "▲"))</f>
        <v>0</v>
      </c>
      <c r="AO174" s="69" cm="1">
        <f t="array" ref="AO174">SUMPRODUCT((AC174:AI174&gt;=$N$8)*(AC174:AI174 &lt;= $N$9)*(TEXT(AC174:AI174,"yyyy-mm")=AL174)*(AC175:AI175 = "★"))</f>
        <v>0</v>
      </c>
      <c r="AP174" s="68"/>
      <c r="AQ174" s="19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3"/>
    </row>
    <row r="175" spans="10:55" s="8" customFormat="1" ht="20.25" customHeight="1" thickBot="1" x14ac:dyDescent="0.5">
      <c r="J175" s="86"/>
      <c r="K175" s="135" t="str">
        <f t="shared" ref="K175" si="680">IF(U175&gt;=0.285,"OK","NG")</f>
        <v>NG</v>
      </c>
      <c r="L175" s="136"/>
      <c r="M175" s="144"/>
      <c r="N175" s="144"/>
      <c r="O175" s="144"/>
      <c r="P175" s="144"/>
      <c r="Q175" s="144"/>
      <c r="R175" s="145"/>
      <c r="S175" s="146"/>
      <c r="T175" s="135">
        <f t="shared" ref="T175" si="681">COUNTIF(M175:S175,"●")</f>
        <v>0</v>
      </c>
      <c r="U175" s="147">
        <f t="shared" ref="U175" si="682">IF(COUNTA(M175:S175)=0,-1,IF(OR(COUNTIF(M175:S175,"▲")&gt;6,AND(M174&lt;$N$9,$N$9&lt;S174)),0.285,IF(T174+T175=0,0,T175/(T175+T174))))</f>
        <v>-1</v>
      </c>
      <c r="V175" s="135" t="str">
        <f>TEXT(S174,"YYYY-MM")</f>
        <v>2028-03</v>
      </c>
      <c r="W175" s="140" cm="1">
        <f t="array" ref="W175">IF(V175=V174,0,SUMPRODUCT((M174:S174&gt;=$N$8)*(M174:S174 &lt;= $N$9)*(TEXT(M174:S174,"yyyy-mm")=V175)*(M175:S175 = "●")))</f>
        <v>0</v>
      </c>
      <c r="X175" s="140" cm="1">
        <f t="array" ref="X175">IF(V175=V174,0,SUMPRODUCT((M174:S174&gt;=$N$8)*(M174:S174 &lt;= $N$9)*(TEXT(M174:S174,"yyyy-mm")=V175)*(M175:S175 = "▲")))</f>
        <v>0</v>
      </c>
      <c r="Y175" s="140" cm="1">
        <f t="array" ref="Y175">IF(V175=V174,0,SUMPRODUCT((M174:S174&gt;=$N$8)*(M174:S174 &lt;= $N$9)*(TEXT(M174:S174,"yyyy-mm")=V175)*(M175:S175 = "★")))</f>
        <v>0</v>
      </c>
      <c r="Z175" s="135"/>
      <c r="AA175" s="135" t="str">
        <f t="shared" ref="AA175" si="683">IF(AK175&gt;=0.285,"OK","NG")</f>
        <v>NG</v>
      </c>
      <c r="AB175" s="136"/>
      <c r="AC175" s="144"/>
      <c r="AD175" s="144"/>
      <c r="AE175" s="144"/>
      <c r="AF175" s="144"/>
      <c r="AG175" s="144"/>
      <c r="AH175" s="145"/>
      <c r="AI175" s="146"/>
      <c r="AJ175" s="68">
        <f t="shared" ref="AJ175" si="684">COUNTIF(AC175:AI175,"●")</f>
        <v>0</v>
      </c>
      <c r="AK175" s="70">
        <f t="shared" ref="AK175" si="685">IF(COUNTA(AC175:AI175)=0,-1,IF(OR(COUNTIF(AC175:AI175,"▲")&gt;6,AND(AC174&lt;$N$9,$N$9&lt;AI174)),0.285,IF(AJ174+AJ175=0,0,AJ175/(AJ175+AJ174))))</f>
        <v>-1</v>
      </c>
      <c r="AL175" s="68" t="str">
        <f>TEXT(AI174,"YYYY-MM")</f>
        <v>2028-07</v>
      </c>
      <c r="AM175" s="69" cm="1">
        <f t="array" ref="AM175">IF(AL175=AL174,0,SUMPRODUCT((AC174:AI174&gt;=$N$8)*(AC174:AI174 &lt;= $N$9)*(TEXT(AC174:AI174,"yyyy-mm")=AL175)*(AC175:AI175 = "●")))</f>
        <v>0</v>
      </c>
      <c r="AN175" s="69" cm="1">
        <f t="array" ref="AN175">IF(AL175=AL174,0,SUMPRODUCT((AC174:AI174&gt;=$N$8)*(AC174:AI174 &lt;= $N$9)*(TEXT(AC174:AI174,"yyyy-mm")=AL175)*(AC175:AI175 = "▲")))</f>
        <v>0</v>
      </c>
      <c r="AO175" s="69" cm="1">
        <f t="array" ref="AO175">IF(AL175=AL174,0,SUMPRODUCT((AC174:AI174&gt;=$N$8)*(AC174:AI174 &lt;= $N$9)*(TEXT(AC174:AI174,"yyyy-mm")=AL175)*(AC175:AI175 = "★")))</f>
        <v>0</v>
      </c>
      <c r="AP175" s="68"/>
      <c r="AQ175" s="19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3"/>
    </row>
    <row r="176" spans="10:55" s="8" customFormat="1" ht="20.25" customHeight="1" x14ac:dyDescent="0.45">
      <c r="J176" s="86"/>
      <c r="K176" s="135"/>
      <c r="L176" s="132">
        <v>125</v>
      </c>
      <c r="M176" s="141">
        <f>S174+1</f>
        <v>46818</v>
      </c>
      <c r="N176" s="141">
        <f t="shared" ref="N176:S176" si="686">M176+1</f>
        <v>46819</v>
      </c>
      <c r="O176" s="141">
        <f t="shared" si="686"/>
        <v>46820</v>
      </c>
      <c r="P176" s="141">
        <f t="shared" si="686"/>
        <v>46821</v>
      </c>
      <c r="Q176" s="141">
        <f t="shared" si="686"/>
        <v>46822</v>
      </c>
      <c r="R176" s="142">
        <f t="shared" si="686"/>
        <v>46823</v>
      </c>
      <c r="S176" s="143">
        <f t="shared" si="686"/>
        <v>46824</v>
      </c>
      <c r="T176" s="135">
        <f t="shared" ref="T176" si="687">COUNTIF(M177:S177,"★")</f>
        <v>0</v>
      </c>
      <c r="U176" s="135"/>
      <c r="V176" s="135" t="str">
        <f>TEXT(M176,"YYYY-MM")</f>
        <v>2028-03</v>
      </c>
      <c r="W176" s="140" cm="1">
        <f t="array" ref="W176">SUMPRODUCT((M176:S176&gt;=$N$8)*(M176:S176 &lt;= $N$9)*(TEXT(M176:S176,"yyyy-mm")=V176)*(M177:S177 = "●"))</f>
        <v>0</v>
      </c>
      <c r="X176" s="140" cm="1">
        <f t="array" ref="X176">SUMPRODUCT((R176:S176&gt;=$N$8)*(R176:S176 &lt;= $N$9)*(TEXT(R176:S176,"yyyy-mm")=V176)*(R177:S177 = "▲"))</f>
        <v>0</v>
      </c>
      <c r="Y176" s="140" cm="1">
        <f t="array" ref="Y176">SUMPRODUCT((M176:S176&gt;=$N$8)*(M176:S176 &lt;= $N$9)*(TEXT(M176:S176,"yyyy-mm")=V176)*(M177:S177 = "★"))</f>
        <v>0</v>
      </c>
      <c r="Z176" s="135"/>
      <c r="AA176" s="135"/>
      <c r="AB176" s="132">
        <v>146</v>
      </c>
      <c r="AC176" s="141">
        <f>AI174+1</f>
        <v>46965</v>
      </c>
      <c r="AD176" s="141">
        <f t="shared" ref="AD176:AI176" si="688">AC176+1</f>
        <v>46966</v>
      </c>
      <c r="AE176" s="141">
        <f t="shared" si="688"/>
        <v>46967</v>
      </c>
      <c r="AF176" s="141">
        <f t="shared" si="688"/>
        <v>46968</v>
      </c>
      <c r="AG176" s="141">
        <f t="shared" si="688"/>
        <v>46969</v>
      </c>
      <c r="AH176" s="142">
        <f t="shared" si="688"/>
        <v>46970</v>
      </c>
      <c r="AI176" s="143">
        <f t="shared" si="688"/>
        <v>46971</v>
      </c>
      <c r="AJ176" s="68">
        <f t="shared" ref="AJ176" si="689">COUNTIF(AC177:AI177,"★")</f>
        <v>0</v>
      </c>
      <c r="AK176" s="68"/>
      <c r="AL176" s="68" t="str">
        <f>TEXT(AC176,"YYYY-MM")</f>
        <v>2028-07</v>
      </c>
      <c r="AM176" s="69" cm="1">
        <f t="array" ref="AM176">SUMPRODUCT((AC176:AI176&gt;=$N$8)*(AC176:AI176 &lt;= $N$9)*(TEXT(AC176:AI176,"yyyy-mm")=AL176)*(AC177:AI177 = "●"))</f>
        <v>0</v>
      </c>
      <c r="AN176" s="69" cm="1">
        <f t="array" ref="AN176">SUMPRODUCT((AH176:AI176&gt;=$N$8)*(AH176:AI176 &lt;= $N$9)*(TEXT(AH176:AI176,"yyyy-mm")=AL176)*(AH177:AI177 = "▲"))</f>
        <v>0</v>
      </c>
      <c r="AO176" s="69" cm="1">
        <f t="array" ref="AO176">SUMPRODUCT((AC176:AI176&gt;=$N$8)*(AC176:AI176 &lt;= $N$9)*(TEXT(AC176:AI176,"yyyy-mm")=AL176)*(AC177:AI177 = "★"))</f>
        <v>0</v>
      </c>
      <c r="AP176" s="68"/>
      <c r="AQ176" s="19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3"/>
    </row>
    <row r="177" spans="9:55" s="8" customFormat="1" ht="20.25" customHeight="1" thickBot="1" x14ac:dyDescent="0.5">
      <c r="J177" s="86"/>
      <c r="K177" s="135" t="str">
        <f t="shared" ref="K177" si="690">IF(U177&gt;=0.285,"OK","NG")</f>
        <v>NG</v>
      </c>
      <c r="L177" s="136"/>
      <c r="M177" s="144"/>
      <c r="N177" s="144"/>
      <c r="O177" s="144"/>
      <c r="P177" s="144"/>
      <c r="Q177" s="144"/>
      <c r="R177" s="145"/>
      <c r="S177" s="146"/>
      <c r="T177" s="135">
        <f t="shared" ref="T177" si="691">COUNTIF(M177:S177,"●")</f>
        <v>0</v>
      </c>
      <c r="U177" s="147">
        <f t="shared" ref="U177" si="692">IF(COUNTA(M177:S177)=0,-1,IF(OR(COUNTIF(M177:S177,"▲")&gt;6,AND(M176&lt;$N$9,$N$9&lt;S176)),0.285,IF(T176+T177=0,0,T177/(T177+T176))))</f>
        <v>-1</v>
      </c>
      <c r="V177" s="135" t="str">
        <f>TEXT(S176,"YYYY-MM")</f>
        <v>2028-03</v>
      </c>
      <c r="W177" s="140" cm="1">
        <f t="array" ref="W177">IF(V177=V176,0,SUMPRODUCT((M176:S176&gt;=$N$8)*(M176:S176 &lt;= $N$9)*(TEXT(M176:S176,"yyyy-mm")=V177)*(M177:S177 = "●")))</f>
        <v>0</v>
      </c>
      <c r="X177" s="140" cm="1">
        <f t="array" ref="X177">IF(V177=V176,0,SUMPRODUCT((M176:S176&gt;=$N$8)*(M176:S176 &lt;= $N$9)*(TEXT(M176:S176,"yyyy-mm")=V177)*(M177:S177 = "▲")))</f>
        <v>0</v>
      </c>
      <c r="Y177" s="140" cm="1">
        <f t="array" ref="Y177">IF(V177=V176,0,SUMPRODUCT((M176:S176&gt;=$N$8)*(M176:S176 &lt;= $N$9)*(TEXT(M176:S176,"yyyy-mm")=V177)*(M177:S177 = "★")))</f>
        <v>0</v>
      </c>
      <c r="Z177" s="135"/>
      <c r="AA177" s="135" t="str">
        <f t="shared" ref="AA177" si="693">IF(AK177&gt;=0.285,"OK","NG")</f>
        <v>NG</v>
      </c>
      <c r="AB177" s="136"/>
      <c r="AC177" s="144"/>
      <c r="AD177" s="144"/>
      <c r="AE177" s="144"/>
      <c r="AF177" s="144"/>
      <c r="AG177" s="144"/>
      <c r="AH177" s="145"/>
      <c r="AI177" s="146"/>
      <c r="AJ177" s="68">
        <f t="shared" ref="AJ177" si="694">COUNTIF(AC177:AI177,"●")</f>
        <v>0</v>
      </c>
      <c r="AK177" s="70">
        <f t="shared" ref="AK177" si="695">IF(COUNTA(AC177:AI177)=0,-1,IF(OR(COUNTIF(AC177:AI177,"▲")&gt;6,AND(AC176&lt;$N$9,$N$9&lt;AI176)),0.285,IF(AJ176+AJ177=0,0,AJ177/(AJ177+AJ176))))</f>
        <v>-1</v>
      </c>
      <c r="AL177" s="68" t="str">
        <f>TEXT(AI176,"YYYY-MM")</f>
        <v>2028-08</v>
      </c>
      <c r="AM177" s="69" cm="1">
        <f t="array" ref="AM177">IF(AL177=AL176,0,SUMPRODUCT((AC176:AI176&gt;=$N$8)*(AC176:AI176 &lt;= $N$9)*(TEXT(AC176:AI176,"yyyy-mm")=AL177)*(AC177:AI177 = "●")))</f>
        <v>0</v>
      </c>
      <c r="AN177" s="69" cm="1">
        <f t="array" ref="AN177">IF(AL177=AL176,0,SUMPRODUCT((AC176:AI176&gt;=$N$8)*(AC176:AI176 &lt;= $N$9)*(TEXT(AC176:AI176,"yyyy-mm")=AL177)*(AC177:AI177 = "▲")))</f>
        <v>0</v>
      </c>
      <c r="AO177" s="69" cm="1">
        <f t="array" ref="AO177">IF(AL177=AL176,0,SUMPRODUCT((AC176:AI176&gt;=$N$8)*(AC176:AI176 &lt;= $N$9)*(TEXT(AC176:AI176,"yyyy-mm")=AL177)*(AC177:AI177 = "★")))</f>
        <v>0</v>
      </c>
      <c r="AP177" s="68"/>
      <c r="AQ177" s="19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3"/>
    </row>
    <row r="178" spans="9:55" s="8" customFormat="1" ht="20.25" customHeight="1" x14ac:dyDescent="0.45">
      <c r="J178" s="86"/>
      <c r="K178" s="135"/>
      <c r="L178" s="132">
        <v>126</v>
      </c>
      <c r="M178" s="141">
        <f>S176+1</f>
        <v>46825</v>
      </c>
      <c r="N178" s="141">
        <f t="shared" ref="N178:S178" si="696">M178+1</f>
        <v>46826</v>
      </c>
      <c r="O178" s="141">
        <f t="shared" si="696"/>
        <v>46827</v>
      </c>
      <c r="P178" s="141">
        <f t="shared" si="696"/>
        <v>46828</v>
      </c>
      <c r="Q178" s="141">
        <f t="shared" si="696"/>
        <v>46829</v>
      </c>
      <c r="R178" s="142">
        <f t="shared" si="696"/>
        <v>46830</v>
      </c>
      <c r="S178" s="143">
        <f t="shared" si="696"/>
        <v>46831</v>
      </c>
      <c r="T178" s="135">
        <f t="shared" ref="T178" si="697">COUNTIF(M179:S179,"★")</f>
        <v>0</v>
      </c>
      <c r="U178" s="135"/>
      <c r="V178" s="135" t="str">
        <f>TEXT(M178,"YYYY-MM")</f>
        <v>2028-03</v>
      </c>
      <c r="W178" s="140" cm="1">
        <f t="array" ref="W178">SUMPRODUCT((M178:S178&gt;=$N$8)*(M178:S178 &lt;= $N$9)*(TEXT(M178:S178,"yyyy-mm")=V178)*(M179:S179 = "●"))</f>
        <v>0</v>
      </c>
      <c r="X178" s="140" cm="1">
        <f t="array" ref="X178">SUMPRODUCT((R178:S178&gt;=$N$8)*(R178:S178 &lt;= $N$9)*(TEXT(R178:S178,"yyyy-mm")=V178)*(R179:S179 = "▲"))</f>
        <v>0</v>
      </c>
      <c r="Y178" s="140" cm="1">
        <f t="array" ref="Y178">SUMPRODUCT((M178:S178&gt;=$N$8)*(M178:S178 &lt;= $N$9)*(TEXT(M178:S178,"yyyy-mm")=V178)*(M179:S179 = "★"))</f>
        <v>0</v>
      </c>
      <c r="Z178" s="135"/>
      <c r="AA178" s="135"/>
      <c r="AB178" s="132">
        <v>147</v>
      </c>
      <c r="AC178" s="141">
        <f>AI176+1</f>
        <v>46972</v>
      </c>
      <c r="AD178" s="141">
        <f t="shared" ref="AD178:AI178" si="698">AC178+1</f>
        <v>46973</v>
      </c>
      <c r="AE178" s="141">
        <f t="shared" si="698"/>
        <v>46974</v>
      </c>
      <c r="AF178" s="141">
        <f t="shared" si="698"/>
        <v>46975</v>
      </c>
      <c r="AG178" s="141">
        <f t="shared" si="698"/>
        <v>46976</v>
      </c>
      <c r="AH178" s="142">
        <f t="shared" si="698"/>
        <v>46977</v>
      </c>
      <c r="AI178" s="143">
        <f t="shared" si="698"/>
        <v>46978</v>
      </c>
      <c r="AJ178" s="68">
        <f t="shared" ref="AJ178" si="699">COUNTIF(AC179:AI179,"★")</f>
        <v>0</v>
      </c>
      <c r="AK178" s="68"/>
      <c r="AL178" s="68" t="str">
        <f>TEXT(AC178,"YYYY-MM")</f>
        <v>2028-08</v>
      </c>
      <c r="AM178" s="69" cm="1">
        <f t="array" ref="AM178">SUMPRODUCT((AC178:AI178&gt;=$N$8)*(AC178:AI178 &lt;= $N$9)*(TEXT(AC178:AI178,"yyyy-mm")=AL178)*(AC179:AI179 = "●"))</f>
        <v>0</v>
      </c>
      <c r="AN178" s="69" cm="1">
        <f t="array" ref="AN178">SUMPRODUCT((AH178:AI178&gt;=$N$8)*(AH178:AI178 &lt;= $N$9)*(TEXT(AH178:AI178,"yyyy-mm")=AL178)*(AH179:AI179 = "▲"))</f>
        <v>0</v>
      </c>
      <c r="AO178" s="69" cm="1">
        <f t="array" ref="AO178">SUMPRODUCT((AC178:AI178&gt;=$N$8)*(AC178:AI178 &lt;= $N$9)*(TEXT(AC178:AI178,"yyyy-mm")=AL178)*(AC179:AI179 = "★"))</f>
        <v>0</v>
      </c>
      <c r="AP178" s="68"/>
      <c r="AQ178" s="19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3"/>
    </row>
    <row r="179" spans="9:55" s="8" customFormat="1" ht="20.25" customHeight="1" thickBot="1" x14ac:dyDescent="0.5">
      <c r="J179" s="86"/>
      <c r="K179" s="135" t="str">
        <f t="shared" ref="K179" si="700">IF(U179&gt;=0.285,"OK","NG")</f>
        <v>NG</v>
      </c>
      <c r="L179" s="136"/>
      <c r="M179" s="144"/>
      <c r="N179" s="144"/>
      <c r="O179" s="144"/>
      <c r="P179" s="144"/>
      <c r="Q179" s="144"/>
      <c r="R179" s="145"/>
      <c r="S179" s="146"/>
      <c r="T179" s="135">
        <f t="shared" ref="T179" si="701">COUNTIF(M179:S179,"●")</f>
        <v>0</v>
      </c>
      <c r="U179" s="147">
        <f t="shared" ref="U179" si="702">IF(COUNTA(M179:S179)=0,-1,IF(OR(COUNTIF(M179:S179,"▲")&gt;6,AND(M178&lt;$N$9,$N$9&lt;S178)),0.285,IF(T178+T179=0,0,T179/(T179+T178))))</f>
        <v>-1</v>
      </c>
      <c r="V179" s="135" t="str">
        <f>TEXT(S178,"YYYY-MM")</f>
        <v>2028-03</v>
      </c>
      <c r="W179" s="140" cm="1">
        <f t="array" ref="W179">IF(V179=V178,0,SUMPRODUCT((M178:S178&gt;=$N$8)*(M178:S178 &lt;= $N$9)*(TEXT(M178:S178,"yyyy-mm")=V179)*(M179:S179 = "●")))</f>
        <v>0</v>
      </c>
      <c r="X179" s="140" cm="1">
        <f t="array" ref="X179">IF(V179=V178,0,SUMPRODUCT((M178:S178&gt;=$N$8)*(M178:S178 &lt;= $N$9)*(TEXT(M178:S178,"yyyy-mm")=V179)*(M179:S179 = "▲")))</f>
        <v>0</v>
      </c>
      <c r="Y179" s="140" cm="1">
        <f t="array" ref="Y179">IF(V179=V178,0,SUMPRODUCT((M178:S178&gt;=$N$8)*(M178:S178 &lt;= $N$9)*(TEXT(M178:S178,"yyyy-mm")=V179)*(M179:S179 = "★")))</f>
        <v>0</v>
      </c>
      <c r="Z179" s="135"/>
      <c r="AA179" s="135" t="str">
        <f t="shared" ref="AA179" si="703">IF(AK179&gt;=0.285,"OK","NG")</f>
        <v>NG</v>
      </c>
      <c r="AB179" s="136"/>
      <c r="AC179" s="144"/>
      <c r="AD179" s="144"/>
      <c r="AE179" s="144"/>
      <c r="AF179" s="144"/>
      <c r="AG179" s="144"/>
      <c r="AH179" s="145"/>
      <c r="AI179" s="146"/>
      <c r="AJ179" s="68">
        <f t="shared" ref="AJ179" si="704">COUNTIF(AC179:AI179,"●")</f>
        <v>0</v>
      </c>
      <c r="AK179" s="70">
        <f t="shared" ref="AK179" si="705">IF(COUNTA(AC179:AI179)=0,-1,IF(OR(COUNTIF(AC179:AI179,"▲")&gt;6,AND(AC178&lt;$N$9,$N$9&lt;AI178)),0.285,IF(AJ178+AJ179=0,0,AJ179/(AJ179+AJ178))))</f>
        <v>-1</v>
      </c>
      <c r="AL179" s="68" t="str">
        <f>TEXT(AI178,"YYYY-MM")</f>
        <v>2028-08</v>
      </c>
      <c r="AM179" s="69" cm="1">
        <f t="array" ref="AM179">IF(AL179=AL178,0,SUMPRODUCT((AC178:AI178&gt;=$N$8)*(AC178:AI178 &lt;= $N$9)*(TEXT(AC178:AI178,"yyyy-mm")=AL179)*(AC179:AI179 = "●")))</f>
        <v>0</v>
      </c>
      <c r="AN179" s="69" cm="1">
        <f t="array" ref="AN179">IF(AL179=AL178,0,SUMPRODUCT((AC178:AI178&gt;=$N$8)*(AC178:AI178 &lt;= $N$9)*(TEXT(AC178:AI178,"yyyy-mm")=AL179)*(AC179:AI179 = "▲")))</f>
        <v>0</v>
      </c>
      <c r="AO179" s="69" cm="1">
        <f t="array" ref="AO179">IF(AL179=AL178,0,SUMPRODUCT((AC178:AI178&gt;=$N$8)*(AC178:AI178 &lt;= $N$9)*(TEXT(AC178:AI178,"yyyy-mm")=AL179)*(AC179:AI179 = "★")))</f>
        <v>0</v>
      </c>
      <c r="AP179" s="68"/>
      <c r="AQ179" s="19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3"/>
    </row>
    <row r="180" spans="9:55" s="8" customFormat="1" ht="20.25" customHeight="1" x14ac:dyDescent="0.45">
      <c r="J180" s="86"/>
      <c r="K180" s="135"/>
      <c r="L180" s="132">
        <v>127</v>
      </c>
      <c r="M180" s="141">
        <f>S178+1</f>
        <v>46832</v>
      </c>
      <c r="N180" s="141">
        <f t="shared" ref="N180:S180" si="706">M180+1</f>
        <v>46833</v>
      </c>
      <c r="O180" s="141">
        <f t="shared" si="706"/>
        <v>46834</v>
      </c>
      <c r="P180" s="141">
        <f t="shared" si="706"/>
        <v>46835</v>
      </c>
      <c r="Q180" s="141">
        <f t="shared" si="706"/>
        <v>46836</v>
      </c>
      <c r="R180" s="142">
        <f t="shared" si="706"/>
        <v>46837</v>
      </c>
      <c r="S180" s="143">
        <f t="shared" si="706"/>
        <v>46838</v>
      </c>
      <c r="T180" s="135">
        <f t="shared" ref="T180" si="707">COUNTIF(M181:S181,"★")</f>
        <v>0</v>
      </c>
      <c r="U180" s="135"/>
      <c r="V180" s="135" t="str">
        <f>TEXT(M180,"YYYY-MM")</f>
        <v>2028-03</v>
      </c>
      <c r="W180" s="140" cm="1">
        <f t="array" ref="W180">SUMPRODUCT((M180:S180&gt;=$N$8)*(M180:S180 &lt;= $N$9)*(TEXT(M180:S180,"yyyy-mm")=V180)*(M181:S181 = "●"))</f>
        <v>0</v>
      </c>
      <c r="X180" s="140" cm="1">
        <f t="array" ref="X180">SUMPRODUCT((R180:S180&gt;=$N$8)*(R180:S180 &lt;= $N$9)*(TEXT(R180:S180,"yyyy-mm")=V180)*(R181:S181 = "▲"))</f>
        <v>0</v>
      </c>
      <c r="Y180" s="140" cm="1">
        <f t="array" ref="Y180">SUMPRODUCT((M180:S180&gt;=$N$8)*(M180:S180 &lt;= $N$9)*(TEXT(M180:S180,"yyyy-mm")=V180)*(M181:S181 = "★"))</f>
        <v>0</v>
      </c>
      <c r="Z180" s="135"/>
      <c r="AA180" s="135"/>
      <c r="AB180" s="132">
        <v>148</v>
      </c>
      <c r="AC180" s="141">
        <f>AI178+1</f>
        <v>46979</v>
      </c>
      <c r="AD180" s="141">
        <f t="shared" ref="AD180:AI180" si="708">AC180+1</f>
        <v>46980</v>
      </c>
      <c r="AE180" s="141">
        <f t="shared" si="708"/>
        <v>46981</v>
      </c>
      <c r="AF180" s="141">
        <f t="shared" si="708"/>
        <v>46982</v>
      </c>
      <c r="AG180" s="141">
        <f t="shared" si="708"/>
        <v>46983</v>
      </c>
      <c r="AH180" s="142">
        <f t="shared" si="708"/>
        <v>46984</v>
      </c>
      <c r="AI180" s="143">
        <f t="shared" si="708"/>
        <v>46985</v>
      </c>
      <c r="AJ180" s="68">
        <f t="shared" ref="AJ180" si="709">COUNTIF(AC181:AI181,"★")</f>
        <v>0</v>
      </c>
      <c r="AK180" s="68"/>
      <c r="AL180" s="68" t="str">
        <f>TEXT(AC180,"YYYY-MM")</f>
        <v>2028-08</v>
      </c>
      <c r="AM180" s="69" cm="1">
        <f t="array" ref="AM180">SUMPRODUCT((AC180:AI180&gt;=$N$8)*(AC180:AI180 &lt;= $N$9)*(TEXT(AC180:AI180,"yyyy-mm")=AL180)*(AC181:AI181 = "●"))</f>
        <v>0</v>
      </c>
      <c r="AN180" s="69" cm="1">
        <f t="array" ref="AN180">SUMPRODUCT((AH180:AI180&gt;=$N$8)*(AH180:AI180 &lt;= $N$9)*(TEXT(AH180:AI180,"yyyy-mm")=AL180)*(AH181:AI181 = "▲"))</f>
        <v>0</v>
      </c>
      <c r="AO180" s="69" cm="1">
        <f t="array" ref="AO180">SUMPRODUCT((AC180:AI180&gt;=$N$8)*(AC180:AI180 &lt;= $N$9)*(TEXT(AC180:AI180,"yyyy-mm")=AL180)*(AC181:AI181 = "★"))</f>
        <v>0</v>
      </c>
      <c r="AP180" s="68"/>
      <c r="AQ180" s="19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3"/>
    </row>
    <row r="181" spans="9:55" s="8" customFormat="1" ht="20.25" customHeight="1" thickBot="1" x14ac:dyDescent="0.5">
      <c r="J181" s="86"/>
      <c r="K181" s="135" t="str">
        <f t="shared" ref="K181" si="710">IF(U181&gt;=0.285,"OK","NG")</f>
        <v>NG</v>
      </c>
      <c r="L181" s="136"/>
      <c r="M181" s="144"/>
      <c r="N181" s="144"/>
      <c r="O181" s="144"/>
      <c r="P181" s="144"/>
      <c r="Q181" s="144"/>
      <c r="R181" s="145"/>
      <c r="S181" s="146"/>
      <c r="T181" s="135">
        <f t="shared" ref="T181" si="711">COUNTIF(M181:S181,"●")</f>
        <v>0</v>
      </c>
      <c r="U181" s="147">
        <f t="shared" ref="U181" si="712">IF(COUNTA(M181:S181)=0,-1,IF(OR(COUNTIF(M181:S181,"▲")&gt;6,AND(M180&lt;$N$9,$N$9&lt;S180)),0.285,IF(T180+T181=0,0,T181/(T181+T180))))</f>
        <v>-1</v>
      </c>
      <c r="V181" s="135" t="str">
        <f>TEXT(S180,"YYYY-MM")</f>
        <v>2028-03</v>
      </c>
      <c r="W181" s="140" cm="1">
        <f t="array" ref="W181">IF(V181=V180,0,SUMPRODUCT((M180:S180&gt;=$N$8)*(M180:S180 &lt;= $N$9)*(TEXT(M180:S180,"yyyy-mm")=V181)*(M181:S181 = "●")))</f>
        <v>0</v>
      </c>
      <c r="X181" s="140" cm="1">
        <f t="array" ref="X181">IF(V181=V180,0,SUMPRODUCT((M180:S180&gt;=$N$8)*(M180:S180 &lt;= $N$9)*(TEXT(M180:S180,"yyyy-mm")=V181)*(M181:S181 = "▲")))</f>
        <v>0</v>
      </c>
      <c r="Y181" s="140" cm="1">
        <f t="array" ref="Y181">IF(V181=V180,0,SUMPRODUCT((M180:S180&gt;=$N$8)*(M180:S180 &lt;= $N$9)*(TEXT(M180:S180,"yyyy-mm")=V181)*(M181:S181 = "★")))</f>
        <v>0</v>
      </c>
      <c r="Z181" s="135"/>
      <c r="AA181" s="135" t="str">
        <f t="shared" ref="AA181" si="713">IF(AK181&gt;=0.285,"OK","NG")</f>
        <v>NG</v>
      </c>
      <c r="AB181" s="136"/>
      <c r="AC181" s="144"/>
      <c r="AD181" s="144"/>
      <c r="AE181" s="144"/>
      <c r="AF181" s="144"/>
      <c r="AG181" s="144"/>
      <c r="AH181" s="145"/>
      <c r="AI181" s="146"/>
      <c r="AJ181" s="68">
        <f t="shared" ref="AJ181" si="714">COUNTIF(AC181:AI181,"●")</f>
        <v>0</v>
      </c>
      <c r="AK181" s="70">
        <f t="shared" ref="AK181" si="715">IF(COUNTA(AC181:AI181)=0,-1,IF(OR(COUNTIF(AC181:AI181,"▲")&gt;6,AND(AC180&lt;$N$9,$N$9&lt;AI180)),0.285,IF(AJ180+AJ181=0,0,AJ181/(AJ181+AJ180))))</f>
        <v>-1</v>
      </c>
      <c r="AL181" s="68" t="str">
        <f>TEXT(AI180,"YYYY-MM")</f>
        <v>2028-08</v>
      </c>
      <c r="AM181" s="69" cm="1">
        <f t="array" ref="AM181">IF(AL181=AL180,0,SUMPRODUCT((AC180:AI180&gt;=$N$8)*(AC180:AI180 &lt;= $N$9)*(TEXT(AC180:AI180,"yyyy-mm")=AL181)*(AC181:AI181 = "●")))</f>
        <v>0</v>
      </c>
      <c r="AN181" s="69" cm="1">
        <f t="array" ref="AN181">IF(AL181=AL180,0,SUMPRODUCT((AC180:AI180&gt;=$N$8)*(AC180:AI180 &lt;= $N$9)*(TEXT(AC180:AI180,"yyyy-mm")=AL181)*(AC181:AI181 = "▲")))</f>
        <v>0</v>
      </c>
      <c r="AO181" s="69" cm="1">
        <f t="array" ref="AO181">IF(AL181=AL180,0,SUMPRODUCT((AC180:AI180&gt;=$N$8)*(AC180:AI180 &lt;= $N$9)*(TEXT(AC180:AI180,"yyyy-mm")=AL181)*(AC181:AI181 = "★")))</f>
        <v>0</v>
      </c>
      <c r="AP181" s="68"/>
      <c r="AQ181" s="19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3"/>
    </row>
    <row r="182" spans="9:55" s="8" customFormat="1" ht="20.25" customHeight="1" x14ac:dyDescent="0.45">
      <c r="I182" s="4"/>
      <c r="J182" s="86"/>
      <c r="K182" s="135"/>
      <c r="L182" s="132">
        <v>128</v>
      </c>
      <c r="M182" s="141">
        <f>S180+1</f>
        <v>46839</v>
      </c>
      <c r="N182" s="141">
        <f t="shared" ref="N182:S182" si="716">M182+1</f>
        <v>46840</v>
      </c>
      <c r="O182" s="141">
        <f t="shared" si="716"/>
        <v>46841</v>
      </c>
      <c r="P182" s="141">
        <f t="shared" si="716"/>
        <v>46842</v>
      </c>
      <c r="Q182" s="141">
        <f t="shared" si="716"/>
        <v>46843</v>
      </c>
      <c r="R182" s="142">
        <f t="shared" si="716"/>
        <v>46844</v>
      </c>
      <c r="S182" s="143">
        <f t="shared" si="716"/>
        <v>46845</v>
      </c>
      <c r="T182" s="135">
        <f t="shared" ref="T182" si="717">COUNTIF(M183:S183,"★")</f>
        <v>0</v>
      </c>
      <c r="U182" s="135"/>
      <c r="V182" s="135" t="str">
        <f>TEXT(M182,"YYYY-MM")</f>
        <v>2028-03</v>
      </c>
      <c r="W182" s="140" cm="1">
        <f t="array" ref="W182">SUMPRODUCT((M182:S182&gt;=$N$8)*(M182:S182 &lt;= $N$9)*(TEXT(M182:S182,"yyyy-mm")=V182)*(M183:S183 = "●"))</f>
        <v>0</v>
      </c>
      <c r="X182" s="140" cm="1">
        <f t="array" ref="X182">SUMPRODUCT((R182:S182&gt;=$N$8)*(R182:S182 &lt;= $N$9)*(TEXT(R182:S182,"yyyy-mm")=V182)*(R183:S183 = "▲"))</f>
        <v>0</v>
      </c>
      <c r="Y182" s="140" cm="1">
        <f t="array" ref="Y182">SUMPRODUCT((M182:S182&gt;=$N$8)*(M182:S182 &lt;= $N$9)*(TEXT(M182:S182,"yyyy-mm")=V182)*(M183:S183 = "★"))</f>
        <v>0</v>
      </c>
      <c r="Z182" s="135"/>
      <c r="AA182" s="135"/>
      <c r="AB182" s="132">
        <v>149</v>
      </c>
      <c r="AC182" s="141">
        <f>AI180+1</f>
        <v>46986</v>
      </c>
      <c r="AD182" s="141">
        <f t="shared" ref="AD182:AI182" si="718">AC182+1</f>
        <v>46987</v>
      </c>
      <c r="AE182" s="141">
        <f t="shared" si="718"/>
        <v>46988</v>
      </c>
      <c r="AF182" s="141">
        <f t="shared" si="718"/>
        <v>46989</v>
      </c>
      <c r="AG182" s="141">
        <f t="shared" si="718"/>
        <v>46990</v>
      </c>
      <c r="AH182" s="142">
        <f t="shared" si="718"/>
        <v>46991</v>
      </c>
      <c r="AI182" s="143">
        <f t="shared" si="718"/>
        <v>46992</v>
      </c>
      <c r="AJ182" s="68">
        <f t="shared" ref="AJ182" si="719">COUNTIF(AC183:AI183,"★")</f>
        <v>0</v>
      </c>
      <c r="AK182" s="68"/>
      <c r="AL182" s="68" t="str">
        <f>TEXT(AC182,"YYYY-MM")</f>
        <v>2028-08</v>
      </c>
      <c r="AM182" s="69" cm="1">
        <f t="array" ref="AM182">SUMPRODUCT((AC182:AI182&gt;=$N$8)*(AC182:AI182 &lt;= $N$9)*(TEXT(AC182:AI182,"yyyy-mm")=AL182)*(AC183:AI183 = "●"))</f>
        <v>0</v>
      </c>
      <c r="AN182" s="69" cm="1">
        <f t="array" ref="AN182">SUMPRODUCT((AH182:AI182&gt;=$N$8)*(AH182:AI182 &lt;= $N$9)*(TEXT(AH182:AI182,"yyyy-mm")=AL182)*(AH183:AI183 = "▲"))</f>
        <v>0</v>
      </c>
      <c r="AO182" s="69" cm="1">
        <f t="array" ref="AO182">SUMPRODUCT((AC182:AI182&gt;=$N$8)*(AC182:AI182 &lt;= $N$9)*(TEXT(AC182:AI182,"yyyy-mm")=AL182)*(AC183:AI183 = "★"))</f>
        <v>0</v>
      </c>
      <c r="AP182" s="68"/>
      <c r="AQ182" s="19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3"/>
    </row>
    <row r="183" spans="9:55" s="8" customFormat="1" ht="20.25" customHeight="1" thickBot="1" x14ac:dyDescent="0.5">
      <c r="I183" s="4"/>
      <c r="J183" s="86"/>
      <c r="K183" s="135" t="str">
        <f t="shared" ref="K183" si="720">IF(U183&gt;=0.285,"OK","NG")</f>
        <v>NG</v>
      </c>
      <c r="L183" s="136"/>
      <c r="M183" s="144"/>
      <c r="N183" s="144"/>
      <c r="O183" s="144"/>
      <c r="P183" s="144"/>
      <c r="Q183" s="144"/>
      <c r="R183" s="145"/>
      <c r="S183" s="146"/>
      <c r="T183" s="135">
        <f t="shared" ref="T183" si="721">COUNTIF(M183:S183,"●")</f>
        <v>0</v>
      </c>
      <c r="U183" s="147">
        <f t="shared" ref="U183" si="722">IF(COUNTA(M183:S183)=0,-1,IF(OR(COUNTIF(M183:S183,"▲")&gt;6,AND(M182&lt;$N$9,$N$9&lt;S182)),0.285,IF(T182+T183=0,0,T183/(T183+T182))))</f>
        <v>-1</v>
      </c>
      <c r="V183" s="135" t="str">
        <f>TEXT(S182,"YYYY-MM")</f>
        <v>2028-04</v>
      </c>
      <c r="W183" s="140" cm="1">
        <f t="array" ref="W183">IF(V183=V182,0,SUMPRODUCT((M182:S182&gt;=$N$8)*(M182:S182 &lt;= $N$9)*(TEXT(M182:S182,"yyyy-mm")=V183)*(M183:S183 = "●")))</f>
        <v>0</v>
      </c>
      <c r="X183" s="140" cm="1">
        <f t="array" ref="X183">IF(V183=V182,0,SUMPRODUCT((M182:S182&gt;=$N$8)*(M182:S182 &lt;= $N$9)*(TEXT(M182:S182,"yyyy-mm")=V183)*(M183:S183 = "▲")))</f>
        <v>0</v>
      </c>
      <c r="Y183" s="140" cm="1">
        <f t="array" ref="Y183">IF(V183=V182,0,SUMPRODUCT((M182:S182&gt;=$N$8)*(M182:S182 &lt;= $N$9)*(TEXT(M182:S182,"yyyy-mm")=V183)*(M183:S183 = "★")))</f>
        <v>0</v>
      </c>
      <c r="Z183" s="135"/>
      <c r="AA183" s="135" t="str">
        <f t="shared" ref="AA183" si="723">IF(AK183&gt;=0.285,"OK","NG")</f>
        <v>NG</v>
      </c>
      <c r="AB183" s="136"/>
      <c r="AC183" s="144"/>
      <c r="AD183" s="144"/>
      <c r="AE183" s="144"/>
      <c r="AF183" s="144"/>
      <c r="AG183" s="144"/>
      <c r="AH183" s="145"/>
      <c r="AI183" s="146"/>
      <c r="AJ183" s="68">
        <f t="shared" ref="AJ183" si="724">COUNTIF(AC183:AI183,"●")</f>
        <v>0</v>
      </c>
      <c r="AK183" s="70">
        <f t="shared" ref="AK183" si="725">IF(COUNTA(AC183:AI183)=0,-1,IF(OR(COUNTIF(AC183:AI183,"▲")&gt;6,AND(AC182&lt;$N$9,$N$9&lt;AI182)),0.285,IF(AJ182+AJ183=0,0,AJ183/(AJ183+AJ182))))</f>
        <v>-1</v>
      </c>
      <c r="AL183" s="68" t="str">
        <f>TEXT(AI182,"YYYY-MM")</f>
        <v>2028-08</v>
      </c>
      <c r="AM183" s="69" cm="1">
        <f t="array" ref="AM183">IF(AL183=AL182,0,SUMPRODUCT((AC182:AI182&gt;=$N$8)*(AC182:AI182 &lt;= $N$9)*(TEXT(AC182:AI182,"yyyy-mm")=AL183)*(AC183:AI183 = "●")))</f>
        <v>0</v>
      </c>
      <c r="AN183" s="69" cm="1">
        <f t="array" ref="AN183">IF(AL183=AL182,0,SUMPRODUCT((AC182:AI182&gt;=$N$8)*(AC182:AI182 &lt;= $N$9)*(TEXT(AC182:AI182,"yyyy-mm")=AL183)*(AC183:AI183 = "▲")))</f>
        <v>0</v>
      </c>
      <c r="AO183" s="69" cm="1">
        <f t="array" ref="AO183">IF(AL183=AL182,0,SUMPRODUCT((AC182:AI182&gt;=$N$8)*(AC182:AI182 &lt;= $N$9)*(TEXT(AC182:AI182,"yyyy-mm")=AL183)*(AC183:AI183 = "★")))</f>
        <v>0</v>
      </c>
      <c r="AP183" s="68"/>
      <c r="AQ183" s="19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3"/>
    </row>
    <row r="184" spans="9:55" s="8" customFormat="1" ht="20.25" customHeight="1" x14ac:dyDescent="0.45">
      <c r="I184" s="4"/>
      <c r="J184" s="86"/>
      <c r="K184" s="135"/>
      <c r="L184" s="132">
        <v>129</v>
      </c>
      <c r="M184" s="141">
        <f>S182+1</f>
        <v>46846</v>
      </c>
      <c r="N184" s="141">
        <f t="shared" ref="N184:S184" si="726">M184+1</f>
        <v>46847</v>
      </c>
      <c r="O184" s="141">
        <f t="shared" si="726"/>
        <v>46848</v>
      </c>
      <c r="P184" s="141">
        <f t="shared" si="726"/>
        <v>46849</v>
      </c>
      <c r="Q184" s="141">
        <f t="shared" si="726"/>
        <v>46850</v>
      </c>
      <c r="R184" s="142">
        <f t="shared" si="726"/>
        <v>46851</v>
      </c>
      <c r="S184" s="143">
        <f t="shared" si="726"/>
        <v>46852</v>
      </c>
      <c r="T184" s="135">
        <f t="shared" ref="T184" si="727">COUNTIF(M185:S185,"★")</f>
        <v>0</v>
      </c>
      <c r="U184" s="135"/>
      <c r="V184" s="135" t="str">
        <f>TEXT(M184,"YYYY-MM")</f>
        <v>2028-04</v>
      </c>
      <c r="W184" s="140" cm="1">
        <f t="array" ref="W184">SUMPRODUCT((M184:S184&gt;=$N$8)*(M184:S184 &lt;= $N$9)*(TEXT(M184:S184,"yyyy-mm")=V184)*(M185:S185 = "●"))</f>
        <v>0</v>
      </c>
      <c r="X184" s="140" cm="1">
        <f t="array" ref="X184">SUMPRODUCT((R184:S184&gt;=$N$8)*(R184:S184 &lt;= $N$9)*(TEXT(R184:S184,"yyyy-mm")=V184)*(R185:S185 = "▲"))</f>
        <v>0</v>
      </c>
      <c r="Y184" s="140" cm="1">
        <f t="array" ref="Y184">SUMPRODUCT((M184:S184&gt;=$N$8)*(M184:S184 &lt;= $N$9)*(TEXT(M184:S184,"yyyy-mm")=V184)*(M185:S185 = "★"))</f>
        <v>0</v>
      </c>
      <c r="Z184" s="135"/>
      <c r="AA184" s="135"/>
      <c r="AB184" s="132">
        <v>150</v>
      </c>
      <c r="AC184" s="141">
        <f>AI182+1</f>
        <v>46993</v>
      </c>
      <c r="AD184" s="141">
        <f t="shared" ref="AD184:AI184" si="728">AC184+1</f>
        <v>46994</v>
      </c>
      <c r="AE184" s="141">
        <f t="shared" si="728"/>
        <v>46995</v>
      </c>
      <c r="AF184" s="141">
        <f t="shared" si="728"/>
        <v>46996</v>
      </c>
      <c r="AG184" s="141">
        <f t="shared" si="728"/>
        <v>46997</v>
      </c>
      <c r="AH184" s="142">
        <f t="shared" si="728"/>
        <v>46998</v>
      </c>
      <c r="AI184" s="143">
        <f t="shared" si="728"/>
        <v>46999</v>
      </c>
      <c r="AJ184" s="68">
        <f t="shared" ref="AJ184" si="729">COUNTIF(AC185:AI185,"★")</f>
        <v>0</v>
      </c>
      <c r="AK184" s="68"/>
      <c r="AL184" s="68" t="str">
        <f>TEXT(AC184,"YYYY-MM")</f>
        <v>2028-08</v>
      </c>
      <c r="AM184" s="69" cm="1">
        <f t="array" ref="AM184">SUMPRODUCT((AC184:AI184&gt;=$N$8)*(AC184:AI184 &lt;= $N$9)*(TEXT(AC184:AI184,"yyyy-mm")=AL184)*(AC185:AI185 = "●"))</f>
        <v>0</v>
      </c>
      <c r="AN184" s="69" cm="1">
        <f t="array" ref="AN184">SUMPRODUCT((AH184:AI184&gt;=$N$8)*(AH184:AI184 &lt;= $N$9)*(TEXT(AH184:AI184,"yyyy-mm")=AL184)*(AH185:AI185 = "▲"))</f>
        <v>0</v>
      </c>
      <c r="AO184" s="69" cm="1">
        <f t="array" ref="AO184">SUMPRODUCT((AC184:AI184&gt;=$N$8)*(AC184:AI184 &lt;= $N$9)*(TEXT(AC184:AI184,"yyyy-mm")=AL184)*(AC185:AI185 = "★"))</f>
        <v>0</v>
      </c>
      <c r="AP184" s="68"/>
      <c r="AQ184" s="19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3"/>
    </row>
    <row r="185" spans="9:55" s="8" customFormat="1" ht="20.25" customHeight="1" thickBot="1" x14ac:dyDescent="0.5">
      <c r="I185" s="4"/>
      <c r="J185" s="86"/>
      <c r="K185" s="135" t="str">
        <f t="shared" ref="K185" si="730">IF(U185&gt;=0.285,"OK","NG")</f>
        <v>NG</v>
      </c>
      <c r="L185" s="136"/>
      <c r="M185" s="144"/>
      <c r="N185" s="144"/>
      <c r="O185" s="144"/>
      <c r="P185" s="144"/>
      <c r="Q185" s="144"/>
      <c r="R185" s="145"/>
      <c r="S185" s="146"/>
      <c r="T185" s="135">
        <f t="shared" ref="T185" si="731">COUNTIF(M185:S185,"●")</f>
        <v>0</v>
      </c>
      <c r="U185" s="147">
        <f t="shared" ref="U185" si="732">IF(COUNTA(M185:S185)=0,-1,IF(OR(COUNTIF(M185:S185,"▲")&gt;6,AND(M184&lt;$N$9,$N$9&lt;S184)),0.285,IF(T184+T185=0,0,T185/(T185+T184))))</f>
        <v>-1</v>
      </c>
      <c r="V185" s="135" t="str">
        <f>TEXT(S184,"YYYY-MM")</f>
        <v>2028-04</v>
      </c>
      <c r="W185" s="140" cm="1">
        <f t="array" ref="W185">IF(V185=V184,0,SUMPRODUCT((M184:S184&gt;=$N$8)*(M184:S184 &lt;= $N$9)*(TEXT(M184:S184,"yyyy-mm")=V185)*(M185:S185 = "●")))</f>
        <v>0</v>
      </c>
      <c r="X185" s="140" cm="1">
        <f t="array" ref="X185">IF(V185=V184,0,SUMPRODUCT((M184:S184&gt;=$N$8)*(M184:S184 &lt;= $N$9)*(TEXT(M184:S184,"yyyy-mm")=V185)*(M185:S185 = "▲")))</f>
        <v>0</v>
      </c>
      <c r="Y185" s="140" cm="1">
        <f t="array" ref="Y185">IF(V185=V184,0,SUMPRODUCT((M184:S184&gt;=$N$8)*(M184:S184 &lt;= $N$9)*(TEXT(M184:S184,"yyyy-mm")=V185)*(M185:S185 = "★")))</f>
        <v>0</v>
      </c>
      <c r="Z185" s="135"/>
      <c r="AA185" s="135" t="str">
        <f t="shared" ref="AA185" si="733">IF(AK185&gt;=0.285,"OK","NG")</f>
        <v>NG</v>
      </c>
      <c r="AB185" s="136"/>
      <c r="AC185" s="144"/>
      <c r="AD185" s="144"/>
      <c r="AE185" s="144"/>
      <c r="AF185" s="144"/>
      <c r="AG185" s="144"/>
      <c r="AH185" s="145"/>
      <c r="AI185" s="146"/>
      <c r="AJ185" s="68">
        <f t="shared" ref="AJ185" si="734">COUNTIF(AC185:AI185,"●")</f>
        <v>0</v>
      </c>
      <c r="AK185" s="70">
        <f t="shared" ref="AK185" si="735">IF(COUNTA(AC185:AI185)=0,-1,IF(OR(COUNTIF(AC185:AI185,"▲")&gt;6,AND(AC184&lt;$N$9,$N$9&lt;AI184)),0.285,IF(AJ184+AJ185=0,0,AJ185/(AJ185+AJ184))))</f>
        <v>-1</v>
      </c>
      <c r="AL185" s="68" t="str">
        <f>TEXT(AI184,"YYYY-MM")</f>
        <v>2028-09</v>
      </c>
      <c r="AM185" s="69" cm="1">
        <f t="array" ref="AM185">IF(AL185=AL184,0,SUMPRODUCT((AC184:AI184&gt;=$N$8)*(AC184:AI184 &lt;= $N$9)*(TEXT(AC184:AI184,"yyyy-mm")=AL185)*(AC185:AI185 = "●")))</f>
        <v>0</v>
      </c>
      <c r="AN185" s="69" cm="1">
        <f t="array" ref="AN185">IF(AL185=AL184,0,SUMPRODUCT((AC184:AI184&gt;=$N$8)*(AC184:AI184 &lt;= $N$9)*(TEXT(AC184:AI184,"yyyy-mm")=AL185)*(AC185:AI185 = "▲")))</f>
        <v>0</v>
      </c>
      <c r="AO185" s="69" cm="1">
        <f t="array" ref="AO185">IF(AL185=AL184,0,SUMPRODUCT((AC184:AI184&gt;=$N$8)*(AC184:AI184 &lt;= $N$9)*(TEXT(AC184:AI184,"yyyy-mm")=AL185)*(AC185:AI185 = "★")))</f>
        <v>0</v>
      </c>
      <c r="AP185" s="68"/>
      <c r="AQ185" s="19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3"/>
    </row>
    <row r="186" spans="9:55" s="8" customFormat="1" ht="20.25" customHeight="1" x14ac:dyDescent="0.45">
      <c r="I186" s="4"/>
      <c r="J186" s="86"/>
      <c r="K186" s="135"/>
      <c r="L186" s="132">
        <v>130</v>
      </c>
      <c r="M186" s="141">
        <f>S184+1</f>
        <v>46853</v>
      </c>
      <c r="N186" s="141">
        <f t="shared" ref="N186:S186" si="736">M186+1</f>
        <v>46854</v>
      </c>
      <c r="O186" s="141">
        <f t="shared" si="736"/>
        <v>46855</v>
      </c>
      <c r="P186" s="141">
        <f t="shared" si="736"/>
        <v>46856</v>
      </c>
      <c r="Q186" s="141">
        <f t="shared" si="736"/>
        <v>46857</v>
      </c>
      <c r="R186" s="142">
        <f t="shared" si="736"/>
        <v>46858</v>
      </c>
      <c r="S186" s="143">
        <f t="shared" si="736"/>
        <v>46859</v>
      </c>
      <c r="T186" s="135">
        <f t="shared" ref="T186" si="737">COUNTIF(M187:S187,"★")</f>
        <v>0</v>
      </c>
      <c r="U186" s="135"/>
      <c r="V186" s="135" t="str">
        <f>TEXT(M186,"YYYY-MM")</f>
        <v>2028-04</v>
      </c>
      <c r="W186" s="140" cm="1">
        <f t="array" ref="W186">SUMPRODUCT((M186:S186&gt;=$N$8)*(M186:S186 &lt;= $N$9)*(TEXT(M186:S186,"yyyy-mm")=V186)*(M187:S187 = "●"))</f>
        <v>0</v>
      </c>
      <c r="X186" s="140" cm="1">
        <f t="array" ref="X186">SUMPRODUCT((R186:S186&gt;=$N$8)*(R186:S186 &lt;= $N$9)*(TEXT(R186:S186,"yyyy-mm")=V186)*(R187:S187 = "▲"))</f>
        <v>0</v>
      </c>
      <c r="Y186" s="140" cm="1">
        <f t="array" ref="Y186">SUMPRODUCT((M186:S186&gt;=$N$8)*(M186:S186 &lt;= $N$9)*(TEXT(M186:S186,"yyyy-mm")=V186)*(M187:S187 = "★"))</f>
        <v>0</v>
      </c>
      <c r="Z186" s="135"/>
      <c r="AA186" s="135"/>
      <c r="AB186" s="132">
        <v>151</v>
      </c>
      <c r="AC186" s="141">
        <f>AI184+1</f>
        <v>47000</v>
      </c>
      <c r="AD186" s="141">
        <f t="shared" ref="AD186:AI186" si="738">AC186+1</f>
        <v>47001</v>
      </c>
      <c r="AE186" s="141">
        <f t="shared" si="738"/>
        <v>47002</v>
      </c>
      <c r="AF186" s="141">
        <f t="shared" si="738"/>
        <v>47003</v>
      </c>
      <c r="AG186" s="141">
        <f t="shared" si="738"/>
        <v>47004</v>
      </c>
      <c r="AH186" s="142">
        <f t="shared" si="738"/>
        <v>47005</v>
      </c>
      <c r="AI186" s="143">
        <f t="shared" si="738"/>
        <v>47006</v>
      </c>
      <c r="AJ186" s="68">
        <f t="shared" ref="AJ186" si="739">COUNTIF(AC187:AI187,"★")</f>
        <v>0</v>
      </c>
      <c r="AK186" s="68"/>
      <c r="AL186" s="68" t="str">
        <f>TEXT(AC186,"YYYY-MM")</f>
        <v>2028-09</v>
      </c>
      <c r="AM186" s="69" cm="1">
        <f t="array" ref="AM186">SUMPRODUCT((AC186:AI186&gt;=$N$8)*(AC186:AI186 &lt;= $N$9)*(TEXT(AC186:AI186,"yyyy-mm")=AL186)*(AC187:AI187 = "●"))</f>
        <v>0</v>
      </c>
      <c r="AN186" s="69" cm="1">
        <f t="array" ref="AN186">SUMPRODUCT((AH186:AI186&gt;=$N$8)*(AH186:AI186 &lt;= $N$9)*(TEXT(AH186:AI186,"yyyy-mm")=AL186)*(AH187:AI187 = "▲"))</f>
        <v>0</v>
      </c>
      <c r="AO186" s="69" cm="1">
        <f t="array" ref="AO186">SUMPRODUCT((AC186:AI186&gt;=$N$8)*(AC186:AI186 &lt;= $N$9)*(TEXT(AC186:AI186,"yyyy-mm")=AL186)*(AC187:AI187 = "★"))</f>
        <v>0</v>
      </c>
      <c r="AP186" s="68"/>
      <c r="AQ186" s="19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3"/>
    </row>
    <row r="187" spans="9:55" s="8" customFormat="1" ht="20.25" customHeight="1" thickBot="1" x14ac:dyDescent="0.5">
      <c r="I187" s="4"/>
      <c r="J187" s="86"/>
      <c r="K187" s="135" t="str">
        <f t="shared" ref="K187" si="740">IF(U187&gt;=0.285,"OK","NG")</f>
        <v>NG</v>
      </c>
      <c r="L187" s="136"/>
      <c r="M187" s="144"/>
      <c r="N187" s="144"/>
      <c r="O187" s="144"/>
      <c r="P187" s="144"/>
      <c r="Q187" s="144"/>
      <c r="R187" s="145"/>
      <c r="S187" s="146"/>
      <c r="T187" s="135">
        <f t="shared" ref="T187" si="741">COUNTIF(M187:S187,"●")</f>
        <v>0</v>
      </c>
      <c r="U187" s="147">
        <f t="shared" ref="U187" si="742">IF(COUNTA(M187:S187)=0,-1,IF(OR(COUNTIF(M187:S187,"▲")&gt;6,AND(M186&lt;$N$9,$N$9&lt;S186)),0.285,IF(T186+T187=0,0,T187/(T187+T186))))</f>
        <v>-1</v>
      </c>
      <c r="V187" s="135" t="str">
        <f>TEXT(S186,"YYYY-MM")</f>
        <v>2028-04</v>
      </c>
      <c r="W187" s="140" cm="1">
        <f t="array" ref="W187">IF(V187=V186,0,SUMPRODUCT((M186:S186&gt;=$N$8)*(M186:S186 &lt;= $N$9)*(TEXT(M186:S186,"yyyy-mm")=V187)*(M187:S187 = "●")))</f>
        <v>0</v>
      </c>
      <c r="X187" s="140" cm="1">
        <f t="array" ref="X187">IF(V187=V186,0,SUMPRODUCT((M186:S186&gt;=$N$8)*(M186:S186 &lt;= $N$9)*(TEXT(M186:S186,"yyyy-mm")=V187)*(M187:S187 = "▲")))</f>
        <v>0</v>
      </c>
      <c r="Y187" s="140" cm="1">
        <f t="array" ref="Y187">IF(V187=V186,0,SUMPRODUCT((M186:S186&gt;=$N$8)*(M186:S186 &lt;= $N$9)*(TEXT(M186:S186,"yyyy-mm")=V187)*(M187:S187 = "★")))</f>
        <v>0</v>
      </c>
      <c r="Z187" s="135"/>
      <c r="AA187" s="135" t="str">
        <f t="shared" ref="AA187" si="743">IF(AK187&gt;=0.285,"OK","NG")</f>
        <v>NG</v>
      </c>
      <c r="AB187" s="136"/>
      <c r="AC187" s="144"/>
      <c r="AD187" s="144"/>
      <c r="AE187" s="144"/>
      <c r="AF187" s="144"/>
      <c r="AG187" s="144"/>
      <c r="AH187" s="145"/>
      <c r="AI187" s="146"/>
      <c r="AJ187" s="68">
        <f t="shared" ref="AJ187" si="744">COUNTIF(AC187:AI187,"●")</f>
        <v>0</v>
      </c>
      <c r="AK187" s="70">
        <f t="shared" ref="AK187" si="745">IF(COUNTA(AC187:AI187)=0,-1,IF(OR(COUNTIF(AC187:AI187,"▲")&gt;6,AND(AC186&lt;$N$9,$N$9&lt;AI186)),0.285,IF(AJ186+AJ187=0,0,AJ187/(AJ187+AJ186))))</f>
        <v>-1</v>
      </c>
      <c r="AL187" s="68" t="str">
        <f>TEXT(AI186,"YYYY-MM")</f>
        <v>2028-09</v>
      </c>
      <c r="AM187" s="69" cm="1">
        <f t="array" ref="AM187">IF(AL187=AL186,0,SUMPRODUCT((AC186:AI186&gt;=$N$8)*(AC186:AI186 &lt;= $N$9)*(TEXT(AC186:AI186,"yyyy-mm")=AL187)*(AC187:AI187 = "●")))</f>
        <v>0</v>
      </c>
      <c r="AN187" s="69" cm="1">
        <f t="array" ref="AN187">IF(AL187=AL186,0,SUMPRODUCT((AC186:AI186&gt;=$N$8)*(AC186:AI186 &lt;= $N$9)*(TEXT(AC186:AI186,"yyyy-mm")=AL187)*(AC187:AI187 = "▲")))</f>
        <v>0</v>
      </c>
      <c r="AO187" s="69" cm="1">
        <f t="array" ref="AO187">IF(AL187=AL186,0,SUMPRODUCT((AC186:AI186&gt;=$N$8)*(AC186:AI186 &lt;= $N$9)*(TEXT(AC186:AI186,"yyyy-mm")=AL187)*(AC187:AI187 = "★")))</f>
        <v>0</v>
      </c>
      <c r="AP187" s="68"/>
      <c r="AQ187" s="19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3"/>
    </row>
    <row r="188" spans="9:55" s="8" customFormat="1" ht="20.25" customHeight="1" x14ac:dyDescent="0.45">
      <c r="I188" s="4"/>
      <c r="J188" s="86"/>
      <c r="K188" s="135"/>
      <c r="L188" s="132">
        <v>131</v>
      </c>
      <c r="M188" s="141">
        <f>S186+1</f>
        <v>46860</v>
      </c>
      <c r="N188" s="141">
        <f t="shared" ref="N188:S188" si="746">M188+1</f>
        <v>46861</v>
      </c>
      <c r="O188" s="141">
        <f t="shared" si="746"/>
        <v>46862</v>
      </c>
      <c r="P188" s="141">
        <f t="shared" si="746"/>
        <v>46863</v>
      </c>
      <c r="Q188" s="141">
        <f t="shared" si="746"/>
        <v>46864</v>
      </c>
      <c r="R188" s="142">
        <f t="shared" si="746"/>
        <v>46865</v>
      </c>
      <c r="S188" s="143">
        <f t="shared" si="746"/>
        <v>46866</v>
      </c>
      <c r="T188" s="135">
        <f t="shared" ref="T188" si="747">COUNTIF(M189:S189,"★")</f>
        <v>0</v>
      </c>
      <c r="U188" s="135"/>
      <c r="V188" s="135" t="str">
        <f>TEXT(M188,"YYYY-MM")</f>
        <v>2028-04</v>
      </c>
      <c r="W188" s="140" cm="1">
        <f t="array" ref="W188">SUMPRODUCT((M188:S188&gt;=$N$8)*(M188:S188 &lt;= $N$9)*(TEXT(M188:S188,"yyyy-mm")=V188)*(M189:S189 = "●"))</f>
        <v>0</v>
      </c>
      <c r="X188" s="140" cm="1">
        <f t="array" ref="X188">SUMPRODUCT((R188:S188&gt;=$N$8)*(R188:S188 &lt;= $N$9)*(TEXT(R188:S188,"yyyy-mm")=V188)*(R189:S189 = "▲"))</f>
        <v>0</v>
      </c>
      <c r="Y188" s="140" cm="1">
        <f t="array" ref="Y188">SUMPRODUCT((M188:S188&gt;=$N$8)*(M188:S188 &lt;= $N$9)*(TEXT(M188:S188,"yyyy-mm")=V188)*(M189:S189 = "★"))</f>
        <v>0</v>
      </c>
      <c r="Z188" s="135"/>
      <c r="AA188" s="135"/>
      <c r="AB188" s="132">
        <v>152</v>
      </c>
      <c r="AC188" s="141">
        <f>AI186+1</f>
        <v>47007</v>
      </c>
      <c r="AD188" s="141">
        <f t="shared" ref="AD188:AI188" si="748">AC188+1</f>
        <v>47008</v>
      </c>
      <c r="AE188" s="141">
        <f t="shared" si="748"/>
        <v>47009</v>
      </c>
      <c r="AF188" s="141">
        <f t="shared" si="748"/>
        <v>47010</v>
      </c>
      <c r="AG188" s="141">
        <f t="shared" si="748"/>
        <v>47011</v>
      </c>
      <c r="AH188" s="142">
        <f t="shared" si="748"/>
        <v>47012</v>
      </c>
      <c r="AI188" s="143">
        <f t="shared" si="748"/>
        <v>47013</v>
      </c>
      <c r="AJ188" s="68">
        <f t="shared" ref="AJ188" si="749">COUNTIF(AC189:AI189,"★")</f>
        <v>0</v>
      </c>
      <c r="AK188" s="68"/>
      <c r="AL188" s="68" t="str">
        <f>TEXT(AC188,"YYYY-MM")</f>
        <v>2028-09</v>
      </c>
      <c r="AM188" s="69" cm="1">
        <f t="array" ref="AM188">SUMPRODUCT((AC188:AI188&gt;=$N$8)*(AC188:AI188 &lt;= $N$9)*(TEXT(AC188:AI188,"yyyy-mm")=AL188)*(AC189:AI189 = "●"))</f>
        <v>0</v>
      </c>
      <c r="AN188" s="69" cm="1">
        <f t="array" ref="AN188">SUMPRODUCT((AH188:AI188&gt;=$N$8)*(AH188:AI188 &lt;= $N$9)*(TEXT(AH188:AI188,"yyyy-mm")=AL188)*(AH189:AI189 = "▲"))</f>
        <v>0</v>
      </c>
      <c r="AO188" s="69" cm="1">
        <f t="array" ref="AO188">SUMPRODUCT((AC188:AI188&gt;=$N$8)*(AC188:AI188 &lt;= $N$9)*(TEXT(AC188:AI188,"yyyy-mm")=AL188)*(AC189:AI189 = "★"))</f>
        <v>0</v>
      </c>
      <c r="AP188" s="68"/>
      <c r="AQ188" s="19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3"/>
    </row>
    <row r="189" spans="9:55" s="8" customFormat="1" ht="20.25" customHeight="1" thickBot="1" x14ac:dyDescent="0.5">
      <c r="I189" s="4"/>
      <c r="J189" s="86"/>
      <c r="K189" s="135" t="str">
        <f t="shared" ref="K189" si="750">IF(U189&gt;=0.285,"OK","NG")</f>
        <v>NG</v>
      </c>
      <c r="L189" s="136"/>
      <c r="M189" s="144"/>
      <c r="N189" s="144"/>
      <c r="O189" s="144"/>
      <c r="P189" s="144"/>
      <c r="Q189" s="144"/>
      <c r="R189" s="145"/>
      <c r="S189" s="146"/>
      <c r="T189" s="135">
        <f t="shared" ref="T189" si="751">COUNTIF(M189:S189,"●")</f>
        <v>0</v>
      </c>
      <c r="U189" s="147">
        <f t="shared" ref="U189" si="752">IF(COUNTA(M189:S189)=0,-1,IF(OR(COUNTIF(M189:S189,"▲")&gt;6,AND(M188&lt;$N$9,$N$9&lt;S188)),0.285,IF(T188+T189=0,0,T189/(T189+T188))))</f>
        <v>-1</v>
      </c>
      <c r="V189" s="135" t="str">
        <f>TEXT(S188,"YYYY-MM")</f>
        <v>2028-04</v>
      </c>
      <c r="W189" s="140" cm="1">
        <f t="array" ref="W189">IF(V189=V188,0,SUMPRODUCT((M188:S188&gt;=$N$8)*(M188:S188 &lt;= $N$9)*(TEXT(M188:S188,"yyyy-mm")=V189)*(M189:S189 = "●")))</f>
        <v>0</v>
      </c>
      <c r="X189" s="140" cm="1">
        <f t="array" ref="X189">IF(V189=V188,0,SUMPRODUCT((M188:S188&gt;=$N$8)*(M188:S188 &lt;= $N$9)*(TEXT(M188:S188,"yyyy-mm")=V189)*(M189:S189 = "▲")))</f>
        <v>0</v>
      </c>
      <c r="Y189" s="140" cm="1">
        <f t="array" ref="Y189">IF(V189=V188,0,SUMPRODUCT((M188:S188&gt;=$N$8)*(M188:S188 &lt;= $N$9)*(TEXT(M188:S188,"yyyy-mm")=V189)*(M189:S189 = "★")))</f>
        <v>0</v>
      </c>
      <c r="Z189" s="135"/>
      <c r="AA189" s="135" t="str">
        <f t="shared" ref="AA189" si="753">IF(AK189&gt;=0.285,"OK","NG")</f>
        <v>NG</v>
      </c>
      <c r="AB189" s="136"/>
      <c r="AC189" s="144"/>
      <c r="AD189" s="144"/>
      <c r="AE189" s="144"/>
      <c r="AF189" s="144"/>
      <c r="AG189" s="144"/>
      <c r="AH189" s="145"/>
      <c r="AI189" s="146"/>
      <c r="AJ189" s="68">
        <f t="shared" ref="AJ189" si="754">COUNTIF(AC189:AI189,"●")</f>
        <v>0</v>
      </c>
      <c r="AK189" s="70">
        <f t="shared" ref="AK189" si="755">IF(COUNTA(AC189:AI189)=0,-1,IF(OR(COUNTIF(AC189:AI189,"▲")&gt;6,AND(AC188&lt;$N$9,$N$9&lt;AI188)),0.285,IF(AJ188+AJ189=0,0,AJ189/(AJ189+AJ188))))</f>
        <v>-1</v>
      </c>
      <c r="AL189" s="68" t="str">
        <f>TEXT(AI188,"YYYY-MM")</f>
        <v>2028-09</v>
      </c>
      <c r="AM189" s="69" cm="1">
        <f t="array" ref="AM189">IF(AL189=AL188,0,SUMPRODUCT((AC188:AI188&gt;=$N$8)*(AC188:AI188 &lt;= $N$9)*(TEXT(AC188:AI188,"yyyy-mm")=AL189)*(AC189:AI189 = "●")))</f>
        <v>0</v>
      </c>
      <c r="AN189" s="69" cm="1">
        <f t="array" ref="AN189">IF(AL189=AL188,0,SUMPRODUCT((AC188:AI188&gt;=$N$8)*(AC188:AI188 &lt;= $N$9)*(TEXT(AC188:AI188,"yyyy-mm")=AL189)*(AC189:AI189 = "▲")))</f>
        <v>0</v>
      </c>
      <c r="AO189" s="69" cm="1">
        <f t="array" ref="AO189">IF(AL189=AL188,0,SUMPRODUCT((AC188:AI188&gt;=$N$8)*(AC188:AI188 &lt;= $N$9)*(TEXT(AC188:AI188,"yyyy-mm")=AL189)*(AC189:AI189 = "★")))</f>
        <v>0</v>
      </c>
      <c r="AP189" s="68"/>
      <c r="AQ189" s="19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3"/>
    </row>
    <row r="190" spans="9:55" s="8" customFormat="1" ht="20.25" customHeight="1" x14ac:dyDescent="0.45">
      <c r="I190" s="4"/>
      <c r="J190" s="86"/>
      <c r="K190" s="135"/>
      <c r="L190" s="132">
        <v>132</v>
      </c>
      <c r="M190" s="141">
        <f>S188+1</f>
        <v>46867</v>
      </c>
      <c r="N190" s="141">
        <f t="shared" ref="N190:S190" si="756">M190+1</f>
        <v>46868</v>
      </c>
      <c r="O190" s="141">
        <f t="shared" si="756"/>
        <v>46869</v>
      </c>
      <c r="P190" s="141">
        <f t="shared" si="756"/>
        <v>46870</v>
      </c>
      <c r="Q190" s="141">
        <f t="shared" si="756"/>
        <v>46871</v>
      </c>
      <c r="R190" s="142">
        <f t="shared" si="756"/>
        <v>46872</v>
      </c>
      <c r="S190" s="143">
        <f t="shared" si="756"/>
        <v>46873</v>
      </c>
      <c r="T190" s="135">
        <f t="shared" ref="T190" si="757">COUNTIF(M191:S191,"★")</f>
        <v>0</v>
      </c>
      <c r="U190" s="135"/>
      <c r="V190" s="135" t="str">
        <f>TEXT(M190,"YYYY-MM")</f>
        <v>2028-04</v>
      </c>
      <c r="W190" s="140" cm="1">
        <f t="array" ref="W190">SUMPRODUCT((M190:S190&gt;=$N$8)*(M190:S190 &lt;= $N$9)*(TEXT(M190:S190,"yyyy-mm")=V190)*(M191:S191 = "●"))</f>
        <v>0</v>
      </c>
      <c r="X190" s="140" cm="1">
        <f t="array" ref="X190">SUMPRODUCT((R190:S190&gt;=$N$8)*(R190:S190 &lt;= $N$9)*(TEXT(R190:S190,"yyyy-mm")=V190)*(R191:S191 = "▲"))</f>
        <v>0</v>
      </c>
      <c r="Y190" s="140" cm="1">
        <f t="array" ref="Y190">SUMPRODUCT((M190:S190&gt;=$N$8)*(M190:S190 &lt;= $N$9)*(TEXT(M190:S190,"yyyy-mm")=V190)*(M191:S191 = "★"))</f>
        <v>0</v>
      </c>
      <c r="Z190" s="135"/>
      <c r="AA190" s="135"/>
      <c r="AB190" s="132">
        <v>153</v>
      </c>
      <c r="AC190" s="141">
        <f>AI188+1</f>
        <v>47014</v>
      </c>
      <c r="AD190" s="141">
        <f t="shared" ref="AD190:AI190" si="758">AC190+1</f>
        <v>47015</v>
      </c>
      <c r="AE190" s="141">
        <f t="shared" si="758"/>
        <v>47016</v>
      </c>
      <c r="AF190" s="141">
        <f t="shared" si="758"/>
        <v>47017</v>
      </c>
      <c r="AG190" s="141">
        <f t="shared" si="758"/>
        <v>47018</v>
      </c>
      <c r="AH190" s="142">
        <f t="shared" si="758"/>
        <v>47019</v>
      </c>
      <c r="AI190" s="143">
        <f t="shared" si="758"/>
        <v>47020</v>
      </c>
      <c r="AJ190" s="68">
        <f t="shared" ref="AJ190" si="759">COUNTIF(AC191:AI191,"★")</f>
        <v>0</v>
      </c>
      <c r="AK190" s="68"/>
      <c r="AL190" s="68" t="str">
        <f>TEXT(AC190,"YYYY-MM")</f>
        <v>2028-09</v>
      </c>
      <c r="AM190" s="69" cm="1">
        <f t="array" ref="AM190">SUMPRODUCT((AC190:AI190&gt;=$N$8)*(AC190:AI190 &lt;= $N$9)*(TEXT(AC190:AI190,"yyyy-mm")=AL190)*(AC191:AI191 = "●"))</f>
        <v>0</v>
      </c>
      <c r="AN190" s="69" cm="1">
        <f t="array" ref="AN190">SUMPRODUCT((AH190:AI190&gt;=$N$8)*(AH190:AI190 &lt;= $N$9)*(TEXT(AH190:AI190,"yyyy-mm")=AL190)*(AH191:AI191 = "▲"))</f>
        <v>0</v>
      </c>
      <c r="AO190" s="69" cm="1">
        <f t="array" ref="AO190">SUMPRODUCT((AC190:AI190&gt;=$N$8)*(AC190:AI190 &lt;= $N$9)*(TEXT(AC190:AI190,"yyyy-mm")=AL190)*(AC191:AI191 = "★"))</f>
        <v>0</v>
      </c>
      <c r="AP190" s="68"/>
      <c r="AQ190" s="19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3"/>
    </row>
    <row r="191" spans="9:55" s="8" customFormat="1" ht="20.25" customHeight="1" thickBot="1" x14ac:dyDescent="0.5">
      <c r="I191" s="4"/>
      <c r="J191" s="86"/>
      <c r="K191" s="135" t="str">
        <f t="shared" ref="K191:K201" si="760">IF(U191&gt;=0.285,"OK","NG")</f>
        <v>NG</v>
      </c>
      <c r="L191" s="136"/>
      <c r="M191" s="144"/>
      <c r="N191" s="144"/>
      <c r="O191" s="144"/>
      <c r="P191" s="144"/>
      <c r="Q191" s="144"/>
      <c r="R191" s="145"/>
      <c r="S191" s="146"/>
      <c r="T191" s="135">
        <f t="shared" ref="T191" si="761">COUNTIF(M191:S191,"●")</f>
        <v>0</v>
      </c>
      <c r="U191" s="147">
        <f t="shared" ref="U191:U201" si="762">IF(COUNTA(M191:S191)=0,-1,IF(OR(COUNTIF(M191:S191,"▲")&gt;6,AND(M190&lt;$N$9,$N$9&lt;S190)),0.285,IF(T190+T191=0,0,T191/(T191+T190))))</f>
        <v>-1</v>
      </c>
      <c r="V191" s="135" t="str">
        <f>TEXT(S190,"YYYY-MM")</f>
        <v>2028-04</v>
      </c>
      <c r="W191" s="140" cm="1">
        <f t="array" ref="W191">IF(V191=V190,0,SUMPRODUCT((M190:S190&gt;=$N$8)*(M190:S190 &lt;= $N$9)*(TEXT(M190:S190,"yyyy-mm")=V191)*(M191:S191 = "●")))</f>
        <v>0</v>
      </c>
      <c r="X191" s="140" cm="1">
        <f t="array" ref="X191">IF(V191=V190,0,SUMPRODUCT((M190:S190&gt;=$N$8)*(M190:S190 &lt;= $N$9)*(TEXT(M190:S190,"yyyy-mm")=V191)*(M191:S191 = "▲")))</f>
        <v>0</v>
      </c>
      <c r="Y191" s="140" cm="1">
        <f t="array" ref="Y191">IF(V191=V190,0,SUMPRODUCT((M190:S190&gt;=$N$8)*(M190:S190 &lt;= $N$9)*(TEXT(M190:S190,"yyyy-mm")=V191)*(M191:S191 = "★")))</f>
        <v>0</v>
      </c>
      <c r="Z191" s="135"/>
      <c r="AA191" s="135" t="str">
        <f t="shared" ref="AA191:AA201" si="763">IF(AK191&gt;=0.285,"OK","NG")</f>
        <v>NG</v>
      </c>
      <c r="AB191" s="136"/>
      <c r="AC191" s="144"/>
      <c r="AD191" s="144"/>
      <c r="AE191" s="144"/>
      <c r="AF191" s="144"/>
      <c r="AG191" s="144"/>
      <c r="AH191" s="145"/>
      <c r="AI191" s="146"/>
      <c r="AJ191" s="68">
        <f t="shared" ref="AJ191" si="764">COUNTIF(AC191:AI191,"●")</f>
        <v>0</v>
      </c>
      <c r="AK191" s="70">
        <f t="shared" ref="AK191:AK201" si="765">IF(COUNTA(AC191:AI191)=0,-1,IF(OR(COUNTIF(AC191:AI191,"▲")&gt;6,AND(AC190&lt;$N$9,$N$9&lt;AI190)),0.285,IF(AJ190+AJ191=0,0,AJ191/(AJ191+AJ190))))</f>
        <v>-1</v>
      </c>
      <c r="AL191" s="68" t="str">
        <f>TEXT(AI190,"YYYY-MM")</f>
        <v>2028-09</v>
      </c>
      <c r="AM191" s="69" cm="1">
        <f t="array" ref="AM191">IF(AL191=AL190,0,SUMPRODUCT((AC190:AI190&gt;=$N$8)*(AC190:AI190 &lt;= $N$9)*(TEXT(AC190:AI190,"yyyy-mm")=AL191)*(AC191:AI191 = "●")))</f>
        <v>0</v>
      </c>
      <c r="AN191" s="69" cm="1">
        <f t="array" ref="AN191">IF(AL191=AL190,0,SUMPRODUCT((AC190:AI190&gt;=$N$8)*(AC190:AI190 &lt;= $N$9)*(TEXT(AC190:AI190,"yyyy-mm")=AL191)*(AC191:AI191 = "▲")))</f>
        <v>0</v>
      </c>
      <c r="AO191" s="69" cm="1">
        <f t="array" ref="AO191">IF(AL191=AL190,0,SUMPRODUCT((AC190:AI190&gt;=$N$8)*(AC190:AI190 &lt;= $N$9)*(TEXT(AC190:AI190,"yyyy-mm")=AL191)*(AC191:AI191 = "★")))</f>
        <v>0</v>
      </c>
      <c r="AP191" s="68"/>
      <c r="AQ191" s="19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3"/>
    </row>
    <row r="192" spans="9:55" s="8" customFormat="1" ht="20.25" customHeight="1" x14ac:dyDescent="0.45">
      <c r="I192" s="4"/>
      <c r="J192" s="86"/>
      <c r="K192" s="135"/>
      <c r="L192" s="132">
        <v>133</v>
      </c>
      <c r="M192" s="141">
        <f>S190+1</f>
        <v>46874</v>
      </c>
      <c r="N192" s="141">
        <f t="shared" ref="N192:S192" si="766">M192+1</f>
        <v>46875</v>
      </c>
      <c r="O192" s="141">
        <f t="shared" si="766"/>
        <v>46876</v>
      </c>
      <c r="P192" s="141">
        <f t="shared" si="766"/>
        <v>46877</v>
      </c>
      <c r="Q192" s="141">
        <f t="shared" si="766"/>
        <v>46878</v>
      </c>
      <c r="R192" s="142">
        <f t="shared" si="766"/>
        <v>46879</v>
      </c>
      <c r="S192" s="143">
        <f t="shared" si="766"/>
        <v>46880</v>
      </c>
      <c r="T192" s="135">
        <f t="shared" ref="T192" si="767">COUNTIF(M193:S193,"★")</f>
        <v>0</v>
      </c>
      <c r="U192" s="135"/>
      <c r="V192" s="135" t="str">
        <f t="shared" ref="V192" si="768">TEXT(M192,"YYYY-MM")</f>
        <v>2028-05</v>
      </c>
      <c r="W192" s="140" cm="1">
        <f t="array" ref="W192">SUMPRODUCT((M192:S192&gt;=$N$8)*(M192:S192 &lt;= $N$9)*(TEXT(M192:S192,"yyyy-mm")=V192)*(M193:S193 = "●"))</f>
        <v>0</v>
      </c>
      <c r="X192" s="140" cm="1">
        <f t="array" ref="X192">SUMPRODUCT((R192:S192&gt;=$N$8)*(R192:S192 &lt;= $N$9)*(TEXT(R192:S192,"yyyy-mm")=V192)*(R193:S193 = "▲"))</f>
        <v>0</v>
      </c>
      <c r="Y192" s="140" cm="1">
        <f t="array" ref="Y192">SUMPRODUCT((M192:S192&gt;=$N$8)*(M192:S192 &lt;= $N$9)*(TEXT(M192:S192,"yyyy-mm")=V192)*(M193:S193 = "★"))</f>
        <v>0</v>
      </c>
      <c r="Z192" s="135"/>
      <c r="AA192" s="135"/>
      <c r="AB192" s="132">
        <v>154</v>
      </c>
      <c r="AC192" s="141">
        <f>AI190+1</f>
        <v>47021</v>
      </c>
      <c r="AD192" s="141">
        <f t="shared" ref="AD192:AI192" si="769">AC192+1</f>
        <v>47022</v>
      </c>
      <c r="AE192" s="141">
        <f t="shared" si="769"/>
        <v>47023</v>
      </c>
      <c r="AF192" s="141">
        <f t="shared" si="769"/>
        <v>47024</v>
      </c>
      <c r="AG192" s="141">
        <f t="shared" si="769"/>
        <v>47025</v>
      </c>
      <c r="AH192" s="142">
        <f t="shared" si="769"/>
        <v>47026</v>
      </c>
      <c r="AI192" s="143">
        <f t="shared" si="769"/>
        <v>47027</v>
      </c>
      <c r="AJ192" s="68">
        <f t="shared" ref="AJ192" si="770">COUNTIF(AC193:AI193,"★")</f>
        <v>0</v>
      </c>
      <c r="AK192" s="68"/>
      <c r="AL192" s="68" t="str">
        <f t="shared" ref="AL192" si="771">TEXT(AC192,"YYYY-MM")</f>
        <v>2028-09</v>
      </c>
      <c r="AM192" s="69" cm="1">
        <f t="array" ref="AM192">SUMPRODUCT((AC192:AI192&gt;=$N$8)*(AC192:AI192 &lt;= $N$9)*(TEXT(AC192:AI192,"yyyy-mm")=AL192)*(AC193:AI193 = "●"))</f>
        <v>0</v>
      </c>
      <c r="AN192" s="69" cm="1">
        <f t="array" ref="AN192">SUMPRODUCT((AH192:AI192&gt;=$N$8)*(AH192:AI192 &lt;= $N$9)*(TEXT(AH192:AI192,"yyyy-mm")=AL192)*(AH193:AI193 = "▲"))</f>
        <v>0</v>
      </c>
      <c r="AO192" s="69" cm="1">
        <f t="array" ref="AO192">SUMPRODUCT((AC192:AI192&gt;=$N$8)*(AC192:AI192 &lt;= $N$9)*(TEXT(AC192:AI192,"yyyy-mm")=AL192)*(AC193:AI193 = "★"))</f>
        <v>0</v>
      </c>
      <c r="AP192" s="68"/>
      <c r="AQ192" s="19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3"/>
    </row>
    <row r="193" spans="9:55" s="8" customFormat="1" ht="20.25" customHeight="1" thickBot="1" x14ac:dyDescent="0.5">
      <c r="I193" s="4"/>
      <c r="J193" s="86"/>
      <c r="K193" s="135" t="str">
        <f t="shared" ref="K193:K203" si="772">IF(U193&gt;=0.285,"OK","NG")</f>
        <v>NG</v>
      </c>
      <c r="L193" s="136"/>
      <c r="M193" s="144"/>
      <c r="N193" s="144"/>
      <c r="O193" s="144"/>
      <c r="P193" s="144"/>
      <c r="Q193" s="144"/>
      <c r="R193" s="145"/>
      <c r="S193" s="146"/>
      <c r="T193" s="135">
        <f t="shared" ref="T193" si="773">COUNTIF(M193:S193,"●")</f>
        <v>0</v>
      </c>
      <c r="U193" s="147">
        <f t="shared" ref="U193:U203" si="774">IF(COUNTA(M193:S193)=0,-1,IF(OR(COUNTIF(M193:S193,"▲")&gt;6,AND(M192&lt;$N$9,$N$9&lt;S192)),0.285,IF(T192+T193=0,0,T193/(T193+T192))))</f>
        <v>-1</v>
      </c>
      <c r="V193" s="135" t="str">
        <f t="shared" ref="V193" si="775">TEXT(S192,"YYYY-MM")</f>
        <v>2028-05</v>
      </c>
      <c r="W193" s="140" cm="1">
        <f t="array" ref="W193">IF(V193=V192,0,SUMPRODUCT((M192:S192&gt;=$N$8)*(M192:S192 &lt;= $N$9)*(TEXT(M192:S192,"yyyy-mm")=V193)*(M193:S193 = "●")))</f>
        <v>0</v>
      </c>
      <c r="X193" s="140" cm="1">
        <f t="array" ref="X193">IF(V193=V192,0,SUMPRODUCT((M192:S192&gt;=$N$8)*(M192:S192 &lt;= $N$9)*(TEXT(M192:S192,"yyyy-mm")=V193)*(M193:S193 = "▲")))</f>
        <v>0</v>
      </c>
      <c r="Y193" s="140" cm="1">
        <f t="array" ref="Y193">IF(V193=V192,0,SUMPRODUCT((M192:S192&gt;=$N$8)*(M192:S192 &lt;= $N$9)*(TEXT(M192:S192,"yyyy-mm")=V193)*(M193:S193 = "★")))</f>
        <v>0</v>
      </c>
      <c r="Z193" s="135"/>
      <c r="AA193" s="135" t="str">
        <f t="shared" ref="AA193:AA203" si="776">IF(AK193&gt;=0.285,"OK","NG")</f>
        <v>NG</v>
      </c>
      <c r="AB193" s="136"/>
      <c r="AC193" s="144"/>
      <c r="AD193" s="144"/>
      <c r="AE193" s="144"/>
      <c r="AF193" s="144"/>
      <c r="AG193" s="144"/>
      <c r="AH193" s="145"/>
      <c r="AI193" s="146"/>
      <c r="AJ193" s="68">
        <f t="shared" ref="AJ193" si="777">COUNTIF(AC193:AI193,"●")</f>
        <v>0</v>
      </c>
      <c r="AK193" s="70">
        <f t="shared" ref="AK193:AK203" si="778">IF(COUNTA(AC193:AI193)=0,-1,IF(OR(COUNTIF(AC193:AI193,"▲")&gt;6,AND(AC192&lt;$N$9,$N$9&lt;AI192)),0.285,IF(AJ192+AJ193=0,0,AJ193/(AJ193+AJ192))))</f>
        <v>-1</v>
      </c>
      <c r="AL193" s="68" t="str">
        <f t="shared" ref="AL193" si="779">TEXT(AI192,"YYYY-MM")</f>
        <v>2028-10</v>
      </c>
      <c r="AM193" s="69" cm="1">
        <f t="array" ref="AM193">IF(AL193=AL192,0,SUMPRODUCT((AC192:AI192&gt;=$N$8)*(AC192:AI192 &lt;= $N$9)*(TEXT(AC192:AI192,"yyyy-mm")=AL193)*(AC193:AI193 = "●")))</f>
        <v>0</v>
      </c>
      <c r="AN193" s="69" cm="1">
        <f t="array" ref="AN193">IF(AL193=AL192,0,SUMPRODUCT((AC192:AI192&gt;=$N$8)*(AC192:AI192 &lt;= $N$9)*(TEXT(AC192:AI192,"yyyy-mm")=AL193)*(AC193:AI193 = "▲")))</f>
        <v>0</v>
      </c>
      <c r="AO193" s="69" cm="1">
        <f t="array" ref="AO193">IF(AL193=AL192,0,SUMPRODUCT((AC192:AI192&gt;=$N$8)*(AC192:AI192 &lt;= $N$9)*(TEXT(AC192:AI192,"yyyy-mm")=AL193)*(AC193:AI193 = "★")))</f>
        <v>0</v>
      </c>
      <c r="AP193" s="68"/>
      <c r="AQ193" s="19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3"/>
    </row>
    <row r="194" spans="9:55" s="8" customFormat="1" ht="20.25" customHeight="1" x14ac:dyDescent="0.45">
      <c r="I194" s="4"/>
      <c r="J194" s="86"/>
      <c r="K194" s="135"/>
      <c r="L194" s="132">
        <v>134</v>
      </c>
      <c r="M194" s="141">
        <f>S192+1</f>
        <v>46881</v>
      </c>
      <c r="N194" s="141">
        <f t="shared" ref="N194:S194" si="780">M194+1</f>
        <v>46882</v>
      </c>
      <c r="O194" s="141">
        <f t="shared" si="780"/>
        <v>46883</v>
      </c>
      <c r="P194" s="141">
        <f t="shared" si="780"/>
        <v>46884</v>
      </c>
      <c r="Q194" s="141">
        <f t="shared" si="780"/>
        <v>46885</v>
      </c>
      <c r="R194" s="142">
        <f t="shared" si="780"/>
        <v>46886</v>
      </c>
      <c r="S194" s="143">
        <f t="shared" si="780"/>
        <v>46887</v>
      </c>
      <c r="T194" s="135">
        <f t="shared" ref="T194" si="781">COUNTIF(M195:S195,"★")</f>
        <v>0</v>
      </c>
      <c r="U194" s="135"/>
      <c r="V194" s="135" t="str">
        <f t="shared" ref="V194" si="782">TEXT(M194,"YYYY-MM")</f>
        <v>2028-05</v>
      </c>
      <c r="W194" s="140" cm="1">
        <f t="array" ref="W194">SUMPRODUCT((M194:S194&gt;=$N$8)*(M194:S194 &lt;= $N$9)*(TEXT(M194:S194,"yyyy-mm")=V194)*(M195:S195 = "●"))</f>
        <v>0</v>
      </c>
      <c r="X194" s="140" cm="1">
        <f t="array" ref="X194">SUMPRODUCT((R194:S194&gt;=$N$8)*(R194:S194 &lt;= $N$9)*(TEXT(R194:S194,"yyyy-mm")=V194)*(R195:S195 = "▲"))</f>
        <v>0</v>
      </c>
      <c r="Y194" s="140" cm="1">
        <f t="array" ref="Y194">SUMPRODUCT((M194:S194&gt;=$N$8)*(M194:S194 &lt;= $N$9)*(TEXT(M194:S194,"yyyy-mm")=V194)*(M195:S195 = "★"))</f>
        <v>0</v>
      </c>
      <c r="Z194" s="135"/>
      <c r="AA194" s="135"/>
      <c r="AB194" s="132">
        <v>155</v>
      </c>
      <c r="AC194" s="141">
        <f>AI192+1</f>
        <v>47028</v>
      </c>
      <c r="AD194" s="141">
        <f t="shared" ref="AD194:AI194" si="783">AC194+1</f>
        <v>47029</v>
      </c>
      <c r="AE194" s="141">
        <f t="shared" si="783"/>
        <v>47030</v>
      </c>
      <c r="AF194" s="141">
        <f t="shared" si="783"/>
        <v>47031</v>
      </c>
      <c r="AG194" s="141">
        <f t="shared" si="783"/>
        <v>47032</v>
      </c>
      <c r="AH194" s="142">
        <f t="shared" si="783"/>
        <v>47033</v>
      </c>
      <c r="AI194" s="143">
        <f t="shared" si="783"/>
        <v>47034</v>
      </c>
      <c r="AJ194" s="68">
        <f t="shared" ref="AJ194" si="784">COUNTIF(AC195:AI195,"★")</f>
        <v>0</v>
      </c>
      <c r="AK194" s="68"/>
      <c r="AL194" s="68" t="str">
        <f t="shared" ref="AL194" si="785">TEXT(AC194,"YYYY-MM")</f>
        <v>2028-10</v>
      </c>
      <c r="AM194" s="69" cm="1">
        <f t="array" ref="AM194">SUMPRODUCT((AC194:AI194&gt;=$N$8)*(AC194:AI194 &lt;= $N$9)*(TEXT(AC194:AI194,"yyyy-mm")=AL194)*(AC195:AI195 = "●"))</f>
        <v>0</v>
      </c>
      <c r="AN194" s="69" cm="1">
        <f t="array" ref="AN194">SUMPRODUCT((AH194:AI194&gt;=$N$8)*(AH194:AI194 &lt;= $N$9)*(TEXT(AH194:AI194,"yyyy-mm")=AL194)*(AH195:AI195 = "▲"))</f>
        <v>0</v>
      </c>
      <c r="AO194" s="69" cm="1">
        <f t="array" ref="AO194">SUMPRODUCT((AC194:AI194&gt;=$N$8)*(AC194:AI194 &lt;= $N$9)*(TEXT(AC194:AI194,"yyyy-mm")=AL194)*(AC195:AI195 = "★"))</f>
        <v>0</v>
      </c>
      <c r="AP194" s="65"/>
      <c r="AQ194" s="7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3"/>
    </row>
    <row r="195" spans="9:55" s="8" customFormat="1" ht="20.25" customHeight="1" thickBot="1" x14ac:dyDescent="0.5">
      <c r="I195" s="4"/>
      <c r="J195" s="86"/>
      <c r="K195" s="135" t="str">
        <f t="shared" ref="K195:K205" si="786">IF(U195&gt;=0.285,"OK","NG")</f>
        <v>NG</v>
      </c>
      <c r="L195" s="136"/>
      <c r="M195" s="144"/>
      <c r="N195" s="144"/>
      <c r="O195" s="144"/>
      <c r="P195" s="144"/>
      <c r="Q195" s="144"/>
      <c r="R195" s="145"/>
      <c r="S195" s="146"/>
      <c r="T195" s="135">
        <f t="shared" ref="T195" si="787">COUNTIF(M195:S195,"●")</f>
        <v>0</v>
      </c>
      <c r="U195" s="147">
        <f t="shared" ref="U195:U205" si="788">IF(COUNTA(M195:S195)=0,-1,IF(OR(COUNTIF(M195:S195,"▲")&gt;6,AND(M194&lt;$N$9,$N$9&lt;S194)),0.285,IF(T194+T195=0,0,T195/(T195+T194))))</f>
        <v>-1</v>
      </c>
      <c r="V195" s="135" t="str">
        <f t="shared" ref="V195" si="789">TEXT(S194,"YYYY-MM")</f>
        <v>2028-05</v>
      </c>
      <c r="W195" s="140" cm="1">
        <f t="array" ref="W195">IF(V195=V194,0,SUMPRODUCT((M194:S194&gt;=$N$8)*(M194:S194 &lt;= $N$9)*(TEXT(M194:S194,"yyyy-mm")=V195)*(M195:S195 = "●")))</f>
        <v>0</v>
      </c>
      <c r="X195" s="140" cm="1">
        <f t="array" ref="X195">IF(V195=V194,0,SUMPRODUCT((M194:S194&gt;=$N$8)*(M194:S194 &lt;= $N$9)*(TEXT(M194:S194,"yyyy-mm")=V195)*(M195:S195 = "▲")))</f>
        <v>0</v>
      </c>
      <c r="Y195" s="140" cm="1">
        <f t="array" ref="Y195">IF(V195=V194,0,SUMPRODUCT((M194:S194&gt;=$N$8)*(M194:S194 &lt;= $N$9)*(TEXT(M194:S194,"yyyy-mm")=V195)*(M195:S195 = "★")))</f>
        <v>0</v>
      </c>
      <c r="Z195" s="135"/>
      <c r="AA195" s="135" t="str">
        <f t="shared" ref="AA195:AA205" si="790">IF(AK195&gt;=0.285,"OK","NG")</f>
        <v>NG</v>
      </c>
      <c r="AB195" s="136"/>
      <c r="AC195" s="144"/>
      <c r="AD195" s="144"/>
      <c r="AE195" s="144"/>
      <c r="AF195" s="144"/>
      <c r="AG195" s="144"/>
      <c r="AH195" s="145"/>
      <c r="AI195" s="146"/>
      <c r="AJ195" s="68">
        <f t="shared" ref="AJ195" si="791">COUNTIF(AC195:AI195,"●")</f>
        <v>0</v>
      </c>
      <c r="AK195" s="70">
        <f t="shared" ref="AK195:AK205" si="792">IF(COUNTA(AC195:AI195)=0,-1,IF(OR(COUNTIF(AC195:AI195,"▲")&gt;6,AND(AC194&lt;$N$9,$N$9&lt;AI194)),0.285,IF(AJ194+AJ195=0,0,AJ195/(AJ195+AJ194))))</f>
        <v>-1</v>
      </c>
      <c r="AL195" s="68" t="str">
        <f t="shared" ref="AL195" si="793">TEXT(AI194,"YYYY-MM")</f>
        <v>2028-10</v>
      </c>
      <c r="AM195" s="69" cm="1">
        <f t="array" ref="AM195">IF(AL195=AL194,0,SUMPRODUCT((AC194:AI194&gt;=$N$8)*(AC194:AI194 &lt;= $N$9)*(TEXT(AC194:AI194,"yyyy-mm")=AL195)*(AC195:AI195 = "●")))</f>
        <v>0</v>
      </c>
      <c r="AN195" s="69" cm="1">
        <f t="array" ref="AN195">IF(AL195=AL194,0,SUMPRODUCT((AC194:AI194&gt;=$N$8)*(AC194:AI194 &lt;= $N$9)*(TEXT(AC194:AI194,"yyyy-mm")=AL195)*(AC195:AI195 = "▲")))</f>
        <v>0</v>
      </c>
      <c r="AO195" s="69" cm="1">
        <f t="array" ref="AO195">IF(AL195=AL194,0,SUMPRODUCT((AC194:AI194&gt;=$N$8)*(AC194:AI194 &lt;= $N$9)*(TEXT(AC194:AI194,"yyyy-mm")=AL195)*(AC195:AI195 = "★")))</f>
        <v>0</v>
      </c>
      <c r="AP195" s="65"/>
      <c r="AQ195" s="7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3"/>
    </row>
    <row r="196" spans="9:55" s="8" customFormat="1" ht="20.25" customHeight="1" x14ac:dyDescent="0.45">
      <c r="I196" s="3"/>
      <c r="J196" s="86"/>
      <c r="K196" s="135"/>
      <c r="L196" s="132">
        <v>135</v>
      </c>
      <c r="M196" s="141">
        <f>S194+1</f>
        <v>46888</v>
      </c>
      <c r="N196" s="141">
        <f t="shared" ref="N196:S196" si="794">M196+1</f>
        <v>46889</v>
      </c>
      <c r="O196" s="141">
        <f t="shared" si="794"/>
        <v>46890</v>
      </c>
      <c r="P196" s="141">
        <f t="shared" si="794"/>
        <v>46891</v>
      </c>
      <c r="Q196" s="141">
        <f t="shared" si="794"/>
        <v>46892</v>
      </c>
      <c r="R196" s="142">
        <f t="shared" si="794"/>
        <v>46893</v>
      </c>
      <c r="S196" s="143">
        <f t="shared" si="794"/>
        <v>46894</v>
      </c>
      <c r="T196" s="135">
        <f t="shared" ref="T196" si="795">COUNTIF(M197:S197,"★")</f>
        <v>0</v>
      </c>
      <c r="U196" s="135"/>
      <c r="V196" s="135" t="str">
        <f t="shared" ref="V196" si="796">TEXT(M196,"YYYY-MM")</f>
        <v>2028-05</v>
      </c>
      <c r="W196" s="140" cm="1">
        <f t="array" ref="W196">SUMPRODUCT((M196:S196&gt;=$N$8)*(M196:S196 &lt;= $N$9)*(TEXT(M196:S196,"yyyy-mm")=V196)*(M197:S197 = "●"))</f>
        <v>0</v>
      </c>
      <c r="X196" s="140" cm="1">
        <f t="array" ref="X196">SUMPRODUCT((R196:S196&gt;=$N$8)*(R196:S196 &lt;= $N$9)*(TEXT(R196:S196,"yyyy-mm")=V196)*(R197:S197 = "▲"))</f>
        <v>0</v>
      </c>
      <c r="Y196" s="140" cm="1">
        <f t="array" ref="Y196">SUMPRODUCT((M196:S196&gt;=$N$8)*(M196:S196 &lt;= $N$9)*(TEXT(M196:S196,"yyyy-mm")=V196)*(M197:S197 = "★"))</f>
        <v>0</v>
      </c>
      <c r="Z196" s="135"/>
      <c r="AA196" s="135"/>
      <c r="AB196" s="132">
        <v>156</v>
      </c>
      <c r="AC196" s="141">
        <f>AI194+1</f>
        <v>47035</v>
      </c>
      <c r="AD196" s="141">
        <f t="shared" ref="AD196:AI196" si="797">AC196+1</f>
        <v>47036</v>
      </c>
      <c r="AE196" s="141">
        <f t="shared" si="797"/>
        <v>47037</v>
      </c>
      <c r="AF196" s="141">
        <f t="shared" si="797"/>
        <v>47038</v>
      </c>
      <c r="AG196" s="141">
        <f t="shared" si="797"/>
        <v>47039</v>
      </c>
      <c r="AH196" s="142">
        <f t="shared" si="797"/>
        <v>47040</v>
      </c>
      <c r="AI196" s="143">
        <f t="shared" si="797"/>
        <v>47041</v>
      </c>
      <c r="AJ196" s="68">
        <f t="shared" ref="AJ196" si="798">COUNTIF(AC197:AI197,"★")</f>
        <v>0</v>
      </c>
      <c r="AK196" s="68"/>
      <c r="AL196" s="68" t="str">
        <f t="shared" ref="AL196" si="799">TEXT(AC196,"YYYY-MM")</f>
        <v>2028-10</v>
      </c>
      <c r="AM196" s="69" cm="1">
        <f t="array" ref="AM196">SUMPRODUCT((AC196:AI196&gt;=$N$8)*(AC196:AI196 &lt;= $N$9)*(TEXT(AC196:AI196,"yyyy-mm")=AL196)*(AC197:AI197 = "●"))</f>
        <v>0</v>
      </c>
      <c r="AN196" s="69" cm="1">
        <f t="array" ref="AN196">SUMPRODUCT((AH196:AI196&gt;=$N$8)*(AH196:AI196 &lt;= $N$9)*(TEXT(AH196:AI196,"yyyy-mm")=AL196)*(AH197:AI197 = "▲"))</f>
        <v>0</v>
      </c>
      <c r="AO196" s="69" cm="1">
        <f t="array" ref="AO196">SUMPRODUCT((AC196:AI196&gt;=$N$8)*(AC196:AI196 &lt;= $N$9)*(TEXT(AC196:AI196,"yyyy-mm")=AL196)*(AC197:AI197 = "★"))</f>
        <v>0</v>
      </c>
      <c r="AP196" s="65"/>
      <c r="AQ196" s="7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3"/>
    </row>
    <row r="197" spans="9:55" s="8" customFormat="1" ht="20.25" customHeight="1" thickBot="1" x14ac:dyDescent="0.5">
      <c r="I197" s="3"/>
      <c r="J197" s="86"/>
      <c r="K197" s="135" t="str">
        <f t="shared" ref="K197:K207" si="800">IF(U197&gt;=0.285,"OK","NG")</f>
        <v>NG</v>
      </c>
      <c r="L197" s="136"/>
      <c r="M197" s="144"/>
      <c r="N197" s="144"/>
      <c r="O197" s="144"/>
      <c r="P197" s="144"/>
      <c r="Q197" s="144"/>
      <c r="R197" s="145"/>
      <c r="S197" s="146"/>
      <c r="T197" s="135">
        <f t="shared" ref="T197" si="801">COUNTIF(M197:S197,"●")</f>
        <v>0</v>
      </c>
      <c r="U197" s="147">
        <f t="shared" ref="U197:U207" si="802">IF(COUNTA(M197:S197)=0,-1,IF(OR(COUNTIF(M197:S197,"▲")&gt;6,AND(M196&lt;$N$9,$N$9&lt;S196)),0.285,IF(T196+T197=0,0,T197/(T197+T196))))</f>
        <v>-1</v>
      </c>
      <c r="V197" s="135" t="str">
        <f t="shared" ref="V197" si="803">TEXT(S196,"YYYY-MM")</f>
        <v>2028-05</v>
      </c>
      <c r="W197" s="140" cm="1">
        <f t="array" ref="W197">IF(V197=V196,0,SUMPRODUCT((M196:S196&gt;=$N$8)*(M196:S196 &lt;= $N$9)*(TEXT(M196:S196,"yyyy-mm")=V197)*(M197:S197 = "●")))</f>
        <v>0</v>
      </c>
      <c r="X197" s="140" cm="1">
        <f t="array" ref="X197">IF(V197=V196,0,SUMPRODUCT((M196:S196&gt;=$N$8)*(M196:S196 &lt;= $N$9)*(TEXT(M196:S196,"yyyy-mm")=V197)*(M197:S197 = "▲")))</f>
        <v>0</v>
      </c>
      <c r="Y197" s="140" cm="1">
        <f t="array" ref="Y197">IF(V197=V196,0,SUMPRODUCT((M196:S196&gt;=$N$8)*(M196:S196 &lt;= $N$9)*(TEXT(M196:S196,"yyyy-mm")=V197)*(M197:S197 = "★")))</f>
        <v>0</v>
      </c>
      <c r="Z197" s="135"/>
      <c r="AA197" s="135" t="str">
        <f t="shared" ref="AA197:AA207" si="804">IF(AK197&gt;=0.285,"OK","NG")</f>
        <v>NG</v>
      </c>
      <c r="AB197" s="136"/>
      <c r="AC197" s="144"/>
      <c r="AD197" s="144"/>
      <c r="AE197" s="144"/>
      <c r="AF197" s="144"/>
      <c r="AG197" s="144"/>
      <c r="AH197" s="145"/>
      <c r="AI197" s="146"/>
      <c r="AJ197" s="68">
        <f t="shared" ref="AJ197" si="805">COUNTIF(AC197:AI197,"●")</f>
        <v>0</v>
      </c>
      <c r="AK197" s="70">
        <f t="shared" ref="AK197:AK207" si="806">IF(COUNTA(AC197:AI197)=0,-1,IF(OR(COUNTIF(AC197:AI197,"▲")&gt;6,AND(AC196&lt;$N$9,$N$9&lt;AI196)),0.285,IF(AJ196+AJ197=0,0,AJ197/(AJ197+AJ196))))</f>
        <v>-1</v>
      </c>
      <c r="AL197" s="68" t="str">
        <f t="shared" ref="AL197" si="807">TEXT(AI196,"YYYY-MM")</f>
        <v>2028-10</v>
      </c>
      <c r="AM197" s="69" cm="1">
        <f t="array" ref="AM197">IF(AL197=AL196,0,SUMPRODUCT((AC196:AI196&gt;=$N$8)*(AC196:AI196 &lt;= $N$9)*(TEXT(AC196:AI196,"yyyy-mm")=AL197)*(AC197:AI197 = "●")))</f>
        <v>0</v>
      </c>
      <c r="AN197" s="69" cm="1">
        <f t="array" ref="AN197">IF(AL197=AL196,0,SUMPRODUCT((AC196:AI196&gt;=$N$8)*(AC196:AI196 &lt;= $N$9)*(TEXT(AC196:AI196,"yyyy-mm")=AL197)*(AC197:AI197 = "▲")))</f>
        <v>0</v>
      </c>
      <c r="AO197" s="69" cm="1">
        <f t="array" ref="AO197">IF(AL197=AL196,0,SUMPRODUCT((AC196:AI196&gt;=$N$8)*(AC196:AI196 &lt;= $N$9)*(TEXT(AC196:AI196,"yyyy-mm")=AL197)*(AC197:AI197 = "★")))</f>
        <v>0</v>
      </c>
      <c r="AP197" s="65"/>
      <c r="AQ197" s="7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3"/>
    </row>
    <row r="198" spans="9:55" s="8" customFormat="1" ht="20.25" customHeight="1" x14ac:dyDescent="0.45">
      <c r="I198" s="3"/>
      <c r="J198" s="86"/>
      <c r="K198" s="135"/>
      <c r="L198" s="132">
        <v>136</v>
      </c>
      <c r="M198" s="141">
        <f>S196+1</f>
        <v>46895</v>
      </c>
      <c r="N198" s="141">
        <f t="shared" ref="N198:S198" si="808">M198+1</f>
        <v>46896</v>
      </c>
      <c r="O198" s="141">
        <f t="shared" si="808"/>
        <v>46897</v>
      </c>
      <c r="P198" s="141">
        <f t="shared" si="808"/>
        <v>46898</v>
      </c>
      <c r="Q198" s="141">
        <f t="shared" si="808"/>
        <v>46899</v>
      </c>
      <c r="R198" s="142">
        <f t="shared" si="808"/>
        <v>46900</v>
      </c>
      <c r="S198" s="143">
        <f t="shared" si="808"/>
        <v>46901</v>
      </c>
      <c r="T198" s="135">
        <f t="shared" ref="T198" si="809">COUNTIF(M199:S199,"★")</f>
        <v>0</v>
      </c>
      <c r="U198" s="135"/>
      <c r="V198" s="135" t="str">
        <f t="shared" ref="V198" si="810">TEXT(M198,"YYYY-MM")</f>
        <v>2028-05</v>
      </c>
      <c r="W198" s="140" cm="1">
        <f t="array" ref="W198">SUMPRODUCT((M198:S198&gt;=$N$8)*(M198:S198 &lt;= $N$9)*(TEXT(M198:S198,"yyyy-mm")=V198)*(M199:S199 = "●"))</f>
        <v>0</v>
      </c>
      <c r="X198" s="140" cm="1">
        <f t="array" ref="X198">SUMPRODUCT((R198:S198&gt;=$N$8)*(R198:S198 &lt;= $N$9)*(TEXT(R198:S198,"yyyy-mm")=V198)*(R199:S199 = "▲"))</f>
        <v>0</v>
      </c>
      <c r="Y198" s="140" cm="1">
        <f t="array" ref="Y198">SUMPRODUCT((M198:S198&gt;=$N$8)*(M198:S198 &lt;= $N$9)*(TEXT(M198:S198,"yyyy-mm")=V198)*(M199:S199 = "★"))</f>
        <v>0</v>
      </c>
      <c r="Z198" s="135"/>
      <c r="AA198" s="135"/>
      <c r="AB198" s="132">
        <v>157</v>
      </c>
      <c r="AC198" s="141">
        <f>AI196+1</f>
        <v>47042</v>
      </c>
      <c r="AD198" s="141">
        <f t="shared" ref="AD198:AI198" si="811">AC198+1</f>
        <v>47043</v>
      </c>
      <c r="AE198" s="141">
        <f t="shared" si="811"/>
        <v>47044</v>
      </c>
      <c r="AF198" s="141">
        <f t="shared" si="811"/>
        <v>47045</v>
      </c>
      <c r="AG198" s="141">
        <f t="shared" si="811"/>
        <v>47046</v>
      </c>
      <c r="AH198" s="142">
        <f t="shared" si="811"/>
        <v>47047</v>
      </c>
      <c r="AI198" s="143">
        <f t="shared" si="811"/>
        <v>47048</v>
      </c>
      <c r="AJ198" s="68">
        <f t="shared" ref="AJ198" si="812">COUNTIF(AC199:AI199,"★")</f>
        <v>0</v>
      </c>
      <c r="AK198" s="68"/>
      <c r="AL198" s="68" t="str">
        <f t="shared" ref="AL198" si="813">TEXT(AC198,"YYYY-MM")</f>
        <v>2028-10</v>
      </c>
      <c r="AM198" s="69" cm="1">
        <f t="array" ref="AM198">SUMPRODUCT((AC198:AI198&gt;=$N$8)*(AC198:AI198 &lt;= $N$9)*(TEXT(AC198:AI198,"yyyy-mm")=AL198)*(AC199:AI199 = "●"))</f>
        <v>0</v>
      </c>
      <c r="AN198" s="69" cm="1">
        <f t="array" ref="AN198">SUMPRODUCT((AH198:AI198&gt;=$N$8)*(AH198:AI198 &lt;= $N$9)*(TEXT(AH198:AI198,"yyyy-mm")=AL198)*(AH199:AI199 = "▲"))</f>
        <v>0</v>
      </c>
      <c r="AO198" s="69" cm="1">
        <f t="array" ref="AO198">SUMPRODUCT((AC198:AI198&gt;=$N$8)*(AC198:AI198 &lt;= $N$9)*(TEXT(AC198:AI198,"yyyy-mm")=AL198)*(AC199:AI199 = "★"))</f>
        <v>0</v>
      </c>
      <c r="AP198" s="65"/>
      <c r="AQ198" s="7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3"/>
    </row>
    <row r="199" spans="9:55" s="8" customFormat="1" ht="20.25" customHeight="1" thickBot="1" x14ac:dyDescent="0.5">
      <c r="I199" s="3"/>
      <c r="J199" s="86"/>
      <c r="K199" s="135" t="str">
        <f t="shared" ref="K199:K209" si="814">IF(U199&gt;=0.285,"OK","NG")</f>
        <v>NG</v>
      </c>
      <c r="L199" s="136"/>
      <c r="M199" s="144"/>
      <c r="N199" s="144"/>
      <c r="O199" s="144"/>
      <c r="P199" s="144"/>
      <c r="Q199" s="144"/>
      <c r="R199" s="145"/>
      <c r="S199" s="146"/>
      <c r="T199" s="135">
        <f t="shared" ref="T199" si="815">COUNTIF(M199:S199,"●")</f>
        <v>0</v>
      </c>
      <c r="U199" s="147">
        <f t="shared" ref="U199:U209" si="816">IF(COUNTA(M199:S199)=0,-1,IF(OR(COUNTIF(M199:S199,"▲")&gt;6,AND(M198&lt;$N$9,$N$9&lt;S198)),0.285,IF(T198+T199=0,0,T199/(T199+T198))))</f>
        <v>-1</v>
      </c>
      <c r="V199" s="135" t="str">
        <f t="shared" ref="V199" si="817">TEXT(S198,"YYYY-MM")</f>
        <v>2028-05</v>
      </c>
      <c r="W199" s="140" cm="1">
        <f t="array" ref="W199">IF(V199=V198,0,SUMPRODUCT((M198:S198&gt;=$N$8)*(M198:S198 &lt;= $N$9)*(TEXT(M198:S198,"yyyy-mm")=V199)*(M199:S199 = "●")))</f>
        <v>0</v>
      </c>
      <c r="X199" s="140" cm="1">
        <f t="array" ref="X199">IF(V199=V198,0,SUMPRODUCT((M198:S198&gt;=$N$8)*(M198:S198 &lt;= $N$9)*(TEXT(M198:S198,"yyyy-mm")=V199)*(M199:S199 = "▲")))</f>
        <v>0</v>
      </c>
      <c r="Y199" s="140" cm="1">
        <f t="array" ref="Y199">IF(V199=V198,0,SUMPRODUCT((M198:S198&gt;=$N$8)*(M198:S198 &lt;= $N$9)*(TEXT(M198:S198,"yyyy-mm")=V199)*(M199:S199 = "★")))</f>
        <v>0</v>
      </c>
      <c r="Z199" s="135"/>
      <c r="AA199" s="135" t="str">
        <f t="shared" ref="AA199:AA209" si="818">IF(AK199&gt;=0.285,"OK","NG")</f>
        <v>NG</v>
      </c>
      <c r="AB199" s="136"/>
      <c r="AC199" s="144"/>
      <c r="AD199" s="144"/>
      <c r="AE199" s="144"/>
      <c r="AF199" s="144"/>
      <c r="AG199" s="144"/>
      <c r="AH199" s="145"/>
      <c r="AI199" s="146"/>
      <c r="AJ199" s="68">
        <f t="shared" ref="AJ199" si="819">COUNTIF(AC199:AI199,"●")</f>
        <v>0</v>
      </c>
      <c r="AK199" s="70">
        <f t="shared" ref="AK199:AK209" si="820">IF(COUNTA(AC199:AI199)=0,-1,IF(OR(COUNTIF(AC199:AI199,"▲")&gt;6,AND(AC198&lt;$N$9,$N$9&lt;AI198)),0.285,IF(AJ198+AJ199=0,0,AJ199/(AJ199+AJ198))))</f>
        <v>-1</v>
      </c>
      <c r="AL199" s="68" t="str">
        <f t="shared" ref="AL199" si="821">TEXT(AI198,"YYYY-MM")</f>
        <v>2028-10</v>
      </c>
      <c r="AM199" s="69" cm="1">
        <f t="array" ref="AM199">IF(AL199=AL198,0,SUMPRODUCT((AC198:AI198&gt;=$N$8)*(AC198:AI198 &lt;= $N$9)*(TEXT(AC198:AI198,"yyyy-mm")=AL199)*(AC199:AI199 = "●")))</f>
        <v>0</v>
      </c>
      <c r="AN199" s="69" cm="1">
        <f t="array" ref="AN199">IF(AL199=AL198,0,SUMPRODUCT((AC198:AI198&gt;=$N$8)*(AC198:AI198 &lt;= $N$9)*(TEXT(AC198:AI198,"yyyy-mm")=AL199)*(AC199:AI199 = "▲")))</f>
        <v>0</v>
      </c>
      <c r="AO199" s="69" cm="1">
        <f t="array" ref="AO199">IF(AL199=AL198,0,SUMPRODUCT((AC198:AI198&gt;=$N$8)*(AC198:AI198 &lt;= $N$9)*(TEXT(AC198:AI198,"yyyy-mm")=AL199)*(AC199:AI199 = "★")))</f>
        <v>0</v>
      </c>
      <c r="AP199" s="65"/>
      <c r="AQ199" s="7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3"/>
    </row>
    <row r="200" spans="9:55" s="8" customFormat="1" ht="20.25" customHeight="1" x14ac:dyDescent="0.45">
      <c r="I200" s="3"/>
      <c r="J200" s="86"/>
      <c r="K200" s="135"/>
      <c r="L200" s="132">
        <v>137</v>
      </c>
      <c r="M200" s="141">
        <f>S198+1</f>
        <v>46902</v>
      </c>
      <c r="N200" s="141">
        <f t="shared" ref="N200:S200" si="822">M200+1</f>
        <v>46903</v>
      </c>
      <c r="O200" s="141">
        <f t="shared" si="822"/>
        <v>46904</v>
      </c>
      <c r="P200" s="141">
        <f t="shared" si="822"/>
        <v>46905</v>
      </c>
      <c r="Q200" s="141">
        <f t="shared" si="822"/>
        <v>46906</v>
      </c>
      <c r="R200" s="142">
        <f t="shared" si="822"/>
        <v>46907</v>
      </c>
      <c r="S200" s="143">
        <f t="shared" si="822"/>
        <v>46908</v>
      </c>
      <c r="T200" s="135">
        <f t="shared" ref="T200" si="823">COUNTIF(M201:S201,"★")</f>
        <v>0</v>
      </c>
      <c r="U200" s="135"/>
      <c r="V200" s="135" t="str">
        <f t="shared" ref="V200" si="824">TEXT(M200,"YYYY-MM")</f>
        <v>2028-05</v>
      </c>
      <c r="W200" s="140" cm="1">
        <f t="array" ref="W200">SUMPRODUCT((M200:S200&gt;=$N$8)*(M200:S200 &lt;= $N$9)*(TEXT(M200:S200,"yyyy-mm")=V200)*(M201:S201 = "●"))</f>
        <v>0</v>
      </c>
      <c r="X200" s="140" cm="1">
        <f t="array" ref="X200">SUMPRODUCT((R200:S200&gt;=$N$8)*(R200:S200 &lt;= $N$9)*(TEXT(R200:S200,"yyyy-mm")=V200)*(R201:S201 = "▲"))</f>
        <v>0</v>
      </c>
      <c r="Y200" s="140" cm="1">
        <f t="array" ref="Y200">SUMPRODUCT((M200:S200&gt;=$N$8)*(M200:S200 &lt;= $N$9)*(TEXT(M200:S200,"yyyy-mm")=V200)*(M201:S201 = "★"))</f>
        <v>0</v>
      </c>
      <c r="Z200" s="135"/>
      <c r="AA200" s="135"/>
      <c r="AB200" s="132">
        <v>158</v>
      </c>
      <c r="AC200" s="141">
        <f>AI198+1</f>
        <v>47049</v>
      </c>
      <c r="AD200" s="141">
        <f t="shared" ref="AD200:AI200" si="825">AC200+1</f>
        <v>47050</v>
      </c>
      <c r="AE200" s="141">
        <f t="shared" si="825"/>
        <v>47051</v>
      </c>
      <c r="AF200" s="141">
        <f t="shared" si="825"/>
        <v>47052</v>
      </c>
      <c r="AG200" s="141">
        <f t="shared" si="825"/>
        <v>47053</v>
      </c>
      <c r="AH200" s="142">
        <f t="shared" si="825"/>
        <v>47054</v>
      </c>
      <c r="AI200" s="143">
        <f t="shared" si="825"/>
        <v>47055</v>
      </c>
      <c r="AJ200" s="68">
        <f t="shared" ref="AJ200" si="826">COUNTIF(AC201:AI201,"★")</f>
        <v>0</v>
      </c>
      <c r="AK200" s="68"/>
      <c r="AL200" s="68" t="str">
        <f t="shared" ref="AL200" si="827">TEXT(AC200,"YYYY-MM")</f>
        <v>2028-10</v>
      </c>
      <c r="AM200" s="69" cm="1">
        <f t="array" ref="AM200">SUMPRODUCT((AC200:AI200&gt;=$N$8)*(AC200:AI200 &lt;= $N$9)*(TEXT(AC200:AI200,"yyyy-mm")=AL200)*(AC201:AI201 = "●"))</f>
        <v>0</v>
      </c>
      <c r="AN200" s="69" cm="1">
        <f t="array" ref="AN200">SUMPRODUCT((AH200:AI200&gt;=$N$8)*(AH200:AI200 &lt;= $N$9)*(TEXT(AH200:AI200,"yyyy-mm")=AL200)*(AH201:AI201 = "▲"))</f>
        <v>0</v>
      </c>
      <c r="AO200" s="69" cm="1">
        <f t="array" ref="AO200">SUMPRODUCT((AC200:AI200&gt;=$N$8)*(AC200:AI200 &lt;= $N$9)*(TEXT(AC200:AI200,"yyyy-mm")=AL200)*(AC201:AI201 = "★"))</f>
        <v>0</v>
      </c>
      <c r="AP200" s="68"/>
      <c r="AQ200" s="19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3"/>
    </row>
    <row r="201" spans="9:55" s="8" customFormat="1" ht="20.25" customHeight="1" thickBot="1" x14ac:dyDescent="0.5">
      <c r="I201" s="3"/>
      <c r="J201" s="86"/>
      <c r="K201" s="135" t="str">
        <f t="shared" ref="K201:K211" si="828">IF(U201&gt;=0.285,"OK","NG")</f>
        <v>NG</v>
      </c>
      <c r="L201" s="136"/>
      <c r="M201" s="144"/>
      <c r="N201" s="144"/>
      <c r="O201" s="144"/>
      <c r="P201" s="144"/>
      <c r="Q201" s="144"/>
      <c r="R201" s="145"/>
      <c r="S201" s="146"/>
      <c r="T201" s="135">
        <f t="shared" ref="T201" si="829">COUNTIF(M201:S201,"●")</f>
        <v>0</v>
      </c>
      <c r="U201" s="147">
        <f t="shared" ref="U201:U211" si="830">IF(COUNTA(M201:S201)=0,-1,IF(OR(COUNTIF(M201:S201,"▲")&gt;6,AND(M200&lt;$N$9,$N$9&lt;S200)),0.285,IF(T200+T201=0,0,T201/(T201+T200))))</f>
        <v>-1</v>
      </c>
      <c r="V201" s="135" t="str">
        <f t="shared" ref="V201" si="831">TEXT(S200,"YYYY-MM")</f>
        <v>2028-06</v>
      </c>
      <c r="W201" s="140" cm="1">
        <f t="array" ref="W201">IF(V201=V200,0,SUMPRODUCT((M200:S200&gt;=$N$8)*(M200:S200 &lt;= $N$9)*(TEXT(M200:S200,"yyyy-mm")=V201)*(M201:S201 = "●")))</f>
        <v>0</v>
      </c>
      <c r="X201" s="140" cm="1">
        <f t="array" ref="X201">IF(V201=V200,0,SUMPRODUCT((M200:S200&gt;=$N$8)*(M200:S200 &lt;= $N$9)*(TEXT(M200:S200,"yyyy-mm")=V201)*(M201:S201 = "▲")))</f>
        <v>0</v>
      </c>
      <c r="Y201" s="140" cm="1">
        <f t="array" ref="Y201">IF(V201=V200,0,SUMPRODUCT((M200:S200&gt;=$N$8)*(M200:S200 &lt;= $N$9)*(TEXT(M200:S200,"yyyy-mm")=V201)*(M201:S201 = "★")))</f>
        <v>0</v>
      </c>
      <c r="Z201" s="135"/>
      <c r="AA201" s="135" t="str">
        <f t="shared" ref="AA201:AA211" si="832">IF(AK201&gt;=0.285,"OK","NG")</f>
        <v>NG</v>
      </c>
      <c r="AB201" s="136"/>
      <c r="AC201" s="144"/>
      <c r="AD201" s="144"/>
      <c r="AE201" s="144"/>
      <c r="AF201" s="144"/>
      <c r="AG201" s="144"/>
      <c r="AH201" s="145"/>
      <c r="AI201" s="146"/>
      <c r="AJ201" s="68">
        <f t="shared" ref="AJ201" si="833">COUNTIF(AC201:AI201,"●")</f>
        <v>0</v>
      </c>
      <c r="AK201" s="70">
        <f t="shared" ref="AK201:AK211" si="834">IF(COUNTA(AC201:AI201)=0,-1,IF(OR(COUNTIF(AC201:AI201,"▲")&gt;6,AND(AC200&lt;$N$9,$N$9&lt;AI200)),0.285,IF(AJ200+AJ201=0,0,AJ201/(AJ201+AJ200))))</f>
        <v>-1</v>
      </c>
      <c r="AL201" s="68" t="str">
        <f t="shared" ref="AL201" si="835">TEXT(AI200,"YYYY-MM")</f>
        <v>2028-10</v>
      </c>
      <c r="AM201" s="69" cm="1">
        <f t="array" ref="AM201">IF(AL201=AL200,0,SUMPRODUCT((AC200:AI200&gt;=$N$8)*(AC200:AI200 &lt;= $N$9)*(TEXT(AC200:AI200,"yyyy-mm")=AL201)*(AC201:AI201 = "●")))</f>
        <v>0</v>
      </c>
      <c r="AN201" s="69" cm="1">
        <f t="array" ref="AN201">IF(AL201=AL200,0,SUMPRODUCT((AC200:AI200&gt;=$N$8)*(AC200:AI200 &lt;= $N$9)*(TEXT(AC200:AI200,"yyyy-mm")=AL201)*(AC201:AI201 = "▲")))</f>
        <v>0</v>
      </c>
      <c r="AO201" s="69" cm="1">
        <f t="array" ref="AO201">IF(AL201=AL200,0,SUMPRODUCT((AC200:AI200&gt;=$N$8)*(AC200:AI200 &lt;= $N$9)*(TEXT(AC200:AI200,"yyyy-mm")=AL201)*(AC201:AI201 = "★")))</f>
        <v>0</v>
      </c>
      <c r="AP201" s="68"/>
      <c r="AQ201" s="19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3"/>
    </row>
    <row r="202" spans="9:55" s="8" customFormat="1" x14ac:dyDescent="0.45">
      <c r="I202" s="3"/>
      <c r="J202" s="7"/>
      <c r="K202" s="9"/>
      <c r="L202" s="4"/>
      <c r="M202" s="4"/>
      <c r="N202" s="4"/>
      <c r="O202" s="4"/>
      <c r="P202" s="4"/>
      <c r="Q202" s="4"/>
      <c r="R202" s="4"/>
      <c r="S202" s="4"/>
      <c r="T202" s="7"/>
      <c r="U202" s="16">
        <f>IFERROR(AVERAGEIF(U160:U201,"&gt;-1"),0)</f>
        <v>0</v>
      </c>
      <c r="V202" s="7"/>
      <c r="W202" s="6"/>
      <c r="X202" s="6"/>
      <c r="Y202" s="6"/>
      <c r="Z202" s="7"/>
      <c r="AA202" s="10"/>
      <c r="AB202" s="4"/>
      <c r="AC202" s="4"/>
      <c r="AD202" s="4"/>
      <c r="AE202" s="4"/>
      <c r="AF202" s="4"/>
      <c r="AG202" s="4"/>
      <c r="AH202" s="4"/>
      <c r="AI202" s="4"/>
      <c r="AJ202" s="7"/>
      <c r="AK202" s="16">
        <f>IFERROR(AVERAGEIF(AK160:AK201,"&gt;-1"),0)</f>
        <v>0</v>
      </c>
      <c r="AL202" s="7"/>
      <c r="AM202" s="6"/>
      <c r="AN202" s="6"/>
      <c r="AO202" s="6"/>
      <c r="AP202" s="19"/>
      <c r="AQ202" s="19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3"/>
    </row>
    <row r="203" spans="9:55" s="8" customFormat="1" x14ac:dyDescent="0.45">
      <c r="I203" s="3"/>
      <c r="J203" s="7"/>
      <c r="K203" s="9"/>
      <c r="L203" s="4"/>
      <c r="M203" s="4"/>
      <c r="N203" s="4"/>
      <c r="O203" s="4"/>
      <c r="P203" s="4"/>
      <c r="Q203" s="4"/>
      <c r="R203" s="4"/>
      <c r="S203" s="4"/>
      <c r="T203" s="7"/>
      <c r="U203" s="7"/>
      <c r="V203" s="7"/>
      <c r="W203" s="6"/>
      <c r="X203" s="6"/>
      <c r="Y203" s="6"/>
      <c r="Z203" s="7"/>
      <c r="AA203" s="10"/>
      <c r="AB203" s="4"/>
      <c r="AC203" s="4"/>
      <c r="AD203" s="4"/>
      <c r="AE203" s="4"/>
      <c r="AF203" s="4"/>
      <c r="AG203" s="4"/>
      <c r="AH203" s="4"/>
      <c r="AI203" s="4"/>
      <c r="AJ203" s="7"/>
      <c r="AK203" s="7"/>
      <c r="AL203" s="7"/>
      <c r="AM203" s="6"/>
      <c r="AN203" s="6"/>
      <c r="AO203" s="6"/>
      <c r="AP203" s="19"/>
      <c r="AQ203" s="19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3"/>
    </row>
    <row r="204" spans="9:55" s="8" customFormat="1" x14ac:dyDescent="0.45">
      <c r="I204" s="3"/>
      <c r="J204" s="3"/>
      <c r="K204" s="2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22"/>
      <c r="X204" s="22"/>
      <c r="Y204" s="22"/>
      <c r="Z204" s="3"/>
      <c r="AA204" s="21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6"/>
      <c r="AN204" s="6"/>
      <c r="AO204" s="6"/>
      <c r="AP204" s="19"/>
      <c r="AQ204" s="19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3"/>
    </row>
    <row r="205" spans="9:55" s="8" customFormat="1" x14ac:dyDescent="0.45">
      <c r="I205" s="3"/>
      <c r="J205" s="3"/>
      <c r="K205" s="2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22"/>
      <c r="X205" s="22"/>
      <c r="Y205" s="22"/>
      <c r="Z205" s="3"/>
      <c r="AA205" s="21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6"/>
      <c r="AN205" s="6"/>
      <c r="AO205" s="6"/>
      <c r="AP205" s="19"/>
      <c r="AQ205" s="19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3"/>
    </row>
    <row r="206" spans="9:55" s="8" customFormat="1" x14ac:dyDescent="0.45">
      <c r="I206" s="3"/>
      <c r="J206" s="3"/>
      <c r="K206" s="2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22"/>
      <c r="X206" s="22"/>
      <c r="Y206" s="22"/>
      <c r="Z206" s="3"/>
      <c r="AA206" s="21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6"/>
      <c r="AN206" s="6"/>
      <c r="AO206" s="6"/>
      <c r="AP206" s="19"/>
      <c r="AQ206" s="19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3"/>
    </row>
    <row r="207" spans="9:55" s="8" customFormat="1" x14ac:dyDescent="0.45">
      <c r="I207" s="3"/>
      <c r="J207" s="3"/>
      <c r="K207" s="2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22"/>
      <c r="X207" s="22"/>
      <c r="Y207" s="22"/>
      <c r="Z207" s="3"/>
      <c r="AA207" s="21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20"/>
      <c r="AN207" s="6"/>
      <c r="AO207" s="6"/>
      <c r="AP207" s="19"/>
      <c r="AQ207" s="19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3"/>
    </row>
    <row r="208" spans="9:55" s="8" customFormat="1" x14ac:dyDescent="0.45">
      <c r="I208" s="3"/>
      <c r="J208" s="3"/>
      <c r="K208" s="2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22"/>
      <c r="X208" s="22"/>
      <c r="Y208" s="22"/>
      <c r="Z208" s="3"/>
      <c r="AA208" s="21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20"/>
      <c r="AN208" s="20"/>
      <c r="AO208" s="20"/>
      <c r="AP208" s="19"/>
      <c r="AQ208" s="19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3"/>
    </row>
    <row r="209" spans="9:55" s="8" customFormat="1" x14ac:dyDescent="0.45">
      <c r="I209" s="3"/>
      <c r="J209" s="3"/>
      <c r="K209" s="2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22"/>
      <c r="X209" s="22"/>
      <c r="Y209" s="22"/>
      <c r="Z209" s="3"/>
      <c r="AA209" s="21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20"/>
      <c r="AN209" s="20"/>
      <c r="AO209" s="20"/>
      <c r="AP209" s="19"/>
      <c r="AQ209" s="19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3"/>
    </row>
    <row r="210" spans="9:55" s="8" customFormat="1" x14ac:dyDescent="0.45">
      <c r="I210" s="3"/>
      <c r="J210" s="3"/>
      <c r="K210" s="2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22"/>
      <c r="X210" s="22"/>
      <c r="Y210" s="22"/>
      <c r="Z210" s="3"/>
      <c r="AA210" s="21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20"/>
      <c r="AN210" s="20"/>
      <c r="AO210" s="20"/>
      <c r="AP210" s="19"/>
      <c r="AQ210" s="19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3"/>
    </row>
    <row r="211" spans="9:55" s="8" customFormat="1" x14ac:dyDescent="0.45">
      <c r="I211" s="3"/>
      <c r="J211" s="3"/>
      <c r="K211" s="2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22"/>
      <c r="X211" s="22"/>
      <c r="Y211" s="22"/>
      <c r="Z211" s="3"/>
      <c r="AA211" s="21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20"/>
      <c r="AN211" s="20"/>
      <c r="AO211" s="20"/>
      <c r="AP211" s="19"/>
      <c r="AQ211" s="19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3"/>
    </row>
    <row r="212" spans="9:55" s="8" customFormat="1" x14ac:dyDescent="0.45">
      <c r="I212" s="3"/>
      <c r="J212" s="3"/>
      <c r="K212" s="2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22"/>
      <c r="X212" s="22"/>
      <c r="Y212" s="22"/>
      <c r="Z212" s="3"/>
      <c r="AA212" s="21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20"/>
      <c r="AN212" s="20"/>
      <c r="AO212" s="20"/>
      <c r="AP212" s="19"/>
      <c r="AQ212" s="19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3"/>
    </row>
    <row r="213" spans="9:55" s="8" customFormat="1" x14ac:dyDescent="0.45">
      <c r="I213" s="3"/>
      <c r="J213" s="3"/>
      <c r="K213" s="2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22"/>
      <c r="X213" s="22"/>
      <c r="Y213" s="22"/>
      <c r="Z213" s="3"/>
      <c r="AA213" s="21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20"/>
      <c r="AN213" s="20"/>
      <c r="AO213" s="20"/>
      <c r="AP213" s="19"/>
      <c r="AQ213" s="19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3"/>
    </row>
    <row r="214" spans="9:55" s="8" customFormat="1" x14ac:dyDescent="0.45">
      <c r="I214" s="3"/>
      <c r="J214" s="3"/>
      <c r="K214" s="2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22"/>
      <c r="X214" s="22"/>
      <c r="Y214" s="22"/>
      <c r="Z214" s="3"/>
      <c r="AA214" s="21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20"/>
      <c r="AN214" s="20"/>
      <c r="AO214" s="20"/>
      <c r="AP214" s="19"/>
      <c r="AQ214" s="19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3"/>
    </row>
    <row r="215" spans="9:55" s="8" customFormat="1" x14ac:dyDescent="0.45">
      <c r="I215" s="3"/>
      <c r="J215" s="3"/>
      <c r="K215" s="2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22"/>
      <c r="X215" s="22"/>
      <c r="Y215" s="22"/>
      <c r="Z215" s="3"/>
      <c r="AA215" s="21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20"/>
      <c r="AN215" s="20"/>
      <c r="AO215" s="20"/>
      <c r="AP215" s="19"/>
      <c r="AQ215" s="19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3"/>
    </row>
    <row r="216" spans="9:55" s="8" customFormat="1" x14ac:dyDescent="0.45">
      <c r="I216" s="3"/>
      <c r="J216" s="3"/>
      <c r="K216" s="2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22"/>
      <c r="X216" s="22"/>
      <c r="Y216" s="22"/>
      <c r="Z216" s="3"/>
      <c r="AA216" s="21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20"/>
      <c r="AN216" s="20"/>
      <c r="AO216" s="20"/>
      <c r="AP216" s="19"/>
      <c r="AQ216" s="19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3"/>
    </row>
    <row r="217" spans="9:55" s="8" customFormat="1" x14ac:dyDescent="0.45">
      <c r="I217" s="3"/>
      <c r="J217" s="3"/>
      <c r="K217" s="2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22"/>
      <c r="X217" s="22"/>
      <c r="Y217" s="22"/>
      <c r="Z217" s="3"/>
      <c r="AA217" s="21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20"/>
      <c r="AN217" s="20"/>
      <c r="AO217" s="20"/>
      <c r="AP217" s="19"/>
      <c r="AQ217" s="19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3"/>
    </row>
    <row r="218" spans="9:55" s="8" customFormat="1" x14ac:dyDescent="0.45">
      <c r="I218" s="3"/>
      <c r="J218" s="3"/>
      <c r="K218" s="2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22"/>
      <c r="X218" s="22"/>
      <c r="Y218" s="22"/>
      <c r="Z218" s="3"/>
      <c r="AA218" s="21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20"/>
      <c r="AN218" s="20"/>
      <c r="AO218" s="20"/>
      <c r="AP218" s="19"/>
      <c r="AQ218" s="19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3"/>
    </row>
    <row r="219" spans="9:55" s="8" customFormat="1" x14ac:dyDescent="0.45">
      <c r="I219" s="3"/>
      <c r="J219" s="3"/>
      <c r="K219" s="2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22"/>
      <c r="X219" s="22"/>
      <c r="Y219" s="22"/>
      <c r="Z219" s="3"/>
      <c r="AA219" s="21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20"/>
      <c r="AN219" s="20"/>
      <c r="AO219" s="20"/>
      <c r="AP219" s="19"/>
      <c r="AQ219" s="19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3"/>
    </row>
    <row r="220" spans="9:55" s="8" customFormat="1" x14ac:dyDescent="0.45">
      <c r="I220" s="3"/>
      <c r="J220" s="3"/>
      <c r="K220" s="2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22"/>
      <c r="X220" s="22"/>
      <c r="Y220" s="22"/>
      <c r="Z220" s="3"/>
      <c r="AA220" s="21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20"/>
      <c r="AN220" s="20"/>
      <c r="AO220" s="20"/>
      <c r="AP220" s="19"/>
      <c r="AQ220" s="19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3"/>
    </row>
    <row r="221" spans="9:55" s="8" customFormat="1" x14ac:dyDescent="0.45">
      <c r="I221" s="3"/>
      <c r="J221" s="3"/>
      <c r="K221" s="2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22"/>
      <c r="X221" s="22"/>
      <c r="Y221" s="22"/>
      <c r="Z221" s="3"/>
      <c r="AA221" s="21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20"/>
      <c r="AN221" s="20"/>
      <c r="AO221" s="20"/>
      <c r="AP221" s="19"/>
      <c r="AQ221" s="19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3"/>
    </row>
    <row r="222" spans="9:55" s="8" customFormat="1" x14ac:dyDescent="0.45">
      <c r="I222" s="3"/>
      <c r="J222" s="3"/>
      <c r="K222" s="2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22"/>
      <c r="X222" s="22"/>
      <c r="Y222" s="22"/>
      <c r="Z222" s="3"/>
      <c r="AA222" s="21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20"/>
      <c r="AN222" s="20"/>
      <c r="AO222" s="20"/>
      <c r="AP222" s="19"/>
      <c r="AQ222" s="19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3"/>
    </row>
    <row r="223" spans="9:55" s="8" customFormat="1" x14ac:dyDescent="0.45">
      <c r="I223" s="3"/>
      <c r="J223" s="3"/>
      <c r="K223" s="2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22"/>
      <c r="X223" s="22"/>
      <c r="Y223" s="22"/>
      <c r="Z223" s="3"/>
      <c r="AA223" s="21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20"/>
      <c r="AN223" s="20"/>
      <c r="AO223" s="20"/>
      <c r="AP223" s="19"/>
      <c r="AQ223" s="19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3"/>
    </row>
    <row r="224" spans="9:55" s="8" customFormat="1" x14ac:dyDescent="0.45">
      <c r="I224" s="3"/>
      <c r="J224" s="3"/>
      <c r="K224" s="2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22"/>
      <c r="X224" s="22"/>
      <c r="Y224" s="22"/>
      <c r="Z224" s="3"/>
      <c r="AA224" s="21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20"/>
      <c r="AN224" s="20"/>
      <c r="AO224" s="20"/>
      <c r="AP224" s="19"/>
      <c r="AQ224" s="19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3"/>
    </row>
    <row r="225" spans="9:55" s="8" customFormat="1" x14ac:dyDescent="0.45">
      <c r="I225" s="3"/>
      <c r="J225" s="3"/>
      <c r="K225" s="2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22"/>
      <c r="X225" s="22"/>
      <c r="Y225" s="22"/>
      <c r="Z225" s="3"/>
      <c r="AA225" s="21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20"/>
      <c r="AN225" s="20"/>
      <c r="AO225" s="20"/>
      <c r="AP225" s="19"/>
      <c r="AQ225" s="19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3"/>
    </row>
    <row r="226" spans="9:55" s="8" customFormat="1" x14ac:dyDescent="0.45">
      <c r="I226" s="3"/>
      <c r="J226" s="3"/>
      <c r="K226" s="2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22"/>
      <c r="X226" s="22"/>
      <c r="Y226" s="22"/>
      <c r="Z226" s="3"/>
      <c r="AA226" s="21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20"/>
      <c r="AN226" s="20"/>
      <c r="AO226" s="20"/>
      <c r="AP226" s="19"/>
      <c r="AQ226" s="19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3"/>
    </row>
    <row r="227" spans="9:55" s="8" customFormat="1" x14ac:dyDescent="0.45">
      <c r="I227" s="3"/>
      <c r="J227" s="3"/>
      <c r="K227" s="2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22"/>
      <c r="X227" s="22"/>
      <c r="Y227" s="22"/>
      <c r="Z227" s="3"/>
      <c r="AA227" s="21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20"/>
      <c r="AN227" s="20"/>
      <c r="AO227" s="20"/>
      <c r="AP227" s="19"/>
      <c r="AQ227" s="19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3"/>
    </row>
    <row r="228" spans="9:55" s="8" customFormat="1" x14ac:dyDescent="0.45">
      <c r="I228" s="3"/>
      <c r="J228" s="3"/>
      <c r="K228" s="2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22"/>
      <c r="X228" s="22"/>
      <c r="Y228" s="22"/>
      <c r="Z228" s="3"/>
      <c r="AA228" s="21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20"/>
      <c r="AN228" s="20"/>
      <c r="AO228" s="20"/>
      <c r="AP228" s="19"/>
      <c r="AQ228" s="19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3"/>
    </row>
    <row r="229" spans="9:55" s="8" customFormat="1" x14ac:dyDescent="0.45">
      <c r="I229" s="3"/>
      <c r="J229" s="3"/>
      <c r="K229" s="2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22"/>
      <c r="X229" s="22"/>
      <c r="Y229" s="22"/>
      <c r="Z229" s="3"/>
      <c r="AA229" s="21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20"/>
      <c r="AN229" s="20"/>
      <c r="AO229" s="20"/>
      <c r="AP229" s="19"/>
      <c r="AQ229" s="19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3"/>
    </row>
    <row r="230" spans="9:55" s="8" customFormat="1" x14ac:dyDescent="0.45">
      <c r="I230" s="3"/>
      <c r="J230" s="3"/>
      <c r="K230" s="2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22"/>
      <c r="X230" s="22"/>
      <c r="Y230" s="22"/>
      <c r="Z230" s="3"/>
      <c r="AA230" s="21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20"/>
      <c r="AN230" s="20"/>
      <c r="AO230" s="20"/>
      <c r="AP230" s="19"/>
      <c r="AQ230" s="19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3"/>
    </row>
    <row r="231" spans="9:55" s="8" customFormat="1" x14ac:dyDescent="0.45">
      <c r="I231" s="3"/>
      <c r="J231" s="3"/>
      <c r="K231" s="2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22"/>
      <c r="X231" s="22"/>
      <c r="Y231" s="22"/>
      <c r="Z231" s="3"/>
      <c r="AA231" s="21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20"/>
      <c r="AN231" s="20"/>
      <c r="AO231" s="20"/>
      <c r="AP231" s="19"/>
      <c r="AQ231" s="19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3"/>
    </row>
    <row r="232" spans="9:55" s="8" customFormat="1" x14ac:dyDescent="0.45">
      <c r="I232" s="3"/>
      <c r="J232" s="3"/>
      <c r="K232" s="2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22"/>
      <c r="X232" s="22"/>
      <c r="Y232" s="22"/>
      <c r="Z232" s="3"/>
      <c r="AA232" s="21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20"/>
      <c r="AN232" s="20"/>
      <c r="AO232" s="20"/>
      <c r="AP232" s="19"/>
      <c r="AQ232" s="19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3"/>
    </row>
    <row r="233" spans="9:55" s="8" customFormat="1" x14ac:dyDescent="0.45">
      <c r="I233" s="3"/>
      <c r="J233" s="3"/>
      <c r="K233" s="2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22"/>
      <c r="X233" s="22"/>
      <c r="Y233" s="22"/>
      <c r="Z233" s="3"/>
      <c r="AA233" s="21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20"/>
      <c r="AN233" s="20"/>
      <c r="AO233" s="20"/>
      <c r="AP233" s="19"/>
      <c r="AQ233" s="19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3"/>
    </row>
    <row r="234" spans="9:55" s="8" customFormat="1" x14ac:dyDescent="0.45">
      <c r="I234" s="3"/>
      <c r="J234" s="3"/>
      <c r="K234" s="2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22"/>
      <c r="X234" s="22"/>
      <c r="Y234" s="22"/>
      <c r="Z234" s="3"/>
      <c r="AA234" s="21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20"/>
      <c r="AN234" s="20"/>
      <c r="AO234" s="20"/>
      <c r="AP234" s="19"/>
      <c r="AQ234" s="19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3"/>
    </row>
    <row r="235" spans="9:55" s="8" customFormat="1" x14ac:dyDescent="0.45">
      <c r="I235" s="3"/>
      <c r="J235" s="3"/>
      <c r="K235" s="2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22"/>
      <c r="X235" s="22"/>
      <c r="Y235" s="22"/>
      <c r="Z235" s="3"/>
      <c r="AA235" s="21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20"/>
      <c r="AN235" s="20"/>
      <c r="AO235" s="20"/>
      <c r="AP235" s="19"/>
      <c r="AQ235" s="19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3"/>
    </row>
    <row r="236" spans="9:55" s="8" customFormat="1" x14ac:dyDescent="0.45">
      <c r="I236" s="3"/>
      <c r="J236" s="3"/>
      <c r="K236" s="2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22"/>
      <c r="X236" s="22"/>
      <c r="Y236" s="22"/>
      <c r="Z236" s="3"/>
      <c r="AA236" s="21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20"/>
      <c r="AN236" s="20"/>
      <c r="AO236" s="20"/>
      <c r="AP236" s="19"/>
      <c r="AQ236" s="19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3"/>
    </row>
    <row r="237" spans="9:55" s="8" customFormat="1" x14ac:dyDescent="0.45">
      <c r="I237" s="3"/>
      <c r="J237" s="3"/>
      <c r="K237" s="2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22"/>
      <c r="X237" s="22"/>
      <c r="Y237" s="22"/>
      <c r="Z237" s="3"/>
      <c r="AA237" s="21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20"/>
      <c r="AN237" s="20"/>
      <c r="AO237" s="20"/>
      <c r="AP237" s="19"/>
      <c r="AQ237" s="19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3"/>
    </row>
    <row r="238" spans="9:55" s="8" customFormat="1" x14ac:dyDescent="0.45">
      <c r="I238" s="3"/>
      <c r="J238" s="3"/>
      <c r="K238" s="2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22"/>
      <c r="X238" s="22"/>
      <c r="Y238" s="22"/>
      <c r="Z238" s="3"/>
      <c r="AA238" s="21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20"/>
      <c r="AN238" s="20"/>
      <c r="AO238" s="20"/>
      <c r="AP238" s="19"/>
      <c r="AQ238" s="19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3"/>
    </row>
    <row r="239" spans="9:55" s="8" customFormat="1" x14ac:dyDescent="0.45">
      <c r="I239" s="3"/>
      <c r="J239" s="3"/>
      <c r="K239" s="2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22"/>
      <c r="X239" s="22"/>
      <c r="Y239" s="22"/>
      <c r="Z239" s="3"/>
      <c r="AA239" s="21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20"/>
      <c r="AN239" s="20"/>
      <c r="AO239" s="20"/>
      <c r="AP239" s="19"/>
      <c r="AQ239" s="19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3"/>
    </row>
    <row r="240" spans="9:55" s="8" customFormat="1" x14ac:dyDescent="0.45">
      <c r="I240" s="3"/>
      <c r="J240" s="3"/>
      <c r="K240" s="2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22"/>
      <c r="X240" s="22"/>
      <c r="Y240" s="22"/>
      <c r="Z240" s="3"/>
      <c r="AA240" s="21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20"/>
      <c r="AN240" s="20"/>
      <c r="AO240" s="20"/>
      <c r="AP240" s="7"/>
      <c r="AQ240" s="7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3"/>
    </row>
    <row r="241" spans="9:55" s="8" customFormat="1" x14ac:dyDescent="0.45">
      <c r="I241" s="4"/>
      <c r="J241" s="3"/>
      <c r="K241" s="2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22"/>
      <c r="X241" s="22"/>
      <c r="Y241" s="22"/>
      <c r="Z241" s="3"/>
      <c r="AA241" s="21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20"/>
      <c r="AN241" s="20"/>
      <c r="AO241" s="20"/>
      <c r="AP241" s="7"/>
      <c r="AQ241" s="7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3"/>
    </row>
    <row r="242" spans="9:55" s="8" customFormat="1" x14ac:dyDescent="0.45">
      <c r="I242" s="4"/>
      <c r="J242" s="3"/>
      <c r="K242" s="2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22"/>
      <c r="X242" s="22"/>
      <c r="Y242" s="22"/>
      <c r="Z242" s="3"/>
      <c r="AA242" s="21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20"/>
      <c r="AN242" s="20"/>
      <c r="AO242" s="20"/>
      <c r="AP242" s="7"/>
      <c r="AQ242" s="7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3"/>
    </row>
    <row r="243" spans="9:55" s="8" customFormat="1" x14ac:dyDescent="0.45">
      <c r="I243" s="4"/>
      <c r="J243" s="3"/>
      <c r="K243" s="2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22"/>
      <c r="X243" s="22"/>
      <c r="Y243" s="22"/>
      <c r="Z243" s="3"/>
      <c r="AA243" s="21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20"/>
      <c r="AN243" s="20"/>
      <c r="AO243" s="20"/>
      <c r="AP243" s="7"/>
      <c r="AQ243" s="7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3"/>
    </row>
    <row r="244" spans="9:55" s="8" customFormat="1" x14ac:dyDescent="0.45">
      <c r="I244" s="4"/>
      <c r="J244" s="3"/>
      <c r="K244" s="2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22"/>
      <c r="X244" s="22"/>
      <c r="Y244" s="22"/>
      <c r="Z244" s="3"/>
      <c r="AA244" s="21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20"/>
      <c r="AN244" s="20"/>
      <c r="AO244" s="20"/>
      <c r="AP244" s="7"/>
      <c r="AQ244" s="7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3"/>
    </row>
    <row r="245" spans="9:55" s="8" customFormat="1" x14ac:dyDescent="0.45">
      <c r="I245" s="4"/>
      <c r="J245" s="3"/>
      <c r="K245" s="2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22"/>
      <c r="X245" s="22"/>
      <c r="Y245" s="22"/>
      <c r="Z245" s="3"/>
      <c r="AA245" s="21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20"/>
      <c r="AN245" s="20"/>
      <c r="AO245" s="20"/>
      <c r="AP245" s="7"/>
      <c r="AQ245" s="7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3"/>
    </row>
    <row r="246" spans="9:55" s="7" customFormat="1" x14ac:dyDescent="0.45">
      <c r="J246" s="3"/>
      <c r="K246" s="2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22"/>
      <c r="X246" s="22"/>
      <c r="Y246" s="22"/>
      <c r="Z246" s="3"/>
      <c r="AA246" s="21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20"/>
      <c r="AN246" s="20"/>
      <c r="AO246" s="20"/>
      <c r="AR246" s="8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3"/>
    </row>
    <row r="247" spans="9:55" s="7" customFormat="1" x14ac:dyDescent="0.45">
      <c r="J247" s="3"/>
      <c r="K247" s="2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22"/>
      <c r="X247" s="22"/>
      <c r="Y247" s="22"/>
      <c r="Z247" s="3"/>
      <c r="AA247" s="21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20"/>
      <c r="AN247" s="20"/>
      <c r="AO247" s="20"/>
      <c r="AR247" s="8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3"/>
    </row>
    <row r="248" spans="9:55" s="7" customFormat="1" x14ac:dyDescent="0.45">
      <c r="J248" s="3"/>
      <c r="K248" s="2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22"/>
      <c r="X248" s="22"/>
      <c r="Y248" s="22"/>
      <c r="Z248" s="3"/>
      <c r="AA248" s="21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6"/>
      <c r="AN248" s="6"/>
      <c r="AO248" s="6"/>
      <c r="AR248" s="8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3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45" priority="17" operator="greaterThan">
      <formula>$N$9</formula>
    </cfRule>
  </conditionalFormatting>
  <conditionalFormatting sqref="M18:S18">
    <cfRule type="cellIs" dxfId="44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43" priority="20">
      <formula>M18&gt;$N$9</formula>
    </cfRule>
  </conditionalFormatting>
  <conditionalFormatting sqref="M58:S58">
    <cfRule type="cellIs" dxfId="42" priority="15" operator="lessThan">
      <formula>$N$8</formula>
    </cfRule>
  </conditionalFormatting>
  <conditionalFormatting sqref="M63:S63">
    <cfRule type="expression" dxfId="41" priority="16">
      <formula>M62&gt;$N$9</formula>
    </cfRule>
  </conditionalFormatting>
  <conditionalFormatting sqref="M109:S109">
    <cfRule type="cellIs" dxfId="40" priority="11" operator="lessThan">
      <formula>$N$8</formula>
    </cfRule>
  </conditionalFormatting>
  <conditionalFormatting sqref="M114:S114">
    <cfRule type="expression" dxfId="39" priority="12">
      <formula>M113&gt;$N$9</formula>
    </cfRule>
  </conditionalFormatting>
  <conditionalFormatting sqref="M160:S160">
    <cfRule type="cellIs" dxfId="38" priority="7" operator="lessThan">
      <formula>$N$8</formula>
    </cfRule>
  </conditionalFormatting>
  <conditionalFormatting sqref="M162:S162">
    <cfRule type="cellIs" dxfId="37" priority="6" operator="greaterThan">
      <formula>$N$9</formula>
    </cfRule>
  </conditionalFormatting>
  <conditionalFormatting sqref="M165:S165">
    <cfRule type="expression" dxfId="36" priority="8">
      <formula>M164&gt;$N$9</formula>
    </cfRule>
  </conditionalFormatting>
  <conditionalFormatting sqref="AA1 K3:K50 AA3:AA9 K53:K101 AA16:AA51 K105:K152 AA53:AA102 K156:K1048576 AA156:AA1048576 AA105:AA153">
    <cfRule type="containsText" dxfId="35" priority="1" operator="containsText" text="NG">
      <formula>NOT(ISERROR(SEARCH("NG",K1)))</formula>
    </cfRule>
    <cfRule type="containsText" dxfId="34" priority="2" operator="containsText" text="OK">
      <formula>NOT(ISERROR(SEARCH("OK",K1)))</formula>
    </cfRule>
  </conditionalFormatting>
  <conditionalFormatting sqref="AC18:AI18">
    <cfRule type="cellIs" dxfId="33" priority="18" operator="lessThan">
      <formula>$N$8</formula>
    </cfRule>
  </conditionalFormatting>
  <conditionalFormatting sqref="AC23:AI23">
    <cfRule type="expression" dxfId="32" priority="19">
      <formula>AC22&gt;$N$9</formula>
    </cfRule>
  </conditionalFormatting>
  <conditionalFormatting sqref="AC58:AI58">
    <cfRule type="cellIs" dxfId="31" priority="13" operator="lessThan">
      <formula>$N$8</formula>
    </cfRule>
  </conditionalFormatting>
  <conditionalFormatting sqref="AC63:AI63">
    <cfRule type="expression" dxfId="30" priority="14">
      <formula>AC62&gt;$N$9</formula>
    </cfRule>
  </conditionalFormatting>
  <conditionalFormatting sqref="AC109:AI109">
    <cfRule type="cellIs" dxfId="29" priority="9" operator="lessThan">
      <formula>$N$8</formula>
    </cfRule>
  </conditionalFormatting>
  <conditionalFormatting sqref="AC114:AI114">
    <cfRule type="expression" dxfId="28" priority="10">
      <formula>AC113&gt;$N$9</formula>
    </cfRule>
  </conditionalFormatting>
  <conditionalFormatting sqref="AC160:AI160">
    <cfRule type="cellIs" dxfId="27" priority="4" operator="lessThan">
      <formula>$N$8</formula>
    </cfRule>
  </conditionalFormatting>
  <conditionalFormatting sqref="AC162:AI162">
    <cfRule type="cellIs" dxfId="26" priority="3" operator="greaterThan">
      <formula>$N$9</formula>
    </cfRule>
  </conditionalFormatting>
  <conditionalFormatting sqref="AC165:AI165">
    <cfRule type="expression" dxfId="25" priority="5">
      <formula>AC164&gt;$N$9</formula>
    </cfRule>
  </conditionalFormatting>
  <conditionalFormatting sqref="M19:S19">
    <cfRule type="expression" dxfId="24" priority="22">
      <formula>M$18&lt;$N$8</formula>
    </cfRule>
  </conditionalFormatting>
  <conditionalFormatting sqref="AC19:AI19 M59:S59 AC59:AI59 M110:S110 AC110:AI110 M161:S161 AC161:AI161">
    <cfRule type="expression" dxfId="23" priority="23">
      <formula>M$18&gt;$N$9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452C98E-B0D0-4570-835E-2424AEBEF254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46D84-6394-43E9-993C-C3031C47AA86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4" hidden="1" customWidth="1"/>
    <col min="2" max="2" width="5.875" style="4" hidden="1" customWidth="1"/>
    <col min="3" max="4" width="12.75" style="4" hidden="1" customWidth="1"/>
    <col min="5" max="5" width="10.125" style="4" hidden="1" customWidth="1"/>
    <col min="6" max="7" width="9" style="4" hidden="1" customWidth="1"/>
    <col min="8" max="8" width="9.125" style="4" hidden="1" customWidth="1"/>
    <col min="9" max="9" width="9.5" style="4" hidden="1" customWidth="1"/>
    <col min="10" max="10" width="1.25" style="7" customWidth="1"/>
    <col min="11" max="11" width="5.625" style="9" customWidth="1"/>
    <col min="12" max="19" width="6" style="4" customWidth="1"/>
    <col min="20" max="20" width="3.625" style="7" hidden="1" customWidth="1"/>
    <col min="21" max="21" width="9.625" style="7" hidden="1" customWidth="1"/>
    <col min="22" max="22" width="9.375" style="7" hidden="1" customWidth="1"/>
    <col min="23" max="23" width="3.625" style="6" hidden="1" customWidth="1"/>
    <col min="24" max="25" width="3.875" style="6" hidden="1" customWidth="1"/>
    <col min="26" max="26" width="4.5" style="7" customWidth="1"/>
    <col min="27" max="27" width="5.75" style="10" customWidth="1"/>
    <col min="28" max="35" width="6" style="4" customWidth="1"/>
    <col min="36" max="36" width="3.625" style="7" hidden="1" customWidth="1"/>
    <col min="37" max="38" width="9.375" style="7" hidden="1" customWidth="1"/>
    <col min="39" max="41" width="3.625" style="6" hidden="1" customWidth="1"/>
    <col min="42" max="42" width="3.625" style="7" customWidth="1"/>
    <col min="43" max="43" width="3.625" style="7" hidden="1" customWidth="1"/>
    <col min="44" max="44" width="23" style="8" hidden="1" customWidth="1"/>
    <col min="45" max="45" width="12.75" style="4" hidden="1" customWidth="1"/>
    <col min="46" max="46" width="11.25" style="4" hidden="1" customWidth="1"/>
    <col min="47" max="54" width="5.125" style="4" customWidth="1"/>
    <col min="55" max="55" width="5.125" style="3" customWidth="1"/>
    <col min="56" max="68" width="5.125" style="4" customWidth="1"/>
    <col min="69" max="16384" width="9" style="4"/>
  </cols>
  <sheetData>
    <row r="1" spans="1:66" ht="24" customHeight="1" x14ac:dyDescent="0.45">
      <c r="J1" s="75" t="s">
        <v>63</v>
      </c>
      <c r="K1" s="76"/>
      <c r="L1" s="76"/>
      <c r="M1" s="77"/>
      <c r="N1" s="78"/>
      <c r="O1" s="79"/>
      <c r="P1" s="79"/>
      <c r="Q1" s="79"/>
      <c r="R1" s="79"/>
      <c r="S1" s="79"/>
      <c r="T1" s="80"/>
      <c r="U1" s="80"/>
      <c r="V1" s="80"/>
      <c r="W1" s="81"/>
      <c r="X1" s="81"/>
      <c r="Y1" s="81"/>
      <c r="Z1" s="80"/>
      <c r="AA1" s="82"/>
      <c r="AB1" s="79"/>
      <c r="AC1" s="79"/>
      <c r="AD1" s="79"/>
      <c r="AE1" s="79"/>
      <c r="AF1" s="28"/>
      <c r="AG1" s="28"/>
      <c r="AH1" s="28"/>
      <c r="AI1" s="28"/>
      <c r="AJ1" s="65"/>
      <c r="AK1" s="65"/>
      <c r="AL1" s="65"/>
      <c r="AM1" s="64"/>
      <c r="AN1" s="64"/>
      <c r="AO1" s="64"/>
      <c r="AP1" s="65"/>
    </row>
    <row r="2" spans="1:66" ht="24" customHeight="1" x14ac:dyDescent="0.45">
      <c r="J2" s="83"/>
      <c r="K2" s="84"/>
      <c r="L2" s="84"/>
      <c r="M2" s="60" t="s">
        <v>94</v>
      </c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28"/>
      <c r="AI2" s="28"/>
      <c r="AJ2" s="65"/>
      <c r="AK2" s="65"/>
      <c r="AL2" s="65"/>
      <c r="AM2" s="64"/>
      <c r="AN2" s="64"/>
      <c r="AO2" s="64"/>
      <c r="AP2" s="65"/>
    </row>
    <row r="3" spans="1:66" ht="15" customHeight="1" x14ac:dyDescent="0.45">
      <c r="J3" s="86"/>
      <c r="K3" s="87"/>
      <c r="L3" s="28"/>
      <c r="M3" s="28"/>
      <c r="N3" s="28"/>
      <c r="O3" s="28"/>
      <c r="P3" s="28"/>
      <c r="Q3" s="28"/>
      <c r="R3" s="28"/>
      <c r="S3" s="28"/>
      <c r="T3" s="86"/>
      <c r="U3" s="80"/>
      <c r="V3" s="80"/>
      <c r="W3" s="81"/>
      <c r="X3" s="81"/>
      <c r="Y3" s="81"/>
      <c r="Z3" s="80"/>
      <c r="AA3" s="88"/>
      <c r="AB3" s="28"/>
      <c r="AC3" s="28"/>
      <c r="AD3" s="28"/>
      <c r="AE3" s="28"/>
      <c r="AF3" s="28"/>
      <c r="AG3" s="28"/>
      <c r="AH3" s="28"/>
      <c r="AI3" s="28"/>
      <c r="AJ3" s="65"/>
      <c r="AK3" s="65"/>
      <c r="AL3" s="65"/>
      <c r="AM3" s="64"/>
      <c r="AN3" s="64"/>
      <c r="AO3" s="64"/>
      <c r="AP3" s="65"/>
      <c r="AR3" s="11" t="s">
        <v>30</v>
      </c>
    </row>
    <row r="4" spans="1:66" ht="21" customHeight="1" x14ac:dyDescent="0.45">
      <c r="J4" s="86"/>
      <c r="K4" s="87"/>
      <c r="L4" s="89" t="s">
        <v>31</v>
      </c>
      <c r="M4" s="90"/>
      <c r="N4" s="91" t="str">
        <f>入力シート!C5</f>
        <v>○○工事</v>
      </c>
      <c r="O4" s="92"/>
      <c r="P4" s="92"/>
      <c r="Q4" s="92"/>
      <c r="R4" s="92"/>
      <c r="S4" s="92"/>
      <c r="T4" s="93"/>
      <c r="U4" s="93"/>
      <c r="V4" s="93"/>
      <c r="W4" s="93"/>
      <c r="X4" s="93"/>
      <c r="Y4" s="93"/>
      <c r="Z4" s="94"/>
      <c r="AA4" s="88"/>
      <c r="AB4" s="95" t="s">
        <v>32</v>
      </c>
      <c r="AC4" s="95"/>
      <c r="AD4" s="95"/>
      <c r="AE4" s="95"/>
      <c r="AF4" s="95"/>
      <c r="AG4" s="95">
        <f>COUNTIF(M18:S49,"▲")+COUNTIF(AC18:AI49,"▲")+COUNTIF(M58:S99,"▲")+COUNTIF(AC58:AI99,"▲")+COUNTIF(M109:S150,"▲")+COUNTIF(AC109:AI150,"▲")</f>
        <v>0</v>
      </c>
      <c r="AH4" s="95"/>
      <c r="AI4" s="28"/>
      <c r="AJ4" s="65"/>
      <c r="AK4" s="65"/>
      <c r="AL4" s="65"/>
      <c r="AM4" s="64"/>
      <c r="AN4" s="64"/>
      <c r="AO4" s="64"/>
      <c r="AP4" s="65"/>
      <c r="AR4" s="11">
        <f>N9+1-N8</f>
        <v>28</v>
      </c>
      <c r="BN4" s="12"/>
    </row>
    <row r="5" spans="1:66" ht="21" customHeight="1" x14ac:dyDescent="0.45">
      <c r="J5" s="86"/>
      <c r="K5" s="87"/>
      <c r="L5" s="96"/>
      <c r="M5" s="97"/>
      <c r="N5" s="98"/>
      <c r="O5" s="99"/>
      <c r="P5" s="99"/>
      <c r="Q5" s="99"/>
      <c r="R5" s="99"/>
      <c r="S5" s="99"/>
      <c r="T5" s="100"/>
      <c r="U5" s="100"/>
      <c r="V5" s="100"/>
      <c r="W5" s="100"/>
      <c r="X5" s="100"/>
      <c r="Y5" s="100"/>
      <c r="Z5" s="101"/>
      <c r="AA5" s="88"/>
      <c r="AB5" s="95" t="s">
        <v>7</v>
      </c>
      <c r="AC5" s="95"/>
      <c r="AD5" s="95"/>
      <c r="AE5" s="95"/>
      <c r="AF5" s="95"/>
      <c r="AG5" s="102" t="e">
        <f>AT18</f>
        <v>#DIV/0!</v>
      </c>
      <c r="AH5" s="103"/>
      <c r="AI5" s="28"/>
      <c r="AJ5" s="65"/>
      <c r="AK5" s="65"/>
      <c r="AL5" s="65"/>
      <c r="AM5" s="64"/>
      <c r="AN5" s="64"/>
      <c r="AO5" s="64"/>
      <c r="AP5" s="65"/>
      <c r="AR5" s="13" t="s">
        <v>33</v>
      </c>
      <c r="AS5" s="8"/>
      <c r="BN5" s="12"/>
    </row>
    <row r="6" spans="1:66" ht="21" customHeight="1" x14ac:dyDescent="0.45">
      <c r="J6" s="86"/>
      <c r="K6" s="87"/>
      <c r="L6" s="104"/>
      <c r="M6" s="105"/>
      <c r="N6" s="106"/>
      <c r="O6" s="107"/>
      <c r="P6" s="107"/>
      <c r="Q6" s="107"/>
      <c r="R6" s="107"/>
      <c r="S6" s="107"/>
      <c r="T6" s="108"/>
      <c r="U6" s="108"/>
      <c r="V6" s="108"/>
      <c r="W6" s="108"/>
      <c r="X6" s="108"/>
      <c r="Y6" s="108"/>
      <c r="Z6" s="109"/>
      <c r="AA6" s="88"/>
      <c r="AB6" s="95" t="s">
        <v>8</v>
      </c>
      <c r="AC6" s="95"/>
      <c r="AD6" s="95"/>
      <c r="AE6" s="95"/>
      <c r="AF6" s="95"/>
      <c r="AG6" s="102" t="e">
        <f ca="1">I47</f>
        <v>#DIV/0!</v>
      </c>
      <c r="AH6" s="102"/>
      <c r="AI6" s="28"/>
      <c r="AJ6" s="65"/>
      <c r="AK6" s="65"/>
      <c r="AL6" s="65"/>
      <c r="AM6" s="64"/>
      <c r="AN6" s="64"/>
      <c r="AO6" s="64"/>
      <c r="AP6" s="65"/>
      <c r="AR6" s="14">
        <f>ROUNDUP(AR4*0.285,0)</f>
        <v>8</v>
      </c>
      <c r="AS6" s="15"/>
    </row>
    <row r="7" spans="1:66" ht="21" customHeight="1" x14ac:dyDescent="0.45">
      <c r="I7" s="4" t="s">
        <v>34</v>
      </c>
      <c r="J7" s="86"/>
      <c r="K7" s="87"/>
      <c r="L7" s="110" t="s">
        <v>3</v>
      </c>
      <c r="M7" s="111"/>
      <c r="N7" s="112" t="str">
        <f>入力シート!C8</f>
        <v>○○建設</v>
      </c>
      <c r="O7" s="113"/>
      <c r="P7" s="113"/>
      <c r="Q7" s="113"/>
      <c r="R7" s="113"/>
      <c r="S7" s="113"/>
      <c r="T7" s="114"/>
      <c r="U7" s="114"/>
      <c r="V7" s="114"/>
      <c r="W7" s="114"/>
      <c r="X7" s="114"/>
      <c r="Y7" s="114"/>
      <c r="Z7" s="115"/>
      <c r="AA7" s="88"/>
      <c r="AB7" s="95" t="s">
        <v>9</v>
      </c>
      <c r="AC7" s="95"/>
      <c r="AD7" s="95"/>
      <c r="AE7" s="95"/>
      <c r="AF7" s="95"/>
      <c r="AG7" s="102" t="e">
        <f ca="1">F47/(F47+H47)</f>
        <v>#DIV/0!</v>
      </c>
      <c r="AH7" s="102"/>
      <c r="AI7" s="28"/>
      <c r="AJ7" s="65"/>
      <c r="AK7" s="65"/>
      <c r="AL7" s="65"/>
      <c r="AM7" s="64"/>
      <c r="AN7" s="64"/>
      <c r="AO7" s="64"/>
      <c r="AP7" s="65"/>
    </row>
    <row r="8" spans="1:66" ht="21" customHeight="1" x14ac:dyDescent="0.45">
      <c r="I8" s="4" t="s">
        <v>35</v>
      </c>
      <c r="J8" s="86"/>
      <c r="K8" s="87"/>
      <c r="L8" s="110" t="s">
        <v>4</v>
      </c>
      <c r="M8" s="116"/>
      <c r="N8" s="117">
        <f>入力シート!C9</f>
        <v>45962</v>
      </c>
      <c r="O8" s="118"/>
      <c r="P8" s="118"/>
      <c r="Q8" s="119"/>
      <c r="R8" s="28"/>
      <c r="S8" s="28"/>
      <c r="T8" s="86"/>
      <c r="U8" s="86"/>
      <c r="V8" s="86"/>
      <c r="W8" s="81"/>
      <c r="X8" s="81"/>
      <c r="Y8" s="81"/>
      <c r="Z8" s="86"/>
      <c r="AA8" s="88"/>
      <c r="AB8" s="28"/>
      <c r="AC8" s="28"/>
      <c r="AD8" s="28"/>
      <c r="AE8" s="28"/>
      <c r="AF8" s="28"/>
      <c r="AG8" s="28"/>
      <c r="AH8" s="28"/>
      <c r="AI8" s="28"/>
      <c r="AJ8" s="65"/>
      <c r="AK8" s="65"/>
      <c r="AL8" s="65"/>
      <c r="AM8" s="64"/>
      <c r="AN8" s="64"/>
      <c r="AO8" s="64"/>
      <c r="AP8" s="65"/>
      <c r="AS8" s="4" t="s">
        <v>36</v>
      </c>
      <c r="AT8" s="4" t="s">
        <v>37</v>
      </c>
    </row>
    <row r="9" spans="1:66" ht="21" customHeight="1" x14ac:dyDescent="0.45">
      <c r="F9" s="4" t="s">
        <v>38</v>
      </c>
      <c r="G9" s="4" t="s">
        <v>39</v>
      </c>
      <c r="H9" s="4" t="s">
        <v>40</v>
      </c>
      <c r="I9" s="4" t="s">
        <v>41</v>
      </c>
      <c r="J9" s="86"/>
      <c r="K9" s="87"/>
      <c r="L9" s="110" t="s">
        <v>0</v>
      </c>
      <c r="M9" s="116"/>
      <c r="N9" s="117">
        <f>入力シート!C10</f>
        <v>45989</v>
      </c>
      <c r="O9" s="118"/>
      <c r="P9" s="118"/>
      <c r="Q9" s="115"/>
      <c r="R9" s="28"/>
      <c r="S9" s="28"/>
      <c r="T9" s="86"/>
      <c r="U9" s="86"/>
      <c r="V9" s="86"/>
      <c r="W9" s="81"/>
      <c r="X9" s="81"/>
      <c r="Y9" s="81"/>
      <c r="Z9" s="86"/>
      <c r="AA9" s="88"/>
      <c r="AB9" s="28"/>
      <c r="AC9" s="28"/>
      <c r="AD9" s="28"/>
      <c r="AE9" s="28"/>
      <c r="AF9" s="28"/>
      <c r="AG9" s="28"/>
      <c r="AH9" s="28"/>
      <c r="AI9" s="28"/>
      <c r="AJ9" s="65"/>
      <c r="AK9" s="65"/>
      <c r="AL9" s="65"/>
      <c r="AM9" s="64"/>
      <c r="AN9" s="64"/>
      <c r="AO9" s="64"/>
      <c r="AP9" s="65"/>
      <c r="AR9" s="16">
        <f>SUM(U50,AK50,U100,AK100,U151,AK151,U202,AK202,)</f>
        <v>0</v>
      </c>
      <c r="AS9" s="4">
        <v>1</v>
      </c>
      <c r="AT9" s="17">
        <f>U50</f>
        <v>0</v>
      </c>
    </row>
    <row r="10" spans="1:66" ht="21" customHeight="1" x14ac:dyDescent="0.45">
      <c r="A10" s="4">
        <v>1</v>
      </c>
      <c r="B10" s="4">
        <v>1</v>
      </c>
      <c r="C10" s="18">
        <f>N8</f>
        <v>45962</v>
      </c>
      <c r="D10" s="18">
        <f>EOMONTH(C10,0)</f>
        <v>45991</v>
      </c>
      <c r="E10" s="4" t="str">
        <f>TEXT(C10,"YYYY-MM")</f>
        <v>2025-11</v>
      </c>
      <c r="F10" s="2">
        <f ca="1">SUMIF($V$18:$W$49,E10,$W$18:$W$49)</f>
        <v>0</v>
      </c>
      <c r="G10" s="2">
        <f ca="1">SUMIF($V$18:$X$49,E10,$X$18:$X$49)</f>
        <v>0</v>
      </c>
      <c r="H10" s="2">
        <f ca="1">SUMIF($V$18:$Y$49,E10,$Y$18:$Y$49)</f>
        <v>0</v>
      </c>
      <c r="I10" s="17" t="e">
        <f ca="1">F10/(F10+H10)</f>
        <v>#DIV/0!</v>
      </c>
      <c r="J10" s="86"/>
      <c r="K10" s="87"/>
      <c r="L10" s="110" t="s">
        <v>5</v>
      </c>
      <c r="M10" s="116"/>
      <c r="N10" s="120" t="str">
        <f>入力シート!B15</f>
        <v>●●建設</v>
      </c>
      <c r="O10" s="121"/>
      <c r="P10" s="121"/>
      <c r="Q10" s="115"/>
      <c r="R10" s="28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3"/>
      <c r="AJ10" s="65"/>
      <c r="AK10" s="65"/>
      <c r="AL10" s="65"/>
      <c r="AM10" s="64"/>
      <c r="AN10" s="64"/>
      <c r="AO10" s="64"/>
      <c r="AP10" s="65"/>
      <c r="AS10" s="4">
        <v>2</v>
      </c>
      <c r="AT10" s="4">
        <f>AK50</f>
        <v>0</v>
      </c>
    </row>
    <row r="11" spans="1:66" ht="21" customHeight="1" x14ac:dyDescent="0.45">
      <c r="A11" s="4">
        <v>2</v>
      </c>
      <c r="B11" s="4">
        <v>2</v>
      </c>
      <c r="C11" s="18">
        <f>EOMONTH(C10,0)+1</f>
        <v>45992</v>
      </c>
      <c r="D11" s="18">
        <f>IF(EOMONTH(C11,0)&gt;=$N$9,$N$9,EOMONTH(C11,0))</f>
        <v>45989</v>
      </c>
      <c r="E11" s="4" t="str">
        <f>TEXT(C11,"YYYY-MM")</f>
        <v>2025-12</v>
      </c>
      <c r="F11" s="2">
        <f ca="1">SUMIF($V$18:$W$49,E11,$W$18:$W$49)</f>
        <v>0</v>
      </c>
      <c r="G11" s="2">
        <f ca="1">SUMIF($V$18:$X$49,E11,$X$18:$X$49)</f>
        <v>0</v>
      </c>
      <c r="H11" s="2">
        <f ca="1">SUMIF($V$18:$Y$49,E11,$Y$18:$Y$49)</f>
        <v>0</v>
      </c>
      <c r="I11" s="17" t="e">
        <f ca="1">IF(D11=D10,0,F11/(F11+H11))</f>
        <v>#DIV/0!</v>
      </c>
      <c r="J11" s="86"/>
      <c r="K11" s="87"/>
      <c r="L11" s="110" t="s">
        <v>6</v>
      </c>
      <c r="M11" s="116"/>
      <c r="N11" s="120" t="str">
        <f>入力シート!C32</f>
        <v>加賀　六郎</v>
      </c>
      <c r="O11" s="121"/>
      <c r="P11" s="121"/>
      <c r="Q11" s="119"/>
      <c r="R11" s="28"/>
      <c r="S11" s="124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66"/>
      <c r="AK11" s="66"/>
      <c r="AL11" s="66"/>
      <c r="AM11" s="67"/>
      <c r="AN11" s="67"/>
      <c r="AO11" s="67"/>
      <c r="AP11" s="65"/>
      <c r="AS11" s="4">
        <v>3</v>
      </c>
      <c r="AT11" s="17">
        <f>U100</f>
        <v>0</v>
      </c>
    </row>
    <row r="12" spans="1:66" ht="30" customHeight="1" x14ac:dyDescent="0.45">
      <c r="A12" s="4">
        <v>3</v>
      </c>
      <c r="B12" s="4">
        <v>3</v>
      </c>
      <c r="C12" s="18">
        <f>EDATE(C11,1)</f>
        <v>46023</v>
      </c>
      <c r="D12" s="18">
        <f>IF(EOMONTH(C12,0)&gt;=$N$9,$N$9,EOMONTH(C12,0))</f>
        <v>45989</v>
      </c>
      <c r="E12" s="4" t="str">
        <f t="shared" ref="E12:E46" si="0">TEXT(C12,"YYYY-MM")</f>
        <v>2026-01</v>
      </c>
      <c r="F12" s="2">
        <f ca="1">SUMIF($V$18:$W$49,E12,$W$18:$W$49)+SUMIF($AL$18:$AM$49,E12,$AM$18:$AM$49)</f>
        <v>0</v>
      </c>
      <c r="G12" s="2">
        <f ca="1">SUMIF($V$18:$X$49,E12,$X$18:$X$49)+SUMIF($AL$18:$AN$49,E12,$AN$18:$AN$49)</f>
        <v>0</v>
      </c>
      <c r="H12" s="2">
        <f ca="1">SUMIF($V$18:$Y$49,E12,$Y$18:$Y$49)+SUMIF($AL$18:$AO$49,E12,$AO$18:$AO$49)</f>
        <v>0</v>
      </c>
      <c r="I12" s="17">
        <f>IF(D12=D11,0,F12/(F12+H12))</f>
        <v>0</v>
      </c>
      <c r="J12" s="86"/>
      <c r="K12" s="87"/>
      <c r="L12" s="28"/>
      <c r="M12" s="28" t="s">
        <v>42</v>
      </c>
      <c r="N12" s="126" t="s">
        <v>43</v>
      </c>
      <c r="O12" s="28"/>
      <c r="P12" s="28"/>
      <c r="Q12" s="28"/>
      <c r="R12" s="28"/>
      <c r="S12" s="72"/>
      <c r="T12" s="72"/>
      <c r="U12" s="72"/>
      <c r="V12" s="72"/>
      <c r="W12" s="72"/>
      <c r="X12" s="72"/>
      <c r="Y12" s="72"/>
      <c r="Z12" s="73" t="s">
        <v>91</v>
      </c>
      <c r="AA12" s="73"/>
      <c r="AB12" s="73"/>
      <c r="AC12" s="73"/>
      <c r="AD12" s="73"/>
      <c r="AE12" s="73"/>
      <c r="AF12" s="73"/>
      <c r="AG12" s="73"/>
      <c r="AH12" s="73"/>
      <c r="AI12" s="73"/>
      <c r="AJ12" s="66"/>
      <c r="AK12" s="66"/>
      <c r="AL12" s="66"/>
      <c r="AM12" s="67"/>
      <c r="AN12" s="67"/>
      <c r="AO12" s="67"/>
      <c r="AP12" s="65"/>
      <c r="AS12" s="4">
        <v>4</v>
      </c>
      <c r="AT12" s="4">
        <f>AK100</f>
        <v>0</v>
      </c>
    </row>
    <row r="13" spans="1:66" ht="20.25" customHeight="1" x14ac:dyDescent="0.45">
      <c r="A13" s="4">
        <v>4</v>
      </c>
      <c r="B13" s="4">
        <v>4</v>
      </c>
      <c r="C13" s="18">
        <f t="shared" ref="C13:C46" si="1">EDATE(C12,1)</f>
        <v>46054</v>
      </c>
      <c r="D13" s="18">
        <f t="shared" ref="D13:D46" si="2">IF(EOMONTH(C13,0)&gt;=$N$9,$N$9,EOMONTH(C13,0))</f>
        <v>45989</v>
      </c>
      <c r="E13" s="4" t="str">
        <f t="shared" si="0"/>
        <v>2026-02</v>
      </c>
      <c r="F13" s="2">
        <f ca="1">SUMIF($V$18:$W$49,E13,$W$18:$W$49)+SUMIF($AL$18:$AM$49,E13,$AM$18:$AM$49)</f>
        <v>0</v>
      </c>
      <c r="G13" s="2">
        <f ca="1">SUMIF($V$18:$X$49,E13,$X$18:$X$49)+SUMIF($AL$18:$AN$49,E13,$AN$18:$AN$49)</f>
        <v>0</v>
      </c>
      <c r="H13" s="2">
        <f ca="1">SUMIF($V$18:$Y$49,E13,$Y$18:$Y$49)+SUMIF($AL$18:$AO$49,E13,$AO$18:$AO$49)</f>
        <v>0</v>
      </c>
      <c r="I13" s="17">
        <f t="shared" ref="I13:I46" si="3">IF(D13=D12,0,F13/(F13+H13))</f>
        <v>0</v>
      </c>
      <c r="J13" s="86"/>
      <c r="K13" s="87"/>
      <c r="L13" s="28"/>
      <c r="M13" s="28" t="s">
        <v>44</v>
      </c>
      <c r="N13" s="126" t="s">
        <v>45</v>
      </c>
      <c r="O13" s="127"/>
      <c r="P13" s="127"/>
      <c r="Q13" s="127"/>
      <c r="R13" s="127"/>
      <c r="S13" s="72"/>
      <c r="T13" s="72"/>
      <c r="U13" s="72"/>
      <c r="V13" s="72"/>
      <c r="W13" s="72"/>
      <c r="X13" s="72"/>
      <c r="Y13" s="72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66"/>
      <c r="AK13" s="66"/>
      <c r="AL13" s="66"/>
      <c r="AM13" s="67"/>
      <c r="AN13" s="67"/>
      <c r="AO13" s="67"/>
      <c r="AP13" s="65"/>
      <c r="AS13" s="4">
        <v>5</v>
      </c>
      <c r="AT13" s="4">
        <f>U151</f>
        <v>0</v>
      </c>
    </row>
    <row r="14" spans="1:66" ht="30" customHeight="1" x14ac:dyDescent="0.45">
      <c r="A14" s="4">
        <v>1</v>
      </c>
      <c r="B14" s="4">
        <v>5</v>
      </c>
      <c r="C14" s="18">
        <f t="shared" si="1"/>
        <v>46082</v>
      </c>
      <c r="D14" s="18">
        <f t="shared" si="2"/>
        <v>45989</v>
      </c>
      <c r="E14" s="4" t="str">
        <f t="shared" si="0"/>
        <v>2026-03</v>
      </c>
      <c r="F14" s="2">
        <f ca="1">SUMIF($V$18:$W$49,E14,$W$18:$W$49)+SUMIF($AL$18:$AM$49,E14,$AM$18:$AM$49)</f>
        <v>0</v>
      </c>
      <c r="G14" s="2">
        <f ca="1">SUMIF($V$18:$X$49,E14,$X$18:$X$49)+SUMIF($AL$18:$AN$49,E14,$AN$18:$AN$49)</f>
        <v>0</v>
      </c>
      <c r="H14" s="2">
        <f ca="1">SUMIF($V$18:$Y$49,E14,$Y$18:$Y$49)+SUMIF($AL$18:$AO$49,E14,$AO$18:$AO$49)</f>
        <v>0</v>
      </c>
      <c r="I14" s="17">
        <f t="shared" si="3"/>
        <v>0</v>
      </c>
      <c r="J14" s="86"/>
      <c r="K14" s="87"/>
      <c r="L14" s="28"/>
      <c r="M14" s="128" t="s">
        <v>40</v>
      </c>
      <c r="N14" s="129" t="s">
        <v>46</v>
      </c>
      <c r="O14" s="127"/>
      <c r="P14" s="127"/>
      <c r="Q14" s="127"/>
      <c r="R14" s="127"/>
      <c r="S14" s="72"/>
      <c r="T14" s="72"/>
      <c r="U14" s="72"/>
      <c r="V14" s="72"/>
      <c r="W14" s="72"/>
      <c r="X14" s="72"/>
      <c r="Y14" s="72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66"/>
      <c r="AK14" s="66"/>
      <c r="AL14" s="66"/>
      <c r="AM14" s="67"/>
      <c r="AN14" s="67"/>
      <c r="AO14" s="67"/>
      <c r="AP14" s="65"/>
      <c r="AS14" s="4">
        <v>6</v>
      </c>
      <c r="AT14" s="4">
        <f>AK151</f>
        <v>0</v>
      </c>
    </row>
    <row r="15" spans="1:66" ht="11.25" customHeight="1" thickBot="1" x14ac:dyDescent="0.5">
      <c r="C15" s="18"/>
      <c r="D15" s="18"/>
      <c r="F15" s="2"/>
      <c r="G15" s="2"/>
      <c r="H15" s="2"/>
      <c r="I15" s="17"/>
      <c r="J15" s="86"/>
      <c r="K15" s="87"/>
      <c r="L15" s="28"/>
      <c r="M15" s="28"/>
      <c r="N15" s="126"/>
      <c r="O15" s="127"/>
      <c r="P15" s="127"/>
      <c r="Q15" s="127"/>
      <c r="R15" s="127"/>
      <c r="S15" s="130"/>
      <c r="T15" s="130"/>
      <c r="U15" s="130"/>
      <c r="V15" s="130"/>
      <c r="W15" s="131"/>
      <c r="X15" s="131"/>
      <c r="Y15" s="131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66"/>
      <c r="AK15" s="66"/>
      <c r="AL15" s="66"/>
      <c r="AM15" s="67"/>
      <c r="AN15" s="67"/>
      <c r="AO15" s="67"/>
      <c r="AP15" s="65"/>
    </row>
    <row r="16" spans="1:66" ht="19.5" customHeight="1" x14ac:dyDescent="0.45">
      <c r="A16" s="4">
        <v>2</v>
      </c>
      <c r="B16" s="4">
        <v>6</v>
      </c>
      <c r="C16" s="18">
        <f>EDATE(C14,1)</f>
        <v>46113</v>
      </c>
      <c r="D16" s="18">
        <f t="shared" si="2"/>
        <v>45989</v>
      </c>
      <c r="E16" s="4" t="str">
        <f t="shared" si="0"/>
        <v>2026-04</v>
      </c>
      <c r="F16" s="2">
        <f ca="1">SUMIF($AL$18:$AM$49,E16,$AM$18:$AM$49)</f>
        <v>0</v>
      </c>
      <c r="G16" s="2">
        <f ca="1">SUMIF($AL$18:$AN$49,E16,$AN$18:$AN$49)</f>
        <v>0</v>
      </c>
      <c r="H16" s="2">
        <f ca="1">SUMIF($AL$18:$AO$49,E16,$AO$18:$AO$49)</f>
        <v>0</v>
      </c>
      <c r="I16" s="17">
        <f>IF(D16=D14,0,F16/(F16+H16))</f>
        <v>0</v>
      </c>
      <c r="J16" s="87"/>
      <c r="K16" s="86"/>
      <c r="L16" s="132" t="s">
        <v>47</v>
      </c>
      <c r="M16" s="133" t="str">
        <f>"実施状況（"&amp;YEAR(M18)&amp;"年～）"</f>
        <v>実施状況（2025年～）</v>
      </c>
      <c r="N16" s="133"/>
      <c r="O16" s="133"/>
      <c r="P16" s="133"/>
      <c r="Q16" s="133"/>
      <c r="R16" s="133"/>
      <c r="S16" s="134"/>
      <c r="T16" s="86"/>
      <c r="U16" s="86"/>
      <c r="V16" s="86"/>
      <c r="W16" s="81"/>
      <c r="X16" s="81"/>
      <c r="Y16" s="81"/>
      <c r="Z16" s="86"/>
      <c r="AA16" s="28"/>
      <c r="AB16" s="132" t="s">
        <v>47</v>
      </c>
      <c r="AC16" s="133" t="str">
        <f>"実施状況（"&amp;YEAR(AC18)&amp;"年～）"</f>
        <v>実施状況（2026年～）</v>
      </c>
      <c r="AD16" s="133"/>
      <c r="AE16" s="133"/>
      <c r="AF16" s="133"/>
      <c r="AG16" s="133"/>
      <c r="AH16" s="133"/>
      <c r="AI16" s="134"/>
      <c r="AJ16" s="65"/>
      <c r="AK16" s="65"/>
      <c r="AL16" s="65"/>
      <c r="AM16" s="64"/>
      <c r="AN16" s="64"/>
      <c r="AO16" s="64"/>
      <c r="AP16" s="68"/>
      <c r="AQ16" s="19"/>
      <c r="AS16" s="4">
        <v>7</v>
      </c>
      <c r="AT16" s="4">
        <f>U202</f>
        <v>0</v>
      </c>
    </row>
    <row r="17" spans="1:55" ht="19.5" customHeight="1" thickBot="1" x14ac:dyDescent="0.5">
      <c r="A17" s="4">
        <v>3</v>
      </c>
      <c r="B17" s="4">
        <v>7</v>
      </c>
      <c r="C17" s="18">
        <f t="shared" si="1"/>
        <v>46143</v>
      </c>
      <c r="D17" s="18">
        <f t="shared" si="2"/>
        <v>45989</v>
      </c>
      <c r="E17" s="4" t="str">
        <f t="shared" si="0"/>
        <v>2026-05</v>
      </c>
      <c r="F17" s="2">
        <f ca="1">SUMIF($V$58:$W$99,E17,$W$58:$W$99)+SUMIF($AL$18:$AM$49,E17,$AM$18:$AM$49)</f>
        <v>0</v>
      </c>
      <c r="G17" s="2">
        <f ca="1">SUMIF($V$58:$X$99,E17,$X$58:$X$99)+SUMIF($AL$18:$AN$49,E17,$AN$18:$AN$49)</f>
        <v>0</v>
      </c>
      <c r="H17" s="2">
        <f ca="1">SUMIF($V$58:$Y$99,E17,$Y$58:$Y$99)+SUMIF($AL$18:$AO$49,E17,$AO$18:$AO$49)</f>
        <v>0</v>
      </c>
      <c r="I17" s="17">
        <f t="shared" si="3"/>
        <v>0</v>
      </c>
      <c r="J17" s="87"/>
      <c r="K17" s="135" t="s">
        <v>48</v>
      </c>
      <c r="L17" s="136"/>
      <c r="M17" s="137" t="s">
        <v>49</v>
      </c>
      <c r="N17" s="137" t="s">
        <v>50</v>
      </c>
      <c r="O17" s="137" t="s">
        <v>51</v>
      </c>
      <c r="P17" s="137" t="s">
        <v>52</v>
      </c>
      <c r="Q17" s="137" t="s">
        <v>53</v>
      </c>
      <c r="R17" s="138" t="s">
        <v>54</v>
      </c>
      <c r="S17" s="139" t="s">
        <v>55</v>
      </c>
      <c r="T17" s="135" t="s">
        <v>47</v>
      </c>
      <c r="U17" s="86" t="s">
        <v>56</v>
      </c>
      <c r="V17" s="86" t="s">
        <v>57</v>
      </c>
      <c r="W17" s="140" t="s">
        <v>38</v>
      </c>
      <c r="X17" s="140" t="s">
        <v>39</v>
      </c>
      <c r="Y17" s="140" t="s">
        <v>40</v>
      </c>
      <c r="Z17" s="135"/>
      <c r="AA17" s="62" t="s">
        <v>48</v>
      </c>
      <c r="AB17" s="136"/>
      <c r="AC17" s="137" t="s">
        <v>49</v>
      </c>
      <c r="AD17" s="137" t="s">
        <v>50</v>
      </c>
      <c r="AE17" s="137" t="s">
        <v>51</v>
      </c>
      <c r="AF17" s="137" t="s">
        <v>52</v>
      </c>
      <c r="AG17" s="137" t="s">
        <v>53</v>
      </c>
      <c r="AH17" s="138" t="s">
        <v>54</v>
      </c>
      <c r="AI17" s="139" t="s">
        <v>55</v>
      </c>
      <c r="AJ17" s="68" t="s">
        <v>47</v>
      </c>
      <c r="AK17" s="65" t="s">
        <v>56</v>
      </c>
      <c r="AL17" s="65" t="s">
        <v>57</v>
      </c>
      <c r="AM17" s="69" t="s">
        <v>38</v>
      </c>
      <c r="AN17" s="69" t="s">
        <v>39</v>
      </c>
      <c r="AO17" s="69" t="s">
        <v>40</v>
      </c>
      <c r="AP17" s="68"/>
      <c r="AQ17" s="19"/>
      <c r="AS17" s="4">
        <v>8</v>
      </c>
      <c r="AT17" s="4">
        <f>AK202</f>
        <v>0</v>
      </c>
    </row>
    <row r="18" spans="1:55" ht="19.5" customHeight="1" x14ac:dyDescent="0.45">
      <c r="A18" s="4">
        <v>4</v>
      </c>
      <c r="B18" s="4">
        <v>8</v>
      </c>
      <c r="C18" s="18">
        <f t="shared" si="1"/>
        <v>46174</v>
      </c>
      <c r="D18" s="18">
        <f t="shared" si="2"/>
        <v>45989</v>
      </c>
      <c r="E18" s="4" t="str">
        <f t="shared" si="0"/>
        <v>2026-06</v>
      </c>
      <c r="F18" s="2">
        <f ca="1">SUMIF($V$58:$W$99,E18,$W$58:$W$99)+SUMIF($AL$18:$AM$49,E18,$AM$18:$AM$49)</f>
        <v>0</v>
      </c>
      <c r="G18" s="2">
        <f ca="1">SUMIF($V$58:$X$99,E18,$X$58:$X$99)+SUMIF($AL$18:$AN$49,E18,$AN$18:$AN$49)</f>
        <v>0</v>
      </c>
      <c r="H18" s="2">
        <f ca="1">SUMIF($V$58:$Y$99,E18,$Y$58:$Y$99)+SUMIF($AL$18:$AO$49,E18,$AO$18:$AO$49)</f>
        <v>0</v>
      </c>
      <c r="I18" s="17">
        <f t="shared" si="3"/>
        <v>0</v>
      </c>
      <c r="J18" s="135"/>
      <c r="K18" s="135"/>
      <c r="L18" s="132">
        <v>1</v>
      </c>
      <c r="M18" s="141">
        <f>N8-WEEKDAY(N8,2)+1</f>
        <v>45957</v>
      </c>
      <c r="N18" s="141">
        <f t="shared" ref="N18:S18" si="4">M18+1</f>
        <v>45958</v>
      </c>
      <c r="O18" s="141">
        <f t="shared" si="4"/>
        <v>45959</v>
      </c>
      <c r="P18" s="141">
        <f t="shared" si="4"/>
        <v>45960</v>
      </c>
      <c r="Q18" s="141">
        <f t="shared" si="4"/>
        <v>45961</v>
      </c>
      <c r="R18" s="142">
        <f t="shared" si="4"/>
        <v>45962</v>
      </c>
      <c r="S18" s="143">
        <f t="shared" si="4"/>
        <v>45963</v>
      </c>
      <c r="T18" s="135">
        <f>COUNTIF(M19:S19,"★")</f>
        <v>0</v>
      </c>
      <c r="U18" s="135"/>
      <c r="V18" s="135" t="str">
        <f>TEXT(N8,"YYYY-MM")</f>
        <v>2025-11</v>
      </c>
      <c r="W18" s="140" cm="1">
        <f t="array" ref="W18">SUMPRODUCT((M18:S18&gt;=$N$8)*(M18:S18 &lt;= $N$9)*(TEXT(M18:S18,"yyyy-mm")=V18)*(M19:S19 = "●"))</f>
        <v>0</v>
      </c>
      <c r="X18" s="140" cm="1">
        <f t="array" ref="X18">SUMPRODUCT((R18:S18&gt;=$N$8)*(R18:S18 &lt;= $N$9)*(TEXT(R18:S18,"yyyy-mm")=V18)*(R19:S19 = "▲"))</f>
        <v>0</v>
      </c>
      <c r="Y18" s="140" cm="1">
        <f t="array" ref="Y18">SUMPRODUCT((M18:S18&gt;=$N$8)*(M18:S18 &lt;= $N$9)*(TEXT(M18:S18,"yyyy-mm")=V18)*(M19:S19 = "★"))</f>
        <v>0</v>
      </c>
      <c r="Z18" s="135"/>
      <c r="AA18" s="135"/>
      <c r="AB18" s="132">
        <v>17</v>
      </c>
      <c r="AC18" s="141">
        <f>S48+1</f>
        <v>46069</v>
      </c>
      <c r="AD18" s="141">
        <f t="shared" ref="AD18:AI18" si="5">AC18+1</f>
        <v>46070</v>
      </c>
      <c r="AE18" s="141">
        <f t="shared" si="5"/>
        <v>46071</v>
      </c>
      <c r="AF18" s="141">
        <f t="shared" si="5"/>
        <v>46072</v>
      </c>
      <c r="AG18" s="141">
        <f t="shared" si="5"/>
        <v>46073</v>
      </c>
      <c r="AH18" s="142">
        <f t="shared" si="5"/>
        <v>46074</v>
      </c>
      <c r="AI18" s="143">
        <f t="shared" si="5"/>
        <v>46075</v>
      </c>
      <c r="AJ18" s="68">
        <f t="shared" ref="AJ18" si="6">COUNTIF(AC19:AI19,"★")</f>
        <v>0</v>
      </c>
      <c r="AK18" s="68"/>
      <c r="AL18" s="68" t="str">
        <f>TEXT(AC18,"YYYY-MM")</f>
        <v>2026-02</v>
      </c>
      <c r="AM18" s="69" cm="1">
        <f t="array" ref="AM18">SUMPRODUCT((AC18:AI18&gt;=$N$8)*(AC18:AI18 &lt;= $N$9)*(TEXT(AC18:AI18,"yyyy-mm")=AL18)*(AC19:AI19 = "●"))</f>
        <v>0</v>
      </c>
      <c r="AN18" s="69" cm="1">
        <f t="array" ref="AN18">SUMPRODUCT((AH18:AI18&gt;=$N$8)*(AH18:AI18 &lt;= $N$9)*(TEXT(AH18:AI18,"yyyy-mm")=AL18)*(AH19:AI19 = "▲"))</f>
        <v>0</v>
      </c>
      <c r="AO18" s="69" cm="1">
        <f t="array" ref="AO18">SUMPRODUCT((AC18:AI18&gt;=$N$8)*(AC18:AI18 &lt;= $N$9)*(TEXT(AC18:AI18,"yyyy-mm")=AL18)*(AC19:AI19 = "★"))</f>
        <v>0</v>
      </c>
      <c r="AP18" s="68"/>
      <c r="AQ18" s="19"/>
      <c r="AT18" s="17" t="e">
        <f>AVERAGEIF(AT9:AT17,"&gt;0")</f>
        <v>#DIV/0!</v>
      </c>
    </row>
    <row r="19" spans="1:55" s="8" customFormat="1" ht="19.5" customHeight="1" thickBot="1" x14ac:dyDescent="0.5">
      <c r="A19" s="4">
        <v>1</v>
      </c>
      <c r="B19" s="4">
        <v>9</v>
      </c>
      <c r="C19" s="18">
        <f t="shared" si="1"/>
        <v>46204</v>
      </c>
      <c r="D19" s="18">
        <f t="shared" si="2"/>
        <v>45989</v>
      </c>
      <c r="E19" s="4" t="str">
        <f t="shared" si="0"/>
        <v>2026-07</v>
      </c>
      <c r="F19" s="2">
        <f ca="1">SUMIF($AL$18:$AM$49,E19,$AM$18:$AM$49)+SUMIF($V$58:$W$99,E19,$W$58:$W$99)</f>
        <v>0</v>
      </c>
      <c r="G19" s="2">
        <f ca="1">SUMIF($AL$18:$AN$49,E19,$AN$18:$AN$49)+SUMIF($V$58:$X$99,E19,$X$58:$X$99)</f>
        <v>0</v>
      </c>
      <c r="H19" s="2">
        <f ca="1">SUMIF($AL$18:$AO$49,E19,$AO$18:$AO$49)+SUMIF($V$58:$Y$99,E19,$Y$58:$Y$99)</f>
        <v>0</v>
      </c>
      <c r="I19" s="17">
        <f t="shared" si="3"/>
        <v>0</v>
      </c>
      <c r="J19" s="135"/>
      <c r="K19" s="135" t="str">
        <f>IF(U19&gt;=0.285,"OK","NG")</f>
        <v>NG</v>
      </c>
      <c r="L19" s="136"/>
      <c r="M19" s="144"/>
      <c r="N19" s="144"/>
      <c r="O19" s="144"/>
      <c r="P19" s="144"/>
      <c r="Q19" s="144"/>
      <c r="R19" s="145"/>
      <c r="S19" s="146"/>
      <c r="T19" s="135">
        <f>COUNTIF(M19:S19,"●")</f>
        <v>0</v>
      </c>
      <c r="U19" s="147">
        <f>IF(COUNTA(M19:S19)=0,-1,IF(OR(COUNTIF(M19:S19,"▲")&gt;6,AND(M18&lt;$N$9,$N$9&lt;S18)),0.285,IF(T18+T19=0,0,T19/(T19+T18))))</f>
        <v>-1</v>
      </c>
      <c r="V19" s="135" t="str">
        <f>TEXT(S18,"YYYY-MM")</f>
        <v>2025-11</v>
      </c>
      <c r="W19" s="140" cm="1">
        <f t="array" ref="W19">IF(V19=V18,0,SUMPRODUCT((M18:S18&gt;=$N$8)*(M18:S18 &lt;= $N$9)*(TEXT(M18:S18,"yyyy-mm")=V19)*(M19:S19 = "●")))</f>
        <v>0</v>
      </c>
      <c r="X19" s="140" cm="1">
        <f t="array" ref="X19">IF(V19=V18,0,SUMPRODUCT((M18:S18&gt;=$N$8)*(M18:S18 &lt;= $N$9)*(TEXT(M18:S18,"yyyy-mm")=V19)*(M19:S19 = "▲")))</f>
        <v>0</v>
      </c>
      <c r="Y19" s="140" cm="1">
        <f t="array" ref="Y19">IF(V19=V18,0,SUMPRODUCT((M18:S18&gt;=$N$8)*(M18:S18 &lt;= $N$9)*(TEXT(M18:S18,"yyyy-mm")=V19)*(M19:S19 = "★")))</f>
        <v>0</v>
      </c>
      <c r="Z19" s="135"/>
      <c r="AA19" s="135" t="str">
        <f>IF(AK19&gt;=0.285,"OK","NG")</f>
        <v>NG</v>
      </c>
      <c r="AB19" s="136"/>
      <c r="AC19" s="144"/>
      <c r="AD19" s="144"/>
      <c r="AE19" s="144"/>
      <c r="AF19" s="144"/>
      <c r="AG19" s="144"/>
      <c r="AH19" s="145"/>
      <c r="AI19" s="146"/>
      <c r="AJ19" s="68">
        <f t="shared" ref="AJ19" si="7">COUNTIF(AC19:AI19,"●")</f>
        <v>0</v>
      </c>
      <c r="AK19" s="70">
        <f>IF(COUNTA(AC19:AI19)=0,-1,IF(OR(COUNTIF(AC19:AI19,"▲")&gt;6,AND(AC18&lt;$N$9,$N$9&lt;AI18)),0.285,IF(AJ18+AJ19=0,0,AJ19/(AJ19+AJ18))))</f>
        <v>-1</v>
      </c>
      <c r="AL19" s="68" t="str">
        <f>TEXT(AI18,"YYYY-MM")</f>
        <v>2026-02</v>
      </c>
      <c r="AM19" s="69" cm="1">
        <f t="array" ref="AM19">IF(AL19=AL18,0,SUMPRODUCT((AC18:AI18&gt;=$N$8)*(AC18:AI18 &lt;= $N$9)*(TEXT(AC18:AI18,"yyyy-mm")=AL19)*(AC19:AI19 = "●")))</f>
        <v>0</v>
      </c>
      <c r="AN19" s="69" cm="1">
        <f t="array" ref="AN19">IF(AL19=AL18,0,SUMPRODUCT((AC18:AI18&gt;=$N$8)*(AC18:AI18 &lt;= $N$9)*(TEXT(AC18:AI18,"yyyy-mm")=AL19)*(AC19:AI19 = "▲")))</f>
        <v>0</v>
      </c>
      <c r="AO19" s="69" cm="1">
        <f t="array" ref="AO19">IF(AL19=AL18,0,SUMPRODUCT((AC18:AI18&gt;=$N$8)*(AC18:AI18 &lt;= $N$9)*(TEXT(AC18:AI18,"yyyy-mm")=AL19)*(AC19:AI19 = "★")))</f>
        <v>0</v>
      </c>
      <c r="AP19" s="68"/>
      <c r="AQ19" s="19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3"/>
    </row>
    <row r="20" spans="1:55" s="8" customFormat="1" ht="19.5" customHeight="1" x14ac:dyDescent="0.45">
      <c r="A20" s="4">
        <v>2</v>
      </c>
      <c r="B20" s="4">
        <v>10</v>
      </c>
      <c r="C20" s="18">
        <f t="shared" si="1"/>
        <v>46235</v>
      </c>
      <c r="D20" s="18">
        <f t="shared" si="2"/>
        <v>45989</v>
      </c>
      <c r="E20" s="4" t="str">
        <f t="shared" si="0"/>
        <v>2026-08</v>
      </c>
      <c r="F20" s="2">
        <f ca="1">SUMIF($V$58:$W$99,E20,$W$58:$W$99)</f>
        <v>0</v>
      </c>
      <c r="G20" s="2">
        <f ca="1">SUMIF($V$58:$X$99,E20,$X$58:$X$99)</f>
        <v>0</v>
      </c>
      <c r="H20" s="2">
        <f ca="1">SUMIF($V$58:$Y$99,E20,$Y$58:$Y$99)</f>
        <v>0</v>
      </c>
      <c r="I20" s="17">
        <f t="shared" si="3"/>
        <v>0</v>
      </c>
      <c r="J20" s="135"/>
      <c r="K20" s="135"/>
      <c r="L20" s="132">
        <v>2</v>
      </c>
      <c r="M20" s="141">
        <f>S18+1</f>
        <v>45964</v>
      </c>
      <c r="N20" s="141">
        <f>M20+1</f>
        <v>45965</v>
      </c>
      <c r="O20" s="141">
        <f t="shared" ref="O20:Q20" si="8">N20+1</f>
        <v>45966</v>
      </c>
      <c r="P20" s="141">
        <f t="shared" si="8"/>
        <v>45967</v>
      </c>
      <c r="Q20" s="141">
        <f t="shared" si="8"/>
        <v>45968</v>
      </c>
      <c r="R20" s="142">
        <f>Q20+1</f>
        <v>45969</v>
      </c>
      <c r="S20" s="143">
        <f>R20+1</f>
        <v>45970</v>
      </c>
      <c r="T20" s="135">
        <f t="shared" ref="T20" si="9">COUNTIF(M21:S21,"★")</f>
        <v>0</v>
      </c>
      <c r="U20" s="135"/>
      <c r="V20" s="135" t="str">
        <f>TEXT(M20,"YYYY-MM")</f>
        <v>2025-11</v>
      </c>
      <c r="W20" s="140" cm="1">
        <f t="array" ref="W20">SUMPRODUCT((M20:S20&gt;=$N$8)*(M20:S20 &lt;= $N$9)*(TEXT(M20:S20,"yyyy-mm")=V20)*(M21:S21 = "●"))</f>
        <v>0</v>
      </c>
      <c r="X20" s="140" cm="1">
        <f t="array" ref="X20">SUMPRODUCT((R20:S20&gt;=$N$8)*(R20:S20 &lt;= $N$9)*(TEXT(R20:S20,"yyyy-mm")=V20)*(R21:S21 = "▲"))</f>
        <v>0</v>
      </c>
      <c r="Y20" s="140" cm="1">
        <f t="array" ref="Y20">SUMPRODUCT((M20:S20&gt;=$N$8)*(M20:S20 &lt;= $N$9)*(TEXT(M20:S20,"yyyy-mm")=V20)*(M21:S21 = "★"))</f>
        <v>0</v>
      </c>
      <c r="Z20" s="135"/>
      <c r="AA20" s="135"/>
      <c r="AB20" s="132">
        <v>18</v>
      </c>
      <c r="AC20" s="141">
        <f>AI18+1</f>
        <v>46076</v>
      </c>
      <c r="AD20" s="141">
        <f t="shared" ref="AD20:AI20" si="10">AC20+1</f>
        <v>46077</v>
      </c>
      <c r="AE20" s="141">
        <f t="shared" si="10"/>
        <v>46078</v>
      </c>
      <c r="AF20" s="141">
        <f t="shared" si="10"/>
        <v>46079</v>
      </c>
      <c r="AG20" s="141">
        <f t="shared" si="10"/>
        <v>46080</v>
      </c>
      <c r="AH20" s="142">
        <f t="shared" si="10"/>
        <v>46081</v>
      </c>
      <c r="AI20" s="143">
        <f t="shared" si="10"/>
        <v>46082</v>
      </c>
      <c r="AJ20" s="68">
        <f t="shared" ref="AJ20" si="11">COUNTIF(AC21:AI21,"★")</f>
        <v>0</v>
      </c>
      <c r="AK20" s="68"/>
      <c r="AL20" s="68" t="str">
        <f>TEXT(AC20,"YYYY-MM")</f>
        <v>2026-02</v>
      </c>
      <c r="AM20" s="69" cm="1">
        <f t="array" ref="AM20">SUMPRODUCT((AC20:AI20&gt;=$N$8)*(AC20:AI20 &lt;= $N$9)*(TEXT(AC20:AI20,"yyyy-mm")=AL20)*(AC21:AI21 = "●"))</f>
        <v>0</v>
      </c>
      <c r="AN20" s="69" cm="1">
        <f t="array" ref="AN20">SUMPRODUCT((AH20:AI20&gt;=$N$8)*(AH20:AI20 &lt;= $N$9)*(TEXT(AH20:AI20,"yyyy-mm")=AL20)*(AH21:AI21 = "▲"))</f>
        <v>0</v>
      </c>
      <c r="AO20" s="69" cm="1">
        <f t="array" ref="AO20">SUMPRODUCT((AC20:AI20&gt;=$N$8)*(AC20:AI20 &lt;= $N$9)*(TEXT(AC20:AI20,"yyyy-mm")=AL20)*(AC21:AI21 = "★"))</f>
        <v>0</v>
      </c>
      <c r="AP20" s="68"/>
      <c r="AQ20" s="19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3"/>
    </row>
    <row r="21" spans="1:55" s="8" customFormat="1" ht="19.5" customHeight="1" thickBot="1" x14ac:dyDescent="0.5">
      <c r="A21" s="4">
        <v>3</v>
      </c>
      <c r="B21" s="4">
        <v>11</v>
      </c>
      <c r="C21" s="18">
        <f t="shared" si="1"/>
        <v>46266</v>
      </c>
      <c r="D21" s="18">
        <f t="shared" si="2"/>
        <v>45989</v>
      </c>
      <c r="E21" s="4" t="str">
        <f t="shared" si="0"/>
        <v>2026-09</v>
      </c>
      <c r="F21" s="2">
        <f ca="1">SUMIF($V$58:$W$99,E21,$W$58:$W$99)</f>
        <v>0</v>
      </c>
      <c r="G21" s="2">
        <f ca="1">SUMIF($V$58:$X$99,E21,$X$58:$X$99)</f>
        <v>0</v>
      </c>
      <c r="H21" s="2">
        <f ca="1">SUMIF($V$58:$Y$99,E21,$Y$58:$Y$99)</f>
        <v>0</v>
      </c>
      <c r="I21" s="17">
        <f t="shared" si="3"/>
        <v>0</v>
      </c>
      <c r="J21" s="135"/>
      <c r="K21" s="135" t="str">
        <f t="shared" ref="K21" si="12">IF(U21&gt;=0.285,"OK","NG")</f>
        <v>NG</v>
      </c>
      <c r="L21" s="136"/>
      <c r="M21" s="144"/>
      <c r="N21" s="144"/>
      <c r="O21" s="144"/>
      <c r="P21" s="144"/>
      <c r="Q21" s="144"/>
      <c r="R21" s="145"/>
      <c r="S21" s="146"/>
      <c r="T21" s="135">
        <f t="shared" ref="T21" si="13">COUNTIF(M21:S21,"●")</f>
        <v>0</v>
      </c>
      <c r="U21" s="147">
        <f t="shared" ref="U21" si="14">IF(COUNTA(M21:S21)=0,-1,IF(OR(COUNTIF(M21:S21,"▲")&gt;6,AND(M20&lt;$N$9,$N$9&lt;S20)),0.285,IF(T20+T21=0,0,T21/(T21+T20))))</f>
        <v>-1</v>
      </c>
      <c r="V21" s="135" t="str">
        <f>TEXT(S20,"YYYY-MM")</f>
        <v>2025-11</v>
      </c>
      <c r="W21" s="140" cm="1">
        <f t="array" ref="W21">IF(V21=V20,0,SUMPRODUCT((M20:S20&gt;=$N$8)*(M20:S20 &lt;= $N$9)*(TEXT(M20:S20,"yyyy-mm")=V21)*(M21:S21 = "●")))</f>
        <v>0</v>
      </c>
      <c r="X21" s="140" cm="1">
        <f t="array" ref="X21">IF(V21=V20,0,SUMPRODUCT((M20:S20&gt;=$N$8)*(M20:S20 &lt;= $N$9)*(TEXT(M20:S20,"yyyy-mm")=V21)*(M21:S21 = "▲")))</f>
        <v>0</v>
      </c>
      <c r="Y21" s="140" cm="1">
        <f t="array" ref="Y21">IF(V21=V20,0,SUMPRODUCT((M20:S20&gt;=$N$8)*(M20:S20 &lt;= $N$9)*(TEXT(M20:S20,"yyyy-mm")=V21)*(M21:S21 = "★")))</f>
        <v>0</v>
      </c>
      <c r="Z21" s="135"/>
      <c r="AA21" s="135" t="str">
        <f t="shared" ref="AA21" si="15">IF(AK21&gt;=0.285,"OK","NG")</f>
        <v>NG</v>
      </c>
      <c r="AB21" s="136"/>
      <c r="AC21" s="144"/>
      <c r="AD21" s="144"/>
      <c r="AE21" s="144"/>
      <c r="AF21" s="144"/>
      <c r="AG21" s="144"/>
      <c r="AH21" s="145"/>
      <c r="AI21" s="146"/>
      <c r="AJ21" s="68">
        <f t="shared" ref="AJ21" si="16">COUNTIF(AC21:AI21,"●")</f>
        <v>0</v>
      </c>
      <c r="AK21" s="70">
        <f t="shared" ref="AK21" si="17">IF(COUNTA(AC21:AI21)=0,-1,IF(OR(COUNTIF(AC21:AI21,"▲")&gt;6,AND(AC20&lt;$N$9,$N$9&lt;AI20)),0.285,IF(AJ20+AJ21=0,0,AJ21/(AJ21+AJ20))))</f>
        <v>-1</v>
      </c>
      <c r="AL21" s="68" t="str">
        <f>TEXT(AI20,"YYYY-MM")</f>
        <v>2026-03</v>
      </c>
      <c r="AM21" s="69" cm="1">
        <f t="array" ref="AM21">IF(AL21=AL20,0,SUMPRODUCT((AC20:AI20&gt;=$N$8)*(AC20:AI20 &lt;= $N$9)*(TEXT(AC20:AI20,"yyyy-mm")=AL21)*(AC21:AI21 = "●")))</f>
        <v>0</v>
      </c>
      <c r="AN21" s="69" cm="1">
        <f t="array" ref="AN21">IF(AL21=AL20,0,SUMPRODUCT((AC20:AI20&gt;=$N$8)*(AC20:AI20 &lt;= $N$9)*(TEXT(AC20:AI20,"yyyy-mm")=AL21)*(AC21:AI21 = "▲")))</f>
        <v>0</v>
      </c>
      <c r="AO21" s="69" cm="1">
        <f t="array" ref="AO21">IF(AL21=AL20,0,SUMPRODUCT((AC20:AI20&gt;=$N$8)*(AC20:AI20 &lt;= $N$9)*(TEXT(AC20:AI20,"yyyy-mm")=AL21)*(AC21:AI21 = "★")))</f>
        <v>0</v>
      </c>
      <c r="AP21" s="68"/>
      <c r="AQ21" s="19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3"/>
    </row>
    <row r="22" spans="1:55" s="8" customFormat="1" ht="19.5" customHeight="1" x14ac:dyDescent="0.45">
      <c r="A22" s="4">
        <v>4</v>
      </c>
      <c r="B22" s="4">
        <v>12</v>
      </c>
      <c r="C22" s="18">
        <f t="shared" si="1"/>
        <v>46296</v>
      </c>
      <c r="D22" s="18">
        <f t="shared" si="2"/>
        <v>45989</v>
      </c>
      <c r="E22" s="4" t="str">
        <f t="shared" si="0"/>
        <v>2026-10</v>
      </c>
      <c r="F22" s="2">
        <f ca="1">SUMIF($AL$58:$AM$99,E22,$AM$58:$AM$99)+SUMIF($V$58:$W$99,E22,$W$58:$W$99)</f>
        <v>0</v>
      </c>
      <c r="G22" s="2">
        <f ca="1">SUMIF($AL$58:$AN$99,E22,$AN$58:$AN$99)+SUMIF($V$58:$X$99,E22,$X$58:$X$99)</f>
        <v>0</v>
      </c>
      <c r="H22" s="2">
        <f ca="1">SUMIF($AL$58:$AO$99,E22,$AO$58:$AO$99)+SUMIF($V$58:$Y$99,E22,$Y$58:$Y$99)</f>
        <v>0</v>
      </c>
      <c r="I22" s="17">
        <f t="shared" si="3"/>
        <v>0</v>
      </c>
      <c r="J22" s="135"/>
      <c r="K22" s="135"/>
      <c r="L22" s="132">
        <v>3</v>
      </c>
      <c r="M22" s="141">
        <f>S20+1</f>
        <v>45971</v>
      </c>
      <c r="N22" s="141">
        <f>M22+1</f>
        <v>45972</v>
      </c>
      <c r="O22" s="141">
        <f t="shared" ref="O22:Q22" si="18">N22+1</f>
        <v>45973</v>
      </c>
      <c r="P22" s="141">
        <f t="shared" si="18"/>
        <v>45974</v>
      </c>
      <c r="Q22" s="141">
        <f t="shared" si="18"/>
        <v>45975</v>
      </c>
      <c r="R22" s="142">
        <f>Q22+1</f>
        <v>45976</v>
      </c>
      <c r="S22" s="143">
        <f>R22+1</f>
        <v>45977</v>
      </c>
      <c r="T22" s="135">
        <f t="shared" ref="T22" si="19">COUNTIF(M23:S23,"★")</f>
        <v>0</v>
      </c>
      <c r="U22" s="135"/>
      <c r="V22" s="135" t="str">
        <f>TEXT(M22,"YYYY-MM")</f>
        <v>2025-11</v>
      </c>
      <c r="W22" s="140" cm="1">
        <f t="array" ref="W22">SUMPRODUCT((M22:S22&gt;=$N$8)*(M22:S22 &lt;= $N$9)*(TEXT(M22:S22,"yyyy-mm")=V22)*(M23:S23 = "●"))</f>
        <v>0</v>
      </c>
      <c r="X22" s="140" cm="1">
        <f t="array" ref="X22">SUMPRODUCT((R22:S22&gt;=$N$8)*(R22:S22 &lt;= $N$9)*(TEXT(R22:S22,"yyyy-mm")=V22)*(R23:S23 = "▲"))</f>
        <v>0</v>
      </c>
      <c r="Y22" s="140" cm="1">
        <f t="array" ref="Y22">SUMPRODUCT((M22:S22&gt;=$N$8)*(M22:S22 &lt;= $N$9)*(TEXT(M22:S22,"yyyy-mm")=V22)*(M23:S23 = "★"))</f>
        <v>0</v>
      </c>
      <c r="Z22" s="135"/>
      <c r="AA22" s="135"/>
      <c r="AB22" s="132">
        <v>19</v>
      </c>
      <c r="AC22" s="141">
        <f>AI20+1</f>
        <v>46083</v>
      </c>
      <c r="AD22" s="141">
        <f t="shared" ref="AD22:AI22" si="20">AC22+1</f>
        <v>46084</v>
      </c>
      <c r="AE22" s="141">
        <f t="shared" si="20"/>
        <v>46085</v>
      </c>
      <c r="AF22" s="141">
        <f t="shared" si="20"/>
        <v>46086</v>
      </c>
      <c r="AG22" s="141">
        <f t="shared" si="20"/>
        <v>46087</v>
      </c>
      <c r="AH22" s="142">
        <f t="shared" si="20"/>
        <v>46088</v>
      </c>
      <c r="AI22" s="143">
        <f t="shared" si="20"/>
        <v>46089</v>
      </c>
      <c r="AJ22" s="68">
        <f t="shared" ref="AJ22" si="21">COUNTIF(AC23:AI23,"★")</f>
        <v>0</v>
      </c>
      <c r="AK22" s="68"/>
      <c r="AL22" s="68" t="str">
        <f>TEXT(AC22,"YYYY-MM")</f>
        <v>2026-03</v>
      </c>
      <c r="AM22" s="69" cm="1">
        <f t="array" ref="AM22">SUMPRODUCT((AC22:AI22&gt;=$N$8)*(AC22:AI22 &lt;= $N$9)*(TEXT(AC22:AI22,"yyyy-mm")=AL22)*(AC23:AI23 = "●"))</f>
        <v>0</v>
      </c>
      <c r="AN22" s="69" cm="1">
        <f t="array" ref="AN22">SUMPRODUCT((AH22:AI22&gt;=$N$8)*(AH22:AI22 &lt;= $N$9)*(TEXT(AH22:AI22,"yyyy-mm")=AL22)*(AH23:AI23 = "▲"))</f>
        <v>0</v>
      </c>
      <c r="AO22" s="69" cm="1">
        <f t="array" ref="AO22">SUMPRODUCT((AC22:AI22&gt;=$N$8)*(AC22:AI22 &lt;= $N$9)*(TEXT(AC22:AI22,"yyyy-mm")=AL22)*(AC23:AI23 = "★"))</f>
        <v>0</v>
      </c>
      <c r="AP22" s="68"/>
      <c r="AQ22" s="19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3"/>
    </row>
    <row r="23" spans="1:55" s="8" customFormat="1" ht="19.5" customHeight="1" thickBot="1" x14ac:dyDescent="0.5">
      <c r="A23" s="4">
        <v>5</v>
      </c>
      <c r="B23" s="4">
        <v>13</v>
      </c>
      <c r="C23" s="18">
        <f t="shared" si="1"/>
        <v>46327</v>
      </c>
      <c r="D23" s="18">
        <f t="shared" si="2"/>
        <v>45989</v>
      </c>
      <c r="E23" s="4" t="str">
        <f t="shared" si="0"/>
        <v>2026-11</v>
      </c>
      <c r="F23" s="2">
        <f ca="1">SUMIF($AL$58:$AM$99,E23,$AM$58:$AM$99)+SUMIF($V$58:$W$99,E23,$W$58:$W$99)</f>
        <v>0</v>
      </c>
      <c r="G23" s="2">
        <f ca="1">SUMIF($AL$58:$AN$99,E23,$AN$58:$AN$99)+SUMIF($V$58:$X$99,E23,$X$58:$X$99)</f>
        <v>0</v>
      </c>
      <c r="H23" s="2">
        <f ca="1">SUMIF($AL$58:$AO$99,E23,$AO$58:$AO$99)+SUMIF($V$58:$Y$99,E23,$Y$58:$Y$99)</f>
        <v>0</v>
      </c>
      <c r="I23" s="17">
        <f t="shared" si="3"/>
        <v>0</v>
      </c>
      <c r="J23" s="135"/>
      <c r="K23" s="135" t="str">
        <f t="shared" ref="K23" si="22">IF(U23&gt;=0.285,"OK","NG")</f>
        <v>NG</v>
      </c>
      <c r="L23" s="136"/>
      <c r="M23" s="144"/>
      <c r="N23" s="144"/>
      <c r="O23" s="144"/>
      <c r="P23" s="144"/>
      <c r="Q23" s="144"/>
      <c r="R23" s="145"/>
      <c r="S23" s="146"/>
      <c r="T23" s="135">
        <f t="shared" ref="T23" si="23">COUNTIF(M23:S23,"●")</f>
        <v>0</v>
      </c>
      <c r="U23" s="147">
        <f t="shared" ref="U23" si="24">IF(COUNTA(M23:S23)=0,-1,IF(OR(COUNTIF(M23:S23,"▲")&gt;6,AND(M22&lt;$N$9,$N$9&lt;S22)),0.285,IF(T22+T23=0,0,T23/(T23+T22))))</f>
        <v>-1</v>
      </c>
      <c r="V23" s="135" t="str">
        <f>TEXT(S22,"YYYY-MM")</f>
        <v>2025-11</v>
      </c>
      <c r="W23" s="140" cm="1">
        <f t="array" ref="W23">IF(V23=V22,0,SUMPRODUCT((M22:S22&gt;=$N$8)*(M22:S22 &lt;= $N$9)*(TEXT(M22:S22,"yyyy-mm")=V23)*(M23:S23 = "●")))</f>
        <v>0</v>
      </c>
      <c r="X23" s="140" cm="1">
        <f t="array" ref="X23">IF(V23=V22,0,SUMPRODUCT((M22:S22&gt;=$N$8)*(M22:S22 &lt;= $N$9)*(TEXT(M22:S22,"yyyy-mm")=V23)*(M23:S23 = "▲")))</f>
        <v>0</v>
      </c>
      <c r="Y23" s="140" cm="1">
        <f t="array" ref="Y23">IF(V23=V22,0,SUMPRODUCT((M22:S22&gt;=$N$8)*(M22:S22 &lt;= $N$9)*(TEXT(M22:S22,"yyyy-mm")=V23)*(M23:S23 = "★")))</f>
        <v>0</v>
      </c>
      <c r="Z23" s="135"/>
      <c r="AA23" s="135" t="str">
        <f t="shared" ref="AA23" si="25">IF(AK23&gt;=0.285,"OK","NG")</f>
        <v>NG</v>
      </c>
      <c r="AB23" s="136"/>
      <c r="AC23" s="144"/>
      <c r="AD23" s="144"/>
      <c r="AE23" s="144"/>
      <c r="AF23" s="144"/>
      <c r="AG23" s="144"/>
      <c r="AH23" s="145"/>
      <c r="AI23" s="146"/>
      <c r="AJ23" s="68">
        <f t="shared" ref="AJ23" si="26">COUNTIF(AC23:AI23,"●")</f>
        <v>0</v>
      </c>
      <c r="AK23" s="70">
        <f t="shared" ref="AK23" si="27">IF(COUNTA(AC23:AI23)=0,-1,IF(OR(COUNTIF(AC23:AI23,"▲")&gt;6,AND(AC22&lt;$N$9,$N$9&lt;AI22)),0.285,IF(AJ22+AJ23=0,0,AJ23/(AJ23+AJ22))))</f>
        <v>-1</v>
      </c>
      <c r="AL23" s="68" t="str">
        <f>TEXT(AI22,"YYYY-MM")</f>
        <v>2026-03</v>
      </c>
      <c r="AM23" s="69" cm="1">
        <f t="array" ref="AM23">IF(AL23=AL22,0,SUMPRODUCT((AC22:AI22&gt;=$N$8)*(AC22:AI22 &lt;= $N$9)*(TEXT(AC22:AI22,"yyyy-mm")=AL23)*(AC23:AI23 = "●")))</f>
        <v>0</v>
      </c>
      <c r="AN23" s="69" cm="1">
        <f t="array" ref="AN23">IF(AL23=AL22,0,SUMPRODUCT((AC22:AI22&gt;=$N$8)*(AC22:AI22 &lt;= $N$9)*(TEXT(AC22:AI22,"yyyy-mm")=AL23)*(AC23:AI23 = "▲")))</f>
        <v>0</v>
      </c>
      <c r="AO23" s="69" cm="1">
        <f t="array" ref="AO23">IF(AL23=AL22,0,SUMPRODUCT((AC22:AI22&gt;=$N$8)*(AC22:AI22 &lt;= $N$9)*(TEXT(AC22:AI22,"yyyy-mm")=AL23)*(AC23:AI23 = "★")))</f>
        <v>0</v>
      </c>
      <c r="AP23" s="68"/>
      <c r="AQ23" s="19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3"/>
    </row>
    <row r="24" spans="1:55" s="8" customFormat="1" ht="19.5" customHeight="1" x14ac:dyDescent="0.45">
      <c r="A24" s="4">
        <v>1</v>
      </c>
      <c r="B24" s="4">
        <v>14</v>
      </c>
      <c r="C24" s="18">
        <f t="shared" si="1"/>
        <v>46357</v>
      </c>
      <c r="D24" s="18">
        <f t="shared" si="2"/>
        <v>45989</v>
      </c>
      <c r="E24" s="4" t="str">
        <f t="shared" si="0"/>
        <v>2026-12</v>
      </c>
      <c r="F24" s="2">
        <f ca="1">SUMIF($V$58:$W$99,E24,$W$58:$W$99)+SUMIF($AL$58:$AM$99,E24,$AM$58:$AM$99)</f>
        <v>0</v>
      </c>
      <c r="G24" s="2">
        <f ca="1">SUMIF($V$58:$X$99,E24,$X$58:$X$99)+SUMIF($AL$58:$AN$99,E24,$AN$58:$AN$99)</f>
        <v>0</v>
      </c>
      <c r="H24" s="2">
        <f ca="1">SUMIF($V$58:$Y$99,E24,$Y$58:$Y$99)+SUMIF($AL$58:$AO$99,E24,$AO$58:$AO$99)</f>
        <v>0</v>
      </c>
      <c r="I24" s="17">
        <f t="shared" si="3"/>
        <v>0</v>
      </c>
      <c r="J24" s="135"/>
      <c r="K24" s="135"/>
      <c r="L24" s="132">
        <v>4</v>
      </c>
      <c r="M24" s="141">
        <f>S22+1</f>
        <v>45978</v>
      </c>
      <c r="N24" s="141">
        <f>M24+1</f>
        <v>45979</v>
      </c>
      <c r="O24" s="141">
        <f t="shared" ref="O24:Q24" si="28">N24+1</f>
        <v>45980</v>
      </c>
      <c r="P24" s="141">
        <f t="shared" si="28"/>
        <v>45981</v>
      </c>
      <c r="Q24" s="141">
        <f t="shared" si="28"/>
        <v>45982</v>
      </c>
      <c r="R24" s="142">
        <f>Q24+1</f>
        <v>45983</v>
      </c>
      <c r="S24" s="143">
        <f>R24+1</f>
        <v>45984</v>
      </c>
      <c r="T24" s="135">
        <f t="shared" ref="T24" si="29">COUNTIF(M25:S25,"★")</f>
        <v>0</v>
      </c>
      <c r="U24" s="135"/>
      <c r="V24" s="135" t="str">
        <f>TEXT(M24,"YYYY-MM")</f>
        <v>2025-11</v>
      </c>
      <c r="W24" s="140" cm="1">
        <f t="array" ref="W24">SUMPRODUCT((M24:S24&gt;=$N$8)*(M24:S24 &lt;= $N$9)*(TEXT(M24:S24,"yyyy-mm")=V24)*(M25:S25 = "●"))</f>
        <v>0</v>
      </c>
      <c r="X24" s="140" cm="1">
        <f t="array" ref="X24">SUMPRODUCT((R24:S24&gt;=$N$8)*(R24:S24 &lt;= $N$9)*(TEXT(R24:S24,"yyyy-mm")=V24)*(R25:S25 = "▲"))</f>
        <v>0</v>
      </c>
      <c r="Y24" s="140" cm="1">
        <f t="array" ref="Y24">SUMPRODUCT((M24:S24&gt;=$N$8)*(M24:S24 &lt;= $N$9)*(TEXT(M24:S24,"yyyy-mm")=V24)*(M25:S25 = "★"))</f>
        <v>0</v>
      </c>
      <c r="Z24" s="135"/>
      <c r="AA24" s="135"/>
      <c r="AB24" s="132">
        <v>20</v>
      </c>
      <c r="AC24" s="141">
        <f>AI22+1</f>
        <v>46090</v>
      </c>
      <c r="AD24" s="141">
        <f t="shared" ref="AD24:AI24" si="30">AC24+1</f>
        <v>46091</v>
      </c>
      <c r="AE24" s="141">
        <f t="shared" si="30"/>
        <v>46092</v>
      </c>
      <c r="AF24" s="141">
        <f t="shared" si="30"/>
        <v>46093</v>
      </c>
      <c r="AG24" s="141">
        <f t="shared" si="30"/>
        <v>46094</v>
      </c>
      <c r="AH24" s="142">
        <f t="shared" si="30"/>
        <v>46095</v>
      </c>
      <c r="AI24" s="143">
        <f t="shared" si="30"/>
        <v>46096</v>
      </c>
      <c r="AJ24" s="68">
        <f t="shared" ref="AJ24" si="31">COUNTIF(AC25:AI25,"★")</f>
        <v>0</v>
      </c>
      <c r="AK24" s="68"/>
      <c r="AL24" s="68" t="str">
        <f>TEXT(AC24,"YYYY-MM")</f>
        <v>2026-03</v>
      </c>
      <c r="AM24" s="69" cm="1">
        <f t="array" ref="AM24">SUMPRODUCT((AC24:AI24&gt;=$N$8)*(AC24:AI24 &lt;= $N$9)*(TEXT(AC24:AI24,"yyyy-mm")=AL24)*(AC25:AI25 = "●"))</f>
        <v>0</v>
      </c>
      <c r="AN24" s="69" cm="1">
        <f t="array" ref="AN24">SUMPRODUCT((AH24:AI24&gt;=$N$8)*(AH24:AI24 &lt;= $N$9)*(TEXT(AH24:AI24,"yyyy-mm")=AL24)*(AH25:AI25 = "▲"))</f>
        <v>0</v>
      </c>
      <c r="AO24" s="69" cm="1">
        <f t="array" ref="AO24">SUMPRODUCT((AC24:AI24&gt;=$N$8)*(AC24:AI24 &lt;= $N$9)*(TEXT(AC24:AI24,"yyyy-mm")=AL24)*(AC25:AI25 = "★"))</f>
        <v>0</v>
      </c>
      <c r="AP24" s="68"/>
      <c r="AQ24" s="19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3"/>
    </row>
    <row r="25" spans="1:55" s="8" customFormat="1" ht="19.5" customHeight="1" thickBot="1" x14ac:dyDescent="0.5">
      <c r="A25" s="4">
        <v>2</v>
      </c>
      <c r="B25" s="4">
        <v>15</v>
      </c>
      <c r="C25" s="18">
        <f t="shared" si="1"/>
        <v>46388</v>
      </c>
      <c r="D25" s="18">
        <f t="shared" si="2"/>
        <v>45989</v>
      </c>
      <c r="E25" s="4" t="str">
        <f t="shared" si="0"/>
        <v>2027-01</v>
      </c>
      <c r="F25" s="2">
        <f ca="1">SUMIF($AL$58:$AM$99,E25,$AM$58:$AM$99)</f>
        <v>0</v>
      </c>
      <c r="G25" s="2">
        <f ca="1">SUMIF($AL$58:$AN$99,E25,$AN$58:$AN$99)</f>
        <v>0</v>
      </c>
      <c r="H25" s="2">
        <f ca="1">SUMIF($AL$58:$AO$99,E25,$AO$58:$AO$99)</f>
        <v>0</v>
      </c>
      <c r="I25" s="17">
        <f t="shared" si="3"/>
        <v>0</v>
      </c>
      <c r="J25" s="135"/>
      <c r="K25" s="135" t="str">
        <f t="shared" ref="K25" si="32">IF(U25&gt;=0.285,"OK","NG")</f>
        <v>NG</v>
      </c>
      <c r="L25" s="136"/>
      <c r="M25" s="144"/>
      <c r="N25" s="144"/>
      <c r="O25" s="144"/>
      <c r="P25" s="144"/>
      <c r="Q25" s="144"/>
      <c r="R25" s="145"/>
      <c r="S25" s="146"/>
      <c r="T25" s="135">
        <f t="shared" ref="T25" si="33">COUNTIF(M25:S25,"●")</f>
        <v>0</v>
      </c>
      <c r="U25" s="147">
        <f t="shared" ref="U25" si="34">IF(COUNTA(M25:S25)=0,-1,IF(OR(COUNTIF(M25:S25,"▲")&gt;6,AND(M24&lt;$N$9,$N$9&lt;S24)),0.285,IF(T24+T25=0,0,T25/(T25+T24))))</f>
        <v>-1</v>
      </c>
      <c r="V25" s="135" t="str">
        <f>TEXT(S24,"YYYY-MM")</f>
        <v>2025-11</v>
      </c>
      <c r="W25" s="140" cm="1">
        <f t="array" ref="W25">IF(V25=V24,0,SUMPRODUCT((M24:S24&gt;=$N$8)*(M24:S24 &lt;= $N$9)*(TEXT(M24:S24,"yyyy-mm")=V25)*(M25:S25 = "●")))</f>
        <v>0</v>
      </c>
      <c r="X25" s="140" cm="1">
        <f t="array" ref="X25">IF(V25=V24,0,SUMPRODUCT((M24:S24&gt;=$N$8)*(M24:S24 &lt;= $N$9)*(TEXT(M24:S24,"yyyy-mm")=V25)*(M25:S25 = "▲")))</f>
        <v>0</v>
      </c>
      <c r="Y25" s="140" cm="1">
        <f t="array" ref="Y25">IF(V25=V24,0,SUMPRODUCT((M24:S24&gt;=$N$8)*(M24:S24 &lt;= $N$9)*(TEXT(M24:S24,"yyyy-mm")=V25)*(M25:S25 = "★")))</f>
        <v>0</v>
      </c>
      <c r="Z25" s="135"/>
      <c r="AA25" s="135" t="str">
        <f t="shared" ref="AA25" si="35">IF(AK25&gt;=0.285,"OK","NG")</f>
        <v>NG</v>
      </c>
      <c r="AB25" s="136"/>
      <c r="AC25" s="144"/>
      <c r="AD25" s="144"/>
      <c r="AE25" s="144"/>
      <c r="AF25" s="144"/>
      <c r="AG25" s="144"/>
      <c r="AH25" s="145"/>
      <c r="AI25" s="146"/>
      <c r="AJ25" s="68">
        <f t="shared" ref="AJ25" si="36">COUNTIF(AC25:AI25,"●")</f>
        <v>0</v>
      </c>
      <c r="AK25" s="70">
        <f t="shared" ref="AK25" si="37">IF(COUNTA(AC25:AI25)=0,-1,IF(OR(COUNTIF(AC25:AI25,"▲")&gt;6,AND(AC24&lt;$N$9,$N$9&lt;AI24)),0.285,IF(AJ24+AJ25=0,0,AJ25/(AJ25+AJ24))))</f>
        <v>-1</v>
      </c>
      <c r="AL25" s="68" t="str">
        <f>TEXT(AI24,"YYYY-MM")</f>
        <v>2026-03</v>
      </c>
      <c r="AM25" s="69" cm="1">
        <f t="array" ref="AM25">IF(AL25=AL24,0,SUMPRODUCT((AC24:AI24&gt;=$N$8)*(AC24:AI24 &lt;= $N$9)*(TEXT(AC24:AI24,"yyyy-mm")=AL25)*(AC25:AI25 = "●")))</f>
        <v>0</v>
      </c>
      <c r="AN25" s="69" cm="1">
        <f t="array" ref="AN25">IF(AL25=AL24,0,SUMPRODUCT((AC24:AI24&gt;=$N$8)*(AC24:AI24 &lt;= $N$9)*(TEXT(AC24:AI24,"yyyy-mm")=AL25)*(AC25:AI25 = "▲")))</f>
        <v>0</v>
      </c>
      <c r="AO25" s="69" cm="1">
        <f t="array" ref="AO25">IF(AL25=AL24,0,SUMPRODUCT((AC24:AI24&gt;=$N$8)*(AC24:AI24 &lt;= $N$9)*(TEXT(AC24:AI24,"yyyy-mm")=AL25)*(AC25:AI25 = "★")))</f>
        <v>0</v>
      </c>
      <c r="AP25" s="68"/>
      <c r="AQ25" s="19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3"/>
    </row>
    <row r="26" spans="1:55" s="8" customFormat="1" ht="19.5" customHeight="1" x14ac:dyDescent="0.45">
      <c r="A26" s="4">
        <v>3</v>
      </c>
      <c r="B26" s="4">
        <v>16</v>
      </c>
      <c r="C26" s="18">
        <f t="shared" si="1"/>
        <v>46419</v>
      </c>
      <c r="D26" s="18">
        <f t="shared" si="2"/>
        <v>45989</v>
      </c>
      <c r="E26" s="4" t="str">
        <f t="shared" si="0"/>
        <v>2027-02</v>
      </c>
      <c r="F26" s="2">
        <f ca="1">SUMIF($AL$58:$AM$99,E26,$AM$58:$AM$99)</f>
        <v>0</v>
      </c>
      <c r="G26" s="2">
        <f ca="1">SUMIF($AL$58:$AN$99,E26,$AN$58:$AN$99)</f>
        <v>0</v>
      </c>
      <c r="H26" s="2">
        <f ca="1">SUMIF($AL$58:$AO$99,E26,$AO$58:$AO$99)</f>
        <v>0</v>
      </c>
      <c r="I26" s="17">
        <f t="shared" si="3"/>
        <v>0</v>
      </c>
      <c r="J26" s="135"/>
      <c r="K26" s="135"/>
      <c r="L26" s="132">
        <v>5</v>
      </c>
      <c r="M26" s="141">
        <f>S24+1</f>
        <v>45985</v>
      </c>
      <c r="N26" s="141">
        <f>M26+1</f>
        <v>45986</v>
      </c>
      <c r="O26" s="141">
        <f t="shared" ref="O26:Q26" si="38">N26+1</f>
        <v>45987</v>
      </c>
      <c r="P26" s="141">
        <f t="shared" si="38"/>
        <v>45988</v>
      </c>
      <c r="Q26" s="141">
        <f t="shared" si="38"/>
        <v>45989</v>
      </c>
      <c r="R26" s="142">
        <f>Q26+1</f>
        <v>45990</v>
      </c>
      <c r="S26" s="143">
        <f>R26+1</f>
        <v>45991</v>
      </c>
      <c r="T26" s="135">
        <f t="shared" ref="T26" si="39">COUNTIF(M27:S27,"★")</f>
        <v>0</v>
      </c>
      <c r="U26" s="135"/>
      <c r="V26" s="135" t="str">
        <f>TEXT(M26,"YYYY-MM")</f>
        <v>2025-11</v>
      </c>
      <c r="W26" s="140" cm="1">
        <f t="array" ref="W26">SUMPRODUCT((M26:S26&gt;=$N$8)*(M26:S26 &lt;= $N$9)*(TEXT(M26:S26,"yyyy-mm")=V26)*(M27:S27 = "●"))</f>
        <v>0</v>
      </c>
      <c r="X26" s="140" cm="1">
        <f t="array" ref="X26">SUMPRODUCT((R26:S26&gt;=$N$8)*(R26:S26 &lt;= $N$9)*(TEXT(R26:S26,"yyyy-mm")=V26)*(R27:S27 = "▲"))</f>
        <v>0</v>
      </c>
      <c r="Y26" s="140" cm="1">
        <f t="array" ref="Y26">SUMPRODUCT((M26:S26&gt;=$N$8)*(M26:S26 &lt;= $N$9)*(TEXT(M26:S26,"yyyy-mm")=V26)*(M27:S27 = "★"))</f>
        <v>0</v>
      </c>
      <c r="Z26" s="135"/>
      <c r="AA26" s="135"/>
      <c r="AB26" s="132">
        <v>21</v>
      </c>
      <c r="AC26" s="141">
        <f>AI24+1</f>
        <v>46097</v>
      </c>
      <c r="AD26" s="141">
        <f t="shared" ref="AD26:AI26" si="40">AC26+1</f>
        <v>46098</v>
      </c>
      <c r="AE26" s="141">
        <f t="shared" si="40"/>
        <v>46099</v>
      </c>
      <c r="AF26" s="141">
        <f t="shared" si="40"/>
        <v>46100</v>
      </c>
      <c r="AG26" s="141">
        <f t="shared" si="40"/>
        <v>46101</v>
      </c>
      <c r="AH26" s="142">
        <f t="shared" si="40"/>
        <v>46102</v>
      </c>
      <c r="AI26" s="143">
        <f t="shared" si="40"/>
        <v>46103</v>
      </c>
      <c r="AJ26" s="68">
        <f t="shared" ref="AJ26" si="41">COUNTIF(AC27:AI27,"★")</f>
        <v>0</v>
      </c>
      <c r="AK26" s="68"/>
      <c r="AL26" s="68" t="str">
        <f>TEXT(AC26,"YYYY-MM")</f>
        <v>2026-03</v>
      </c>
      <c r="AM26" s="69" cm="1">
        <f t="array" ref="AM26">SUMPRODUCT((AC26:AI26&gt;=$N$8)*(AC26:AI26 &lt;= $N$9)*(TEXT(AC26:AI26,"yyyy-mm")=AL26)*(AC27:AI27 = "●"))</f>
        <v>0</v>
      </c>
      <c r="AN26" s="69" cm="1">
        <f t="array" ref="AN26">SUMPRODUCT((AH26:AI26&gt;=$N$8)*(AH26:AI26 &lt;= $N$9)*(TEXT(AH26:AI26,"yyyy-mm")=AL26)*(AH27:AI27 = "▲"))</f>
        <v>0</v>
      </c>
      <c r="AO26" s="69" cm="1">
        <f t="array" ref="AO26">SUMPRODUCT((AC26:AI26&gt;=$N$8)*(AC26:AI26 &lt;= $N$9)*(TEXT(AC26:AI26,"yyyy-mm")=AL26)*(AC27:AI27 = "★"))</f>
        <v>0</v>
      </c>
      <c r="AP26" s="68"/>
      <c r="AQ26" s="19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3"/>
    </row>
    <row r="27" spans="1:55" s="8" customFormat="1" ht="19.5" customHeight="1" thickBot="1" x14ac:dyDescent="0.5">
      <c r="A27" s="4">
        <v>4</v>
      </c>
      <c r="B27" s="4">
        <v>17</v>
      </c>
      <c r="C27" s="18">
        <f t="shared" si="1"/>
        <v>46447</v>
      </c>
      <c r="D27" s="18">
        <f t="shared" si="2"/>
        <v>45989</v>
      </c>
      <c r="E27" s="4" t="str">
        <f t="shared" si="0"/>
        <v>2027-03</v>
      </c>
      <c r="F27" s="2">
        <f ca="1">SUMIF($V$109:$W$150,E27,$W$109:$W$150)+SUMIF($AL$58:$AM$99,E27,$AM$58:$AM$99)</f>
        <v>0</v>
      </c>
      <c r="G27" s="2">
        <f ca="1">SUMIF($V$109:$X$150,E27,$X$109:$X$150)+SUMIF($AL$58:$AN$99,E27,$AN$58:$AN$99)</f>
        <v>0</v>
      </c>
      <c r="H27" s="2">
        <f ca="1">SUMIF($V$109:$Y$150,E27,$Y$109:$Y$150)+SUMIF($AL$58:$AO$99,E27,$AO$58:$AO$99)</f>
        <v>0</v>
      </c>
      <c r="I27" s="17">
        <f t="shared" si="3"/>
        <v>0</v>
      </c>
      <c r="J27" s="135"/>
      <c r="K27" s="135" t="str">
        <f t="shared" ref="K27" si="42">IF(U27&gt;=0.285,"OK","NG")</f>
        <v>NG</v>
      </c>
      <c r="L27" s="136"/>
      <c r="M27" s="144"/>
      <c r="N27" s="144"/>
      <c r="O27" s="144"/>
      <c r="P27" s="144"/>
      <c r="Q27" s="144"/>
      <c r="R27" s="145"/>
      <c r="S27" s="146"/>
      <c r="T27" s="135">
        <f t="shared" ref="T27" si="43">COUNTIF(M27:S27,"●")</f>
        <v>0</v>
      </c>
      <c r="U27" s="147">
        <f t="shared" ref="U27" si="44">IF(COUNTA(M27:S27)=0,-1,IF(OR(COUNTIF(M27:S27,"▲")&gt;6,AND(M26&lt;$N$9,$N$9&lt;S26)),0.285,IF(T26+T27=0,0,T27/(T27+T26))))</f>
        <v>-1</v>
      </c>
      <c r="V27" s="135" t="str">
        <f>TEXT(S26,"YYYY-MM")</f>
        <v>2025-11</v>
      </c>
      <c r="W27" s="140" cm="1">
        <f t="array" ref="W27">IF(V27=V26,0,SUMPRODUCT((M26:S26&gt;=$N$8)*(M26:S26 &lt;= $N$9)*(TEXT(M26:S26,"yyyy-mm")=V27)*(M27:S27 = "●")))</f>
        <v>0</v>
      </c>
      <c r="X27" s="140" cm="1">
        <f t="array" ref="X27">IF(V27=V26,0,SUMPRODUCT((M26:S26&gt;=$N$8)*(M26:S26 &lt;= $N$9)*(TEXT(M26:S26,"yyyy-mm")=V27)*(M27:S27 = "▲")))</f>
        <v>0</v>
      </c>
      <c r="Y27" s="140" cm="1">
        <f t="array" ref="Y27">IF(V27=V26,0,SUMPRODUCT((M26:S26&gt;=$N$8)*(M26:S26 &lt;= $N$9)*(TEXT(M26:S26,"yyyy-mm")=V27)*(M27:S27 = "★")))</f>
        <v>0</v>
      </c>
      <c r="Z27" s="135"/>
      <c r="AA27" s="135" t="str">
        <f t="shared" ref="AA27" si="45">IF(AK27&gt;=0.285,"OK","NG")</f>
        <v>NG</v>
      </c>
      <c r="AB27" s="136"/>
      <c r="AC27" s="144"/>
      <c r="AD27" s="144"/>
      <c r="AE27" s="144"/>
      <c r="AF27" s="144"/>
      <c r="AG27" s="144"/>
      <c r="AH27" s="145"/>
      <c r="AI27" s="146"/>
      <c r="AJ27" s="68">
        <f t="shared" ref="AJ27" si="46">COUNTIF(AC27:AI27,"●")</f>
        <v>0</v>
      </c>
      <c r="AK27" s="70">
        <f t="shared" ref="AK27" si="47">IF(COUNTA(AC27:AI27)=0,-1,IF(OR(COUNTIF(AC27:AI27,"▲")&gt;6,AND(AC26&lt;$N$9,$N$9&lt;AI26)),0.285,IF(AJ26+AJ27=0,0,AJ27/(AJ27+AJ26))))</f>
        <v>-1</v>
      </c>
      <c r="AL27" s="68" t="str">
        <f>TEXT(AI26,"YYYY-MM")</f>
        <v>2026-03</v>
      </c>
      <c r="AM27" s="69" cm="1">
        <f t="array" ref="AM27">IF(AL27=AL26,0,SUMPRODUCT((AC26:AI26&gt;=$N$8)*(AC26:AI26 &lt;= $N$9)*(TEXT(AC26:AI26,"yyyy-mm")=AL27)*(AC27:AI27 = "●")))</f>
        <v>0</v>
      </c>
      <c r="AN27" s="69" cm="1">
        <f t="array" ref="AN27">IF(AL27=AL26,0,SUMPRODUCT((AC26:AI26&gt;=$N$8)*(AC26:AI26 &lt;= $N$9)*(TEXT(AC26:AI26,"yyyy-mm")=AL27)*(AC27:AI27 = "▲")))</f>
        <v>0</v>
      </c>
      <c r="AO27" s="69" cm="1">
        <f t="array" ref="AO27">IF(AL27=AL26,0,SUMPRODUCT((AC26:AI26&gt;=$N$8)*(AC26:AI26 &lt;= $N$9)*(TEXT(AC26:AI26,"yyyy-mm")=AL27)*(AC27:AI27 = "★")))</f>
        <v>0</v>
      </c>
      <c r="AP27" s="68"/>
      <c r="AQ27" s="19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3"/>
    </row>
    <row r="28" spans="1:55" s="8" customFormat="1" ht="19.5" customHeight="1" x14ac:dyDescent="0.45">
      <c r="A28" s="4">
        <v>5</v>
      </c>
      <c r="B28" s="4">
        <v>18</v>
      </c>
      <c r="C28" s="18">
        <f t="shared" si="1"/>
        <v>46478</v>
      </c>
      <c r="D28" s="18">
        <f t="shared" si="2"/>
        <v>45989</v>
      </c>
      <c r="E28" s="4" t="str">
        <f t="shared" si="0"/>
        <v>2027-04</v>
      </c>
      <c r="F28" s="2">
        <f ca="1">SUMIF($V$109:$W$150,E28,$W$109:$W$150)+SUMIF($AL$58:$AM$99,E28,$AM$58:$AM$99)</f>
        <v>0</v>
      </c>
      <c r="G28" s="2">
        <f ca="1">SUMIF($V$109:$X$150,E28,$X$109:$X$150)+SUMIF($AL$58:$AN$99,E28,$AN$58:$AN$99)</f>
        <v>0</v>
      </c>
      <c r="H28" s="2">
        <f ca="1">SUMIF($V$109:$Y$150,E28,$Y$109:$Y$150)+SUMIF($AL$58:$AO$99,E28,$AO$58:$AO$99)</f>
        <v>0</v>
      </c>
      <c r="I28" s="17">
        <f t="shared" si="3"/>
        <v>0</v>
      </c>
      <c r="J28" s="135"/>
      <c r="K28" s="135"/>
      <c r="L28" s="132">
        <v>6</v>
      </c>
      <c r="M28" s="141">
        <f>S26+1</f>
        <v>45992</v>
      </c>
      <c r="N28" s="141">
        <f>M28+1</f>
        <v>45993</v>
      </c>
      <c r="O28" s="141">
        <f t="shared" ref="O28:Q28" si="48">N28+1</f>
        <v>45994</v>
      </c>
      <c r="P28" s="141">
        <f t="shared" si="48"/>
        <v>45995</v>
      </c>
      <c r="Q28" s="141">
        <f t="shared" si="48"/>
        <v>45996</v>
      </c>
      <c r="R28" s="142">
        <f>Q28+1</f>
        <v>45997</v>
      </c>
      <c r="S28" s="143">
        <f>R28+1</f>
        <v>45998</v>
      </c>
      <c r="T28" s="135">
        <f t="shared" ref="T28" si="49">COUNTIF(M29:S29,"★")</f>
        <v>0</v>
      </c>
      <c r="U28" s="135"/>
      <c r="V28" s="135" t="str">
        <f>TEXT(M28,"YYYY-MM")</f>
        <v>2025-12</v>
      </c>
      <c r="W28" s="140" cm="1">
        <f t="array" ref="W28">SUMPRODUCT((M28:S28&gt;=$N$8)*(M28:S28 &lt;= $N$9)*(TEXT(M28:S28,"yyyy-mm")=V28)*(M29:S29 = "●"))</f>
        <v>0</v>
      </c>
      <c r="X28" s="140" cm="1">
        <f t="array" ref="X28">SUMPRODUCT((R28:S28&gt;=$N$8)*(R28:S28 &lt;= $N$9)*(TEXT(R28:S28,"yyyy-mm")=V28)*(R29:S29 = "▲"))</f>
        <v>0</v>
      </c>
      <c r="Y28" s="140" cm="1">
        <f t="array" ref="Y28">SUMPRODUCT((M28:S28&gt;=$N$8)*(M28:S28 &lt;= $N$9)*(TEXT(M28:S28,"yyyy-mm")=V28)*(M29:S29 = "★"))</f>
        <v>0</v>
      </c>
      <c r="Z28" s="135"/>
      <c r="AA28" s="135"/>
      <c r="AB28" s="132">
        <v>22</v>
      </c>
      <c r="AC28" s="141">
        <f>AI26+1</f>
        <v>46104</v>
      </c>
      <c r="AD28" s="141">
        <f t="shared" ref="AD28:AI28" si="50">AC28+1</f>
        <v>46105</v>
      </c>
      <c r="AE28" s="141">
        <f t="shared" si="50"/>
        <v>46106</v>
      </c>
      <c r="AF28" s="141">
        <f t="shared" si="50"/>
        <v>46107</v>
      </c>
      <c r="AG28" s="141">
        <f t="shared" si="50"/>
        <v>46108</v>
      </c>
      <c r="AH28" s="142">
        <f t="shared" si="50"/>
        <v>46109</v>
      </c>
      <c r="AI28" s="143">
        <f t="shared" si="50"/>
        <v>46110</v>
      </c>
      <c r="AJ28" s="68">
        <f t="shared" ref="AJ28" si="51">COUNTIF(AC29:AI29,"★")</f>
        <v>0</v>
      </c>
      <c r="AK28" s="68"/>
      <c r="AL28" s="68" t="str">
        <f>TEXT(AC28,"YYYY-MM")</f>
        <v>2026-03</v>
      </c>
      <c r="AM28" s="69" cm="1">
        <f t="array" ref="AM28">SUMPRODUCT((AC28:AI28&gt;=$N$8)*(AC28:AI28 &lt;= $N$9)*(TEXT(AC28:AI28,"yyyy-mm")=AL28)*(AC29:AI29 = "●"))</f>
        <v>0</v>
      </c>
      <c r="AN28" s="69" cm="1">
        <f t="array" ref="AN28">SUMPRODUCT((AH28:AI28&gt;=$N$8)*(AH28:AI28 &lt;= $N$9)*(TEXT(AH28:AI28,"yyyy-mm")=AL28)*(AH29:AI29 = "▲"))</f>
        <v>0</v>
      </c>
      <c r="AO28" s="69" cm="1">
        <f t="array" ref="AO28">SUMPRODUCT((AC28:AI28&gt;=$N$8)*(AC28:AI28 &lt;= $N$9)*(TEXT(AC28:AI28,"yyyy-mm")=AL28)*(AC29:AI29 = "★"))</f>
        <v>0</v>
      </c>
      <c r="AP28" s="68"/>
      <c r="AQ28" s="19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3"/>
    </row>
    <row r="29" spans="1:55" s="8" customFormat="1" ht="19.5" customHeight="1" thickBot="1" x14ac:dyDescent="0.5">
      <c r="A29" s="4">
        <v>1</v>
      </c>
      <c r="B29" s="4">
        <v>19</v>
      </c>
      <c r="C29" s="18">
        <f t="shared" si="1"/>
        <v>46508</v>
      </c>
      <c r="D29" s="18">
        <f t="shared" si="2"/>
        <v>45989</v>
      </c>
      <c r="E29" s="4" t="str">
        <f t="shared" si="0"/>
        <v>2027-05</v>
      </c>
      <c r="F29" s="2">
        <f ca="1">SUMIF($AL$58:$AM$99,E29,$AM$58:$AM$99)+SUMIF($V$109:$W$150,E29,$W$109:$W$150)</f>
        <v>0</v>
      </c>
      <c r="G29" s="2">
        <f ca="1">SUMIF($AL$58:$AN$99,E29,$AN$58:$AN$99)+SUMIF($V$109:$X$150,E29,$X$109:$X$150)</f>
        <v>0</v>
      </c>
      <c r="H29" s="2">
        <f ca="1">SUMIF($AL$58:$AO$99,E29,$AO$58:$AO$99)+SUMIF($V$109:$Y$150,E29,$Y$109:$Y$150)</f>
        <v>0</v>
      </c>
      <c r="I29" s="17">
        <f t="shared" si="3"/>
        <v>0</v>
      </c>
      <c r="J29" s="135"/>
      <c r="K29" s="135" t="str">
        <f t="shared" ref="K29" si="52">IF(U29&gt;=0.285,"OK","NG")</f>
        <v>NG</v>
      </c>
      <c r="L29" s="136"/>
      <c r="M29" s="144"/>
      <c r="N29" s="144"/>
      <c r="O29" s="144"/>
      <c r="P29" s="144"/>
      <c r="Q29" s="144"/>
      <c r="R29" s="145"/>
      <c r="S29" s="146"/>
      <c r="T29" s="135">
        <f t="shared" ref="T29" si="53">COUNTIF(M29:S29,"●")</f>
        <v>0</v>
      </c>
      <c r="U29" s="147">
        <f t="shared" ref="U29" si="54">IF(COUNTA(M29:S29)=0,-1,IF(OR(COUNTIF(M29:S29,"▲")&gt;6,AND(M28&lt;$N$9,$N$9&lt;S28)),0.285,IF(T28+T29=0,0,T29/(T29+T28))))</f>
        <v>-1</v>
      </c>
      <c r="V29" s="135" t="str">
        <f>TEXT(S28,"YYYY-MM")</f>
        <v>2025-12</v>
      </c>
      <c r="W29" s="140" cm="1">
        <f t="array" ref="W29">IF(V29=V28,0,SUMPRODUCT((M28:S28&gt;=$N$8)*(M28:S28 &lt;= $N$9)*(TEXT(M28:S28,"yyyy-mm")=V29)*(M29:S29 = "●")))</f>
        <v>0</v>
      </c>
      <c r="X29" s="140" cm="1">
        <f t="array" ref="X29">IF(V29=V28,0,SUMPRODUCT((M28:S28&gt;=$N$8)*(M28:S28 &lt;= $N$9)*(TEXT(M28:S28,"yyyy-mm")=V29)*(M29:S29 = "▲")))</f>
        <v>0</v>
      </c>
      <c r="Y29" s="140" cm="1">
        <f t="array" ref="Y29">IF(V29=V28,0,SUMPRODUCT((M28:S28&gt;=$N$8)*(M28:S28 &lt;= $N$9)*(TEXT(M28:S28,"yyyy-mm")=V29)*(M29:S29 = "★")))</f>
        <v>0</v>
      </c>
      <c r="Z29" s="135"/>
      <c r="AA29" s="135" t="str">
        <f t="shared" ref="AA29" si="55">IF(AK29&gt;=0.285,"OK","NG")</f>
        <v>NG</v>
      </c>
      <c r="AB29" s="136"/>
      <c r="AC29" s="144"/>
      <c r="AD29" s="144"/>
      <c r="AE29" s="144"/>
      <c r="AF29" s="144"/>
      <c r="AG29" s="144"/>
      <c r="AH29" s="145"/>
      <c r="AI29" s="146"/>
      <c r="AJ29" s="68">
        <f t="shared" ref="AJ29" si="56">COUNTIF(AC29:AI29,"●")</f>
        <v>0</v>
      </c>
      <c r="AK29" s="70">
        <f t="shared" ref="AK29" si="57">IF(COUNTA(AC29:AI29)=0,-1,IF(OR(COUNTIF(AC29:AI29,"▲")&gt;6,AND(AC28&lt;$N$9,$N$9&lt;AI28)),0.285,IF(AJ28+AJ29=0,0,AJ29/(AJ29+AJ28))))</f>
        <v>-1</v>
      </c>
      <c r="AL29" s="68" t="str">
        <f>TEXT(AI28,"YYYY-MM")</f>
        <v>2026-03</v>
      </c>
      <c r="AM29" s="69" cm="1">
        <f t="array" ref="AM29">IF(AL29=AL28,0,SUMPRODUCT((AC28:AI28&gt;=$N$8)*(AC28:AI28 &lt;= $N$9)*(TEXT(AC28:AI28,"yyyy-mm")=AL29)*(AC29:AI29 = "●")))</f>
        <v>0</v>
      </c>
      <c r="AN29" s="69" cm="1">
        <f t="array" ref="AN29">IF(AL29=AL28,0,SUMPRODUCT((AC28:AI28&gt;=$N$8)*(AC28:AI28 &lt;= $N$9)*(TEXT(AC28:AI28,"yyyy-mm")=AL29)*(AC29:AI29 = "▲")))</f>
        <v>0</v>
      </c>
      <c r="AO29" s="69" cm="1">
        <f t="array" ref="AO29">IF(AL29=AL28,0,SUMPRODUCT((AC28:AI28&gt;=$N$8)*(AC28:AI28 &lt;= $N$9)*(TEXT(AC28:AI28,"yyyy-mm")=AL29)*(AC29:AI29 = "★")))</f>
        <v>0</v>
      </c>
      <c r="AP29" s="68"/>
      <c r="AQ29" s="19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3"/>
    </row>
    <row r="30" spans="1:55" s="8" customFormat="1" ht="19.5" customHeight="1" x14ac:dyDescent="0.45">
      <c r="A30" s="4">
        <v>2</v>
      </c>
      <c r="B30" s="4">
        <v>20</v>
      </c>
      <c r="C30" s="18">
        <f t="shared" si="1"/>
        <v>46539</v>
      </c>
      <c r="D30" s="18">
        <f t="shared" si="2"/>
        <v>45989</v>
      </c>
      <c r="E30" s="4" t="str">
        <f t="shared" si="0"/>
        <v>2027-06</v>
      </c>
      <c r="F30" s="2">
        <f ca="1">SUMIF($V$109:$W$150,E30,$W$109:$W$150)</f>
        <v>0</v>
      </c>
      <c r="G30" s="2">
        <f ca="1">SUMIF($V$109:$X$150,E30,$X$109:$X$150)</f>
        <v>0</v>
      </c>
      <c r="H30" s="2">
        <f ca="1">SUMIF($V$109:$Y$150,E30,$Y$109:$Y$150)</f>
        <v>0</v>
      </c>
      <c r="I30" s="17">
        <f t="shared" si="3"/>
        <v>0</v>
      </c>
      <c r="J30" s="135"/>
      <c r="K30" s="135"/>
      <c r="L30" s="132">
        <v>7</v>
      </c>
      <c r="M30" s="141">
        <f>S28+1</f>
        <v>45999</v>
      </c>
      <c r="N30" s="141">
        <f>M30+1</f>
        <v>46000</v>
      </c>
      <c r="O30" s="141">
        <f t="shared" ref="O30:Q30" si="58">N30+1</f>
        <v>46001</v>
      </c>
      <c r="P30" s="141">
        <f t="shared" si="58"/>
        <v>46002</v>
      </c>
      <c r="Q30" s="141">
        <f t="shared" si="58"/>
        <v>46003</v>
      </c>
      <c r="R30" s="142">
        <f>Q30+1</f>
        <v>46004</v>
      </c>
      <c r="S30" s="143">
        <f>R30+1</f>
        <v>46005</v>
      </c>
      <c r="T30" s="135">
        <f t="shared" ref="T30" si="59">COUNTIF(M31:S31,"★")</f>
        <v>0</v>
      </c>
      <c r="U30" s="135"/>
      <c r="V30" s="135" t="str">
        <f>TEXT(M30,"YYYY-MM")</f>
        <v>2025-12</v>
      </c>
      <c r="W30" s="140" cm="1">
        <f t="array" ref="W30">SUMPRODUCT((M30:S30&gt;=$N$8)*(M30:S30 &lt;= $N$9)*(TEXT(M30:S30,"yyyy-mm")=V30)*(M31:S31 = "●"))</f>
        <v>0</v>
      </c>
      <c r="X30" s="140" cm="1">
        <f t="array" ref="X30">SUMPRODUCT((R30:S30&gt;=$N$8)*(R30:S30 &lt;= $N$9)*(TEXT(R30:S30,"yyyy-mm")=V30)*(R31:S31 = "▲"))</f>
        <v>0</v>
      </c>
      <c r="Y30" s="140" cm="1">
        <f t="array" ref="Y30">SUMPRODUCT((M30:S30&gt;=$N$8)*(M30:S30 &lt;= $N$9)*(TEXT(M30:S30,"yyyy-mm")=V30)*(M31:S31 = "★"))</f>
        <v>0</v>
      </c>
      <c r="Z30" s="135"/>
      <c r="AA30" s="135"/>
      <c r="AB30" s="132">
        <v>23</v>
      </c>
      <c r="AC30" s="141">
        <f>AI28+1</f>
        <v>46111</v>
      </c>
      <c r="AD30" s="141">
        <f t="shared" ref="AD30:AI30" si="60">AC30+1</f>
        <v>46112</v>
      </c>
      <c r="AE30" s="141">
        <f t="shared" si="60"/>
        <v>46113</v>
      </c>
      <c r="AF30" s="141">
        <f t="shared" si="60"/>
        <v>46114</v>
      </c>
      <c r="AG30" s="141">
        <f t="shared" si="60"/>
        <v>46115</v>
      </c>
      <c r="AH30" s="142">
        <f t="shared" si="60"/>
        <v>46116</v>
      </c>
      <c r="AI30" s="143">
        <f t="shared" si="60"/>
        <v>46117</v>
      </c>
      <c r="AJ30" s="68">
        <f t="shared" ref="AJ30" si="61">COUNTIF(AC31:AI31,"★")</f>
        <v>0</v>
      </c>
      <c r="AK30" s="68"/>
      <c r="AL30" s="68" t="str">
        <f>TEXT(AC30,"YYYY-MM")</f>
        <v>2026-03</v>
      </c>
      <c r="AM30" s="69" cm="1">
        <f t="array" ref="AM30">SUMPRODUCT((AC30:AI30&gt;=$N$8)*(AC30:AI30 &lt;= $N$9)*(TEXT(AC30:AI30,"yyyy-mm")=AL30)*(AC31:AI31 = "●"))</f>
        <v>0</v>
      </c>
      <c r="AN30" s="69" cm="1">
        <f t="array" ref="AN30">SUMPRODUCT((AH30:AI30&gt;=$N$8)*(AH30:AI30 &lt;= $N$9)*(TEXT(AH30:AI30,"yyyy-mm")=AL30)*(AH31:AI31 = "▲"))</f>
        <v>0</v>
      </c>
      <c r="AO30" s="69" cm="1">
        <f t="array" ref="AO30">SUMPRODUCT((AC30:AI30&gt;=$N$8)*(AC30:AI30 &lt;= $N$9)*(TEXT(AC30:AI30,"yyyy-mm")=AL30)*(AC31:AI31 = "★"))</f>
        <v>0</v>
      </c>
      <c r="AP30" s="68"/>
      <c r="AQ30" s="19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3"/>
    </row>
    <row r="31" spans="1:55" s="8" customFormat="1" ht="19.5" customHeight="1" thickBot="1" x14ac:dyDescent="0.5">
      <c r="A31" s="4">
        <v>3</v>
      </c>
      <c r="B31" s="4">
        <v>21</v>
      </c>
      <c r="C31" s="18">
        <f t="shared" si="1"/>
        <v>46569</v>
      </c>
      <c r="D31" s="18">
        <f t="shared" si="2"/>
        <v>45989</v>
      </c>
      <c r="E31" s="4" t="str">
        <f t="shared" si="0"/>
        <v>2027-07</v>
      </c>
      <c r="F31" s="2">
        <f ca="1">SUMIF($V$109:$W$150,E31,$W$109:$W$150)</f>
        <v>0</v>
      </c>
      <c r="G31" s="2">
        <f ca="1">SUMIF($V$109:$X$150,E31,$X$109:$X$150)</f>
        <v>0</v>
      </c>
      <c r="H31" s="2">
        <f ca="1">SUMIF($V$109:$Y$150,E31,$Y$109:$Y$150)</f>
        <v>0</v>
      </c>
      <c r="I31" s="17">
        <f t="shared" si="3"/>
        <v>0</v>
      </c>
      <c r="J31" s="135"/>
      <c r="K31" s="135" t="str">
        <f t="shared" ref="K31" si="62">IF(U31&gt;=0.285,"OK","NG")</f>
        <v>NG</v>
      </c>
      <c r="L31" s="136"/>
      <c r="M31" s="144"/>
      <c r="N31" s="144"/>
      <c r="O31" s="144"/>
      <c r="P31" s="144"/>
      <c r="Q31" s="144"/>
      <c r="R31" s="145"/>
      <c r="S31" s="146"/>
      <c r="T31" s="135">
        <f t="shared" ref="T31" si="63">COUNTIF(M31:S31,"●")</f>
        <v>0</v>
      </c>
      <c r="U31" s="147">
        <f t="shared" ref="U31" si="64">IF(COUNTA(M31:S31)=0,-1,IF(OR(COUNTIF(M31:S31,"▲")&gt;6,AND(M30&lt;$N$9,$N$9&lt;S30)),0.285,IF(T30+T31=0,0,T31/(T31+T30))))</f>
        <v>-1</v>
      </c>
      <c r="V31" s="135" t="str">
        <f>TEXT(S30,"YYYY-MM")</f>
        <v>2025-12</v>
      </c>
      <c r="W31" s="140" cm="1">
        <f t="array" ref="W31">IF(V31=V30,0,SUMPRODUCT((M30:S30&gt;=$N$8)*(M30:S30 &lt;= $N$9)*(TEXT(M30:S30,"yyyy-mm")=V31)*(M31:S31 = "●")))</f>
        <v>0</v>
      </c>
      <c r="X31" s="140" cm="1">
        <f t="array" ref="X31">IF(V31=V30,0,SUMPRODUCT((M30:S30&gt;=$N$8)*(M30:S30 &lt;= $N$9)*(TEXT(M30:S30,"yyyy-mm")=V31)*(M31:S31 = "▲")))</f>
        <v>0</v>
      </c>
      <c r="Y31" s="140" cm="1">
        <f t="array" ref="Y31">IF(V31=V30,0,SUMPRODUCT((M30:S30&gt;=$N$8)*(M30:S30 &lt;= $N$9)*(TEXT(M30:S30,"yyyy-mm")=V31)*(M31:S31 = "★")))</f>
        <v>0</v>
      </c>
      <c r="Z31" s="135"/>
      <c r="AA31" s="135" t="str">
        <f t="shared" ref="AA31" si="65">IF(AK31&gt;=0.285,"OK","NG")</f>
        <v>NG</v>
      </c>
      <c r="AB31" s="136"/>
      <c r="AC31" s="144"/>
      <c r="AD31" s="144"/>
      <c r="AE31" s="144"/>
      <c r="AF31" s="144"/>
      <c r="AG31" s="144"/>
      <c r="AH31" s="145"/>
      <c r="AI31" s="146"/>
      <c r="AJ31" s="68">
        <f t="shared" ref="AJ31" si="66">COUNTIF(AC31:AI31,"●")</f>
        <v>0</v>
      </c>
      <c r="AK31" s="70">
        <f t="shared" ref="AK31" si="67">IF(COUNTA(AC31:AI31)=0,-1,IF(OR(COUNTIF(AC31:AI31,"▲")&gt;6,AND(AC30&lt;$N$9,$N$9&lt;AI30)),0.285,IF(AJ30+AJ31=0,0,AJ31/(AJ31+AJ30))))</f>
        <v>-1</v>
      </c>
      <c r="AL31" s="68" t="str">
        <f>TEXT(AI30,"YYYY-MM")</f>
        <v>2026-04</v>
      </c>
      <c r="AM31" s="69" cm="1">
        <f t="array" ref="AM31">IF(AL31=AL30,0,SUMPRODUCT((AC30:AI30&gt;=$N$8)*(AC30:AI30 &lt;= $N$9)*(TEXT(AC30:AI30,"yyyy-mm")=AL31)*(AC31:AI31 = "●")))</f>
        <v>0</v>
      </c>
      <c r="AN31" s="69" cm="1">
        <f t="array" ref="AN31">IF(AL31=AL30,0,SUMPRODUCT((AC30:AI30&gt;=$N$8)*(AC30:AI30 &lt;= $N$9)*(TEXT(AC30:AI30,"yyyy-mm")=AL31)*(AC31:AI31 = "▲")))</f>
        <v>0</v>
      </c>
      <c r="AO31" s="69" cm="1">
        <f t="array" ref="AO31">IF(AL31=AL30,0,SUMPRODUCT((AC30:AI30&gt;=$N$8)*(AC30:AI30 &lt;= $N$9)*(TEXT(AC30:AI30,"yyyy-mm")=AL31)*(AC31:AI31 = "★")))</f>
        <v>0</v>
      </c>
      <c r="AP31" s="68"/>
      <c r="AQ31" s="19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3"/>
    </row>
    <row r="32" spans="1:55" s="8" customFormat="1" ht="19.5" customHeight="1" x14ac:dyDescent="0.45">
      <c r="A32" s="4">
        <v>4</v>
      </c>
      <c r="B32" s="4">
        <v>22</v>
      </c>
      <c r="C32" s="18">
        <f t="shared" si="1"/>
        <v>46600</v>
      </c>
      <c r="D32" s="18">
        <f t="shared" si="2"/>
        <v>45989</v>
      </c>
      <c r="E32" s="4" t="str">
        <f t="shared" si="0"/>
        <v>2027-08</v>
      </c>
      <c r="F32" s="2">
        <f ca="1">SUMIF($V$109:$W$150,E32,$W$109:$W$150)+SUMIF($AL$109:$AM$150,E32,$AM$109:$AM$150)</f>
        <v>0</v>
      </c>
      <c r="G32" s="2">
        <f ca="1">SUMIF($V$109:$X$150,E32,$X$109:$X$150)+SUMIF($AL$109:$AN$150,E32,$AN$109:$AN$150)</f>
        <v>0</v>
      </c>
      <c r="H32" s="2">
        <f ca="1">SUMIF($V$109:$Y$150,E32,$Y$109:$Y$150)+SUMIF($AL$109:$AO$150,E32,$AO$109:$AO$150)</f>
        <v>0</v>
      </c>
      <c r="I32" s="17">
        <f t="shared" si="3"/>
        <v>0</v>
      </c>
      <c r="J32" s="135"/>
      <c r="K32" s="135"/>
      <c r="L32" s="132">
        <v>8</v>
      </c>
      <c r="M32" s="141">
        <f>S30+1</f>
        <v>46006</v>
      </c>
      <c r="N32" s="141">
        <f>M32+1</f>
        <v>46007</v>
      </c>
      <c r="O32" s="141">
        <f t="shared" ref="O32:Q32" si="68">N32+1</f>
        <v>46008</v>
      </c>
      <c r="P32" s="141">
        <f t="shared" si="68"/>
        <v>46009</v>
      </c>
      <c r="Q32" s="141">
        <f t="shared" si="68"/>
        <v>46010</v>
      </c>
      <c r="R32" s="142">
        <f>Q32+1</f>
        <v>46011</v>
      </c>
      <c r="S32" s="143">
        <f>R32+1</f>
        <v>46012</v>
      </c>
      <c r="T32" s="135">
        <f t="shared" ref="T32" si="69">COUNTIF(M33:S33,"★")</f>
        <v>0</v>
      </c>
      <c r="U32" s="135"/>
      <c r="V32" s="135" t="str">
        <f>TEXT(M32,"YYYY-MM")</f>
        <v>2025-12</v>
      </c>
      <c r="W32" s="140" cm="1">
        <f t="array" ref="W32">SUMPRODUCT((M32:S32&gt;=$N$8)*(M32:S32 &lt;= $N$9)*(TEXT(M32:S32,"yyyy-mm")=V32)*(M33:S33 = "●"))</f>
        <v>0</v>
      </c>
      <c r="X32" s="140" cm="1">
        <f t="array" ref="X32">SUMPRODUCT((R32:S32&gt;=$N$8)*(R32:S32 &lt;= $N$9)*(TEXT(R32:S32,"yyyy-mm")=V32)*(R33:S33 = "▲"))</f>
        <v>0</v>
      </c>
      <c r="Y32" s="140" cm="1">
        <f t="array" ref="Y32">SUMPRODUCT((M32:S32&gt;=$N$8)*(M32:S32 &lt;= $N$9)*(TEXT(M32:S32,"yyyy-mm")=V32)*(M33:S33 = "★"))</f>
        <v>0</v>
      </c>
      <c r="Z32" s="135"/>
      <c r="AA32" s="135"/>
      <c r="AB32" s="132">
        <v>24</v>
      </c>
      <c r="AC32" s="141">
        <f>AI30+1</f>
        <v>46118</v>
      </c>
      <c r="AD32" s="141">
        <f t="shared" ref="AD32:AI32" si="70">AC32+1</f>
        <v>46119</v>
      </c>
      <c r="AE32" s="141">
        <f t="shared" si="70"/>
        <v>46120</v>
      </c>
      <c r="AF32" s="141">
        <f t="shared" si="70"/>
        <v>46121</v>
      </c>
      <c r="AG32" s="141">
        <f t="shared" si="70"/>
        <v>46122</v>
      </c>
      <c r="AH32" s="142">
        <f t="shared" si="70"/>
        <v>46123</v>
      </c>
      <c r="AI32" s="143">
        <f t="shared" si="70"/>
        <v>46124</v>
      </c>
      <c r="AJ32" s="68">
        <f t="shared" ref="AJ32" si="71">COUNTIF(AC33:AI33,"★")</f>
        <v>0</v>
      </c>
      <c r="AK32" s="68"/>
      <c r="AL32" s="68" t="str">
        <f>TEXT(AC32,"YYYY-MM")</f>
        <v>2026-04</v>
      </c>
      <c r="AM32" s="69" cm="1">
        <f t="array" ref="AM32">SUMPRODUCT((AC32:AI32&gt;=$N$8)*(AC32:AI32 &lt;= $N$9)*(TEXT(AC32:AI32,"yyyy-mm")=AL32)*(AC33:AI33 = "●"))</f>
        <v>0</v>
      </c>
      <c r="AN32" s="69" cm="1">
        <f t="array" ref="AN32">SUMPRODUCT((AH32:AI32&gt;=$N$8)*(AH32:AI32 &lt;= $N$9)*(TEXT(AH32:AI32,"yyyy-mm")=AL32)*(AH33:AI33 = "▲"))</f>
        <v>0</v>
      </c>
      <c r="AO32" s="69" cm="1">
        <f t="array" ref="AO32">SUMPRODUCT((AC32:AI32&gt;=$N$8)*(AC32:AI32 &lt;= $N$9)*(TEXT(AC32:AI32,"yyyy-mm")=AL32)*(AC33:AI33 = "★"))</f>
        <v>0</v>
      </c>
      <c r="AP32" s="68"/>
      <c r="AQ32" s="19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3"/>
    </row>
    <row r="33" spans="1:55" s="8" customFormat="1" ht="19.5" customHeight="1" thickBot="1" x14ac:dyDescent="0.5">
      <c r="A33" s="4">
        <v>5</v>
      </c>
      <c r="B33" s="4">
        <v>23</v>
      </c>
      <c r="C33" s="18">
        <f t="shared" si="1"/>
        <v>46631</v>
      </c>
      <c r="D33" s="18">
        <f t="shared" si="2"/>
        <v>45989</v>
      </c>
      <c r="E33" s="4" t="str">
        <f t="shared" si="0"/>
        <v>2027-09</v>
      </c>
      <c r="F33" s="2">
        <f ca="1">SUMIF($V$109:$W$150,E33,$W$109:$W$150)+SUMIF($AL$109:$AM$150,E33,$AM$109:$AM$150)</f>
        <v>0</v>
      </c>
      <c r="G33" s="2">
        <f ca="1">SUMIF($V$109:$X$150,E33,$X$109:$X$150)+SUMIF($AL$109:$AN$150,E33,$AN$109:$AN$150)</f>
        <v>0</v>
      </c>
      <c r="H33" s="2">
        <f ca="1">SUMIF($V$109:$Y$150,E33,$Y$109:$Y$150)+SUMIF($AL$109:$AO$150,E33,$AO$109:$AO$150)</f>
        <v>0</v>
      </c>
      <c r="I33" s="17">
        <f t="shared" si="3"/>
        <v>0</v>
      </c>
      <c r="J33" s="135"/>
      <c r="K33" s="135" t="str">
        <f t="shared" ref="K33" si="72">IF(U33&gt;=0.285,"OK","NG")</f>
        <v>NG</v>
      </c>
      <c r="L33" s="136"/>
      <c r="M33" s="144"/>
      <c r="N33" s="144"/>
      <c r="O33" s="144"/>
      <c r="P33" s="144"/>
      <c r="Q33" s="144"/>
      <c r="R33" s="145"/>
      <c r="S33" s="146"/>
      <c r="T33" s="135">
        <f t="shared" ref="T33" si="73">COUNTIF(M33:S33,"●")</f>
        <v>0</v>
      </c>
      <c r="U33" s="147">
        <f t="shared" ref="U33" si="74">IF(COUNTA(M33:S33)=0,-1,IF(OR(COUNTIF(M33:S33,"▲")&gt;6,AND(M32&lt;$N$9,$N$9&lt;S32)),0.285,IF(T32+T33=0,0,T33/(T33+T32))))</f>
        <v>-1</v>
      </c>
      <c r="V33" s="135" t="str">
        <f>TEXT(S32,"YYYY-MM")</f>
        <v>2025-12</v>
      </c>
      <c r="W33" s="140" cm="1">
        <f t="array" ref="W33">IF(V33=V32,0,SUMPRODUCT((M32:S32&gt;=$N$8)*(M32:S32 &lt;= $N$9)*(TEXT(M32:S32,"yyyy-mm")=V33)*(M33:S33 = "●")))</f>
        <v>0</v>
      </c>
      <c r="X33" s="140" cm="1">
        <f t="array" ref="X33">IF(V33=V32,0,SUMPRODUCT((M32:S32&gt;=$N$8)*(M32:S32 &lt;= $N$9)*(TEXT(M32:S32,"yyyy-mm")=V33)*(M33:S33 = "▲")))</f>
        <v>0</v>
      </c>
      <c r="Y33" s="140" cm="1">
        <f t="array" ref="Y33">IF(V33=V32,0,SUMPRODUCT((M32:S32&gt;=$N$8)*(M32:S32 &lt;= $N$9)*(TEXT(M32:S32,"yyyy-mm")=V33)*(M33:S33 = "★")))</f>
        <v>0</v>
      </c>
      <c r="Z33" s="135"/>
      <c r="AA33" s="135" t="str">
        <f t="shared" ref="AA33" si="75">IF(AK33&gt;=0.285,"OK","NG")</f>
        <v>NG</v>
      </c>
      <c r="AB33" s="136"/>
      <c r="AC33" s="144"/>
      <c r="AD33" s="144"/>
      <c r="AE33" s="144"/>
      <c r="AF33" s="144"/>
      <c r="AG33" s="144"/>
      <c r="AH33" s="145"/>
      <c r="AI33" s="146"/>
      <c r="AJ33" s="68">
        <f t="shared" ref="AJ33" si="76">COUNTIF(AC33:AI33,"●")</f>
        <v>0</v>
      </c>
      <c r="AK33" s="70">
        <f t="shared" ref="AK33" si="77">IF(COUNTA(AC33:AI33)=0,-1,IF(OR(COUNTIF(AC33:AI33,"▲")&gt;6,AND(AC32&lt;$N$9,$N$9&lt;AI32)),0.285,IF(AJ32+AJ33=0,0,AJ33/(AJ33+AJ32))))</f>
        <v>-1</v>
      </c>
      <c r="AL33" s="68" t="str">
        <f>TEXT(AI32,"YYYY-MM")</f>
        <v>2026-04</v>
      </c>
      <c r="AM33" s="69" cm="1">
        <f t="array" ref="AM33">IF(AL33=AL32,0,SUMPRODUCT((AC32:AI32&gt;=$N$8)*(AC32:AI32 &lt;= $N$9)*(TEXT(AC32:AI32,"yyyy-mm")=AL33)*(AC33:AI33 = "●")))</f>
        <v>0</v>
      </c>
      <c r="AN33" s="69" cm="1">
        <f t="array" ref="AN33">IF(AL33=AL32,0,SUMPRODUCT((AC32:AI32&gt;=$N$8)*(AC32:AI32 &lt;= $N$9)*(TEXT(AC32:AI32,"yyyy-mm")=AL33)*(AC33:AI33 = "▲")))</f>
        <v>0</v>
      </c>
      <c r="AO33" s="69" cm="1">
        <f t="array" ref="AO33">IF(AL33=AL32,0,SUMPRODUCT((AC32:AI32&gt;=$N$8)*(AC32:AI32 &lt;= $N$9)*(TEXT(AC32:AI32,"yyyy-mm")=AL33)*(AC33:AI33 = "★")))</f>
        <v>0</v>
      </c>
      <c r="AP33" s="68"/>
      <c r="AQ33" s="19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3"/>
    </row>
    <row r="34" spans="1:55" s="8" customFormat="1" ht="19.5" customHeight="1" x14ac:dyDescent="0.45">
      <c r="A34" s="4">
        <v>1</v>
      </c>
      <c r="B34" s="4">
        <v>24</v>
      </c>
      <c r="C34" s="18">
        <f t="shared" si="1"/>
        <v>46661</v>
      </c>
      <c r="D34" s="18">
        <f t="shared" si="2"/>
        <v>45989</v>
      </c>
      <c r="E34" s="4" t="str">
        <f t="shared" si="0"/>
        <v>2027-10</v>
      </c>
      <c r="F34" s="2">
        <f ca="1">SUMIF($V$109:$W$150,E34,$W$109:$W$150)+SUMIF($AL$109:$AM$150,E34,$AM$109:$AM$150)</f>
        <v>0</v>
      </c>
      <c r="G34" s="2">
        <f ca="1">SUMIF($V$109:$X$150,E34,$X$109:$X$150)+SUMIF($AL$109:$AN$150,E34,$AN$109:$AN$150)</f>
        <v>0</v>
      </c>
      <c r="H34" s="2">
        <f ca="1">SUMIF($V$109:$Y$150,E34,$Y$109:$Y$150)+SUMIF($AL$109:$AO$150,E34,$AO$109:$AO$150)</f>
        <v>0</v>
      </c>
      <c r="I34" s="17">
        <f t="shared" si="3"/>
        <v>0</v>
      </c>
      <c r="J34" s="135"/>
      <c r="K34" s="135"/>
      <c r="L34" s="132">
        <v>9</v>
      </c>
      <c r="M34" s="141">
        <f>S32+1</f>
        <v>46013</v>
      </c>
      <c r="N34" s="141">
        <f>M34+1</f>
        <v>46014</v>
      </c>
      <c r="O34" s="141">
        <f t="shared" ref="O34:Q34" si="78">N34+1</f>
        <v>46015</v>
      </c>
      <c r="P34" s="141">
        <f t="shared" si="78"/>
        <v>46016</v>
      </c>
      <c r="Q34" s="141">
        <f t="shared" si="78"/>
        <v>46017</v>
      </c>
      <c r="R34" s="142">
        <f>Q34+1</f>
        <v>46018</v>
      </c>
      <c r="S34" s="143">
        <f>R34+1</f>
        <v>46019</v>
      </c>
      <c r="T34" s="135">
        <f t="shared" ref="T34" si="79">COUNTIF(M35:S35,"★")</f>
        <v>0</v>
      </c>
      <c r="U34" s="135"/>
      <c r="V34" s="135" t="str">
        <f>TEXT(M34,"YYYY-MM")</f>
        <v>2025-12</v>
      </c>
      <c r="W34" s="140" cm="1">
        <f t="array" ref="W34">SUMPRODUCT((M34:S34&gt;=$N$8)*(M34:S34 &lt;= $N$9)*(TEXT(M34:S34,"yyyy-mm")=V34)*(M35:S35 = "●"))</f>
        <v>0</v>
      </c>
      <c r="X34" s="140" cm="1">
        <f t="array" ref="X34">SUMPRODUCT((R34:S34&gt;=$N$8)*(R34:S34 &lt;= $N$9)*(TEXT(R34:S34,"yyyy-mm")=V34)*(R35:S35 = "▲"))</f>
        <v>0</v>
      </c>
      <c r="Y34" s="140" cm="1">
        <f t="array" ref="Y34">SUMPRODUCT((M34:S34&gt;=$N$8)*(M34:S34 &lt;= $N$9)*(TEXT(M34:S34,"yyyy-mm")=V34)*(M35:S35 = "★"))</f>
        <v>0</v>
      </c>
      <c r="Z34" s="135"/>
      <c r="AA34" s="135"/>
      <c r="AB34" s="132">
        <v>25</v>
      </c>
      <c r="AC34" s="141">
        <f>AI32+1</f>
        <v>46125</v>
      </c>
      <c r="AD34" s="141">
        <f t="shared" ref="AD34:AI34" si="80">AC34+1</f>
        <v>46126</v>
      </c>
      <c r="AE34" s="141">
        <f t="shared" si="80"/>
        <v>46127</v>
      </c>
      <c r="AF34" s="141">
        <f t="shared" si="80"/>
        <v>46128</v>
      </c>
      <c r="AG34" s="141">
        <f t="shared" si="80"/>
        <v>46129</v>
      </c>
      <c r="AH34" s="142">
        <f t="shared" si="80"/>
        <v>46130</v>
      </c>
      <c r="AI34" s="143">
        <f t="shared" si="80"/>
        <v>46131</v>
      </c>
      <c r="AJ34" s="68">
        <f t="shared" ref="AJ34" si="81">COUNTIF(AC35:AI35,"★")</f>
        <v>0</v>
      </c>
      <c r="AK34" s="68"/>
      <c r="AL34" s="68" t="str">
        <f>TEXT(AC34,"YYYY-MM")</f>
        <v>2026-04</v>
      </c>
      <c r="AM34" s="69" cm="1">
        <f t="array" ref="AM34">SUMPRODUCT((AC34:AI34&gt;=$N$8)*(AC34:AI34 &lt;= $N$9)*(TEXT(AC34:AI34,"yyyy-mm")=AL34)*(AC35:AI35 = "●"))</f>
        <v>0</v>
      </c>
      <c r="AN34" s="69" cm="1">
        <f t="array" ref="AN34">SUMPRODUCT((AH34:AI34&gt;=$N$8)*(AH34:AI34 &lt;= $N$9)*(TEXT(AH34:AI34,"yyyy-mm")=AL34)*(AH35:AI35 = "▲"))</f>
        <v>0</v>
      </c>
      <c r="AO34" s="69" cm="1">
        <f t="array" ref="AO34">SUMPRODUCT((AC34:AI34&gt;=$N$8)*(AC34:AI34 &lt;= $N$9)*(TEXT(AC34:AI34,"yyyy-mm")=AL34)*(AC35:AI35 = "★"))</f>
        <v>0</v>
      </c>
      <c r="AP34" s="68"/>
      <c r="AQ34" s="19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3"/>
    </row>
    <row r="35" spans="1:55" s="8" customFormat="1" ht="19.5" customHeight="1" thickBot="1" x14ac:dyDescent="0.5">
      <c r="A35" s="4">
        <v>2</v>
      </c>
      <c r="B35" s="4">
        <v>25</v>
      </c>
      <c r="C35" s="18">
        <f t="shared" si="1"/>
        <v>46692</v>
      </c>
      <c r="D35" s="18">
        <f t="shared" si="2"/>
        <v>45989</v>
      </c>
      <c r="E35" s="4" t="str">
        <f t="shared" si="0"/>
        <v>2027-11</v>
      </c>
      <c r="F35" s="2">
        <f ca="1">SUMIF($AL$109:$AM$150,E35,$AM$109:$AM$150)</f>
        <v>0</v>
      </c>
      <c r="G35" s="2">
        <f ca="1">SUMIF($AL$109:$AN$150,E35,$AN$109:$AN$150)</f>
        <v>0</v>
      </c>
      <c r="H35" s="2">
        <f ca="1">SUMIF($AL$109:$AO$150,E35,$AO$109:$AO$150)</f>
        <v>0</v>
      </c>
      <c r="I35" s="17">
        <f t="shared" si="3"/>
        <v>0</v>
      </c>
      <c r="J35" s="135"/>
      <c r="K35" s="135" t="str">
        <f t="shared" ref="K35" si="82">IF(U35&gt;=0.285,"OK","NG")</f>
        <v>NG</v>
      </c>
      <c r="L35" s="136"/>
      <c r="M35" s="144"/>
      <c r="N35" s="144"/>
      <c r="O35" s="144"/>
      <c r="P35" s="144"/>
      <c r="Q35" s="144"/>
      <c r="R35" s="145"/>
      <c r="S35" s="146"/>
      <c r="T35" s="135">
        <f t="shared" ref="T35" si="83">COUNTIF(M35:S35,"●")</f>
        <v>0</v>
      </c>
      <c r="U35" s="147">
        <f t="shared" ref="U35" si="84">IF(COUNTA(M35:S35)=0,-1,IF(OR(COUNTIF(M35:S35,"▲")&gt;6,AND(M34&lt;$N$9,$N$9&lt;S34)),0.285,IF(T34+T35=0,0,T35/(T35+T34))))</f>
        <v>-1</v>
      </c>
      <c r="V35" s="135" t="str">
        <f>TEXT(S34,"YYYY-MM")</f>
        <v>2025-12</v>
      </c>
      <c r="W35" s="140" cm="1">
        <f t="array" ref="W35">IF(V35=V34,0,SUMPRODUCT((M34:S34&gt;=$N$8)*(M34:S34 &lt;= $N$9)*(TEXT(M34:S34,"yyyy-mm")=V35)*(M35:S35 = "●")))</f>
        <v>0</v>
      </c>
      <c r="X35" s="140" cm="1">
        <f t="array" ref="X35">IF(V35=V34,0,SUMPRODUCT((M34:S34&gt;=$N$8)*(M34:S34 &lt;= $N$9)*(TEXT(M34:S34,"yyyy-mm")=V35)*(M35:S35 = "▲")))</f>
        <v>0</v>
      </c>
      <c r="Y35" s="140" cm="1">
        <f t="array" ref="Y35">IF(V35=V34,0,SUMPRODUCT((M34:S34&gt;=$N$8)*(M34:S34 &lt;= $N$9)*(TEXT(M34:S34,"yyyy-mm")=V35)*(M35:S35 = "★")))</f>
        <v>0</v>
      </c>
      <c r="Z35" s="135"/>
      <c r="AA35" s="135" t="str">
        <f t="shared" ref="AA35" si="85">IF(AK35&gt;=0.285,"OK","NG")</f>
        <v>NG</v>
      </c>
      <c r="AB35" s="136"/>
      <c r="AC35" s="144"/>
      <c r="AD35" s="144"/>
      <c r="AE35" s="144"/>
      <c r="AF35" s="144"/>
      <c r="AG35" s="144"/>
      <c r="AH35" s="145"/>
      <c r="AI35" s="146"/>
      <c r="AJ35" s="68">
        <f t="shared" ref="AJ35" si="86">COUNTIF(AC35:AI35,"●")</f>
        <v>0</v>
      </c>
      <c r="AK35" s="70">
        <f t="shared" ref="AK35" si="87">IF(COUNTA(AC35:AI35)=0,-1,IF(OR(COUNTIF(AC35:AI35,"▲")&gt;6,AND(AC34&lt;$N$9,$N$9&lt;AI34)),0.285,IF(AJ34+AJ35=0,0,AJ35/(AJ35+AJ34))))</f>
        <v>-1</v>
      </c>
      <c r="AL35" s="68" t="str">
        <f>TEXT(AI34,"YYYY-MM")</f>
        <v>2026-04</v>
      </c>
      <c r="AM35" s="69" cm="1">
        <f t="array" ref="AM35">IF(AL35=AL34,0,SUMPRODUCT((AC34:AI34&gt;=$N$8)*(AC34:AI34 &lt;= $N$9)*(TEXT(AC34:AI34,"yyyy-mm")=AL35)*(AC35:AI35 = "●")))</f>
        <v>0</v>
      </c>
      <c r="AN35" s="69" cm="1">
        <f t="array" ref="AN35">IF(AL35=AL34,0,SUMPRODUCT((AC34:AI34&gt;=$N$8)*(AC34:AI34 &lt;= $N$9)*(TEXT(AC34:AI34,"yyyy-mm")=AL35)*(AC35:AI35 = "▲")))</f>
        <v>0</v>
      </c>
      <c r="AO35" s="69" cm="1">
        <f t="array" ref="AO35">IF(AL35=AL34,0,SUMPRODUCT((AC34:AI34&gt;=$N$8)*(AC34:AI34 &lt;= $N$9)*(TEXT(AC34:AI34,"yyyy-mm")=AL35)*(AC35:AI35 = "★")))</f>
        <v>0</v>
      </c>
      <c r="AP35" s="68"/>
      <c r="AQ35" s="19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3"/>
    </row>
    <row r="36" spans="1:55" s="8" customFormat="1" ht="19.5" customHeight="1" x14ac:dyDescent="0.45">
      <c r="A36" s="4">
        <v>3</v>
      </c>
      <c r="B36" s="4">
        <v>26</v>
      </c>
      <c r="C36" s="18">
        <f t="shared" si="1"/>
        <v>46722</v>
      </c>
      <c r="D36" s="18">
        <f t="shared" si="2"/>
        <v>45989</v>
      </c>
      <c r="E36" s="4" t="str">
        <f t="shared" si="0"/>
        <v>2027-12</v>
      </c>
      <c r="F36" s="2">
        <f ca="1">SUMIF($AL$109:$AM$150,E36,$AM$109:$AM$150)</f>
        <v>0</v>
      </c>
      <c r="G36" s="2">
        <f ca="1">SUMIF($AL$109:$AN$150,E36,$AN$109:$AN$150)</f>
        <v>0</v>
      </c>
      <c r="H36" s="2">
        <f ca="1">SUMIF($AL$109:$AO$150,E36,$AO$109:$AO$150)</f>
        <v>0</v>
      </c>
      <c r="I36" s="17">
        <f t="shared" si="3"/>
        <v>0</v>
      </c>
      <c r="J36" s="135"/>
      <c r="K36" s="135"/>
      <c r="L36" s="132">
        <v>10</v>
      </c>
      <c r="M36" s="141">
        <f>S34+1</f>
        <v>46020</v>
      </c>
      <c r="N36" s="141">
        <f>M36+1</f>
        <v>46021</v>
      </c>
      <c r="O36" s="141">
        <f t="shared" ref="O36:Q36" si="88">N36+1</f>
        <v>46022</v>
      </c>
      <c r="P36" s="141">
        <f t="shared" si="88"/>
        <v>46023</v>
      </c>
      <c r="Q36" s="141">
        <f t="shared" si="88"/>
        <v>46024</v>
      </c>
      <c r="R36" s="142">
        <f>Q36+1</f>
        <v>46025</v>
      </c>
      <c r="S36" s="143">
        <f>R36+1</f>
        <v>46026</v>
      </c>
      <c r="T36" s="135">
        <f t="shared" ref="T36" si="89">COUNTIF(M37:S37,"★")</f>
        <v>0</v>
      </c>
      <c r="U36" s="135"/>
      <c r="V36" s="135" t="str">
        <f>TEXT(M36,"YYYY-MM")</f>
        <v>2025-12</v>
      </c>
      <c r="W36" s="140" cm="1">
        <f t="array" ref="W36">SUMPRODUCT((M36:S36&gt;=$N$8)*(M36:S36 &lt;= $N$9)*(TEXT(M36:S36,"yyyy-mm")=V36)*(M37:S37 = "●"))</f>
        <v>0</v>
      </c>
      <c r="X36" s="140" cm="1">
        <f t="array" ref="X36">SUMPRODUCT((R36:S36&gt;=$N$8)*(R36:S36 &lt;= $N$9)*(TEXT(R36:S36,"yyyy-mm")=V36)*(R37:S37 = "▲"))</f>
        <v>0</v>
      </c>
      <c r="Y36" s="140" cm="1">
        <f t="array" ref="Y36">SUMPRODUCT((M36:S36&gt;=$N$8)*(M36:S36 &lt;= $N$9)*(TEXT(M36:S36,"yyyy-mm")=V36)*(M37:S37 = "★"))</f>
        <v>0</v>
      </c>
      <c r="Z36" s="135"/>
      <c r="AA36" s="135"/>
      <c r="AB36" s="132">
        <v>26</v>
      </c>
      <c r="AC36" s="141">
        <f>AI34+1</f>
        <v>46132</v>
      </c>
      <c r="AD36" s="141">
        <f t="shared" ref="AD36:AI36" si="90">AC36+1</f>
        <v>46133</v>
      </c>
      <c r="AE36" s="141">
        <f t="shared" si="90"/>
        <v>46134</v>
      </c>
      <c r="AF36" s="141">
        <f t="shared" si="90"/>
        <v>46135</v>
      </c>
      <c r="AG36" s="141">
        <f t="shared" si="90"/>
        <v>46136</v>
      </c>
      <c r="AH36" s="142">
        <f t="shared" si="90"/>
        <v>46137</v>
      </c>
      <c r="AI36" s="143">
        <f t="shared" si="90"/>
        <v>46138</v>
      </c>
      <c r="AJ36" s="68">
        <f t="shared" ref="AJ36" si="91">COUNTIF(AC37:AI37,"★")</f>
        <v>0</v>
      </c>
      <c r="AK36" s="68"/>
      <c r="AL36" s="68" t="str">
        <f>TEXT(AC36,"YYYY-MM")</f>
        <v>2026-04</v>
      </c>
      <c r="AM36" s="69" cm="1">
        <f t="array" ref="AM36">SUMPRODUCT((AC36:AI36&gt;=$N$8)*(AC36:AI36 &lt;= $N$9)*(TEXT(AC36:AI36,"yyyy-mm")=AL36)*(AC37:AI37 = "●"))</f>
        <v>0</v>
      </c>
      <c r="AN36" s="69" cm="1">
        <f t="array" ref="AN36">SUMPRODUCT((AH36:AI36&gt;=$N$8)*(AH36:AI36 &lt;= $N$9)*(TEXT(AH36:AI36,"yyyy-mm")=AL36)*(AH37:AI37 = "▲"))</f>
        <v>0</v>
      </c>
      <c r="AO36" s="69" cm="1">
        <f t="array" ref="AO36">SUMPRODUCT((AC36:AI36&gt;=$N$8)*(AC36:AI36 &lt;= $N$9)*(TEXT(AC36:AI36,"yyyy-mm")=AL36)*(AC37:AI37 = "★"))</f>
        <v>0</v>
      </c>
      <c r="AP36" s="68"/>
      <c r="AQ36" s="19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3"/>
    </row>
    <row r="37" spans="1:55" s="8" customFormat="1" ht="19.5" customHeight="1" thickBot="1" x14ac:dyDescent="0.5">
      <c r="A37" s="4">
        <v>4</v>
      </c>
      <c r="B37" s="4">
        <v>27</v>
      </c>
      <c r="C37" s="18">
        <f t="shared" si="1"/>
        <v>46753</v>
      </c>
      <c r="D37" s="18">
        <f t="shared" si="2"/>
        <v>45989</v>
      </c>
      <c r="E37" s="4" t="str">
        <f t="shared" si="0"/>
        <v>2028-01</v>
      </c>
      <c r="F37" s="2">
        <f ca="1">SUMIF($V$160:$W$201,E37,$W$160:$W$201)+SUMIF($AL$109:$AM$150,E37,$AM$109:$AM$150)</f>
        <v>0</v>
      </c>
      <c r="G37" s="2">
        <f ca="1">SUMIF($V$160:$X$201,E37,$X$160:$X$201)+SUMIF($AL$109:$AN$150,E37,$AN$109:$AN$150)</f>
        <v>0</v>
      </c>
      <c r="H37" s="2">
        <f ca="1">SUMIF($V$160:$Y$201,E37,$Y$160:$Y$201)+SUMIF($AL$109:$AO$150,E37,$AO$109:$AO$150)</f>
        <v>0</v>
      </c>
      <c r="I37" s="17">
        <f t="shared" si="3"/>
        <v>0</v>
      </c>
      <c r="J37" s="135"/>
      <c r="K37" s="135" t="str">
        <f t="shared" ref="K37" si="92">IF(U37&gt;=0.285,"OK","NG")</f>
        <v>NG</v>
      </c>
      <c r="L37" s="136"/>
      <c r="M37" s="144"/>
      <c r="N37" s="144"/>
      <c r="O37" s="144"/>
      <c r="P37" s="144"/>
      <c r="Q37" s="144"/>
      <c r="R37" s="145"/>
      <c r="S37" s="146"/>
      <c r="T37" s="135">
        <f t="shared" ref="T37" si="93">COUNTIF(M37:S37,"●")</f>
        <v>0</v>
      </c>
      <c r="U37" s="147">
        <f t="shared" ref="U37" si="94">IF(COUNTA(M37:S37)=0,-1,IF(OR(COUNTIF(M37:S37,"▲")&gt;6,AND(M36&lt;$N$9,$N$9&lt;S36)),0.285,IF(T36+T37=0,0,T37/(T37+T36))))</f>
        <v>-1</v>
      </c>
      <c r="V37" s="135" t="str">
        <f>TEXT(S36,"YYYY-MM")</f>
        <v>2026-01</v>
      </c>
      <c r="W37" s="140" cm="1">
        <f t="array" ref="W37">IF(V37=V36,0,SUMPRODUCT((M36:S36&gt;=$N$8)*(M36:S36 &lt;= $N$9)*(TEXT(M36:S36,"yyyy-mm")=V37)*(M37:S37 = "●")))</f>
        <v>0</v>
      </c>
      <c r="X37" s="140" cm="1">
        <f t="array" ref="X37">IF(V37=V36,0,SUMPRODUCT((M36:S36&gt;=$N$8)*(M36:S36 &lt;= $N$9)*(TEXT(M36:S36,"yyyy-mm")=V37)*(M37:S37 = "▲")))</f>
        <v>0</v>
      </c>
      <c r="Y37" s="140" cm="1">
        <f t="array" ref="Y37">IF(V37=V36,0,SUMPRODUCT((M36:S36&gt;=$N$8)*(M36:S36 &lt;= $N$9)*(TEXT(M36:S36,"yyyy-mm")=V37)*(M37:S37 = "★")))</f>
        <v>0</v>
      </c>
      <c r="Z37" s="135"/>
      <c r="AA37" s="135" t="str">
        <f t="shared" ref="AA37" si="95">IF(AK37&gt;=0.285,"OK","NG")</f>
        <v>NG</v>
      </c>
      <c r="AB37" s="136"/>
      <c r="AC37" s="144"/>
      <c r="AD37" s="144"/>
      <c r="AE37" s="144"/>
      <c r="AF37" s="144"/>
      <c r="AG37" s="144"/>
      <c r="AH37" s="145"/>
      <c r="AI37" s="146"/>
      <c r="AJ37" s="68">
        <f t="shared" ref="AJ37" si="96">COUNTIF(AC37:AI37,"●")</f>
        <v>0</v>
      </c>
      <c r="AK37" s="70">
        <f t="shared" ref="AK37" si="97">IF(COUNTA(AC37:AI37)=0,-1,IF(OR(COUNTIF(AC37:AI37,"▲")&gt;6,AND(AC36&lt;$N$9,$N$9&lt;AI36)),0.285,IF(AJ36+AJ37=0,0,AJ37/(AJ37+AJ36))))</f>
        <v>-1</v>
      </c>
      <c r="AL37" s="68" t="str">
        <f>TEXT(AI36,"YYYY-MM")</f>
        <v>2026-04</v>
      </c>
      <c r="AM37" s="69" cm="1">
        <f t="array" ref="AM37">IF(AL37=AL36,0,SUMPRODUCT((AC36:AI36&gt;=$N$8)*(AC36:AI36 &lt;= $N$9)*(TEXT(AC36:AI36,"yyyy-mm")=AL37)*(AC37:AI37 = "●")))</f>
        <v>0</v>
      </c>
      <c r="AN37" s="69" cm="1">
        <f t="array" ref="AN37">IF(AL37=AL36,0,SUMPRODUCT((AC36:AI36&gt;=$N$8)*(AC36:AI36 &lt;= $N$9)*(TEXT(AC36:AI36,"yyyy-mm")=AL37)*(AC37:AI37 = "▲")))</f>
        <v>0</v>
      </c>
      <c r="AO37" s="69" cm="1">
        <f t="array" ref="AO37">IF(AL37=AL36,0,SUMPRODUCT((AC36:AI36&gt;=$N$8)*(AC36:AI36 &lt;= $N$9)*(TEXT(AC36:AI36,"yyyy-mm")=AL37)*(AC37:AI37 = "★")))</f>
        <v>0</v>
      </c>
      <c r="AP37" s="68"/>
      <c r="AQ37" s="19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3"/>
    </row>
    <row r="38" spans="1:55" s="8" customFormat="1" ht="19.5" customHeight="1" x14ac:dyDescent="0.45">
      <c r="A38" s="4">
        <v>5</v>
      </c>
      <c r="B38" s="4">
        <v>28</v>
      </c>
      <c r="C38" s="18">
        <f t="shared" si="1"/>
        <v>46784</v>
      </c>
      <c r="D38" s="18">
        <f t="shared" si="2"/>
        <v>45989</v>
      </c>
      <c r="E38" s="4" t="str">
        <f t="shared" si="0"/>
        <v>2028-02</v>
      </c>
      <c r="F38" s="2">
        <f ca="1">SUMIF($V$160:$W$201,E38,$W$160:$W$201)+SUMIF($AL$109:$AM$150,E38,$AM$109:$AM$150)</f>
        <v>0</v>
      </c>
      <c r="G38" s="2">
        <f ca="1">SUMIF($V$160:$X$201,E38,$X$160:$X$201)+SUMIF($AL$109:$AN$150,E38,$AN$109:$AN$150)</f>
        <v>0</v>
      </c>
      <c r="H38" s="2">
        <f ca="1">SUMIF($V$160:$Y$201,E38,$Y$160:$Y$201)+SUMIF($AL$109:$AO$150,E38,$AO$109:$AO$150)</f>
        <v>0</v>
      </c>
      <c r="I38" s="17">
        <f t="shared" si="3"/>
        <v>0</v>
      </c>
      <c r="J38" s="135"/>
      <c r="K38" s="135"/>
      <c r="L38" s="132">
        <v>11</v>
      </c>
      <c r="M38" s="141">
        <f>S36+1</f>
        <v>46027</v>
      </c>
      <c r="N38" s="141">
        <f>M38+1</f>
        <v>46028</v>
      </c>
      <c r="O38" s="141">
        <f t="shared" ref="O38:Q38" si="98">N38+1</f>
        <v>46029</v>
      </c>
      <c r="P38" s="141">
        <f t="shared" si="98"/>
        <v>46030</v>
      </c>
      <c r="Q38" s="141">
        <f t="shared" si="98"/>
        <v>46031</v>
      </c>
      <c r="R38" s="142">
        <f>Q38+1</f>
        <v>46032</v>
      </c>
      <c r="S38" s="143">
        <f>R38+1</f>
        <v>46033</v>
      </c>
      <c r="T38" s="135">
        <f t="shared" ref="T38" si="99">COUNTIF(M39:S39,"★")</f>
        <v>0</v>
      </c>
      <c r="U38" s="135"/>
      <c r="V38" s="135" t="str">
        <f>TEXT(M38,"YYYY-MM")</f>
        <v>2026-01</v>
      </c>
      <c r="W38" s="140" cm="1">
        <f t="array" ref="W38">SUMPRODUCT((M38:S38&gt;=$N$8)*(M38:S38 &lt;= $N$9)*(TEXT(M38:S38,"yyyy-mm")=V38)*(M39:S39 = "●"))</f>
        <v>0</v>
      </c>
      <c r="X38" s="140" cm="1">
        <f t="array" ref="X38">SUMPRODUCT((R38:S38&gt;=$N$8)*(R38:S38 &lt;= $N$9)*(TEXT(R38:S38,"yyyy-mm")=V38)*(R39:S39 = "▲"))</f>
        <v>0</v>
      </c>
      <c r="Y38" s="140" cm="1">
        <f t="array" ref="Y38">SUMPRODUCT((M38:S38&gt;=$N$8)*(M38:S38 &lt;= $N$9)*(TEXT(M38:S38,"yyyy-mm")=V38)*(M39:S39 = "★"))</f>
        <v>0</v>
      </c>
      <c r="Z38" s="135"/>
      <c r="AA38" s="135"/>
      <c r="AB38" s="132">
        <v>27</v>
      </c>
      <c r="AC38" s="141">
        <f>AI36+1</f>
        <v>46139</v>
      </c>
      <c r="AD38" s="141">
        <f t="shared" ref="AD38:AI38" si="100">AC38+1</f>
        <v>46140</v>
      </c>
      <c r="AE38" s="141">
        <f t="shared" si="100"/>
        <v>46141</v>
      </c>
      <c r="AF38" s="141">
        <f t="shared" si="100"/>
        <v>46142</v>
      </c>
      <c r="AG38" s="141">
        <f t="shared" si="100"/>
        <v>46143</v>
      </c>
      <c r="AH38" s="142">
        <f t="shared" si="100"/>
        <v>46144</v>
      </c>
      <c r="AI38" s="143">
        <f t="shared" si="100"/>
        <v>46145</v>
      </c>
      <c r="AJ38" s="68">
        <f t="shared" ref="AJ38" si="101">COUNTIF(AC39:AI39,"★")</f>
        <v>0</v>
      </c>
      <c r="AK38" s="68"/>
      <c r="AL38" s="68" t="str">
        <f>TEXT(AC38,"YYYY-MM")</f>
        <v>2026-04</v>
      </c>
      <c r="AM38" s="69" cm="1">
        <f t="array" ref="AM38">SUMPRODUCT((AC38:AI38&gt;=$N$8)*(AC38:AI38 &lt;= $N$9)*(TEXT(AC38:AI38,"yyyy-mm")=AL38)*(AC39:AI39 = "●"))</f>
        <v>0</v>
      </c>
      <c r="AN38" s="69" cm="1">
        <f t="array" ref="AN38">SUMPRODUCT((AH38:AI38&gt;=$N$8)*(AH38:AI38 &lt;= $N$9)*(TEXT(AH38:AI38,"yyyy-mm")=AL38)*(AH39:AI39 = "▲"))</f>
        <v>0</v>
      </c>
      <c r="AO38" s="69" cm="1">
        <f t="array" ref="AO38">SUMPRODUCT((AC38:AI38&gt;=$N$8)*(AC38:AI38 &lt;= $N$9)*(TEXT(AC38:AI38,"yyyy-mm")=AL38)*(AC39:AI39 = "★"))</f>
        <v>0</v>
      </c>
      <c r="AP38" s="68"/>
      <c r="AQ38" s="19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3"/>
    </row>
    <row r="39" spans="1:55" s="8" customFormat="1" ht="19.5" customHeight="1" thickBot="1" x14ac:dyDescent="0.5">
      <c r="A39" s="4">
        <v>1</v>
      </c>
      <c r="B39" s="4">
        <v>29</v>
      </c>
      <c r="C39" s="18">
        <f t="shared" si="1"/>
        <v>46813</v>
      </c>
      <c r="D39" s="18">
        <f t="shared" si="2"/>
        <v>45989</v>
      </c>
      <c r="E39" s="4" t="str">
        <f t="shared" si="0"/>
        <v>2028-03</v>
      </c>
      <c r="F39" s="2">
        <f ca="1">SUMIF($AL$109:$AM$150,E39,$AM$109:$AM$150)+SUMIF($V$160:$W$201,E39,$W$160:$W$201)</f>
        <v>0</v>
      </c>
      <c r="G39" s="2">
        <f ca="1">SUMIF($AL$109:$AN$150,E39,$AN$109:$AN$150)+SUMIF($V$160:$X$201,E39,$X$160:$X$201)</f>
        <v>0</v>
      </c>
      <c r="H39" s="2">
        <f ca="1">SUMIF($AL$109:$AO$150,E39,$AO$109:$AO$150)+SUMIF($V$160:$Y$201,E39,$Y$160:$Y$201)</f>
        <v>0</v>
      </c>
      <c r="I39" s="17">
        <f t="shared" si="3"/>
        <v>0</v>
      </c>
      <c r="J39" s="135"/>
      <c r="K39" s="135" t="str">
        <f t="shared" ref="K39" si="102">IF(U39&gt;=0.285,"OK","NG")</f>
        <v>NG</v>
      </c>
      <c r="L39" s="136"/>
      <c r="M39" s="144"/>
      <c r="N39" s="144"/>
      <c r="O39" s="144"/>
      <c r="P39" s="144"/>
      <c r="Q39" s="144"/>
      <c r="R39" s="145"/>
      <c r="S39" s="146"/>
      <c r="T39" s="135">
        <f t="shared" ref="T39" si="103">COUNTIF(M39:S39,"●")</f>
        <v>0</v>
      </c>
      <c r="U39" s="147">
        <f t="shared" ref="U39" si="104">IF(COUNTA(M39:S39)=0,-1,IF(OR(COUNTIF(M39:S39,"▲")&gt;6,AND(M38&lt;$N$9,$N$9&lt;S38)),0.285,IF(T38+T39=0,0,T39/(T39+T38))))</f>
        <v>-1</v>
      </c>
      <c r="V39" s="135" t="str">
        <f>TEXT(S38,"YYYY-MM")</f>
        <v>2026-01</v>
      </c>
      <c r="W39" s="140" cm="1">
        <f t="array" ref="W39">IF(V39=V38,0,SUMPRODUCT((M38:S38&gt;=$N$8)*(M38:S38 &lt;= $N$9)*(TEXT(M38:S38,"yyyy-mm")=V39)*(M39:S39 = "●")))</f>
        <v>0</v>
      </c>
      <c r="X39" s="140" cm="1">
        <f t="array" ref="X39">IF(V39=V38,0,SUMPRODUCT((M38:S38&gt;=$N$8)*(M38:S38 &lt;= $N$9)*(TEXT(M38:S38,"yyyy-mm")=V39)*(M39:S39 = "▲")))</f>
        <v>0</v>
      </c>
      <c r="Y39" s="140" cm="1">
        <f t="array" ref="Y39">IF(V39=V38,0,SUMPRODUCT((M38:S38&gt;=$N$8)*(M38:S38 &lt;= $N$9)*(TEXT(M38:S38,"yyyy-mm")=V39)*(M39:S39 = "★")))</f>
        <v>0</v>
      </c>
      <c r="Z39" s="135"/>
      <c r="AA39" s="135" t="str">
        <f t="shared" ref="AA39" si="105">IF(AK39&gt;=0.285,"OK","NG")</f>
        <v>NG</v>
      </c>
      <c r="AB39" s="136"/>
      <c r="AC39" s="144"/>
      <c r="AD39" s="144"/>
      <c r="AE39" s="144"/>
      <c r="AF39" s="144"/>
      <c r="AG39" s="144"/>
      <c r="AH39" s="145"/>
      <c r="AI39" s="146"/>
      <c r="AJ39" s="68">
        <f t="shared" ref="AJ39" si="106">COUNTIF(AC39:AI39,"●")</f>
        <v>0</v>
      </c>
      <c r="AK39" s="70">
        <f t="shared" ref="AK39" si="107">IF(COUNTA(AC39:AI39)=0,-1,IF(OR(COUNTIF(AC39:AI39,"▲")&gt;6,AND(AC38&lt;$N$9,$N$9&lt;AI38)),0.285,IF(AJ38+AJ39=0,0,AJ39/(AJ39+AJ38))))</f>
        <v>-1</v>
      </c>
      <c r="AL39" s="68" t="str">
        <f>TEXT(AI38,"YYYY-MM")</f>
        <v>2026-05</v>
      </c>
      <c r="AM39" s="69" cm="1">
        <f t="array" ref="AM39">IF(AL39=AL38,0,SUMPRODUCT((AC38:AI38&gt;=$N$8)*(AC38:AI38 &lt;= $N$9)*(TEXT(AC38:AI38,"yyyy-mm")=AL39)*(AC39:AI39 = "●")))</f>
        <v>0</v>
      </c>
      <c r="AN39" s="69" cm="1">
        <f t="array" ref="AN39">IF(AL39=AL38,0,SUMPRODUCT((AC38:AI38&gt;=$N$8)*(AC38:AI38 &lt;= $N$9)*(TEXT(AC38:AI38,"yyyy-mm")=AL39)*(AC39:AI39 = "▲")))</f>
        <v>0</v>
      </c>
      <c r="AO39" s="69" cm="1">
        <f t="array" ref="AO39">IF(AL39=AL38,0,SUMPRODUCT((AC38:AI38&gt;=$N$8)*(AC38:AI38 &lt;= $N$9)*(TEXT(AC38:AI38,"yyyy-mm")=AL39)*(AC39:AI39 = "★")))</f>
        <v>0</v>
      </c>
      <c r="AP39" s="68"/>
      <c r="AQ39" s="19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3"/>
    </row>
    <row r="40" spans="1:55" s="8" customFormat="1" ht="19.5" customHeight="1" x14ac:dyDescent="0.45">
      <c r="A40" s="4">
        <v>2</v>
      </c>
      <c r="B40" s="4">
        <v>30</v>
      </c>
      <c r="C40" s="18">
        <f t="shared" si="1"/>
        <v>46844</v>
      </c>
      <c r="D40" s="18">
        <f t="shared" si="2"/>
        <v>45989</v>
      </c>
      <c r="E40" s="4" t="str">
        <f t="shared" si="0"/>
        <v>2028-04</v>
      </c>
      <c r="F40" s="2">
        <f ca="1">SUMIF($V$160:$W$201,E40,$W$160:$W$201)</f>
        <v>0</v>
      </c>
      <c r="G40" s="2">
        <f ca="1">SUMIF($V$160:$X$201,E40,$X$160:$X$201)</f>
        <v>0</v>
      </c>
      <c r="H40" s="2">
        <f ca="1">SUMIF($V$160:$Y$201,E40,$Y$160:$Y$201)</f>
        <v>0</v>
      </c>
      <c r="I40" s="17">
        <f t="shared" si="3"/>
        <v>0</v>
      </c>
      <c r="J40" s="135"/>
      <c r="K40" s="135"/>
      <c r="L40" s="132">
        <v>12</v>
      </c>
      <c r="M40" s="141">
        <f>S38+1</f>
        <v>46034</v>
      </c>
      <c r="N40" s="141">
        <f>M40+1</f>
        <v>46035</v>
      </c>
      <c r="O40" s="141">
        <f t="shared" ref="O40:Q40" si="108">N40+1</f>
        <v>46036</v>
      </c>
      <c r="P40" s="141">
        <f t="shared" si="108"/>
        <v>46037</v>
      </c>
      <c r="Q40" s="141">
        <f t="shared" si="108"/>
        <v>46038</v>
      </c>
      <c r="R40" s="142">
        <f>Q40+1</f>
        <v>46039</v>
      </c>
      <c r="S40" s="143">
        <f>R40+1</f>
        <v>46040</v>
      </c>
      <c r="T40" s="135">
        <f t="shared" ref="T40" si="109">COUNTIF(M41:S41,"★")</f>
        <v>0</v>
      </c>
      <c r="U40" s="135"/>
      <c r="V40" s="135" t="str">
        <f>TEXT(M40,"YYYY-MM")</f>
        <v>2026-01</v>
      </c>
      <c r="W40" s="140" cm="1">
        <f t="array" ref="W40">SUMPRODUCT((M40:S40&gt;=$N$8)*(M40:S40 &lt;= $N$9)*(TEXT(M40:S40,"yyyy-mm")=V40)*(M41:S41 = "●"))</f>
        <v>0</v>
      </c>
      <c r="X40" s="140" cm="1">
        <f t="array" ref="X40">SUMPRODUCT((R40:S40&gt;=$N$8)*(R40:S40 &lt;= $N$9)*(TEXT(R40:S40,"yyyy-mm")=V40)*(R41:S41 = "▲"))</f>
        <v>0</v>
      </c>
      <c r="Y40" s="140" cm="1">
        <f t="array" ref="Y40">SUMPRODUCT((M40:S40&gt;=$N$8)*(M40:S40 &lt;= $N$9)*(TEXT(M40:S40,"yyyy-mm")=V40)*(M41:S41 = "★"))</f>
        <v>0</v>
      </c>
      <c r="Z40" s="135"/>
      <c r="AA40" s="135"/>
      <c r="AB40" s="132">
        <v>28</v>
      </c>
      <c r="AC40" s="141">
        <f>AI38+1</f>
        <v>46146</v>
      </c>
      <c r="AD40" s="141">
        <f t="shared" ref="AD40:AI40" si="110">AC40+1</f>
        <v>46147</v>
      </c>
      <c r="AE40" s="141">
        <f t="shared" si="110"/>
        <v>46148</v>
      </c>
      <c r="AF40" s="141">
        <f t="shared" si="110"/>
        <v>46149</v>
      </c>
      <c r="AG40" s="141">
        <f t="shared" si="110"/>
        <v>46150</v>
      </c>
      <c r="AH40" s="142">
        <f t="shared" si="110"/>
        <v>46151</v>
      </c>
      <c r="AI40" s="143">
        <f t="shared" si="110"/>
        <v>46152</v>
      </c>
      <c r="AJ40" s="68">
        <f t="shared" ref="AJ40" si="111">COUNTIF(AC41:AI41,"★")</f>
        <v>0</v>
      </c>
      <c r="AK40" s="68"/>
      <c r="AL40" s="68" t="str">
        <f>TEXT(AC40,"YYYY-MM")</f>
        <v>2026-05</v>
      </c>
      <c r="AM40" s="69" cm="1">
        <f t="array" ref="AM40">SUMPRODUCT((AC40:AI40&gt;=$N$8)*(AC40:AI40 &lt;= $N$9)*(TEXT(AC40:AI40,"yyyy-mm")=AL40)*(AC41:AI41 = "●"))</f>
        <v>0</v>
      </c>
      <c r="AN40" s="69" cm="1">
        <f t="array" ref="AN40">SUMPRODUCT((AH40:AI40&gt;=$N$8)*(AH40:AI40 &lt;= $N$9)*(TEXT(AH40:AI40,"yyyy-mm")=AL40)*(AH41:AI41 = "▲"))</f>
        <v>0</v>
      </c>
      <c r="AO40" s="69" cm="1">
        <f t="array" ref="AO40">SUMPRODUCT((AC40:AI40&gt;=$N$8)*(AC40:AI40 &lt;= $N$9)*(TEXT(AC40:AI40,"yyyy-mm")=AL40)*(AC41:AI41 = "★"))</f>
        <v>0</v>
      </c>
      <c r="AP40" s="68"/>
      <c r="AQ40" s="19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3"/>
    </row>
    <row r="41" spans="1:55" s="8" customFormat="1" ht="19.5" customHeight="1" thickBot="1" x14ac:dyDescent="0.5">
      <c r="A41" s="4">
        <v>3</v>
      </c>
      <c r="B41" s="4">
        <v>31</v>
      </c>
      <c r="C41" s="18">
        <f t="shared" si="1"/>
        <v>46874</v>
      </c>
      <c r="D41" s="18">
        <f t="shared" si="2"/>
        <v>45989</v>
      </c>
      <c r="E41" s="4" t="str">
        <f t="shared" si="0"/>
        <v>2028-05</v>
      </c>
      <c r="F41" s="2">
        <f ca="1">SUMIF($V$160:$W$201,E41,$W$160:$W$201)</f>
        <v>0</v>
      </c>
      <c r="G41" s="2">
        <f ca="1">SUMIF($V$160:$X$201,E41,$X$160:$X$201)</f>
        <v>0</v>
      </c>
      <c r="H41" s="2">
        <f ca="1">SUMIF($V$160:$Y$201,E41,$Y$160:$Y$201)</f>
        <v>0</v>
      </c>
      <c r="I41" s="17">
        <f t="shared" si="3"/>
        <v>0</v>
      </c>
      <c r="J41" s="135"/>
      <c r="K41" s="135" t="str">
        <f t="shared" ref="K41" si="112">IF(U41&gt;=0.285,"OK","NG")</f>
        <v>NG</v>
      </c>
      <c r="L41" s="136"/>
      <c r="M41" s="144"/>
      <c r="N41" s="144"/>
      <c r="O41" s="144"/>
      <c r="P41" s="144"/>
      <c r="Q41" s="144"/>
      <c r="R41" s="145"/>
      <c r="S41" s="146"/>
      <c r="T41" s="135">
        <f t="shared" ref="T41" si="113">COUNTIF(M41:S41,"●")</f>
        <v>0</v>
      </c>
      <c r="U41" s="147">
        <f t="shared" ref="U41" si="114">IF(COUNTA(M41:S41)=0,-1,IF(OR(COUNTIF(M41:S41,"▲")&gt;6,AND(M40&lt;$N$9,$N$9&lt;S40)),0.285,IF(T40+T41=0,0,T41/(T41+T40))))</f>
        <v>-1</v>
      </c>
      <c r="V41" s="135" t="str">
        <f>TEXT(S40,"YYYY-MM")</f>
        <v>2026-01</v>
      </c>
      <c r="W41" s="140" cm="1">
        <f t="array" ref="W41">IF(V41=V40,0,SUMPRODUCT((M40:S40&gt;=$N$8)*(M40:S40 &lt;= $N$9)*(TEXT(M40:S40,"yyyy-mm")=V41)*(M41:S41 = "●")))</f>
        <v>0</v>
      </c>
      <c r="X41" s="140" cm="1">
        <f t="array" ref="X41">IF(V41=V40,0,SUMPRODUCT((M40:S40&gt;=$N$8)*(M40:S40 &lt;= $N$9)*(TEXT(M40:S40,"yyyy-mm")=V41)*(M41:S41 = "▲")))</f>
        <v>0</v>
      </c>
      <c r="Y41" s="140" cm="1">
        <f t="array" ref="Y41">IF(V41=V40,0,SUMPRODUCT((M40:S40&gt;=$N$8)*(M40:S40 &lt;= $N$9)*(TEXT(M40:S40,"yyyy-mm")=V41)*(M41:S41 = "★")))</f>
        <v>0</v>
      </c>
      <c r="Z41" s="135"/>
      <c r="AA41" s="135" t="str">
        <f t="shared" ref="AA41" si="115">IF(AK41&gt;=0.285,"OK","NG")</f>
        <v>NG</v>
      </c>
      <c r="AB41" s="136"/>
      <c r="AC41" s="144"/>
      <c r="AD41" s="144"/>
      <c r="AE41" s="144"/>
      <c r="AF41" s="144"/>
      <c r="AG41" s="144"/>
      <c r="AH41" s="145"/>
      <c r="AI41" s="146"/>
      <c r="AJ41" s="68">
        <f t="shared" ref="AJ41" si="116">COUNTIF(AC41:AI41,"●")</f>
        <v>0</v>
      </c>
      <c r="AK41" s="70">
        <f t="shared" ref="AK41" si="117">IF(COUNTA(AC41:AI41)=0,-1,IF(OR(COUNTIF(AC41:AI41,"▲")&gt;6,AND(AC40&lt;$N$9,$N$9&lt;AI40)),0.285,IF(AJ40+AJ41=0,0,AJ41/(AJ41+AJ40))))</f>
        <v>-1</v>
      </c>
      <c r="AL41" s="68" t="str">
        <f>TEXT(AI40,"YYYY-MM")</f>
        <v>2026-05</v>
      </c>
      <c r="AM41" s="69" cm="1">
        <f t="array" ref="AM41">IF(AL41=AL40,0,SUMPRODUCT((AC40:AI40&gt;=$N$8)*(AC40:AI40 &lt;= $N$9)*(TEXT(AC40:AI40,"yyyy-mm")=AL41)*(AC41:AI41 = "●")))</f>
        <v>0</v>
      </c>
      <c r="AN41" s="69" cm="1">
        <f t="array" ref="AN41">IF(AL41=AL40,0,SUMPRODUCT((AC40:AI40&gt;=$N$8)*(AC40:AI40 &lt;= $N$9)*(TEXT(AC40:AI40,"yyyy-mm")=AL41)*(AC41:AI41 = "▲")))</f>
        <v>0</v>
      </c>
      <c r="AO41" s="69" cm="1">
        <f t="array" ref="AO41">IF(AL41=AL40,0,SUMPRODUCT((AC40:AI40&gt;=$N$8)*(AC40:AI40 &lt;= $N$9)*(TEXT(AC40:AI40,"yyyy-mm")=AL41)*(AC41:AI41 = "★")))</f>
        <v>0</v>
      </c>
      <c r="AP41" s="68"/>
      <c r="AQ41" s="19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3"/>
    </row>
    <row r="42" spans="1:55" s="8" customFormat="1" ht="19.5" customHeight="1" x14ac:dyDescent="0.45">
      <c r="A42" s="4">
        <v>4</v>
      </c>
      <c r="B42" s="4">
        <v>32</v>
      </c>
      <c r="C42" s="18">
        <f t="shared" si="1"/>
        <v>46905</v>
      </c>
      <c r="D42" s="18">
        <f t="shared" si="2"/>
        <v>45989</v>
      </c>
      <c r="E42" s="4" t="str">
        <f t="shared" si="0"/>
        <v>2028-06</v>
      </c>
      <c r="F42" s="2">
        <f ca="1">SUMIF($V$160:$W$201,E42,$W$160:$W$201)+SUMIF($AL$160:$AM$201,E42,$AM$160:$AM$201)</f>
        <v>0</v>
      </c>
      <c r="G42" s="2">
        <f ca="1">SUMIF($V$160:$X$201,E42,$X$160:$X$201)+SUMIF($AL$160:$AN$201,E42,$AN$160:$AN$201)</f>
        <v>0</v>
      </c>
      <c r="H42" s="2">
        <f ca="1">SUMIF($V$160:$Y$201,E42,$Y$160:$Y$201)+SUMIF($AL$160:$AO$201,E42,$AO$160:$AO$201)</f>
        <v>0</v>
      </c>
      <c r="I42" s="17">
        <f t="shared" si="3"/>
        <v>0</v>
      </c>
      <c r="J42" s="135"/>
      <c r="K42" s="135"/>
      <c r="L42" s="132">
        <v>13</v>
      </c>
      <c r="M42" s="141">
        <f>S40+1</f>
        <v>46041</v>
      </c>
      <c r="N42" s="141">
        <f>M42+1</f>
        <v>46042</v>
      </c>
      <c r="O42" s="141">
        <f t="shared" ref="O42:Q42" si="118">N42+1</f>
        <v>46043</v>
      </c>
      <c r="P42" s="141">
        <f t="shared" si="118"/>
        <v>46044</v>
      </c>
      <c r="Q42" s="141">
        <f t="shared" si="118"/>
        <v>46045</v>
      </c>
      <c r="R42" s="142">
        <f>Q42+1</f>
        <v>46046</v>
      </c>
      <c r="S42" s="143">
        <f>R42+1</f>
        <v>46047</v>
      </c>
      <c r="T42" s="135">
        <f t="shared" ref="T42" si="119">COUNTIF(M43:S43,"★")</f>
        <v>0</v>
      </c>
      <c r="U42" s="135"/>
      <c r="V42" s="135" t="str">
        <f>TEXT(M42,"YYYY-MM")</f>
        <v>2026-01</v>
      </c>
      <c r="W42" s="140" cm="1">
        <f t="array" ref="W42">SUMPRODUCT((M42:S42&gt;=$N$8)*(M42:S42 &lt;= $N$9)*(TEXT(M42:S42,"yyyy-mm")=V42)*(M43:S43 = "●"))</f>
        <v>0</v>
      </c>
      <c r="X42" s="140" cm="1">
        <f t="array" ref="X42">SUMPRODUCT((R42:S42&gt;=$N$8)*(R42:S42 &lt;= $N$9)*(TEXT(R42:S42,"yyyy-mm")=V42)*(R43:S43 = "▲"))</f>
        <v>0</v>
      </c>
      <c r="Y42" s="140" cm="1">
        <f t="array" ref="Y42">SUMPRODUCT((M42:S42&gt;=$N$8)*(M42:S42 &lt;= $N$9)*(TEXT(M42:S42,"yyyy-mm")=V42)*(M43:S43 = "★"))</f>
        <v>0</v>
      </c>
      <c r="Z42" s="135"/>
      <c r="AA42" s="135"/>
      <c r="AB42" s="132">
        <v>29</v>
      </c>
      <c r="AC42" s="141">
        <f>AI40+1</f>
        <v>46153</v>
      </c>
      <c r="AD42" s="141">
        <f t="shared" ref="AD42:AI42" si="120">AC42+1</f>
        <v>46154</v>
      </c>
      <c r="AE42" s="141">
        <f t="shared" si="120"/>
        <v>46155</v>
      </c>
      <c r="AF42" s="141">
        <f t="shared" si="120"/>
        <v>46156</v>
      </c>
      <c r="AG42" s="141">
        <f t="shared" si="120"/>
        <v>46157</v>
      </c>
      <c r="AH42" s="142">
        <f t="shared" si="120"/>
        <v>46158</v>
      </c>
      <c r="AI42" s="143">
        <f t="shared" si="120"/>
        <v>46159</v>
      </c>
      <c r="AJ42" s="68">
        <f t="shared" ref="AJ42" si="121">COUNTIF(AC43:AI43,"★")</f>
        <v>0</v>
      </c>
      <c r="AK42" s="68"/>
      <c r="AL42" s="68" t="str">
        <f>TEXT(AC42,"YYYY-MM")</f>
        <v>2026-05</v>
      </c>
      <c r="AM42" s="69" cm="1">
        <f t="array" ref="AM42">SUMPRODUCT((AC42:AI42&gt;=$N$8)*(AC42:AI42 &lt;= $N$9)*(TEXT(AC42:AI42,"yyyy-mm")=AL42)*(AC43:AI43 = "●"))</f>
        <v>0</v>
      </c>
      <c r="AN42" s="69" cm="1">
        <f t="array" ref="AN42">SUMPRODUCT((AH42:AI42&gt;=$N$8)*(AH42:AI42 &lt;= $N$9)*(TEXT(AH42:AI42,"yyyy-mm")=AL42)*(AH43:AI43 = "▲"))</f>
        <v>0</v>
      </c>
      <c r="AO42" s="69" cm="1">
        <f t="array" ref="AO42">SUMPRODUCT((AC42:AI42&gt;=$N$8)*(AC42:AI42 &lt;= $N$9)*(TEXT(AC42:AI42,"yyyy-mm")=AL42)*(AC43:AI43 = "★"))</f>
        <v>0</v>
      </c>
      <c r="AP42" s="68"/>
      <c r="AQ42" s="19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3"/>
    </row>
    <row r="43" spans="1:55" s="8" customFormat="1" ht="19.5" customHeight="1" thickBot="1" x14ac:dyDescent="0.5">
      <c r="A43" s="4">
        <v>5</v>
      </c>
      <c r="B43" s="4">
        <v>33</v>
      </c>
      <c r="C43" s="18">
        <f t="shared" si="1"/>
        <v>46935</v>
      </c>
      <c r="D43" s="18">
        <f t="shared" si="2"/>
        <v>45989</v>
      </c>
      <c r="E43" s="4" t="str">
        <f t="shared" si="0"/>
        <v>2028-07</v>
      </c>
      <c r="F43" s="2">
        <f ca="1">SUMIF($V$160:$W$201,E43,$W$160:$W$201)+SUMIF($AL$160:$AM$201,E43,$AM$160:$AM$201)</f>
        <v>0</v>
      </c>
      <c r="G43" s="2">
        <f ca="1">SUMIF($V$160:$X$201,E43,$X$160:$X$201)+SUMIF($AL$160:$AN$201,E43,$AN$160:$AN$201)</f>
        <v>0</v>
      </c>
      <c r="H43" s="2">
        <f ca="1">SUMIF($V$160:$Y$201,E43,$Y$160:$Y$201)+SUMIF($AL$160:$AO$201,E43,$AO$160:$AO$201)</f>
        <v>0</v>
      </c>
      <c r="I43" s="17">
        <f t="shared" si="3"/>
        <v>0</v>
      </c>
      <c r="J43" s="135"/>
      <c r="K43" s="135" t="str">
        <f t="shared" ref="K43" si="122">IF(U43&gt;=0.285,"OK","NG")</f>
        <v>NG</v>
      </c>
      <c r="L43" s="136"/>
      <c r="M43" s="144"/>
      <c r="N43" s="144"/>
      <c r="O43" s="144"/>
      <c r="P43" s="144"/>
      <c r="Q43" s="144"/>
      <c r="R43" s="145"/>
      <c r="S43" s="146"/>
      <c r="T43" s="135">
        <f t="shared" ref="T43" si="123">COUNTIF(M43:S43,"●")</f>
        <v>0</v>
      </c>
      <c r="U43" s="147">
        <f t="shared" ref="U43" si="124">IF(COUNTA(M43:S43)=0,-1,IF(OR(COUNTIF(M43:S43,"▲")&gt;6,AND(M42&lt;$N$9,$N$9&lt;S42)),0.285,IF(T42+T43=0,0,T43/(T43+T42))))</f>
        <v>-1</v>
      </c>
      <c r="V43" s="135" t="str">
        <f>TEXT(S42,"YYYY-MM")</f>
        <v>2026-01</v>
      </c>
      <c r="W43" s="140" cm="1">
        <f t="array" ref="W43">IF(V43=V42,0,SUMPRODUCT((M42:S42&gt;=$N$8)*(M42:S42 &lt;= $N$9)*(TEXT(M42:S42,"yyyy-mm")=V43)*(M43:S43 = "●")))</f>
        <v>0</v>
      </c>
      <c r="X43" s="140" cm="1">
        <f t="array" ref="X43">IF(V43=V42,0,SUMPRODUCT((M42:S42&gt;=$N$8)*(M42:S42 &lt;= $N$9)*(TEXT(M42:S42,"yyyy-mm")=V43)*(M43:S43 = "▲")))</f>
        <v>0</v>
      </c>
      <c r="Y43" s="140" cm="1">
        <f t="array" ref="Y43">IF(V43=V42,0,SUMPRODUCT((M42:S42&gt;=$N$8)*(M42:S42 &lt;= $N$9)*(TEXT(M42:S42,"yyyy-mm")=V43)*(M43:S43 = "★")))</f>
        <v>0</v>
      </c>
      <c r="Z43" s="135"/>
      <c r="AA43" s="135" t="str">
        <f t="shared" ref="AA43" si="125">IF(AK43&gt;=0.285,"OK","NG")</f>
        <v>NG</v>
      </c>
      <c r="AB43" s="136"/>
      <c r="AC43" s="144"/>
      <c r="AD43" s="144"/>
      <c r="AE43" s="144"/>
      <c r="AF43" s="144"/>
      <c r="AG43" s="144"/>
      <c r="AH43" s="145"/>
      <c r="AI43" s="146"/>
      <c r="AJ43" s="68">
        <f t="shared" ref="AJ43" si="126">COUNTIF(AC43:AI43,"●")</f>
        <v>0</v>
      </c>
      <c r="AK43" s="70">
        <f t="shared" ref="AK43" si="127">IF(COUNTA(AC43:AI43)=0,-1,IF(OR(COUNTIF(AC43:AI43,"▲")&gt;6,AND(AC42&lt;$N$9,$N$9&lt;AI42)),0.285,IF(AJ42+AJ43=0,0,AJ43/(AJ43+AJ42))))</f>
        <v>-1</v>
      </c>
      <c r="AL43" s="68" t="str">
        <f>TEXT(AI42,"YYYY-MM")</f>
        <v>2026-05</v>
      </c>
      <c r="AM43" s="69" cm="1">
        <f t="array" ref="AM43">IF(AL43=AL42,0,SUMPRODUCT((AC42:AI42&gt;=$N$8)*(AC42:AI42 &lt;= $N$9)*(TEXT(AC42:AI42,"yyyy-mm")=AL43)*(AC43:AI43 = "●")))</f>
        <v>0</v>
      </c>
      <c r="AN43" s="69" cm="1">
        <f t="array" ref="AN43">IF(AL43=AL42,0,SUMPRODUCT((AC42:AI42&gt;=$N$8)*(AC42:AI42 &lt;= $N$9)*(TEXT(AC42:AI42,"yyyy-mm")=AL43)*(AC43:AI43 = "▲")))</f>
        <v>0</v>
      </c>
      <c r="AO43" s="69" cm="1">
        <f t="array" ref="AO43">IF(AL43=AL42,0,SUMPRODUCT((AC42:AI42&gt;=$N$8)*(AC42:AI42 &lt;= $N$9)*(TEXT(AC42:AI42,"yyyy-mm")=AL43)*(AC43:AI43 = "★")))</f>
        <v>0</v>
      </c>
      <c r="AP43" s="68"/>
      <c r="AQ43" s="19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3"/>
    </row>
    <row r="44" spans="1:55" s="8" customFormat="1" ht="19.5" customHeight="1" x14ac:dyDescent="0.45">
      <c r="A44" s="4">
        <v>1</v>
      </c>
      <c r="B44" s="4">
        <v>34</v>
      </c>
      <c r="C44" s="18">
        <f t="shared" si="1"/>
        <v>46966</v>
      </c>
      <c r="D44" s="18">
        <f t="shared" si="2"/>
        <v>45989</v>
      </c>
      <c r="E44" s="4" t="str">
        <f t="shared" si="0"/>
        <v>2028-08</v>
      </c>
      <c r="F44" s="2">
        <f ca="1">SUMIF($V$160:$W$201,E44,$W$160:$W$201)+SUMIF($AL$160:$AM$201,E44,$AM$160:$AM$201)</f>
        <v>0</v>
      </c>
      <c r="G44" s="2">
        <f ca="1">SUMIF($V$160:$X$201,E44,$X$160:$X$201)+SUMIF($AL$160:$AN$201,E44,$AN$160:$AN$201)</f>
        <v>0</v>
      </c>
      <c r="H44" s="2">
        <f ca="1">SUMIF($V$160:$Y$201,E44,$Y$160:$Y$201)+SUMIF($AL$160:$AO$201,E44,$AO$160:$AO$201)</f>
        <v>0</v>
      </c>
      <c r="I44" s="17">
        <f t="shared" si="3"/>
        <v>0</v>
      </c>
      <c r="J44" s="135"/>
      <c r="K44" s="135"/>
      <c r="L44" s="132">
        <v>14</v>
      </c>
      <c r="M44" s="141">
        <f>S42+1</f>
        <v>46048</v>
      </c>
      <c r="N44" s="141">
        <f>M44+1</f>
        <v>46049</v>
      </c>
      <c r="O44" s="141">
        <f t="shared" ref="O44:Q44" si="128">N44+1</f>
        <v>46050</v>
      </c>
      <c r="P44" s="141">
        <f t="shared" si="128"/>
        <v>46051</v>
      </c>
      <c r="Q44" s="141">
        <f t="shared" si="128"/>
        <v>46052</v>
      </c>
      <c r="R44" s="142">
        <f>Q44+1</f>
        <v>46053</v>
      </c>
      <c r="S44" s="143">
        <f>R44+1</f>
        <v>46054</v>
      </c>
      <c r="T44" s="135">
        <f t="shared" ref="T44" si="129">COUNTIF(M45:S45,"★")</f>
        <v>0</v>
      </c>
      <c r="U44" s="135"/>
      <c r="V44" s="135" t="str">
        <f>TEXT(M44,"YYYY-MM")</f>
        <v>2026-01</v>
      </c>
      <c r="W44" s="140" cm="1">
        <f t="array" ref="W44">SUMPRODUCT((M44:S44&gt;=$N$8)*(M44:S44 &lt;= $N$9)*(TEXT(M44:S44,"yyyy-mm")=V44)*(M45:S45 = "●"))</f>
        <v>0</v>
      </c>
      <c r="X44" s="140" cm="1">
        <f t="array" ref="X44">SUMPRODUCT((R44:S44&gt;=$N$8)*(R44:S44 &lt;= $N$9)*(TEXT(R44:S44,"yyyy-mm")=V44)*(R45:S45 = "▲"))</f>
        <v>0</v>
      </c>
      <c r="Y44" s="140" cm="1">
        <f t="array" ref="Y44">SUMPRODUCT((M44:S44&gt;=$N$8)*(M44:S44 &lt;= $N$9)*(TEXT(M44:S44,"yyyy-mm")=V44)*(M45:S45 = "★"))</f>
        <v>0</v>
      </c>
      <c r="Z44" s="135"/>
      <c r="AA44" s="135"/>
      <c r="AB44" s="132">
        <v>30</v>
      </c>
      <c r="AC44" s="141">
        <f>AI42+1</f>
        <v>46160</v>
      </c>
      <c r="AD44" s="141">
        <f t="shared" ref="AD44:AI44" si="130">AC44+1</f>
        <v>46161</v>
      </c>
      <c r="AE44" s="141">
        <f t="shared" si="130"/>
        <v>46162</v>
      </c>
      <c r="AF44" s="141">
        <f t="shared" si="130"/>
        <v>46163</v>
      </c>
      <c r="AG44" s="141">
        <f t="shared" si="130"/>
        <v>46164</v>
      </c>
      <c r="AH44" s="142">
        <f t="shared" si="130"/>
        <v>46165</v>
      </c>
      <c r="AI44" s="143">
        <f t="shared" si="130"/>
        <v>46166</v>
      </c>
      <c r="AJ44" s="68">
        <f t="shared" ref="AJ44" si="131">COUNTIF(AC45:AI45,"★")</f>
        <v>0</v>
      </c>
      <c r="AK44" s="68"/>
      <c r="AL44" s="68" t="str">
        <f>TEXT(AC44,"YYYY-MM")</f>
        <v>2026-05</v>
      </c>
      <c r="AM44" s="69" cm="1">
        <f t="array" ref="AM44">SUMPRODUCT((AC44:AI44&gt;=$N$8)*(AC44:AI44 &lt;= $N$9)*(TEXT(AC44:AI44,"yyyy-mm")=AL44)*(AC45:AI45 = "●"))</f>
        <v>0</v>
      </c>
      <c r="AN44" s="69" cm="1">
        <f t="array" ref="AN44">SUMPRODUCT((AH44:AI44&gt;=$N$8)*(AH44:AI44 &lt;= $N$9)*(TEXT(AH44:AI44,"yyyy-mm")=AL44)*(AH45:AI45 = "▲"))</f>
        <v>0</v>
      </c>
      <c r="AO44" s="69" cm="1">
        <f t="array" ref="AO44">SUMPRODUCT((AC44:AI44&gt;=$N$8)*(AC44:AI44 &lt;= $N$9)*(TEXT(AC44:AI44,"yyyy-mm")=AL44)*(AC45:AI45 = "★"))</f>
        <v>0</v>
      </c>
      <c r="AP44" s="68"/>
      <c r="AQ44" s="19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3"/>
    </row>
    <row r="45" spans="1:55" s="8" customFormat="1" ht="19.5" customHeight="1" thickBot="1" x14ac:dyDescent="0.5">
      <c r="A45" s="4">
        <v>2</v>
      </c>
      <c r="B45" s="4">
        <v>35</v>
      </c>
      <c r="C45" s="18">
        <f t="shared" si="1"/>
        <v>46997</v>
      </c>
      <c r="D45" s="18">
        <f t="shared" si="2"/>
        <v>45989</v>
      </c>
      <c r="E45" s="4" t="str">
        <f t="shared" si="0"/>
        <v>2028-09</v>
      </c>
      <c r="F45" s="2">
        <f ca="1">SUMIF($AL$160:$AM$201,E45,$AM$160:$AM$201)</f>
        <v>0</v>
      </c>
      <c r="G45" s="2">
        <f ca="1">SUMIF($AL$160:$AN$201,E45,$AN$160:$AN$201)</f>
        <v>0</v>
      </c>
      <c r="H45" s="2">
        <f ca="1">SUMIF($AL$160:$AO$201,E45,$AO$160:$AO$201)</f>
        <v>0</v>
      </c>
      <c r="I45" s="17">
        <f t="shared" si="3"/>
        <v>0</v>
      </c>
      <c r="J45" s="135"/>
      <c r="K45" s="135" t="str">
        <f t="shared" ref="K45" si="132">IF(U45&gt;=0.285,"OK","NG")</f>
        <v>NG</v>
      </c>
      <c r="L45" s="136"/>
      <c r="M45" s="144"/>
      <c r="N45" s="144"/>
      <c r="O45" s="144"/>
      <c r="P45" s="144"/>
      <c r="Q45" s="144"/>
      <c r="R45" s="145"/>
      <c r="S45" s="146"/>
      <c r="T45" s="135">
        <f t="shared" ref="T45" si="133">COUNTIF(M45:S45,"●")</f>
        <v>0</v>
      </c>
      <c r="U45" s="147">
        <f t="shared" ref="U45" si="134">IF(COUNTA(M45:S45)=0,-1,IF(OR(COUNTIF(M45:S45,"▲")&gt;6,AND(M44&lt;$N$9,$N$9&lt;S44)),0.285,IF(T44+T45=0,0,T45/(T45+T44))))</f>
        <v>-1</v>
      </c>
      <c r="V45" s="135" t="str">
        <f>TEXT(S44,"YYYY-MM")</f>
        <v>2026-02</v>
      </c>
      <c r="W45" s="140" cm="1">
        <f t="array" ref="W45">IF(V45=V44,0,SUMPRODUCT((M44:S44&gt;=$N$8)*(M44:S44 &lt;= $N$9)*(TEXT(M44:S44,"yyyy-mm")=V45)*(M45:S45 = "●")))</f>
        <v>0</v>
      </c>
      <c r="X45" s="140" cm="1">
        <f t="array" ref="X45">IF(V45=V44,0,SUMPRODUCT((M44:S44&gt;=$N$8)*(M44:S44 &lt;= $N$9)*(TEXT(M44:S44,"yyyy-mm")=V45)*(M45:S45 = "▲")))</f>
        <v>0</v>
      </c>
      <c r="Y45" s="140" cm="1">
        <f t="array" ref="Y45">IF(V45=V44,0,SUMPRODUCT((M44:S44&gt;=$N$8)*(M44:S44 &lt;= $N$9)*(TEXT(M44:S44,"yyyy-mm")=V45)*(M45:S45 = "★")))</f>
        <v>0</v>
      </c>
      <c r="Z45" s="135"/>
      <c r="AA45" s="135" t="str">
        <f t="shared" ref="AA45" si="135">IF(AK45&gt;=0.285,"OK","NG")</f>
        <v>NG</v>
      </c>
      <c r="AB45" s="136"/>
      <c r="AC45" s="144"/>
      <c r="AD45" s="144"/>
      <c r="AE45" s="144"/>
      <c r="AF45" s="144"/>
      <c r="AG45" s="144"/>
      <c r="AH45" s="145"/>
      <c r="AI45" s="146"/>
      <c r="AJ45" s="68">
        <f t="shared" ref="AJ45" si="136">COUNTIF(AC45:AI45,"●")</f>
        <v>0</v>
      </c>
      <c r="AK45" s="70">
        <f t="shared" ref="AK45" si="137">IF(COUNTA(AC45:AI45)=0,-1,IF(OR(COUNTIF(AC45:AI45,"▲")&gt;6,AND(AC44&lt;$N$9,$N$9&lt;AI44)),0.285,IF(AJ44+AJ45=0,0,AJ45/(AJ45+AJ44))))</f>
        <v>-1</v>
      </c>
      <c r="AL45" s="68" t="str">
        <f>TEXT(AI44,"YYYY-MM")</f>
        <v>2026-05</v>
      </c>
      <c r="AM45" s="69" cm="1">
        <f t="array" ref="AM45">IF(AL45=AL44,0,SUMPRODUCT((AC44:AI44&gt;=$N$8)*(AC44:AI44 &lt;= $N$9)*(TEXT(AC44:AI44,"yyyy-mm")=AL45)*(AC45:AI45 = "●")))</f>
        <v>0</v>
      </c>
      <c r="AN45" s="69" cm="1">
        <f t="array" ref="AN45">IF(AL45=AL44,0,SUMPRODUCT((AC44:AI44&gt;=$N$8)*(AC44:AI44 &lt;= $N$9)*(TEXT(AC44:AI44,"yyyy-mm")=AL45)*(AC45:AI45 = "▲")))</f>
        <v>0</v>
      </c>
      <c r="AO45" s="69" cm="1">
        <f t="array" ref="AO45">IF(AL45=AL44,0,SUMPRODUCT((AC44:AI44&gt;=$N$8)*(AC44:AI44 &lt;= $N$9)*(TEXT(AC44:AI44,"yyyy-mm")=AL45)*(AC45:AI45 = "★")))</f>
        <v>0</v>
      </c>
      <c r="AP45" s="68"/>
      <c r="AQ45" s="19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3"/>
    </row>
    <row r="46" spans="1:55" s="8" customFormat="1" ht="19.5" customHeight="1" x14ac:dyDescent="0.45">
      <c r="A46" s="4">
        <v>3</v>
      </c>
      <c r="B46" s="4">
        <v>36</v>
      </c>
      <c r="C46" s="18">
        <f t="shared" si="1"/>
        <v>47027</v>
      </c>
      <c r="D46" s="18">
        <f t="shared" si="2"/>
        <v>45989</v>
      </c>
      <c r="E46" s="4" t="str">
        <f t="shared" si="0"/>
        <v>2028-10</v>
      </c>
      <c r="F46" s="2">
        <f ca="1">SUMIF($AL$160:$AM$201,E46,$AM$160:$AM$201)</f>
        <v>0</v>
      </c>
      <c r="G46" s="2">
        <f ca="1">SUMIF($AL$160:$AN$201,E46,$AN$160:$AN$201)</f>
        <v>0</v>
      </c>
      <c r="H46" s="2">
        <f ca="1">SUMIF($AL$160:$AO$201,E46,$AO$160:$AO$201)</f>
        <v>0</v>
      </c>
      <c r="I46" s="17">
        <f t="shared" si="3"/>
        <v>0</v>
      </c>
      <c r="J46" s="135"/>
      <c r="K46" s="135"/>
      <c r="L46" s="132">
        <v>15</v>
      </c>
      <c r="M46" s="141">
        <f>S44+1</f>
        <v>46055</v>
      </c>
      <c r="N46" s="141">
        <f>M46+1</f>
        <v>46056</v>
      </c>
      <c r="O46" s="141">
        <f t="shared" ref="O46:Q46" si="138">N46+1</f>
        <v>46057</v>
      </c>
      <c r="P46" s="141">
        <f t="shared" si="138"/>
        <v>46058</v>
      </c>
      <c r="Q46" s="141">
        <f t="shared" si="138"/>
        <v>46059</v>
      </c>
      <c r="R46" s="142">
        <f>Q46+1</f>
        <v>46060</v>
      </c>
      <c r="S46" s="143">
        <f>R46+1</f>
        <v>46061</v>
      </c>
      <c r="T46" s="135">
        <f t="shared" ref="T46" si="139">COUNTIF(M47:S47,"★")</f>
        <v>0</v>
      </c>
      <c r="U46" s="135"/>
      <c r="V46" s="135" t="str">
        <f>TEXT(M46,"YYYY-MM")</f>
        <v>2026-02</v>
      </c>
      <c r="W46" s="140" cm="1">
        <f t="array" ref="W46">SUMPRODUCT((M46:S46&gt;=$N$8)*(M46:S46 &lt;= $N$9)*(TEXT(M46:S46,"yyyy-mm")=V46)*(M47:S47 = "●"))</f>
        <v>0</v>
      </c>
      <c r="X46" s="140" cm="1">
        <f t="array" ref="X46">SUMPRODUCT((R46:S46&gt;=$N$8)*(R46:S46 &lt;= $N$9)*(TEXT(R46:S46,"yyyy-mm")=V46)*(R47:S47 = "▲"))</f>
        <v>0</v>
      </c>
      <c r="Y46" s="140" cm="1">
        <f t="array" ref="Y46">SUMPRODUCT((M46:S46&gt;=$N$8)*(M46:S46 &lt;= $N$9)*(TEXT(M46:S46,"yyyy-mm")=V46)*(M47:S47 = "★"))</f>
        <v>0</v>
      </c>
      <c r="Z46" s="135"/>
      <c r="AA46" s="135"/>
      <c r="AB46" s="132">
        <v>31</v>
      </c>
      <c r="AC46" s="141">
        <f>AI44+1</f>
        <v>46167</v>
      </c>
      <c r="AD46" s="141">
        <f t="shared" ref="AD46:AI46" si="140">AC46+1</f>
        <v>46168</v>
      </c>
      <c r="AE46" s="141">
        <f t="shared" si="140"/>
        <v>46169</v>
      </c>
      <c r="AF46" s="141">
        <f t="shared" si="140"/>
        <v>46170</v>
      </c>
      <c r="AG46" s="141">
        <f t="shared" si="140"/>
        <v>46171</v>
      </c>
      <c r="AH46" s="142">
        <f t="shared" si="140"/>
        <v>46172</v>
      </c>
      <c r="AI46" s="143">
        <f t="shared" si="140"/>
        <v>46173</v>
      </c>
      <c r="AJ46" s="68">
        <f t="shared" ref="AJ46" si="141">COUNTIF(AC47:AI47,"★")</f>
        <v>0</v>
      </c>
      <c r="AK46" s="68"/>
      <c r="AL46" s="68" t="str">
        <f>TEXT(AC46,"YYYY-MM")</f>
        <v>2026-05</v>
      </c>
      <c r="AM46" s="69" cm="1">
        <f t="array" ref="AM46">SUMPRODUCT((AC46:AI46&gt;=$N$8)*(AC46:AI46 &lt;= $N$9)*(TEXT(AC46:AI46,"yyyy-mm")=AL46)*(AC47:AI47 = "●"))</f>
        <v>0</v>
      </c>
      <c r="AN46" s="69" cm="1">
        <f t="array" ref="AN46">SUMPRODUCT((AH46:AI46&gt;=$N$8)*(AH46:AI46 &lt;= $N$9)*(TEXT(AH46:AI46,"yyyy-mm")=AL46)*(AH47:AI47 = "▲"))</f>
        <v>0</v>
      </c>
      <c r="AO46" s="69" cm="1">
        <f t="array" ref="AO46">SUMPRODUCT((AC46:AI46&gt;=$N$8)*(AC46:AI46 &lt;= $N$9)*(TEXT(AC46:AI46,"yyyy-mm")=AL46)*(AC47:AI47 = "★"))</f>
        <v>0</v>
      </c>
      <c r="AP46" s="68"/>
      <c r="AQ46" s="19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3"/>
    </row>
    <row r="47" spans="1:55" s="8" customFormat="1" ht="19.5" customHeight="1" thickBot="1" x14ac:dyDescent="0.5">
      <c r="A47" s="4"/>
      <c r="B47" s="4"/>
      <c r="C47" s="4"/>
      <c r="D47" s="4"/>
      <c r="E47" s="4"/>
      <c r="F47" s="2">
        <f ca="1">SUM(F10:F46)</f>
        <v>0</v>
      </c>
      <c r="G47" s="2">
        <f ca="1">SUM(G10:G46)</f>
        <v>0</v>
      </c>
      <c r="H47" s="2">
        <f ca="1">SUM(H10:H46)</f>
        <v>0</v>
      </c>
      <c r="I47" s="4" t="e">
        <f ca="1">AVERAGEIF(I10:I46,"&gt;0")</f>
        <v>#DIV/0!</v>
      </c>
      <c r="J47" s="135"/>
      <c r="K47" s="135" t="str">
        <f t="shared" ref="K47" si="142">IF(U47&gt;=0.285,"OK","NG")</f>
        <v>NG</v>
      </c>
      <c r="L47" s="136"/>
      <c r="M47" s="144"/>
      <c r="N47" s="144"/>
      <c r="O47" s="144"/>
      <c r="P47" s="144"/>
      <c r="Q47" s="144"/>
      <c r="R47" s="145"/>
      <c r="S47" s="146"/>
      <c r="T47" s="135">
        <f t="shared" ref="T47" si="143">COUNTIF(M47:S47,"●")</f>
        <v>0</v>
      </c>
      <c r="U47" s="147">
        <f t="shared" ref="U47" si="144">IF(COUNTA(M47:S47)=0,-1,IF(OR(COUNTIF(M47:S47,"▲")&gt;6,AND(M46&lt;$N$9,$N$9&lt;S46)),0.285,IF(T46+T47=0,0,T47/(T47+T46))))</f>
        <v>-1</v>
      </c>
      <c r="V47" s="135" t="str">
        <f>TEXT(S46,"YYYY-MM")</f>
        <v>2026-02</v>
      </c>
      <c r="W47" s="140" cm="1">
        <f t="array" ref="W47">IF(V47=V46,0,SUMPRODUCT((M46:S46&gt;=$N$8)*(M46:S46 &lt;= $N$9)*(TEXT(M46:S46,"yyyy-mm")=V47)*(M47:S47 = "●")))</f>
        <v>0</v>
      </c>
      <c r="X47" s="140" cm="1">
        <f t="array" ref="X47">IF(V47=V46,0,SUMPRODUCT((M46:S46&gt;=$N$8)*(M46:S46 &lt;= $N$9)*(TEXT(M46:S46,"yyyy-mm")=V47)*(M47:S47 = "▲")))</f>
        <v>0</v>
      </c>
      <c r="Y47" s="140" cm="1">
        <f t="array" ref="Y47">IF(V47=V46,0,SUMPRODUCT((M46:S46&gt;=$N$8)*(M46:S46 &lt;= $N$9)*(TEXT(M46:S46,"yyyy-mm")=V47)*(M47:S47 = "★")))</f>
        <v>0</v>
      </c>
      <c r="Z47" s="135"/>
      <c r="AA47" s="135" t="str">
        <f t="shared" ref="AA47" si="145">IF(AK47&gt;=0.285,"OK","NG")</f>
        <v>NG</v>
      </c>
      <c r="AB47" s="136"/>
      <c r="AC47" s="144"/>
      <c r="AD47" s="144"/>
      <c r="AE47" s="144"/>
      <c r="AF47" s="144"/>
      <c r="AG47" s="144"/>
      <c r="AH47" s="145"/>
      <c r="AI47" s="146"/>
      <c r="AJ47" s="68">
        <f t="shared" ref="AJ47" si="146">COUNTIF(AC47:AI47,"●")</f>
        <v>0</v>
      </c>
      <c r="AK47" s="70">
        <f t="shared" ref="AK47" si="147">IF(COUNTA(AC47:AI47)=0,-1,IF(OR(COUNTIF(AC47:AI47,"▲")&gt;6,AND(AC46&lt;$N$9,$N$9&lt;AI46)),0.285,IF(AJ46+AJ47=0,0,AJ47/(AJ47+AJ46))))</f>
        <v>-1</v>
      </c>
      <c r="AL47" s="68" t="str">
        <f>TEXT(AI46,"YYYY-MM")</f>
        <v>2026-05</v>
      </c>
      <c r="AM47" s="69" cm="1">
        <f t="array" ref="AM47">IF(AL47=AL46,0,SUMPRODUCT((AC46:AI46&gt;=$N$8)*(AC46:AI46 &lt;= $N$9)*(TEXT(AC46:AI46,"yyyy-mm")=AL47)*(AC47:AI47 = "●")))</f>
        <v>0</v>
      </c>
      <c r="AN47" s="69" cm="1">
        <f t="array" ref="AN47">IF(AL47=AL46,0,SUMPRODUCT((AC46:AI46&gt;=$N$8)*(AC46:AI46 &lt;= $N$9)*(TEXT(AC46:AI46,"yyyy-mm")=AL47)*(AC47:AI47 = "▲")))</f>
        <v>0</v>
      </c>
      <c r="AO47" s="69" cm="1">
        <f t="array" ref="AO47">IF(AL47=AL46,0,SUMPRODUCT((AC46:AI46&gt;=$N$8)*(AC46:AI46 &lt;= $N$9)*(TEXT(AC46:AI46,"yyyy-mm")=AL47)*(AC47:AI47 = "★")))</f>
        <v>0</v>
      </c>
      <c r="AP47" s="68"/>
      <c r="AQ47" s="19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3"/>
    </row>
    <row r="48" spans="1:55" s="8" customFormat="1" ht="19.5" customHeight="1" x14ac:dyDescent="0.45">
      <c r="A48" s="4"/>
      <c r="B48" s="4"/>
      <c r="C48" s="4"/>
      <c r="D48" s="4"/>
      <c r="E48" s="4"/>
      <c r="F48" s="4"/>
      <c r="G48" s="4"/>
      <c r="H48" s="4"/>
      <c r="I48" s="4"/>
      <c r="J48" s="135"/>
      <c r="K48" s="135"/>
      <c r="L48" s="132">
        <v>16</v>
      </c>
      <c r="M48" s="141">
        <f>S46+1</f>
        <v>46062</v>
      </c>
      <c r="N48" s="141">
        <f>M48+1</f>
        <v>46063</v>
      </c>
      <c r="O48" s="141">
        <f t="shared" ref="O48:Q48" si="148">N48+1</f>
        <v>46064</v>
      </c>
      <c r="P48" s="141">
        <f t="shared" si="148"/>
        <v>46065</v>
      </c>
      <c r="Q48" s="141">
        <f t="shared" si="148"/>
        <v>46066</v>
      </c>
      <c r="R48" s="142">
        <f>Q48+1</f>
        <v>46067</v>
      </c>
      <c r="S48" s="143">
        <f>R48+1</f>
        <v>46068</v>
      </c>
      <c r="T48" s="135">
        <f t="shared" ref="T48" si="149">COUNTIF(M49:S49,"★")</f>
        <v>0</v>
      </c>
      <c r="U48" s="135"/>
      <c r="V48" s="135" t="str">
        <f>TEXT(M48,"YYYY-MM")</f>
        <v>2026-02</v>
      </c>
      <c r="W48" s="140" cm="1">
        <f t="array" ref="W48">SUMPRODUCT((M48:S48&gt;=$N$8)*(M48:S48 &lt;= $N$9)*(TEXT(M48:S48,"yyyy-mm")=V48)*(M49:S49 = "●"))</f>
        <v>0</v>
      </c>
      <c r="X48" s="140" cm="1">
        <f t="array" ref="X48">SUMPRODUCT((R48:S48&gt;=$N$8)*(R48:S48 &lt;= $N$9)*(TEXT(R48:S48,"yyyy-mm")=V48)*(R49:S49 = "▲"))</f>
        <v>0</v>
      </c>
      <c r="Y48" s="140" cm="1">
        <f t="array" ref="Y48">SUMPRODUCT((M48:S48&gt;=$N$8)*(M48:S48 &lt;= $N$9)*(TEXT(M48:S48,"yyyy-mm")=V48)*(M49:S49 = "★"))</f>
        <v>0</v>
      </c>
      <c r="Z48" s="135"/>
      <c r="AA48" s="135"/>
      <c r="AB48" s="132">
        <v>32</v>
      </c>
      <c r="AC48" s="141">
        <f>AI46+1</f>
        <v>46174</v>
      </c>
      <c r="AD48" s="141">
        <f t="shared" ref="AD48:AI48" si="150">AC48+1</f>
        <v>46175</v>
      </c>
      <c r="AE48" s="141">
        <f t="shared" si="150"/>
        <v>46176</v>
      </c>
      <c r="AF48" s="141">
        <f t="shared" si="150"/>
        <v>46177</v>
      </c>
      <c r="AG48" s="141">
        <f t="shared" si="150"/>
        <v>46178</v>
      </c>
      <c r="AH48" s="142">
        <f t="shared" si="150"/>
        <v>46179</v>
      </c>
      <c r="AI48" s="143">
        <f t="shared" si="150"/>
        <v>46180</v>
      </c>
      <c r="AJ48" s="68">
        <f t="shared" ref="AJ48" si="151">COUNTIF(AC49:AI49,"★")</f>
        <v>0</v>
      </c>
      <c r="AK48" s="68"/>
      <c r="AL48" s="68" t="str">
        <f>TEXT(AC48,"YYYY-MM")</f>
        <v>2026-06</v>
      </c>
      <c r="AM48" s="69" cm="1">
        <f t="array" ref="AM48">SUMPRODUCT((AC48:AI48&gt;=$N$8)*(AC48:AI48 &lt;= $N$9)*(TEXT(AC48:AI48,"yyyy-mm")=AL48)*(AC49:AI49 = "●"))</f>
        <v>0</v>
      </c>
      <c r="AN48" s="69" cm="1">
        <f t="array" ref="AN48">SUMPRODUCT((AH48:AI48&gt;=$N$8)*(AH48:AI48 &lt;= $N$9)*(TEXT(AH48:AI48,"yyyy-mm")=AL48)*(AH49:AI49 = "▲"))</f>
        <v>0</v>
      </c>
      <c r="AO48" s="69" cm="1">
        <f t="array" ref="AO48">SUMPRODUCT((AC48:AI48&gt;=$N$8)*(AC48:AI48 &lt;= $N$9)*(TEXT(AC48:AI48,"yyyy-mm")=AL48)*(AC49:AI49 = "★"))</f>
        <v>0</v>
      </c>
      <c r="AP48" s="65"/>
      <c r="AQ48" s="7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3"/>
    </row>
    <row r="49" spans="1:55" s="8" customFormat="1" ht="19.5" customHeight="1" thickBot="1" x14ac:dyDescent="0.5">
      <c r="A49" s="4"/>
      <c r="B49" s="4"/>
      <c r="C49" s="4"/>
      <c r="D49" s="4"/>
      <c r="E49" s="4"/>
      <c r="F49" s="4"/>
      <c r="G49" s="4"/>
      <c r="H49" s="4"/>
      <c r="I49" s="4"/>
      <c r="J49" s="135"/>
      <c r="K49" s="135" t="str">
        <f t="shared" ref="K49" si="152">IF(U49&gt;=0.285,"OK","NG")</f>
        <v>NG</v>
      </c>
      <c r="L49" s="136"/>
      <c r="M49" s="144"/>
      <c r="N49" s="144"/>
      <c r="O49" s="144"/>
      <c r="P49" s="144"/>
      <c r="Q49" s="144"/>
      <c r="R49" s="145"/>
      <c r="S49" s="146"/>
      <c r="T49" s="135">
        <f t="shared" ref="T49" si="153">COUNTIF(M49:S49,"●")</f>
        <v>0</v>
      </c>
      <c r="U49" s="147">
        <f t="shared" ref="U49" si="154">IF(COUNTA(M49:S49)=0,-1,IF(OR(COUNTIF(M49:S49,"▲")&gt;6,AND(M48&lt;$N$9,$N$9&lt;S48)),0.285,IF(T48+T49=0,0,T49/(T49+T48))))</f>
        <v>-1</v>
      </c>
      <c r="V49" s="135" t="str">
        <f>TEXT(S48,"YYYY-MM")</f>
        <v>2026-02</v>
      </c>
      <c r="W49" s="140" cm="1">
        <f t="array" ref="W49">IF(V49=V48,0,SUMPRODUCT((M48:S48&gt;=$N$8)*(M48:S48 &lt;= $N$9)*(TEXT(M48:S48,"yyyy-mm")=V49)*(M49:S49 = "●")))</f>
        <v>0</v>
      </c>
      <c r="X49" s="140" cm="1">
        <f t="array" ref="X49">IF(V49=V48,0,SUMPRODUCT((M48:S48&gt;=$N$8)*(M48:S48 &lt;= $N$9)*(TEXT(M48:S48,"yyyy-mm")=V49)*(M49:S49 = "▲")))</f>
        <v>0</v>
      </c>
      <c r="Y49" s="140" cm="1">
        <f t="array" ref="Y49">IF(V49=V48,0,SUMPRODUCT((M48:S48&gt;=$N$8)*(M48:S48 &lt;= $N$9)*(TEXT(M48:S48,"yyyy-mm")=V49)*(M49:S49 = "★")))</f>
        <v>0</v>
      </c>
      <c r="Z49" s="135"/>
      <c r="AA49" s="135" t="str">
        <f t="shared" ref="AA49" si="155">IF(AK49&gt;=0.285,"OK","NG")</f>
        <v>NG</v>
      </c>
      <c r="AB49" s="136"/>
      <c r="AC49" s="144"/>
      <c r="AD49" s="144"/>
      <c r="AE49" s="144"/>
      <c r="AF49" s="144"/>
      <c r="AG49" s="144"/>
      <c r="AH49" s="145"/>
      <c r="AI49" s="146"/>
      <c r="AJ49" s="68">
        <f t="shared" ref="AJ49" si="156">COUNTIF(AC49:AI49,"●")</f>
        <v>0</v>
      </c>
      <c r="AK49" s="70">
        <f t="shared" ref="AK49" si="157">IF(COUNTA(AC49:AI49)=0,-1,IF(OR(COUNTIF(AC49:AI49,"▲")&gt;6,AND(AC48&lt;$N$9,$N$9&lt;AI48)),0.285,IF(AJ48+AJ49=0,0,AJ49/(AJ49+AJ48))))</f>
        <v>-1</v>
      </c>
      <c r="AL49" s="68" t="str">
        <f>TEXT(AI48,"YYYY-MM")</f>
        <v>2026-06</v>
      </c>
      <c r="AM49" s="69" cm="1">
        <f t="array" ref="AM49">IF(AL49=AL48,0,SUMPRODUCT((AC48:AI48&gt;=$N$8)*(AC48:AI48 &lt;= $N$9)*(TEXT(AC48:AI48,"yyyy-mm")=AL49)*(AC49:AI49 = "●")))</f>
        <v>0</v>
      </c>
      <c r="AN49" s="69" cm="1">
        <f t="array" ref="AN49">IF(AL49=AL48,0,SUMPRODUCT((AC48:AI48&gt;=$N$8)*(AC48:AI48 &lt;= $N$9)*(TEXT(AC48:AI48,"yyyy-mm")=AL49)*(AC49:AI49 = "▲")))</f>
        <v>0</v>
      </c>
      <c r="AO49" s="69" cm="1">
        <f t="array" ref="AO49">IF(AL49=AL48,0,SUMPRODUCT((AC48:AI48&gt;=$N$8)*(AC48:AI48 &lt;= $N$9)*(TEXT(AC48:AI48,"yyyy-mm")=AL49)*(AC49:AI49 = "★")))</f>
        <v>0</v>
      </c>
      <c r="AP49" s="65"/>
      <c r="AQ49" s="7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3"/>
    </row>
    <row r="50" spans="1:55" s="8" customFormat="1" ht="19.5" customHeight="1" x14ac:dyDescent="0.45">
      <c r="A50" s="4"/>
      <c r="B50" s="4"/>
      <c r="C50" s="4"/>
      <c r="D50" s="4"/>
      <c r="E50" s="4"/>
      <c r="F50" s="4"/>
      <c r="G50" s="4"/>
      <c r="H50" s="4"/>
      <c r="I50" s="4"/>
      <c r="J50" s="86"/>
      <c r="K50" s="87"/>
      <c r="L50" s="28"/>
      <c r="M50" s="28"/>
      <c r="N50" s="28"/>
      <c r="O50" s="28"/>
      <c r="P50" s="28"/>
      <c r="Q50" s="28"/>
      <c r="R50" s="28"/>
      <c r="S50" s="28"/>
      <c r="T50" s="86"/>
      <c r="U50" s="148">
        <f>IFERROR(AVERAGEIF(U18:U49,"&gt;-1"),0)</f>
        <v>0</v>
      </c>
      <c r="V50" s="86"/>
      <c r="W50" s="81"/>
      <c r="X50" s="81"/>
      <c r="Y50" s="81"/>
      <c r="Z50" s="86"/>
      <c r="AA50" s="88"/>
      <c r="AB50" s="28"/>
      <c r="AC50" s="28"/>
      <c r="AD50" s="28"/>
      <c r="AE50" s="28"/>
      <c r="AF50" s="28"/>
      <c r="AG50" s="28"/>
      <c r="AH50" s="28"/>
      <c r="AI50" s="28"/>
      <c r="AJ50" s="65"/>
      <c r="AK50" s="71">
        <f>IFERROR(AVERAGEIF(AK18:AK49,"&gt;-1"),0)</f>
        <v>0</v>
      </c>
      <c r="AL50" s="65"/>
      <c r="AM50" s="64"/>
      <c r="AN50" s="64"/>
      <c r="AO50" s="64"/>
      <c r="AP50" s="65"/>
      <c r="AQ50" s="7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3"/>
    </row>
    <row r="51" spans="1:55" s="8" customFormat="1" ht="23.25" customHeight="1" x14ac:dyDescent="0.45">
      <c r="A51" s="4"/>
      <c r="B51" s="4"/>
      <c r="C51" s="4"/>
      <c r="D51" s="4"/>
      <c r="E51" s="4"/>
      <c r="F51" s="4"/>
      <c r="G51" s="4"/>
      <c r="H51" s="4"/>
      <c r="I51" s="4"/>
      <c r="J51" s="75" t="s">
        <v>63</v>
      </c>
      <c r="K51" s="76"/>
      <c r="L51" s="76"/>
      <c r="M51" s="77"/>
      <c r="N51" s="78"/>
      <c r="O51" s="79"/>
      <c r="P51" s="79"/>
      <c r="Q51" s="79"/>
      <c r="R51" s="79"/>
      <c r="S51" s="79"/>
      <c r="T51" s="80"/>
      <c r="U51" s="80"/>
      <c r="V51" s="80"/>
      <c r="W51" s="81"/>
      <c r="X51" s="81"/>
      <c r="Y51" s="81"/>
      <c r="Z51" s="80"/>
      <c r="AA51" s="82"/>
      <c r="AB51" s="79"/>
      <c r="AC51" s="79"/>
      <c r="AD51" s="79"/>
      <c r="AE51" s="79"/>
      <c r="AF51" s="28"/>
      <c r="AG51" s="28"/>
      <c r="AH51" s="28"/>
      <c r="AI51" s="28"/>
      <c r="AJ51" s="65"/>
      <c r="AK51" s="71"/>
      <c r="AL51" s="65"/>
      <c r="AM51" s="64"/>
      <c r="AN51" s="64"/>
      <c r="AO51" s="64"/>
      <c r="AP51" s="65"/>
      <c r="AQ51" s="7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3"/>
    </row>
    <row r="52" spans="1:55" s="8" customFormat="1" ht="27" customHeight="1" x14ac:dyDescent="0.45">
      <c r="J52" s="83"/>
      <c r="K52" s="84"/>
      <c r="L52" s="84"/>
      <c r="M52" s="60" t="s">
        <v>95</v>
      </c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28"/>
      <c r="AI52" s="28"/>
      <c r="AJ52" s="65"/>
      <c r="AK52" s="65"/>
      <c r="AL52" s="65"/>
      <c r="AM52" s="64"/>
      <c r="AN52" s="64"/>
      <c r="AO52" s="64"/>
      <c r="AP52" s="65"/>
      <c r="AQ52" s="7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3"/>
    </row>
    <row r="53" spans="1:55" ht="19.5" customHeight="1" x14ac:dyDescent="0.45">
      <c r="J53" s="86"/>
      <c r="K53" s="87"/>
      <c r="L53" s="28"/>
      <c r="M53" s="28"/>
      <c r="N53" s="28"/>
      <c r="O53" s="28"/>
      <c r="P53" s="28"/>
      <c r="Q53" s="28"/>
      <c r="R53" s="28"/>
      <c r="S53" s="28"/>
      <c r="T53" s="86"/>
      <c r="U53" s="86"/>
      <c r="V53" s="86"/>
      <c r="W53" s="81"/>
      <c r="X53" s="81"/>
      <c r="Y53" s="81"/>
      <c r="Z53" s="86"/>
      <c r="AA53" s="88"/>
      <c r="AB53" s="28"/>
      <c r="AC53" s="28"/>
      <c r="AD53" s="28"/>
      <c r="AE53" s="28"/>
      <c r="AF53" s="28"/>
      <c r="AG53" s="28"/>
      <c r="AH53" s="28"/>
      <c r="AI53" s="28"/>
      <c r="AJ53" s="65"/>
      <c r="AK53" s="65"/>
      <c r="AL53" s="65"/>
      <c r="AM53" s="64"/>
      <c r="AN53" s="64"/>
      <c r="AO53" s="64"/>
      <c r="AP53" s="65"/>
    </row>
    <row r="54" spans="1:55" s="8" customFormat="1" ht="19.5" customHeight="1" x14ac:dyDescent="0.45">
      <c r="J54" s="86"/>
      <c r="K54" s="87"/>
      <c r="L54" s="28"/>
      <c r="M54" s="28"/>
      <c r="N54" s="28"/>
      <c r="O54" s="28"/>
      <c r="P54" s="28"/>
      <c r="Q54" s="28"/>
      <c r="R54" s="28"/>
      <c r="S54" s="28"/>
      <c r="T54" s="86"/>
      <c r="U54" s="86"/>
      <c r="V54" s="86"/>
      <c r="W54" s="81"/>
      <c r="X54" s="81"/>
      <c r="Y54" s="81"/>
      <c r="Z54" s="86"/>
      <c r="AA54" s="88"/>
      <c r="AB54" s="28"/>
      <c r="AC54" s="28"/>
      <c r="AD54" s="28"/>
      <c r="AE54" s="28"/>
      <c r="AF54" s="28"/>
      <c r="AG54" s="28"/>
      <c r="AH54" s="28"/>
      <c r="AI54" s="28"/>
      <c r="AJ54" s="65"/>
      <c r="AK54" s="65"/>
      <c r="AL54" s="65"/>
      <c r="AM54" s="64"/>
      <c r="AN54" s="64"/>
      <c r="AO54" s="64"/>
      <c r="AP54" s="68"/>
      <c r="AQ54" s="19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3"/>
    </row>
    <row r="55" spans="1:55" s="8" customFormat="1" ht="19.5" customHeight="1" thickBot="1" x14ac:dyDescent="0.5">
      <c r="J55" s="86"/>
      <c r="K55" s="87"/>
      <c r="L55" s="28"/>
      <c r="M55" s="28"/>
      <c r="N55" s="28"/>
      <c r="O55" s="28"/>
      <c r="P55" s="28"/>
      <c r="Q55" s="28"/>
      <c r="R55" s="28"/>
      <c r="S55" s="28"/>
      <c r="T55" s="86"/>
      <c r="U55" s="86"/>
      <c r="V55" s="86"/>
      <c r="W55" s="81"/>
      <c r="X55" s="81"/>
      <c r="Y55" s="81"/>
      <c r="Z55" s="86"/>
      <c r="AA55" s="88"/>
      <c r="AB55" s="28"/>
      <c r="AC55" s="28"/>
      <c r="AD55" s="28"/>
      <c r="AE55" s="28"/>
      <c r="AF55" s="28"/>
      <c r="AG55" s="28"/>
      <c r="AH55" s="28"/>
      <c r="AI55" s="28"/>
      <c r="AJ55" s="65"/>
      <c r="AK55" s="65"/>
      <c r="AL55" s="65"/>
      <c r="AM55" s="64"/>
      <c r="AN55" s="64"/>
      <c r="AO55" s="64"/>
      <c r="AP55" s="68"/>
      <c r="AQ55" s="19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3"/>
    </row>
    <row r="56" spans="1:55" s="8" customFormat="1" ht="19.5" customHeight="1" x14ac:dyDescent="0.45">
      <c r="J56" s="86"/>
      <c r="K56" s="86"/>
      <c r="L56" s="132" t="s">
        <v>47</v>
      </c>
      <c r="M56" s="133" t="str">
        <f>"実施状況（"&amp;YEAR(M58)&amp;"年～）"</f>
        <v>実施状況（2026年～）</v>
      </c>
      <c r="N56" s="133"/>
      <c r="O56" s="133"/>
      <c r="P56" s="133"/>
      <c r="Q56" s="133"/>
      <c r="R56" s="133"/>
      <c r="S56" s="134"/>
      <c r="T56" s="86"/>
      <c r="U56" s="86"/>
      <c r="V56" s="86"/>
      <c r="W56" s="81"/>
      <c r="X56" s="81"/>
      <c r="Y56" s="81"/>
      <c r="Z56" s="86"/>
      <c r="AA56" s="28"/>
      <c r="AB56" s="132" t="s">
        <v>47</v>
      </c>
      <c r="AC56" s="133" t="str">
        <f>"実施状況（"&amp;YEAR(AC58)&amp;"年～）"</f>
        <v>実施状況（2026年～）</v>
      </c>
      <c r="AD56" s="133"/>
      <c r="AE56" s="133"/>
      <c r="AF56" s="133"/>
      <c r="AG56" s="133"/>
      <c r="AH56" s="133"/>
      <c r="AI56" s="134"/>
      <c r="AJ56" s="65"/>
      <c r="AK56" s="65"/>
      <c r="AL56" s="65"/>
      <c r="AM56" s="64"/>
      <c r="AN56" s="64"/>
      <c r="AO56" s="64"/>
      <c r="AP56" s="68"/>
      <c r="AQ56" s="19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3"/>
    </row>
    <row r="57" spans="1:55" s="8" customFormat="1" ht="19.5" customHeight="1" thickBot="1" x14ac:dyDescent="0.5">
      <c r="J57" s="86"/>
      <c r="K57" s="135" t="s">
        <v>48</v>
      </c>
      <c r="L57" s="136"/>
      <c r="M57" s="137" t="s">
        <v>49</v>
      </c>
      <c r="N57" s="137" t="s">
        <v>50</v>
      </c>
      <c r="O57" s="137" t="s">
        <v>51</v>
      </c>
      <c r="P57" s="137" t="s">
        <v>52</v>
      </c>
      <c r="Q57" s="137" t="s">
        <v>53</v>
      </c>
      <c r="R57" s="138" t="s">
        <v>54</v>
      </c>
      <c r="S57" s="139" t="s">
        <v>55</v>
      </c>
      <c r="T57" s="135" t="s">
        <v>47</v>
      </c>
      <c r="U57" s="86" t="s">
        <v>56</v>
      </c>
      <c r="V57" s="86" t="s">
        <v>57</v>
      </c>
      <c r="W57" s="140" t="s">
        <v>38</v>
      </c>
      <c r="X57" s="140" t="s">
        <v>39</v>
      </c>
      <c r="Y57" s="140" t="s">
        <v>40</v>
      </c>
      <c r="Z57" s="86"/>
      <c r="AA57" s="135" t="s">
        <v>48</v>
      </c>
      <c r="AB57" s="136"/>
      <c r="AC57" s="137" t="s">
        <v>49</v>
      </c>
      <c r="AD57" s="137" t="s">
        <v>50</v>
      </c>
      <c r="AE57" s="137" t="s">
        <v>51</v>
      </c>
      <c r="AF57" s="137" t="s">
        <v>52</v>
      </c>
      <c r="AG57" s="137" t="s">
        <v>53</v>
      </c>
      <c r="AH57" s="138" t="s">
        <v>54</v>
      </c>
      <c r="AI57" s="139" t="s">
        <v>55</v>
      </c>
      <c r="AJ57" s="68" t="s">
        <v>47</v>
      </c>
      <c r="AK57" s="65" t="s">
        <v>56</v>
      </c>
      <c r="AL57" s="65" t="s">
        <v>57</v>
      </c>
      <c r="AM57" s="69" t="s">
        <v>38</v>
      </c>
      <c r="AN57" s="69" t="s">
        <v>39</v>
      </c>
      <c r="AO57" s="69" t="s">
        <v>40</v>
      </c>
      <c r="AP57" s="68"/>
      <c r="AQ57" s="19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3"/>
    </row>
    <row r="58" spans="1:55" s="8" customFormat="1" ht="19.5" customHeight="1" x14ac:dyDescent="0.45">
      <c r="J58" s="86"/>
      <c r="K58" s="135"/>
      <c r="L58" s="132">
        <v>33</v>
      </c>
      <c r="M58" s="141">
        <f>AI48+1</f>
        <v>46181</v>
      </c>
      <c r="N58" s="141">
        <f t="shared" ref="N58:S58" si="158">M58+1</f>
        <v>46182</v>
      </c>
      <c r="O58" s="141">
        <f t="shared" si="158"/>
        <v>46183</v>
      </c>
      <c r="P58" s="141">
        <f t="shared" si="158"/>
        <v>46184</v>
      </c>
      <c r="Q58" s="141">
        <f t="shared" si="158"/>
        <v>46185</v>
      </c>
      <c r="R58" s="142">
        <f t="shared" si="158"/>
        <v>46186</v>
      </c>
      <c r="S58" s="143">
        <f t="shared" si="158"/>
        <v>46187</v>
      </c>
      <c r="T58" s="135">
        <f t="shared" ref="T58" si="159">COUNTIF(M59:S59,"★")</f>
        <v>0</v>
      </c>
      <c r="U58" s="135"/>
      <c r="V58" s="135" t="str">
        <f>TEXT(M58,"YYYY-MM")</f>
        <v>2026-06</v>
      </c>
      <c r="W58" s="140" cm="1">
        <f t="array" ref="W58">SUMPRODUCT((M58:S58&gt;=$N$8)*(M58:S58 &lt;= $N$9)*(TEXT(M58:S58,"yyyy-mm")=V58)*(M59:S59 = "●"))</f>
        <v>0</v>
      </c>
      <c r="X58" s="140" cm="1">
        <f t="array" ref="X58">SUMPRODUCT((R58:S58&gt;=$N$8)*(R58:S58 &lt;= $N$9)*(TEXT(R58:S58,"yyyy-mm")=V58)*(R59:S59 = "▲"))</f>
        <v>0</v>
      </c>
      <c r="Y58" s="140" cm="1">
        <f t="array" ref="Y58">SUMPRODUCT((M58:S58&gt;=$N$8)*(M58:S58 &lt;= $N$9)*(TEXT(M58:S58,"yyyy-mm")=V58)*(M59:S59 = "★"))</f>
        <v>0</v>
      </c>
      <c r="Z58" s="135"/>
      <c r="AA58" s="135"/>
      <c r="AB58" s="132">
        <v>54</v>
      </c>
      <c r="AC58" s="141">
        <f>S98+1</f>
        <v>46328</v>
      </c>
      <c r="AD58" s="141">
        <f t="shared" ref="AD58:AI58" si="160">AC58+1</f>
        <v>46329</v>
      </c>
      <c r="AE58" s="141">
        <f t="shared" si="160"/>
        <v>46330</v>
      </c>
      <c r="AF58" s="141">
        <f t="shared" si="160"/>
        <v>46331</v>
      </c>
      <c r="AG58" s="141">
        <f t="shared" si="160"/>
        <v>46332</v>
      </c>
      <c r="AH58" s="142">
        <f t="shared" si="160"/>
        <v>46333</v>
      </c>
      <c r="AI58" s="143">
        <f t="shared" si="160"/>
        <v>46334</v>
      </c>
      <c r="AJ58" s="68">
        <f t="shared" ref="AJ58" si="161">COUNTIF(AC59:AI59,"★")</f>
        <v>0</v>
      </c>
      <c r="AK58" s="68"/>
      <c r="AL58" s="68" t="str">
        <f>TEXT(AC58,"YYYY-MM")</f>
        <v>2026-11</v>
      </c>
      <c r="AM58" s="69" cm="1">
        <f t="array" ref="AM58">SUMPRODUCT((AC58:AI58&gt;=$N$8)*(AC58:AI58 &lt;= $N$9)*(TEXT(AC58:AI58,"yyyy-mm")=AL58)*(AC59:AI59 = "●"))</f>
        <v>0</v>
      </c>
      <c r="AN58" s="69" cm="1">
        <f t="array" ref="AN58">SUMPRODUCT((AH58:AI58&gt;=$N$8)*(AH58:AI58 &lt;= $N$9)*(TEXT(AH58:AI58,"yyyy-mm")=AL58)*(AH59:AI59 = "▲"))</f>
        <v>0</v>
      </c>
      <c r="AO58" s="69" cm="1">
        <f t="array" ref="AO58">SUMPRODUCT((AC58:AI58&gt;=$N$8)*(AC58:AI58 &lt;= $N$9)*(TEXT(AC58:AI58,"yyyy-mm")=AL58)*(AC59:AI59 = "★"))</f>
        <v>0</v>
      </c>
      <c r="AP58" s="68"/>
      <c r="AQ58" s="19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3"/>
    </row>
    <row r="59" spans="1:55" s="8" customFormat="1" ht="19.5" customHeight="1" thickBot="1" x14ac:dyDescent="0.5">
      <c r="J59" s="86"/>
      <c r="K59" s="135" t="str">
        <f>IF(U59&gt;=0.285,"OK","NG")</f>
        <v>NG</v>
      </c>
      <c r="L59" s="136"/>
      <c r="M59" s="144"/>
      <c r="N59" s="144"/>
      <c r="O59" s="144"/>
      <c r="P59" s="144"/>
      <c r="Q59" s="144"/>
      <c r="R59" s="145"/>
      <c r="S59" s="146"/>
      <c r="T59" s="135">
        <f t="shared" ref="T59" si="162">COUNTIF(M59:S59,"●")</f>
        <v>0</v>
      </c>
      <c r="U59" s="147">
        <f>IF(COUNTA(M59:S59)=0,-1,IF(OR(COUNTIF(M59:S59,"▲")&gt;6,AND(M58&lt;$N$9,$N$9&lt;S58)),0.285,IF(T58+T59=0,0,T59/(T59+T58))))</f>
        <v>-1</v>
      </c>
      <c r="V59" s="135" t="str">
        <f>TEXT(S58,"YYYY-MM")</f>
        <v>2026-06</v>
      </c>
      <c r="W59" s="140" cm="1">
        <f t="array" ref="W59">IF(V59=V58,0,SUMPRODUCT((M58:S58&gt;=$N$8)*(M58:S58 &lt;= $N$9)*(TEXT(M58:S58,"yyyy-mm")=V59)*(M59:S59 = "●")))</f>
        <v>0</v>
      </c>
      <c r="X59" s="140" cm="1">
        <f t="array" ref="X59">IF(V59=V58,0,SUMPRODUCT((M58:S58&gt;=$N$8)*(M58:S58 &lt;= $N$9)*(TEXT(M58:S58,"yyyy-mm")=V59)*(M59:S59 = "▲")))</f>
        <v>0</v>
      </c>
      <c r="Y59" s="140" cm="1">
        <f t="array" ref="Y59">IF(V59=V58,0,SUMPRODUCT((M58:S58&gt;=$N$8)*(M58:S58 &lt;= $N$9)*(TEXT(M58:S58,"yyyy-mm")=V59)*(M59:S59 = "★")))</f>
        <v>0</v>
      </c>
      <c r="Z59" s="135"/>
      <c r="AA59" s="135" t="str">
        <f>IF(AK59&gt;=0.285,"OK","NG")</f>
        <v>NG</v>
      </c>
      <c r="AB59" s="136"/>
      <c r="AC59" s="144"/>
      <c r="AD59" s="144"/>
      <c r="AE59" s="144"/>
      <c r="AF59" s="144"/>
      <c r="AG59" s="144"/>
      <c r="AH59" s="145"/>
      <c r="AI59" s="146"/>
      <c r="AJ59" s="68">
        <f t="shared" ref="AJ59" si="163">COUNTIF(AC59:AI59,"●")</f>
        <v>0</v>
      </c>
      <c r="AK59" s="70">
        <f>IF(COUNTA(AC59:AI59)=0,-1,IF(OR(COUNTIF(AC59:AI59,"▲")&gt;6,AND(AC58&lt;$N$9,$N$9&lt;AI58)),0.285,IF(AJ58+AJ59=0,0,AJ59/(AJ59+AJ58))))</f>
        <v>-1</v>
      </c>
      <c r="AL59" s="68" t="str">
        <f>TEXT(AI58,"YYYY-MM")</f>
        <v>2026-11</v>
      </c>
      <c r="AM59" s="69" cm="1">
        <f t="array" ref="AM59">IF(AL59=AL58,0,SUMPRODUCT((AC58:AI58&gt;=$N$8)*(AC58:AI58 &lt;= $N$9)*(TEXT(AC58:AI58,"yyyy-mm")=AL59)*(AC59:AI59 = "●")))</f>
        <v>0</v>
      </c>
      <c r="AN59" s="69" cm="1">
        <f t="array" ref="AN59">IF(AL59=AL58,0,SUMPRODUCT((AC58:AI58&gt;=$N$8)*(AC58:AI58 &lt;= $N$9)*(TEXT(AC58:AI58,"yyyy-mm")=AL59)*(AC59:AI59 = "▲")))</f>
        <v>0</v>
      </c>
      <c r="AO59" s="69" cm="1">
        <f t="array" ref="AO59">IF(AL59=AL58,0,SUMPRODUCT((AC58:AI58&gt;=$N$8)*(AC58:AI58 &lt;= $N$9)*(TEXT(AC58:AI58,"yyyy-mm")=AL59)*(AC59:AI59 = "★")))</f>
        <v>0</v>
      </c>
      <c r="AP59" s="68"/>
      <c r="AQ59" s="19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3"/>
    </row>
    <row r="60" spans="1:55" s="8" customFormat="1" ht="19.5" customHeight="1" x14ac:dyDescent="0.45">
      <c r="J60" s="86"/>
      <c r="K60" s="135"/>
      <c r="L60" s="132">
        <v>34</v>
      </c>
      <c r="M60" s="141">
        <f>S58+1</f>
        <v>46188</v>
      </c>
      <c r="N60" s="141">
        <f t="shared" ref="N60:S60" si="164">M60+1</f>
        <v>46189</v>
      </c>
      <c r="O60" s="141">
        <f t="shared" si="164"/>
        <v>46190</v>
      </c>
      <c r="P60" s="141">
        <f t="shared" si="164"/>
        <v>46191</v>
      </c>
      <c r="Q60" s="141">
        <f t="shared" si="164"/>
        <v>46192</v>
      </c>
      <c r="R60" s="142">
        <f t="shared" si="164"/>
        <v>46193</v>
      </c>
      <c r="S60" s="143">
        <f t="shared" si="164"/>
        <v>46194</v>
      </c>
      <c r="T60" s="135">
        <f t="shared" ref="T60" si="165">COUNTIF(M61:S61,"★")</f>
        <v>0</v>
      </c>
      <c r="U60" s="135"/>
      <c r="V60" s="135" t="str">
        <f>TEXT(M60,"YYYY-MM")</f>
        <v>2026-06</v>
      </c>
      <c r="W60" s="140" cm="1">
        <f t="array" ref="W60">SUMPRODUCT((M60:S60&gt;=$N$8)*(M60:S60 &lt;= $N$9)*(TEXT(M60:S60,"yyyy-mm")=V60)*(M61:S61 = "●"))</f>
        <v>0</v>
      </c>
      <c r="X60" s="140" cm="1">
        <f t="array" ref="X60">SUMPRODUCT((R60:S60&gt;=$N$8)*(R60:S60 &lt;= $N$9)*(TEXT(R60:S60,"yyyy-mm")=V60)*(R61:S61 = "▲"))</f>
        <v>0</v>
      </c>
      <c r="Y60" s="140" cm="1">
        <f t="array" ref="Y60">SUMPRODUCT((M60:S60&gt;=$N$8)*(M60:S60 &lt;= $N$9)*(TEXT(M60:S60,"yyyy-mm")=V60)*(M61:S61 = "★"))</f>
        <v>0</v>
      </c>
      <c r="Z60" s="135"/>
      <c r="AA60" s="135"/>
      <c r="AB60" s="132">
        <v>55</v>
      </c>
      <c r="AC60" s="141">
        <f>AI58+1</f>
        <v>46335</v>
      </c>
      <c r="AD60" s="141">
        <f t="shared" ref="AD60:AI60" si="166">AC60+1</f>
        <v>46336</v>
      </c>
      <c r="AE60" s="141">
        <f t="shared" si="166"/>
        <v>46337</v>
      </c>
      <c r="AF60" s="141">
        <f t="shared" si="166"/>
        <v>46338</v>
      </c>
      <c r="AG60" s="141">
        <f t="shared" si="166"/>
        <v>46339</v>
      </c>
      <c r="AH60" s="142">
        <f t="shared" si="166"/>
        <v>46340</v>
      </c>
      <c r="AI60" s="143">
        <f t="shared" si="166"/>
        <v>46341</v>
      </c>
      <c r="AJ60" s="68">
        <f t="shared" ref="AJ60" si="167">COUNTIF(AC61:AI61,"★")</f>
        <v>0</v>
      </c>
      <c r="AK60" s="68"/>
      <c r="AL60" s="68" t="str">
        <f>TEXT(AC60,"YYYY-MM")</f>
        <v>2026-11</v>
      </c>
      <c r="AM60" s="69" cm="1">
        <f t="array" ref="AM60">SUMPRODUCT((AC60:AI60&gt;=$N$8)*(AC60:AI60 &lt;= $N$9)*(TEXT(AC60:AI60,"yyyy-mm")=AL60)*(AC61:AI61 = "●"))</f>
        <v>0</v>
      </c>
      <c r="AN60" s="69" cm="1">
        <f t="array" ref="AN60">SUMPRODUCT((AH60:AI60&gt;=$N$8)*(AH60:AI60 &lt;= $N$9)*(TEXT(AH60:AI60,"yyyy-mm")=AL60)*(AH61:AI61 = "▲"))</f>
        <v>0</v>
      </c>
      <c r="AO60" s="69" cm="1">
        <f t="array" ref="AO60">SUMPRODUCT((AC60:AI60&gt;=$N$8)*(AC60:AI60 &lt;= $N$9)*(TEXT(AC60:AI60,"yyyy-mm")=AL60)*(AC61:AI61 = "★"))</f>
        <v>0</v>
      </c>
      <c r="AP60" s="68"/>
      <c r="AQ60" s="19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3"/>
    </row>
    <row r="61" spans="1:55" s="8" customFormat="1" ht="19.5" customHeight="1" thickBot="1" x14ac:dyDescent="0.5">
      <c r="J61" s="86"/>
      <c r="K61" s="135" t="str">
        <f t="shared" ref="K61" si="168">IF(U61&gt;=0.285,"OK","NG")</f>
        <v>NG</v>
      </c>
      <c r="L61" s="136"/>
      <c r="M61" s="144"/>
      <c r="N61" s="144"/>
      <c r="O61" s="144"/>
      <c r="P61" s="144"/>
      <c r="Q61" s="144"/>
      <c r="R61" s="145"/>
      <c r="S61" s="146"/>
      <c r="T61" s="135">
        <f t="shared" ref="T61" si="169">COUNTIF(M61:S61,"●")</f>
        <v>0</v>
      </c>
      <c r="U61" s="147">
        <f t="shared" ref="U61" si="170">IF(COUNTA(M61:S61)=0,-1,IF(OR(COUNTIF(M61:S61,"▲")&gt;6,AND(M60&lt;$N$9,$N$9&lt;S60)),0.285,IF(T60+T61=0,0,T61/(T61+T60))))</f>
        <v>-1</v>
      </c>
      <c r="V61" s="135" t="str">
        <f>TEXT(S60,"YYYY-MM")</f>
        <v>2026-06</v>
      </c>
      <c r="W61" s="140" cm="1">
        <f t="array" ref="W61">IF(V61=V60,0,SUMPRODUCT((M60:S60&gt;=$N$8)*(M60:S60 &lt;= $N$9)*(TEXT(M60:S60,"yyyy-mm")=V61)*(M61:S61 = "●")))</f>
        <v>0</v>
      </c>
      <c r="X61" s="140" cm="1">
        <f t="array" ref="X61">IF(V61=V60,0,SUMPRODUCT((M60:S60&gt;=$N$8)*(M60:S60 &lt;= $N$9)*(TEXT(M60:S60,"yyyy-mm")=V61)*(M61:S61 = "▲")))</f>
        <v>0</v>
      </c>
      <c r="Y61" s="140" cm="1">
        <f t="array" ref="Y61">IF(V61=V60,0,SUMPRODUCT((M60:S60&gt;=$N$8)*(M60:S60 &lt;= $N$9)*(TEXT(M60:S60,"yyyy-mm")=V61)*(M61:S61 = "★")))</f>
        <v>0</v>
      </c>
      <c r="Z61" s="135"/>
      <c r="AA61" s="135" t="str">
        <f t="shared" ref="AA61" si="171">IF(AK61&gt;=0.285,"OK","NG")</f>
        <v>NG</v>
      </c>
      <c r="AB61" s="136"/>
      <c r="AC61" s="144"/>
      <c r="AD61" s="144"/>
      <c r="AE61" s="144"/>
      <c r="AF61" s="144"/>
      <c r="AG61" s="144"/>
      <c r="AH61" s="145"/>
      <c r="AI61" s="146"/>
      <c r="AJ61" s="68">
        <f t="shared" ref="AJ61" si="172">COUNTIF(AC61:AI61,"●")</f>
        <v>0</v>
      </c>
      <c r="AK61" s="70">
        <f t="shared" ref="AK61" si="173">IF(COUNTA(AC61:AI61)=0,-1,IF(OR(COUNTIF(AC61:AI61,"▲")&gt;6,AND(AC60&lt;$N$9,$N$9&lt;AI60)),0.285,IF(AJ60+AJ61=0,0,AJ61/(AJ61+AJ60))))</f>
        <v>-1</v>
      </c>
      <c r="AL61" s="68" t="str">
        <f>TEXT(AI60,"YYYY-MM")</f>
        <v>2026-11</v>
      </c>
      <c r="AM61" s="69" cm="1">
        <f t="array" ref="AM61">IF(AL61=AL60,0,SUMPRODUCT((AC60:AI60&gt;=$N$8)*(AC60:AI60 &lt;= $N$9)*(TEXT(AC60:AI60,"yyyy-mm")=AL61)*(AC61:AI61 = "●")))</f>
        <v>0</v>
      </c>
      <c r="AN61" s="69" cm="1">
        <f t="array" ref="AN61">IF(AL61=AL60,0,SUMPRODUCT((AC60:AI60&gt;=$N$8)*(AC60:AI60 &lt;= $N$9)*(TEXT(AC60:AI60,"yyyy-mm")=AL61)*(AC61:AI61 = "▲")))</f>
        <v>0</v>
      </c>
      <c r="AO61" s="69" cm="1">
        <f t="array" ref="AO61">IF(AL61=AL60,0,SUMPRODUCT((AC60:AI60&gt;=$N$8)*(AC60:AI60 &lt;= $N$9)*(TEXT(AC60:AI60,"yyyy-mm")=AL61)*(AC61:AI61 = "★")))</f>
        <v>0</v>
      </c>
      <c r="AP61" s="68"/>
      <c r="AQ61" s="19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3"/>
    </row>
    <row r="62" spans="1:55" s="8" customFormat="1" ht="19.5" customHeight="1" x14ac:dyDescent="0.45">
      <c r="J62" s="86"/>
      <c r="K62" s="135"/>
      <c r="L62" s="132">
        <v>35</v>
      </c>
      <c r="M62" s="141">
        <f>S60+1</f>
        <v>46195</v>
      </c>
      <c r="N62" s="141">
        <f t="shared" ref="N62:S62" si="174">M62+1</f>
        <v>46196</v>
      </c>
      <c r="O62" s="141">
        <f t="shared" si="174"/>
        <v>46197</v>
      </c>
      <c r="P62" s="141">
        <f t="shared" si="174"/>
        <v>46198</v>
      </c>
      <c r="Q62" s="141">
        <f t="shared" si="174"/>
        <v>46199</v>
      </c>
      <c r="R62" s="142">
        <f t="shared" si="174"/>
        <v>46200</v>
      </c>
      <c r="S62" s="143">
        <f t="shared" si="174"/>
        <v>46201</v>
      </c>
      <c r="T62" s="135">
        <f t="shared" ref="T62" si="175">COUNTIF(M63:S63,"★")</f>
        <v>0</v>
      </c>
      <c r="U62" s="135"/>
      <c r="V62" s="135" t="str">
        <f>TEXT(M62,"YYYY-MM")</f>
        <v>2026-06</v>
      </c>
      <c r="W62" s="140" cm="1">
        <f t="array" ref="W62">SUMPRODUCT((M62:S62&gt;=$N$8)*(M62:S62 &lt;= $N$9)*(TEXT(M62:S62,"yyyy-mm")=V62)*(M63:S63 = "●"))</f>
        <v>0</v>
      </c>
      <c r="X62" s="140" cm="1">
        <f t="array" ref="X62">SUMPRODUCT((R62:S62&gt;=$N$8)*(R62:S62 &lt;= $N$9)*(TEXT(R62:S62,"yyyy-mm")=V62)*(R63:S63 = "▲"))</f>
        <v>0</v>
      </c>
      <c r="Y62" s="140" cm="1">
        <f t="array" ref="Y62">SUMPRODUCT((M62:S62&gt;=$N$8)*(M62:S62 &lt;= $N$9)*(TEXT(M62:S62,"yyyy-mm")=V62)*(M63:S63 = "★"))</f>
        <v>0</v>
      </c>
      <c r="Z62" s="135"/>
      <c r="AA62" s="135"/>
      <c r="AB62" s="132">
        <v>56</v>
      </c>
      <c r="AC62" s="141">
        <f>AI60+1</f>
        <v>46342</v>
      </c>
      <c r="AD62" s="141">
        <f t="shared" ref="AD62:AI62" si="176">AC62+1</f>
        <v>46343</v>
      </c>
      <c r="AE62" s="141">
        <f t="shared" si="176"/>
        <v>46344</v>
      </c>
      <c r="AF62" s="141">
        <f t="shared" si="176"/>
        <v>46345</v>
      </c>
      <c r="AG62" s="141">
        <f t="shared" si="176"/>
        <v>46346</v>
      </c>
      <c r="AH62" s="142">
        <f t="shared" si="176"/>
        <v>46347</v>
      </c>
      <c r="AI62" s="143">
        <f t="shared" si="176"/>
        <v>46348</v>
      </c>
      <c r="AJ62" s="68">
        <f t="shared" ref="AJ62" si="177">COUNTIF(AC63:AI63,"★")</f>
        <v>0</v>
      </c>
      <c r="AK62" s="68"/>
      <c r="AL62" s="68" t="str">
        <f>TEXT(AC62,"YYYY-MM")</f>
        <v>2026-11</v>
      </c>
      <c r="AM62" s="69" cm="1">
        <f t="array" ref="AM62">SUMPRODUCT((AC62:AI62&gt;=$N$8)*(AC62:AI62 &lt;= $N$9)*(TEXT(AC62:AI62,"yyyy-mm")=AL62)*(AC63:AI63 = "●"))</f>
        <v>0</v>
      </c>
      <c r="AN62" s="69" cm="1">
        <f t="array" ref="AN62">SUMPRODUCT((AH62:AI62&gt;=$N$8)*(AH62:AI62 &lt;= $N$9)*(TEXT(AH62:AI62,"yyyy-mm")=AL62)*(AH63:AI63 = "▲"))</f>
        <v>0</v>
      </c>
      <c r="AO62" s="69" cm="1">
        <f t="array" ref="AO62">SUMPRODUCT((AC62:AI62&gt;=$N$8)*(AC62:AI62 &lt;= $N$9)*(TEXT(AC62:AI62,"yyyy-mm")=AL62)*(AC63:AI63 = "★"))</f>
        <v>0</v>
      </c>
      <c r="AP62" s="68"/>
      <c r="AQ62" s="19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3"/>
    </row>
    <row r="63" spans="1:55" s="8" customFormat="1" ht="19.5" customHeight="1" thickBot="1" x14ac:dyDescent="0.5">
      <c r="J63" s="86"/>
      <c r="K63" s="135" t="str">
        <f t="shared" ref="K63" si="178">IF(U63&gt;=0.285,"OK","NG")</f>
        <v>NG</v>
      </c>
      <c r="L63" s="136"/>
      <c r="M63" s="144"/>
      <c r="N63" s="144"/>
      <c r="O63" s="144"/>
      <c r="P63" s="144"/>
      <c r="Q63" s="144"/>
      <c r="R63" s="145"/>
      <c r="S63" s="146"/>
      <c r="T63" s="135">
        <f t="shared" ref="T63" si="179">COUNTIF(M63:S63,"●")</f>
        <v>0</v>
      </c>
      <c r="U63" s="147">
        <f t="shared" ref="U63" si="180">IF(COUNTA(M63:S63)=0,-1,IF(OR(COUNTIF(M63:S63,"▲")&gt;6,AND(M62&lt;$N$9,$N$9&lt;S62)),0.285,IF(T62+T63=0,0,T63/(T63+T62))))</f>
        <v>-1</v>
      </c>
      <c r="V63" s="135" t="str">
        <f>TEXT(S62,"YYYY-MM")</f>
        <v>2026-06</v>
      </c>
      <c r="W63" s="140" cm="1">
        <f t="array" ref="W63">IF(V63=V62,0,SUMPRODUCT((M62:S62&gt;=$N$8)*(M62:S62 &lt;= $N$9)*(TEXT(M62:S62,"yyyy-mm")=V63)*(M63:S63 = "●")))</f>
        <v>0</v>
      </c>
      <c r="X63" s="140" cm="1">
        <f t="array" ref="X63">IF(V63=V62,0,SUMPRODUCT((M62:S62&gt;=$N$8)*(M62:S62 &lt;= $N$9)*(TEXT(M62:S62,"yyyy-mm")=V63)*(M63:S63 = "▲")))</f>
        <v>0</v>
      </c>
      <c r="Y63" s="140" cm="1">
        <f t="array" ref="Y63">IF(V63=V62,0,SUMPRODUCT((M62:S62&gt;=$N$8)*(M62:S62 &lt;= $N$9)*(TEXT(M62:S62,"yyyy-mm")=V63)*(M63:S63 = "★")))</f>
        <v>0</v>
      </c>
      <c r="Z63" s="135"/>
      <c r="AA63" s="135" t="str">
        <f t="shared" ref="AA63" si="181">IF(AK63&gt;=0.285,"OK","NG")</f>
        <v>NG</v>
      </c>
      <c r="AB63" s="136"/>
      <c r="AC63" s="144"/>
      <c r="AD63" s="144"/>
      <c r="AE63" s="144"/>
      <c r="AF63" s="144"/>
      <c r="AG63" s="144"/>
      <c r="AH63" s="145"/>
      <c r="AI63" s="146"/>
      <c r="AJ63" s="68">
        <f t="shared" ref="AJ63" si="182">COUNTIF(AC63:AI63,"●")</f>
        <v>0</v>
      </c>
      <c r="AK63" s="70">
        <f t="shared" ref="AK63" si="183">IF(COUNTA(AC63:AI63)=0,-1,IF(OR(COUNTIF(AC63:AI63,"▲")&gt;6,AND(AC62&lt;$N$9,$N$9&lt;AI62)),0.285,IF(AJ62+AJ63=0,0,AJ63/(AJ63+AJ62))))</f>
        <v>-1</v>
      </c>
      <c r="AL63" s="68" t="str">
        <f>TEXT(AI62,"YYYY-MM")</f>
        <v>2026-11</v>
      </c>
      <c r="AM63" s="69" cm="1">
        <f t="array" ref="AM63">IF(AL63=AL62,0,SUMPRODUCT((AC62:AI62&gt;=$N$8)*(AC62:AI62 &lt;= $N$9)*(TEXT(AC62:AI62,"yyyy-mm")=AL63)*(AC63:AI63 = "●")))</f>
        <v>0</v>
      </c>
      <c r="AN63" s="69" cm="1">
        <f t="array" ref="AN63">IF(AL63=AL62,0,SUMPRODUCT((AC62:AI62&gt;=$N$8)*(AC62:AI62 &lt;= $N$9)*(TEXT(AC62:AI62,"yyyy-mm")=AL63)*(AC63:AI63 = "▲")))</f>
        <v>0</v>
      </c>
      <c r="AO63" s="69" cm="1">
        <f t="array" ref="AO63">IF(AL63=AL62,0,SUMPRODUCT((AC62:AI62&gt;=$N$8)*(AC62:AI62 &lt;= $N$9)*(TEXT(AC62:AI62,"yyyy-mm")=AL63)*(AC63:AI63 = "★")))</f>
        <v>0</v>
      </c>
      <c r="AP63" s="68"/>
      <c r="AQ63" s="19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3"/>
    </row>
    <row r="64" spans="1:55" s="8" customFormat="1" ht="19.5" customHeight="1" x14ac:dyDescent="0.45">
      <c r="J64" s="86"/>
      <c r="K64" s="135"/>
      <c r="L64" s="132">
        <v>36</v>
      </c>
      <c r="M64" s="141">
        <f>S62+1</f>
        <v>46202</v>
      </c>
      <c r="N64" s="141">
        <f t="shared" ref="N64:S64" si="184">M64+1</f>
        <v>46203</v>
      </c>
      <c r="O64" s="141">
        <f t="shared" si="184"/>
        <v>46204</v>
      </c>
      <c r="P64" s="141">
        <f t="shared" si="184"/>
        <v>46205</v>
      </c>
      <c r="Q64" s="141">
        <f t="shared" si="184"/>
        <v>46206</v>
      </c>
      <c r="R64" s="142">
        <f t="shared" si="184"/>
        <v>46207</v>
      </c>
      <c r="S64" s="143">
        <f t="shared" si="184"/>
        <v>46208</v>
      </c>
      <c r="T64" s="135">
        <f t="shared" ref="T64" si="185">COUNTIF(M65:S65,"★")</f>
        <v>0</v>
      </c>
      <c r="U64" s="135"/>
      <c r="V64" s="135" t="str">
        <f>TEXT(M64,"YYYY-MM")</f>
        <v>2026-06</v>
      </c>
      <c r="W64" s="140" cm="1">
        <f t="array" ref="W64">SUMPRODUCT((M64:S64&gt;=$N$8)*(M64:S64 &lt;= $N$9)*(TEXT(M64:S64,"yyyy-mm")=V64)*(M65:S65 = "●"))</f>
        <v>0</v>
      </c>
      <c r="X64" s="140" cm="1">
        <f t="array" ref="X64">SUMPRODUCT((R64:S64&gt;=$N$8)*(R64:S64 &lt;= $N$9)*(TEXT(R64:S64,"yyyy-mm")=V64)*(R65:S65 = "▲"))</f>
        <v>0</v>
      </c>
      <c r="Y64" s="140" cm="1">
        <f t="array" ref="Y64">SUMPRODUCT((M64:S64&gt;=$N$8)*(M64:S64 &lt;= $N$9)*(TEXT(M64:S64,"yyyy-mm")=V64)*(M65:S65 = "★"))</f>
        <v>0</v>
      </c>
      <c r="Z64" s="135"/>
      <c r="AA64" s="135"/>
      <c r="AB64" s="132">
        <v>57</v>
      </c>
      <c r="AC64" s="141">
        <f>AI62+1</f>
        <v>46349</v>
      </c>
      <c r="AD64" s="141">
        <f t="shared" ref="AD64:AI64" si="186">AC64+1</f>
        <v>46350</v>
      </c>
      <c r="AE64" s="141">
        <f t="shared" si="186"/>
        <v>46351</v>
      </c>
      <c r="AF64" s="141">
        <f t="shared" si="186"/>
        <v>46352</v>
      </c>
      <c r="AG64" s="141">
        <f t="shared" si="186"/>
        <v>46353</v>
      </c>
      <c r="AH64" s="142">
        <f t="shared" si="186"/>
        <v>46354</v>
      </c>
      <c r="AI64" s="143">
        <f t="shared" si="186"/>
        <v>46355</v>
      </c>
      <c r="AJ64" s="68">
        <f t="shared" ref="AJ64" si="187">COUNTIF(AC65:AI65,"★")</f>
        <v>0</v>
      </c>
      <c r="AK64" s="68"/>
      <c r="AL64" s="68" t="str">
        <f>TEXT(AC64,"YYYY-MM")</f>
        <v>2026-11</v>
      </c>
      <c r="AM64" s="69" cm="1">
        <f t="array" ref="AM64">SUMPRODUCT((AC64:AI64&gt;=$N$8)*(AC64:AI64 &lt;= $N$9)*(TEXT(AC64:AI64,"yyyy-mm")=AL64)*(AC65:AI65 = "●"))</f>
        <v>0</v>
      </c>
      <c r="AN64" s="69" cm="1">
        <f t="array" ref="AN64">SUMPRODUCT((AH64:AI64&gt;=$N$8)*(AH64:AI64 &lt;= $N$9)*(TEXT(AH64:AI64,"yyyy-mm")=AL64)*(AH65:AI65 = "▲"))</f>
        <v>0</v>
      </c>
      <c r="AO64" s="69" cm="1">
        <f t="array" ref="AO64">SUMPRODUCT((AC64:AI64&gt;=$N$8)*(AC64:AI64 &lt;= $N$9)*(TEXT(AC64:AI64,"yyyy-mm")=AL64)*(AC65:AI65 = "★"))</f>
        <v>0</v>
      </c>
      <c r="AP64" s="68"/>
      <c r="AQ64" s="19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3"/>
    </row>
    <row r="65" spans="10:55" s="8" customFormat="1" ht="19.5" customHeight="1" thickBot="1" x14ac:dyDescent="0.5">
      <c r="J65" s="86"/>
      <c r="K65" s="135" t="str">
        <f t="shared" ref="K65" si="188">IF(U65&gt;=0.285,"OK","NG")</f>
        <v>NG</v>
      </c>
      <c r="L65" s="136"/>
      <c r="M65" s="144"/>
      <c r="N65" s="144"/>
      <c r="O65" s="144"/>
      <c r="P65" s="144"/>
      <c r="Q65" s="144"/>
      <c r="R65" s="145"/>
      <c r="S65" s="146"/>
      <c r="T65" s="135">
        <f t="shared" ref="T65" si="189">COUNTIF(M65:S65,"●")</f>
        <v>0</v>
      </c>
      <c r="U65" s="147">
        <f t="shared" ref="U65" si="190">IF(COUNTA(M65:S65)=0,-1,IF(OR(COUNTIF(M65:S65,"▲")&gt;6,AND(M64&lt;$N$9,$N$9&lt;S64)),0.285,IF(T64+T65=0,0,T65/(T65+T64))))</f>
        <v>-1</v>
      </c>
      <c r="V65" s="135" t="str">
        <f>TEXT(S64,"YYYY-MM")</f>
        <v>2026-07</v>
      </c>
      <c r="W65" s="140" cm="1">
        <f t="array" ref="W65">IF(V65=V64,0,SUMPRODUCT((M64:S64&gt;=$N$8)*(M64:S64 &lt;= $N$9)*(TEXT(M64:S64,"yyyy-mm")=V65)*(M65:S65 = "●")))</f>
        <v>0</v>
      </c>
      <c r="X65" s="140" cm="1">
        <f t="array" ref="X65">IF(V65=V64,0,SUMPRODUCT((M64:S64&gt;=$N$8)*(M64:S64 &lt;= $N$9)*(TEXT(M64:S64,"yyyy-mm")=V65)*(M65:S65 = "▲")))</f>
        <v>0</v>
      </c>
      <c r="Y65" s="140" cm="1">
        <f t="array" ref="Y65">IF(V65=V64,0,SUMPRODUCT((M64:S64&gt;=$N$8)*(M64:S64 &lt;= $N$9)*(TEXT(M64:S64,"yyyy-mm")=V65)*(M65:S65 = "★")))</f>
        <v>0</v>
      </c>
      <c r="Z65" s="135"/>
      <c r="AA65" s="135" t="str">
        <f t="shared" ref="AA65" si="191">IF(AK65&gt;=0.285,"OK","NG")</f>
        <v>NG</v>
      </c>
      <c r="AB65" s="136"/>
      <c r="AC65" s="144"/>
      <c r="AD65" s="144"/>
      <c r="AE65" s="144"/>
      <c r="AF65" s="144"/>
      <c r="AG65" s="144"/>
      <c r="AH65" s="145"/>
      <c r="AI65" s="146"/>
      <c r="AJ65" s="68">
        <f t="shared" ref="AJ65" si="192">COUNTIF(AC65:AI65,"●")</f>
        <v>0</v>
      </c>
      <c r="AK65" s="70">
        <f t="shared" ref="AK65" si="193">IF(COUNTA(AC65:AI65)=0,-1,IF(OR(COUNTIF(AC65:AI65,"▲")&gt;6,AND(AC64&lt;$N$9,$N$9&lt;AI64)),0.285,IF(AJ64+AJ65=0,0,AJ65/(AJ65+AJ64))))</f>
        <v>-1</v>
      </c>
      <c r="AL65" s="68" t="str">
        <f>TEXT(AI64,"YYYY-MM")</f>
        <v>2026-11</v>
      </c>
      <c r="AM65" s="69" cm="1">
        <f t="array" ref="AM65">IF(AL65=AL64,0,SUMPRODUCT((AC64:AI64&gt;=$N$8)*(AC64:AI64 &lt;= $N$9)*(TEXT(AC64:AI64,"yyyy-mm")=AL65)*(AC65:AI65 = "●")))</f>
        <v>0</v>
      </c>
      <c r="AN65" s="69" cm="1">
        <f t="array" ref="AN65">IF(AL65=AL64,0,SUMPRODUCT((AC64:AI64&gt;=$N$8)*(AC64:AI64 &lt;= $N$9)*(TEXT(AC64:AI64,"yyyy-mm")=AL65)*(AC65:AI65 = "▲")))</f>
        <v>0</v>
      </c>
      <c r="AO65" s="69" cm="1">
        <f t="array" ref="AO65">IF(AL65=AL64,0,SUMPRODUCT((AC64:AI64&gt;=$N$8)*(AC64:AI64 &lt;= $N$9)*(TEXT(AC64:AI64,"yyyy-mm")=AL65)*(AC65:AI65 = "★")))</f>
        <v>0</v>
      </c>
      <c r="AP65" s="68"/>
      <c r="AQ65" s="19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3"/>
    </row>
    <row r="66" spans="10:55" s="8" customFormat="1" ht="19.5" customHeight="1" x14ac:dyDescent="0.45">
      <c r="J66" s="86"/>
      <c r="K66" s="135"/>
      <c r="L66" s="132">
        <v>37</v>
      </c>
      <c r="M66" s="141">
        <f>S64+1</f>
        <v>46209</v>
      </c>
      <c r="N66" s="141">
        <f t="shared" ref="N66:S66" si="194">M66+1</f>
        <v>46210</v>
      </c>
      <c r="O66" s="141">
        <f t="shared" si="194"/>
        <v>46211</v>
      </c>
      <c r="P66" s="141">
        <f t="shared" si="194"/>
        <v>46212</v>
      </c>
      <c r="Q66" s="141">
        <f t="shared" si="194"/>
        <v>46213</v>
      </c>
      <c r="R66" s="142">
        <f t="shared" si="194"/>
        <v>46214</v>
      </c>
      <c r="S66" s="143">
        <f t="shared" si="194"/>
        <v>46215</v>
      </c>
      <c r="T66" s="135">
        <f t="shared" ref="T66" si="195">COUNTIF(M67:S67,"★")</f>
        <v>0</v>
      </c>
      <c r="U66" s="135"/>
      <c r="V66" s="135" t="str">
        <f>TEXT(M66,"YYYY-MM")</f>
        <v>2026-07</v>
      </c>
      <c r="W66" s="140" cm="1">
        <f t="array" ref="W66">SUMPRODUCT((M66:S66&gt;=$N$8)*(M66:S66 &lt;= $N$9)*(TEXT(M66:S66,"yyyy-mm")=V66)*(M67:S67 = "●"))</f>
        <v>0</v>
      </c>
      <c r="X66" s="140" cm="1">
        <f t="array" ref="X66">SUMPRODUCT((R66:S66&gt;=$N$8)*(R66:S66 &lt;= $N$9)*(TEXT(R66:S66,"yyyy-mm")=V66)*(R67:S67 = "▲"))</f>
        <v>0</v>
      </c>
      <c r="Y66" s="140" cm="1">
        <f t="array" ref="Y66">SUMPRODUCT((M66:S66&gt;=$N$8)*(M66:S66 &lt;= $N$9)*(TEXT(M66:S66,"yyyy-mm")=V66)*(M67:S67 = "★"))</f>
        <v>0</v>
      </c>
      <c r="Z66" s="135"/>
      <c r="AA66" s="135"/>
      <c r="AB66" s="132">
        <v>58</v>
      </c>
      <c r="AC66" s="141">
        <f>AI64+1</f>
        <v>46356</v>
      </c>
      <c r="AD66" s="141">
        <f t="shared" ref="AD66:AI66" si="196">AC66+1</f>
        <v>46357</v>
      </c>
      <c r="AE66" s="141">
        <f t="shared" si="196"/>
        <v>46358</v>
      </c>
      <c r="AF66" s="141">
        <f t="shared" si="196"/>
        <v>46359</v>
      </c>
      <c r="AG66" s="141">
        <f t="shared" si="196"/>
        <v>46360</v>
      </c>
      <c r="AH66" s="142">
        <f t="shared" si="196"/>
        <v>46361</v>
      </c>
      <c r="AI66" s="143">
        <f t="shared" si="196"/>
        <v>46362</v>
      </c>
      <c r="AJ66" s="68">
        <f t="shared" ref="AJ66" si="197">COUNTIF(AC67:AI67,"★")</f>
        <v>0</v>
      </c>
      <c r="AK66" s="68"/>
      <c r="AL66" s="68" t="str">
        <f>TEXT(AC66,"YYYY-MM")</f>
        <v>2026-11</v>
      </c>
      <c r="AM66" s="69" cm="1">
        <f t="array" ref="AM66">SUMPRODUCT((AC66:AI66&gt;=$N$8)*(AC66:AI66 &lt;= $N$9)*(TEXT(AC66:AI66,"yyyy-mm")=AL66)*(AC67:AI67 = "●"))</f>
        <v>0</v>
      </c>
      <c r="AN66" s="69" cm="1">
        <f t="array" ref="AN66">SUMPRODUCT((AH66:AI66&gt;=$N$8)*(AH66:AI66 &lt;= $N$9)*(TEXT(AH66:AI66,"yyyy-mm")=AL66)*(AH67:AI67 = "▲"))</f>
        <v>0</v>
      </c>
      <c r="AO66" s="69" cm="1">
        <f t="array" ref="AO66">SUMPRODUCT((AC66:AI66&gt;=$N$8)*(AC66:AI66 &lt;= $N$9)*(TEXT(AC66:AI66,"yyyy-mm")=AL66)*(AC67:AI67 = "★"))</f>
        <v>0</v>
      </c>
      <c r="AP66" s="68"/>
      <c r="AQ66" s="19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3"/>
    </row>
    <row r="67" spans="10:55" s="8" customFormat="1" ht="19.5" customHeight="1" thickBot="1" x14ac:dyDescent="0.5">
      <c r="J67" s="86"/>
      <c r="K67" s="135" t="str">
        <f t="shared" ref="K67" si="198">IF(U67&gt;=0.285,"OK","NG")</f>
        <v>NG</v>
      </c>
      <c r="L67" s="136"/>
      <c r="M67" s="144"/>
      <c r="N67" s="144"/>
      <c r="O67" s="144"/>
      <c r="P67" s="144"/>
      <c r="Q67" s="144"/>
      <c r="R67" s="145"/>
      <c r="S67" s="146"/>
      <c r="T67" s="135">
        <f t="shared" ref="T67" si="199">COUNTIF(M67:S67,"●")</f>
        <v>0</v>
      </c>
      <c r="U67" s="147">
        <f t="shared" ref="U67" si="200">IF(COUNTA(M67:S67)=0,-1,IF(OR(COUNTIF(M67:S67,"▲")&gt;6,AND(M66&lt;$N$9,$N$9&lt;S66)),0.285,IF(T66+T67=0,0,T67/(T67+T66))))</f>
        <v>-1</v>
      </c>
      <c r="V67" s="135" t="str">
        <f>TEXT(S66,"YYYY-MM")</f>
        <v>2026-07</v>
      </c>
      <c r="W67" s="140" cm="1">
        <f t="array" ref="W67">IF(V67=V66,0,SUMPRODUCT((M66:S66&gt;=$N$8)*(M66:S66 &lt;= $N$9)*(TEXT(M66:S66,"yyyy-mm")=V67)*(M67:S67 = "●")))</f>
        <v>0</v>
      </c>
      <c r="X67" s="140" cm="1">
        <f t="array" ref="X67">IF(V67=V66,0,SUMPRODUCT((M66:S66&gt;=$N$8)*(M66:S66 &lt;= $N$9)*(TEXT(M66:S66,"yyyy-mm")=V67)*(M67:S67 = "▲")))</f>
        <v>0</v>
      </c>
      <c r="Y67" s="140" cm="1">
        <f t="array" ref="Y67">IF(V67=V66,0,SUMPRODUCT((M66:S66&gt;=$N$8)*(M66:S66 &lt;= $N$9)*(TEXT(M66:S66,"yyyy-mm")=V67)*(M67:S67 = "★")))</f>
        <v>0</v>
      </c>
      <c r="Z67" s="135"/>
      <c r="AA67" s="135" t="str">
        <f t="shared" ref="AA67" si="201">IF(AK67&gt;=0.285,"OK","NG")</f>
        <v>NG</v>
      </c>
      <c r="AB67" s="136"/>
      <c r="AC67" s="144"/>
      <c r="AD67" s="144"/>
      <c r="AE67" s="144"/>
      <c r="AF67" s="144"/>
      <c r="AG67" s="144"/>
      <c r="AH67" s="145"/>
      <c r="AI67" s="146"/>
      <c r="AJ67" s="68">
        <f t="shared" ref="AJ67" si="202">COUNTIF(AC67:AI67,"●")</f>
        <v>0</v>
      </c>
      <c r="AK67" s="70">
        <f t="shared" ref="AK67" si="203">IF(COUNTA(AC67:AI67)=0,-1,IF(OR(COUNTIF(AC67:AI67,"▲")&gt;6,AND(AC66&lt;$N$9,$N$9&lt;AI66)),0.285,IF(AJ66+AJ67=0,0,AJ67/(AJ67+AJ66))))</f>
        <v>-1</v>
      </c>
      <c r="AL67" s="68" t="str">
        <f>TEXT(AI66,"YYYY-MM")</f>
        <v>2026-12</v>
      </c>
      <c r="AM67" s="69" cm="1">
        <f t="array" ref="AM67">IF(AL67=AL66,0,SUMPRODUCT((AC66:AI66&gt;=$N$8)*(AC66:AI66 &lt;= $N$9)*(TEXT(AC66:AI66,"yyyy-mm")=AL67)*(AC67:AI67 = "●")))</f>
        <v>0</v>
      </c>
      <c r="AN67" s="69" cm="1">
        <f t="array" ref="AN67">IF(AL67=AL66,0,SUMPRODUCT((AC66:AI66&gt;=$N$8)*(AC66:AI66 &lt;= $N$9)*(TEXT(AC66:AI66,"yyyy-mm")=AL67)*(AC67:AI67 = "▲")))</f>
        <v>0</v>
      </c>
      <c r="AO67" s="69" cm="1">
        <f t="array" ref="AO67">IF(AL67=AL66,0,SUMPRODUCT((AC66:AI66&gt;=$N$8)*(AC66:AI66 &lt;= $N$9)*(TEXT(AC66:AI66,"yyyy-mm")=AL67)*(AC67:AI67 = "★")))</f>
        <v>0</v>
      </c>
      <c r="AP67" s="68"/>
      <c r="AQ67" s="19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3"/>
    </row>
    <row r="68" spans="10:55" s="8" customFormat="1" ht="19.5" customHeight="1" x14ac:dyDescent="0.45">
      <c r="J68" s="86"/>
      <c r="K68" s="135"/>
      <c r="L68" s="132">
        <v>38</v>
      </c>
      <c r="M68" s="141">
        <f>S66+1</f>
        <v>46216</v>
      </c>
      <c r="N68" s="141">
        <f t="shared" ref="N68:S68" si="204">M68+1</f>
        <v>46217</v>
      </c>
      <c r="O68" s="141">
        <f t="shared" si="204"/>
        <v>46218</v>
      </c>
      <c r="P68" s="141">
        <f t="shared" si="204"/>
        <v>46219</v>
      </c>
      <c r="Q68" s="141">
        <f t="shared" si="204"/>
        <v>46220</v>
      </c>
      <c r="R68" s="142">
        <f t="shared" si="204"/>
        <v>46221</v>
      </c>
      <c r="S68" s="143">
        <f t="shared" si="204"/>
        <v>46222</v>
      </c>
      <c r="T68" s="135">
        <f t="shared" ref="T68" si="205">COUNTIF(M69:S69,"★")</f>
        <v>0</v>
      </c>
      <c r="U68" s="135"/>
      <c r="V68" s="135" t="str">
        <f>TEXT(M68,"YYYY-MM")</f>
        <v>2026-07</v>
      </c>
      <c r="W68" s="140" cm="1">
        <f t="array" ref="W68">SUMPRODUCT((M68:S68&gt;=$N$8)*(M68:S68 &lt;= $N$9)*(TEXT(M68:S68,"yyyy-mm")=V68)*(M69:S69 = "●"))</f>
        <v>0</v>
      </c>
      <c r="X68" s="140" cm="1">
        <f t="array" ref="X68">SUMPRODUCT((R68:S68&gt;=$N$8)*(R68:S68 &lt;= $N$9)*(TEXT(R68:S68,"yyyy-mm")=V68)*(R69:S69 = "▲"))</f>
        <v>0</v>
      </c>
      <c r="Y68" s="140" cm="1">
        <f t="array" ref="Y68">SUMPRODUCT((M68:S68&gt;=$N$8)*(M68:S68 &lt;= $N$9)*(TEXT(M68:S68,"yyyy-mm")=V68)*(M69:S69 = "★"))</f>
        <v>0</v>
      </c>
      <c r="Z68" s="135"/>
      <c r="AA68" s="135"/>
      <c r="AB68" s="132">
        <v>59</v>
      </c>
      <c r="AC68" s="141">
        <f>AI66+1</f>
        <v>46363</v>
      </c>
      <c r="AD68" s="141">
        <f t="shared" ref="AD68:AI68" si="206">AC68+1</f>
        <v>46364</v>
      </c>
      <c r="AE68" s="141">
        <f t="shared" si="206"/>
        <v>46365</v>
      </c>
      <c r="AF68" s="141">
        <f t="shared" si="206"/>
        <v>46366</v>
      </c>
      <c r="AG68" s="141">
        <f t="shared" si="206"/>
        <v>46367</v>
      </c>
      <c r="AH68" s="142">
        <f t="shared" si="206"/>
        <v>46368</v>
      </c>
      <c r="AI68" s="143">
        <f t="shared" si="206"/>
        <v>46369</v>
      </c>
      <c r="AJ68" s="68">
        <f t="shared" ref="AJ68" si="207">COUNTIF(AC69:AI69,"★")</f>
        <v>0</v>
      </c>
      <c r="AK68" s="68"/>
      <c r="AL68" s="68" t="str">
        <f>TEXT(AC68,"YYYY-MM")</f>
        <v>2026-12</v>
      </c>
      <c r="AM68" s="69" cm="1">
        <f t="array" ref="AM68">SUMPRODUCT((AC68:AI68&gt;=$N$8)*(AC68:AI68 &lt;= $N$9)*(TEXT(AC68:AI68,"yyyy-mm")=AL68)*(AC69:AI69 = "●"))</f>
        <v>0</v>
      </c>
      <c r="AN68" s="69" cm="1">
        <f t="array" ref="AN68">SUMPRODUCT((AH68:AI68&gt;=$N$8)*(AH68:AI68 &lt;= $N$9)*(TEXT(AH68:AI68,"yyyy-mm")=AL68)*(AH69:AI69 = "▲"))</f>
        <v>0</v>
      </c>
      <c r="AO68" s="69" cm="1">
        <f t="array" ref="AO68">SUMPRODUCT((AC68:AI68&gt;=$N$8)*(AC68:AI68 &lt;= $N$9)*(TEXT(AC68:AI68,"yyyy-mm")=AL68)*(AC69:AI69 = "★"))</f>
        <v>0</v>
      </c>
      <c r="AP68" s="68"/>
      <c r="AQ68" s="19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3"/>
    </row>
    <row r="69" spans="10:55" s="8" customFormat="1" ht="19.5" customHeight="1" thickBot="1" x14ac:dyDescent="0.5">
      <c r="J69" s="86"/>
      <c r="K69" s="135" t="str">
        <f t="shared" ref="K69" si="208">IF(U69&gt;=0.285,"OK","NG")</f>
        <v>NG</v>
      </c>
      <c r="L69" s="136"/>
      <c r="M69" s="144"/>
      <c r="N69" s="144"/>
      <c r="O69" s="144"/>
      <c r="P69" s="144"/>
      <c r="Q69" s="144"/>
      <c r="R69" s="145"/>
      <c r="S69" s="146"/>
      <c r="T69" s="135">
        <f t="shared" ref="T69" si="209">COUNTIF(M69:S69,"●")</f>
        <v>0</v>
      </c>
      <c r="U69" s="147">
        <f t="shared" ref="U69" si="210">IF(COUNTA(M69:S69)=0,-1,IF(OR(COUNTIF(M69:S69,"▲")&gt;6,AND(M68&lt;$N$9,$N$9&lt;S68)),0.285,IF(T68+T69=0,0,T69/(T69+T68))))</f>
        <v>-1</v>
      </c>
      <c r="V69" s="135" t="str">
        <f>TEXT(S68,"YYYY-MM")</f>
        <v>2026-07</v>
      </c>
      <c r="W69" s="140" cm="1">
        <f t="array" ref="W69">IF(V69=V68,0,SUMPRODUCT((M68:S68&gt;=$N$8)*(M68:S68 &lt;= $N$9)*(TEXT(M68:S68,"yyyy-mm")=V69)*(M69:S69 = "●")))</f>
        <v>0</v>
      </c>
      <c r="X69" s="140" cm="1">
        <f t="array" ref="X69">IF(V69=V68,0,SUMPRODUCT((M68:S68&gt;=$N$8)*(M68:S68 &lt;= $N$9)*(TEXT(M68:S68,"yyyy-mm")=V69)*(M69:S69 = "▲")))</f>
        <v>0</v>
      </c>
      <c r="Y69" s="140" cm="1">
        <f t="array" ref="Y69">IF(V69=V68,0,SUMPRODUCT((M68:S68&gt;=$N$8)*(M68:S68 &lt;= $N$9)*(TEXT(M68:S68,"yyyy-mm")=V69)*(M69:S69 = "★")))</f>
        <v>0</v>
      </c>
      <c r="Z69" s="135"/>
      <c r="AA69" s="135" t="str">
        <f t="shared" ref="AA69" si="211">IF(AK69&gt;=0.285,"OK","NG")</f>
        <v>NG</v>
      </c>
      <c r="AB69" s="136"/>
      <c r="AC69" s="144"/>
      <c r="AD69" s="144"/>
      <c r="AE69" s="144"/>
      <c r="AF69" s="144"/>
      <c r="AG69" s="144"/>
      <c r="AH69" s="145"/>
      <c r="AI69" s="146"/>
      <c r="AJ69" s="68">
        <f t="shared" ref="AJ69" si="212">COUNTIF(AC69:AI69,"●")</f>
        <v>0</v>
      </c>
      <c r="AK69" s="70">
        <f t="shared" ref="AK69" si="213">IF(COUNTA(AC69:AI69)=0,-1,IF(OR(COUNTIF(AC69:AI69,"▲")&gt;6,AND(AC68&lt;$N$9,$N$9&lt;AI68)),0.285,IF(AJ68+AJ69=0,0,AJ69/(AJ69+AJ68))))</f>
        <v>-1</v>
      </c>
      <c r="AL69" s="68" t="str">
        <f>TEXT(AI68,"YYYY-MM")</f>
        <v>2026-12</v>
      </c>
      <c r="AM69" s="69" cm="1">
        <f t="array" ref="AM69">IF(AL69=AL68,0,SUMPRODUCT((AC68:AI68&gt;=$N$8)*(AC68:AI68 &lt;= $N$9)*(TEXT(AC68:AI68,"yyyy-mm")=AL69)*(AC69:AI69 = "●")))</f>
        <v>0</v>
      </c>
      <c r="AN69" s="69" cm="1">
        <f t="array" ref="AN69">IF(AL69=AL68,0,SUMPRODUCT((AC68:AI68&gt;=$N$8)*(AC68:AI68 &lt;= $N$9)*(TEXT(AC68:AI68,"yyyy-mm")=AL69)*(AC69:AI69 = "▲")))</f>
        <v>0</v>
      </c>
      <c r="AO69" s="69" cm="1">
        <f t="array" ref="AO69">IF(AL69=AL68,0,SUMPRODUCT((AC68:AI68&gt;=$N$8)*(AC68:AI68 &lt;= $N$9)*(TEXT(AC68:AI68,"yyyy-mm")=AL69)*(AC69:AI69 = "★")))</f>
        <v>0</v>
      </c>
      <c r="AP69" s="68"/>
      <c r="AQ69" s="19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3"/>
    </row>
    <row r="70" spans="10:55" s="8" customFormat="1" ht="19.5" customHeight="1" x14ac:dyDescent="0.45">
      <c r="J70" s="86"/>
      <c r="K70" s="135"/>
      <c r="L70" s="132">
        <v>39</v>
      </c>
      <c r="M70" s="141">
        <f>S68+1</f>
        <v>46223</v>
      </c>
      <c r="N70" s="141">
        <f t="shared" ref="N70:S70" si="214">M70+1</f>
        <v>46224</v>
      </c>
      <c r="O70" s="141">
        <f t="shared" si="214"/>
        <v>46225</v>
      </c>
      <c r="P70" s="141">
        <f t="shared" si="214"/>
        <v>46226</v>
      </c>
      <c r="Q70" s="141">
        <f t="shared" si="214"/>
        <v>46227</v>
      </c>
      <c r="R70" s="142">
        <f t="shared" si="214"/>
        <v>46228</v>
      </c>
      <c r="S70" s="143">
        <f t="shared" si="214"/>
        <v>46229</v>
      </c>
      <c r="T70" s="135">
        <f t="shared" ref="T70" si="215">COUNTIF(M71:S71,"★")</f>
        <v>0</v>
      </c>
      <c r="U70" s="135"/>
      <c r="V70" s="135" t="str">
        <f>TEXT(M70,"YYYY-MM")</f>
        <v>2026-07</v>
      </c>
      <c r="W70" s="140" cm="1">
        <f t="array" ref="W70">SUMPRODUCT((M70:S70&gt;=$N$8)*(M70:S70 &lt;= $N$9)*(TEXT(M70:S70,"yyyy-mm")=V70)*(M71:S71 = "●"))</f>
        <v>0</v>
      </c>
      <c r="X70" s="140" cm="1">
        <f t="array" ref="X70">SUMPRODUCT((R70:S70&gt;=$N$8)*(R70:S70 &lt;= $N$9)*(TEXT(R70:S70,"yyyy-mm")=V70)*(R71:S71 = "▲"))</f>
        <v>0</v>
      </c>
      <c r="Y70" s="140" cm="1">
        <f t="array" ref="Y70">SUMPRODUCT((M70:S70&gt;=$N$8)*(M70:S70 &lt;= $N$9)*(TEXT(M70:S70,"yyyy-mm")=V70)*(M71:S71 = "★"))</f>
        <v>0</v>
      </c>
      <c r="Z70" s="135"/>
      <c r="AA70" s="135"/>
      <c r="AB70" s="132">
        <v>60</v>
      </c>
      <c r="AC70" s="141">
        <f>AI68+1</f>
        <v>46370</v>
      </c>
      <c r="AD70" s="141">
        <f t="shared" ref="AD70:AI70" si="216">AC70+1</f>
        <v>46371</v>
      </c>
      <c r="AE70" s="141">
        <f t="shared" si="216"/>
        <v>46372</v>
      </c>
      <c r="AF70" s="141">
        <f t="shared" si="216"/>
        <v>46373</v>
      </c>
      <c r="AG70" s="141">
        <f t="shared" si="216"/>
        <v>46374</v>
      </c>
      <c r="AH70" s="142">
        <f t="shared" si="216"/>
        <v>46375</v>
      </c>
      <c r="AI70" s="143">
        <f t="shared" si="216"/>
        <v>46376</v>
      </c>
      <c r="AJ70" s="68">
        <f t="shared" ref="AJ70" si="217">COUNTIF(AC71:AI71,"★")</f>
        <v>0</v>
      </c>
      <c r="AK70" s="68"/>
      <c r="AL70" s="68" t="str">
        <f>TEXT(AC70,"YYYY-MM")</f>
        <v>2026-12</v>
      </c>
      <c r="AM70" s="69" cm="1">
        <f t="array" ref="AM70">SUMPRODUCT((AC70:AI70&gt;=$N$8)*(AC70:AI70 &lt;= $N$9)*(TEXT(AC70:AI70,"yyyy-mm")=AL70)*(AC71:AI71 = "●"))</f>
        <v>0</v>
      </c>
      <c r="AN70" s="69" cm="1">
        <f t="array" ref="AN70">SUMPRODUCT((AH70:AI70&gt;=$N$8)*(AH70:AI70 &lt;= $N$9)*(TEXT(AH70:AI70,"yyyy-mm")=AL70)*(AH71:AI71 = "▲"))</f>
        <v>0</v>
      </c>
      <c r="AO70" s="69" cm="1">
        <f t="array" ref="AO70">SUMPRODUCT((AC70:AI70&gt;=$N$8)*(AC70:AI70 &lt;= $N$9)*(TEXT(AC70:AI70,"yyyy-mm")=AL70)*(AC71:AI71 = "★"))</f>
        <v>0</v>
      </c>
      <c r="AP70" s="68"/>
      <c r="AQ70" s="19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3"/>
    </row>
    <row r="71" spans="10:55" s="8" customFormat="1" ht="19.5" customHeight="1" thickBot="1" x14ac:dyDescent="0.5">
      <c r="J71" s="86"/>
      <c r="K71" s="135" t="str">
        <f t="shared" ref="K71" si="218">IF(U71&gt;=0.285,"OK","NG")</f>
        <v>NG</v>
      </c>
      <c r="L71" s="136"/>
      <c r="M71" s="144"/>
      <c r="N71" s="144"/>
      <c r="O71" s="144"/>
      <c r="P71" s="144"/>
      <c r="Q71" s="144"/>
      <c r="R71" s="145"/>
      <c r="S71" s="146"/>
      <c r="T71" s="135">
        <f t="shared" ref="T71" si="219">COUNTIF(M71:S71,"●")</f>
        <v>0</v>
      </c>
      <c r="U71" s="147">
        <f t="shared" ref="U71" si="220">IF(COUNTA(M71:S71)=0,-1,IF(OR(COUNTIF(M71:S71,"▲")&gt;6,AND(M70&lt;$N$9,$N$9&lt;S70)),0.285,IF(T70+T71=0,0,T71/(T71+T70))))</f>
        <v>-1</v>
      </c>
      <c r="V71" s="135" t="str">
        <f>TEXT(S70,"YYYY-MM")</f>
        <v>2026-07</v>
      </c>
      <c r="W71" s="140" cm="1">
        <f t="array" ref="W71">IF(V71=V70,0,SUMPRODUCT((M70:S70&gt;=$N$8)*(M70:S70 &lt;= $N$9)*(TEXT(M70:S70,"yyyy-mm")=V71)*(M71:S71 = "●")))</f>
        <v>0</v>
      </c>
      <c r="X71" s="140" cm="1">
        <f t="array" ref="X71">IF(V71=V70,0,SUMPRODUCT((M70:S70&gt;=$N$8)*(M70:S70 &lt;= $N$9)*(TEXT(M70:S70,"yyyy-mm")=V71)*(M71:S71 = "▲")))</f>
        <v>0</v>
      </c>
      <c r="Y71" s="140" cm="1">
        <f t="array" ref="Y71">IF(V71=V70,0,SUMPRODUCT((M70:S70&gt;=$N$8)*(M70:S70 &lt;= $N$9)*(TEXT(M70:S70,"yyyy-mm")=V71)*(M71:S71 = "★")))</f>
        <v>0</v>
      </c>
      <c r="Z71" s="135"/>
      <c r="AA71" s="135" t="str">
        <f t="shared" ref="AA71" si="221">IF(AK71&gt;=0.285,"OK","NG")</f>
        <v>NG</v>
      </c>
      <c r="AB71" s="136"/>
      <c r="AC71" s="144"/>
      <c r="AD71" s="144"/>
      <c r="AE71" s="144"/>
      <c r="AF71" s="144"/>
      <c r="AG71" s="144"/>
      <c r="AH71" s="145"/>
      <c r="AI71" s="146"/>
      <c r="AJ71" s="68">
        <f t="shared" ref="AJ71" si="222">COUNTIF(AC71:AI71,"●")</f>
        <v>0</v>
      </c>
      <c r="AK71" s="70">
        <f t="shared" ref="AK71" si="223">IF(COUNTA(AC71:AI71)=0,-1,IF(OR(COUNTIF(AC71:AI71,"▲")&gt;6,AND(AC70&lt;$N$9,$N$9&lt;AI70)),0.285,IF(AJ70+AJ71=0,0,AJ71/(AJ71+AJ70))))</f>
        <v>-1</v>
      </c>
      <c r="AL71" s="68" t="str">
        <f>TEXT(AI70,"YYYY-MM")</f>
        <v>2026-12</v>
      </c>
      <c r="AM71" s="69" cm="1">
        <f t="array" ref="AM71">IF(AL71=AL70,0,SUMPRODUCT((AC70:AI70&gt;=$N$8)*(AC70:AI70 &lt;= $N$9)*(TEXT(AC70:AI70,"yyyy-mm")=AL71)*(AC71:AI71 = "●")))</f>
        <v>0</v>
      </c>
      <c r="AN71" s="69" cm="1">
        <f t="array" ref="AN71">IF(AL71=AL70,0,SUMPRODUCT((AC70:AI70&gt;=$N$8)*(AC70:AI70 &lt;= $N$9)*(TEXT(AC70:AI70,"yyyy-mm")=AL71)*(AC71:AI71 = "▲")))</f>
        <v>0</v>
      </c>
      <c r="AO71" s="69" cm="1">
        <f t="array" ref="AO71">IF(AL71=AL70,0,SUMPRODUCT((AC70:AI70&gt;=$N$8)*(AC70:AI70 &lt;= $N$9)*(TEXT(AC70:AI70,"yyyy-mm")=AL71)*(AC71:AI71 = "★")))</f>
        <v>0</v>
      </c>
      <c r="AP71" s="68"/>
      <c r="AQ71" s="19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3"/>
    </row>
    <row r="72" spans="10:55" s="8" customFormat="1" ht="19.5" customHeight="1" x14ac:dyDescent="0.45">
      <c r="J72" s="86"/>
      <c r="K72" s="135"/>
      <c r="L72" s="132">
        <v>40</v>
      </c>
      <c r="M72" s="141">
        <f>S70+1</f>
        <v>46230</v>
      </c>
      <c r="N72" s="141">
        <f t="shared" ref="N72:S72" si="224">M72+1</f>
        <v>46231</v>
      </c>
      <c r="O72" s="141">
        <f t="shared" si="224"/>
        <v>46232</v>
      </c>
      <c r="P72" s="141">
        <f t="shared" si="224"/>
        <v>46233</v>
      </c>
      <c r="Q72" s="141">
        <f t="shared" si="224"/>
        <v>46234</v>
      </c>
      <c r="R72" s="142">
        <f t="shared" si="224"/>
        <v>46235</v>
      </c>
      <c r="S72" s="143">
        <f t="shared" si="224"/>
        <v>46236</v>
      </c>
      <c r="T72" s="135">
        <f t="shared" ref="T72" si="225">COUNTIF(M73:S73,"★")</f>
        <v>0</v>
      </c>
      <c r="U72" s="135"/>
      <c r="V72" s="135" t="str">
        <f>TEXT(M72,"YYYY-MM")</f>
        <v>2026-07</v>
      </c>
      <c r="W72" s="140" cm="1">
        <f t="array" ref="W72">SUMPRODUCT((M72:S72&gt;=$N$8)*(M72:S72 &lt;= $N$9)*(TEXT(M72:S72,"yyyy-mm")=V72)*(M73:S73 = "●"))</f>
        <v>0</v>
      </c>
      <c r="X72" s="140" cm="1">
        <f t="array" ref="X72">SUMPRODUCT((R72:S72&gt;=$N$8)*(R72:S72 &lt;= $N$9)*(TEXT(R72:S72,"yyyy-mm")=V72)*(R73:S73 = "▲"))</f>
        <v>0</v>
      </c>
      <c r="Y72" s="140" cm="1">
        <f t="array" ref="Y72">SUMPRODUCT((M72:S72&gt;=$N$8)*(M72:S72 &lt;= $N$9)*(TEXT(M72:S72,"yyyy-mm")=V72)*(M73:S73 = "★"))</f>
        <v>0</v>
      </c>
      <c r="Z72" s="135"/>
      <c r="AA72" s="135"/>
      <c r="AB72" s="132">
        <v>61</v>
      </c>
      <c r="AC72" s="141">
        <f>AI70+1</f>
        <v>46377</v>
      </c>
      <c r="AD72" s="141">
        <f t="shared" ref="AD72:AI72" si="226">AC72+1</f>
        <v>46378</v>
      </c>
      <c r="AE72" s="141">
        <f t="shared" si="226"/>
        <v>46379</v>
      </c>
      <c r="AF72" s="141">
        <f t="shared" si="226"/>
        <v>46380</v>
      </c>
      <c r="AG72" s="141">
        <f t="shared" si="226"/>
        <v>46381</v>
      </c>
      <c r="AH72" s="142">
        <f t="shared" si="226"/>
        <v>46382</v>
      </c>
      <c r="AI72" s="143">
        <f t="shared" si="226"/>
        <v>46383</v>
      </c>
      <c r="AJ72" s="68">
        <f t="shared" ref="AJ72" si="227">COUNTIF(AC73:AI73,"★")</f>
        <v>0</v>
      </c>
      <c r="AK72" s="68"/>
      <c r="AL72" s="68" t="str">
        <f>TEXT(AC72,"YYYY-MM")</f>
        <v>2026-12</v>
      </c>
      <c r="AM72" s="69" cm="1">
        <f t="array" ref="AM72">SUMPRODUCT((AC72:AI72&gt;=$N$8)*(AC72:AI72 &lt;= $N$9)*(TEXT(AC72:AI72,"yyyy-mm")=AL72)*(AC73:AI73 = "●"))</f>
        <v>0</v>
      </c>
      <c r="AN72" s="69" cm="1">
        <f t="array" ref="AN72">SUMPRODUCT((AH72:AI72&gt;=$N$8)*(AH72:AI72 &lt;= $N$9)*(TEXT(AH72:AI72,"yyyy-mm")=AL72)*(AH73:AI73 = "▲"))</f>
        <v>0</v>
      </c>
      <c r="AO72" s="69" cm="1">
        <f t="array" ref="AO72">SUMPRODUCT((AC72:AI72&gt;=$N$8)*(AC72:AI72 &lt;= $N$9)*(TEXT(AC72:AI72,"yyyy-mm")=AL72)*(AC73:AI73 = "★"))</f>
        <v>0</v>
      </c>
      <c r="AP72" s="68"/>
      <c r="AQ72" s="19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3"/>
    </row>
    <row r="73" spans="10:55" s="8" customFormat="1" ht="19.5" customHeight="1" thickBot="1" x14ac:dyDescent="0.5">
      <c r="J73" s="86"/>
      <c r="K73" s="135" t="str">
        <f t="shared" ref="K73" si="228">IF(U73&gt;=0.285,"OK","NG")</f>
        <v>NG</v>
      </c>
      <c r="L73" s="136"/>
      <c r="M73" s="144"/>
      <c r="N73" s="144"/>
      <c r="O73" s="144"/>
      <c r="P73" s="144"/>
      <c r="Q73" s="144"/>
      <c r="R73" s="145"/>
      <c r="S73" s="146"/>
      <c r="T73" s="135">
        <f t="shared" ref="T73" si="229">COUNTIF(M73:S73,"●")</f>
        <v>0</v>
      </c>
      <c r="U73" s="147">
        <f t="shared" ref="U73" si="230">IF(COUNTA(M73:S73)=0,-1,IF(OR(COUNTIF(M73:S73,"▲")&gt;6,AND(M72&lt;$N$9,$N$9&lt;S72)),0.285,IF(T72+T73=0,0,T73/(T73+T72))))</f>
        <v>-1</v>
      </c>
      <c r="V73" s="135" t="str">
        <f>TEXT(S72,"YYYY-MM")</f>
        <v>2026-08</v>
      </c>
      <c r="W73" s="140" cm="1">
        <f t="array" ref="W73">IF(V73=V72,0,SUMPRODUCT((M72:S72&gt;=$N$8)*(M72:S72 &lt;= $N$9)*(TEXT(M72:S72,"yyyy-mm")=V73)*(M73:S73 = "●")))</f>
        <v>0</v>
      </c>
      <c r="X73" s="140" cm="1">
        <f t="array" ref="X73">IF(V73=V72,0,SUMPRODUCT((M72:S72&gt;=$N$8)*(M72:S72 &lt;= $N$9)*(TEXT(M72:S72,"yyyy-mm")=V73)*(M73:S73 = "▲")))</f>
        <v>0</v>
      </c>
      <c r="Y73" s="140" cm="1">
        <f t="array" ref="Y73">IF(V73=V72,0,SUMPRODUCT((M72:S72&gt;=$N$8)*(M72:S72 &lt;= $N$9)*(TEXT(M72:S72,"yyyy-mm")=V73)*(M73:S73 = "★")))</f>
        <v>0</v>
      </c>
      <c r="Z73" s="135"/>
      <c r="AA73" s="135" t="str">
        <f t="shared" ref="AA73" si="231">IF(AK73&gt;=0.285,"OK","NG")</f>
        <v>NG</v>
      </c>
      <c r="AB73" s="136"/>
      <c r="AC73" s="144"/>
      <c r="AD73" s="144"/>
      <c r="AE73" s="144"/>
      <c r="AF73" s="144"/>
      <c r="AG73" s="144"/>
      <c r="AH73" s="145"/>
      <c r="AI73" s="146"/>
      <c r="AJ73" s="68">
        <f t="shared" ref="AJ73" si="232">COUNTIF(AC73:AI73,"●")</f>
        <v>0</v>
      </c>
      <c r="AK73" s="70">
        <f t="shared" ref="AK73" si="233">IF(COUNTA(AC73:AI73)=0,-1,IF(OR(COUNTIF(AC73:AI73,"▲")&gt;6,AND(AC72&lt;$N$9,$N$9&lt;AI72)),0.285,IF(AJ72+AJ73=0,0,AJ73/(AJ73+AJ72))))</f>
        <v>-1</v>
      </c>
      <c r="AL73" s="68" t="str">
        <f>TEXT(AI72,"YYYY-MM")</f>
        <v>2026-12</v>
      </c>
      <c r="AM73" s="69" cm="1">
        <f t="array" ref="AM73">IF(AL73=AL72,0,SUMPRODUCT((AC72:AI72&gt;=$N$8)*(AC72:AI72 &lt;= $N$9)*(TEXT(AC72:AI72,"yyyy-mm")=AL73)*(AC73:AI73 = "●")))</f>
        <v>0</v>
      </c>
      <c r="AN73" s="69" cm="1">
        <f t="array" ref="AN73">IF(AL73=AL72,0,SUMPRODUCT((AC72:AI72&gt;=$N$8)*(AC72:AI72 &lt;= $N$9)*(TEXT(AC72:AI72,"yyyy-mm")=AL73)*(AC73:AI73 = "▲")))</f>
        <v>0</v>
      </c>
      <c r="AO73" s="69" cm="1">
        <f t="array" ref="AO73">IF(AL73=AL72,0,SUMPRODUCT((AC72:AI72&gt;=$N$8)*(AC72:AI72 &lt;= $N$9)*(TEXT(AC72:AI72,"yyyy-mm")=AL73)*(AC73:AI73 = "★")))</f>
        <v>0</v>
      </c>
      <c r="AP73" s="68"/>
      <c r="AQ73" s="19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3"/>
    </row>
    <row r="74" spans="10:55" s="8" customFormat="1" ht="19.5" customHeight="1" x14ac:dyDescent="0.45">
      <c r="J74" s="86"/>
      <c r="K74" s="135"/>
      <c r="L74" s="132">
        <v>41</v>
      </c>
      <c r="M74" s="141">
        <f>S72+1</f>
        <v>46237</v>
      </c>
      <c r="N74" s="141">
        <f t="shared" ref="N74:S74" si="234">M74+1</f>
        <v>46238</v>
      </c>
      <c r="O74" s="141">
        <f t="shared" si="234"/>
        <v>46239</v>
      </c>
      <c r="P74" s="141">
        <f t="shared" si="234"/>
        <v>46240</v>
      </c>
      <c r="Q74" s="141">
        <f t="shared" si="234"/>
        <v>46241</v>
      </c>
      <c r="R74" s="142">
        <f t="shared" si="234"/>
        <v>46242</v>
      </c>
      <c r="S74" s="143">
        <f t="shared" si="234"/>
        <v>46243</v>
      </c>
      <c r="T74" s="135">
        <f t="shared" ref="T74" si="235">COUNTIF(M75:S75,"★")</f>
        <v>0</v>
      </c>
      <c r="U74" s="135"/>
      <c r="V74" s="135" t="str">
        <f>TEXT(M74,"YYYY-MM")</f>
        <v>2026-08</v>
      </c>
      <c r="W74" s="140" cm="1">
        <f t="array" ref="W74">SUMPRODUCT((M74:S74&gt;=$N$8)*(M74:S74 &lt;= $N$9)*(TEXT(M74:S74,"yyyy-mm")=V74)*(M75:S75 = "●"))</f>
        <v>0</v>
      </c>
      <c r="X74" s="140" cm="1">
        <f t="array" ref="X74">SUMPRODUCT((R74:S74&gt;=$N$8)*(R74:S74 &lt;= $N$9)*(TEXT(R74:S74,"yyyy-mm")=V74)*(R75:S75 = "▲"))</f>
        <v>0</v>
      </c>
      <c r="Y74" s="140" cm="1">
        <f t="array" ref="Y74">SUMPRODUCT((M74:S74&gt;=$N$8)*(M74:S74 &lt;= $N$9)*(TEXT(M74:S74,"yyyy-mm")=V74)*(M75:S75 = "★"))</f>
        <v>0</v>
      </c>
      <c r="Z74" s="135"/>
      <c r="AA74" s="135"/>
      <c r="AB74" s="132">
        <v>62</v>
      </c>
      <c r="AC74" s="141">
        <f>AI72+1</f>
        <v>46384</v>
      </c>
      <c r="AD74" s="141">
        <f t="shared" ref="AD74:AI74" si="236">AC74+1</f>
        <v>46385</v>
      </c>
      <c r="AE74" s="141">
        <f t="shared" si="236"/>
        <v>46386</v>
      </c>
      <c r="AF74" s="141">
        <f t="shared" si="236"/>
        <v>46387</v>
      </c>
      <c r="AG74" s="141">
        <f t="shared" si="236"/>
        <v>46388</v>
      </c>
      <c r="AH74" s="142">
        <f t="shared" si="236"/>
        <v>46389</v>
      </c>
      <c r="AI74" s="143">
        <f t="shared" si="236"/>
        <v>46390</v>
      </c>
      <c r="AJ74" s="68">
        <f t="shared" ref="AJ74" si="237">COUNTIF(AC75:AI75,"★")</f>
        <v>0</v>
      </c>
      <c r="AK74" s="68"/>
      <c r="AL74" s="68" t="str">
        <f>TEXT(AC74,"YYYY-MM")</f>
        <v>2026-12</v>
      </c>
      <c r="AM74" s="69" cm="1">
        <f t="array" ref="AM74">SUMPRODUCT((AC74:AI74&gt;=$N$8)*(AC74:AI74 &lt;= $N$9)*(TEXT(AC74:AI74,"yyyy-mm")=AL74)*(AC75:AI75 = "●"))</f>
        <v>0</v>
      </c>
      <c r="AN74" s="69" cm="1">
        <f t="array" ref="AN74">SUMPRODUCT((AH74:AI74&gt;=$N$8)*(AH74:AI74 &lt;= $N$9)*(TEXT(AH74:AI74,"yyyy-mm")=AL74)*(AH75:AI75 = "▲"))</f>
        <v>0</v>
      </c>
      <c r="AO74" s="69" cm="1">
        <f t="array" ref="AO74">SUMPRODUCT((AC74:AI74&gt;=$N$8)*(AC74:AI74 &lt;= $N$9)*(TEXT(AC74:AI74,"yyyy-mm")=AL74)*(AC75:AI75 = "★"))</f>
        <v>0</v>
      </c>
      <c r="AP74" s="68"/>
      <c r="AQ74" s="19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3"/>
    </row>
    <row r="75" spans="10:55" s="8" customFormat="1" ht="19.5" customHeight="1" thickBot="1" x14ac:dyDescent="0.5">
      <c r="J75" s="86"/>
      <c r="K75" s="135" t="str">
        <f t="shared" ref="K75" si="238">IF(U75&gt;=0.285,"OK","NG")</f>
        <v>NG</v>
      </c>
      <c r="L75" s="136"/>
      <c r="M75" s="144"/>
      <c r="N75" s="144"/>
      <c r="O75" s="144"/>
      <c r="P75" s="144"/>
      <c r="Q75" s="144"/>
      <c r="R75" s="145"/>
      <c r="S75" s="146"/>
      <c r="T75" s="135">
        <f t="shared" ref="T75" si="239">COUNTIF(M75:S75,"●")</f>
        <v>0</v>
      </c>
      <c r="U75" s="147">
        <f t="shared" ref="U75" si="240">IF(COUNTA(M75:S75)=0,-1,IF(OR(COUNTIF(M75:S75,"▲")&gt;6,AND(M74&lt;$N$9,$N$9&lt;S74)),0.285,IF(T74+T75=0,0,T75/(T75+T74))))</f>
        <v>-1</v>
      </c>
      <c r="V75" s="135" t="str">
        <f>TEXT(S74,"YYYY-MM")</f>
        <v>2026-08</v>
      </c>
      <c r="W75" s="140" cm="1">
        <f t="array" ref="W75">IF(V75=V74,0,SUMPRODUCT((M74:S74&gt;=$N$8)*(M74:S74 &lt;= $N$9)*(TEXT(M74:S74,"yyyy-mm")=V75)*(M75:S75 = "●")))</f>
        <v>0</v>
      </c>
      <c r="X75" s="140" cm="1">
        <f t="array" ref="X75">IF(V75=V74,0,SUMPRODUCT((M74:S74&gt;=$N$8)*(M74:S74 &lt;= $N$9)*(TEXT(M74:S74,"yyyy-mm")=V75)*(M75:S75 = "▲")))</f>
        <v>0</v>
      </c>
      <c r="Y75" s="140" cm="1">
        <f t="array" ref="Y75">IF(V75=V74,0,SUMPRODUCT((M74:S74&gt;=$N$8)*(M74:S74 &lt;= $N$9)*(TEXT(M74:S74,"yyyy-mm")=V75)*(M75:S75 = "★")))</f>
        <v>0</v>
      </c>
      <c r="Z75" s="135"/>
      <c r="AA75" s="135" t="str">
        <f t="shared" ref="AA75" si="241">IF(AK75&gt;=0.285,"OK","NG")</f>
        <v>NG</v>
      </c>
      <c r="AB75" s="136"/>
      <c r="AC75" s="144"/>
      <c r="AD75" s="144"/>
      <c r="AE75" s="144"/>
      <c r="AF75" s="144"/>
      <c r="AG75" s="144"/>
      <c r="AH75" s="145"/>
      <c r="AI75" s="146"/>
      <c r="AJ75" s="68">
        <f t="shared" ref="AJ75" si="242">COUNTIF(AC75:AI75,"●")</f>
        <v>0</v>
      </c>
      <c r="AK75" s="70">
        <f t="shared" ref="AK75" si="243">IF(COUNTA(AC75:AI75)=0,-1,IF(OR(COUNTIF(AC75:AI75,"▲")&gt;6,AND(AC74&lt;$N$9,$N$9&lt;AI74)),0.285,IF(AJ74+AJ75=0,0,AJ75/(AJ75+AJ74))))</f>
        <v>-1</v>
      </c>
      <c r="AL75" s="68" t="str">
        <f>TEXT(AI74,"YYYY-MM")</f>
        <v>2027-01</v>
      </c>
      <c r="AM75" s="69" cm="1">
        <f t="array" ref="AM75">IF(AL75=AL74,0,SUMPRODUCT((AC74:AI74&gt;=$N$8)*(AC74:AI74 &lt;= $N$9)*(TEXT(AC74:AI74,"yyyy-mm")=AL75)*(AC75:AI75 = "●")))</f>
        <v>0</v>
      </c>
      <c r="AN75" s="69" cm="1">
        <f t="array" ref="AN75">IF(AL75=AL74,0,SUMPRODUCT((AC74:AI74&gt;=$N$8)*(AC74:AI74 &lt;= $N$9)*(TEXT(AC74:AI74,"yyyy-mm")=AL75)*(AC75:AI75 = "▲")))</f>
        <v>0</v>
      </c>
      <c r="AO75" s="69" cm="1">
        <f t="array" ref="AO75">IF(AL75=AL74,0,SUMPRODUCT((AC74:AI74&gt;=$N$8)*(AC74:AI74 &lt;= $N$9)*(TEXT(AC74:AI74,"yyyy-mm")=AL75)*(AC75:AI75 = "★")))</f>
        <v>0</v>
      </c>
      <c r="AP75" s="68"/>
      <c r="AQ75" s="19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3"/>
    </row>
    <row r="76" spans="10:55" s="8" customFormat="1" ht="19.5" customHeight="1" x14ac:dyDescent="0.45">
      <c r="J76" s="86"/>
      <c r="K76" s="135"/>
      <c r="L76" s="132">
        <v>42</v>
      </c>
      <c r="M76" s="141">
        <f>S74+1</f>
        <v>46244</v>
      </c>
      <c r="N76" s="141">
        <f t="shared" ref="N76:S76" si="244">M76+1</f>
        <v>46245</v>
      </c>
      <c r="O76" s="141">
        <f t="shared" si="244"/>
        <v>46246</v>
      </c>
      <c r="P76" s="141">
        <f t="shared" si="244"/>
        <v>46247</v>
      </c>
      <c r="Q76" s="141">
        <f t="shared" si="244"/>
        <v>46248</v>
      </c>
      <c r="R76" s="142">
        <f t="shared" si="244"/>
        <v>46249</v>
      </c>
      <c r="S76" s="143">
        <f t="shared" si="244"/>
        <v>46250</v>
      </c>
      <c r="T76" s="135">
        <f t="shared" ref="T76" si="245">COUNTIF(M77:S77,"★")</f>
        <v>0</v>
      </c>
      <c r="U76" s="135"/>
      <c r="V76" s="135" t="str">
        <f>TEXT(M76,"YYYY-MM")</f>
        <v>2026-08</v>
      </c>
      <c r="W76" s="140" cm="1">
        <f t="array" ref="W76">SUMPRODUCT((M76:S76&gt;=$N$8)*(M76:S76 &lt;= $N$9)*(TEXT(M76:S76,"yyyy-mm")=V76)*(M77:S77 = "●"))</f>
        <v>0</v>
      </c>
      <c r="X76" s="140" cm="1">
        <f t="array" ref="X76">SUMPRODUCT((R76:S76&gt;=$N$8)*(R76:S76 &lt;= $N$9)*(TEXT(R76:S76,"yyyy-mm")=V76)*(R77:S77 = "▲"))</f>
        <v>0</v>
      </c>
      <c r="Y76" s="140" cm="1">
        <f t="array" ref="Y76">SUMPRODUCT((M76:S76&gt;=$N$8)*(M76:S76 &lt;= $N$9)*(TEXT(M76:S76,"yyyy-mm")=V76)*(M77:S77 = "★"))</f>
        <v>0</v>
      </c>
      <c r="Z76" s="135"/>
      <c r="AA76" s="135"/>
      <c r="AB76" s="132">
        <v>63</v>
      </c>
      <c r="AC76" s="141">
        <f>AI74+1</f>
        <v>46391</v>
      </c>
      <c r="AD76" s="141">
        <f t="shared" ref="AD76:AI76" si="246">AC76+1</f>
        <v>46392</v>
      </c>
      <c r="AE76" s="141">
        <f t="shared" si="246"/>
        <v>46393</v>
      </c>
      <c r="AF76" s="141">
        <f t="shared" si="246"/>
        <v>46394</v>
      </c>
      <c r="AG76" s="141">
        <f t="shared" si="246"/>
        <v>46395</v>
      </c>
      <c r="AH76" s="142">
        <f t="shared" si="246"/>
        <v>46396</v>
      </c>
      <c r="AI76" s="143">
        <f t="shared" si="246"/>
        <v>46397</v>
      </c>
      <c r="AJ76" s="68">
        <f t="shared" ref="AJ76" si="247">COUNTIF(AC77:AI77,"★")</f>
        <v>0</v>
      </c>
      <c r="AK76" s="68"/>
      <c r="AL76" s="68" t="str">
        <f>TEXT(AC76,"YYYY-MM")</f>
        <v>2027-01</v>
      </c>
      <c r="AM76" s="69" cm="1">
        <f t="array" ref="AM76">SUMPRODUCT((AC76:AI76&gt;=$N$8)*(AC76:AI76 &lt;= $N$9)*(TEXT(AC76:AI76,"yyyy-mm")=AL76)*(AC77:AI77 = "●"))</f>
        <v>0</v>
      </c>
      <c r="AN76" s="69" cm="1">
        <f t="array" ref="AN76">SUMPRODUCT((AH76:AI76&gt;=$N$8)*(AH76:AI76 &lt;= $N$9)*(TEXT(AH76:AI76,"yyyy-mm")=AL76)*(AH77:AI77 = "▲"))</f>
        <v>0</v>
      </c>
      <c r="AO76" s="69" cm="1">
        <f t="array" ref="AO76">SUMPRODUCT((AC76:AI76&gt;=$N$8)*(AC76:AI76 &lt;= $N$9)*(TEXT(AC76:AI76,"yyyy-mm")=AL76)*(AC77:AI77 = "★"))</f>
        <v>0</v>
      </c>
      <c r="AP76" s="68"/>
      <c r="AQ76" s="19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3"/>
    </row>
    <row r="77" spans="10:55" s="8" customFormat="1" ht="19.5" customHeight="1" thickBot="1" x14ac:dyDescent="0.5">
      <c r="J77" s="86"/>
      <c r="K77" s="135" t="str">
        <f t="shared" ref="K77" si="248">IF(U77&gt;=0.285,"OK","NG")</f>
        <v>NG</v>
      </c>
      <c r="L77" s="136"/>
      <c r="M77" s="144"/>
      <c r="N77" s="144"/>
      <c r="O77" s="144"/>
      <c r="P77" s="144"/>
      <c r="Q77" s="144"/>
      <c r="R77" s="145"/>
      <c r="S77" s="146"/>
      <c r="T77" s="135">
        <f t="shared" ref="T77" si="249">COUNTIF(M77:S77,"●")</f>
        <v>0</v>
      </c>
      <c r="U77" s="147">
        <f t="shared" ref="U77" si="250">IF(COUNTA(M77:S77)=0,-1,IF(OR(COUNTIF(M77:S77,"▲")&gt;6,AND(M76&lt;$N$9,$N$9&lt;S76)),0.285,IF(T76+T77=0,0,T77/(T77+T76))))</f>
        <v>-1</v>
      </c>
      <c r="V77" s="135" t="str">
        <f>TEXT(S76,"YYYY-MM")</f>
        <v>2026-08</v>
      </c>
      <c r="W77" s="140" cm="1">
        <f t="array" ref="W77">IF(V77=V76,0,SUMPRODUCT((M76:S76&gt;=$N$8)*(M76:S76 &lt;= $N$9)*(TEXT(M76:S76,"yyyy-mm")=V77)*(M77:S77 = "●")))</f>
        <v>0</v>
      </c>
      <c r="X77" s="140" cm="1">
        <f t="array" ref="X77">IF(V77=V76,0,SUMPRODUCT((M76:S76&gt;=$N$8)*(M76:S76 &lt;= $N$9)*(TEXT(M76:S76,"yyyy-mm")=V77)*(M77:S77 = "▲")))</f>
        <v>0</v>
      </c>
      <c r="Y77" s="140" cm="1">
        <f t="array" ref="Y77">IF(V77=V76,0,SUMPRODUCT((M76:S76&gt;=$N$8)*(M76:S76 &lt;= $N$9)*(TEXT(M76:S76,"yyyy-mm")=V77)*(M77:S77 = "★")))</f>
        <v>0</v>
      </c>
      <c r="Z77" s="135"/>
      <c r="AA77" s="135" t="str">
        <f t="shared" ref="AA77" si="251">IF(AK77&gt;=0.285,"OK","NG")</f>
        <v>NG</v>
      </c>
      <c r="AB77" s="136"/>
      <c r="AC77" s="144"/>
      <c r="AD77" s="144"/>
      <c r="AE77" s="144"/>
      <c r="AF77" s="144"/>
      <c r="AG77" s="144"/>
      <c r="AH77" s="145"/>
      <c r="AI77" s="146"/>
      <c r="AJ77" s="68">
        <f t="shared" ref="AJ77" si="252">COUNTIF(AC77:AI77,"●")</f>
        <v>0</v>
      </c>
      <c r="AK77" s="70">
        <f t="shared" ref="AK77" si="253">IF(COUNTA(AC77:AI77)=0,-1,IF(OR(COUNTIF(AC77:AI77,"▲")&gt;6,AND(AC76&lt;$N$9,$N$9&lt;AI76)),0.285,IF(AJ76+AJ77=0,0,AJ77/(AJ77+AJ76))))</f>
        <v>-1</v>
      </c>
      <c r="AL77" s="68" t="str">
        <f>TEXT(AI76,"YYYY-MM")</f>
        <v>2027-01</v>
      </c>
      <c r="AM77" s="69" cm="1">
        <f t="array" ref="AM77">IF(AL77=AL76,0,SUMPRODUCT((AC76:AI76&gt;=$N$8)*(AC76:AI76 &lt;= $N$9)*(TEXT(AC76:AI76,"yyyy-mm")=AL77)*(AC77:AI77 = "●")))</f>
        <v>0</v>
      </c>
      <c r="AN77" s="69" cm="1">
        <f t="array" ref="AN77">IF(AL77=AL76,0,SUMPRODUCT((AC76:AI76&gt;=$N$8)*(AC76:AI76 &lt;= $N$9)*(TEXT(AC76:AI76,"yyyy-mm")=AL77)*(AC77:AI77 = "▲")))</f>
        <v>0</v>
      </c>
      <c r="AO77" s="69" cm="1">
        <f t="array" ref="AO77">IF(AL77=AL76,0,SUMPRODUCT((AC76:AI76&gt;=$N$8)*(AC76:AI76 &lt;= $N$9)*(TEXT(AC76:AI76,"yyyy-mm")=AL77)*(AC77:AI77 = "★")))</f>
        <v>0</v>
      </c>
      <c r="AP77" s="68"/>
      <c r="AQ77" s="19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3"/>
    </row>
    <row r="78" spans="10:55" s="8" customFormat="1" ht="19.5" customHeight="1" x14ac:dyDescent="0.45">
      <c r="J78" s="86"/>
      <c r="K78" s="135"/>
      <c r="L78" s="132">
        <v>43</v>
      </c>
      <c r="M78" s="141">
        <f>S76+1</f>
        <v>46251</v>
      </c>
      <c r="N78" s="141">
        <f t="shared" ref="N78:S78" si="254">M78+1</f>
        <v>46252</v>
      </c>
      <c r="O78" s="141">
        <f t="shared" si="254"/>
        <v>46253</v>
      </c>
      <c r="P78" s="141">
        <f t="shared" si="254"/>
        <v>46254</v>
      </c>
      <c r="Q78" s="141">
        <f t="shared" si="254"/>
        <v>46255</v>
      </c>
      <c r="R78" s="142">
        <f t="shared" si="254"/>
        <v>46256</v>
      </c>
      <c r="S78" s="143">
        <f t="shared" si="254"/>
        <v>46257</v>
      </c>
      <c r="T78" s="135">
        <f t="shared" ref="T78" si="255">COUNTIF(M79:S79,"★")</f>
        <v>0</v>
      </c>
      <c r="U78" s="135"/>
      <c r="V78" s="135" t="str">
        <f>TEXT(M78,"YYYY-MM")</f>
        <v>2026-08</v>
      </c>
      <c r="W78" s="140" cm="1">
        <f t="array" ref="W78">SUMPRODUCT((M78:S78&gt;=$N$8)*(M78:S78 &lt;= $N$9)*(TEXT(M78:S78,"yyyy-mm")=V78)*(M79:S79 = "●"))</f>
        <v>0</v>
      </c>
      <c r="X78" s="140" cm="1">
        <f t="array" ref="X78">SUMPRODUCT((R78:S78&gt;=$N$8)*(R78:S78 &lt;= $N$9)*(TEXT(R78:S78,"yyyy-mm")=V78)*(R79:S79 = "▲"))</f>
        <v>0</v>
      </c>
      <c r="Y78" s="140" cm="1">
        <f t="array" ref="Y78">SUMPRODUCT((M78:S78&gt;=$N$8)*(M78:S78 &lt;= $N$9)*(TEXT(M78:S78,"yyyy-mm")=V78)*(M79:S79 = "★"))</f>
        <v>0</v>
      </c>
      <c r="Z78" s="135"/>
      <c r="AA78" s="135"/>
      <c r="AB78" s="132">
        <v>64</v>
      </c>
      <c r="AC78" s="141">
        <f>AI76+1</f>
        <v>46398</v>
      </c>
      <c r="AD78" s="141">
        <f t="shared" ref="AD78:AI78" si="256">AC78+1</f>
        <v>46399</v>
      </c>
      <c r="AE78" s="141">
        <f t="shared" si="256"/>
        <v>46400</v>
      </c>
      <c r="AF78" s="141">
        <f t="shared" si="256"/>
        <v>46401</v>
      </c>
      <c r="AG78" s="141">
        <f t="shared" si="256"/>
        <v>46402</v>
      </c>
      <c r="AH78" s="142">
        <f t="shared" si="256"/>
        <v>46403</v>
      </c>
      <c r="AI78" s="143">
        <f t="shared" si="256"/>
        <v>46404</v>
      </c>
      <c r="AJ78" s="68">
        <f t="shared" ref="AJ78" si="257">COUNTIF(AC79:AI79,"★")</f>
        <v>0</v>
      </c>
      <c r="AK78" s="68"/>
      <c r="AL78" s="68" t="str">
        <f>TEXT(AC78,"YYYY-MM")</f>
        <v>2027-01</v>
      </c>
      <c r="AM78" s="69" cm="1">
        <f t="array" ref="AM78">SUMPRODUCT((AC78:AI78&gt;=$N$8)*(AC78:AI78 &lt;= $N$9)*(TEXT(AC78:AI78,"yyyy-mm")=AL78)*(AC79:AI79 = "●"))</f>
        <v>0</v>
      </c>
      <c r="AN78" s="69" cm="1">
        <f t="array" ref="AN78">SUMPRODUCT((AH78:AI78&gt;=$N$8)*(AH78:AI78 &lt;= $N$9)*(TEXT(AH78:AI78,"yyyy-mm")=AL78)*(AH79:AI79 = "▲"))</f>
        <v>0</v>
      </c>
      <c r="AO78" s="69" cm="1">
        <f t="array" ref="AO78">SUMPRODUCT((AC78:AI78&gt;=$N$8)*(AC78:AI78 &lt;= $N$9)*(TEXT(AC78:AI78,"yyyy-mm")=AL78)*(AC79:AI79 = "★"))</f>
        <v>0</v>
      </c>
      <c r="AP78" s="68"/>
      <c r="AQ78" s="19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3"/>
    </row>
    <row r="79" spans="10:55" s="8" customFormat="1" ht="19.5" customHeight="1" thickBot="1" x14ac:dyDescent="0.5">
      <c r="J79" s="86"/>
      <c r="K79" s="135" t="str">
        <f t="shared" ref="K79" si="258">IF(U79&gt;=0.285,"OK","NG")</f>
        <v>NG</v>
      </c>
      <c r="L79" s="136"/>
      <c r="M79" s="144"/>
      <c r="N79" s="144"/>
      <c r="O79" s="144"/>
      <c r="P79" s="144"/>
      <c r="Q79" s="144"/>
      <c r="R79" s="145"/>
      <c r="S79" s="146"/>
      <c r="T79" s="135">
        <f t="shared" ref="T79" si="259">COUNTIF(M79:S79,"●")</f>
        <v>0</v>
      </c>
      <c r="U79" s="147">
        <f t="shared" ref="U79" si="260">IF(COUNTA(M79:S79)=0,-1,IF(OR(COUNTIF(M79:S79,"▲")&gt;6,AND(M78&lt;$N$9,$N$9&lt;S78)),0.285,IF(T78+T79=0,0,T79/(T79+T78))))</f>
        <v>-1</v>
      </c>
      <c r="V79" s="135" t="str">
        <f>TEXT(S78,"YYYY-MM")</f>
        <v>2026-08</v>
      </c>
      <c r="W79" s="140" cm="1">
        <f t="array" ref="W79">IF(V79=V78,0,SUMPRODUCT((M78:S78&gt;=$N$8)*(M78:S78 &lt;= $N$9)*(TEXT(M78:S78,"yyyy-mm")=V79)*(M79:S79 = "●")))</f>
        <v>0</v>
      </c>
      <c r="X79" s="140" cm="1">
        <f t="array" ref="X79">IF(V79=V78,0,SUMPRODUCT((M78:S78&gt;=$N$8)*(M78:S78 &lt;= $N$9)*(TEXT(M78:S78,"yyyy-mm")=V79)*(M79:S79 = "▲")))</f>
        <v>0</v>
      </c>
      <c r="Y79" s="140" cm="1">
        <f t="array" ref="Y79">IF(V79=V78,0,SUMPRODUCT((M78:S78&gt;=$N$8)*(M78:S78 &lt;= $N$9)*(TEXT(M78:S78,"yyyy-mm")=V79)*(M79:S79 = "★")))</f>
        <v>0</v>
      </c>
      <c r="Z79" s="135"/>
      <c r="AA79" s="135" t="str">
        <f t="shared" ref="AA79" si="261">IF(AK79&gt;=0.285,"OK","NG")</f>
        <v>NG</v>
      </c>
      <c r="AB79" s="136"/>
      <c r="AC79" s="144"/>
      <c r="AD79" s="144"/>
      <c r="AE79" s="144"/>
      <c r="AF79" s="144"/>
      <c r="AG79" s="144"/>
      <c r="AH79" s="145"/>
      <c r="AI79" s="146"/>
      <c r="AJ79" s="68">
        <f t="shared" ref="AJ79" si="262">COUNTIF(AC79:AI79,"●")</f>
        <v>0</v>
      </c>
      <c r="AK79" s="70">
        <f t="shared" ref="AK79" si="263">IF(COUNTA(AC79:AI79)=0,-1,IF(OR(COUNTIF(AC79:AI79,"▲")&gt;6,AND(AC78&lt;$N$9,$N$9&lt;AI78)),0.285,IF(AJ78+AJ79=0,0,AJ79/(AJ79+AJ78))))</f>
        <v>-1</v>
      </c>
      <c r="AL79" s="68" t="str">
        <f>TEXT(AI78,"YYYY-MM")</f>
        <v>2027-01</v>
      </c>
      <c r="AM79" s="69" cm="1">
        <f t="array" ref="AM79">IF(AL79=AL78,0,SUMPRODUCT((AC78:AI78&gt;=$N$8)*(AC78:AI78 &lt;= $N$9)*(TEXT(AC78:AI78,"yyyy-mm")=AL79)*(AC79:AI79 = "●")))</f>
        <v>0</v>
      </c>
      <c r="AN79" s="69" cm="1">
        <f t="array" ref="AN79">IF(AL79=AL78,0,SUMPRODUCT((AC78:AI78&gt;=$N$8)*(AC78:AI78 &lt;= $N$9)*(TEXT(AC78:AI78,"yyyy-mm")=AL79)*(AC79:AI79 = "▲")))</f>
        <v>0</v>
      </c>
      <c r="AO79" s="69" cm="1">
        <f t="array" ref="AO79">IF(AL79=AL78,0,SUMPRODUCT((AC78:AI78&gt;=$N$8)*(AC78:AI78 &lt;= $N$9)*(TEXT(AC78:AI78,"yyyy-mm")=AL79)*(AC79:AI79 = "★")))</f>
        <v>0</v>
      </c>
      <c r="AP79" s="68"/>
      <c r="AQ79" s="19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3"/>
    </row>
    <row r="80" spans="10:55" s="8" customFormat="1" ht="19.5" customHeight="1" x14ac:dyDescent="0.45">
      <c r="J80" s="86"/>
      <c r="K80" s="135"/>
      <c r="L80" s="132">
        <v>44</v>
      </c>
      <c r="M80" s="141">
        <f>S78+1</f>
        <v>46258</v>
      </c>
      <c r="N80" s="141">
        <f t="shared" ref="N80:S80" si="264">M80+1</f>
        <v>46259</v>
      </c>
      <c r="O80" s="141">
        <f t="shared" si="264"/>
        <v>46260</v>
      </c>
      <c r="P80" s="141">
        <f t="shared" si="264"/>
        <v>46261</v>
      </c>
      <c r="Q80" s="141">
        <f t="shared" si="264"/>
        <v>46262</v>
      </c>
      <c r="R80" s="142">
        <f t="shared" si="264"/>
        <v>46263</v>
      </c>
      <c r="S80" s="143">
        <f t="shared" si="264"/>
        <v>46264</v>
      </c>
      <c r="T80" s="135">
        <f t="shared" ref="T80" si="265">COUNTIF(M81:S81,"★")</f>
        <v>0</v>
      </c>
      <c r="U80" s="135"/>
      <c r="V80" s="135" t="str">
        <f>TEXT(M80,"YYYY-MM")</f>
        <v>2026-08</v>
      </c>
      <c r="W80" s="140" cm="1">
        <f t="array" ref="W80">SUMPRODUCT((M80:S80&gt;=$N$8)*(M80:S80 &lt;= $N$9)*(TEXT(M80:S80,"yyyy-mm")=V80)*(M81:S81 = "●"))</f>
        <v>0</v>
      </c>
      <c r="X80" s="140" cm="1">
        <f t="array" ref="X80">SUMPRODUCT((R80:S80&gt;=$N$8)*(R80:S80 &lt;= $N$9)*(TEXT(R80:S80,"yyyy-mm")=V80)*(R81:S81 = "▲"))</f>
        <v>0</v>
      </c>
      <c r="Y80" s="140" cm="1">
        <f t="array" ref="Y80">SUMPRODUCT((M80:S80&gt;=$N$8)*(M80:S80 &lt;= $N$9)*(TEXT(M80:S80,"yyyy-mm")=V80)*(M81:S81 = "★"))</f>
        <v>0</v>
      </c>
      <c r="Z80" s="135"/>
      <c r="AA80" s="135"/>
      <c r="AB80" s="132">
        <v>65</v>
      </c>
      <c r="AC80" s="141">
        <f>AI78+1</f>
        <v>46405</v>
      </c>
      <c r="AD80" s="141">
        <f t="shared" ref="AD80:AI80" si="266">AC80+1</f>
        <v>46406</v>
      </c>
      <c r="AE80" s="141">
        <f t="shared" si="266"/>
        <v>46407</v>
      </c>
      <c r="AF80" s="141">
        <f t="shared" si="266"/>
        <v>46408</v>
      </c>
      <c r="AG80" s="141">
        <f t="shared" si="266"/>
        <v>46409</v>
      </c>
      <c r="AH80" s="142">
        <f t="shared" si="266"/>
        <v>46410</v>
      </c>
      <c r="AI80" s="143">
        <f t="shared" si="266"/>
        <v>46411</v>
      </c>
      <c r="AJ80" s="68">
        <f t="shared" ref="AJ80" si="267">COUNTIF(AC81:AI81,"★")</f>
        <v>0</v>
      </c>
      <c r="AK80" s="68"/>
      <c r="AL80" s="68" t="str">
        <f>TEXT(AC80,"YYYY-MM")</f>
        <v>2027-01</v>
      </c>
      <c r="AM80" s="69" cm="1">
        <f t="array" ref="AM80">SUMPRODUCT((AC80:AI80&gt;=$N$8)*(AC80:AI80 &lt;= $N$9)*(TEXT(AC80:AI80,"yyyy-mm")=AL80)*(AC81:AI81 = "●"))</f>
        <v>0</v>
      </c>
      <c r="AN80" s="69" cm="1">
        <f t="array" ref="AN80">SUMPRODUCT((AH80:AI80&gt;=$N$8)*(AH80:AI80 &lt;= $N$9)*(TEXT(AH80:AI80,"yyyy-mm")=AL80)*(AH81:AI81 = "▲"))</f>
        <v>0</v>
      </c>
      <c r="AO80" s="69" cm="1">
        <f t="array" ref="AO80">SUMPRODUCT((AC80:AI80&gt;=$N$8)*(AC80:AI80 &lt;= $N$9)*(TEXT(AC80:AI80,"yyyy-mm")=AL80)*(AC81:AI81 = "★"))</f>
        <v>0</v>
      </c>
      <c r="AP80" s="68"/>
      <c r="AQ80" s="19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3"/>
    </row>
    <row r="81" spans="10:55" s="8" customFormat="1" ht="19.5" customHeight="1" thickBot="1" x14ac:dyDescent="0.5">
      <c r="J81" s="86"/>
      <c r="K81" s="135" t="str">
        <f t="shared" ref="K81" si="268">IF(U81&gt;=0.285,"OK","NG")</f>
        <v>NG</v>
      </c>
      <c r="L81" s="136"/>
      <c r="M81" s="144"/>
      <c r="N81" s="144"/>
      <c r="O81" s="144"/>
      <c r="P81" s="144"/>
      <c r="Q81" s="144"/>
      <c r="R81" s="145"/>
      <c r="S81" s="146"/>
      <c r="T81" s="135">
        <f t="shared" ref="T81" si="269">COUNTIF(M81:S81,"●")</f>
        <v>0</v>
      </c>
      <c r="U81" s="147">
        <f t="shared" ref="U81" si="270">IF(COUNTA(M81:S81)=0,-1,IF(OR(COUNTIF(M81:S81,"▲")&gt;6,AND(M80&lt;$N$9,$N$9&lt;S80)),0.285,IF(T80+T81=0,0,T81/(T81+T80))))</f>
        <v>-1</v>
      </c>
      <c r="V81" s="135" t="str">
        <f>TEXT(S80,"YYYY-MM")</f>
        <v>2026-08</v>
      </c>
      <c r="W81" s="140" cm="1">
        <f t="array" ref="W81">IF(V81=V80,0,SUMPRODUCT((M80:S80&gt;=$N$8)*(M80:S80 &lt;= $N$9)*(TEXT(M80:S80,"yyyy-mm")=V81)*(M81:S81 = "●")))</f>
        <v>0</v>
      </c>
      <c r="X81" s="140" cm="1">
        <f t="array" ref="X81">IF(V81=V80,0,SUMPRODUCT((M80:S80&gt;=$N$8)*(M80:S80 &lt;= $N$9)*(TEXT(M80:S80,"yyyy-mm")=V81)*(M81:S81 = "▲")))</f>
        <v>0</v>
      </c>
      <c r="Y81" s="140" cm="1">
        <f t="array" ref="Y81">IF(V81=V80,0,SUMPRODUCT((M80:S80&gt;=$N$8)*(M80:S80 &lt;= $N$9)*(TEXT(M80:S80,"yyyy-mm")=V81)*(M81:S81 = "★")))</f>
        <v>0</v>
      </c>
      <c r="Z81" s="135"/>
      <c r="AA81" s="135" t="str">
        <f t="shared" ref="AA81" si="271">IF(AK81&gt;=0.285,"OK","NG")</f>
        <v>NG</v>
      </c>
      <c r="AB81" s="136"/>
      <c r="AC81" s="144"/>
      <c r="AD81" s="144"/>
      <c r="AE81" s="144"/>
      <c r="AF81" s="144"/>
      <c r="AG81" s="144"/>
      <c r="AH81" s="145"/>
      <c r="AI81" s="146"/>
      <c r="AJ81" s="68">
        <f t="shared" ref="AJ81" si="272">COUNTIF(AC81:AI81,"●")</f>
        <v>0</v>
      </c>
      <c r="AK81" s="70">
        <f t="shared" ref="AK81" si="273">IF(COUNTA(AC81:AI81)=0,-1,IF(OR(COUNTIF(AC81:AI81,"▲")&gt;6,AND(AC80&lt;$N$9,$N$9&lt;AI80)),0.285,IF(AJ80+AJ81=0,0,AJ81/(AJ81+AJ80))))</f>
        <v>-1</v>
      </c>
      <c r="AL81" s="68" t="str">
        <f>TEXT(AI80,"YYYY-MM")</f>
        <v>2027-01</v>
      </c>
      <c r="AM81" s="69" cm="1">
        <f t="array" ref="AM81">IF(AL81=AL80,0,SUMPRODUCT((AC80:AI80&gt;=$N$8)*(AC80:AI80 &lt;= $N$9)*(TEXT(AC80:AI80,"yyyy-mm")=AL81)*(AC81:AI81 = "●")))</f>
        <v>0</v>
      </c>
      <c r="AN81" s="69" cm="1">
        <f t="array" ref="AN81">IF(AL81=AL80,0,SUMPRODUCT((AC80:AI80&gt;=$N$8)*(AC80:AI80 &lt;= $N$9)*(TEXT(AC80:AI80,"yyyy-mm")=AL81)*(AC81:AI81 = "▲")))</f>
        <v>0</v>
      </c>
      <c r="AO81" s="69" cm="1">
        <f t="array" ref="AO81">IF(AL81=AL80,0,SUMPRODUCT((AC80:AI80&gt;=$N$8)*(AC80:AI80 &lt;= $N$9)*(TEXT(AC80:AI80,"yyyy-mm")=AL81)*(AC81:AI81 = "★")))</f>
        <v>0</v>
      </c>
      <c r="AP81" s="68"/>
      <c r="AQ81" s="19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3"/>
    </row>
    <row r="82" spans="10:55" s="8" customFormat="1" ht="19.5" customHeight="1" x14ac:dyDescent="0.45">
      <c r="J82" s="86"/>
      <c r="K82" s="135"/>
      <c r="L82" s="132">
        <v>45</v>
      </c>
      <c r="M82" s="141">
        <f>S80+1</f>
        <v>46265</v>
      </c>
      <c r="N82" s="141">
        <f t="shared" ref="N82:S82" si="274">M82+1</f>
        <v>46266</v>
      </c>
      <c r="O82" s="141">
        <f t="shared" si="274"/>
        <v>46267</v>
      </c>
      <c r="P82" s="141">
        <f t="shared" si="274"/>
        <v>46268</v>
      </c>
      <c r="Q82" s="141">
        <f t="shared" si="274"/>
        <v>46269</v>
      </c>
      <c r="R82" s="142">
        <f t="shared" si="274"/>
        <v>46270</v>
      </c>
      <c r="S82" s="143">
        <f t="shared" si="274"/>
        <v>46271</v>
      </c>
      <c r="T82" s="135">
        <f t="shared" ref="T82" si="275">COUNTIF(M83:S83,"★")</f>
        <v>0</v>
      </c>
      <c r="U82" s="135"/>
      <c r="V82" s="135" t="str">
        <f>TEXT(M82,"YYYY-MM")</f>
        <v>2026-08</v>
      </c>
      <c r="W82" s="140" cm="1">
        <f t="array" ref="W82">SUMPRODUCT((M82:S82&gt;=$N$8)*(M82:S82 &lt;= $N$9)*(TEXT(M82:S82,"yyyy-mm")=V82)*(M83:S83 = "●"))</f>
        <v>0</v>
      </c>
      <c r="X82" s="140" cm="1">
        <f t="array" ref="X82">SUMPRODUCT((R82:S82&gt;=$N$8)*(R82:S82 &lt;= $N$9)*(TEXT(R82:S82,"yyyy-mm")=V82)*(R83:S83 = "▲"))</f>
        <v>0</v>
      </c>
      <c r="Y82" s="140" cm="1">
        <f t="array" ref="Y82">SUMPRODUCT((M82:S82&gt;=$N$8)*(M82:S82 &lt;= $N$9)*(TEXT(M82:S82,"yyyy-mm")=V82)*(M83:S83 = "★"))</f>
        <v>0</v>
      </c>
      <c r="Z82" s="135"/>
      <c r="AA82" s="135"/>
      <c r="AB82" s="132">
        <v>66</v>
      </c>
      <c r="AC82" s="141">
        <f>AI80+1</f>
        <v>46412</v>
      </c>
      <c r="AD82" s="141">
        <f t="shared" ref="AD82:AI82" si="276">AC82+1</f>
        <v>46413</v>
      </c>
      <c r="AE82" s="141">
        <f t="shared" si="276"/>
        <v>46414</v>
      </c>
      <c r="AF82" s="141">
        <f t="shared" si="276"/>
        <v>46415</v>
      </c>
      <c r="AG82" s="141">
        <f t="shared" si="276"/>
        <v>46416</v>
      </c>
      <c r="AH82" s="142">
        <f t="shared" si="276"/>
        <v>46417</v>
      </c>
      <c r="AI82" s="143">
        <f t="shared" si="276"/>
        <v>46418</v>
      </c>
      <c r="AJ82" s="68">
        <f t="shared" ref="AJ82" si="277">COUNTIF(AC83:AI83,"★")</f>
        <v>0</v>
      </c>
      <c r="AK82" s="68"/>
      <c r="AL82" s="68" t="str">
        <f>TEXT(AC82,"YYYY-MM")</f>
        <v>2027-01</v>
      </c>
      <c r="AM82" s="69" cm="1">
        <f t="array" ref="AM82">SUMPRODUCT((AC82:AI82&gt;=$N$8)*(AC82:AI82 &lt;= $N$9)*(TEXT(AC82:AI82,"yyyy-mm")=AL82)*(AC83:AI83 = "●"))</f>
        <v>0</v>
      </c>
      <c r="AN82" s="69" cm="1">
        <f t="array" ref="AN82">SUMPRODUCT((AH82:AI82&gt;=$N$8)*(AH82:AI82 &lt;= $N$9)*(TEXT(AH82:AI82,"yyyy-mm")=AL82)*(AH83:AI83 = "▲"))</f>
        <v>0</v>
      </c>
      <c r="AO82" s="69" cm="1">
        <f t="array" ref="AO82">SUMPRODUCT((AC82:AI82&gt;=$N$8)*(AC82:AI82 &lt;= $N$9)*(TEXT(AC82:AI82,"yyyy-mm")=AL82)*(AC83:AI83 = "★"))</f>
        <v>0</v>
      </c>
      <c r="AP82" s="68"/>
      <c r="AQ82" s="19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3"/>
    </row>
    <row r="83" spans="10:55" s="8" customFormat="1" ht="19.5" customHeight="1" thickBot="1" x14ac:dyDescent="0.5">
      <c r="J83" s="86"/>
      <c r="K83" s="135" t="str">
        <f t="shared" ref="K83" si="278">IF(U83&gt;=0.285,"OK","NG")</f>
        <v>NG</v>
      </c>
      <c r="L83" s="136"/>
      <c r="M83" s="144"/>
      <c r="N83" s="144"/>
      <c r="O83" s="144"/>
      <c r="P83" s="144"/>
      <c r="Q83" s="144"/>
      <c r="R83" s="145"/>
      <c r="S83" s="146"/>
      <c r="T83" s="135">
        <f t="shared" ref="T83" si="279">COUNTIF(M83:S83,"●")</f>
        <v>0</v>
      </c>
      <c r="U83" s="147">
        <f t="shared" ref="U83" si="280">IF(COUNTA(M83:S83)=0,-1,IF(OR(COUNTIF(M83:S83,"▲")&gt;6,AND(M82&lt;$N$9,$N$9&lt;S82)),0.285,IF(T82+T83=0,0,T83/(T83+T82))))</f>
        <v>-1</v>
      </c>
      <c r="V83" s="135" t="str">
        <f>TEXT(S82,"YYYY-MM")</f>
        <v>2026-09</v>
      </c>
      <c r="W83" s="140" cm="1">
        <f t="array" ref="W83">IF(V83=V82,0,SUMPRODUCT((M82:S82&gt;=$N$8)*(M82:S82 &lt;= $N$9)*(TEXT(M82:S82,"yyyy-mm")=V83)*(M83:S83 = "●")))</f>
        <v>0</v>
      </c>
      <c r="X83" s="140" cm="1">
        <f t="array" ref="X83">IF(V83=V82,0,SUMPRODUCT((M82:S82&gt;=$N$8)*(M82:S82 &lt;= $N$9)*(TEXT(M82:S82,"yyyy-mm")=V83)*(M83:S83 = "▲")))</f>
        <v>0</v>
      </c>
      <c r="Y83" s="140" cm="1">
        <f t="array" ref="Y83">IF(V83=V82,0,SUMPRODUCT((M82:S82&gt;=$N$8)*(M82:S82 &lt;= $N$9)*(TEXT(M82:S82,"yyyy-mm")=V83)*(M83:S83 = "★")))</f>
        <v>0</v>
      </c>
      <c r="Z83" s="135"/>
      <c r="AA83" s="135" t="str">
        <f t="shared" ref="AA83" si="281">IF(AK83&gt;=0.285,"OK","NG")</f>
        <v>NG</v>
      </c>
      <c r="AB83" s="136"/>
      <c r="AC83" s="144"/>
      <c r="AD83" s="144"/>
      <c r="AE83" s="144"/>
      <c r="AF83" s="144"/>
      <c r="AG83" s="144"/>
      <c r="AH83" s="145"/>
      <c r="AI83" s="146"/>
      <c r="AJ83" s="68">
        <f t="shared" ref="AJ83" si="282">COUNTIF(AC83:AI83,"●")</f>
        <v>0</v>
      </c>
      <c r="AK83" s="70">
        <f t="shared" ref="AK83" si="283">IF(COUNTA(AC83:AI83)=0,-1,IF(OR(COUNTIF(AC83:AI83,"▲")&gt;6,AND(AC82&lt;$N$9,$N$9&lt;AI82)),0.285,IF(AJ82+AJ83=0,0,AJ83/(AJ83+AJ82))))</f>
        <v>-1</v>
      </c>
      <c r="AL83" s="68" t="str">
        <f>TEXT(AI82,"YYYY-MM")</f>
        <v>2027-01</v>
      </c>
      <c r="AM83" s="69" cm="1">
        <f t="array" ref="AM83">IF(AL83=AL82,0,SUMPRODUCT((AC82:AI82&gt;=$N$8)*(AC82:AI82 &lt;= $N$9)*(TEXT(AC82:AI82,"yyyy-mm")=AL83)*(AC83:AI83 = "●")))</f>
        <v>0</v>
      </c>
      <c r="AN83" s="69" cm="1">
        <f t="array" ref="AN83">IF(AL83=AL82,0,SUMPRODUCT((AC82:AI82&gt;=$N$8)*(AC82:AI82 &lt;= $N$9)*(TEXT(AC82:AI82,"yyyy-mm")=AL83)*(AC83:AI83 = "▲")))</f>
        <v>0</v>
      </c>
      <c r="AO83" s="69" cm="1">
        <f t="array" ref="AO83">IF(AL83=AL82,0,SUMPRODUCT((AC82:AI82&gt;=$N$8)*(AC82:AI82 &lt;= $N$9)*(TEXT(AC82:AI82,"yyyy-mm")=AL83)*(AC83:AI83 = "★")))</f>
        <v>0</v>
      </c>
      <c r="AP83" s="68"/>
      <c r="AQ83" s="19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3"/>
    </row>
    <row r="84" spans="10:55" s="8" customFormat="1" ht="19.5" customHeight="1" x14ac:dyDescent="0.45">
      <c r="J84" s="86"/>
      <c r="K84" s="135"/>
      <c r="L84" s="132">
        <v>46</v>
      </c>
      <c r="M84" s="141">
        <f>S82+1</f>
        <v>46272</v>
      </c>
      <c r="N84" s="141">
        <f t="shared" ref="N84:S84" si="284">M84+1</f>
        <v>46273</v>
      </c>
      <c r="O84" s="141">
        <f t="shared" si="284"/>
        <v>46274</v>
      </c>
      <c r="P84" s="141">
        <f t="shared" si="284"/>
        <v>46275</v>
      </c>
      <c r="Q84" s="141">
        <f t="shared" si="284"/>
        <v>46276</v>
      </c>
      <c r="R84" s="142">
        <f t="shared" si="284"/>
        <v>46277</v>
      </c>
      <c r="S84" s="143">
        <f t="shared" si="284"/>
        <v>46278</v>
      </c>
      <c r="T84" s="135">
        <f t="shared" ref="T84" si="285">COUNTIF(M85:S85,"★")</f>
        <v>0</v>
      </c>
      <c r="U84" s="135"/>
      <c r="V84" s="135" t="str">
        <f>TEXT(M84,"YYYY-MM")</f>
        <v>2026-09</v>
      </c>
      <c r="W84" s="140" cm="1">
        <f t="array" ref="W84">SUMPRODUCT((M84:S84&gt;=$N$8)*(M84:S84 &lt;= $N$9)*(TEXT(M84:S84,"yyyy-mm")=V84)*(M85:S85 = "●"))</f>
        <v>0</v>
      </c>
      <c r="X84" s="140" cm="1">
        <f t="array" ref="X84">SUMPRODUCT((R84:S84&gt;=$N$8)*(R84:S84 &lt;= $N$9)*(TEXT(R84:S84,"yyyy-mm")=V84)*(R85:S85 = "▲"))</f>
        <v>0</v>
      </c>
      <c r="Y84" s="140" cm="1">
        <f t="array" ref="Y84">SUMPRODUCT((M84:S84&gt;=$N$8)*(M84:S84 &lt;= $N$9)*(TEXT(M84:S84,"yyyy-mm")=V84)*(M85:S85 = "★"))</f>
        <v>0</v>
      </c>
      <c r="Z84" s="135"/>
      <c r="AA84" s="135"/>
      <c r="AB84" s="132">
        <v>67</v>
      </c>
      <c r="AC84" s="141">
        <f>AI82+1</f>
        <v>46419</v>
      </c>
      <c r="AD84" s="141">
        <f t="shared" ref="AD84:AI84" si="286">AC84+1</f>
        <v>46420</v>
      </c>
      <c r="AE84" s="141">
        <f t="shared" si="286"/>
        <v>46421</v>
      </c>
      <c r="AF84" s="141">
        <f t="shared" si="286"/>
        <v>46422</v>
      </c>
      <c r="AG84" s="141">
        <f t="shared" si="286"/>
        <v>46423</v>
      </c>
      <c r="AH84" s="142">
        <f t="shared" si="286"/>
        <v>46424</v>
      </c>
      <c r="AI84" s="143">
        <f t="shared" si="286"/>
        <v>46425</v>
      </c>
      <c r="AJ84" s="68">
        <f t="shared" ref="AJ84" si="287">COUNTIF(AC85:AI85,"★")</f>
        <v>0</v>
      </c>
      <c r="AK84" s="68"/>
      <c r="AL84" s="68" t="str">
        <f>TEXT(AC84,"YYYY-MM")</f>
        <v>2027-02</v>
      </c>
      <c r="AM84" s="69" cm="1">
        <f t="array" ref="AM84">SUMPRODUCT((AC84:AI84&gt;=$N$8)*(AC84:AI84 &lt;= $N$9)*(TEXT(AC84:AI84,"yyyy-mm")=AL84)*(AC85:AI85 = "●"))</f>
        <v>0</v>
      </c>
      <c r="AN84" s="69" cm="1">
        <f t="array" ref="AN84">SUMPRODUCT((AH84:AI84&gt;=$N$8)*(AH84:AI84 &lt;= $N$9)*(TEXT(AH84:AI84,"yyyy-mm")=AL84)*(AH85:AI85 = "▲"))</f>
        <v>0</v>
      </c>
      <c r="AO84" s="69" cm="1">
        <f t="array" ref="AO84">SUMPRODUCT((AC84:AI84&gt;=$N$8)*(AC84:AI84 &lt;= $N$9)*(TEXT(AC84:AI84,"yyyy-mm")=AL84)*(AC85:AI85 = "★"))</f>
        <v>0</v>
      </c>
      <c r="AP84" s="68"/>
      <c r="AQ84" s="19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3"/>
    </row>
    <row r="85" spans="10:55" s="8" customFormat="1" ht="19.5" customHeight="1" thickBot="1" x14ac:dyDescent="0.5">
      <c r="J85" s="86"/>
      <c r="K85" s="135" t="str">
        <f t="shared" ref="K85" si="288">IF(U85&gt;=0.285,"OK","NG")</f>
        <v>NG</v>
      </c>
      <c r="L85" s="136"/>
      <c r="M85" s="144"/>
      <c r="N85" s="144"/>
      <c r="O85" s="144"/>
      <c r="P85" s="144"/>
      <c r="Q85" s="144"/>
      <c r="R85" s="145"/>
      <c r="S85" s="146"/>
      <c r="T85" s="135">
        <f t="shared" ref="T85" si="289">COUNTIF(M85:S85,"●")</f>
        <v>0</v>
      </c>
      <c r="U85" s="147">
        <f t="shared" ref="U85" si="290">IF(COUNTA(M85:S85)=0,-1,IF(OR(COUNTIF(M85:S85,"▲")&gt;6,AND(M84&lt;$N$9,$N$9&lt;S84)),0.285,IF(T84+T85=0,0,T85/(T85+T84))))</f>
        <v>-1</v>
      </c>
      <c r="V85" s="135" t="str">
        <f>TEXT(S84,"YYYY-MM")</f>
        <v>2026-09</v>
      </c>
      <c r="W85" s="140" cm="1">
        <f t="array" ref="W85">IF(V85=V84,0,SUMPRODUCT((M84:S84&gt;=$N$8)*(M84:S84 &lt;= $N$9)*(TEXT(M84:S84,"yyyy-mm")=V85)*(M85:S85 = "●")))</f>
        <v>0</v>
      </c>
      <c r="X85" s="140" cm="1">
        <f t="array" ref="X85">IF(V85=V84,0,SUMPRODUCT((M84:S84&gt;=$N$8)*(M84:S84 &lt;= $N$9)*(TEXT(M84:S84,"yyyy-mm")=V85)*(M85:S85 = "▲")))</f>
        <v>0</v>
      </c>
      <c r="Y85" s="140" cm="1">
        <f t="array" ref="Y85">IF(V85=V84,0,SUMPRODUCT((M84:S84&gt;=$N$8)*(M84:S84 &lt;= $N$9)*(TEXT(M84:S84,"yyyy-mm")=V85)*(M85:S85 = "★")))</f>
        <v>0</v>
      </c>
      <c r="Z85" s="135"/>
      <c r="AA85" s="135" t="str">
        <f t="shared" ref="AA85" si="291">IF(AK85&gt;=0.285,"OK","NG")</f>
        <v>NG</v>
      </c>
      <c r="AB85" s="136"/>
      <c r="AC85" s="144"/>
      <c r="AD85" s="144"/>
      <c r="AE85" s="144"/>
      <c r="AF85" s="144"/>
      <c r="AG85" s="144"/>
      <c r="AH85" s="145"/>
      <c r="AI85" s="146"/>
      <c r="AJ85" s="68">
        <f t="shared" ref="AJ85" si="292">COUNTIF(AC85:AI85,"●")</f>
        <v>0</v>
      </c>
      <c r="AK85" s="70">
        <f t="shared" ref="AK85" si="293">IF(COUNTA(AC85:AI85)=0,-1,IF(OR(COUNTIF(AC85:AI85,"▲")&gt;6,AND(AC84&lt;$N$9,$N$9&lt;AI84)),0.285,IF(AJ84+AJ85=0,0,AJ85/(AJ85+AJ84))))</f>
        <v>-1</v>
      </c>
      <c r="AL85" s="68" t="str">
        <f>TEXT(AI84,"YYYY-MM")</f>
        <v>2027-02</v>
      </c>
      <c r="AM85" s="69" cm="1">
        <f t="array" ref="AM85">IF(AL85=AL84,0,SUMPRODUCT((AC84:AI84&gt;=$N$8)*(AC84:AI84 &lt;= $N$9)*(TEXT(AC84:AI84,"yyyy-mm")=AL85)*(AC85:AI85 = "●")))</f>
        <v>0</v>
      </c>
      <c r="AN85" s="69" cm="1">
        <f t="array" ref="AN85">IF(AL85=AL84,0,SUMPRODUCT((AC84:AI84&gt;=$N$8)*(AC84:AI84 &lt;= $N$9)*(TEXT(AC84:AI84,"yyyy-mm")=AL85)*(AC85:AI85 = "▲")))</f>
        <v>0</v>
      </c>
      <c r="AO85" s="69" cm="1">
        <f t="array" ref="AO85">IF(AL85=AL84,0,SUMPRODUCT((AC84:AI84&gt;=$N$8)*(AC84:AI84 &lt;= $N$9)*(TEXT(AC84:AI84,"yyyy-mm")=AL85)*(AC85:AI85 = "★")))</f>
        <v>0</v>
      </c>
      <c r="AP85" s="68"/>
      <c r="AQ85" s="19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3"/>
    </row>
    <row r="86" spans="10:55" s="8" customFormat="1" ht="19.5" customHeight="1" x14ac:dyDescent="0.45">
      <c r="J86" s="86"/>
      <c r="K86" s="135"/>
      <c r="L86" s="132">
        <v>47</v>
      </c>
      <c r="M86" s="141">
        <f>S84+1</f>
        <v>46279</v>
      </c>
      <c r="N86" s="141">
        <f t="shared" ref="N86:S86" si="294">M86+1</f>
        <v>46280</v>
      </c>
      <c r="O86" s="141">
        <f t="shared" si="294"/>
        <v>46281</v>
      </c>
      <c r="P86" s="141">
        <f t="shared" si="294"/>
        <v>46282</v>
      </c>
      <c r="Q86" s="141">
        <f t="shared" si="294"/>
        <v>46283</v>
      </c>
      <c r="R86" s="142">
        <f t="shared" si="294"/>
        <v>46284</v>
      </c>
      <c r="S86" s="143">
        <f t="shared" si="294"/>
        <v>46285</v>
      </c>
      <c r="T86" s="135">
        <f t="shared" ref="T86" si="295">COUNTIF(M87:S87,"★")</f>
        <v>0</v>
      </c>
      <c r="U86" s="135"/>
      <c r="V86" s="135" t="str">
        <f>TEXT(M86,"YYYY-MM")</f>
        <v>2026-09</v>
      </c>
      <c r="W86" s="140" cm="1">
        <f t="array" ref="W86">SUMPRODUCT((M86:S86&gt;=$N$8)*(M86:S86 &lt;= $N$9)*(TEXT(M86:S86,"yyyy-mm")=V86)*(M87:S87 = "●"))</f>
        <v>0</v>
      </c>
      <c r="X86" s="140" cm="1">
        <f t="array" ref="X86">SUMPRODUCT((R86:S86&gt;=$N$8)*(R86:S86 &lt;= $N$9)*(TEXT(R86:S86,"yyyy-mm")=V86)*(R87:S87 = "▲"))</f>
        <v>0</v>
      </c>
      <c r="Y86" s="140" cm="1">
        <f t="array" ref="Y86">SUMPRODUCT((M86:S86&gt;=$N$8)*(M86:S86 &lt;= $N$9)*(TEXT(M86:S86,"yyyy-mm")=V86)*(M87:S87 = "★"))</f>
        <v>0</v>
      </c>
      <c r="Z86" s="135"/>
      <c r="AA86" s="135"/>
      <c r="AB86" s="132">
        <v>68</v>
      </c>
      <c r="AC86" s="141">
        <f>AI84+1</f>
        <v>46426</v>
      </c>
      <c r="AD86" s="141">
        <f t="shared" ref="AD86:AI86" si="296">AC86+1</f>
        <v>46427</v>
      </c>
      <c r="AE86" s="141">
        <f t="shared" si="296"/>
        <v>46428</v>
      </c>
      <c r="AF86" s="141">
        <f t="shared" si="296"/>
        <v>46429</v>
      </c>
      <c r="AG86" s="141">
        <f t="shared" si="296"/>
        <v>46430</v>
      </c>
      <c r="AH86" s="142">
        <f t="shared" si="296"/>
        <v>46431</v>
      </c>
      <c r="AI86" s="143">
        <f t="shared" si="296"/>
        <v>46432</v>
      </c>
      <c r="AJ86" s="68">
        <f t="shared" ref="AJ86" si="297">COUNTIF(AC87:AI87,"★")</f>
        <v>0</v>
      </c>
      <c r="AK86" s="68"/>
      <c r="AL86" s="68" t="str">
        <f>TEXT(AC86,"YYYY-MM")</f>
        <v>2027-02</v>
      </c>
      <c r="AM86" s="69" cm="1">
        <f t="array" ref="AM86">SUMPRODUCT((AC86:AI86&gt;=$N$8)*(AC86:AI86 &lt;= $N$9)*(TEXT(AC86:AI86,"yyyy-mm")=AL86)*(AC87:AI87 = "●"))</f>
        <v>0</v>
      </c>
      <c r="AN86" s="69" cm="1">
        <f t="array" ref="AN86">SUMPRODUCT((AH86:AI86&gt;=$N$8)*(AH86:AI86 &lt;= $N$9)*(TEXT(AH86:AI86,"yyyy-mm")=AL86)*(AH87:AI87 = "▲"))</f>
        <v>0</v>
      </c>
      <c r="AO86" s="69" cm="1">
        <f t="array" ref="AO86">SUMPRODUCT((AC86:AI86&gt;=$N$8)*(AC86:AI86 &lt;= $N$9)*(TEXT(AC86:AI86,"yyyy-mm")=AL86)*(AC87:AI87 = "★"))</f>
        <v>0</v>
      </c>
      <c r="AP86" s="68"/>
      <c r="AQ86" s="19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3"/>
    </row>
    <row r="87" spans="10:55" s="8" customFormat="1" ht="19.5" customHeight="1" thickBot="1" x14ac:dyDescent="0.5">
      <c r="J87" s="86"/>
      <c r="K87" s="135" t="str">
        <f t="shared" ref="K87" si="298">IF(U87&gt;=0.285,"OK","NG")</f>
        <v>NG</v>
      </c>
      <c r="L87" s="136"/>
      <c r="M87" s="144"/>
      <c r="N87" s="144"/>
      <c r="O87" s="144"/>
      <c r="P87" s="144"/>
      <c r="Q87" s="144"/>
      <c r="R87" s="145"/>
      <c r="S87" s="146"/>
      <c r="T87" s="135">
        <f t="shared" ref="T87" si="299">COUNTIF(M87:S87,"●")</f>
        <v>0</v>
      </c>
      <c r="U87" s="147">
        <f t="shared" ref="U87" si="300">IF(COUNTA(M87:S87)=0,-1,IF(OR(COUNTIF(M87:S87,"▲")&gt;6,AND(M86&lt;$N$9,$N$9&lt;S86)),0.285,IF(T86+T87=0,0,T87/(T87+T86))))</f>
        <v>-1</v>
      </c>
      <c r="V87" s="135" t="str">
        <f>TEXT(S86,"YYYY-MM")</f>
        <v>2026-09</v>
      </c>
      <c r="W87" s="140" cm="1">
        <f t="array" ref="W87">IF(V87=V86,0,SUMPRODUCT((M86:S86&gt;=$N$8)*(M86:S86 &lt;= $N$9)*(TEXT(M86:S86,"yyyy-mm")=V87)*(M87:S87 = "●")))</f>
        <v>0</v>
      </c>
      <c r="X87" s="140" cm="1">
        <f t="array" ref="X87">IF(V87=V86,0,SUMPRODUCT((M86:S86&gt;=$N$8)*(M86:S86 &lt;= $N$9)*(TEXT(M86:S86,"yyyy-mm")=V87)*(M87:S87 = "▲")))</f>
        <v>0</v>
      </c>
      <c r="Y87" s="140" cm="1">
        <f t="array" ref="Y87">IF(V87=V86,0,SUMPRODUCT((M86:S86&gt;=$N$8)*(M86:S86 &lt;= $N$9)*(TEXT(M86:S86,"yyyy-mm")=V87)*(M87:S87 = "★")))</f>
        <v>0</v>
      </c>
      <c r="Z87" s="135"/>
      <c r="AA87" s="135" t="str">
        <f t="shared" ref="AA87" si="301">IF(AK87&gt;=0.285,"OK","NG")</f>
        <v>NG</v>
      </c>
      <c r="AB87" s="136"/>
      <c r="AC87" s="144"/>
      <c r="AD87" s="144"/>
      <c r="AE87" s="144"/>
      <c r="AF87" s="144"/>
      <c r="AG87" s="144"/>
      <c r="AH87" s="145"/>
      <c r="AI87" s="146"/>
      <c r="AJ87" s="68">
        <f t="shared" ref="AJ87" si="302">COUNTIF(AC87:AI87,"●")</f>
        <v>0</v>
      </c>
      <c r="AK87" s="70">
        <f t="shared" ref="AK87" si="303">IF(COUNTA(AC87:AI87)=0,-1,IF(OR(COUNTIF(AC87:AI87,"▲")&gt;6,AND(AC86&lt;$N$9,$N$9&lt;AI86)),0.285,IF(AJ86+AJ87=0,0,AJ87/(AJ87+AJ86))))</f>
        <v>-1</v>
      </c>
      <c r="AL87" s="68" t="str">
        <f>TEXT(AI86,"YYYY-MM")</f>
        <v>2027-02</v>
      </c>
      <c r="AM87" s="69" cm="1">
        <f t="array" ref="AM87">IF(AL87=AL86,0,SUMPRODUCT((AC86:AI86&gt;=$N$8)*(AC86:AI86 &lt;= $N$9)*(TEXT(AC86:AI86,"yyyy-mm")=AL87)*(AC87:AI87 = "●")))</f>
        <v>0</v>
      </c>
      <c r="AN87" s="69" cm="1">
        <f t="array" ref="AN87">IF(AL87=AL86,0,SUMPRODUCT((AC86:AI86&gt;=$N$8)*(AC86:AI86 &lt;= $N$9)*(TEXT(AC86:AI86,"yyyy-mm")=AL87)*(AC87:AI87 = "▲")))</f>
        <v>0</v>
      </c>
      <c r="AO87" s="69" cm="1">
        <f t="array" ref="AO87">IF(AL87=AL86,0,SUMPRODUCT((AC86:AI86&gt;=$N$8)*(AC86:AI86 &lt;= $N$9)*(TEXT(AC86:AI86,"yyyy-mm")=AL87)*(AC87:AI87 = "★")))</f>
        <v>0</v>
      </c>
      <c r="AP87" s="68"/>
      <c r="AQ87" s="19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3"/>
    </row>
    <row r="88" spans="10:55" s="8" customFormat="1" ht="19.5" customHeight="1" x14ac:dyDescent="0.45">
      <c r="J88" s="86"/>
      <c r="K88" s="135"/>
      <c r="L88" s="132">
        <v>48</v>
      </c>
      <c r="M88" s="141">
        <f>S86+1</f>
        <v>46286</v>
      </c>
      <c r="N88" s="141">
        <f t="shared" ref="N88:S88" si="304">M88+1</f>
        <v>46287</v>
      </c>
      <c r="O88" s="141">
        <f t="shared" si="304"/>
        <v>46288</v>
      </c>
      <c r="P88" s="141">
        <f t="shared" si="304"/>
        <v>46289</v>
      </c>
      <c r="Q88" s="141">
        <f t="shared" si="304"/>
        <v>46290</v>
      </c>
      <c r="R88" s="142">
        <f t="shared" si="304"/>
        <v>46291</v>
      </c>
      <c r="S88" s="143">
        <f t="shared" si="304"/>
        <v>46292</v>
      </c>
      <c r="T88" s="135">
        <f t="shared" ref="T88" si="305">COUNTIF(M89:S89,"★")</f>
        <v>0</v>
      </c>
      <c r="U88" s="135"/>
      <c r="V88" s="135" t="str">
        <f>TEXT(M88,"YYYY-MM")</f>
        <v>2026-09</v>
      </c>
      <c r="W88" s="140" cm="1">
        <f t="array" ref="W88">SUMPRODUCT((M88:S88&gt;=$N$8)*(M88:S88 &lt;= $N$9)*(TEXT(M88:S88,"yyyy-mm")=V88)*(M89:S89 = "●"))</f>
        <v>0</v>
      </c>
      <c r="X88" s="140" cm="1">
        <f t="array" ref="X88">SUMPRODUCT((R88:S88&gt;=$N$8)*(R88:S88 &lt;= $N$9)*(TEXT(R88:S88,"yyyy-mm")=V88)*(R89:S89 = "▲"))</f>
        <v>0</v>
      </c>
      <c r="Y88" s="140" cm="1">
        <f t="array" ref="Y88">SUMPRODUCT((M88:S88&gt;=$N$8)*(M88:S88 &lt;= $N$9)*(TEXT(M88:S88,"yyyy-mm")=V88)*(M89:S89 = "★"))</f>
        <v>0</v>
      </c>
      <c r="Z88" s="135"/>
      <c r="AA88" s="135"/>
      <c r="AB88" s="132">
        <v>69</v>
      </c>
      <c r="AC88" s="141">
        <f>AI86+1</f>
        <v>46433</v>
      </c>
      <c r="AD88" s="141">
        <f t="shared" ref="AD88:AI88" si="306">AC88+1</f>
        <v>46434</v>
      </c>
      <c r="AE88" s="141">
        <f t="shared" si="306"/>
        <v>46435</v>
      </c>
      <c r="AF88" s="141">
        <f t="shared" si="306"/>
        <v>46436</v>
      </c>
      <c r="AG88" s="141">
        <f t="shared" si="306"/>
        <v>46437</v>
      </c>
      <c r="AH88" s="142">
        <f t="shared" si="306"/>
        <v>46438</v>
      </c>
      <c r="AI88" s="143">
        <f t="shared" si="306"/>
        <v>46439</v>
      </c>
      <c r="AJ88" s="68">
        <f t="shared" ref="AJ88" si="307">COUNTIF(AC89:AI89,"★")</f>
        <v>0</v>
      </c>
      <c r="AK88" s="68"/>
      <c r="AL88" s="68" t="str">
        <f>TEXT(AC88,"YYYY-MM")</f>
        <v>2027-02</v>
      </c>
      <c r="AM88" s="69" cm="1">
        <f t="array" ref="AM88">SUMPRODUCT((AC88:AI88&gt;=$N$8)*(AC88:AI88 &lt;= $N$9)*(TEXT(AC88:AI88,"yyyy-mm")=AL88)*(AC89:AI89 = "●"))</f>
        <v>0</v>
      </c>
      <c r="AN88" s="69" cm="1">
        <f t="array" ref="AN88">SUMPRODUCT((AH88:AI88&gt;=$N$8)*(AH88:AI88 &lt;= $N$9)*(TEXT(AH88:AI88,"yyyy-mm")=AL88)*(AH89:AI89 = "▲"))</f>
        <v>0</v>
      </c>
      <c r="AO88" s="69" cm="1">
        <f t="array" ref="AO88">SUMPRODUCT((AC88:AI88&gt;=$N$8)*(AC88:AI88 &lt;= $N$9)*(TEXT(AC88:AI88,"yyyy-mm")=AL88)*(AC89:AI89 = "★"))</f>
        <v>0</v>
      </c>
      <c r="AP88" s="68"/>
      <c r="AQ88" s="19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3"/>
    </row>
    <row r="89" spans="10:55" s="8" customFormat="1" ht="19.5" customHeight="1" thickBot="1" x14ac:dyDescent="0.5">
      <c r="J89" s="86"/>
      <c r="K89" s="135" t="str">
        <f t="shared" ref="K89" si="308">IF(U89&gt;=0.285,"OK","NG")</f>
        <v>NG</v>
      </c>
      <c r="L89" s="136"/>
      <c r="M89" s="144"/>
      <c r="N89" s="144"/>
      <c r="O89" s="144"/>
      <c r="P89" s="144"/>
      <c r="Q89" s="144"/>
      <c r="R89" s="145"/>
      <c r="S89" s="146"/>
      <c r="T89" s="135">
        <f t="shared" ref="T89" si="309">COUNTIF(M89:S89,"●")</f>
        <v>0</v>
      </c>
      <c r="U89" s="147">
        <f t="shared" ref="U89" si="310">IF(COUNTA(M89:S89)=0,-1,IF(OR(COUNTIF(M89:S89,"▲")&gt;6,AND(M88&lt;$N$9,$N$9&lt;S88)),0.285,IF(T88+T89=0,0,T89/(T89+T88))))</f>
        <v>-1</v>
      </c>
      <c r="V89" s="135" t="str">
        <f>TEXT(S88,"YYYY-MM")</f>
        <v>2026-09</v>
      </c>
      <c r="W89" s="140" cm="1">
        <f t="array" ref="W89">IF(V89=V88,0,SUMPRODUCT((M88:S88&gt;=$N$8)*(M88:S88 &lt;= $N$9)*(TEXT(M88:S88,"yyyy-mm")=V89)*(M89:S89 = "●")))</f>
        <v>0</v>
      </c>
      <c r="X89" s="140" cm="1">
        <f t="array" ref="X89">IF(V89=V88,0,SUMPRODUCT((M88:S88&gt;=$N$8)*(M88:S88 &lt;= $N$9)*(TEXT(M88:S88,"yyyy-mm")=V89)*(M89:S89 = "▲")))</f>
        <v>0</v>
      </c>
      <c r="Y89" s="140" cm="1">
        <f t="array" ref="Y89">IF(V89=V88,0,SUMPRODUCT((M88:S88&gt;=$N$8)*(M88:S88 &lt;= $N$9)*(TEXT(M88:S88,"yyyy-mm")=V89)*(M89:S89 = "★")))</f>
        <v>0</v>
      </c>
      <c r="Z89" s="135"/>
      <c r="AA89" s="135" t="str">
        <f t="shared" ref="AA89" si="311">IF(AK89&gt;=0.285,"OK","NG")</f>
        <v>NG</v>
      </c>
      <c r="AB89" s="136"/>
      <c r="AC89" s="144"/>
      <c r="AD89" s="144"/>
      <c r="AE89" s="144"/>
      <c r="AF89" s="144"/>
      <c r="AG89" s="144"/>
      <c r="AH89" s="145"/>
      <c r="AI89" s="146"/>
      <c r="AJ89" s="68">
        <f t="shared" ref="AJ89" si="312">COUNTIF(AC89:AI89,"●")</f>
        <v>0</v>
      </c>
      <c r="AK89" s="70">
        <f t="shared" ref="AK89" si="313">IF(COUNTA(AC89:AI89)=0,-1,IF(OR(COUNTIF(AC89:AI89,"▲")&gt;6,AND(AC88&lt;$N$9,$N$9&lt;AI88)),0.285,IF(AJ88+AJ89=0,0,AJ89/(AJ89+AJ88))))</f>
        <v>-1</v>
      </c>
      <c r="AL89" s="68" t="str">
        <f>TEXT(AI88,"YYYY-MM")</f>
        <v>2027-02</v>
      </c>
      <c r="AM89" s="69" cm="1">
        <f t="array" ref="AM89">IF(AL89=AL88,0,SUMPRODUCT((AC88:AI88&gt;=$N$8)*(AC88:AI88 &lt;= $N$9)*(TEXT(AC88:AI88,"yyyy-mm")=AL89)*(AC89:AI89 = "●")))</f>
        <v>0</v>
      </c>
      <c r="AN89" s="69" cm="1">
        <f t="array" ref="AN89">IF(AL89=AL88,0,SUMPRODUCT((AC88:AI88&gt;=$N$8)*(AC88:AI88 &lt;= $N$9)*(TEXT(AC88:AI88,"yyyy-mm")=AL89)*(AC89:AI89 = "▲")))</f>
        <v>0</v>
      </c>
      <c r="AO89" s="69" cm="1">
        <f t="array" ref="AO89">IF(AL89=AL88,0,SUMPRODUCT((AC88:AI88&gt;=$N$8)*(AC88:AI88 &lt;= $N$9)*(TEXT(AC88:AI88,"yyyy-mm")=AL89)*(AC89:AI89 = "★")))</f>
        <v>0</v>
      </c>
      <c r="AP89" s="68"/>
      <c r="AQ89" s="19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3"/>
    </row>
    <row r="90" spans="10:55" s="8" customFormat="1" ht="19.5" customHeight="1" x14ac:dyDescent="0.45">
      <c r="J90" s="86"/>
      <c r="K90" s="135"/>
      <c r="L90" s="132">
        <v>49</v>
      </c>
      <c r="M90" s="141">
        <f>S88+1</f>
        <v>46293</v>
      </c>
      <c r="N90" s="141">
        <f t="shared" ref="N90:S90" si="314">M90+1</f>
        <v>46294</v>
      </c>
      <c r="O90" s="141">
        <f t="shared" si="314"/>
        <v>46295</v>
      </c>
      <c r="P90" s="141">
        <f t="shared" si="314"/>
        <v>46296</v>
      </c>
      <c r="Q90" s="141">
        <f t="shared" si="314"/>
        <v>46297</v>
      </c>
      <c r="R90" s="142">
        <f t="shared" si="314"/>
        <v>46298</v>
      </c>
      <c r="S90" s="143">
        <f t="shared" si="314"/>
        <v>46299</v>
      </c>
      <c r="T90" s="135">
        <f t="shared" ref="T90" si="315">COUNTIF(M91:S91,"★")</f>
        <v>0</v>
      </c>
      <c r="U90" s="135"/>
      <c r="V90" s="135" t="str">
        <f t="shared" ref="V90" si="316">TEXT(M90,"YYYY-MM")</f>
        <v>2026-09</v>
      </c>
      <c r="W90" s="140" cm="1">
        <f t="array" ref="W90">SUMPRODUCT((M90:S90&gt;=$N$8)*(M90:S90 &lt;= $N$9)*(TEXT(M90:S90,"yyyy-mm")=V90)*(M91:S91 = "●"))</f>
        <v>0</v>
      </c>
      <c r="X90" s="140" cm="1">
        <f t="array" ref="X90">SUMPRODUCT((R90:S90&gt;=$N$8)*(R90:S90 &lt;= $N$9)*(TEXT(R90:S90,"yyyy-mm")=V90)*(R91:S91 = "▲"))</f>
        <v>0</v>
      </c>
      <c r="Y90" s="140" cm="1">
        <f t="array" ref="Y90">SUMPRODUCT((M90:S90&gt;=$N$8)*(M90:S90 &lt;= $N$9)*(TEXT(M90:S90,"yyyy-mm")=V90)*(M91:S91 = "★"))</f>
        <v>0</v>
      </c>
      <c r="Z90" s="135"/>
      <c r="AA90" s="135"/>
      <c r="AB90" s="132">
        <v>70</v>
      </c>
      <c r="AC90" s="141">
        <f>AI88+1</f>
        <v>46440</v>
      </c>
      <c r="AD90" s="141">
        <f t="shared" ref="AD90:AI90" si="317">AC90+1</f>
        <v>46441</v>
      </c>
      <c r="AE90" s="141">
        <f t="shared" si="317"/>
        <v>46442</v>
      </c>
      <c r="AF90" s="141">
        <f t="shared" si="317"/>
        <v>46443</v>
      </c>
      <c r="AG90" s="141">
        <f t="shared" si="317"/>
        <v>46444</v>
      </c>
      <c r="AH90" s="142">
        <f t="shared" si="317"/>
        <v>46445</v>
      </c>
      <c r="AI90" s="143">
        <f t="shared" si="317"/>
        <v>46446</v>
      </c>
      <c r="AJ90" s="68">
        <f t="shared" ref="AJ90" si="318">COUNTIF(AC91:AI91,"★")</f>
        <v>0</v>
      </c>
      <c r="AK90" s="68"/>
      <c r="AL90" s="68" t="str">
        <f t="shared" ref="AL90" si="319">TEXT(AC90,"YYYY-MM")</f>
        <v>2027-02</v>
      </c>
      <c r="AM90" s="69" cm="1">
        <f t="array" ref="AM90">SUMPRODUCT((AC90:AI90&gt;=$N$8)*(AC90:AI90 &lt;= $N$9)*(TEXT(AC90:AI90,"yyyy-mm")=AL90)*(AC91:AI91 = "●"))</f>
        <v>0</v>
      </c>
      <c r="AN90" s="69" cm="1">
        <f t="array" ref="AN90">SUMPRODUCT((AH90:AI90&gt;=$N$8)*(AH90:AI90 &lt;= $N$9)*(TEXT(AH90:AI90,"yyyy-mm")=AL90)*(AH91:AI91 = "▲"))</f>
        <v>0</v>
      </c>
      <c r="AO90" s="69" cm="1">
        <f t="array" ref="AO90">SUMPRODUCT((AC90:AI90&gt;=$N$8)*(AC90:AI90 &lt;= $N$9)*(TEXT(AC90:AI90,"yyyy-mm")=AL90)*(AC91:AI91 = "★"))</f>
        <v>0</v>
      </c>
      <c r="AP90" s="68"/>
      <c r="AQ90" s="19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3"/>
    </row>
    <row r="91" spans="10:55" s="8" customFormat="1" ht="19.5" customHeight="1" thickBot="1" x14ac:dyDescent="0.5">
      <c r="J91" s="86"/>
      <c r="K91" s="135" t="str">
        <f t="shared" ref="K91" si="320">IF(U91&gt;=0.285,"OK","NG")</f>
        <v>NG</v>
      </c>
      <c r="L91" s="136"/>
      <c r="M91" s="144"/>
      <c r="N91" s="144"/>
      <c r="O91" s="144"/>
      <c r="P91" s="144"/>
      <c r="Q91" s="144"/>
      <c r="R91" s="145"/>
      <c r="S91" s="146"/>
      <c r="T91" s="135">
        <f t="shared" ref="T91" si="321">COUNTIF(M91:S91,"●")</f>
        <v>0</v>
      </c>
      <c r="U91" s="147">
        <f t="shared" ref="U91" si="322">IF(COUNTA(M91:S91)=0,-1,IF(OR(COUNTIF(M91:S91,"▲")&gt;6,AND(M90&lt;$N$9,$N$9&lt;S90)),0.285,IF(T90+T91=0,0,T91/(T91+T90))))</f>
        <v>-1</v>
      </c>
      <c r="V91" s="135" t="str">
        <f t="shared" ref="V91" si="323">TEXT(S90,"YYYY-MM")</f>
        <v>2026-10</v>
      </c>
      <c r="W91" s="140" cm="1">
        <f t="array" ref="W91">IF(V91=V90,0,SUMPRODUCT((M90:S90&gt;=$N$8)*(M90:S90 &lt;= $N$9)*(TEXT(M90:S90,"yyyy-mm")=V91)*(M91:S91 = "●")))</f>
        <v>0</v>
      </c>
      <c r="X91" s="140" cm="1">
        <f t="array" ref="X91">IF(V91=V90,0,SUMPRODUCT((M90:S90&gt;=$N$8)*(M90:S90 &lt;= $N$9)*(TEXT(M90:S90,"yyyy-mm")=V91)*(M91:S91 = "▲")))</f>
        <v>0</v>
      </c>
      <c r="Y91" s="140" cm="1">
        <f t="array" ref="Y91">IF(V91=V90,0,SUMPRODUCT((M90:S90&gt;=$N$8)*(M90:S90 &lt;= $N$9)*(TEXT(M90:S90,"yyyy-mm")=V91)*(M91:S91 = "★")))</f>
        <v>0</v>
      </c>
      <c r="Z91" s="135"/>
      <c r="AA91" s="135" t="str">
        <f t="shared" ref="AA91" si="324">IF(AK91&gt;=0.285,"OK","NG")</f>
        <v>NG</v>
      </c>
      <c r="AB91" s="136"/>
      <c r="AC91" s="144"/>
      <c r="AD91" s="144"/>
      <c r="AE91" s="144"/>
      <c r="AF91" s="144"/>
      <c r="AG91" s="144"/>
      <c r="AH91" s="145"/>
      <c r="AI91" s="146"/>
      <c r="AJ91" s="68">
        <f t="shared" ref="AJ91" si="325">COUNTIF(AC91:AI91,"●")</f>
        <v>0</v>
      </c>
      <c r="AK91" s="70">
        <f t="shared" ref="AK91" si="326">IF(COUNTA(AC91:AI91)=0,-1,IF(OR(COUNTIF(AC91:AI91,"▲")&gt;6,AND(AC90&lt;$N$9,$N$9&lt;AI90)),0.285,IF(AJ90+AJ91=0,0,AJ91/(AJ91+AJ90))))</f>
        <v>-1</v>
      </c>
      <c r="AL91" s="68" t="str">
        <f t="shared" ref="AL91" si="327">TEXT(AI90,"YYYY-MM")</f>
        <v>2027-02</v>
      </c>
      <c r="AM91" s="69" cm="1">
        <f t="array" ref="AM91">IF(AL91=AL90,0,SUMPRODUCT((AC90:AI90&gt;=$N$8)*(AC90:AI90 &lt;= $N$9)*(TEXT(AC90:AI90,"yyyy-mm")=AL91)*(AC91:AI91 = "●")))</f>
        <v>0</v>
      </c>
      <c r="AN91" s="69" cm="1">
        <f t="array" ref="AN91">IF(AL91=AL90,0,SUMPRODUCT((AC90:AI90&gt;=$N$8)*(AC90:AI90 &lt;= $N$9)*(TEXT(AC90:AI90,"yyyy-mm")=AL91)*(AC91:AI91 = "▲")))</f>
        <v>0</v>
      </c>
      <c r="AO91" s="69" cm="1">
        <f t="array" ref="AO91">IF(AL91=AL90,0,SUMPRODUCT((AC90:AI90&gt;=$N$8)*(AC90:AI90 &lt;= $N$9)*(TEXT(AC90:AI90,"yyyy-mm")=AL91)*(AC91:AI91 = "★")))</f>
        <v>0</v>
      </c>
      <c r="AP91" s="68"/>
      <c r="AQ91" s="19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3"/>
    </row>
    <row r="92" spans="10:55" s="8" customFormat="1" ht="19.5" customHeight="1" x14ac:dyDescent="0.45">
      <c r="J92" s="86"/>
      <c r="K92" s="135"/>
      <c r="L92" s="132">
        <v>50</v>
      </c>
      <c r="M92" s="141">
        <f>S90+1</f>
        <v>46300</v>
      </c>
      <c r="N92" s="141">
        <f t="shared" ref="N92:S92" si="328">M92+1</f>
        <v>46301</v>
      </c>
      <c r="O92" s="141">
        <f t="shared" si="328"/>
        <v>46302</v>
      </c>
      <c r="P92" s="141">
        <f t="shared" si="328"/>
        <v>46303</v>
      </c>
      <c r="Q92" s="141">
        <f t="shared" si="328"/>
        <v>46304</v>
      </c>
      <c r="R92" s="142">
        <f t="shared" si="328"/>
        <v>46305</v>
      </c>
      <c r="S92" s="143">
        <f t="shared" si="328"/>
        <v>46306</v>
      </c>
      <c r="T92" s="135">
        <f t="shared" ref="T92" si="329">COUNTIF(M93:S93,"★")</f>
        <v>0</v>
      </c>
      <c r="U92" s="135"/>
      <c r="V92" s="135" t="str">
        <f t="shared" ref="V92" si="330">TEXT(M92,"YYYY-MM")</f>
        <v>2026-10</v>
      </c>
      <c r="W92" s="140" cm="1">
        <f t="array" ref="W92">SUMPRODUCT((M92:S92&gt;=$N$8)*(M92:S92 &lt;= $N$9)*(TEXT(M92:S92,"yyyy-mm")=V92)*(M93:S93 = "●"))</f>
        <v>0</v>
      </c>
      <c r="X92" s="140" cm="1">
        <f t="array" ref="X92">SUMPRODUCT((R92:S92&gt;=$N$8)*(R92:S92 &lt;= $N$9)*(TEXT(R92:S92,"yyyy-mm")=V92)*(R93:S93 = "▲"))</f>
        <v>0</v>
      </c>
      <c r="Y92" s="140" cm="1">
        <f t="array" ref="Y92">SUMPRODUCT((M92:S92&gt;=$N$8)*(M92:S92 &lt;= $N$9)*(TEXT(M92:S92,"yyyy-mm")=V92)*(M93:S93 = "★"))</f>
        <v>0</v>
      </c>
      <c r="Z92" s="135"/>
      <c r="AA92" s="135"/>
      <c r="AB92" s="132">
        <v>71</v>
      </c>
      <c r="AC92" s="141">
        <f>AI90+1</f>
        <v>46447</v>
      </c>
      <c r="AD92" s="141">
        <f t="shared" ref="AD92:AI92" si="331">AC92+1</f>
        <v>46448</v>
      </c>
      <c r="AE92" s="141">
        <f t="shared" si="331"/>
        <v>46449</v>
      </c>
      <c r="AF92" s="141">
        <f t="shared" si="331"/>
        <v>46450</v>
      </c>
      <c r="AG92" s="141">
        <f t="shared" si="331"/>
        <v>46451</v>
      </c>
      <c r="AH92" s="142">
        <f t="shared" si="331"/>
        <v>46452</v>
      </c>
      <c r="AI92" s="143">
        <f t="shared" si="331"/>
        <v>46453</v>
      </c>
      <c r="AJ92" s="68">
        <f t="shared" ref="AJ92" si="332">COUNTIF(AC93:AI93,"★")</f>
        <v>0</v>
      </c>
      <c r="AK92" s="68"/>
      <c r="AL92" s="68" t="str">
        <f t="shared" ref="AL92" si="333">TEXT(AC92,"YYYY-MM")</f>
        <v>2027-03</v>
      </c>
      <c r="AM92" s="69" cm="1">
        <f t="array" ref="AM92">SUMPRODUCT((AC92:AI92&gt;=$N$8)*(AC92:AI92 &lt;= $N$9)*(TEXT(AC92:AI92,"yyyy-mm")=AL92)*(AC93:AI93 = "●"))</f>
        <v>0</v>
      </c>
      <c r="AN92" s="69" cm="1">
        <f t="array" ref="AN92">SUMPRODUCT((AH92:AI92&gt;=$N$8)*(AH92:AI92 &lt;= $N$9)*(TEXT(AH92:AI92,"yyyy-mm")=AL92)*(AH93:AI93 = "▲"))</f>
        <v>0</v>
      </c>
      <c r="AO92" s="69" cm="1">
        <f t="array" ref="AO92">SUMPRODUCT((AC92:AI92&gt;=$N$8)*(AC92:AI92 &lt;= $N$9)*(TEXT(AC92:AI92,"yyyy-mm")=AL92)*(AC93:AI93 = "★"))</f>
        <v>0</v>
      </c>
      <c r="AP92" s="68"/>
      <c r="AQ92" s="19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3"/>
    </row>
    <row r="93" spans="10:55" s="8" customFormat="1" ht="19.5" customHeight="1" thickBot="1" x14ac:dyDescent="0.5">
      <c r="J93" s="86"/>
      <c r="K93" s="135" t="str">
        <f t="shared" ref="K93" si="334">IF(U93&gt;=0.285,"OK","NG")</f>
        <v>NG</v>
      </c>
      <c r="L93" s="136"/>
      <c r="M93" s="144"/>
      <c r="N93" s="144"/>
      <c r="O93" s="144"/>
      <c r="P93" s="144"/>
      <c r="Q93" s="144"/>
      <c r="R93" s="145"/>
      <c r="S93" s="146"/>
      <c r="T93" s="135">
        <f t="shared" ref="T93" si="335">COUNTIF(M93:S93,"●")</f>
        <v>0</v>
      </c>
      <c r="U93" s="147">
        <f t="shared" ref="U93" si="336">IF(COUNTA(M93:S93)=0,-1,IF(OR(COUNTIF(M93:S93,"▲")&gt;6,AND(M92&lt;$N$9,$N$9&lt;S92)),0.285,IF(T92+T93=0,0,T93/(T93+T92))))</f>
        <v>-1</v>
      </c>
      <c r="V93" s="135" t="str">
        <f t="shared" ref="V93" si="337">TEXT(S92,"YYYY-MM")</f>
        <v>2026-10</v>
      </c>
      <c r="W93" s="140" cm="1">
        <f t="array" ref="W93">IF(V93=V92,0,SUMPRODUCT((M92:S92&gt;=$N$8)*(M92:S92 &lt;= $N$9)*(TEXT(M92:S92,"yyyy-mm")=V93)*(M93:S93 = "●")))</f>
        <v>0</v>
      </c>
      <c r="X93" s="140" cm="1">
        <f t="array" ref="X93">IF(V93=V92,0,SUMPRODUCT((M92:S92&gt;=$N$8)*(M92:S92 &lt;= $N$9)*(TEXT(M92:S92,"yyyy-mm")=V93)*(M93:S93 = "▲")))</f>
        <v>0</v>
      </c>
      <c r="Y93" s="140" cm="1">
        <f t="array" ref="Y93">IF(V93=V92,0,SUMPRODUCT((M92:S92&gt;=$N$8)*(M92:S92 &lt;= $N$9)*(TEXT(M92:S92,"yyyy-mm")=V93)*(M93:S93 = "★")))</f>
        <v>0</v>
      </c>
      <c r="Z93" s="135"/>
      <c r="AA93" s="135" t="str">
        <f t="shared" ref="AA93" si="338">IF(AK93&gt;=0.285,"OK","NG")</f>
        <v>NG</v>
      </c>
      <c r="AB93" s="136"/>
      <c r="AC93" s="144"/>
      <c r="AD93" s="144"/>
      <c r="AE93" s="144"/>
      <c r="AF93" s="144"/>
      <c r="AG93" s="144"/>
      <c r="AH93" s="145"/>
      <c r="AI93" s="146"/>
      <c r="AJ93" s="68">
        <f t="shared" ref="AJ93" si="339">COUNTIF(AC93:AI93,"●")</f>
        <v>0</v>
      </c>
      <c r="AK93" s="70">
        <f t="shared" ref="AK93" si="340">IF(COUNTA(AC93:AI93)=0,-1,IF(OR(COUNTIF(AC93:AI93,"▲")&gt;6,AND(AC92&lt;$N$9,$N$9&lt;AI92)),0.285,IF(AJ92+AJ93=0,0,AJ93/(AJ93+AJ92))))</f>
        <v>-1</v>
      </c>
      <c r="AL93" s="68" t="str">
        <f t="shared" ref="AL93" si="341">TEXT(AI92,"YYYY-MM")</f>
        <v>2027-03</v>
      </c>
      <c r="AM93" s="69" cm="1">
        <f t="array" ref="AM93">IF(AL93=AL92,0,SUMPRODUCT((AC92:AI92&gt;=$N$8)*(AC92:AI92 &lt;= $N$9)*(TEXT(AC92:AI92,"yyyy-mm")=AL93)*(AC93:AI93 = "●")))</f>
        <v>0</v>
      </c>
      <c r="AN93" s="69" cm="1">
        <f t="array" ref="AN93">IF(AL93=AL92,0,SUMPRODUCT((AC92:AI92&gt;=$N$8)*(AC92:AI92 &lt;= $N$9)*(TEXT(AC92:AI92,"yyyy-mm")=AL93)*(AC93:AI93 = "▲")))</f>
        <v>0</v>
      </c>
      <c r="AO93" s="69" cm="1">
        <f t="array" ref="AO93">IF(AL93=AL92,0,SUMPRODUCT((AC92:AI92&gt;=$N$8)*(AC92:AI92 &lt;= $N$9)*(TEXT(AC92:AI92,"yyyy-mm")=AL93)*(AC93:AI93 = "★")))</f>
        <v>0</v>
      </c>
      <c r="AP93" s="68"/>
      <c r="AQ93" s="19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3"/>
    </row>
    <row r="94" spans="10:55" s="8" customFormat="1" ht="19.5" customHeight="1" x14ac:dyDescent="0.45">
      <c r="J94" s="86"/>
      <c r="K94" s="135"/>
      <c r="L94" s="132">
        <v>51</v>
      </c>
      <c r="M94" s="141">
        <f>S92+1</f>
        <v>46307</v>
      </c>
      <c r="N94" s="141">
        <f t="shared" ref="N94:S94" si="342">M94+1</f>
        <v>46308</v>
      </c>
      <c r="O94" s="141">
        <f t="shared" si="342"/>
        <v>46309</v>
      </c>
      <c r="P94" s="141">
        <f t="shared" si="342"/>
        <v>46310</v>
      </c>
      <c r="Q94" s="141">
        <f t="shared" si="342"/>
        <v>46311</v>
      </c>
      <c r="R94" s="142">
        <f t="shared" si="342"/>
        <v>46312</v>
      </c>
      <c r="S94" s="143">
        <f t="shared" si="342"/>
        <v>46313</v>
      </c>
      <c r="T94" s="135">
        <f t="shared" ref="T94" si="343">COUNTIF(M95:S95,"★")</f>
        <v>0</v>
      </c>
      <c r="U94" s="135"/>
      <c r="V94" s="135" t="str">
        <f t="shared" ref="V94" si="344">TEXT(M94,"YYYY-MM")</f>
        <v>2026-10</v>
      </c>
      <c r="W94" s="140" cm="1">
        <f t="array" ref="W94">SUMPRODUCT((M94:S94&gt;=$N$8)*(M94:S94 &lt;= $N$9)*(TEXT(M94:S94,"yyyy-mm")=V94)*(M95:S95 = "●"))</f>
        <v>0</v>
      </c>
      <c r="X94" s="140" cm="1">
        <f t="array" ref="X94">SUMPRODUCT((R94:S94&gt;=$N$8)*(R94:S94 &lt;= $N$9)*(TEXT(R94:S94,"yyyy-mm")=V94)*(R95:S95 = "▲"))</f>
        <v>0</v>
      </c>
      <c r="Y94" s="140" cm="1">
        <f t="array" ref="Y94">SUMPRODUCT((M94:S94&gt;=$N$8)*(M94:S94 &lt;= $N$9)*(TEXT(M94:S94,"yyyy-mm")=V94)*(M95:S95 = "★"))</f>
        <v>0</v>
      </c>
      <c r="Z94" s="135"/>
      <c r="AA94" s="135"/>
      <c r="AB94" s="132">
        <v>72</v>
      </c>
      <c r="AC94" s="141">
        <f>AI92+1</f>
        <v>46454</v>
      </c>
      <c r="AD94" s="141">
        <f t="shared" ref="AD94:AI94" si="345">AC94+1</f>
        <v>46455</v>
      </c>
      <c r="AE94" s="141">
        <f t="shared" si="345"/>
        <v>46456</v>
      </c>
      <c r="AF94" s="141">
        <f t="shared" si="345"/>
        <v>46457</v>
      </c>
      <c r="AG94" s="141">
        <f t="shared" si="345"/>
        <v>46458</v>
      </c>
      <c r="AH94" s="142">
        <f t="shared" si="345"/>
        <v>46459</v>
      </c>
      <c r="AI94" s="143">
        <f t="shared" si="345"/>
        <v>46460</v>
      </c>
      <c r="AJ94" s="68">
        <f t="shared" ref="AJ94" si="346">COUNTIF(AC95:AI95,"★")</f>
        <v>0</v>
      </c>
      <c r="AK94" s="68"/>
      <c r="AL94" s="68" t="str">
        <f t="shared" ref="AL94" si="347">TEXT(AC94,"YYYY-MM")</f>
        <v>2027-03</v>
      </c>
      <c r="AM94" s="69" cm="1">
        <f t="array" ref="AM94">SUMPRODUCT((AC94:AI94&gt;=$N$8)*(AC94:AI94 &lt;= $N$9)*(TEXT(AC94:AI94,"yyyy-mm")=AL94)*(AC95:AI95 = "●"))</f>
        <v>0</v>
      </c>
      <c r="AN94" s="69" cm="1">
        <f t="array" ref="AN94">SUMPRODUCT((AH94:AI94&gt;=$N$8)*(AH94:AI94 &lt;= $N$9)*(TEXT(AH94:AI94,"yyyy-mm")=AL94)*(AH95:AI95 = "▲"))</f>
        <v>0</v>
      </c>
      <c r="AO94" s="69" cm="1">
        <f t="array" ref="AO94">SUMPRODUCT((AC94:AI94&gt;=$N$8)*(AC94:AI94 &lt;= $N$9)*(TEXT(AC94:AI94,"yyyy-mm")=AL94)*(AC95:AI95 = "★"))</f>
        <v>0</v>
      </c>
      <c r="AP94" s="68"/>
      <c r="AQ94" s="19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3"/>
    </row>
    <row r="95" spans="10:55" s="8" customFormat="1" ht="19.5" customHeight="1" thickBot="1" x14ac:dyDescent="0.5">
      <c r="J95" s="86"/>
      <c r="K95" s="135" t="str">
        <f t="shared" ref="K95" si="348">IF(U95&gt;=0.285,"OK","NG")</f>
        <v>NG</v>
      </c>
      <c r="L95" s="136"/>
      <c r="M95" s="144"/>
      <c r="N95" s="144"/>
      <c r="O95" s="144"/>
      <c r="P95" s="144"/>
      <c r="Q95" s="144"/>
      <c r="R95" s="145"/>
      <c r="S95" s="146"/>
      <c r="T95" s="135">
        <f t="shared" ref="T95" si="349">COUNTIF(M95:S95,"●")</f>
        <v>0</v>
      </c>
      <c r="U95" s="147">
        <f t="shared" ref="U95" si="350">IF(COUNTA(M95:S95)=0,-1,IF(OR(COUNTIF(M95:S95,"▲")&gt;6,AND(M94&lt;$N$9,$N$9&lt;S94)),0.285,IF(T94+T95=0,0,T95/(T95+T94))))</f>
        <v>-1</v>
      </c>
      <c r="V95" s="135" t="str">
        <f t="shared" ref="V95" si="351">TEXT(S94,"YYYY-MM")</f>
        <v>2026-10</v>
      </c>
      <c r="W95" s="140" cm="1">
        <f t="array" ref="W95">IF(V95=V94,0,SUMPRODUCT((M94:S94&gt;=$N$8)*(M94:S94 &lt;= $N$9)*(TEXT(M94:S94,"yyyy-mm")=V95)*(M95:S95 = "●")))</f>
        <v>0</v>
      </c>
      <c r="X95" s="140" cm="1">
        <f t="array" ref="X95">IF(V95=V94,0,SUMPRODUCT((M94:S94&gt;=$N$8)*(M94:S94 &lt;= $N$9)*(TEXT(M94:S94,"yyyy-mm")=V95)*(M95:S95 = "▲")))</f>
        <v>0</v>
      </c>
      <c r="Y95" s="140" cm="1">
        <f t="array" ref="Y95">IF(V95=V94,0,SUMPRODUCT((M94:S94&gt;=$N$8)*(M94:S94 &lt;= $N$9)*(TEXT(M94:S94,"yyyy-mm")=V95)*(M95:S95 = "★")))</f>
        <v>0</v>
      </c>
      <c r="Z95" s="135"/>
      <c r="AA95" s="135" t="str">
        <f t="shared" ref="AA95" si="352">IF(AK95&gt;=0.285,"OK","NG")</f>
        <v>NG</v>
      </c>
      <c r="AB95" s="136"/>
      <c r="AC95" s="144"/>
      <c r="AD95" s="144"/>
      <c r="AE95" s="144"/>
      <c r="AF95" s="144"/>
      <c r="AG95" s="144"/>
      <c r="AH95" s="145"/>
      <c r="AI95" s="146"/>
      <c r="AJ95" s="68">
        <f t="shared" ref="AJ95" si="353">COUNTIF(AC95:AI95,"●")</f>
        <v>0</v>
      </c>
      <c r="AK95" s="70">
        <f t="shared" ref="AK95" si="354">IF(COUNTA(AC95:AI95)=0,-1,IF(OR(COUNTIF(AC95:AI95,"▲")&gt;6,AND(AC94&lt;$N$9,$N$9&lt;AI94)),0.285,IF(AJ94+AJ95=0,0,AJ95/(AJ95+AJ94))))</f>
        <v>-1</v>
      </c>
      <c r="AL95" s="68" t="str">
        <f t="shared" ref="AL95" si="355">TEXT(AI94,"YYYY-MM")</f>
        <v>2027-03</v>
      </c>
      <c r="AM95" s="69" cm="1">
        <f t="array" ref="AM95">IF(AL95=AL94,0,SUMPRODUCT((AC94:AI94&gt;=$N$8)*(AC94:AI94 &lt;= $N$9)*(TEXT(AC94:AI94,"yyyy-mm")=AL95)*(AC95:AI95 = "●")))</f>
        <v>0</v>
      </c>
      <c r="AN95" s="69" cm="1">
        <f t="array" ref="AN95">IF(AL95=AL94,0,SUMPRODUCT((AC94:AI94&gt;=$N$8)*(AC94:AI94 &lt;= $N$9)*(TEXT(AC94:AI94,"yyyy-mm")=AL95)*(AC95:AI95 = "▲")))</f>
        <v>0</v>
      </c>
      <c r="AO95" s="69" cm="1">
        <f t="array" ref="AO95">IF(AL95=AL94,0,SUMPRODUCT((AC94:AI94&gt;=$N$8)*(AC94:AI94 &lt;= $N$9)*(TEXT(AC94:AI94,"yyyy-mm")=AL95)*(AC95:AI95 = "★")))</f>
        <v>0</v>
      </c>
      <c r="AP95" s="68"/>
      <c r="AQ95" s="19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3"/>
    </row>
    <row r="96" spans="10:55" s="8" customFormat="1" ht="19.5" customHeight="1" x14ac:dyDescent="0.45">
      <c r="J96" s="86"/>
      <c r="K96" s="135"/>
      <c r="L96" s="132">
        <v>52</v>
      </c>
      <c r="M96" s="141">
        <f>S94+1</f>
        <v>46314</v>
      </c>
      <c r="N96" s="141">
        <f t="shared" ref="N96:S96" si="356">M96+1</f>
        <v>46315</v>
      </c>
      <c r="O96" s="141">
        <f t="shared" si="356"/>
        <v>46316</v>
      </c>
      <c r="P96" s="141">
        <f t="shared" si="356"/>
        <v>46317</v>
      </c>
      <c r="Q96" s="141">
        <f t="shared" si="356"/>
        <v>46318</v>
      </c>
      <c r="R96" s="142">
        <f t="shared" si="356"/>
        <v>46319</v>
      </c>
      <c r="S96" s="143">
        <f t="shared" si="356"/>
        <v>46320</v>
      </c>
      <c r="T96" s="135">
        <f t="shared" ref="T96" si="357">COUNTIF(M97:S97,"★")</f>
        <v>0</v>
      </c>
      <c r="U96" s="135"/>
      <c r="V96" s="135" t="str">
        <f t="shared" ref="V96" si="358">TEXT(M96,"YYYY-MM")</f>
        <v>2026-10</v>
      </c>
      <c r="W96" s="140" cm="1">
        <f t="array" ref="W96">SUMPRODUCT((M96:S96&gt;=$N$8)*(M96:S96 &lt;= $N$9)*(TEXT(M96:S96,"yyyy-mm")=V96)*(M97:S97 = "●"))</f>
        <v>0</v>
      </c>
      <c r="X96" s="140" cm="1">
        <f t="array" ref="X96">SUMPRODUCT((R96:S96&gt;=$N$8)*(R96:S96 &lt;= $N$9)*(TEXT(R96:S96,"yyyy-mm")=V96)*(R97:S97 = "▲"))</f>
        <v>0</v>
      </c>
      <c r="Y96" s="140" cm="1">
        <f t="array" ref="Y96">SUMPRODUCT((M96:S96&gt;=$N$8)*(M96:S96 &lt;= $N$9)*(TEXT(M96:S96,"yyyy-mm")=V96)*(M97:S97 = "★"))</f>
        <v>0</v>
      </c>
      <c r="Z96" s="135"/>
      <c r="AA96" s="135"/>
      <c r="AB96" s="132">
        <v>73</v>
      </c>
      <c r="AC96" s="141">
        <f>AI92+1</f>
        <v>46454</v>
      </c>
      <c r="AD96" s="141">
        <f t="shared" ref="AD96:AI96" si="359">AC96+1</f>
        <v>46455</v>
      </c>
      <c r="AE96" s="141">
        <f t="shared" si="359"/>
        <v>46456</v>
      </c>
      <c r="AF96" s="141">
        <f t="shared" si="359"/>
        <v>46457</v>
      </c>
      <c r="AG96" s="141">
        <f t="shared" si="359"/>
        <v>46458</v>
      </c>
      <c r="AH96" s="142">
        <f t="shared" si="359"/>
        <v>46459</v>
      </c>
      <c r="AI96" s="143">
        <f t="shared" si="359"/>
        <v>46460</v>
      </c>
      <c r="AJ96" s="68">
        <f t="shared" ref="AJ96" si="360">COUNTIF(AC97:AI97,"★")</f>
        <v>0</v>
      </c>
      <c r="AK96" s="68"/>
      <c r="AL96" s="68" t="str">
        <f t="shared" ref="AL96" si="361">TEXT(AC96,"YYYY-MM")</f>
        <v>2027-03</v>
      </c>
      <c r="AM96" s="69" cm="1">
        <f t="array" ref="AM96">SUMPRODUCT((AC96:AI96&gt;=$N$8)*(AC96:AI96 &lt;= $N$9)*(TEXT(AC96:AI96,"yyyy-mm")=AL96)*(AC97:AI97 = "●"))</f>
        <v>0</v>
      </c>
      <c r="AN96" s="69" cm="1">
        <f t="array" ref="AN96">SUMPRODUCT((AH96:AI96&gt;=$N$8)*(AH96:AI96 &lt;= $N$9)*(TEXT(AH96:AI96,"yyyy-mm")=AL96)*(AH97:AI97 = "▲"))</f>
        <v>0</v>
      </c>
      <c r="AO96" s="69" cm="1">
        <f t="array" ref="AO96">SUMPRODUCT((AC96:AI96&gt;=$N$8)*(AC96:AI96 &lt;= $N$9)*(TEXT(AC96:AI96,"yyyy-mm")=AL96)*(AC97:AI97 = "★"))</f>
        <v>0</v>
      </c>
      <c r="AP96" s="65"/>
      <c r="AQ96" s="7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3"/>
    </row>
    <row r="97" spans="10:55" s="8" customFormat="1" ht="19.5" customHeight="1" thickBot="1" x14ac:dyDescent="0.5">
      <c r="J97" s="86"/>
      <c r="K97" s="135" t="str">
        <f t="shared" ref="K97" si="362">IF(U97&gt;=0.285,"OK","NG")</f>
        <v>NG</v>
      </c>
      <c r="L97" s="136"/>
      <c r="M97" s="144"/>
      <c r="N97" s="144"/>
      <c r="O97" s="144"/>
      <c r="P97" s="144"/>
      <c r="Q97" s="144"/>
      <c r="R97" s="145"/>
      <c r="S97" s="146"/>
      <c r="T97" s="135">
        <f t="shared" ref="T97" si="363">COUNTIF(M97:S97,"●")</f>
        <v>0</v>
      </c>
      <c r="U97" s="147">
        <f t="shared" ref="U97" si="364">IF(COUNTA(M97:S97)=0,-1,IF(OR(COUNTIF(M97:S97,"▲")&gt;6,AND(M96&lt;$N$9,$N$9&lt;S96)),0.285,IF(T96+T97=0,0,T97/(T97+T96))))</f>
        <v>-1</v>
      </c>
      <c r="V97" s="135" t="str">
        <f t="shared" ref="V97" si="365">TEXT(S96,"YYYY-MM")</f>
        <v>2026-10</v>
      </c>
      <c r="W97" s="140" cm="1">
        <f t="array" ref="W97">IF(V97=V96,0,SUMPRODUCT((M96:S96&gt;=$N$8)*(M96:S96 &lt;= $N$9)*(TEXT(M96:S96,"yyyy-mm")=V97)*(M97:S97 = "●")))</f>
        <v>0</v>
      </c>
      <c r="X97" s="140" cm="1">
        <f t="array" ref="X97">IF(V97=V96,0,SUMPRODUCT((M96:S96&gt;=$N$8)*(M96:S96 &lt;= $N$9)*(TEXT(M96:S96,"yyyy-mm")=V97)*(M97:S97 = "▲")))</f>
        <v>0</v>
      </c>
      <c r="Y97" s="140" cm="1">
        <f t="array" ref="Y97">IF(V97=V96,0,SUMPRODUCT((M96:S96&gt;=$N$8)*(M96:S96 &lt;= $N$9)*(TEXT(M96:S96,"yyyy-mm")=V97)*(M97:S97 = "★")))</f>
        <v>0</v>
      </c>
      <c r="Z97" s="135"/>
      <c r="AA97" s="135" t="str">
        <f t="shared" ref="AA97" si="366">IF(AK97&gt;=0.285,"OK","NG")</f>
        <v>NG</v>
      </c>
      <c r="AB97" s="136"/>
      <c r="AC97" s="144"/>
      <c r="AD97" s="144"/>
      <c r="AE97" s="144"/>
      <c r="AF97" s="144"/>
      <c r="AG97" s="144"/>
      <c r="AH97" s="145"/>
      <c r="AI97" s="146"/>
      <c r="AJ97" s="68">
        <f t="shared" ref="AJ97" si="367">COUNTIF(AC97:AI97,"●")</f>
        <v>0</v>
      </c>
      <c r="AK97" s="70">
        <f t="shared" ref="AK97" si="368">IF(COUNTA(AC97:AI97)=0,-1,IF(OR(COUNTIF(AC97:AI97,"▲")&gt;6,AND(AC96&lt;$N$9,$N$9&lt;AI96)),0.285,IF(AJ96+AJ97=0,0,AJ97/(AJ97+AJ96))))</f>
        <v>-1</v>
      </c>
      <c r="AL97" s="68" t="str">
        <f t="shared" ref="AL97" si="369">TEXT(AI96,"YYYY-MM")</f>
        <v>2027-03</v>
      </c>
      <c r="AM97" s="69" cm="1">
        <f t="array" ref="AM97">IF(AL97=AL96,0,SUMPRODUCT((AC96:AI96&gt;=$N$8)*(AC96:AI96 &lt;= $N$9)*(TEXT(AC96:AI96,"yyyy-mm")=AL97)*(AC97:AI97 = "●")))</f>
        <v>0</v>
      </c>
      <c r="AN97" s="69" cm="1">
        <f t="array" ref="AN97">IF(AL97=AL96,0,SUMPRODUCT((AC96:AI96&gt;=$N$8)*(AC96:AI96 &lt;= $N$9)*(TEXT(AC96:AI96,"yyyy-mm")=AL97)*(AC97:AI97 = "▲")))</f>
        <v>0</v>
      </c>
      <c r="AO97" s="69" cm="1">
        <f t="array" ref="AO97">IF(AL97=AL96,0,SUMPRODUCT((AC96:AI96&gt;=$N$8)*(AC96:AI96 &lt;= $N$9)*(TEXT(AC96:AI96,"yyyy-mm")=AL97)*(AC97:AI97 = "★")))</f>
        <v>0</v>
      </c>
      <c r="AP97" s="65"/>
      <c r="AQ97" s="7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3"/>
    </row>
    <row r="98" spans="10:55" s="8" customFormat="1" ht="19.5" customHeight="1" x14ac:dyDescent="0.45">
      <c r="J98" s="86"/>
      <c r="K98" s="135"/>
      <c r="L98" s="132">
        <v>53</v>
      </c>
      <c r="M98" s="141">
        <f>S96+1</f>
        <v>46321</v>
      </c>
      <c r="N98" s="141">
        <f t="shared" ref="N98:S98" si="370">M98+1</f>
        <v>46322</v>
      </c>
      <c r="O98" s="141">
        <f t="shared" si="370"/>
        <v>46323</v>
      </c>
      <c r="P98" s="141">
        <f t="shared" si="370"/>
        <v>46324</v>
      </c>
      <c r="Q98" s="141">
        <f t="shared" si="370"/>
        <v>46325</v>
      </c>
      <c r="R98" s="142">
        <f t="shared" si="370"/>
        <v>46326</v>
      </c>
      <c r="S98" s="143">
        <f t="shared" si="370"/>
        <v>46327</v>
      </c>
      <c r="T98" s="135">
        <f t="shared" ref="T98" si="371">COUNTIF(M99:S99,"★")</f>
        <v>0</v>
      </c>
      <c r="U98" s="135"/>
      <c r="V98" s="135" t="str">
        <f t="shared" ref="V98" si="372">TEXT(M98,"YYYY-MM")</f>
        <v>2026-10</v>
      </c>
      <c r="W98" s="140" cm="1">
        <f t="array" ref="W98">SUMPRODUCT((M98:S98&gt;=$N$8)*(M98:S98 &lt;= $N$9)*(TEXT(M98:S98,"yyyy-mm")=V98)*(M99:S99 = "●"))</f>
        <v>0</v>
      </c>
      <c r="X98" s="140" cm="1">
        <f t="array" ref="X98">SUMPRODUCT((R98:S98&gt;=$N$8)*(R98:S98 &lt;= $N$9)*(TEXT(R98:S98,"yyyy-mm")=V98)*(R99:S99 = "▲"))</f>
        <v>0</v>
      </c>
      <c r="Y98" s="140" cm="1">
        <f t="array" ref="Y98">SUMPRODUCT((M98:S98&gt;=$N$8)*(M98:S98 &lt;= $N$9)*(TEXT(M98:S98,"yyyy-mm")=V98)*(M99:S99 = "★"))</f>
        <v>0</v>
      </c>
      <c r="Z98" s="135"/>
      <c r="AA98" s="135"/>
      <c r="AB98" s="132">
        <v>74</v>
      </c>
      <c r="AC98" s="141">
        <f>AI96+1</f>
        <v>46461</v>
      </c>
      <c r="AD98" s="141">
        <f t="shared" ref="AD98:AI98" si="373">AC98+1</f>
        <v>46462</v>
      </c>
      <c r="AE98" s="141">
        <f t="shared" si="373"/>
        <v>46463</v>
      </c>
      <c r="AF98" s="141">
        <f t="shared" si="373"/>
        <v>46464</v>
      </c>
      <c r="AG98" s="141">
        <f t="shared" si="373"/>
        <v>46465</v>
      </c>
      <c r="AH98" s="142">
        <f t="shared" si="373"/>
        <v>46466</v>
      </c>
      <c r="AI98" s="143">
        <f t="shared" si="373"/>
        <v>46467</v>
      </c>
      <c r="AJ98" s="68">
        <f t="shared" ref="AJ98" si="374">COUNTIF(AC99:AI99,"★")</f>
        <v>0</v>
      </c>
      <c r="AK98" s="68"/>
      <c r="AL98" s="68" t="str">
        <f t="shared" ref="AL98" si="375">TEXT(AC98,"YYYY-MM")</f>
        <v>2027-03</v>
      </c>
      <c r="AM98" s="69" cm="1">
        <f t="array" ref="AM98">SUMPRODUCT((AC98:AI98&gt;=$N$8)*(AC98:AI98 &lt;= $N$9)*(TEXT(AC98:AI98,"yyyy-mm")=AL98)*(AC99:AI99 = "●"))</f>
        <v>0</v>
      </c>
      <c r="AN98" s="69" cm="1">
        <f t="array" ref="AN98">SUMPRODUCT((AH98:AI98&gt;=$N$8)*(AH98:AI98 &lt;= $N$9)*(TEXT(AH98:AI98,"yyyy-mm")=AL98)*(AH99:AI99 = "▲"))</f>
        <v>0</v>
      </c>
      <c r="AO98" s="69" cm="1">
        <f t="array" ref="AO98">SUMPRODUCT((AC98:AI98&gt;=$N$8)*(AC98:AI98 &lt;= $N$9)*(TEXT(AC98:AI98,"yyyy-mm")=AL98)*(AC99:AI99 = "★"))</f>
        <v>0</v>
      </c>
      <c r="AP98" s="65"/>
      <c r="AQ98" s="7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3"/>
    </row>
    <row r="99" spans="10:55" s="8" customFormat="1" ht="19.5" customHeight="1" thickBot="1" x14ac:dyDescent="0.5">
      <c r="J99" s="86"/>
      <c r="K99" s="135" t="str">
        <f t="shared" ref="K99" si="376">IF(U99&gt;=0.285,"OK","NG")</f>
        <v>NG</v>
      </c>
      <c r="L99" s="136"/>
      <c r="M99" s="144"/>
      <c r="N99" s="144"/>
      <c r="O99" s="144"/>
      <c r="P99" s="144"/>
      <c r="Q99" s="144"/>
      <c r="R99" s="145"/>
      <c r="S99" s="146"/>
      <c r="T99" s="135">
        <f t="shared" ref="T99" si="377">COUNTIF(M99:S99,"●")</f>
        <v>0</v>
      </c>
      <c r="U99" s="147">
        <f t="shared" ref="U99" si="378">IF(COUNTA(M99:S99)=0,-1,IF(OR(COUNTIF(M99:S99,"▲")&gt;6,AND(M98&lt;$N$9,$N$9&lt;S98)),0.285,IF(T98+T99=0,0,T99/(T99+T98))))</f>
        <v>-1</v>
      </c>
      <c r="V99" s="135" t="str">
        <f t="shared" ref="V99" si="379">TEXT(S98,"YYYY-MM")</f>
        <v>2026-11</v>
      </c>
      <c r="W99" s="140" cm="1">
        <f t="array" ref="W99">IF(V99=V98,0,SUMPRODUCT((M98:S98&gt;=$N$8)*(M98:S98 &lt;= $N$9)*(TEXT(M98:S98,"yyyy-mm")=V99)*(M99:S99 = "●")))</f>
        <v>0</v>
      </c>
      <c r="X99" s="140" cm="1">
        <f t="array" ref="X99">IF(V99=V98,0,SUMPRODUCT((M98:S98&gt;=$N$8)*(M98:S98 &lt;= $N$9)*(TEXT(M98:S98,"yyyy-mm")=V99)*(M99:S99 = "▲")))</f>
        <v>0</v>
      </c>
      <c r="Y99" s="140" cm="1">
        <f t="array" ref="Y99">IF(V99=V98,0,SUMPRODUCT((M98:S98&gt;=$N$8)*(M98:S98 &lt;= $N$9)*(TEXT(M98:S98,"yyyy-mm")=V99)*(M99:S99 = "★")))</f>
        <v>0</v>
      </c>
      <c r="Z99" s="135"/>
      <c r="AA99" s="135" t="str">
        <f t="shared" ref="AA99" si="380">IF(AK99&gt;=0.285,"OK","NG")</f>
        <v>NG</v>
      </c>
      <c r="AB99" s="136"/>
      <c r="AC99" s="144"/>
      <c r="AD99" s="144"/>
      <c r="AE99" s="144"/>
      <c r="AF99" s="144"/>
      <c r="AG99" s="144"/>
      <c r="AH99" s="145"/>
      <c r="AI99" s="146"/>
      <c r="AJ99" s="68">
        <f t="shared" ref="AJ99" si="381">COUNTIF(AC99:AI99,"●")</f>
        <v>0</v>
      </c>
      <c r="AK99" s="70">
        <f t="shared" ref="AK99" si="382">IF(COUNTA(AC99:AI99)=0,-1,IF(OR(COUNTIF(AC99:AI99,"▲")&gt;6,AND(AC98&lt;$N$9,$N$9&lt;AI98)),0.285,IF(AJ98+AJ99=0,0,AJ99/(AJ99+AJ98))))</f>
        <v>-1</v>
      </c>
      <c r="AL99" s="68" t="str">
        <f t="shared" ref="AL99" si="383">TEXT(AI98,"YYYY-MM")</f>
        <v>2027-03</v>
      </c>
      <c r="AM99" s="69" cm="1">
        <f t="array" ref="AM99">IF(AL99=AL98,0,SUMPRODUCT((AC98:AI98&gt;=$N$8)*(AC98:AI98 &lt;= $N$9)*(TEXT(AC98:AI98,"yyyy-mm")=AL99)*(AC99:AI99 = "●")))</f>
        <v>0</v>
      </c>
      <c r="AN99" s="69" cm="1">
        <f t="array" ref="AN99">IF(AL99=AL98,0,SUMPRODUCT((AC98:AI98&gt;=$N$8)*(AC98:AI98 &lt;= $N$9)*(TEXT(AC98:AI98,"yyyy-mm")=AL99)*(AC99:AI99 = "▲")))</f>
        <v>0</v>
      </c>
      <c r="AO99" s="69" cm="1">
        <f t="array" ref="AO99">IF(AL99=AL98,0,SUMPRODUCT((AC98:AI98&gt;=$N$8)*(AC98:AI98 &lt;= $N$9)*(TEXT(AC98:AI98,"yyyy-mm")=AL99)*(AC99:AI99 = "★")))</f>
        <v>0</v>
      </c>
      <c r="AP99" s="65"/>
      <c r="AQ99" s="7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3"/>
    </row>
    <row r="100" spans="10:55" s="8" customFormat="1" ht="19.5" customHeight="1" x14ac:dyDescent="0.45">
      <c r="J100" s="86"/>
      <c r="K100" s="87"/>
      <c r="L100" s="28"/>
      <c r="M100" s="28"/>
      <c r="N100" s="28"/>
      <c r="O100" s="28"/>
      <c r="P100" s="28"/>
      <c r="Q100" s="28"/>
      <c r="R100" s="28"/>
      <c r="S100" s="28"/>
      <c r="T100" s="86"/>
      <c r="U100" s="148">
        <f>IFERROR(AVERAGEIF(U58:U99,"&gt;-1"),0)</f>
        <v>0</v>
      </c>
      <c r="V100" s="86"/>
      <c r="W100" s="81"/>
      <c r="X100" s="81"/>
      <c r="Y100" s="81"/>
      <c r="Z100" s="86"/>
      <c r="AA100" s="88"/>
      <c r="AB100" s="28"/>
      <c r="AC100" s="28"/>
      <c r="AD100" s="28"/>
      <c r="AE100" s="28"/>
      <c r="AF100" s="28"/>
      <c r="AG100" s="28"/>
      <c r="AH100" s="28"/>
      <c r="AI100" s="28"/>
      <c r="AJ100" s="65"/>
      <c r="AK100" s="71">
        <f>IFERROR(AVERAGEIF(AK58:AK99,"&gt;-1"),0)</f>
        <v>0</v>
      </c>
      <c r="AL100" s="65"/>
      <c r="AM100" s="64"/>
      <c r="AN100" s="64"/>
      <c r="AO100" s="64"/>
      <c r="AP100" s="65"/>
      <c r="AQ100" s="7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3"/>
    </row>
    <row r="101" spans="10:55" ht="19.5" customHeight="1" x14ac:dyDescent="0.45">
      <c r="J101" s="86"/>
      <c r="K101" s="87"/>
      <c r="L101" s="28"/>
      <c r="M101" s="28"/>
      <c r="N101" s="28"/>
      <c r="O101" s="28"/>
      <c r="P101" s="28"/>
      <c r="Q101" s="28"/>
      <c r="R101" s="28"/>
      <c r="S101" s="28"/>
      <c r="T101" s="86"/>
      <c r="U101" s="86"/>
      <c r="V101" s="86"/>
      <c r="W101" s="81"/>
      <c r="X101" s="81"/>
      <c r="Y101" s="81"/>
      <c r="Z101" s="86"/>
      <c r="AA101" s="88"/>
      <c r="AB101" s="28"/>
      <c r="AC101" s="28"/>
      <c r="AD101" s="28"/>
      <c r="AE101" s="28"/>
      <c r="AF101" s="28"/>
      <c r="AG101" s="28"/>
      <c r="AH101" s="28"/>
      <c r="AI101" s="28"/>
      <c r="AJ101" s="65"/>
      <c r="AK101" s="65"/>
      <c r="AL101" s="65"/>
      <c r="AM101" s="64"/>
      <c r="AN101" s="64"/>
      <c r="AO101" s="64"/>
      <c r="AP101" s="65"/>
    </row>
    <row r="102" spans="10:55" s="8" customFormat="1" ht="24" customHeight="1" x14ac:dyDescent="0.45">
      <c r="J102" s="75" t="s">
        <v>63</v>
      </c>
      <c r="K102" s="76"/>
      <c r="L102" s="76"/>
      <c r="M102" s="77"/>
      <c r="N102" s="78"/>
      <c r="O102" s="79"/>
      <c r="P102" s="79"/>
      <c r="Q102" s="79"/>
      <c r="R102" s="79"/>
      <c r="S102" s="79"/>
      <c r="T102" s="80"/>
      <c r="U102" s="80"/>
      <c r="V102" s="80"/>
      <c r="W102" s="81"/>
      <c r="X102" s="81"/>
      <c r="Y102" s="81"/>
      <c r="Z102" s="80"/>
      <c r="AA102" s="82"/>
      <c r="AB102" s="79"/>
      <c r="AC102" s="79"/>
      <c r="AD102" s="79"/>
      <c r="AE102" s="79"/>
      <c r="AF102" s="28"/>
      <c r="AG102" s="28"/>
      <c r="AH102" s="28"/>
      <c r="AI102" s="28"/>
      <c r="AJ102" s="65"/>
      <c r="AK102" s="65"/>
      <c r="AL102" s="65"/>
      <c r="AM102" s="64"/>
      <c r="AN102" s="64"/>
      <c r="AO102" s="64"/>
      <c r="AP102" s="68"/>
      <c r="AQ102" s="19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3"/>
    </row>
    <row r="103" spans="10:55" s="8" customFormat="1" ht="27" customHeight="1" x14ac:dyDescent="0.45">
      <c r="J103" s="83"/>
      <c r="K103" s="84"/>
      <c r="L103" s="84"/>
      <c r="M103" s="60" t="s">
        <v>97</v>
      </c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28"/>
      <c r="AI103" s="28"/>
      <c r="AJ103" s="65"/>
      <c r="AK103" s="65"/>
      <c r="AL103" s="65"/>
      <c r="AM103" s="64"/>
      <c r="AN103" s="64"/>
      <c r="AO103" s="64"/>
      <c r="AP103" s="68"/>
      <c r="AQ103" s="19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3"/>
    </row>
    <row r="104" spans="10:55" s="8" customFormat="1" ht="19.5" customHeight="1" x14ac:dyDescent="0.45">
      <c r="J104" s="83"/>
      <c r="K104" s="84"/>
      <c r="L104" s="84"/>
      <c r="M104" s="149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28"/>
      <c r="AI104" s="28"/>
      <c r="AJ104" s="65"/>
      <c r="AK104" s="65"/>
      <c r="AL104" s="65"/>
      <c r="AM104" s="64"/>
      <c r="AN104" s="64"/>
      <c r="AO104" s="64"/>
      <c r="AP104" s="68"/>
      <c r="AQ104" s="19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3"/>
    </row>
    <row r="105" spans="10:55" s="8" customFormat="1" ht="19.5" customHeight="1" x14ac:dyDescent="0.45">
      <c r="J105" s="86"/>
      <c r="K105" s="87"/>
      <c r="L105" s="28"/>
      <c r="M105" s="28"/>
      <c r="N105" s="28"/>
      <c r="O105" s="28"/>
      <c r="P105" s="28"/>
      <c r="Q105" s="28"/>
      <c r="R105" s="28"/>
      <c r="S105" s="28"/>
      <c r="T105" s="86"/>
      <c r="U105" s="86"/>
      <c r="V105" s="86"/>
      <c r="W105" s="81"/>
      <c r="X105" s="81"/>
      <c r="Y105" s="81"/>
      <c r="Z105" s="86"/>
      <c r="AA105" s="88"/>
      <c r="AB105" s="28"/>
      <c r="AC105" s="28"/>
      <c r="AD105" s="28"/>
      <c r="AE105" s="28"/>
      <c r="AF105" s="28"/>
      <c r="AG105" s="28"/>
      <c r="AH105" s="28"/>
      <c r="AI105" s="28"/>
      <c r="AJ105" s="65"/>
      <c r="AK105" s="65"/>
      <c r="AL105" s="65"/>
      <c r="AM105" s="64"/>
      <c r="AN105" s="64"/>
      <c r="AO105" s="64"/>
      <c r="AP105" s="68"/>
      <c r="AQ105" s="19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3"/>
    </row>
    <row r="106" spans="10:55" s="8" customFormat="1" ht="19.5" customHeight="1" thickBot="1" x14ac:dyDescent="0.5">
      <c r="J106" s="86"/>
      <c r="K106" s="87"/>
      <c r="L106" s="28"/>
      <c r="M106" s="28"/>
      <c r="N106" s="28"/>
      <c r="O106" s="28"/>
      <c r="P106" s="28"/>
      <c r="Q106" s="28"/>
      <c r="R106" s="28"/>
      <c r="S106" s="28"/>
      <c r="T106" s="86"/>
      <c r="U106" s="86"/>
      <c r="V106" s="86"/>
      <c r="W106" s="81"/>
      <c r="X106" s="81"/>
      <c r="Y106" s="81"/>
      <c r="Z106" s="86"/>
      <c r="AA106" s="88"/>
      <c r="AB106" s="28"/>
      <c r="AC106" s="28"/>
      <c r="AD106" s="28"/>
      <c r="AE106" s="28"/>
      <c r="AF106" s="28"/>
      <c r="AG106" s="28"/>
      <c r="AH106" s="28"/>
      <c r="AI106" s="28"/>
      <c r="AJ106" s="65"/>
      <c r="AK106" s="65"/>
      <c r="AL106" s="65"/>
      <c r="AM106" s="64"/>
      <c r="AN106" s="64"/>
      <c r="AO106" s="64"/>
      <c r="AP106" s="68"/>
      <c r="AQ106" s="19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3"/>
    </row>
    <row r="107" spans="10:55" s="8" customFormat="1" ht="19.5" customHeight="1" x14ac:dyDescent="0.45">
      <c r="J107" s="86"/>
      <c r="K107" s="86"/>
      <c r="L107" s="132" t="s">
        <v>47</v>
      </c>
      <c r="M107" s="133" t="str">
        <f>"実施状況（"&amp;YEAR(M109)&amp;"年～）"</f>
        <v>実施状況（2027年～）</v>
      </c>
      <c r="N107" s="133"/>
      <c r="O107" s="133"/>
      <c r="P107" s="133"/>
      <c r="Q107" s="133"/>
      <c r="R107" s="133"/>
      <c r="S107" s="134"/>
      <c r="T107" s="86"/>
      <c r="U107" s="86"/>
      <c r="V107" s="86"/>
      <c r="W107" s="81"/>
      <c r="X107" s="81"/>
      <c r="Y107" s="81"/>
      <c r="Z107" s="86"/>
      <c r="AA107" s="28"/>
      <c r="AB107" s="132" t="s">
        <v>47</v>
      </c>
      <c r="AC107" s="133" t="str">
        <f>"実施状況（"&amp;YEAR(AC109)&amp;"年～）"</f>
        <v>実施状況（2027年～）</v>
      </c>
      <c r="AD107" s="133"/>
      <c r="AE107" s="133"/>
      <c r="AF107" s="133"/>
      <c r="AG107" s="133"/>
      <c r="AH107" s="133"/>
      <c r="AI107" s="134"/>
      <c r="AJ107" s="65"/>
      <c r="AK107" s="65"/>
      <c r="AL107" s="65"/>
      <c r="AM107" s="64"/>
      <c r="AN107" s="64"/>
      <c r="AO107" s="64"/>
      <c r="AP107" s="68"/>
      <c r="AQ107" s="19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3"/>
    </row>
    <row r="108" spans="10:55" s="8" customFormat="1" ht="19.5" customHeight="1" thickBot="1" x14ac:dyDescent="0.5">
      <c r="J108" s="86"/>
      <c r="K108" s="135" t="s">
        <v>48</v>
      </c>
      <c r="L108" s="136"/>
      <c r="M108" s="137" t="s">
        <v>49</v>
      </c>
      <c r="N108" s="137" t="s">
        <v>50</v>
      </c>
      <c r="O108" s="137" t="s">
        <v>51</v>
      </c>
      <c r="P108" s="137" t="s">
        <v>52</v>
      </c>
      <c r="Q108" s="137" t="s">
        <v>53</v>
      </c>
      <c r="R108" s="138" t="s">
        <v>54</v>
      </c>
      <c r="S108" s="139" t="s">
        <v>55</v>
      </c>
      <c r="T108" s="135" t="s">
        <v>47</v>
      </c>
      <c r="U108" s="86" t="s">
        <v>56</v>
      </c>
      <c r="V108" s="86" t="s">
        <v>57</v>
      </c>
      <c r="W108" s="140" t="s">
        <v>38</v>
      </c>
      <c r="X108" s="140" t="s">
        <v>39</v>
      </c>
      <c r="Y108" s="140" t="s">
        <v>40</v>
      </c>
      <c r="Z108" s="86"/>
      <c r="AA108" s="135" t="s">
        <v>48</v>
      </c>
      <c r="AB108" s="136"/>
      <c r="AC108" s="137" t="s">
        <v>49</v>
      </c>
      <c r="AD108" s="137" t="s">
        <v>50</v>
      </c>
      <c r="AE108" s="137" t="s">
        <v>51</v>
      </c>
      <c r="AF108" s="137" t="s">
        <v>52</v>
      </c>
      <c r="AG108" s="137" t="s">
        <v>53</v>
      </c>
      <c r="AH108" s="138" t="s">
        <v>54</v>
      </c>
      <c r="AI108" s="139" t="s">
        <v>55</v>
      </c>
      <c r="AJ108" s="68" t="s">
        <v>47</v>
      </c>
      <c r="AK108" s="65" t="s">
        <v>56</v>
      </c>
      <c r="AL108" s="65" t="s">
        <v>57</v>
      </c>
      <c r="AM108" s="69" t="s">
        <v>38</v>
      </c>
      <c r="AN108" s="69" t="s">
        <v>39</v>
      </c>
      <c r="AO108" s="69" t="s">
        <v>40</v>
      </c>
      <c r="AP108" s="68"/>
      <c r="AQ108" s="19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3"/>
    </row>
    <row r="109" spans="10:55" s="8" customFormat="1" ht="19.5" customHeight="1" x14ac:dyDescent="0.45">
      <c r="J109" s="86"/>
      <c r="K109" s="135"/>
      <c r="L109" s="132">
        <v>75</v>
      </c>
      <c r="M109" s="141">
        <f>AI98+1</f>
        <v>46468</v>
      </c>
      <c r="N109" s="141">
        <f t="shared" ref="N109:S109" si="384">M109+1</f>
        <v>46469</v>
      </c>
      <c r="O109" s="141">
        <f t="shared" si="384"/>
        <v>46470</v>
      </c>
      <c r="P109" s="141">
        <f t="shared" si="384"/>
        <v>46471</v>
      </c>
      <c r="Q109" s="141">
        <f t="shared" si="384"/>
        <v>46472</v>
      </c>
      <c r="R109" s="151">
        <f t="shared" si="384"/>
        <v>46473</v>
      </c>
      <c r="S109" s="152">
        <f t="shared" si="384"/>
        <v>46474</v>
      </c>
      <c r="T109" s="135">
        <f t="shared" ref="T109" si="385">COUNTIF(M110:S110,"★")</f>
        <v>0</v>
      </c>
      <c r="U109" s="135"/>
      <c r="V109" s="135" t="str">
        <f>TEXT(M109,"YYYY-MM")</f>
        <v>2027-03</v>
      </c>
      <c r="W109" s="140" cm="1">
        <f t="array" ref="W109">SUMPRODUCT((M109:S109&gt;=$N$8)*(M109:S109 &lt;= $N$9)*(TEXT(M109:S109,"yyyy-mm")=V109)*(M110:S110 = "●"))</f>
        <v>0</v>
      </c>
      <c r="X109" s="140" cm="1">
        <f t="array" ref="X109">SUMPRODUCT((R109:S109&gt;=$N$8)*(R109:S109 &lt;= $N$9)*(TEXT(R109:S109,"yyyy-mm")=V109)*(R110:S110 = "▲"))</f>
        <v>0</v>
      </c>
      <c r="Y109" s="140" cm="1">
        <f t="array" ref="Y109">SUMPRODUCT((M109:S109&gt;=$N$8)*(M109:S109 &lt;= $N$9)*(TEXT(M109:S109,"yyyy-mm")=V109)*(M110:S110 = "★"))</f>
        <v>0</v>
      </c>
      <c r="Z109" s="135"/>
      <c r="AA109" s="135"/>
      <c r="AB109" s="132">
        <v>96</v>
      </c>
      <c r="AC109" s="141">
        <f>S149+1</f>
        <v>46615</v>
      </c>
      <c r="AD109" s="141">
        <f t="shared" ref="AD109:AI109" si="386">AC109+1</f>
        <v>46616</v>
      </c>
      <c r="AE109" s="141">
        <f t="shared" si="386"/>
        <v>46617</v>
      </c>
      <c r="AF109" s="141">
        <f t="shared" si="386"/>
        <v>46618</v>
      </c>
      <c r="AG109" s="141">
        <f t="shared" si="386"/>
        <v>46619</v>
      </c>
      <c r="AH109" s="151">
        <f t="shared" si="386"/>
        <v>46620</v>
      </c>
      <c r="AI109" s="152">
        <f t="shared" si="386"/>
        <v>46621</v>
      </c>
      <c r="AJ109" s="68">
        <f t="shared" ref="AJ109" si="387">COUNTIF(AC110:AI110,"★")</f>
        <v>0</v>
      </c>
      <c r="AK109" s="68"/>
      <c r="AL109" s="68" t="str">
        <f>TEXT(AC109,"YYYY-MM")</f>
        <v>2027-08</v>
      </c>
      <c r="AM109" s="69" cm="1">
        <f t="array" ref="AM109">SUMPRODUCT((AC109:AI109&gt;=$N$8)*(AC109:AI109 &lt;= $N$9)*(TEXT(AC109:AI109,"yyyy-mm")=AL109)*(AC110:AI110 = "●"))</f>
        <v>0</v>
      </c>
      <c r="AN109" s="69" cm="1">
        <f t="array" ref="AN109">SUMPRODUCT((AH109:AI109&gt;=$N$8)*(AH109:AI109 &lt;= $N$9)*(TEXT(AH109:AI109,"yyyy-mm")=AL109)*(AH110:AI110 = "▲"))</f>
        <v>0</v>
      </c>
      <c r="AO109" s="69" cm="1">
        <f t="array" ref="AO109">SUMPRODUCT((AC109:AI109&gt;=$N$8)*(AC109:AI109 &lt;= $N$9)*(TEXT(AC109:AI109,"yyyy-mm")=AL109)*(AC110:AI110 = "★"))</f>
        <v>0</v>
      </c>
      <c r="AP109" s="68"/>
      <c r="AQ109" s="19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3"/>
    </row>
    <row r="110" spans="10:55" s="8" customFormat="1" ht="19.5" customHeight="1" thickBot="1" x14ac:dyDescent="0.5">
      <c r="J110" s="86"/>
      <c r="K110" s="135" t="str">
        <f>IF(U110&gt;=0.285,"OK","NG")</f>
        <v>NG</v>
      </c>
      <c r="L110" s="136"/>
      <c r="M110" s="144"/>
      <c r="N110" s="144"/>
      <c r="O110" s="144"/>
      <c r="P110" s="144"/>
      <c r="Q110" s="144"/>
      <c r="R110" s="145"/>
      <c r="S110" s="146"/>
      <c r="T110" s="135">
        <f t="shared" ref="T110" si="388">COUNTIF(M110:S110,"●")</f>
        <v>0</v>
      </c>
      <c r="U110" s="147">
        <f>IF(COUNTA(M110:S110)=0,-1,IF(OR(COUNTIF(M110:S110,"▲")&gt;6,AND(M109&lt;$N$9,$N$9&lt;S109)),0.285,IF(T109+T110=0,0,T110/(T110+T109))))</f>
        <v>-1</v>
      </c>
      <c r="V110" s="135" t="str">
        <f>TEXT(S109,"YYYY-MM")</f>
        <v>2027-03</v>
      </c>
      <c r="W110" s="140" cm="1">
        <f t="array" ref="W110">IF(V110=V109,0,SUMPRODUCT((M109:S109&gt;=$N$8)*(M109:S109 &lt;= $N$9)*(TEXT(M109:S109,"yyyy-mm")=V110)*(M110:S110 = "●")))</f>
        <v>0</v>
      </c>
      <c r="X110" s="140" cm="1">
        <f t="array" ref="X110">IF(V110=V109,0,SUMPRODUCT((M109:S109&gt;=$N$8)*(M109:S109 &lt;= $N$9)*(TEXT(M109:S109,"yyyy-mm")=V110)*(M110:S110 = "▲")))</f>
        <v>0</v>
      </c>
      <c r="Y110" s="140" cm="1">
        <f t="array" ref="Y110">IF(V110=V109,0,SUMPRODUCT((M109:S109&gt;=$N$8)*(M109:S109 &lt;= $N$9)*(TEXT(M109:S109,"yyyy-mm")=V110)*(M110:S110 = "★")))</f>
        <v>0</v>
      </c>
      <c r="Z110" s="135"/>
      <c r="AA110" s="135" t="str">
        <f>IF(AK110&gt;=0.285,"OK","NG")</f>
        <v>NG</v>
      </c>
      <c r="AB110" s="136"/>
      <c r="AC110" s="144"/>
      <c r="AD110" s="144"/>
      <c r="AE110" s="144"/>
      <c r="AF110" s="144"/>
      <c r="AG110" s="144"/>
      <c r="AH110" s="145"/>
      <c r="AI110" s="146"/>
      <c r="AJ110" s="68">
        <f t="shared" ref="AJ110" si="389">COUNTIF(AC110:AI110,"●")</f>
        <v>0</v>
      </c>
      <c r="AK110" s="70">
        <f>IF(COUNTA(AC110:AI110)=0,-1,IF(OR(COUNTIF(AC110:AI110,"▲")&gt;6,AND(AC109&lt;$N$9,$N$9&lt;AI109)),0.285,IF(AJ109+AJ110=0,0,AJ110/(AJ110+AJ109))))</f>
        <v>-1</v>
      </c>
      <c r="AL110" s="68" t="str">
        <f>TEXT(AI109,"YYYY-MM")</f>
        <v>2027-08</v>
      </c>
      <c r="AM110" s="69" cm="1">
        <f t="array" ref="AM110">IF(AL110=AL109,0,SUMPRODUCT((AC109:AI109&gt;=$N$8)*(AC109:AI109 &lt;= $N$9)*(TEXT(AC109:AI109,"yyyy-mm")=AL110)*(AC110:AI110 = "●")))</f>
        <v>0</v>
      </c>
      <c r="AN110" s="69" cm="1">
        <f t="array" ref="AN110">IF(AL110=AL109,0,SUMPRODUCT((AC109:AI109&gt;=$N$8)*(AC109:AI109 &lt;= $N$9)*(TEXT(AC109:AI109,"yyyy-mm")=AL110)*(AC110:AI110 = "▲")))</f>
        <v>0</v>
      </c>
      <c r="AO110" s="69" cm="1">
        <f t="array" ref="AO110">IF(AL110=AL109,0,SUMPRODUCT((AC109:AI109&gt;=$N$8)*(AC109:AI109 &lt;= $N$9)*(TEXT(AC109:AI109,"yyyy-mm")=AL110)*(AC110:AI110 = "★")))</f>
        <v>0</v>
      </c>
      <c r="AP110" s="68"/>
      <c r="AQ110" s="19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3"/>
    </row>
    <row r="111" spans="10:55" s="8" customFormat="1" ht="19.5" customHeight="1" x14ac:dyDescent="0.45">
      <c r="J111" s="86"/>
      <c r="K111" s="135"/>
      <c r="L111" s="132">
        <v>76</v>
      </c>
      <c r="M111" s="141">
        <f>S109+1</f>
        <v>46475</v>
      </c>
      <c r="N111" s="141">
        <f t="shared" ref="N111:S111" si="390">M111+1</f>
        <v>46476</v>
      </c>
      <c r="O111" s="141">
        <f t="shared" si="390"/>
        <v>46477</v>
      </c>
      <c r="P111" s="141">
        <f t="shared" si="390"/>
        <v>46478</v>
      </c>
      <c r="Q111" s="141">
        <f t="shared" si="390"/>
        <v>46479</v>
      </c>
      <c r="R111" s="142">
        <f t="shared" si="390"/>
        <v>46480</v>
      </c>
      <c r="S111" s="143">
        <f t="shared" si="390"/>
        <v>46481</v>
      </c>
      <c r="T111" s="135">
        <f t="shared" ref="T111" si="391">COUNTIF(M112:S112,"★")</f>
        <v>0</v>
      </c>
      <c r="U111" s="135"/>
      <c r="V111" s="135" t="str">
        <f>TEXT(M111,"YYYY-MM")</f>
        <v>2027-03</v>
      </c>
      <c r="W111" s="140" cm="1">
        <f t="array" ref="W111">SUMPRODUCT((M111:S111&gt;=$N$8)*(M111:S111 &lt;= $N$9)*(TEXT(M111:S111,"yyyy-mm")=V111)*(M112:S112 = "●"))</f>
        <v>0</v>
      </c>
      <c r="X111" s="140" cm="1">
        <f t="array" ref="X111">SUMPRODUCT((R111:S111&gt;=$N$8)*(R111:S111 &lt;= $N$9)*(TEXT(R111:S111,"yyyy-mm")=V111)*(R112:S112 = "▲"))</f>
        <v>0</v>
      </c>
      <c r="Y111" s="140" cm="1">
        <f t="array" ref="Y111">SUMPRODUCT((M111:S111&gt;=$N$8)*(M111:S111 &lt;= $N$9)*(TEXT(M111:S111,"yyyy-mm")=V111)*(M112:S112 = "★"))</f>
        <v>0</v>
      </c>
      <c r="Z111" s="135"/>
      <c r="AA111" s="135"/>
      <c r="AB111" s="132">
        <v>97</v>
      </c>
      <c r="AC111" s="141">
        <f>AI109+1</f>
        <v>46622</v>
      </c>
      <c r="AD111" s="141">
        <f t="shared" ref="AD111:AI111" si="392">AC111+1</f>
        <v>46623</v>
      </c>
      <c r="AE111" s="141">
        <f t="shared" si="392"/>
        <v>46624</v>
      </c>
      <c r="AF111" s="141">
        <f t="shared" si="392"/>
        <v>46625</v>
      </c>
      <c r="AG111" s="141">
        <f t="shared" si="392"/>
        <v>46626</v>
      </c>
      <c r="AH111" s="142">
        <f t="shared" si="392"/>
        <v>46627</v>
      </c>
      <c r="AI111" s="143">
        <f t="shared" si="392"/>
        <v>46628</v>
      </c>
      <c r="AJ111" s="68">
        <f t="shared" ref="AJ111" si="393">COUNTIF(AC112:AI112,"★")</f>
        <v>0</v>
      </c>
      <c r="AK111" s="68"/>
      <c r="AL111" s="68" t="str">
        <f>TEXT(AC111,"YYYY-MM")</f>
        <v>2027-08</v>
      </c>
      <c r="AM111" s="69" cm="1">
        <f t="array" ref="AM111">SUMPRODUCT((AC111:AI111&gt;=$N$8)*(AC111:AI111 &lt;= $N$9)*(TEXT(AC111:AI111,"yyyy-mm")=AL111)*(AC112:AI112 = "●"))</f>
        <v>0</v>
      </c>
      <c r="AN111" s="69" cm="1">
        <f t="array" ref="AN111">SUMPRODUCT((AH111:AI111&gt;=$N$8)*(AH111:AI111 &lt;= $N$9)*(TEXT(AH111:AI111,"yyyy-mm")=AL111)*(AH112:AI112 = "▲"))</f>
        <v>0</v>
      </c>
      <c r="AO111" s="69" cm="1">
        <f t="array" ref="AO111">SUMPRODUCT((AC111:AI111&gt;=$N$8)*(AC111:AI111 &lt;= $N$9)*(TEXT(AC111:AI111,"yyyy-mm")=AL111)*(AC112:AI112 = "★"))</f>
        <v>0</v>
      </c>
      <c r="AP111" s="68"/>
      <c r="AQ111" s="19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3"/>
    </row>
    <row r="112" spans="10:55" s="8" customFormat="1" ht="19.5" customHeight="1" thickBot="1" x14ac:dyDescent="0.5">
      <c r="J112" s="86"/>
      <c r="K112" s="135" t="str">
        <f t="shared" ref="K112" si="394">IF(U112&gt;=0.285,"OK","NG")</f>
        <v>NG</v>
      </c>
      <c r="L112" s="136"/>
      <c r="M112" s="144"/>
      <c r="N112" s="144"/>
      <c r="O112" s="144"/>
      <c r="P112" s="144"/>
      <c r="Q112" s="144"/>
      <c r="R112" s="145"/>
      <c r="S112" s="146"/>
      <c r="T112" s="135">
        <f t="shared" ref="T112" si="395">COUNTIF(M112:S112,"●")</f>
        <v>0</v>
      </c>
      <c r="U112" s="147">
        <f t="shared" ref="U112" si="396">IF(COUNTA(M112:S112)=0,-1,IF(OR(COUNTIF(M112:S112,"▲")&gt;6,AND(M111&lt;$N$9,$N$9&lt;S111)),0.285,IF(T111+T112=0,0,T112/(T112+T111))))</f>
        <v>-1</v>
      </c>
      <c r="V112" s="135" t="str">
        <f>TEXT(S111,"YYYY-MM")</f>
        <v>2027-04</v>
      </c>
      <c r="W112" s="140" cm="1">
        <f t="array" ref="W112">IF(V112=V111,0,SUMPRODUCT((M111:S111&gt;=$N$8)*(M111:S111 &lt;= $N$9)*(TEXT(M111:S111,"yyyy-mm")=V112)*(M112:S112 = "●")))</f>
        <v>0</v>
      </c>
      <c r="X112" s="140" cm="1">
        <f t="array" ref="X112">IF(V112=V111,0,SUMPRODUCT((M111:S111&gt;=$N$8)*(M111:S111 &lt;= $N$9)*(TEXT(M111:S111,"yyyy-mm")=V112)*(M112:S112 = "▲")))</f>
        <v>0</v>
      </c>
      <c r="Y112" s="140" cm="1">
        <f t="array" ref="Y112">IF(V112=V111,0,SUMPRODUCT((M111:S111&gt;=$N$8)*(M111:S111 &lt;= $N$9)*(TEXT(M111:S111,"yyyy-mm")=V112)*(M112:S112 = "★")))</f>
        <v>0</v>
      </c>
      <c r="Z112" s="135"/>
      <c r="AA112" s="135" t="str">
        <f t="shared" ref="AA112" si="397">IF(AK112&gt;=0.285,"OK","NG")</f>
        <v>NG</v>
      </c>
      <c r="AB112" s="136"/>
      <c r="AC112" s="144"/>
      <c r="AD112" s="144"/>
      <c r="AE112" s="144"/>
      <c r="AF112" s="144"/>
      <c r="AG112" s="144"/>
      <c r="AH112" s="145"/>
      <c r="AI112" s="146"/>
      <c r="AJ112" s="68">
        <f t="shared" ref="AJ112" si="398">COUNTIF(AC112:AI112,"●")</f>
        <v>0</v>
      </c>
      <c r="AK112" s="70">
        <f t="shared" ref="AK112" si="399">IF(COUNTA(AC112:AI112)=0,-1,IF(OR(COUNTIF(AC112:AI112,"▲")&gt;6,AND(AC111&lt;$N$9,$N$9&lt;AI111)),0.285,IF(AJ111+AJ112=0,0,AJ112/(AJ112+AJ111))))</f>
        <v>-1</v>
      </c>
      <c r="AL112" s="68" t="str">
        <f>TEXT(AI111,"YYYY-MM")</f>
        <v>2027-08</v>
      </c>
      <c r="AM112" s="69" cm="1">
        <f t="array" ref="AM112">IF(AL112=AL111,0,SUMPRODUCT((AC111:AI111&gt;=$N$8)*(AC111:AI111 &lt;= $N$9)*(TEXT(AC111:AI111,"yyyy-mm")=AL112)*(AC112:AI112 = "●")))</f>
        <v>0</v>
      </c>
      <c r="AN112" s="69" cm="1">
        <f t="array" ref="AN112">IF(AL112=AL111,0,SUMPRODUCT((AC111:AI111&gt;=$N$8)*(AC111:AI111 &lt;= $N$9)*(TEXT(AC111:AI111,"yyyy-mm")=AL112)*(AC112:AI112 = "▲")))</f>
        <v>0</v>
      </c>
      <c r="AO112" s="69" cm="1">
        <f t="array" ref="AO112">IF(AL112=AL111,0,SUMPRODUCT((AC111:AI111&gt;=$N$8)*(AC111:AI111 &lt;= $N$9)*(TEXT(AC111:AI111,"yyyy-mm")=AL112)*(AC112:AI112 = "★")))</f>
        <v>0</v>
      </c>
      <c r="AP112" s="68"/>
      <c r="AQ112" s="19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3"/>
    </row>
    <row r="113" spans="10:55" s="8" customFormat="1" ht="19.5" customHeight="1" x14ac:dyDescent="0.45">
      <c r="J113" s="86"/>
      <c r="K113" s="135"/>
      <c r="L113" s="132">
        <v>77</v>
      </c>
      <c r="M113" s="141">
        <f>S111+1</f>
        <v>46482</v>
      </c>
      <c r="N113" s="141">
        <f t="shared" ref="N113:S113" si="400">M113+1</f>
        <v>46483</v>
      </c>
      <c r="O113" s="141">
        <f t="shared" si="400"/>
        <v>46484</v>
      </c>
      <c r="P113" s="141">
        <f t="shared" si="400"/>
        <v>46485</v>
      </c>
      <c r="Q113" s="141">
        <f t="shared" si="400"/>
        <v>46486</v>
      </c>
      <c r="R113" s="142">
        <f t="shared" si="400"/>
        <v>46487</v>
      </c>
      <c r="S113" s="143">
        <f t="shared" si="400"/>
        <v>46488</v>
      </c>
      <c r="T113" s="135">
        <f t="shared" ref="T113" si="401">COUNTIF(M114:S114,"★")</f>
        <v>0</v>
      </c>
      <c r="U113" s="135"/>
      <c r="V113" s="135" t="str">
        <f>TEXT(M113,"YYYY-MM")</f>
        <v>2027-04</v>
      </c>
      <c r="W113" s="140" cm="1">
        <f t="array" ref="W113">SUMPRODUCT((M113:S113&gt;=$N$8)*(M113:S113 &lt;= $N$9)*(TEXT(M113:S113,"yyyy-mm")=V113)*(M114:S114 = "●"))</f>
        <v>0</v>
      </c>
      <c r="X113" s="140" cm="1">
        <f t="array" ref="X113">SUMPRODUCT((R113:S113&gt;=$N$8)*(R113:S113 &lt;= $N$9)*(TEXT(R113:S113,"yyyy-mm")=V113)*(R114:S114 = "▲"))</f>
        <v>0</v>
      </c>
      <c r="Y113" s="140" cm="1">
        <f t="array" ref="Y113">SUMPRODUCT((M113:S113&gt;=$N$8)*(M113:S113 &lt;= $N$9)*(TEXT(M113:S113,"yyyy-mm")=V113)*(M114:S114 = "★"))</f>
        <v>0</v>
      </c>
      <c r="Z113" s="135"/>
      <c r="AA113" s="135"/>
      <c r="AB113" s="132">
        <v>98</v>
      </c>
      <c r="AC113" s="141">
        <f>AI111+1</f>
        <v>46629</v>
      </c>
      <c r="AD113" s="141">
        <f t="shared" ref="AD113:AI113" si="402">AC113+1</f>
        <v>46630</v>
      </c>
      <c r="AE113" s="141">
        <f t="shared" si="402"/>
        <v>46631</v>
      </c>
      <c r="AF113" s="141">
        <f t="shared" si="402"/>
        <v>46632</v>
      </c>
      <c r="AG113" s="141">
        <f t="shared" si="402"/>
        <v>46633</v>
      </c>
      <c r="AH113" s="142">
        <f t="shared" si="402"/>
        <v>46634</v>
      </c>
      <c r="AI113" s="143">
        <f t="shared" si="402"/>
        <v>46635</v>
      </c>
      <c r="AJ113" s="68">
        <f t="shared" ref="AJ113" si="403">COUNTIF(AC114:AI114,"★")</f>
        <v>0</v>
      </c>
      <c r="AK113" s="68"/>
      <c r="AL113" s="68" t="str">
        <f>TEXT(AC113,"YYYY-MM")</f>
        <v>2027-08</v>
      </c>
      <c r="AM113" s="69" cm="1">
        <f t="array" ref="AM113">SUMPRODUCT((AC113:AI113&gt;=$N$8)*(AC113:AI113 &lt;= $N$9)*(TEXT(AC113:AI113,"yyyy-mm")=AL113)*(AC114:AI114 = "●"))</f>
        <v>0</v>
      </c>
      <c r="AN113" s="69" cm="1">
        <f t="array" ref="AN113">SUMPRODUCT((AH113:AI113&gt;=$N$8)*(AH113:AI113 &lt;= $N$9)*(TEXT(AH113:AI113,"yyyy-mm")=AL113)*(AH114:AI114 = "▲"))</f>
        <v>0</v>
      </c>
      <c r="AO113" s="69" cm="1">
        <f t="array" ref="AO113">SUMPRODUCT((AC113:AI113&gt;=$N$8)*(AC113:AI113 &lt;= $N$9)*(TEXT(AC113:AI113,"yyyy-mm")=AL113)*(AC114:AI114 = "★"))</f>
        <v>0</v>
      </c>
      <c r="AP113" s="68"/>
      <c r="AQ113" s="19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3"/>
    </row>
    <row r="114" spans="10:55" s="8" customFormat="1" ht="19.5" customHeight="1" thickBot="1" x14ac:dyDescent="0.5">
      <c r="J114" s="86"/>
      <c r="K114" s="135" t="str">
        <f t="shared" ref="K114" si="404">IF(U114&gt;=0.285,"OK","NG")</f>
        <v>NG</v>
      </c>
      <c r="L114" s="136"/>
      <c r="M114" s="144"/>
      <c r="N114" s="144"/>
      <c r="O114" s="144"/>
      <c r="P114" s="144"/>
      <c r="Q114" s="144"/>
      <c r="R114" s="145"/>
      <c r="S114" s="146"/>
      <c r="T114" s="135">
        <f t="shared" ref="T114" si="405">COUNTIF(M114:S114,"●")</f>
        <v>0</v>
      </c>
      <c r="U114" s="147">
        <f t="shared" ref="U114" si="406">IF(COUNTA(M114:S114)=0,-1,IF(OR(COUNTIF(M114:S114,"▲")&gt;6,AND(M113&lt;$N$9,$N$9&lt;S113)),0.285,IF(T113+T114=0,0,T114/(T114+T113))))</f>
        <v>-1</v>
      </c>
      <c r="V114" s="135" t="str">
        <f>TEXT(S113,"YYYY-MM")</f>
        <v>2027-04</v>
      </c>
      <c r="W114" s="140" cm="1">
        <f t="array" ref="W114">IF(V114=V113,0,SUMPRODUCT((M113:S113&gt;=$N$8)*(M113:S113 &lt;= $N$9)*(TEXT(M113:S113,"yyyy-mm")=V114)*(M114:S114 = "●")))</f>
        <v>0</v>
      </c>
      <c r="X114" s="140" cm="1">
        <f t="array" ref="X114">IF(V114=V113,0,SUMPRODUCT((M113:S113&gt;=$N$8)*(M113:S113 &lt;= $N$9)*(TEXT(M113:S113,"yyyy-mm")=V114)*(M114:S114 = "▲")))</f>
        <v>0</v>
      </c>
      <c r="Y114" s="140" cm="1">
        <f t="array" ref="Y114">IF(V114=V113,0,SUMPRODUCT((M113:S113&gt;=$N$8)*(M113:S113 &lt;= $N$9)*(TEXT(M113:S113,"yyyy-mm")=V114)*(M114:S114 = "★")))</f>
        <v>0</v>
      </c>
      <c r="Z114" s="135"/>
      <c r="AA114" s="135" t="str">
        <f t="shared" ref="AA114" si="407">IF(AK114&gt;=0.285,"OK","NG")</f>
        <v>NG</v>
      </c>
      <c r="AB114" s="136"/>
      <c r="AC114" s="144"/>
      <c r="AD114" s="144"/>
      <c r="AE114" s="144"/>
      <c r="AF114" s="144"/>
      <c r="AG114" s="144"/>
      <c r="AH114" s="145"/>
      <c r="AI114" s="146"/>
      <c r="AJ114" s="68">
        <f t="shared" ref="AJ114" si="408">COUNTIF(AC114:AI114,"●")</f>
        <v>0</v>
      </c>
      <c r="AK114" s="70">
        <f t="shared" ref="AK114" si="409">IF(COUNTA(AC114:AI114)=0,-1,IF(OR(COUNTIF(AC114:AI114,"▲")&gt;6,AND(AC113&lt;$N$9,$N$9&lt;AI113)),0.285,IF(AJ113+AJ114=0,0,AJ114/(AJ114+AJ113))))</f>
        <v>-1</v>
      </c>
      <c r="AL114" s="68" t="str">
        <f>TEXT(AI113,"YYYY-MM")</f>
        <v>2027-09</v>
      </c>
      <c r="AM114" s="69" cm="1">
        <f t="array" ref="AM114">IF(AL114=AL113,0,SUMPRODUCT((AC113:AI113&gt;=$N$8)*(AC113:AI113 &lt;= $N$9)*(TEXT(AC113:AI113,"yyyy-mm")=AL114)*(AC114:AI114 = "●")))</f>
        <v>0</v>
      </c>
      <c r="AN114" s="69" cm="1">
        <f t="array" ref="AN114">IF(AL114=AL113,0,SUMPRODUCT((AC113:AI113&gt;=$N$8)*(AC113:AI113 &lt;= $N$9)*(TEXT(AC113:AI113,"yyyy-mm")=AL114)*(AC114:AI114 = "▲")))</f>
        <v>0</v>
      </c>
      <c r="AO114" s="69" cm="1">
        <f t="array" ref="AO114">IF(AL114=AL113,0,SUMPRODUCT((AC113:AI113&gt;=$N$8)*(AC113:AI113 &lt;= $N$9)*(TEXT(AC113:AI113,"yyyy-mm")=AL114)*(AC114:AI114 = "★")))</f>
        <v>0</v>
      </c>
      <c r="AP114" s="68"/>
      <c r="AQ114" s="19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3"/>
    </row>
    <row r="115" spans="10:55" s="8" customFormat="1" ht="19.5" customHeight="1" x14ac:dyDescent="0.45">
      <c r="J115" s="86"/>
      <c r="K115" s="135"/>
      <c r="L115" s="132">
        <v>78</v>
      </c>
      <c r="M115" s="141">
        <f>S113+1</f>
        <v>46489</v>
      </c>
      <c r="N115" s="141">
        <f t="shared" ref="N115:S115" si="410">M115+1</f>
        <v>46490</v>
      </c>
      <c r="O115" s="141">
        <f t="shared" si="410"/>
        <v>46491</v>
      </c>
      <c r="P115" s="141">
        <f t="shared" si="410"/>
        <v>46492</v>
      </c>
      <c r="Q115" s="141">
        <f t="shared" si="410"/>
        <v>46493</v>
      </c>
      <c r="R115" s="142">
        <f t="shared" si="410"/>
        <v>46494</v>
      </c>
      <c r="S115" s="143">
        <f t="shared" si="410"/>
        <v>46495</v>
      </c>
      <c r="T115" s="135">
        <f t="shared" ref="T115" si="411">COUNTIF(M116:S116,"★")</f>
        <v>0</v>
      </c>
      <c r="U115" s="135"/>
      <c r="V115" s="135" t="str">
        <f>TEXT(M115,"YYYY-MM")</f>
        <v>2027-04</v>
      </c>
      <c r="W115" s="140" cm="1">
        <f t="array" ref="W115">SUMPRODUCT((M115:S115&gt;=$N$8)*(M115:S115 &lt;= $N$9)*(TEXT(M115:S115,"yyyy-mm")=V115)*(M116:S116 = "●"))</f>
        <v>0</v>
      </c>
      <c r="X115" s="140" cm="1">
        <f t="array" ref="X115">SUMPRODUCT((R115:S115&gt;=$N$8)*(R115:S115 &lt;= $N$9)*(TEXT(R115:S115,"yyyy-mm")=V115)*(R116:S116 = "▲"))</f>
        <v>0</v>
      </c>
      <c r="Y115" s="140" cm="1">
        <f t="array" ref="Y115">SUMPRODUCT((M115:S115&gt;=$N$8)*(M115:S115 &lt;= $N$9)*(TEXT(M115:S115,"yyyy-mm")=V115)*(M116:S116 = "★"))</f>
        <v>0</v>
      </c>
      <c r="Z115" s="135"/>
      <c r="AA115" s="135"/>
      <c r="AB115" s="132">
        <v>99</v>
      </c>
      <c r="AC115" s="141">
        <f>AI113+1</f>
        <v>46636</v>
      </c>
      <c r="AD115" s="141">
        <f t="shared" ref="AD115:AI115" si="412">AC115+1</f>
        <v>46637</v>
      </c>
      <c r="AE115" s="141">
        <f t="shared" si="412"/>
        <v>46638</v>
      </c>
      <c r="AF115" s="141">
        <f t="shared" si="412"/>
        <v>46639</v>
      </c>
      <c r="AG115" s="141">
        <f t="shared" si="412"/>
        <v>46640</v>
      </c>
      <c r="AH115" s="142">
        <f t="shared" si="412"/>
        <v>46641</v>
      </c>
      <c r="AI115" s="143">
        <f t="shared" si="412"/>
        <v>46642</v>
      </c>
      <c r="AJ115" s="68">
        <f t="shared" ref="AJ115" si="413">COUNTIF(AC116:AI116,"★")</f>
        <v>0</v>
      </c>
      <c r="AK115" s="68"/>
      <c r="AL115" s="68" t="str">
        <f>TEXT(AC115,"YYYY-MM")</f>
        <v>2027-09</v>
      </c>
      <c r="AM115" s="69" cm="1">
        <f t="array" ref="AM115">SUMPRODUCT((AC115:AI115&gt;=$N$8)*(AC115:AI115 &lt;= $N$9)*(TEXT(AC115:AI115,"yyyy-mm")=AL115)*(AC116:AI116 = "●"))</f>
        <v>0</v>
      </c>
      <c r="AN115" s="69" cm="1">
        <f t="array" ref="AN115">SUMPRODUCT((AH115:AI115&gt;=$N$8)*(AH115:AI115 &lt;= $N$9)*(TEXT(AH115:AI115,"yyyy-mm")=AL115)*(AH116:AI116 = "▲"))</f>
        <v>0</v>
      </c>
      <c r="AO115" s="69" cm="1">
        <f t="array" ref="AO115">SUMPRODUCT((AC115:AI115&gt;=$N$8)*(AC115:AI115 &lt;= $N$9)*(TEXT(AC115:AI115,"yyyy-mm")=AL115)*(AC116:AI116 = "★"))</f>
        <v>0</v>
      </c>
      <c r="AP115" s="68"/>
      <c r="AQ115" s="19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3"/>
    </row>
    <row r="116" spans="10:55" s="8" customFormat="1" ht="19.5" customHeight="1" thickBot="1" x14ac:dyDescent="0.5">
      <c r="J116" s="86"/>
      <c r="K116" s="135" t="str">
        <f t="shared" ref="K116" si="414">IF(U116&gt;=0.285,"OK","NG")</f>
        <v>NG</v>
      </c>
      <c r="L116" s="136"/>
      <c r="M116" s="144"/>
      <c r="N116" s="144"/>
      <c r="O116" s="144"/>
      <c r="P116" s="144"/>
      <c r="Q116" s="144"/>
      <c r="R116" s="145"/>
      <c r="S116" s="146"/>
      <c r="T116" s="135">
        <f t="shared" ref="T116" si="415">COUNTIF(M116:S116,"●")</f>
        <v>0</v>
      </c>
      <c r="U116" s="147">
        <f t="shared" ref="U116" si="416">IF(COUNTA(M116:S116)=0,-1,IF(OR(COUNTIF(M116:S116,"▲")&gt;6,AND(M115&lt;$N$9,$N$9&lt;S115)),0.285,IF(T115+T116=0,0,T116/(T116+T115))))</f>
        <v>-1</v>
      </c>
      <c r="V116" s="135" t="str">
        <f>TEXT(S115,"YYYY-MM")</f>
        <v>2027-04</v>
      </c>
      <c r="W116" s="140" cm="1">
        <f t="array" ref="W116">IF(V116=V115,0,SUMPRODUCT((M115:S115&gt;=$N$8)*(M115:S115 &lt;= $N$9)*(TEXT(M115:S115,"yyyy-mm")=V116)*(M116:S116 = "●")))</f>
        <v>0</v>
      </c>
      <c r="X116" s="140" cm="1">
        <f t="array" ref="X116">IF(V116=V115,0,SUMPRODUCT((M115:S115&gt;=$N$8)*(M115:S115 &lt;= $N$9)*(TEXT(M115:S115,"yyyy-mm")=V116)*(M116:S116 = "▲")))</f>
        <v>0</v>
      </c>
      <c r="Y116" s="140" cm="1">
        <f t="array" ref="Y116">IF(V116=V115,0,SUMPRODUCT((M115:S115&gt;=$N$8)*(M115:S115 &lt;= $N$9)*(TEXT(M115:S115,"yyyy-mm")=V116)*(M116:S116 = "★")))</f>
        <v>0</v>
      </c>
      <c r="Z116" s="135"/>
      <c r="AA116" s="135" t="str">
        <f t="shared" ref="AA116" si="417">IF(AK116&gt;=0.285,"OK","NG")</f>
        <v>NG</v>
      </c>
      <c r="AB116" s="136"/>
      <c r="AC116" s="144"/>
      <c r="AD116" s="144"/>
      <c r="AE116" s="144"/>
      <c r="AF116" s="144"/>
      <c r="AG116" s="144"/>
      <c r="AH116" s="145"/>
      <c r="AI116" s="146"/>
      <c r="AJ116" s="68">
        <f t="shared" ref="AJ116" si="418">COUNTIF(AC116:AI116,"●")</f>
        <v>0</v>
      </c>
      <c r="AK116" s="70">
        <f t="shared" ref="AK116" si="419">IF(COUNTA(AC116:AI116)=0,-1,IF(OR(COUNTIF(AC116:AI116,"▲")&gt;6,AND(AC115&lt;$N$9,$N$9&lt;AI115)),0.285,IF(AJ115+AJ116=0,0,AJ116/(AJ116+AJ115))))</f>
        <v>-1</v>
      </c>
      <c r="AL116" s="68" t="str">
        <f>TEXT(AI115,"YYYY-MM")</f>
        <v>2027-09</v>
      </c>
      <c r="AM116" s="69" cm="1">
        <f t="array" ref="AM116">IF(AL116=AL115,0,SUMPRODUCT((AC115:AI115&gt;=$N$8)*(AC115:AI115 &lt;= $N$9)*(TEXT(AC115:AI115,"yyyy-mm")=AL116)*(AC116:AI116 = "●")))</f>
        <v>0</v>
      </c>
      <c r="AN116" s="69" cm="1">
        <f t="array" ref="AN116">IF(AL116=AL115,0,SUMPRODUCT((AC115:AI115&gt;=$N$8)*(AC115:AI115 &lt;= $N$9)*(TEXT(AC115:AI115,"yyyy-mm")=AL116)*(AC116:AI116 = "▲")))</f>
        <v>0</v>
      </c>
      <c r="AO116" s="69" cm="1">
        <f t="array" ref="AO116">IF(AL116=AL115,0,SUMPRODUCT((AC115:AI115&gt;=$N$8)*(AC115:AI115 &lt;= $N$9)*(TEXT(AC115:AI115,"yyyy-mm")=AL116)*(AC116:AI116 = "★")))</f>
        <v>0</v>
      </c>
      <c r="AP116" s="68"/>
      <c r="AQ116" s="19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3"/>
    </row>
    <row r="117" spans="10:55" s="8" customFormat="1" ht="19.5" customHeight="1" x14ac:dyDescent="0.45">
      <c r="J117" s="86"/>
      <c r="K117" s="135"/>
      <c r="L117" s="132">
        <v>79</v>
      </c>
      <c r="M117" s="141">
        <f>S115+1</f>
        <v>46496</v>
      </c>
      <c r="N117" s="141">
        <f t="shared" ref="N117:S117" si="420">M117+1</f>
        <v>46497</v>
      </c>
      <c r="O117" s="141">
        <f t="shared" si="420"/>
        <v>46498</v>
      </c>
      <c r="P117" s="141">
        <f t="shared" si="420"/>
        <v>46499</v>
      </c>
      <c r="Q117" s="141">
        <f t="shared" si="420"/>
        <v>46500</v>
      </c>
      <c r="R117" s="142">
        <f t="shared" si="420"/>
        <v>46501</v>
      </c>
      <c r="S117" s="143">
        <f t="shared" si="420"/>
        <v>46502</v>
      </c>
      <c r="T117" s="135">
        <f t="shared" ref="T117" si="421">COUNTIF(M118:S118,"★")</f>
        <v>0</v>
      </c>
      <c r="U117" s="135"/>
      <c r="V117" s="135" t="str">
        <f>TEXT(M117,"YYYY-MM")</f>
        <v>2027-04</v>
      </c>
      <c r="W117" s="140" cm="1">
        <f t="array" ref="W117">SUMPRODUCT((M117:S117&gt;=$N$8)*(M117:S117 &lt;= $N$9)*(TEXT(M117:S117,"yyyy-mm")=V117)*(M118:S118 = "●"))</f>
        <v>0</v>
      </c>
      <c r="X117" s="140" cm="1">
        <f t="array" ref="X117">SUMPRODUCT((R117:S117&gt;=$N$8)*(R117:S117 &lt;= $N$9)*(TEXT(R117:S117,"yyyy-mm")=V117)*(R118:S118 = "▲"))</f>
        <v>0</v>
      </c>
      <c r="Y117" s="140" cm="1">
        <f t="array" ref="Y117">SUMPRODUCT((M117:S117&gt;=$N$8)*(M117:S117 &lt;= $N$9)*(TEXT(M117:S117,"yyyy-mm")=V117)*(M118:S118 = "★"))</f>
        <v>0</v>
      </c>
      <c r="Z117" s="135"/>
      <c r="AA117" s="135"/>
      <c r="AB117" s="132">
        <v>100</v>
      </c>
      <c r="AC117" s="141">
        <f>AI115+1</f>
        <v>46643</v>
      </c>
      <c r="AD117" s="141">
        <f t="shared" ref="AD117:AI117" si="422">AC117+1</f>
        <v>46644</v>
      </c>
      <c r="AE117" s="141">
        <f t="shared" si="422"/>
        <v>46645</v>
      </c>
      <c r="AF117" s="141">
        <f t="shared" si="422"/>
        <v>46646</v>
      </c>
      <c r="AG117" s="141">
        <f t="shared" si="422"/>
        <v>46647</v>
      </c>
      <c r="AH117" s="142">
        <f t="shared" si="422"/>
        <v>46648</v>
      </c>
      <c r="AI117" s="143">
        <f t="shared" si="422"/>
        <v>46649</v>
      </c>
      <c r="AJ117" s="68">
        <f t="shared" ref="AJ117" si="423">COUNTIF(AC118:AI118,"★")</f>
        <v>0</v>
      </c>
      <c r="AK117" s="68"/>
      <c r="AL117" s="68" t="str">
        <f>TEXT(AC117,"YYYY-MM")</f>
        <v>2027-09</v>
      </c>
      <c r="AM117" s="69" cm="1">
        <f t="array" ref="AM117">SUMPRODUCT((AC117:AI117&gt;=$N$8)*(AC117:AI117 &lt;= $N$9)*(TEXT(AC117:AI117,"yyyy-mm")=AL117)*(AC118:AI118 = "●"))</f>
        <v>0</v>
      </c>
      <c r="AN117" s="69" cm="1">
        <f t="array" ref="AN117">SUMPRODUCT((AH117:AI117&gt;=$N$8)*(AH117:AI117 &lt;= $N$9)*(TEXT(AH117:AI117,"yyyy-mm")=AL117)*(AH118:AI118 = "▲"))</f>
        <v>0</v>
      </c>
      <c r="AO117" s="69" cm="1">
        <f t="array" ref="AO117">SUMPRODUCT((AC117:AI117&gt;=$N$8)*(AC117:AI117 &lt;= $N$9)*(TEXT(AC117:AI117,"yyyy-mm")=AL117)*(AC118:AI118 = "★"))</f>
        <v>0</v>
      </c>
      <c r="AP117" s="68"/>
      <c r="AQ117" s="19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3"/>
    </row>
    <row r="118" spans="10:55" s="8" customFormat="1" ht="19.5" customHeight="1" thickBot="1" x14ac:dyDescent="0.5">
      <c r="J118" s="86"/>
      <c r="K118" s="135" t="str">
        <f t="shared" ref="K118" si="424">IF(U118&gt;=0.285,"OK","NG")</f>
        <v>NG</v>
      </c>
      <c r="L118" s="136"/>
      <c r="M118" s="144"/>
      <c r="N118" s="144"/>
      <c r="O118" s="144"/>
      <c r="P118" s="144"/>
      <c r="Q118" s="144"/>
      <c r="R118" s="145"/>
      <c r="S118" s="146"/>
      <c r="T118" s="135">
        <f t="shared" ref="T118" si="425">COUNTIF(M118:S118,"●")</f>
        <v>0</v>
      </c>
      <c r="U118" s="147">
        <f t="shared" ref="U118" si="426">IF(COUNTA(M118:S118)=0,-1,IF(OR(COUNTIF(M118:S118,"▲")&gt;6,AND(M117&lt;$N$9,$N$9&lt;S117)),0.285,IF(T117+T118=0,0,T118/(T118+T117))))</f>
        <v>-1</v>
      </c>
      <c r="V118" s="135" t="str">
        <f>TEXT(S117,"YYYY-MM")</f>
        <v>2027-04</v>
      </c>
      <c r="W118" s="140" cm="1">
        <f t="array" ref="W118">IF(V118=V117,0,SUMPRODUCT((M117:S117&gt;=$N$8)*(M117:S117 &lt;= $N$9)*(TEXT(M117:S117,"yyyy-mm")=V118)*(M118:S118 = "●")))</f>
        <v>0</v>
      </c>
      <c r="X118" s="140" cm="1">
        <f t="array" ref="X118">IF(V118=V117,0,SUMPRODUCT((M117:S117&gt;=$N$8)*(M117:S117 &lt;= $N$9)*(TEXT(M117:S117,"yyyy-mm")=V118)*(M118:S118 = "▲")))</f>
        <v>0</v>
      </c>
      <c r="Y118" s="140" cm="1">
        <f t="array" ref="Y118">IF(V118=V117,0,SUMPRODUCT((M117:S117&gt;=$N$8)*(M117:S117 &lt;= $N$9)*(TEXT(M117:S117,"yyyy-mm")=V118)*(M118:S118 = "★")))</f>
        <v>0</v>
      </c>
      <c r="Z118" s="135"/>
      <c r="AA118" s="135" t="str">
        <f t="shared" ref="AA118" si="427">IF(AK118&gt;=0.285,"OK","NG")</f>
        <v>NG</v>
      </c>
      <c r="AB118" s="136"/>
      <c r="AC118" s="144"/>
      <c r="AD118" s="144"/>
      <c r="AE118" s="144"/>
      <c r="AF118" s="144"/>
      <c r="AG118" s="144"/>
      <c r="AH118" s="145"/>
      <c r="AI118" s="146"/>
      <c r="AJ118" s="68">
        <f t="shared" ref="AJ118" si="428">COUNTIF(AC118:AI118,"●")</f>
        <v>0</v>
      </c>
      <c r="AK118" s="70">
        <f t="shared" ref="AK118" si="429">IF(COUNTA(AC118:AI118)=0,-1,IF(OR(COUNTIF(AC118:AI118,"▲")&gt;6,AND(AC117&lt;$N$9,$N$9&lt;AI117)),0.285,IF(AJ117+AJ118=0,0,AJ118/(AJ118+AJ117))))</f>
        <v>-1</v>
      </c>
      <c r="AL118" s="68" t="str">
        <f>TEXT(AI117,"YYYY-MM")</f>
        <v>2027-09</v>
      </c>
      <c r="AM118" s="69" cm="1">
        <f t="array" ref="AM118">IF(AL118=AL117,0,SUMPRODUCT((AC117:AI117&gt;=$N$8)*(AC117:AI117 &lt;= $N$9)*(TEXT(AC117:AI117,"yyyy-mm")=AL118)*(AC118:AI118 = "●")))</f>
        <v>0</v>
      </c>
      <c r="AN118" s="69" cm="1">
        <f t="array" ref="AN118">IF(AL118=AL117,0,SUMPRODUCT((AC117:AI117&gt;=$N$8)*(AC117:AI117 &lt;= $N$9)*(TEXT(AC117:AI117,"yyyy-mm")=AL118)*(AC118:AI118 = "▲")))</f>
        <v>0</v>
      </c>
      <c r="AO118" s="69" cm="1">
        <f t="array" ref="AO118">IF(AL118=AL117,0,SUMPRODUCT((AC117:AI117&gt;=$N$8)*(AC117:AI117 &lt;= $N$9)*(TEXT(AC117:AI117,"yyyy-mm")=AL118)*(AC118:AI118 = "★")))</f>
        <v>0</v>
      </c>
      <c r="AP118" s="68"/>
      <c r="AQ118" s="19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3"/>
    </row>
    <row r="119" spans="10:55" s="8" customFormat="1" ht="19.5" customHeight="1" x14ac:dyDescent="0.45">
      <c r="J119" s="86"/>
      <c r="K119" s="135"/>
      <c r="L119" s="132">
        <v>80</v>
      </c>
      <c r="M119" s="141">
        <f>S117+1</f>
        <v>46503</v>
      </c>
      <c r="N119" s="141">
        <f t="shared" ref="N119:S119" si="430">M119+1</f>
        <v>46504</v>
      </c>
      <c r="O119" s="141">
        <f t="shared" si="430"/>
        <v>46505</v>
      </c>
      <c r="P119" s="141">
        <f t="shared" si="430"/>
        <v>46506</v>
      </c>
      <c r="Q119" s="141">
        <f t="shared" si="430"/>
        <v>46507</v>
      </c>
      <c r="R119" s="142">
        <f t="shared" si="430"/>
        <v>46508</v>
      </c>
      <c r="S119" s="143">
        <f t="shared" si="430"/>
        <v>46509</v>
      </c>
      <c r="T119" s="135">
        <f t="shared" ref="T119" si="431">COUNTIF(M120:S120,"★")</f>
        <v>0</v>
      </c>
      <c r="U119" s="135"/>
      <c r="V119" s="135" t="str">
        <f>TEXT(M119,"YYYY-MM")</f>
        <v>2027-04</v>
      </c>
      <c r="W119" s="140" cm="1">
        <f t="array" ref="W119">SUMPRODUCT((M119:S119&gt;=$N$8)*(M119:S119 &lt;= $N$9)*(TEXT(M119:S119,"yyyy-mm")=V119)*(M120:S120 = "●"))</f>
        <v>0</v>
      </c>
      <c r="X119" s="140" cm="1">
        <f t="array" ref="X119">SUMPRODUCT((R119:S119&gt;=$N$8)*(R119:S119 &lt;= $N$9)*(TEXT(R119:S119,"yyyy-mm")=V119)*(R120:S120 = "▲"))</f>
        <v>0</v>
      </c>
      <c r="Y119" s="140" cm="1">
        <f t="array" ref="Y119">SUMPRODUCT((M119:S119&gt;=$N$8)*(M119:S119 &lt;= $N$9)*(TEXT(M119:S119,"yyyy-mm")=V119)*(M120:S120 = "★"))</f>
        <v>0</v>
      </c>
      <c r="Z119" s="135"/>
      <c r="AA119" s="135"/>
      <c r="AB119" s="132">
        <v>101</v>
      </c>
      <c r="AC119" s="141">
        <f>AI117+1</f>
        <v>46650</v>
      </c>
      <c r="AD119" s="141">
        <f t="shared" ref="AD119:AI119" si="432">AC119+1</f>
        <v>46651</v>
      </c>
      <c r="AE119" s="141">
        <f t="shared" si="432"/>
        <v>46652</v>
      </c>
      <c r="AF119" s="141">
        <f t="shared" si="432"/>
        <v>46653</v>
      </c>
      <c r="AG119" s="141">
        <f t="shared" si="432"/>
        <v>46654</v>
      </c>
      <c r="AH119" s="142">
        <f t="shared" si="432"/>
        <v>46655</v>
      </c>
      <c r="AI119" s="143">
        <f t="shared" si="432"/>
        <v>46656</v>
      </c>
      <c r="AJ119" s="68">
        <f t="shared" ref="AJ119" si="433">COUNTIF(AC120:AI120,"★")</f>
        <v>0</v>
      </c>
      <c r="AK119" s="68"/>
      <c r="AL119" s="68" t="str">
        <f>TEXT(AC119,"YYYY-MM")</f>
        <v>2027-09</v>
      </c>
      <c r="AM119" s="69" cm="1">
        <f t="array" ref="AM119">SUMPRODUCT((AC119:AI119&gt;=$N$8)*(AC119:AI119 &lt;= $N$9)*(TEXT(AC119:AI119,"yyyy-mm")=AL119)*(AC120:AI120 = "●"))</f>
        <v>0</v>
      </c>
      <c r="AN119" s="69" cm="1">
        <f t="array" ref="AN119">SUMPRODUCT((AH119:AI119&gt;=$N$8)*(AH119:AI119 &lt;= $N$9)*(TEXT(AH119:AI119,"yyyy-mm")=AL119)*(AH120:AI120 = "▲"))</f>
        <v>0</v>
      </c>
      <c r="AO119" s="69" cm="1">
        <f t="array" ref="AO119">SUMPRODUCT((AC119:AI119&gt;=$N$8)*(AC119:AI119 &lt;= $N$9)*(TEXT(AC119:AI119,"yyyy-mm")=AL119)*(AC120:AI120 = "★"))</f>
        <v>0</v>
      </c>
      <c r="AP119" s="68"/>
      <c r="AQ119" s="19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3"/>
    </row>
    <row r="120" spans="10:55" s="8" customFormat="1" ht="19.5" customHeight="1" thickBot="1" x14ac:dyDescent="0.5">
      <c r="J120" s="86"/>
      <c r="K120" s="135" t="str">
        <f t="shared" ref="K120" si="434">IF(U120&gt;=0.285,"OK","NG")</f>
        <v>NG</v>
      </c>
      <c r="L120" s="136"/>
      <c r="M120" s="144"/>
      <c r="N120" s="144"/>
      <c r="O120" s="144"/>
      <c r="P120" s="144"/>
      <c r="Q120" s="144"/>
      <c r="R120" s="145"/>
      <c r="S120" s="146"/>
      <c r="T120" s="135">
        <f t="shared" ref="T120" si="435">COUNTIF(M120:S120,"●")</f>
        <v>0</v>
      </c>
      <c r="U120" s="147">
        <f t="shared" ref="U120" si="436">IF(COUNTA(M120:S120)=0,-1,IF(OR(COUNTIF(M120:S120,"▲")&gt;6,AND(M119&lt;$N$9,$N$9&lt;S119)),0.285,IF(T119+T120=0,0,T120/(T120+T119))))</f>
        <v>-1</v>
      </c>
      <c r="V120" s="135" t="str">
        <f>TEXT(S119,"YYYY-MM")</f>
        <v>2027-05</v>
      </c>
      <c r="W120" s="140" cm="1">
        <f t="array" ref="W120">IF(V120=V119,0,SUMPRODUCT((M119:S119&gt;=$N$8)*(M119:S119 &lt;= $N$9)*(TEXT(M119:S119,"yyyy-mm")=V120)*(M120:S120 = "●")))</f>
        <v>0</v>
      </c>
      <c r="X120" s="140" cm="1">
        <f t="array" ref="X120">IF(V120=V119,0,SUMPRODUCT((M119:S119&gt;=$N$8)*(M119:S119 &lt;= $N$9)*(TEXT(M119:S119,"yyyy-mm")=V120)*(M120:S120 = "▲")))</f>
        <v>0</v>
      </c>
      <c r="Y120" s="140" cm="1">
        <f t="array" ref="Y120">IF(V120=V119,0,SUMPRODUCT((M119:S119&gt;=$N$8)*(M119:S119 &lt;= $N$9)*(TEXT(M119:S119,"yyyy-mm")=V120)*(M120:S120 = "★")))</f>
        <v>0</v>
      </c>
      <c r="Z120" s="135"/>
      <c r="AA120" s="135" t="str">
        <f t="shared" ref="AA120" si="437">IF(AK120&gt;=0.285,"OK","NG")</f>
        <v>NG</v>
      </c>
      <c r="AB120" s="136"/>
      <c r="AC120" s="144"/>
      <c r="AD120" s="144"/>
      <c r="AE120" s="144"/>
      <c r="AF120" s="144"/>
      <c r="AG120" s="144"/>
      <c r="AH120" s="145"/>
      <c r="AI120" s="146"/>
      <c r="AJ120" s="68">
        <f t="shared" ref="AJ120" si="438">COUNTIF(AC120:AI120,"●")</f>
        <v>0</v>
      </c>
      <c r="AK120" s="70">
        <f t="shared" ref="AK120" si="439">IF(COUNTA(AC120:AI120)=0,-1,IF(OR(COUNTIF(AC120:AI120,"▲")&gt;6,AND(AC119&lt;$N$9,$N$9&lt;AI119)),0.285,IF(AJ119+AJ120=0,0,AJ120/(AJ120+AJ119))))</f>
        <v>-1</v>
      </c>
      <c r="AL120" s="68" t="str">
        <f>TEXT(AI119,"YYYY-MM")</f>
        <v>2027-09</v>
      </c>
      <c r="AM120" s="69" cm="1">
        <f t="array" ref="AM120">IF(AL120=AL119,0,SUMPRODUCT((AC119:AI119&gt;=$N$8)*(AC119:AI119 &lt;= $N$9)*(TEXT(AC119:AI119,"yyyy-mm")=AL120)*(AC120:AI120 = "●")))</f>
        <v>0</v>
      </c>
      <c r="AN120" s="69" cm="1">
        <f t="array" ref="AN120">IF(AL120=AL119,0,SUMPRODUCT((AC119:AI119&gt;=$N$8)*(AC119:AI119 &lt;= $N$9)*(TEXT(AC119:AI119,"yyyy-mm")=AL120)*(AC120:AI120 = "▲")))</f>
        <v>0</v>
      </c>
      <c r="AO120" s="69" cm="1">
        <f t="array" ref="AO120">IF(AL120=AL119,0,SUMPRODUCT((AC119:AI119&gt;=$N$8)*(AC119:AI119 &lt;= $N$9)*(TEXT(AC119:AI119,"yyyy-mm")=AL120)*(AC120:AI120 = "★")))</f>
        <v>0</v>
      </c>
      <c r="AP120" s="68"/>
      <c r="AQ120" s="19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3"/>
    </row>
    <row r="121" spans="10:55" s="8" customFormat="1" ht="19.5" customHeight="1" x14ac:dyDescent="0.45">
      <c r="J121" s="86"/>
      <c r="K121" s="135"/>
      <c r="L121" s="132">
        <v>81</v>
      </c>
      <c r="M121" s="141">
        <f>S119+1</f>
        <v>46510</v>
      </c>
      <c r="N121" s="141">
        <f t="shared" ref="N121:S121" si="440">M121+1</f>
        <v>46511</v>
      </c>
      <c r="O121" s="141">
        <f t="shared" si="440"/>
        <v>46512</v>
      </c>
      <c r="P121" s="141">
        <f t="shared" si="440"/>
        <v>46513</v>
      </c>
      <c r="Q121" s="141">
        <f t="shared" si="440"/>
        <v>46514</v>
      </c>
      <c r="R121" s="142">
        <f t="shared" si="440"/>
        <v>46515</v>
      </c>
      <c r="S121" s="143">
        <f t="shared" si="440"/>
        <v>46516</v>
      </c>
      <c r="T121" s="135">
        <f t="shared" ref="T121" si="441">COUNTIF(M122:S122,"★")</f>
        <v>0</v>
      </c>
      <c r="U121" s="135"/>
      <c r="V121" s="135" t="str">
        <f>TEXT(M121,"YYYY-MM")</f>
        <v>2027-05</v>
      </c>
      <c r="W121" s="140" cm="1">
        <f t="array" ref="W121">SUMPRODUCT((M121:S121&gt;=$N$8)*(M121:S121 &lt;= $N$9)*(TEXT(M121:S121,"yyyy-mm")=V121)*(M122:S122 = "●"))</f>
        <v>0</v>
      </c>
      <c r="X121" s="140" cm="1">
        <f t="array" ref="X121">SUMPRODUCT((R121:S121&gt;=$N$8)*(R121:S121 &lt;= $N$9)*(TEXT(R121:S121,"yyyy-mm")=V121)*(R122:S122 = "▲"))</f>
        <v>0</v>
      </c>
      <c r="Y121" s="140" cm="1">
        <f t="array" ref="Y121">SUMPRODUCT((M121:S121&gt;=$N$8)*(M121:S121 &lt;= $N$9)*(TEXT(M121:S121,"yyyy-mm")=V121)*(M122:S122 = "★"))</f>
        <v>0</v>
      </c>
      <c r="Z121" s="135"/>
      <c r="AA121" s="135"/>
      <c r="AB121" s="132">
        <v>102</v>
      </c>
      <c r="AC121" s="141">
        <f>AI119+1</f>
        <v>46657</v>
      </c>
      <c r="AD121" s="141">
        <f t="shared" ref="AD121:AI121" si="442">AC121+1</f>
        <v>46658</v>
      </c>
      <c r="AE121" s="141">
        <f t="shared" si="442"/>
        <v>46659</v>
      </c>
      <c r="AF121" s="141">
        <f t="shared" si="442"/>
        <v>46660</v>
      </c>
      <c r="AG121" s="141">
        <f t="shared" si="442"/>
        <v>46661</v>
      </c>
      <c r="AH121" s="142">
        <f t="shared" si="442"/>
        <v>46662</v>
      </c>
      <c r="AI121" s="143">
        <f t="shared" si="442"/>
        <v>46663</v>
      </c>
      <c r="AJ121" s="68">
        <f t="shared" ref="AJ121" si="443">COUNTIF(AC122:AI122,"★")</f>
        <v>0</v>
      </c>
      <c r="AK121" s="68"/>
      <c r="AL121" s="68" t="str">
        <f>TEXT(AC121,"YYYY-MM")</f>
        <v>2027-09</v>
      </c>
      <c r="AM121" s="69" cm="1">
        <f t="array" ref="AM121">SUMPRODUCT((AC121:AI121&gt;=$N$8)*(AC121:AI121 &lt;= $N$9)*(TEXT(AC121:AI121,"yyyy-mm")=AL121)*(AC122:AI122 = "●"))</f>
        <v>0</v>
      </c>
      <c r="AN121" s="69" cm="1">
        <f t="array" ref="AN121">SUMPRODUCT((AH121:AI121&gt;=$N$8)*(AH121:AI121 &lt;= $N$9)*(TEXT(AH121:AI121,"yyyy-mm")=AL121)*(AH122:AI122 = "▲"))</f>
        <v>0</v>
      </c>
      <c r="AO121" s="69" cm="1">
        <f t="array" ref="AO121">SUMPRODUCT((AC121:AI121&gt;=$N$8)*(AC121:AI121 &lt;= $N$9)*(TEXT(AC121:AI121,"yyyy-mm")=AL121)*(AC122:AI122 = "★"))</f>
        <v>0</v>
      </c>
      <c r="AP121" s="68"/>
      <c r="AQ121" s="19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3"/>
    </row>
    <row r="122" spans="10:55" s="8" customFormat="1" ht="19.5" customHeight="1" thickBot="1" x14ac:dyDescent="0.5">
      <c r="J122" s="86"/>
      <c r="K122" s="135" t="str">
        <f t="shared" ref="K122" si="444">IF(U122&gt;=0.285,"OK","NG")</f>
        <v>NG</v>
      </c>
      <c r="L122" s="136"/>
      <c r="M122" s="144"/>
      <c r="N122" s="144"/>
      <c r="O122" s="144"/>
      <c r="P122" s="144"/>
      <c r="Q122" s="144"/>
      <c r="R122" s="145"/>
      <c r="S122" s="146"/>
      <c r="T122" s="135">
        <f t="shared" ref="T122" si="445">COUNTIF(M122:S122,"●")</f>
        <v>0</v>
      </c>
      <c r="U122" s="147">
        <f t="shared" ref="U122" si="446">IF(COUNTA(M122:S122)=0,-1,IF(OR(COUNTIF(M122:S122,"▲")&gt;6,AND(M121&lt;$N$9,$N$9&lt;S121)),0.285,IF(T121+T122=0,0,T122/(T122+T121))))</f>
        <v>-1</v>
      </c>
      <c r="V122" s="135" t="str">
        <f>TEXT(S121,"YYYY-MM")</f>
        <v>2027-05</v>
      </c>
      <c r="W122" s="140" cm="1">
        <f t="array" ref="W122">IF(V122=V121,0,SUMPRODUCT((M121:S121&gt;=$N$8)*(M121:S121 &lt;= $N$9)*(TEXT(M121:S121,"yyyy-mm")=V122)*(M122:S122 = "●")))</f>
        <v>0</v>
      </c>
      <c r="X122" s="140" cm="1">
        <f t="array" ref="X122">IF(V122=V121,0,SUMPRODUCT((M121:S121&gt;=$N$8)*(M121:S121 &lt;= $N$9)*(TEXT(M121:S121,"yyyy-mm")=V122)*(M122:S122 = "▲")))</f>
        <v>0</v>
      </c>
      <c r="Y122" s="140" cm="1">
        <f t="array" ref="Y122">IF(V122=V121,0,SUMPRODUCT((M121:S121&gt;=$N$8)*(M121:S121 &lt;= $N$9)*(TEXT(M121:S121,"yyyy-mm")=V122)*(M122:S122 = "★")))</f>
        <v>0</v>
      </c>
      <c r="Z122" s="135"/>
      <c r="AA122" s="135" t="str">
        <f t="shared" ref="AA122" si="447">IF(AK122&gt;=0.285,"OK","NG")</f>
        <v>NG</v>
      </c>
      <c r="AB122" s="136"/>
      <c r="AC122" s="144"/>
      <c r="AD122" s="144"/>
      <c r="AE122" s="144"/>
      <c r="AF122" s="144"/>
      <c r="AG122" s="144"/>
      <c r="AH122" s="145"/>
      <c r="AI122" s="146"/>
      <c r="AJ122" s="68">
        <f t="shared" ref="AJ122" si="448">COUNTIF(AC122:AI122,"●")</f>
        <v>0</v>
      </c>
      <c r="AK122" s="70">
        <f t="shared" ref="AK122" si="449">IF(COUNTA(AC122:AI122)=0,-1,IF(OR(COUNTIF(AC122:AI122,"▲")&gt;6,AND(AC121&lt;$N$9,$N$9&lt;AI121)),0.285,IF(AJ121+AJ122=0,0,AJ122/(AJ122+AJ121))))</f>
        <v>-1</v>
      </c>
      <c r="AL122" s="68" t="str">
        <f>TEXT(AI121,"YYYY-MM")</f>
        <v>2027-10</v>
      </c>
      <c r="AM122" s="69" cm="1">
        <f t="array" ref="AM122">IF(AL122=AL121,0,SUMPRODUCT((AC121:AI121&gt;=$N$8)*(AC121:AI121 &lt;= $N$9)*(TEXT(AC121:AI121,"yyyy-mm")=AL122)*(AC122:AI122 = "●")))</f>
        <v>0</v>
      </c>
      <c r="AN122" s="69" cm="1">
        <f t="array" ref="AN122">IF(AL122=AL121,0,SUMPRODUCT((AC121:AI121&gt;=$N$8)*(AC121:AI121 &lt;= $N$9)*(TEXT(AC121:AI121,"yyyy-mm")=AL122)*(AC122:AI122 = "▲")))</f>
        <v>0</v>
      </c>
      <c r="AO122" s="69" cm="1">
        <f t="array" ref="AO122">IF(AL122=AL121,0,SUMPRODUCT((AC121:AI121&gt;=$N$8)*(AC121:AI121 &lt;= $N$9)*(TEXT(AC121:AI121,"yyyy-mm")=AL122)*(AC122:AI122 = "★")))</f>
        <v>0</v>
      </c>
      <c r="AP122" s="68"/>
      <c r="AQ122" s="19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3"/>
    </row>
    <row r="123" spans="10:55" s="8" customFormat="1" ht="19.5" customHeight="1" x14ac:dyDescent="0.45">
      <c r="J123" s="86"/>
      <c r="K123" s="135"/>
      <c r="L123" s="132">
        <v>82</v>
      </c>
      <c r="M123" s="141">
        <f>S121+1</f>
        <v>46517</v>
      </c>
      <c r="N123" s="141">
        <f t="shared" ref="N123:S123" si="450">M123+1</f>
        <v>46518</v>
      </c>
      <c r="O123" s="141">
        <f t="shared" si="450"/>
        <v>46519</v>
      </c>
      <c r="P123" s="141">
        <f t="shared" si="450"/>
        <v>46520</v>
      </c>
      <c r="Q123" s="141">
        <f t="shared" si="450"/>
        <v>46521</v>
      </c>
      <c r="R123" s="142">
        <f t="shared" si="450"/>
        <v>46522</v>
      </c>
      <c r="S123" s="143">
        <f t="shared" si="450"/>
        <v>46523</v>
      </c>
      <c r="T123" s="135">
        <f t="shared" ref="T123" si="451">COUNTIF(M124:S124,"★")</f>
        <v>0</v>
      </c>
      <c r="U123" s="135"/>
      <c r="V123" s="135" t="str">
        <f>TEXT(M123,"YYYY-MM")</f>
        <v>2027-05</v>
      </c>
      <c r="W123" s="140" cm="1">
        <f t="array" ref="W123">SUMPRODUCT((M123:S123&gt;=$N$8)*(M123:S123 &lt;= $N$9)*(TEXT(M123:S123,"yyyy-mm")=V123)*(M124:S124 = "●"))</f>
        <v>0</v>
      </c>
      <c r="X123" s="140" cm="1">
        <f t="array" ref="X123">SUMPRODUCT((R123:S123&gt;=$N$8)*(R123:S123 &lt;= $N$9)*(TEXT(R123:S123,"yyyy-mm")=V123)*(R124:S124 = "▲"))</f>
        <v>0</v>
      </c>
      <c r="Y123" s="140" cm="1">
        <f t="array" ref="Y123">SUMPRODUCT((M123:S123&gt;=$N$8)*(M123:S123 &lt;= $N$9)*(TEXT(M123:S123,"yyyy-mm")=V123)*(M124:S124 = "★"))</f>
        <v>0</v>
      </c>
      <c r="Z123" s="135"/>
      <c r="AA123" s="135"/>
      <c r="AB123" s="132">
        <v>103</v>
      </c>
      <c r="AC123" s="141">
        <f>AI121+1</f>
        <v>46664</v>
      </c>
      <c r="AD123" s="141">
        <f t="shared" ref="AD123:AI123" si="452">AC123+1</f>
        <v>46665</v>
      </c>
      <c r="AE123" s="141">
        <f t="shared" si="452"/>
        <v>46666</v>
      </c>
      <c r="AF123" s="141">
        <f t="shared" si="452"/>
        <v>46667</v>
      </c>
      <c r="AG123" s="141">
        <f t="shared" si="452"/>
        <v>46668</v>
      </c>
      <c r="AH123" s="142">
        <f t="shared" si="452"/>
        <v>46669</v>
      </c>
      <c r="AI123" s="143">
        <f t="shared" si="452"/>
        <v>46670</v>
      </c>
      <c r="AJ123" s="68">
        <f t="shared" ref="AJ123" si="453">COUNTIF(AC124:AI124,"★")</f>
        <v>0</v>
      </c>
      <c r="AK123" s="68"/>
      <c r="AL123" s="68" t="str">
        <f>TEXT(AC123,"YYYY-MM")</f>
        <v>2027-10</v>
      </c>
      <c r="AM123" s="69" cm="1">
        <f t="array" ref="AM123">SUMPRODUCT((AC123:AI123&gt;=$N$8)*(AC123:AI123 &lt;= $N$9)*(TEXT(AC123:AI123,"yyyy-mm")=AL123)*(AC124:AI124 = "●"))</f>
        <v>0</v>
      </c>
      <c r="AN123" s="69" cm="1">
        <f t="array" ref="AN123">SUMPRODUCT((AH123:AI123&gt;=$N$8)*(AH123:AI123 &lt;= $N$9)*(TEXT(AH123:AI123,"yyyy-mm")=AL123)*(AH124:AI124 = "▲"))</f>
        <v>0</v>
      </c>
      <c r="AO123" s="69" cm="1">
        <f t="array" ref="AO123">SUMPRODUCT((AC123:AI123&gt;=$N$8)*(AC123:AI123 &lt;= $N$9)*(TEXT(AC123:AI123,"yyyy-mm")=AL123)*(AC124:AI124 = "★"))</f>
        <v>0</v>
      </c>
      <c r="AP123" s="68"/>
      <c r="AQ123" s="19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3"/>
    </row>
    <row r="124" spans="10:55" s="8" customFormat="1" ht="19.5" customHeight="1" thickBot="1" x14ac:dyDescent="0.5">
      <c r="J124" s="86"/>
      <c r="K124" s="135" t="str">
        <f t="shared" ref="K124" si="454">IF(U124&gt;=0.285,"OK","NG")</f>
        <v>NG</v>
      </c>
      <c r="L124" s="136"/>
      <c r="M124" s="144"/>
      <c r="N124" s="144"/>
      <c r="O124" s="144"/>
      <c r="P124" s="144"/>
      <c r="Q124" s="144"/>
      <c r="R124" s="145"/>
      <c r="S124" s="146"/>
      <c r="T124" s="135">
        <f t="shared" ref="T124" si="455">COUNTIF(M124:S124,"●")</f>
        <v>0</v>
      </c>
      <c r="U124" s="147">
        <f t="shared" ref="U124" si="456">IF(COUNTA(M124:S124)=0,-1,IF(OR(COUNTIF(M124:S124,"▲")&gt;6,AND(M123&lt;$N$9,$N$9&lt;S123)),0.285,IF(T123+T124=0,0,T124/(T124+T123))))</f>
        <v>-1</v>
      </c>
      <c r="V124" s="135" t="str">
        <f>TEXT(S123,"YYYY-MM")</f>
        <v>2027-05</v>
      </c>
      <c r="W124" s="140" cm="1">
        <f t="array" ref="W124">IF(V124=V123,0,SUMPRODUCT((M123:S123&gt;=$N$8)*(M123:S123 &lt;= $N$9)*(TEXT(M123:S123,"yyyy-mm")=V124)*(M124:S124 = "●")))</f>
        <v>0</v>
      </c>
      <c r="X124" s="140" cm="1">
        <f t="array" ref="X124">IF(V124=V123,0,SUMPRODUCT((M123:S123&gt;=$N$8)*(M123:S123 &lt;= $N$9)*(TEXT(M123:S123,"yyyy-mm")=V124)*(M124:S124 = "▲")))</f>
        <v>0</v>
      </c>
      <c r="Y124" s="140" cm="1">
        <f t="array" ref="Y124">IF(V124=V123,0,SUMPRODUCT((M123:S123&gt;=$N$8)*(M123:S123 &lt;= $N$9)*(TEXT(M123:S123,"yyyy-mm")=V124)*(M124:S124 = "★")))</f>
        <v>0</v>
      </c>
      <c r="Z124" s="135"/>
      <c r="AA124" s="135" t="str">
        <f t="shared" ref="AA124" si="457">IF(AK124&gt;=0.285,"OK","NG")</f>
        <v>NG</v>
      </c>
      <c r="AB124" s="136"/>
      <c r="AC124" s="144"/>
      <c r="AD124" s="144"/>
      <c r="AE124" s="144"/>
      <c r="AF124" s="144"/>
      <c r="AG124" s="144"/>
      <c r="AH124" s="145"/>
      <c r="AI124" s="146"/>
      <c r="AJ124" s="68">
        <f t="shared" ref="AJ124" si="458">COUNTIF(AC124:AI124,"●")</f>
        <v>0</v>
      </c>
      <c r="AK124" s="70">
        <f t="shared" ref="AK124" si="459">IF(COUNTA(AC124:AI124)=0,-1,IF(OR(COUNTIF(AC124:AI124,"▲")&gt;6,AND(AC123&lt;$N$9,$N$9&lt;AI123)),0.285,IF(AJ123+AJ124=0,0,AJ124/(AJ124+AJ123))))</f>
        <v>-1</v>
      </c>
      <c r="AL124" s="68" t="str">
        <f>TEXT(AI123,"YYYY-MM")</f>
        <v>2027-10</v>
      </c>
      <c r="AM124" s="69" cm="1">
        <f t="array" ref="AM124">IF(AL124=AL123,0,SUMPRODUCT((AC123:AI123&gt;=$N$8)*(AC123:AI123 &lt;= $N$9)*(TEXT(AC123:AI123,"yyyy-mm")=AL124)*(AC124:AI124 = "●")))</f>
        <v>0</v>
      </c>
      <c r="AN124" s="69" cm="1">
        <f t="array" ref="AN124">IF(AL124=AL123,0,SUMPRODUCT((AC123:AI123&gt;=$N$8)*(AC123:AI123 &lt;= $N$9)*(TEXT(AC123:AI123,"yyyy-mm")=AL124)*(AC124:AI124 = "▲")))</f>
        <v>0</v>
      </c>
      <c r="AO124" s="69" cm="1">
        <f t="array" ref="AO124">IF(AL124=AL123,0,SUMPRODUCT((AC123:AI123&gt;=$N$8)*(AC123:AI123 &lt;= $N$9)*(TEXT(AC123:AI123,"yyyy-mm")=AL124)*(AC124:AI124 = "★")))</f>
        <v>0</v>
      </c>
      <c r="AP124" s="68"/>
      <c r="AQ124" s="19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3"/>
    </row>
    <row r="125" spans="10:55" s="8" customFormat="1" ht="19.5" customHeight="1" x14ac:dyDescent="0.45">
      <c r="J125" s="86"/>
      <c r="K125" s="135"/>
      <c r="L125" s="132">
        <v>83</v>
      </c>
      <c r="M125" s="141">
        <f>S123+1</f>
        <v>46524</v>
      </c>
      <c r="N125" s="141">
        <f t="shared" ref="N125:S125" si="460">M125+1</f>
        <v>46525</v>
      </c>
      <c r="O125" s="141">
        <f t="shared" si="460"/>
        <v>46526</v>
      </c>
      <c r="P125" s="141">
        <f t="shared" si="460"/>
        <v>46527</v>
      </c>
      <c r="Q125" s="141">
        <f t="shared" si="460"/>
        <v>46528</v>
      </c>
      <c r="R125" s="142">
        <f t="shared" si="460"/>
        <v>46529</v>
      </c>
      <c r="S125" s="143">
        <f t="shared" si="460"/>
        <v>46530</v>
      </c>
      <c r="T125" s="135">
        <f t="shared" ref="T125" si="461">COUNTIF(M126:S126,"★")</f>
        <v>0</v>
      </c>
      <c r="U125" s="135"/>
      <c r="V125" s="135" t="str">
        <f>TEXT(M125,"YYYY-MM")</f>
        <v>2027-05</v>
      </c>
      <c r="W125" s="140" cm="1">
        <f t="array" ref="W125">SUMPRODUCT((M125:S125&gt;=$N$8)*(M125:S125 &lt;= $N$9)*(TEXT(M125:S125,"yyyy-mm")=V125)*(M126:S126 = "●"))</f>
        <v>0</v>
      </c>
      <c r="X125" s="140" cm="1">
        <f t="array" ref="X125">SUMPRODUCT((R125:S125&gt;=$N$8)*(R125:S125 &lt;= $N$9)*(TEXT(R125:S125,"yyyy-mm")=V125)*(R126:S126 = "▲"))</f>
        <v>0</v>
      </c>
      <c r="Y125" s="140" cm="1">
        <f t="array" ref="Y125">SUMPRODUCT((M125:S125&gt;=$N$8)*(M125:S125 &lt;= $N$9)*(TEXT(M125:S125,"yyyy-mm")=V125)*(M126:S126 = "★"))</f>
        <v>0</v>
      </c>
      <c r="Z125" s="135"/>
      <c r="AA125" s="135"/>
      <c r="AB125" s="132">
        <v>104</v>
      </c>
      <c r="AC125" s="141">
        <f>AI123+1</f>
        <v>46671</v>
      </c>
      <c r="AD125" s="141">
        <f t="shared" ref="AD125:AI125" si="462">AC125+1</f>
        <v>46672</v>
      </c>
      <c r="AE125" s="141">
        <f t="shared" si="462"/>
        <v>46673</v>
      </c>
      <c r="AF125" s="141">
        <f t="shared" si="462"/>
        <v>46674</v>
      </c>
      <c r="AG125" s="141">
        <f t="shared" si="462"/>
        <v>46675</v>
      </c>
      <c r="AH125" s="142">
        <f t="shared" si="462"/>
        <v>46676</v>
      </c>
      <c r="AI125" s="143">
        <f t="shared" si="462"/>
        <v>46677</v>
      </c>
      <c r="AJ125" s="68">
        <f t="shared" ref="AJ125" si="463">COUNTIF(AC126:AI126,"★")</f>
        <v>0</v>
      </c>
      <c r="AK125" s="68"/>
      <c r="AL125" s="68" t="str">
        <f>TEXT(AC125,"YYYY-MM")</f>
        <v>2027-10</v>
      </c>
      <c r="AM125" s="69" cm="1">
        <f t="array" ref="AM125">SUMPRODUCT((AC125:AI125&gt;=$N$8)*(AC125:AI125 &lt;= $N$9)*(TEXT(AC125:AI125,"yyyy-mm")=AL125)*(AC126:AI126 = "●"))</f>
        <v>0</v>
      </c>
      <c r="AN125" s="69" cm="1">
        <f t="array" ref="AN125">SUMPRODUCT((AH125:AI125&gt;=$N$8)*(AH125:AI125 &lt;= $N$9)*(TEXT(AH125:AI125,"yyyy-mm")=AL125)*(AH126:AI126 = "▲"))</f>
        <v>0</v>
      </c>
      <c r="AO125" s="69" cm="1">
        <f t="array" ref="AO125">SUMPRODUCT((AC125:AI125&gt;=$N$8)*(AC125:AI125 &lt;= $N$9)*(TEXT(AC125:AI125,"yyyy-mm")=AL125)*(AC126:AI126 = "★"))</f>
        <v>0</v>
      </c>
      <c r="AP125" s="68"/>
      <c r="AQ125" s="19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3"/>
    </row>
    <row r="126" spans="10:55" s="8" customFormat="1" ht="19.5" customHeight="1" thickBot="1" x14ac:dyDescent="0.5">
      <c r="J126" s="86"/>
      <c r="K126" s="135" t="str">
        <f t="shared" ref="K126" si="464">IF(U126&gt;=0.285,"OK","NG")</f>
        <v>NG</v>
      </c>
      <c r="L126" s="136"/>
      <c r="M126" s="144"/>
      <c r="N126" s="144"/>
      <c r="O126" s="144"/>
      <c r="P126" s="144"/>
      <c r="Q126" s="144"/>
      <c r="R126" s="145"/>
      <c r="S126" s="146"/>
      <c r="T126" s="135">
        <f t="shared" ref="T126" si="465">COUNTIF(M126:S126,"●")</f>
        <v>0</v>
      </c>
      <c r="U126" s="147">
        <f t="shared" ref="U126" si="466">IF(COUNTA(M126:S126)=0,-1,IF(OR(COUNTIF(M126:S126,"▲")&gt;6,AND(M125&lt;$N$9,$N$9&lt;S125)),0.285,IF(T125+T126=0,0,T126/(T126+T125))))</f>
        <v>-1</v>
      </c>
      <c r="V126" s="135" t="str">
        <f>TEXT(S125,"YYYY-MM")</f>
        <v>2027-05</v>
      </c>
      <c r="W126" s="140" cm="1">
        <f t="array" ref="W126">IF(V126=V125,0,SUMPRODUCT((M125:S125&gt;=$N$8)*(M125:S125 &lt;= $N$9)*(TEXT(M125:S125,"yyyy-mm")=V126)*(M126:S126 = "●")))</f>
        <v>0</v>
      </c>
      <c r="X126" s="140" cm="1">
        <f t="array" ref="X126">IF(V126=V125,0,SUMPRODUCT((M125:S125&gt;=$N$8)*(M125:S125 &lt;= $N$9)*(TEXT(M125:S125,"yyyy-mm")=V126)*(M126:S126 = "▲")))</f>
        <v>0</v>
      </c>
      <c r="Y126" s="140" cm="1">
        <f t="array" ref="Y126">IF(V126=V125,0,SUMPRODUCT((M125:S125&gt;=$N$8)*(M125:S125 &lt;= $N$9)*(TEXT(M125:S125,"yyyy-mm")=V126)*(M126:S126 = "★")))</f>
        <v>0</v>
      </c>
      <c r="Z126" s="135"/>
      <c r="AA126" s="135" t="str">
        <f t="shared" ref="AA126" si="467">IF(AK126&gt;=0.285,"OK","NG")</f>
        <v>NG</v>
      </c>
      <c r="AB126" s="136"/>
      <c r="AC126" s="144"/>
      <c r="AD126" s="144"/>
      <c r="AE126" s="144"/>
      <c r="AF126" s="144"/>
      <c r="AG126" s="144"/>
      <c r="AH126" s="145"/>
      <c r="AI126" s="146"/>
      <c r="AJ126" s="68">
        <f t="shared" ref="AJ126" si="468">COUNTIF(AC126:AI126,"●")</f>
        <v>0</v>
      </c>
      <c r="AK126" s="70">
        <f t="shared" ref="AK126" si="469">IF(COUNTA(AC126:AI126)=0,-1,IF(OR(COUNTIF(AC126:AI126,"▲")&gt;6,AND(AC125&lt;$N$9,$N$9&lt;AI125)),0.285,IF(AJ125+AJ126=0,0,AJ126/(AJ126+AJ125))))</f>
        <v>-1</v>
      </c>
      <c r="AL126" s="68" t="str">
        <f>TEXT(AI125,"YYYY-MM")</f>
        <v>2027-10</v>
      </c>
      <c r="AM126" s="69" cm="1">
        <f t="array" ref="AM126">IF(AL126=AL125,0,SUMPRODUCT((AC125:AI125&gt;=$N$8)*(AC125:AI125 &lt;= $N$9)*(TEXT(AC125:AI125,"yyyy-mm")=AL126)*(AC126:AI126 = "●")))</f>
        <v>0</v>
      </c>
      <c r="AN126" s="69" cm="1">
        <f t="array" ref="AN126">IF(AL126=AL125,0,SUMPRODUCT((AC125:AI125&gt;=$N$8)*(AC125:AI125 &lt;= $N$9)*(TEXT(AC125:AI125,"yyyy-mm")=AL126)*(AC126:AI126 = "▲")))</f>
        <v>0</v>
      </c>
      <c r="AO126" s="69" cm="1">
        <f t="array" ref="AO126">IF(AL126=AL125,0,SUMPRODUCT((AC125:AI125&gt;=$N$8)*(AC125:AI125 &lt;= $N$9)*(TEXT(AC125:AI125,"yyyy-mm")=AL126)*(AC126:AI126 = "★")))</f>
        <v>0</v>
      </c>
      <c r="AP126" s="68"/>
      <c r="AQ126" s="19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3"/>
    </row>
    <row r="127" spans="10:55" s="8" customFormat="1" ht="19.5" customHeight="1" x14ac:dyDescent="0.45">
      <c r="J127" s="86"/>
      <c r="K127" s="135"/>
      <c r="L127" s="132">
        <v>84</v>
      </c>
      <c r="M127" s="141">
        <f>S125+1</f>
        <v>46531</v>
      </c>
      <c r="N127" s="141">
        <f t="shared" ref="N127:S127" si="470">M127+1</f>
        <v>46532</v>
      </c>
      <c r="O127" s="141">
        <f t="shared" si="470"/>
        <v>46533</v>
      </c>
      <c r="P127" s="141">
        <f t="shared" si="470"/>
        <v>46534</v>
      </c>
      <c r="Q127" s="141">
        <f t="shared" si="470"/>
        <v>46535</v>
      </c>
      <c r="R127" s="142">
        <f t="shared" si="470"/>
        <v>46536</v>
      </c>
      <c r="S127" s="143">
        <f t="shared" si="470"/>
        <v>46537</v>
      </c>
      <c r="T127" s="135">
        <f t="shared" ref="T127" si="471">COUNTIF(M128:S128,"★")</f>
        <v>0</v>
      </c>
      <c r="U127" s="135"/>
      <c r="V127" s="135" t="str">
        <f>TEXT(M127,"YYYY-MM")</f>
        <v>2027-05</v>
      </c>
      <c r="W127" s="140" cm="1">
        <f t="array" ref="W127">SUMPRODUCT((M127:S127&gt;=$N$8)*(M127:S127 &lt;= $N$9)*(TEXT(M127:S127,"yyyy-mm")=V127)*(M128:S128 = "●"))</f>
        <v>0</v>
      </c>
      <c r="X127" s="140" cm="1">
        <f t="array" ref="X127">SUMPRODUCT((R127:S127&gt;=$N$8)*(R127:S127 &lt;= $N$9)*(TEXT(R127:S127,"yyyy-mm")=V127)*(R128:S128 = "▲"))</f>
        <v>0</v>
      </c>
      <c r="Y127" s="140" cm="1">
        <f t="array" ref="Y127">SUMPRODUCT((M127:S127&gt;=$N$8)*(M127:S127 &lt;= $N$9)*(TEXT(M127:S127,"yyyy-mm")=V127)*(M128:S128 = "★"))</f>
        <v>0</v>
      </c>
      <c r="Z127" s="135"/>
      <c r="AA127" s="135"/>
      <c r="AB127" s="132">
        <v>105</v>
      </c>
      <c r="AC127" s="141">
        <f>AI125+1</f>
        <v>46678</v>
      </c>
      <c r="AD127" s="141">
        <f t="shared" ref="AD127:AI127" si="472">AC127+1</f>
        <v>46679</v>
      </c>
      <c r="AE127" s="141">
        <f t="shared" si="472"/>
        <v>46680</v>
      </c>
      <c r="AF127" s="141">
        <f t="shared" si="472"/>
        <v>46681</v>
      </c>
      <c r="AG127" s="141">
        <f t="shared" si="472"/>
        <v>46682</v>
      </c>
      <c r="AH127" s="142">
        <f t="shared" si="472"/>
        <v>46683</v>
      </c>
      <c r="AI127" s="143">
        <f t="shared" si="472"/>
        <v>46684</v>
      </c>
      <c r="AJ127" s="68">
        <f t="shared" ref="AJ127" si="473">COUNTIF(AC128:AI128,"★")</f>
        <v>0</v>
      </c>
      <c r="AK127" s="68"/>
      <c r="AL127" s="68" t="str">
        <f>TEXT(AC127,"YYYY-MM")</f>
        <v>2027-10</v>
      </c>
      <c r="AM127" s="69" cm="1">
        <f t="array" ref="AM127">SUMPRODUCT((AC127:AI127&gt;=$N$8)*(AC127:AI127 &lt;= $N$9)*(TEXT(AC127:AI127,"yyyy-mm")=AL127)*(AC128:AI128 = "●"))</f>
        <v>0</v>
      </c>
      <c r="AN127" s="69" cm="1">
        <f t="array" ref="AN127">SUMPRODUCT((AH127:AI127&gt;=$N$8)*(AH127:AI127 &lt;= $N$9)*(TEXT(AH127:AI127,"yyyy-mm")=AL127)*(AH128:AI128 = "▲"))</f>
        <v>0</v>
      </c>
      <c r="AO127" s="69" cm="1">
        <f t="array" ref="AO127">SUMPRODUCT((AC127:AI127&gt;=$N$8)*(AC127:AI127 &lt;= $N$9)*(TEXT(AC127:AI127,"yyyy-mm")=AL127)*(AC128:AI128 = "★"))</f>
        <v>0</v>
      </c>
      <c r="AP127" s="68"/>
      <c r="AQ127" s="19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3"/>
    </row>
    <row r="128" spans="10:55" s="8" customFormat="1" ht="19.5" customHeight="1" thickBot="1" x14ac:dyDescent="0.5">
      <c r="J128" s="86"/>
      <c r="K128" s="135" t="str">
        <f t="shared" ref="K128" si="474">IF(U128&gt;=0.285,"OK","NG")</f>
        <v>NG</v>
      </c>
      <c r="L128" s="136"/>
      <c r="M128" s="144"/>
      <c r="N128" s="144"/>
      <c r="O128" s="144"/>
      <c r="P128" s="144"/>
      <c r="Q128" s="144"/>
      <c r="R128" s="145"/>
      <c r="S128" s="146"/>
      <c r="T128" s="135">
        <f t="shared" ref="T128" si="475">COUNTIF(M128:S128,"●")</f>
        <v>0</v>
      </c>
      <c r="U128" s="147">
        <f t="shared" ref="U128" si="476">IF(COUNTA(M128:S128)=0,-1,IF(OR(COUNTIF(M128:S128,"▲")&gt;6,AND(M127&lt;$N$9,$N$9&lt;S127)),0.285,IF(T127+T128=0,0,T128/(T128+T127))))</f>
        <v>-1</v>
      </c>
      <c r="V128" s="135" t="str">
        <f>TEXT(S127,"YYYY-MM")</f>
        <v>2027-05</v>
      </c>
      <c r="W128" s="140" cm="1">
        <f t="array" ref="W128">IF(V128=V127,0,SUMPRODUCT((M127:S127&gt;=$N$8)*(M127:S127 &lt;= $N$9)*(TEXT(M127:S127,"yyyy-mm")=V128)*(M128:S128 = "●")))</f>
        <v>0</v>
      </c>
      <c r="X128" s="140" cm="1">
        <f t="array" ref="X128">IF(V128=V127,0,SUMPRODUCT((M127:S127&gt;=$N$8)*(M127:S127 &lt;= $N$9)*(TEXT(M127:S127,"yyyy-mm")=V128)*(M128:S128 = "▲")))</f>
        <v>0</v>
      </c>
      <c r="Y128" s="140" cm="1">
        <f t="array" ref="Y128">IF(V128=V127,0,SUMPRODUCT((M127:S127&gt;=$N$8)*(M127:S127 &lt;= $N$9)*(TEXT(M127:S127,"yyyy-mm")=V128)*(M128:S128 = "★")))</f>
        <v>0</v>
      </c>
      <c r="Z128" s="135"/>
      <c r="AA128" s="135" t="str">
        <f t="shared" ref="AA128" si="477">IF(AK128&gt;=0.285,"OK","NG")</f>
        <v>NG</v>
      </c>
      <c r="AB128" s="136"/>
      <c r="AC128" s="144"/>
      <c r="AD128" s="144"/>
      <c r="AE128" s="144"/>
      <c r="AF128" s="144"/>
      <c r="AG128" s="144"/>
      <c r="AH128" s="145"/>
      <c r="AI128" s="146"/>
      <c r="AJ128" s="68">
        <f t="shared" ref="AJ128" si="478">COUNTIF(AC128:AI128,"●")</f>
        <v>0</v>
      </c>
      <c r="AK128" s="70">
        <f t="shared" ref="AK128" si="479">IF(COUNTA(AC128:AI128)=0,-1,IF(OR(COUNTIF(AC128:AI128,"▲")&gt;6,AND(AC127&lt;$N$9,$N$9&lt;AI127)),0.285,IF(AJ127+AJ128=0,0,AJ128/(AJ128+AJ127))))</f>
        <v>-1</v>
      </c>
      <c r="AL128" s="68" t="str">
        <f>TEXT(AI127,"YYYY-MM")</f>
        <v>2027-10</v>
      </c>
      <c r="AM128" s="69" cm="1">
        <f t="array" ref="AM128">IF(AL128=AL127,0,SUMPRODUCT((AC127:AI127&gt;=$N$8)*(AC127:AI127 &lt;= $N$9)*(TEXT(AC127:AI127,"yyyy-mm")=AL128)*(AC128:AI128 = "●")))</f>
        <v>0</v>
      </c>
      <c r="AN128" s="69" cm="1">
        <f t="array" ref="AN128">IF(AL128=AL127,0,SUMPRODUCT((AC127:AI127&gt;=$N$8)*(AC127:AI127 &lt;= $N$9)*(TEXT(AC127:AI127,"yyyy-mm")=AL128)*(AC128:AI128 = "▲")))</f>
        <v>0</v>
      </c>
      <c r="AO128" s="69" cm="1">
        <f t="array" ref="AO128">IF(AL128=AL127,0,SUMPRODUCT((AC127:AI127&gt;=$N$8)*(AC127:AI127 &lt;= $N$9)*(TEXT(AC127:AI127,"yyyy-mm")=AL128)*(AC128:AI128 = "★")))</f>
        <v>0</v>
      </c>
      <c r="AP128" s="68"/>
      <c r="AQ128" s="19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3"/>
    </row>
    <row r="129" spans="10:55" s="8" customFormat="1" ht="19.5" customHeight="1" x14ac:dyDescent="0.45">
      <c r="J129" s="86"/>
      <c r="K129" s="135"/>
      <c r="L129" s="132">
        <v>85</v>
      </c>
      <c r="M129" s="141">
        <f>S127+1</f>
        <v>46538</v>
      </c>
      <c r="N129" s="141">
        <f t="shared" ref="N129:S129" si="480">M129+1</f>
        <v>46539</v>
      </c>
      <c r="O129" s="141">
        <f t="shared" si="480"/>
        <v>46540</v>
      </c>
      <c r="P129" s="141">
        <f t="shared" si="480"/>
        <v>46541</v>
      </c>
      <c r="Q129" s="141">
        <f t="shared" si="480"/>
        <v>46542</v>
      </c>
      <c r="R129" s="142">
        <f t="shared" si="480"/>
        <v>46543</v>
      </c>
      <c r="S129" s="143">
        <f t="shared" si="480"/>
        <v>46544</v>
      </c>
      <c r="T129" s="135">
        <f t="shared" ref="T129" si="481">COUNTIF(M130:S130,"★")</f>
        <v>0</v>
      </c>
      <c r="U129" s="135"/>
      <c r="V129" s="135" t="str">
        <f>TEXT(M129,"YYYY-MM")</f>
        <v>2027-05</v>
      </c>
      <c r="W129" s="140" cm="1">
        <f t="array" ref="W129">SUMPRODUCT((M129:S129&gt;=$N$8)*(M129:S129 &lt;= $N$9)*(TEXT(M129:S129,"yyyy-mm")=V129)*(M130:S130 = "●"))</f>
        <v>0</v>
      </c>
      <c r="X129" s="140" cm="1">
        <f t="array" ref="X129">SUMPRODUCT((R129:S129&gt;=$N$8)*(R129:S129 &lt;= $N$9)*(TEXT(R129:S129,"yyyy-mm")=V129)*(R130:S130 = "▲"))</f>
        <v>0</v>
      </c>
      <c r="Y129" s="140" cm="1">
        <f t="array" ref="Y129">SUMPRODUCT((M129:S129&gt;=$N$8)*(M129:S129 &lt;= $N$9)*(TEXT(M129:S129,"yyyy-mm")=V129)*(M130:S130 = "★"))</f>
        <v>0</v>
      </c>
      <c r="Z129" s="135"/>
      <c r="AA129" s="135"/>
      <c r="AB129" s="132">
        <v>106</v>
      </c>
      <c r="AC129" s="141">
        <f>AI127+1</f>
        <v>46685</v>
      </c>
      <c r="AD129" s="141">
        <f t="shared" ref="AD129:AI129" si="482">AC129+1</f>
        <v>46686</v>
      </c>
      <c r="AE129" s="141">
        <f t="shared" si="482"/>
        <v>46687</v>
      </c>
      <c r="AF129" s="141">
        <f t="shared" si="482"/>
        <v>46688</v>
      </c>
      <c r="AG129" s="141">
        <f t="shared" si="482"/>
        <v>46689</v>
      </c>
      <c r="AH129" s="142">
        <f t="shared" si="482"/>
        <v>46690</v>
      </c>
      <c r="AI129" s="143">
        <f t="shared" si="482"/>
        <v>46691</v>
      </c>
      <c r="AJ129" s="68">
        <f t="shared" ref="AJ129" si="483">COUNTIF(AC130:AI130,"★")</f>
        <v>0</v>
      </c>
      <c r="AK129" s="68"/>
      <c r="AL129" s="68" t="str">
        <f>TEXT(AC129,"YYYY-MM")</f>
        <v>2027-10</v>
      </c>
      <c r="AM129" s="69" cm="1">
        <f t="array" ref="AM129">SUMPRODUCT((AC129:AI129&gt;=$N$8)*(AC129:AI129 &lt;= $N$9)*(TEXT(AC129:AI129,"yyyy-mm")=AL129)*(AC130:AI130 = "●"))</f>
        <v>0</v>
      </c>
      <c r="AN129" s="69" cm="1">
        <f t="array" ref="AN129">SUMPRODUCT((AH129:AI129&gt;=$N$8)*(AH129:AI129 &lt;= $N$9)*(TEXT(AH129:AI129,"yyyy-mm")=AL129)*(AH130:AI130 = "▲"))</f>
        <v>0</v>
      </c>
      <c r="AO129" s="69" cm="1">
        <f t="array" ref="AO129">SUMPRODUCT((AC129:AI129&gt;=$N$8)*(AC129:AI129 &lt;= $N$9)*(TEXT(AC129:AI129,"yyyy-mm")=AL129)*(AC130:AI130 = "★"))</f>
        <v>0</v>
      </c>
      <c r="AP129" s="68"/>
      <c r="AQ129" s="19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3"/>
    </row>
    <row r="130" spans="10:55" s="8" customFormat="1" ht="19.5" customHeight="1" thickBot="1" x14ac:dyDescent="0.5">
      <c r="J130" s="86"/>
      <c r="K130" s="135" t="str">
        <f t="shared" ref="K130" si="484">IF(U130&gt;=0.285,"OK","NG")</f>
        <v>NG</v>
      </c>
      <c r="L130" s="136"/>
      <c r="M130" s="144"/>
      <c r="N130" s="144"/>
      <c r="O130" s="144"/>
      <c r="P130" s="144"/>
      <c r="Q130" s="144"/>
      <c r="R130" s="145"/>
      <c r="S130" s="146"/>
      <c r="T130" s="135">
        <f t="shared" ref="T130" si="485">COUNTIF(M130:S130,"●")</f>
        <v>0</v>
      </c>
      <c r="U130" s="147">
        <f t="shared" ref="U130" si="486">IF(COUNTA(M130:S130)=0,-1,IF(OR(COUNTIF(M130:S130,"▲")&gt;6,AND(M129&lt;$N$9,$N$9&lt;S129)),0.285,IF(T129+T130=0,0,T130/(T130+T129))))</f>
        <v>-1</v>
      </c>
      <c r="V130" s="135" t="str">
        <f>TEXT(S129,"YYYY-MM")</f>
        <v>2027-06</v>
      </c>
      <c r="W130" s="140" cm="1">
        <f t="array" ref="W130">IF(V130=V129,0,SUMPRODUCT((M129:S129&gt;=$N$8)*(M129:S129 &lt;= $N$9)*(TEXT(M129:S129,"yyyy-mm")=V130)*(M130:S130 = "●")))</f>
        <v>0</v>
      </c>
      <c r="X130" s="140" cm="1">
        <f t="array" ref="X130">IF(V130=V129,0,SUMPRODUCT((M129:S129&gt;=$N$8)*(M129:S129 &lt;= $N$9)*(TEXT(M129:S129,"yyyy-mm")=V130)*(M130:S130 = "▲")))</f>
        <v>0</v>
      </c>
      <c r="Y130" s="140" cm="1">
        <f t="array" ref="Y130">IF(V130=V129,0,SUMPRODUCT((M129:S129&gt;=$N$8)*(M129:S129 &lt;= $N$9)*(TEXT(M129:S129,"yyyy-mm")=V130)*(M130:S130 = "★")))</f>
        <v>0</v>
      </c>
      <c r="Z130" s="135"/>
      <c r="AA130" s="135" t="str">
        <f t="shared" ref="AA130" si="487">IF(AK130&gt;=0.285,"OK","NG")</f>
        <v>NG</v>
      </c>
      <c r="AB130" s="136"/>
      <c r="AC130" s="144"/>
      <c r="AD130" s="144"/>
      <c r="AE130" s="144"/>
      <c r="AF130" s="144"/>
      <c r="AG130" s="144"/>
      <c r="AH130" s="145"/>
      <c r="AI130" s="146"/>
      <c r="AJ130" s="68">
        <f t="shared" ref="AJ130" si="488">COUNTIF(AC130:AI130,"●")</f>
        <v>0</v>
      </c>
      <c r="AK130" s="70">
        <f t="shared" ref="AK130" si="489">IF(COUNTA(AC130:AI130)=0,-1,IF(OR(COUNTIF(AC130:AI130,"▲")&gt;6,AND(AC129&lt;$N$9,$N$9&lt;AI129)),0.285,IF(AJ129+AJ130=0,0,AJ130/(AJ130+AJ129))))</f>
        <v>-1</v>
      </c>
      <c r="AL130" s="68" t="str">
        <f>TEXT(AI129,"YYYY-MM")</f>
        <v>2027-10</v>
      </c>
      <c r="AM130" s="69" cm="1">
        <f t="array" ref="AM130">IF(AL130=AL129,0,SUMPRODUCT((AC129:AI129&gt;=$N$8)*(AC129:AI129 &lt;= $N$9)*(TEXT(AC129:AI129,"yyyy-mm")=AL130)*(AC130:AI130 = "●")))</f>
        <v>0</v>
      </c>
      <c r="AN130" s="69" cm="1">
        <f t="array" ref="AN130">IF(AL130=AL129,0,SUMPRODUCT((AC129:AI129&gt;=$N$8)*(AC129:AI129 &lt;= $N$9)*(TEXT(AC129:AI129,"yyyy-mm")=AL130)*(AC130:AI130 = "▲")))</f>
        <v>0</v>
      </c>
      <c r="AO130" s="69" cm="1">
        <f t="array" ref="AO130">IF(AL130=AL129,0,SUMPRODUCT((AC129:AI129&gt;=$N$8)*(AC129:AI129 &lt;= $N$9)*(TEXT(AC129:AI129,"yyyy-mm")=AL130)*(AC130:AI130 = "★")))</f>
        <v>0</v>
      </c>
      <c r="AP130" s="68"/>
      <c r="AQ130" s="19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3"/>
    </row>
    <row r="131" spans="10:55" s="8" customFormat="1" ht="19.5" customHeight="1" x14ac:dyDescent="0.45">
      <c r="J131" s="86"/>
      <c r="K131" s="135"/>
      <c r="L131" s="132">
        <v>86</v>
      </c>
      <c r="M131" s="141">
        <f>S129+1</f>
        <v>46545</v>
      </c>
      <c r="N131" s="141">
        <f t="shared" ref="N131:S131" si="490">M131+1</f>
        <v>46546</v>
      </c>
      <c r="O131" s="141">
        <f t="shared" si="490"/>
        <v>46547</v>
      </c>
      <c r="P131" s="141">
        <f t="shared" si="490"/>
        <v>46548</v>
      </c>
      <c r="Q131" s="141">
        <f t="shared" si="490"/>
        <v>46549</v>
      </c>
      <c r="R131" s="142">
        <f t="shared" si="490"/>
        <v>46550</v>
      </c>
      <c r="S131" s="143">
        <f t="shared" si="490"/>
        <v>46551</v>
      </c>
      <c r="T131" s="135">
        <f t="shared" ref="T131" si="491">COUNTIF(M132:S132,"★")</f>
        <v>0</v>
      </c>
      <c r="U131" s="135"/>
      <c r="V131" s="135" t="str">
        <f>TEXT(M131,"YYYY-MM")</f>
        <v>2027-06</v>
      </c>
      <c r="W131" s="140" cm="1">
        <f t="array" ref="W131">SUMPRODUCT((M131:S131&gt;=$N$8)*(M131:S131 &lt;= $N$9)*(TEXT(M131:S131,"yyyy-mm")=V131)*(M132:S132 = "●"))</f>
        <v>0</v>
      </c>
      <c r="X131" s="140" cm="1">
        <f t="array" ref="X131">SUMPRODUCT((R131:S131&gt;=$N$8)*(R131:S131 &lt;= $N$9)*(TEXT(R131:S131,"yyyy-mm")=V131)*(R132:S132 = "▲"))</f>
        <v>0</v>
      </c>
      <c r="Y131" s="140" cm="1">
        <f t="array" ref="Y131">SUMPRODUCT((M131:S131&gt;=$N$8)*(M131:S131 &lt;= $N$9)*(TEXT(M131:S131,"yyyy-mm")=V131)*(M132:S132 = "★"))</f>
        <v>0</v>
      </c>
      <c r="Z131" s="135"/>
      <c r="AA131" s="135"/>
      <c r="AB131" s="132">
        <v>107</v>
      </c>
      <c r="AC131" s="141">
        <f>AI129+1</f>
        <v>46692</v>
      </c>
      <c r="AD131" s="141">
        <f t="shared" ref="AD131:AI131" si="492">AC131+1</f>
        <v>46693</v>
      </c>
      <c r="AE131" s="141">
        <f t="shared" si="492"/>
        <v>46694</v>
      </c>
      <c r="AF131" s="141">
        <f t="shared" si="492"/>
        <v>46695</v>
      </c>
      <c r="AG131" s="141">
        <f t="shared" si="492"/>
        <v>46696</v>
      </c>
      <c r="AH131" s="142">
        <f t="shared" si="492"/>
        <v>46697</v>
      </c>
      <c r="AI131" s="143">
        <f t="shared" si="492"/>
        <v>46698</v>
      </c>
      <c r="AJ131" s="68">
        <f t="shared" ref="AJ131" si="493">COUNTIF(AC132:AI132,"★")</f>
        <v>0</v>
      </c>
      <c r="AK131" s="68"/>
      <c r="AL131" s="68" t="str">
        <f>TEXT(AC131,"YYYY-MM")</f>
        <v>2027-11</v>
      </c>
      <c r="AM131" s="69" cm="1">
        <f t="array" ref="AM131">SUMPRODUCT((AC131:AI131&gt;=$N$8)*(AC131:AI131 &lt;= $N$9)*(TEXT(AC131:AI131,"yyyy-mm")=AL131)*(AC132:AI132 = "●"))</f>
        <v>0</v>
      </c>
      <c r="AN131" s="69" cm="1">
        <f t="array" ref="AN131">SUMPRODUCT((AH131:AI131&gt;=$N$8)*(AH131:AI131 &lt;= $N$9)*(TEXT(AH131:AI131,"yyyy-mm")=AL131)*(AH132:AI132 = "▲"))</f>
        <v>0</v>
      </c>
      <c r="AO131" s="69" cm="1">
        <f t="array" ref="AO131">SUMPRODUCT((AC131:AI131&gt;=$N$8)*(AC131:AI131 &lt;= $N$9)*(TEXT(AC131:AI131,"yyyy-mm")=AL131)*(AC132:AI132 = "★"))</f>
        <v>0</v>
      </c>
      <c r="AP131" s="68"/>
      <c r="AQ131" s="19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3"/>
    </row>
    <row r="132" spans="10:55" s="8" customFormat="1" ht="19.5" customHeight="1" thickBot="1" x14ac:dyDescent="0.5">
      <c r="J132" s="86"/>
      <c r="K132" s="135" t="str">
        <f t="shared" ref="K132" si="494">IF(U132&gt;=0.285,"OK","NG")</f>
        <v>NG</v>
      </c>
      <c r="L132" s="136"/>
      <c r="M132" s="144"/>
      <c r="N132" s="144"/>
      <c r="O132" s="144"/>
      <c r="P132" s="144"/>
      <c r="Q132" s="144"/>
      <c r="R132" s="145"/>
      <c r="S132" s="146"/>
      <c r="T132" s="135">
        <f t="shared" ref="T132" si="495">COUNTIF(M132:S132,"●")</f>
        <v>0</v>
      </c>
      <c r="U132" s="147">
        <f t="shared" ref="U132" si="496">IF(COUNTA(M132:S132)=0,-1,IF(OR(COUNTIF(M132:S132,"▲")&gt;6,AND(M131&lt;$N$9,$N$9&lt;S131)),0.285,IF(T131+T132=0,0,T132/(T132+T131))))</f>
        <v>-1</v>
      </c>
      <c r="V132" s="135" t="str">
        <f>TEXT(S131,"YYYY-MM")</f>
        <v>2027-06</v>
      </c>
      <c r="W132" s="140" cm="1">
        <f t="array" ref="W132">IF(V132=V131,0,SUMPRODUCT((M131:S131&gt;=$N$8)*(M131:S131 &lt;= $N$9)*(TEXT(M131:S131,"yyyy-mm")=V132)*(M132:S132 = "●")))</f>
        <v>0</v>
      </c>
      <c r="X132" s="140" cm="1">
        <f t="array" ref="X132">IF(V132=V131,0,SUMPRODUCT((M131:S131&gt;=$N$8)*(M131:S131 &lt;= $N$9)*(TEXT(M131:S131,"yyyy-mm")=V132)*(M132:S132 = "▲")))</f>
        <v>0</v>
      </c>
      <c r="Y132" s="140" cm="1">
        <f t="array" ref="Y132">IF(V132=V131,0,SUMPRODUCT((M131:S131&gt;=$N$8)*(M131:S131 &lt;= $N$9)*(TEXT(M131:S131,"yyyy-mm")=V132)*(M132:S132 = "★")))</f>
        <v>0</v>
      </c>
      <c r="Z132" s="135"/>
      <c r="AA132" s="135" t="str">
        <f t="shared" ref="AA132" si="497">IF(AK132&gt;=0.285,"OK","NG")</f>
        <v>NG</v>
      </c>
      <c r="AB132" s="136"/>
      <c r="AC132" s="144"/>
      <c r="AD132" s="144"/>
      <c r="AE132" s="144"/>
      <c r="AF132" s="144"/>
      <c r="AG132" s="144"/>
      <c r="AH132" s="145"/>
      <c r="AI132" s="146"/>
      <c r="AJ132" s="68">
        <f t="shared" ref="AJ132" si="498">COUNTIF(AC132:AI132,"●")</f>
        <v>0</v>
      </c>
      <c r="AK132" s="70">
        <f t="shared" ref="AK132" si="499">IF(COUNTA(AC132:AI132)=0,-1,IF(OR(COUNTIF(AC132:AI132,"▲")&gt;6,AND(AC131&lt;$N$9,$N$9&lt;AI131)),0.285,IF(AJ131+AJ132=0,0,AJ132/(AJ132+AJ131))))</f>
        <v>-1</v>
      </c>
      <c r="AL132" s="68" t="str">
        <f>TEXT(AI131,"YYYY-MM")</f>
        <v>2027-11</v>
      </c>
      <c r="AM132" s="69" cm="1">
        <f t="array" ref="AM132">IF(AL132=AL131,0,SUMPRODUCT((AC131:AI131&gt;=$N$8)*(AC131:AI131 &lt;= $N$9)*(TEXT(AC131:AI131,"yyyy-mm")=AL132)*(AC132:AI132 = "●")))</f>
        <v>0</v>
      </c>
      <c r="AN132" s="69" cm="1">
        <f t="array" ref="AN132">IF(AL132=AL131,0,SUMPRODUCT((AC131:AI131&gt;=$N$8)*(AC131:AI131 &lt;= $N$9)*(TEXT(AC131:AI131,"yyyy-mm")=AL132)*(AC132:AI132 = "▲")))</f>
        <v>0</v>
      </c>
      <c r="AO132" s="69" cm="1">
        <f t="array" ref="AO132">IF(AL132=AL131,0,SUMPRODUCT((AC131:AI131&gt;=$N$8)*(AC131:AI131 &lt;= $N$9)*(TEXT(AC131:AI131,"yyyy-mm")=AL132)*(AC132:AI132 = "★")))</f>
        <v>0</v>
      </c>
      <c r="AP132" s="68"/>
      <c r="AQ132" s="19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3"/>
    </row>
    <row r="133" spans="10:55" s="8" customFormat="1" ht="19.5" customHeight="1" x14ac:dyDescent="0.45">
      <c r="J133" s="86"/>
      <c r="K133" s="135"/>
      <c r="L133" s="132">
        <v>87</v>
      </c>
      <c r="M133" s="141">
        <f>S131+1</f>
        <v>46552</v>
      </c>
      <c r="N133" s="141">
        <f t="shared" ref="N133:S133" si="500">M133+1</f>
        <v>46553</v>
      </c>
      <c r="O133" s="141">
        <f t="shared" si="500"/>
        <v>46554</v>
      </c>
      <c r="P133" s="141">
        <f t="shared" si="500"/>
        <v>46555</v>
      </c>
      <c r="Q133" s="141">
        <f t="shared" si="500"/>
        <v>46556</v>
      </c>
      <c r="R133" s="142">
        <f t="shared" si="500"/>
        <v>46557</v>
      </c>
      <c r="S133" s="143">
        <f t="shared" si="500"/>
        <v>46558</v>
      </c>
      <c r="T133" s="135">
        <f t="shared" ref="T133" si="501">COUNTIF(M134:S134,"★")</f>
        <v>0</v>
      </c>
      <c r="U133" s="135"/>
      <c r="V133" s="135" t="str">
        <f>TEXT(M133,"YYYY-MM")</f>
        <v>2027-06</v>
      </c>
      <c r="W133" s="140" cm="1">
        <f t="array" ref="W133">SUMPRODUCT((M133:S133&gt;=$N$8)*(M133:S133 &lt;= $N$9)*(TEXT(M133:S133,"yyyy-mm")=V133)*(M134:S134 = "●"))</f>
        <v>0</v>
      </c>
      <c r="X133" s="140" cm="1">
        <f t="array" ref="X133">SUMPRODUCT((R133:S133&gt;=$N$8)*(R133:S133 &lt;= $N$9)*(TEXT(R133:S133,"yyyy-mm")=V133)*(R134:S134 = "▲"))</f>
        <v>0</v>
      </c>
      <c r="Y133" s="140" cm="1">
        <f t="array" ref="Y133">SUMPRODUCT((M133:S133&gt;=$N$8)*(M133:S133 &lt;= $N$9)*(TEXT(M133:S133,"yyyy-mm")=V133)*(M134:S134 = "★"))</f>
        <v>0</v>
      </c>
      <c r="Z133" s="135"/>
      <c r="AA133" s="135"/>
      <c r="AB133" s="132">
        <v>108</v>
      </c>
      <c r="AC133" s="141">
        <f>AI131+1</f>
        <v>46699</v>
      </c>
      <c r="AD133" s="141">
        <f t="shared" ref="AD133:AI133" si="502">AC133+1</f>
        <v>46700</v>
      </c>
      <c r="AE133" s="141">
        <f t="shared" si="502"/>
        <v>46701</v>
      </c>
      <c r="AF133" s="141">
        <f t="shared" si="502"/>
        <v>46702</v>
      </c>
      <c r="AG133" s="141">
        <f t="shared" si="502"/>
        <v>46703</v>
      </c>
      <c r="AH133" s="142">
        <f t="shared" si="502"/>
        <v>46704</v>
      </c>
      <c r="AI133" s="143">
        <f t="shared" si="502"/>
        <v>46705</v>
      </c>
      <c r="AJ133" s="68">
        <f t="shared" ref="AJ133" si="503">COUNTIF(AC134:AI134,"★")</f>
        <v>0</v>
      </c>
      <c r="AK133" s="68"/>
      <c r="AL133" s="68" t="str">
        <f>TEXT(AC133,"YYYY-MM")</f>
        <v>2027-11</v>
      </c>
      <c r="AM133" s="69" cm="1">
        <f t="array" ref="AM133">SUMPRODUCT((AC133:AI133&gt;=$N$8)*(AC133:AI133 &lt;= $N$9)*(TEXT(AC133:AI133,"yyyy-mm")=AL133)*(AC134:AI134 = "●"))</f>
        <v>0</v>
      </c>
      <c r="AN133" s="69" cm="1">
        <f t="array" ref="AN133">SUMPRODUCT((AH133:AI133&gt;=$N$8)*(AH133:AI133 &lt;= $N$9)*(TEXT(AH133:AI133,"yyyy-mm")=AL133)*(AH134:AI134 = "▲"))</f>
        <v>0</v>
      </c>
      <c r="AO133" s="69" cm="1">
        <f t="array" ref="AO133">SUMPRODUCT((AC133:AI133&gt;=$N$8)*(AC133:AI133 &lt;= $N$9)*(TEXT(AC133:AI133,"yyyy-mm")=AL133)*(AC134:AI134 = "★"))</f>
        <v>0</v>
      </c>
      <c r="AP133" s="68"/>
      <c r="AQ133" s="19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3"/>
    </row>
    <row r="134" spans="10:55" s="8" customFormat="1" ht="19.5" customHeight="1" thickBot="1" x14ac:dyDescent="0.5">
      <c r="J134" s="86"/>
      <c r="K134" s="135" t="str">
        <f t="shared" ref="K134" si="504">IF(U134&gt;=0.285,"OK","NG")</f>
        <v>NG</v>
      </c>
      <c r="L134" s="136"/>
      <c r="M134" s="144"/>
      <c r="N134" s="144"/>
      <c r="O134" s="144"/>
      <c r="P134" s="144"/>
      <c r="Q134" s="144"/>
      <c r="R134" s="145"/>
      <c r="S134" s="146"/>
      <c r="T134" s="135">
        <f t="shared" ref="T134" si="505">COUNTIF(M134:S134,"●")</f>
        <v>0</v>
      </c>
      <c r="U134" s="147">
        <f t="shared" ref="U134" si="506">IF(COUNTA(M134:S134)=0,-1,IF(OR(COUNTIF(M134:S134,"▲")&gt;6,AND(M133&lt;$N$9,$N$9&lt;S133)),0.285,IF(T133+T134=0,0,T134/(T134+T133))))</f>
        <v>-1</v>
      </c>
      <c r="V134" s="135" t="str">
        <f>TEXT(S133,"YYYY-MM")</f>
        <v>2027-06</v>
      </c>
      <c r="W134" s="140" cm="1">
        <f t="array" ref="W134">IF(V134=V133,0,SUMPRODUCT((M133:S133&gt;=$N$8)*(M133:S133 &lt;= $N$9)*(TEXT(M133:S133,"yyyy-mm")=V134)*(M134:S134 = "●")))</f>
        <v>0</v>
      </c>
      <c r="X134" s="140" cm="1">
        <f t="array" ref="X134">IF(V134=V133,0,SUMPRODUCT((M133:S133&gt;=$N$8)*(M133:S133 &lt;= $N$9)*(TEXT(M133:S133,"yyyy-mm")=V134)*(M134:S134 = "▲")))</f>
        <v>0</v>
      </c>
      <c r="Y134" s="140" cm="1">
        <f t="array" ref="Y134">IF(V134=V133,0,SUMPRODUCT((M133:S133&gt;=$N$8)*(M133:S133 &lt;= $N$9)*(TEXT(M133:S133,"yyyy-mm")=V134)*(M134:S134 = "★")))</f>
        <v>0</v>
      </c>
      <c r="Z134" s="135"/>
      <c r="AA134" s="135" t="str">
        <f t="shared" ref="AA134" si="507">IF(AK134&gt;=0.285,"OK","NG")</f>
        <v>NG</v>
      </c>
      <c r="AB134" s="136"/>
      <c r="AC134" s="144"/>
      <c r="AD134" s="144"/>
      <c r="AE134" s="144"/>
      <c r="AF134" s="144"/>
      <c r="AG134" s="144"/>
      <c r="AH134" s="145"/>
      <c r="AI134" s="146"/>
      <c r="AJ134" s="68">
        <f t="shared" ref="AJ134" si="508">COUNTIF(AC134:AI134,"●")</f>
        <v>0</v>
      </c>
      <c r="AK134" s="70">
        <f t="shared" ref="AK134" si="509">IF(COUNTA(AC134:AI134)=0,-1,IF(OR(COUNTIF(AC134:AI134,"▲")&gt;6,AND(AC133&lt;$N$9,$N$9&lt;AI133)),0.285,IF(AJ133+AJ134=0,0,AJ134/(AJ134+AJ133))))</f>
        <v>-1</v>
      </c>
      <c r="AL134" s="68" t="str">
        <f>TEXT(AI133,"YYYY-MM")</f>
        <v>2027-11</v>
      </c>
      <c r="AM134" s="69" cm="1">
        <f t="array" ref="AM134">IF(AL134=AL133,0,SUMPRODUCT((AC133:AI133&gt;=$N$8)*(AC133:AI133 &lt;= $N$9)*(TEXT(AC133:AI133,"yyyy-mm")=AL134)*(AC134:AI134 = "●")))</f>
        <v>0</v>
      </c>
      <c r="AN134" s="69" cm="1">
        <f t="array" ref="AN134">IF(AL134=AL133,0,SUMPRODUCT((AC133:AI133&gt;=$N$8)*(AC133:AI133 &lt;= $N$9)*(TEXT(AC133:AI133,"yyyy-mm")=AL134)*(AC134:AI134 = "▲")))</f>
        <v>0</v>
      </c>
      <c r="AO134" s="69" cm="1">
        <f t="array" ref="AO134">IF(AL134=AL133,0,SUMPRODUCT((AC133:AI133&gt;=$N$8)*(AC133:AI133 &lt;= $N$9)*(TEXT(AC133:AI133,"yyyy-mm")=AL134)*(AC134:AI134 = "★")))</f>
        <v>0</v>
      </c>
      <c r="AP134" s="68"/>
      <c r="AQ134" s="19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3"/>
    </row>
    <row r="135" spans="10:55" s="8" customFormat="1" ht="19.5" customHeight="1" x14ac:dyDescent="0.45">
      <c r="J135" s="86"/>
      <c r="K135" s="135"/>
      <c r="L135" s="132">
        <v>88</v>
      </c>
      <c r="M135" s="141">
        <f>S133+1</f>
        <v>46559</v>
      </c>
      <c r="N135" s="141">
        <f t="shared" ref="N135:S135" si="510">M135+1</f>
        <v>46560</v>
      </c>
      <c r="O135" s="141">
        <f t="shared" si="510"/>
        <v>46561</v>
      </c>
      <c r="P135" s="141">
        <f t="shared" si="510"/>
        <v>46562</v>
      </c>
      <c r="Q135" s="141">
        <f t="shared" si="510"/>
        <v>46563</v>
      </c>
      <c r="R135" s="142">
        <f t="shared" si="510"/>
        <v>46564</v>
      </c>
      <c r="S135" s="143">
        <f t="shared" si="510"/>
        <v>46565</v>
      </c>
      <c r="T135" s="135">
        <f t="shared" ref="T135" si="511">COUNTIF(M136:S136,"★")</f>
        <v>0</v>
      </c>
      <c r="U135" s="135"/>
      <c r="V135" s="135" t="str">
        <f>TEXT(M135,"YYYY-MM")</f>
        <v>2027-06</v>
      </c>
      <c r="W135" s="140" cm="1">
        <f t="array" ref="W135">SUMPRODUCT((M135:S135&gt;=$N$8)*(M135:S135 &lt;= $N$9)*(TEXT(M135:S135,"yyyy-mm")=V135)*(M136:S136 = "●"))</f>
        <v>0</v>
      </c>
      <c r="X135" s="140" cm="1">
        <f t="array" ref="X135">SUMPRODUCT((R135:S135&gt;=$N$8)*(R135:S135 &lt;= $N$9)*(TEXT(R135:S135,"yyyy-mm")=V135)*(R136:S136 = "▲"))</f>
        <v>0</v>
      </c>
      <c r="Y135" s="140" cm="1">
        <f t="array" ref="Y135">SUMPRODUCT((M135:S135&gt;=$N$8)*(M135:S135 &lt;= $N$9)*(TEXT(M135:S135,"yyyy-mm")=V135)*(M136:S136 = "★"))</f>
        <v>0</v>
      </c>
      <c r="Z135" s="135"/>
      <c r="AA135" s="135"/>
      <c r="AB135" s="132">
        <v>109</v>
      </c>
      <c r="AC135" s="141">
        <f>AI133+1</f>
        <v>46706</v>
      </c>
      <c r="AD135" s="141">
        <f t="shared" ref="AD135:AI135" si="512">AC135+1</f>
        <v>46707</v>
      </c>
      <c r="AE135" s="141">
        <f t="shared" si="512"/>
        <v>46708</v>
      </c>
      <c r="AF135" s="141">
        <f t="shared" si="512"/>
        <v>46709</v>
      </c>
      <c r="AG135" s="141">
        <f t="shared" si="512"/>
        <v>46710</v>
      </c>
      <c r="AH135" s="142">
        <f t="shared" si="512"/>
        <v>46711</v>
      </c>
      <c r="AI135" s="143">
        <f t="shared" si="512"/>
        <v>46712</v>
      </c>
      <c r="AJ135" s="68">
        <f t="shared" ref="AJ135" si="513">COUNTIF(AC136:AI136,"★")</f>
        <v>0</v>
      </c>
      <c r="AK135" s="68"/>
      <c r="AL135" s="68" t="str">
        <f>TEXT(AC135,"YYYY-MM")</f>
        <v>2027-11</v>
      </c>
      <c r="AM135" s="69" cm="1">
        <f t="array" ref="AM135">SUMPRODUCT((AC135:AI135&gt;=$N$8)*(AC135:AI135 &lt;= $N$9)*(TEXT(AC135:AI135,"yyyy-mm")=AL135)*(AC136:AI136 = "●"))</f>
        <v>0</v>
      </c>
      <c r="AN135" s="69" cm="1">
        <f t="array" ref="AN135">SUMPRODUCT((AH135:AI135&gt;=$N$8)*(AH135:AI135 &lt;= $N$9)*(TEXT(AH135:AI135,"yyyy-mm")=AL135)*(AH136:AI136 = "▲"))</f>
        <v>0</v>
      </c>
      <c r="AO135" s="69" cm="1">
        <f t="array" ref="AO135">SUMPRODUCT((AC135:AI135&gt;=$N$8)*(AC135:AI135 &lt;= $N$9)*(TEXT(AC135:AI135,"yyyy-mm")=AL135)*(AC136:AI136 = "★"))</f>
        <v>0</v>
      </c>
      <c r="AP135" s="68"/>
      <c r="AQ135" s="19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3"/>
    </row>
    <row r="136" spans="10:55" s="8" customFormat="1" ht="19.5" customHeight="1" thickBot="1" x14ac:dyDescent="0.5">
      <c r="J136" s="86"/>
      <c r="K136" s="135" t="str">
        <f t="shared" ref="K136" si="514">IF(U136&gt;=0.285,"OK","NG")</f>
        <v>NG</v>
      </c>
      <c r="L136" s="136"/>
      <c r="M136" s="144"/>
      <c r="N136" s="144"/>
      <c r="O136" s="144"/>
      <c r="P136" s="144"/>
      <c r="Q136" s="144"/>
      <c r="R136" s="145"/>
      <c r="S136" s="146"/>
      <c r="T136" s="135">
        <f t="shared" ref="T136" si="515">COUNTIF(M136:S136,"●")</f>
        <v>0</v>
      </c>
      <c r="U136" s="147">
        <f t="shared" ref="U136" si="516">IF(COUNTA(M136:S136)=0,-1,IF(OR(COUNTIF(M136:S136,"▲")&gt;6,AND(M135&lt;$N$9,$N$9&lt;S135)),0.285,IF(T135+T136=0,0,T136/(T136+T135))))</f>
        <v>-1</v>
      </c>
      <c r="V136" s="135" t="str">
        <f>TEXT(S135,"YYYY-MM")</f>
        <v>2027-06</v>
      </c>
      <c r="W136" s="140" cm="1">
        <f t="array" ref="W136">IF(V136=V135,0,SUMPRODUCT((M135:S135&gt;=$N$8)*(M135:S135 &lt;= $N$9)*(TEXT(M135:S135,"yyyy-mm")=V136)*(M136:S136 = "●")))</f>
        <v>0</v>
      </c>
      <c r="X136" s="140" cm="1">
        <f t="array" ref="X136">IF(V136=V135,0,SUMPRODUCT((M135:S135&gt;=$N$8)*(M135:S135 &lt;= $N$9)*(TEXT(M135:S135,"yyyy-mm")=V136)*(M136:S136 = "▲")))</f>
        <v>0</v>
      </c>
      <c r="Y136" s="140" cm="1">
        <f t="array" ref="Y136">IF(V136=V135,0,SUMPRODUCT((M135:S135&gt;=$N$8)*(M135:S135 &lt;= $N$9)*(TEXT(M135:S135,"yyyy-mm")=V136)*(M136:S136 = "★")))</f>
        <v>0</v>
      </c>
      <c r="Z136" s="135"/>
      <c r="AA136" s="135" t="str">
        <f t="shared" ref="AA136" si="517">IF(AK136&gt;=0.285,"OK","NG")</f>
        <v>NG</v>
      </c>
      <c r="AB136" s="136"/>
      <c r="AC136" s="144"/>
      <c r="AD136" s="144"/>
      <c r="AE136" s="144"/>
      <c r="AF136" s="144"/>
      <c r="AG136" s="144"/>
      <c r="AH136" s="145"/>
      <c r="AI136" s="146"/>
      <c r="AJ136" s="68">
        <f t="shared" ref="AJ136" si="518">COUNTIF(AC136:AI136,"●")</f>
        <v>0</v>
      </c>
      <c r="AK136" s="70">
        <f t="shared" ref="AK136" si="519">IF(COUNTA(AC136:AI136)=0,-1,IF(OR(COUNTIF(AC136:AI136,"▲")&gt;6,AND(AC135&lt;$N$9,$N$9&lt;AI135)),0.285,IF(AJ135+AJ136=0,0,AJ136/(AJ136+AJ135))))</f>
        <v>-1</v>
      </c>
      <c r="AL136" s="68" t="str">
        <f>TEXT(AI135,"YYYY-MM")</f>
        <v>2027-11</v>
      </c>
      <c r="AM136" s="69" cm="1">
        <f t="array" ref="AM136">IF(AL136=AL135,0,SUMPRODUCT((AC135:AI135&gt;=$N$8)*(AC135:AI135 &lt;= $N$9)*(TEXT(AC135:AI135,"yyyy-mm")=AL136)*(AC136:AI136 = "●")))</f>
        <v>0</v>
      </c>
      <c r="AN136" s="69" cm="1">
        <f t="array" ref="AN136">IF(AL136=AL135,0,SUMPRODUCT((AC135:AI135&gt;=$N$8)*(AC135:AI135 &lt;= $N$9)*(TEXT(AC135:AI135,"yyyy-mm")=AL136)*(AC136:AI136 = "▲")))</f>
        <v>0</v>
      </c>
      <c r="AO136" s="69" cm="1">
        <f t="array" ref="AO136">IF(AL136=AL135,0,SUMPRODUCT((AC135:AI135&gt;=$N$8)*(AC135:AI135 &lt;= $N$9)*(TEXT(AC135:AI135,"yyyy-mm")=AL136)*(AC136:AI136 = "★")))</f>
        <v>0</v>
      </c>
      <c r="AP136" s="68"/>
      <c r="AQ136" s="19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3"/>
    </row>
    <row r="137" spans="10:55" s="8" customFormat="1" ht="19.5" customHeight="1" x14ac:dyDescent="0.45">
      <c r="J137" s="86"/>
      <c r="K137" s="135"/>
      <c r="L137" s="132">
        <v>89</v>
      </c>
      <c r="M137" s="141">
        <f>S135+1</f>
        <v>46566</v>
      </c>
      <c r="N137" s="141">
        <f t="shared" ref="N137:S137" si="520">M137+1</f>
        <v>46567</v>
      </c>
      <c r="O137" s="141">
        <f t="shared" si="520"/>
        <v>46568</v>
      </c>
      <c r="P137" s="141">
        <f t="shared" si="520"/>
        <v>46569</v>
      </c>
      <c r="Q137" s="141">
        <f t="shared" si="520"/>
        <v>46570</v>
      </c>
      <c r="R137" s="142">
        <f t="shared" si="520"/>
        <v>46571</v>
      </c>
      <c r="S137" s="143">
        <f t="shared" si="520"/>
        <v>46572</v>
      </c>
      <c r="T137" s="135">
        <f t="shared" ref="T137" si="521">COUNTIF(M138:S138,"★")</f>
        <v>0</v>
      </c>
      <c r="U137" s="135"/>
      <c r="V137" s="135" t="str">
        <f>TEXT(M137,"YYYY-MM")</f>
        <v>2027-06</v>
      </c>
      <c r="W137" s="140" cm="1">
        <f t="array" ref="W137">SUMPRODUCT((M137:S137&gt;=$N$8)*(M137:S137 &lt;= $N$9)*(TEXT(M137:S137,"yyyy-mm")=V137)*(M138:S138 = "●"))</f>
        <v>0</v>
      </c>
      <c r="X137" s="140" cm="1">
        <f t="array" ref="X137">SUMPRODUCT((R137:S137&gt;=$N$8)*(R137:S137 &lt;= $N$9)*(TEXT(R137:S137,"yyyy-mm")=V137)*(R138:S138 = "▲"))</f>
        <v>0</v>
      </c>
      <c r="Y137" s="140" cm="1">
        <f t="array" ref="Y137">SUMPRODUCT((M137:S137&gt;=$N$8)*(M137:S137 &lt;= $N$9)*(TEXT(M137:S137,"yyyy-mm")=V137)*(M138:S138 = "★"))</f>
        <v>0</v>
      </c>
      <c r="Z137" s="135"/>
      <c r="AA137" s="135"/>
      <c r="AB137" s="132">
        <v>110</v>
      </c>
      <c r="AC137" s="141">
        <f>AI135+1</f>
        <v>46713</v>
      </c>
      <c r="AD137" s="141">
        <f t="shared" ref="AD137:AI137" si="522">AC137+1</f>
        <v>46714</v>
      </c>
      <c r="AE137" s="141">
        <f t="shared" si="522"/>
        <v>46715</v>
      </c>
      <c r="AF137" s="141">
        <f t="shared" si="522"/>
        <v>46716</v>
      </c>
      <c r="AG137" s="141">
        <f t="shared" si="522"/>
        <v>46717</v>
      </c>
      <c r="AH137" s="142">
        <f t="shared" si="522"/>
        <v>46718</v>
      </c>
      <c r="AI137" s="143">
        <f t="shared" si="522"/>
        <v>46719</v>
      </c>
      <c r="AJ137" s="68">
        <f t="shared" ref="AJ137" si="523">COUNTIF(AC138:AI138,"★")</f>
        <v>0</v>
      </c>
      <c r="AK137" s="68"/>
      <c r="AL137" s="68" t="str">
        <f>TEXT(AC137,"YYYY-MM")</f>
        <v>2027-11</v>
      </c>
      <c r="AM137" s="69" cm="1">
        <f t="array" ref="AM137">SUMPRODUCT((AC137:AI137&gt;=$N$8)*(AC137:AI137 &lt;= $N$9)*(TEXT(AC137:AI137,"yyyy-mm")=AL137)*(AC138:AI138 = "●"))</f>
        <v>0</v>
      </c>
      <c r="AN137" s="69" cm="1">
        <f t="array" ref="AN137">SUMPRODUCT((AH137:AI137&gt;=$N$8)*(AH137:AI137 &lt;= $N$9)*(TEXT(AH137:AI137,"yyyy-mm")=AL137)*(AH138:AI138 = "▲"))</f>
        <v>0</v>
      </c>
      <c r="AO137" s="69" cm="1">
        <f t="array" ref="AO137">SUMPRODUCT((AC137:AI137&gt;=$N$8)*(AC137:AI137 &lt;= $N$9)*(TEXT(AC137:AI137,"yyyy-mm")=AL137)*(AC138:AI138 = "★"))</f>
        <v>0</v>
      </c>
      <c r="AP137" s="68"/>
      <c r="AQ137" s="19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3"/>
    </row>
    <row r="138" spans="10:55" s="8" customFormat="1" ht="19.5" customHeight="1" thickBot="1" x14ac:dyDescent="0.5">
      <c r="J138" s="86"/>
      <c r="K138" s="135" t="str">
        <f t="shared" ref="K138" si="524">IF(U138&gt;=0.285,"OK","NG")</f>
        <v>NG</v>
      </c>
      <c r="L138" s="136"/>
      <c r="M138" s="144"/>
      <c r="N138" s="144"/>
      <c r="O138" s="144"/>
      <c r="P138" s="144"/>
      <c r="Q138" s="144"/>
      <c r="R138" s="145"/>
      <c r="S138" s="146"/>
      <c r="T138" s="135">
        <f t="shared" ref="T138" si="525">COUNTIF(M138:S138,"●")</f>
        <v>0</v>
      </c>
      <c r="U138" s="147">
        <f t="shared" ref="U138" si="526">IF(COUNTA(M138:S138)=0,-1,IF(OR(COUNTIF(M138:S138,"▲")&gt;6,AND(M137&lt;$N$9,$N$9&lt;S137)),0.285,IF(T137+T138=0,0,T138/(T138+T137))))</f>
        <v>-1</v>
      </c>
      <c r="V138" s="135" t="str">
        <f>TEXT(S137,"YYYY-MM")</f>
        <v>2027-07</v>
      </c>
      <c r="W138" s="140" cm="1">
        <f t="array" ref="W138">IF(V138=V137,0,SUMPRODUCT((M137:S137&gt;=$N$8)*(M137:S137 &lt;= $N$9)*(TEXT(M137:S137,"yyyy-mm")=V138)*(M138:S138 = "●")))</f>
        <v>0</v>
      </c>
      <c r="X138" s="140" cm="1">
        <f t="array" ref="X138">IF(V138=V137,0,SUMPRODUCT((M137:S137&gt;=$N$8)*(M137:S137 &lt;= $N$9)*(TEXT(M137:S137,"yyyy-mm")=V138)*(M138:S138 = "▲")))</f>
        <v>0</v>
      </c>
      <c r="Y138" s="140" cm="1">
        <f t="array" ref="Y138">IF(V138=V137,0,SUMPRODUCT((M137:S137&gt;=$N$8)*(M137:S137 &lt;= $N$9)*(TEXT(M137:S137,"yyyy-mm")=V138)*(M138:S138 = "★")))</f>
        <v>0</v>
      </c>
      <c r="Z138" s="135"/>
      <c r="AA138" s="135" t="str">
        <f t="shared" ref="AA138" si="527">IF(AK138&gt;=0.285,"OK","NG")</f>
        <v>NG</v>
      </c>
      <c r="AB138" s="136"/>
      <c r="AC138" s="144"/>
      <c r="AD138" s="144"/>
      <c r="AE138" s="144"/>
      <c r="AF138" s="144"/>
      <c r="AG138" s="144"/>
      <c r="AH138" s="145"/>
      <c r="AI138" s="146"/>
      <c r="AJ138" s="68">
        <f t="shared" ref="AJ138" si="528">COUNTIF(AC138:AI138,"●")</f>
        <v>0</v>
      </c>
      <c r="AK138" s="70">
        <f t="shared" ref="AK138" si="529">IF(COUNTA(AC138:AI138)=0,-1,IF(OR(COUNTIF(AC138:AI138,"▲")&gt;6,AND(AC137&lt;$N$9,$N$9&lt;AI137)),0.285,IF(AJ137+AJ138=0,0,AJ138/(AJ138+AJ137))))</f>
        <v>-1</v>
      </c>
      <c r="AL138" s="68" t="str">
        <f>TEXT(AI137,"YYYY-MM")</f>
        <v>2027-11</v>
      </c>
      <c r="AM138" s="69" cm="1">
        <f t="array" ref="AM138">IF(AL138=AL137,0,SUMPRODUCT((AC137:AI137&gt;=$N$8)*(AC137:AI137 &lt;= $N$9)*(TEXT(AC137:AI137,"yyyy-mm")=AL138)*(AC138:AI138 = "●")))</f>
        <v>0</v>
      </c>
      <c r="AN138" s="69" cm="1">
        <f t="array" ref="AN138">IF(AL138=AL137,0,SUMPRODUCT((AC137:AI137&gt;=$N$8)*(AC137:AI137 &lt;= $N$9)*(TEXT(AC137:AI137,"yyyy-mm")=AL138)*(AC138:AI138 = "▲")))</f>
        <v>0</v>
      </c>
      <c r="AO138" s="69" cm="1">
        <f t="array" ref="AO138">IF(AL138=AL137,0,SUMPRODUCT((AC137:AI137&gt;=$N$8)*(AC137:AI137 &lt;= $N$9)*(TEXT(AC137:AI137,"yyyy-mm")=AL138)*(AC138:AI138 = "★")))</f>
        <v>0</v>
      </c>
      <c r="AP138" s="68"/>
      <c r="AQ138" s="19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3"/>
    </row>
    <row r="139" spans="10:55" s="8" customFormat="1" ht="19.5" customHeight="1" x14ac:dyDescent="0.45">
      <c r="J139" s="86"/>
      <c r="K139" s="135"/>
      <c r="L139" s="132">
        <v>90</v>
      </c>
      <c r="M139" s="141">
        <f>S137+1</f>
        <v>46573</v>
      </c>
      <c r="N139" s="141">
        <f t="shared" ref="N139:S139" si="530">M139+1</f>
        <v>46574</v>
      </c>
      <c r="O139" s="141">
        <f t="shared" si="530"/>
        <v>46575</v>
      </c>
      <c r="P139" s="141">
        <f t="shared" si="530"/>
        <v>46576</v>
      </c>
      <c r="Q139" s="141">
        <f t="shared" si="530"/>
        <v>46577</v>
      </c>
      <c r="R139" s="142">
        <f t="shared" si="530"/>
        <v>46578</v>
      </c>
      <c r="S139" s="143">
        <f t="shared" si="530"/>
        <v>46579</v>
      </c>
      <c r="T139" s="135">
        <f t="shared" ref="T139" si="531">COUNTIF(M140:S140,"★")</f>
        <v>0</v>
      </c>
      <c r="U139" s="135"/>
      <c r="V139" s="135" t="str">
        <f>TEXT(M139,"YYYY-MM")</f>
        <v>2027-07</v>
      </c>
      <c r="W139" s="140" cm="1">
        <f t="array" ref="W139">SUMPRODUCT((M139:S139&gt;=$N$8)*(M139:S139 &lt;= $N$9)*(TEXT(M139:S139,"yyyy-mm")=V139)*(M140:S140 = "●"))</f>
        <v>0</v>
      </c>
      <c r="X139" s="140" cm="1">
        <f t="array" ref="X139">SUMPRODUCT((R139:S139&gt;=$N$8)*(R139:S139 &lt;= $N$9)*(TEXT(R139:S139,"yyyy-mm")=V139)*(R140:S140 = "▲"))</f>
        <v>0</v>
      </c>
      <c r="Y139" s="140" cm="1">
        <f t="array" ref="Y139">SUMPRODUCT((M139:S139&gt;=$N$8)*(M139:S139 &lt;= $N$9)*(TEXT(M139:S139,"yyyy-mm")=V139)*(M140:S140 = "★"))</f>
        <v>0</v>
      </c>
      <c r="Z139" s="135"/>
      <c r="AA139" s="135"/>
      <c r="AB139" s="132">
        <v>111</v>
      </c>
      <c r="AC139" s="141">
        <f>AI137+1</f>
        <v>46720</v>
      </c>
      <c r="AD139" s="141">
        <f t="shared" ref="AD139:AI139" si="532">AC139+1</f>
        <v>46721</v>
      </c>
      <c r="AE139" s="141">
        <f t="shared" si="532"/>
        <v>46722</v>
      </c>
      <c r="AF139" s="141">
        <f t="shared" si="532"/>
        <v>46723</v>
      </c>
      <c r="AG139" s="141">
        <f t="shared" si="532"/>
        <v>46724</v>
      </c>
      <c r="AH139" s="142">
        <f t="shared" si="532"/>
        <v>46725</v>
      </c>
      <c r="AI139" s="143">
        <f t="shared" si="532"/>
        <v>46726</v>
      </c>
      <c r="AJ139" s="68">
        <f t="shared" ref="AJ139" si="533">COUNTIF(AC140:AI140,"★")</f>
        <v>0</v>
      </c>
      <c r="AK139" s="68"/>
      <c r="AL139" s="68" t="str">
        <f>TEXT(AC139,"YYYY-MM")</f>
        <v>2027-11</v>
      </c>
      <c r="AM139" s="69" cm="1">
        <f t="array" ref="AM139">SUMPRODUCT((AC139:AI139&gt;=$N$8)*(AC139:AI139 &lt;= $N$9)*(TEXT(AC139:AI139,"yyyy-mm")=AL139)*(AC140:AI140 = "●"))</f>
        <v>0</v>
      </c>
      <c r="AN139" s="69" cm="1">
        <f t="array" ref="AN139">SUMPRODUCT((AH139:AI139&gt;=$N$8)*(AH139:AI139 &lt;= $N$9)*(TEXT(AH139:AI139,"yyyy-mm")=AL139)*(AH140:AI140 = "▲"))</f>
        <v>0</v>
      </c>
      <c r="AO139" s="69" cm="1">
        <f t="array" ref="AO139">SUMPRODUCT((AC139:AI139&gt;=$N$8)*(AC139:AI139 &lt;= $N$9)*(TEXT(AC139:AI139,"yyyy-mm")=AL139)*(AC140:AI140 = "★"))</f>
        <v>0</v>
      </c>
      <c r="AP139" s="68"/>
      <c r="AQ139" s="19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3"/>
    </row>
    <row r="140" spans="10:55" s="8" customFormat="1" ht="19.5" customHeight="1" thickBot="1" x14ac:dyDescent="0.5">
      <c r="J140" s="86"/>
      <c r="K140" s="135" t="str">
        <f t="shared" ref="K140" si="534">IF(U140&gt;=0.285,"OK","NG")</f>
        <v>NG</v>
      </c>
      <c r="L140" s="136"/>
      <c r="M140" s="144"/>
      <c r="N140" s="144"/>
      <c r="O140" s="144"/>
      <c r="P140" s="144"/>
      <c r="Q140" s="144"/>
      <c r="R140" s="145"/>
      <c r="S140" s="146"/>
      <c r="T140" s="135">
        <f t="shared" ref="T140" si="535">COUNTIF(M140:S140,"●")</f>
        <v>0</v>
      </c>
      <c r="U140" s="147">
        <f t="shared" ref="U140" si="536">IF(COUNTA(M140:S140)=0,-1,IF(OR(COUNTIF(M140:S140,"▲")&gt;6,AND(M139&lt;$N$9,$N$9&lt;S139)),0.285,IF(T139+T140=0,0,T140/(T140+T139))))</f>
        <v>-1</v>
      </c>
      <c r="V140" s="135" t="str">
        <f>TEXT(S139,"YYYY-MM")</f>
        <v>2027-07</v>
      </c>
      <c r="W140" s="140" cm="1">
        <f t="array" ref="W140">IF(V140=V139,0,SUMPRODUCT((M139:S139&gt;=$N$8)*(M139:S139 &lt;= $N$9)*(TEXT(M139:S139,"yyyy-mm")=V140)*(M140:S140 = "●")))</f>
        <v>0</v>
      </c>
      <c r="X140" s="140" cm="1">
        <f t="array" ref="X140">IF(V140=V139,0,SUMPRODUCT((M139:S139&gt;=$N$8)*(M139:S139 &lt;= $N$9)*(TEXT(M139:S139,"yyyy-mm")=V140)*(M140:S140 = "▲")))</f>
        <v>0</v>
      </c>
      <c r="Y140" s="140" cm="1">
        <f t="array" ref="Y140">IF(V140=V139,0,SUMPRODUCT((M139:S139&gt;=$N$8)*(M139:S139 &lt;= $N$9)*(TEXT(M139:S139,"yyyy-mm")=V140)*(M140:S140 = "★")))</f>
        <v>0</v>
      </c>
      <c r="Z140" s="135"/>
      <c r="AA140" s="135" t="str">
        <f t="shared" ref="AA140" si="537">IF(AK140&gt;=0.285,"OK","NG")</f>
        <v>NG</v>
      </c>
      <c r="AB140" s="136"/>
      <c r="AC140" s="144"/>
      <c r="AD140" s="144"/>
      <c r="AE140" s="144"/>
      <c r="AF140" s="144"/>
      <c r="AG140" s="144"/>
      <c r="AH140" s="145"/>
      <c r="AI140" s="146"/>
      <c r="AJ140" s="68">
        <f t="shared" ref="AJ140" si="538">COUNTIF(AC140:AI140,"●")</f>
        <v>0</v>
      </c>
      <c r="AK140" s="70">
        <f t="shared" ref="AK140" si="539">IF(COUNTA(AC140:AI140)=0,-1,IF(OR(COUNTIF(AC140:AI140,"▲")&gt;6,AND(AC139&lt;$N$9,$N$9&lt;AI139)),0.285,IF(AJ139+AJ140=0,0,AJ140/(AJ140+AJ139))))</f>
        <v>-1</v>
      </c>
      <c r="AL140" s="68" t="str">
        <f>TEXT(AI139,"YYYY-MM")</f>
        <v>2027-12</v>
      </c>
      <c r="AM140" s="69" cm="1">
        <f t="array" ref="AM140">IF(AL140=AL139,0,SUMPRODUCT((AC139:AI139&gt;=$N$8)*(AC139:AI139 &lt;= $N$9)*(TEXT(AC139:AI139,"yyyy-mm")=AL140)*(AC140:AI140 = "●")))</f>
        <v>0</v>
      </c>
      <c r="AN140" s="69" cm="1">
        <f t="array" ref="AN140">IF(AL140=AL139,0,SUMPRODUCT((AC139:AI139&gt;=$N$8)*(AC139:AI139 &lt;= $N$9)*(TEXT(AC139:AI139,"yyyy-mm")=AL140)*(AC140:AI140 = "▲")))</f>
        <v>0</v>
      </c>
      <c r="AO140" s="69" cm="1">
        <f t="array" ref="AO140">IF(AL140=AL139,0,SUMPRODUCT((AC139:AI139&gt;=$N$8)*(AC139:AI139 &lt;= $N$9)*(TEXT(AC139:AI139,"yyyy-mm")=AL140)*(AC140:AI140 = "★")))</f>
        <v>0</v>
      </c>
      <c r="AP140" s="68"/>
      <c r="AQ140" s="19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3"/>
    </row>
    <row r="141" spans="10:55" s="8" customFormat="1" ht="19.5" customHeight="1" x14ac:dyDescent="0.45">
      <c r="J141" s="86"/>
      <c r="K141" s="135"/>
      <c r="L141" s="132">
        <v>91</v>
      </c>
      <c r="M141" s="141">
        <f>S139+1</f>
        <v>46580</v>
      </c>
      <c r="N141" s="141">
        <f t="shared" ref="N141:S141" si="540">M141+1</f>
        <v>46581</v>
      </c>
      <c r="O141" s="141">
        <f t="shared" si="540"/>
        <v>46582</v>
      </c>
      <c r="P141" s="141">
        <f t="shared" si="540"/>
        <v>46583</v>
      </c>
      <c r="Q141" s="141">
        <f t="shared" si="540"/>
        <v>46584</v>
      </c>
      <c r="R141" s="142">
        <f t="shared" si="540"/>
        <v>46585</v>
      </c>
      <c r="S141" s="143">
        <f t="shared" si="540"/>
        <v>46586</v>
      </c>
      <c r="T141" s="135">
        <f t="shared" ref="T141" si="541">COUNTIF(M142:S142,"★")</f>
        <v>0</v>
      </c>
      <c r="U141" s="135"/>
      <c r="V141" s="135" t="str">
        <f t="shared" ref="V141" si="542">TEXT(M141,"YYYY-MM")</f>
        <v>2027-07</v>
      </c>
      <c r="W141" s="140" cm="1">
        <f t="array" ref="W141">SUMPRODUCT((M141:S141&gt;=$N$8)*(M141:S141 &lt;= $N$9)*(TEXT(M141:S141,"yyyy-mm")=V141)*(M142:S142 = "●"))</f>
        <v>0</v>
      </c>
      <c r="X141" s="140" cm="1">
        <f t="array" ref="X141">SUMPRODUCT((R141:S141&gt;=$N$8)*(R141:S141 &lt;= $N$9)*(TEXT(R141:S141,"yyyy-mm")=V141)*(R142:S142 = "▲"))</f>
        <v>0</v>
      </c>
      <c r="Y141" s="140" cm="1">
        <f t="array" ref="Y141">SUMPRODUCT((M141:S141&gt;=$N$8)*(M141:S141 &lt;= $N$9)*(TEXT(M141:S141,"yyyy-mm")=V141)*(M142:S142 = "★"))</f>
        <v>0</v>
      </c>
      <c r="Z141" s="135"/>
      <c r="AA141" s="135"/>
      <c r="AB141" s="132">
        <v>112</v>
      </c>
      <c r="AC141" s="141">
        <f>AI139+1</f>
        <v>46727</v>
      </c>
      <c r="AD141" s="141">
        <f t="shared" ref="AD141:AI141" si="543">AC141+1</f>
        <v>46728</v>
      </c>
      <c r="AE141" s="141">
        <f t="shared" si="543"/>
        <v>46729</v>
      </c>
      <c r="AF141" s="141">
        <f t="shared" si="543"/>
        <v>46730</v>
      </c>
      <c r="AG141" s="141">
        <f t="shared" si="543"/>
        <v>46731</v>
      </c>
      <c r="AH141" s="142">
        <f t="shared" si="543"/>
        <v>46732</v>
      </c>
      <c r="AI141" s="143">
        <f t="shared" si="543"/>
        <v>46733</v>
      </c>
      <c r="AJ141" s="68">
        <f t="shared" ref="AJ141" si="544">COUNTIF(AC142:AI142,"★")</f>
        <v>0</v>
      </c>
      <c r="AK141" s="68"/>
      <c r="AL141" s="68" t="str">
        <f t="shared" ref="AL141" si="545">TEXT(AC141,"YYYY-MM")</f>
        <v>2027-12</v>
      </c>
      <c r="AM141" s="69" cm="1">
        <f t="array" ref="AM141">SUMPRODUCT((AC141:AI141&gt;=$N$8)*(AC141:AI141 &lt;= $N$9)*(TEXT(AC141:AI141,"yyyy-mm")=AL141)*(AC142:AI142 = "●"))</f>
        <v>0</v>
      </c>
      <c r="AN141" s="69" cm="1">
        <f t="array" ref="AN141">SUMPRODUCT((AH141:AI141&gt;=$N$8)*(AH141:AI141 &lt;= $N$9)*(TEXT(AH141:AI141,"yyyy-mm")=AL141)*(AH142:AI142 = "▲"))</f>
        <v>0</v>
      </c>
      <c r="AO141" s="69" cm="1">
        <f t="array" ref="AO141">SUMPRODUCT((AC141:AI141&gt;=$N$8)*(AC141:AI141 &lt;= $N$9)*(TEXT(AC141:AI141,"yyyy-mm")=AL141)*(AC142:AI142 = "★"))</f>
        <v>0</v>
      </c>
      <c r="AP141" s="68"/>
      <c r="AQ141" s="19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3"/>
    </row>
    <row r="142" spans="10:55" s="8" customFormat="1" ht="19.5" customHeight="1" thickBot="1" x14ac:dyDescent="0.5">
      <c r="J142" s="86"/>
      <c r="K142" s="135" t="str">
        <f t="shared" ref="K142" si="546">IF(U142&gt;=0.285,"OK","NG")</f>
        <v>NG</v>
      </c>
      <c r="L142" s="136"/>
      <c r="M142" s="144"/>
      <c r="N142" s="144"/>
      <c r="O142" s="144"/>
      <c r="P142" s="144"/>
      <c r="Q142" s="144"/>
      <c r="R142" s="145"/>
      <c r="S142" s="146"/>
      <c r="T142" s="135">
        <f t="shared" ref="T142" si="547">COUNTIF(M142:S142,"●")</f>
        <v>0</v>
      </c>
      <c r="U142" s="147">
        <f t="shared" ref="U142" si="548">IF(COUNTA(M142:S142)=0,-1,IF(OR(COUNTIF(M142:S142,"▲")&gt;6,AND(M141&lt;$N$9,$N$9&lt;S141)),0.285,IF(T141+T142=0,0,T142/(T142+T141))))</f>
        <v>-1</v>
      </c>
      <c r="V142" s="135" t="str">
        <f t="shared" ref="V142" si="549">TEXT(S141,"YYYY-MM")</f>
        <v>2027-07</v>
      </c>
      <c r="W142" s="140" cm="1">
        <f t="array" ref="W142">IF(V142=V141,0,SUMPRODUCT((M141:S141&gt;=$N$8)*(M141:S141 &lt;= $N$9)*(TEXT(M141:S141,"yyyy-mm")=V142)*(M142:S142 = "●")))</f>
        <v>0</v>
      </c>
      <c r="X142" s="140" cm="1">
        <f t="array" ref="X142">IF(V142=V141,0,SUMPRODUCT((M141:S141&gt;=$N$8)*(M141:S141 &lt;= $N$9)*(TEXT(M141:S141,"yyyy-mm")=V142)*(M142:S142 = "▲")))</f>
        <v>0</v>
      </c>
      <c r="Y142" s="140" cm="1">
        <f t="array" ref="Y142">IF(V142=V141,0,SUMPRODUCT((M141:S141&gt;=$N$8)*(M141:S141 &lt;= $N$9)*(TEXT(M141:S141,"yyyy-mm")=V142)*(M142:S142 = "★")))</f>
        <v>0</v>
      </c>
      <c r="Z142" s="135"/>
      <c r="AA142" s="135" t="str">
        <f t="shared" ref="AA142" si="550">IF(AK142&gt;=0.285,"OK","NG")</f>
        <v>NG</v>
      </c>
      <c r="AB142" s="136"/>
      <c r="AC142" s="144"/>
      <c r="AD142" s="144"/>
      <c r="AE142" s="144"/>
      <c r="AF142" s="144"/>
      <c r="AG142" s="144"/>
      <c r="AH142" s="145"/>
      <c r="AI142" s="146"/>
      <c r="AJ142" s="68">
        <f t="shared" ref="AJ142" si="551">COUNTIF(AC142:AI142,"●")</f>
        <v>0</v>
      </c>
      <c r="AK142" s="70">
        <f t="shared" ref="AK142" si="552">IF(COUNTA(AC142:AI142)=0,-1,IF(OR(COUNTIF(AC142:AI142,"▲")&gt;6,AND(AC141&lt;$N$9,$N$9&lt;AI141)),0.285,IF(AJ141+AJ142=0,0,AJ142/(AJ142+AJ141))))</f>
        <v>-1</v>
      </c>
      <c r="AL142" s="68" t="str">
        <f t="shared" ref="AL142" si="553">TEXT(AI141,"YYYY-MM")</f>
        <v>2027-12</v>
      </c>
      <c r="AM142" s="69" cm="1">
        <f t="array" ref="AM142">IF(AL142=AL141,0,SUMPRODUCT((AC141:AI141&gt;=$N$8)*(AC141:AI141 &lt;= $N$9)*(TEXT(AC141:AI141,"yyyy-mm")=AL142)*(AC142:AI142 = "●")))</f>
        <v>0</v>
      </c>
      <c r="AN142" s="69" cm="1">
        <f t="array" ref="AN142">IF(AL142=AL141,0,SUMPRODUCT((AC141:AI141&gt;=$N$8)*(AC141:AI141 &lt;= $N$9)*(TEXT(AC141:AI141,"yyyy-mm")=AL142)*(AC142:AI142 = "▲")))</f>
        <v>0</v>
      </c>
      <c r="AO142" s="69" cm="1">
        <f t="array" ref="AO142">IF(AL142=AL141,0,SUMPRODUCT((AC141:AI141&gt;=$N$8)*(AC141:AI141 &lt;= $N$9)*(TEXT(AC141:AI141,"yyyy-mm")=AL142)*(AC142:AI142 = "★")))</f>
        <v>0</v>
      </c>
      <c r="AP142" s="68"/>
      <c r="AQ142" s="19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3"/>
    </row>
    <row r="143" spans="10:55" s="8" customFormat="1" ht="19.5" customHeight="1" x14ac:dyDescent="0.45">
      <c r="J143" s="86"/>
      <c r="K143" s="135"/>
      <c r="L143" s="132">
        <v>92</v>
      </c>
      <c r="M143" s="141">
        <f>S141+1</f>
        <v>46587</v>
      </c>
      <c r="N143" s="141">
        <f t="shared" ref="N143:S143" si="554">M143+1</f>
        <v>46588</v>
      </c>
      <c r="O143" s="141">
        <f t="shared" si="554"/>
        <v>46589</v>
      </c>
      <c r="P143" s="141">
        <f t="shared" si="554"/>
        <v>46590</v>
      </c>
      <c r="Q143" s="141">
        <f t="shared" si="554"/>
        <v>46591</v>
      </c>
      <c r="R143" s="142">
        <f t="shared" si="554"/>
        <v>46592</v>
      </c>
      <c r="S143" s="143">
        <f t="shared" si="554"/>
        <v>46593</v>
      </c>
      <c r="T143" s="135">
        <f t="shared" ref="T143" si="555">COUNTIF(M144:S144,"★")</f>
        <v>0</v>
      </c>
      <c r="U143" s="135"/>
      <c r="V143" s="135" t="str">
        <f t="shared" ref="V143" si="556">TEXT(M143,"YYYY-MM")</f>
        <v>2027-07</v>
      </c>
      <c r="W143" s="140" cm="1">
        <f t="array" ref="W143">SUMPRODUCT((M143:S143&gt;=$N$8)*(M143:S143 &lt;= $N$9)*(TEXT(M143:S143,"yyyy-mm")=V143)*(M144:S144 = "●"))</f>
        <v>0</v>
      </c>
      <c r="X143" s="140" cm="1">
        <f t="array" ref="X143">SUMPRODUCT((R143:S143&gt;=$N$8)*(R143:S143 &lt;= $N$9)*(TEXT(R143:S143,"yyyy-mm")=V143)*(R144:S144 = "▲"))</f>
        <v>0</v>
      </c>
      <c r="Y143" s="140" cm="1">
        <f t="array" ref="Y143">SUMPRODUCT((M143:S143&gt;=$N$8)*(M143:S143 &lt;= $N$9)*(TEXT(M143:S143,"yyyy-mm")=V143)*(M144:S144 = "★"))</f>
        <v>0</v>
      </c>
      <c r="Z143" s="135"/>
      <c r="AA143" s="135"/>
      <c r="AB143" s="132">
        <v>113</v>
      </c>
      <c r="AC143" s="141">
        <f>AI141+1</f>
        <v>46734</v>
      </c>
      <c r="AD143" s="141">
        <f t="shared" ref="AD143:AI143" si="557">AC143+1</f>
        <v>46735</v>
      </c>
      <c r="AE143" s="141">
        <f t="shared" si="557"/>
        <v>46736</v>
      </c>
      <c r="AF143" s="141">
        <f t="shared" si="557"/>
        <v>46737</v>
      </c>
      <c r="AG143" s="141">
        <f t="shared" si="557"/>
        <v>46738</v>
      </c>
      <c r="AH143" s="142">
        <f t="shared" si="557"/>
        <v>46739</v>
      </c>
      <c r="AI143" s="143">
        <f t="shared" si="557"/>
        <v>46740</v>
      </c>
      <c r="AJ143" s="68">
        <f t="shared" ref="AJ143" si="558">COUNTIF(AC144:AI144,"★")</f>
        <v>0</v>
      </c>
      <c r="AK143" s="68"/>
      <c r="AL143" s="68" t="str">
        <f t="shared" ref="AL143" si="559">TEXT(AC143,"YYYY-MM")</f>
        <v>2027-12</v>
      </c>
      <c r="AM143" s="69" cm="1">
        <f t="array" ref="AM143">SUMPRODUCT((AC143:AI143&gt;=$N$8)*(AC143:AI143 &lt;= $N$9)*(TEXT(AC143:AI143,"yyyy-mm")=AL143)*(AC144:AI144 = "●"))</f>
        <v>0</v>
      </c>
      <c r="AN143" s="69" cm="1">
        <f t="array" ref="AN143">SUMPRODUCT((AH143:AI143&gt;=$N$8)*(AH143:AI143 &lt;= $N$9)*(TEXT(AH143:AI143,"yyyy-mm")=AL143)*(AH144:AI144 = "▲"))</f>
        <v>0</v>
      </c>
      <c r="AO143" s="69" cm="1">
        <f t="array" ref="AO143">SUMPRODUCT((AC143:AI143&gt;=$N$8)*(AC143:AI143 &lt;= $N$9)*(TEXT(AC143:AI143,"yyyy-mm")=AL143)*(AC144:AI144 = "★"))</f>
        <v>0</v>
      </c>
      <c r="AP143" s="68"/>
      <c r="AQ143" s="19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3"/>
    </row>
    <row r="144" spans="10:55" s="8" customFormat="1" ht="19.5" customHeight="1" thickBot="1" x14ac:dyDescent="0.5">
      <c r="J144" s="86"/>
      <c r="K144" s="135" t="str">
        <f t="shared" ref="K144" si="560">IF(U144&gt;=0.285,"OK","NG")</f>
        <v>NG</v>
      </c>
      <c r="L144" s="136"/>
      <c r="M144" s="144"/>
      <c r="N144" s="144"/>
      <c r="O144" s="144"/>
      <c r="P144" s="144"/>
      <c r="Q144" s="144"/>
      <c r="R144" s="145"/>
      <c r="S144" s="146"/>
      <c r="T144" s="135">
        <f t="shared" ref="T144" si="561">COUNTIF(M144:S144,"●")</f>
        <v>0</v>
      </c>
      <c r="U144" s="147">
        <f t="shared" ref="U144" si="562">IF(COUNTA(M144:S144)=0,-1,IF(OR(COUNTIF(M144:S144,"▲")&gt;6,AND(M143&lt;$N$9,$N$9&lt;S143)),0.285,IF(T143+T144=0,0,T144/(T144+T143))))</f>
        <v>-1</v>
      </c>
      <c r="V144" s="135" t="str">
        <f t="shared" ref="V144" si="563">TEXT(S143,"YYYY-MM")</f>
        <v>2027-07</v>
      </c>
      <c r="W144" s="140" cm="1">
        <f t="array" ref="W144">IF(V144=V143,0,SUMPRODUCT((M143:S143&gt;=$N$8)*(M143:S143 &lt;= $N$9)*(TEXT(M143:S143,"yyyy-mm")=V144)*(M144:S144 = "●")))</f>
        <v>0</v>
      </c>
      <c r="X144" s="140" cm="1">
        <f t="array" ref="X144">IF(V144=V143,0,SUMPRODUCT((M143:S143&gt;=$N$8)*(M143:S143 &lt;= $N$9)*(TEXT(M143:S143,"yyyy-mm")=V144)*(M144:S144 = "▲")))</f>
        <v>0</v>
      </c>
      <c r="Y144" s="140" cm="1">
        <f t="array" ref="Y144">IF(V144=V143,0,SUMPRODUCT((M143:S143&gt;=$N$8)*(M143:S143 &lt;= $N$9)*(TEXT(M143:S143,"yyyy-mm")=V144)*(M144:S144 = "★")))</f>
        <v>0</v>
      </c>
      <c r="Z144" s="135"/>
      <c r="AA144" s="135" t="str">
        <f t="shared" ref="AA144" si="564">IF(AK144&gt;=0.285,"OK","NG")</f>
        <v>NG</v>
      </c>
      <c r="AB144" s="136"/>
      <c r="AC144" s="144"/>
      <c r="AD144" s="144"/>
      <c r="AE144" s="144"/>
      <c r="AF144" s="144"/>
      <c r="AG144" s="144"/>
      <c r="AH144" s="145"/>
      <c r="AI144" s="146"/>
      <c r="AJ144" s="68">
        <f t="shared" ref="AJ144" si="565">COUNTIF(AC144:AI144,"●")</f>
        <v>0</v>
      </c>
      <c r="AK144" s="70">
        <f t="shared" ref="AK144" si="566">IF(COUNTA(AC144:AI144)=0,-1,IF(OR(COUNTIF(AC144:AI144,"▲")&gt;6,AND(AC143&lt;$N$9,$N$9&lt;AI143)),0.285,IF(AJ143+AJ144=0,0,AJ144/(AJ144+AJ143))))</f>
        <v>-1</v>
      </c>
      <c r="AL144" s="68" t="str">
        <f t="shared" ref="AL144" si="567">TEXT(AI143,"YYYY-MM")</f>
        <v>2027-12</v>
      </c>
      <c r="AM144" s="69" cm="1">
        <f t="array" ref="AM144">IF(AL144=AL143,0,SUMPRODUCT((AC143:AI143&gt;=$N$8)*(AC143:AI143 &lt;= $N$9)*(TEXT(AC143:AI143,"yyyy-mm")=AL144)*(AC144:AI144 = "●")))</f>
        <v>0</v>
      </c>
      <c r="AN144" s="69" cm="1">
        <f t="array" ref="AN144">IF(AL144=AL143,0,SUMPRODUCT((AC143:AI143&gt;=$N$8)*(AC143:AI143 &lt;= $N$9)*(TEXT(AC143:AI143,"yyyy-mm")=AL144)*(AC144:AI144 = "▲")))</f>
        <v>0</v>
      </c>
      <c r="AO144" s="69" cm="1">
        <f t="array" ref="AO144">IF(AL144=AL143,0,SUMPRODUCT((AC143:AI143&gt;=$N$8)*(AC143:AI143 &lt;= $N$9)*(TEXT(AC143:AI143,"yyyy-mm")=AL144)*(AC144:AI144 = "★")))</f>
        <v>0</v>
      </c>
      <c r="AP144" s="68"/>
      <c r="AQ144" s="19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3"/>
    </row>
    <row r="145" spans="10:55" s="8" customFormat="1" ht="19.5" customHeight="1" x14ac:dyDescent="0.45">
      <c r="J145" s="86"/>
      <c r="K145" s="135"/>
      <c r="L145" s="132">
        <v>93</v>
      </c>
      <c r="M145" s="141">
        <f>S143+1</f>
        <v>46594</v>
      </c>
      <c r="N145" s="141">
        <f t="shared" ref="N145:S145" si="568">M145+1</f>
        <v>46595</v>
      </c>
      <c r="O145" s="141">
        <f t="shared" si="568"/>
        <v>46596</v>
      </c>
      <c r="P145" s="141">
        <f t="shared" si="568"/>
        <v>46597</v>
      </c>
      <c r="Q145" s="141">
        <f t="shared" si="568"/>
        <v>46598</v>
      </c>
      <c r="R145" s="142">
        <f t="shared" si="568"/>
        <v>46599</v>
      </c>
      <c r="S145" s="143">
        <f t="shared" si="568"/>
        <v>46600</v>
      </c>
      <c r="T145" s="135">
        <f t="shared" ref="T145" si="569">COUNTIF(M146:S146,"★")</f>
        <v>0</v>
      </c>
      <c r="U145" s="135"/>
      <c r="V145" s="135" t="str">
        <f t="shared" ref="V145" si="570">TEXT(M145,"YYYY-MM")</f>
        <v>2027-07</v>
      </c>
      <c r="W145" s="140" cm="1">
        <f t="array" ref="W145">SUMPRODUCT((M145:S145&gt;=$N$8)*(M145:S145 &lt;= $N$9)*(TEXT(M145:S145,"yyyy-mm")=V145)*(M146:S146 = "●"))</f>
        <v>0</v>
      </c>
      <c r="X145" s="140" cm="1">
        <f t="array" ref="X145">SUMPRODUCT((R145:S145&gt;=$N$8)*(R145:S145 &lt;= $N$9)*(TEXT(R145:S145,"yyyy-mm")=V145)*(R146:S146 = "▲"))</f>
        <v>0</v>
      </c>
      <c r="Y145" s="140" cm="1">
        <f t="array" ref="Y145">SUMPRODUCT((M145:S145&gt;=$N$8)*(M145:S145 &lt;= $N$9)*(TEXT(M145:S145,"yyyy-mm")=V145)*(M146:S146 = "★"))</f>
        <v>0</v>
      </c>
      <c r="Z145" s="135"/>
      <c r="AA145" s="135"/>
      <c r="AB145" s="132">
        <v>114</v>
      </c>
      <c r="AC145" s="141">
        <f>AI143+1</f>
        <v>46741</v>
      </c>
      <c r="AD145" s="141">
        <f t="shared" ref="AD145:AI145" si="571">AC145+1</f>
        <v>46742</v>
      </c>
      <c r="AE145" s="141">
        <f t="shared" si="571"/>
        <v>46743</v>
      </c>
      <c r="AF145" s="141">
        <f t="shared" si="571"/>
        <v>46744</v>
      </c>
      <c r="AG145" s="141">
        <f t="shared" si="571"/>
        <v>46745</v>
      </c>
      <c r="AH145" s="142">
        <f t="shared" si="571"/>
        <v>46746</v>
      </c>
      <c r="AI145" s="143">
        <f t="shared" si="571"/>
        <v>46747</v>
      </c>
      <c r="AJ145" s="68">
        <f t="shared" ref="AJ145" si="572">COUNTIF(AC146:AI146,"★")</f>
        <v>0</v>
      </c>
      <c r="AK145" s="68"/>
      <c r="AL145" s="68" t="str">
        <f t="shared" ref="AL145" si="573">TEXT(AC145,"YYYY-MM")</f>
        <v>2027-12</v>
      </c>
      <c r="AM145" s="69" cm="1">
        <f t="array" ref="AM145">SUMPRODUCT((AC145:AI145&gt;=$N$8)*(AC145:AI145 &lt;= $N$9)*(TEXT(AC145:AI145,"yyyy-mm")=AL145)*(AC146:AI146 = "●"))</f>
        <v>0</v>
      </c>
      <c r="AN145" s="69" cm="1">
        <f t="array" ref="AN145">SUMPRODUCT((AH145:AI145&gt;=$N$8)*(AH145:AI145 &lt;= $N$9)*(TEXT(AH145:AI145,"yyyy-mm")=AL145)*(AH146:AI146 = "▲"))</f>
        <v>0</v>
      </c>
      <c r="AO145" s="69" cm="1">
        <f t="array" ref="AO145">SUMPRODUCT((AC145:AI145&gt;=$N$8)*(AC145:AI145 &lt;= $N$9)*(TEXT(AC145:AI145,"yyyy-mm")=AL145)*(AC146:AI146 = "★"))</f>
        <v>0</v>
      </c>
      <c r="AP145" s="65"/>
      <c r="AQ145" s="7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3"/>
    </row>
    <row r="146" spans="10:55" s="8" customFormat="1" ht="19.5" customHeight="1" thickBot="1" x14ac:dyDescent="0.5">
      <c r="J146" s="86"/>
      <c r="K146" s="135" t="str">
        <f t="shared" ref="K146" si="574">IF(U146&gt;=0.285,"OK","NG")</f>
        <v>NG</v>
      </c>
      <c r="L146" s="136"/>
      <c r="M146" s="144"/>
      <c r="N146" s="144"/>
      <c r="O146" s="144"/>
      <c r="P146" s="144"/>
      <c r="Q146" s="144"/>
      <c r="R146" s="145"/>
      <c r="S146" s="146"/>
      <c r="T146" s="135">
        <f t="shared" ref="T146" si="575">COUNTIF(M146:S146,"●")</f>
        <v>0</v>
      </c>
      <c r="U146" s="147">
        <f t="shared" ref="U146" si="576">IF(COUNTA(M146:S146)=0,-1,IF(OR(COUNTIF(M146:S146,"▲")&gt;6,AND(M145&lt;$N$9,$N$9&lt;S145)),0.285,IF(T145+T146=0,0,T146/(T146+T145))))</f>
        <v>-1</v>
      </c>
      <c r="V146" s="135" t="str">
        <f t="shared" ref="V146" si="577">TEXT(S145,"YYYY-MM")</f>
        <v>2027-08</v>
      </c>
      <c r="W146" s="140" cm="1">
        <f t="array" ref="W146">IF(V146=V145,0,SUMPRODUCT((M145:S145&gt;=$N$8)*(M145:S145 &lt;= $N$9)*(TEXT(M145:S145,"yyyy-mm")=V146)*(M146:S146 = "●")))</f>
        <v>0</v>
      </c>
      <c r="X146" s="140" cm="1">
        <f t="array" ref="X146">IF(V146=V145,0,SUMPRODUCT((M145:S145&gt;=$N$8)*(M145:S145 &lt;= $N$9)*(TEXT(M145:S145,"yyyy-mm")=V146)*(M146:S146 = "▲")))</f>
        <v>0</v>
      </c>
      <c r="Y146" s="140" cm="1">
        <f t="array" ref="Y146">IF(V146=V145,0,SUMPRODUCT((M145:S145&gt;=$N$8)*(M145:S145 &lt;= $N$9)*(TEXT(M145:S145,"yyyy-mm")=V146)*(M146:S146 = "★")))</f>
        <v>0</v>
      </c>
      <c r="Z146" s="135"/>
      <c r="AA146" s="135" t="str">
        <f t="shared" ref="AA146" si="578">IF(AK146&gt;=0.285,"OK","NG")</f>
        <v>NG</v>
      </c>
      <c r="AB146" s="136"/>
      <c r="AC146" s="144"/>
      <c r="AD146" s="144"/>
      <c r="AE146" s="144"/>
      <c r="AF146" s="144"/>
      <c r="AG146" s="144"/>
      <c r="AH146" s="145"/>
      <c r="AI146" s="146"/>
      <c r="AJ146" s="68">
        <f t="shared" ref="AJ146" si="579">COUNTIF(AC146:AI146,"●")</f>
        <v>0</v>
      </c>
      <c r="AK146" s="70">
        <f t="shared" ref="AK146" si="580">IF(COUNTA(AC146:AI146)=0,-1,IF(OR(COUNTIF(AC146:AI146,"▲")&gt;6,AND(AC145&lt;$N$9,$N$9&lt;AI145)),0.285,IF(AJ145+AJ146=0,0,AJ146/(AJ146+AJ145))))</f>
        <v>-1</v>
      </c>
      <c r="AL146" s="68" t="str">
        <f t="shared" ref="AL146" si="581">TEXT(AI145,"YYYY-MM")</f>
        <v>2027-12</v>
      </c>
      <c r="AM146" s="69" cm="1">
        <f t="array" ref="AM146">IF(AL146=AL145,0,SUMPRODUCT((AC145:AI145&gt;=$N$8)*(AC145:AI145 &lt;= $N$9)*(TEXT(AC145:AI145,"yyyy-mm")=AL146)*(AC146:AI146 = "●")))</f>
        <v>0</v>
      </c>
      <c r="AN146" s="69" cm="1">
        <f t="array" ref="AN146">IF(AL146=AL145,0,SUMPRODUCT((AC145:AI145&gt;=$N$8)*(AC145:AI145 &lt;= $N$9)*(TEXT(AC145:AI145,"yyyy-mm")=AL146)*(AC146:AI146 = "▲")))</f>
        <v>0</v>
      </c>
      <c r="AO146" s="69" cm="1">
        <f t="array" ref="AO146">IF(AL146=AL145,0,SUMPRODUCT((AC145:AI145&gt;=$N$8)*(AC145:AI145 &lt;= $N$9)*(TEXT(AC145:AI145,"yyyy-mm")=AL146)*(AC146:AI146 = "★")))</f>
        <v>0</v>
      </c>
      <c r="AP146" s="65"/>
      <c r="AQ146" s="7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3"/>
    </row>
    <row r="147" spans="10:55" s="8" customFormat="1" ht="19.5" customHeight="1" x14ac:dyDescent="0.45">
      <c r="J147" s="86"/>
      <c r="K147" s="135"/>
      <c r="L147" s="132">
        <v>94</v>
      </c>
      <c r="M147" s="141">
        <f>S145+1</f>
        <v>46601</v>
      </c>
      <c r="N147" s="141">
        <f t="shared" ref="N147:S147" si="582">M147+1</f>
        <v>46602</v>
      </c>
      <c r="O147" s="141">
        <f t="shared" si="582"/>
        <v>46603</v>
      </c>
      <c r="P147" s="141">
        <f t="shared" si="582"/>
        <v>46604</v>
      </c>
      <c r="Q147" s="141">
        <f t="shared" si="582"/>
        <v>46605</v>
      </c>
      <c r="R147" s="142">
        <f t="shared" si="582"/>
        <v>46606</v>
      </c>
      <c r="S147" s="143">
        <f t="shared" si="582"/>
        <v>46607</v>
      </c>
      <c r="T147" s="135">
        <f t="shared" ref="T147" si="583">COUNTIF(M148:S148,"★")</f>
        <v>0</v>
      </c>
      <c r="U147" s="135"/>
      <c r="V147" s="135" t="str">
        <f t="shared" ref="V147" si="584">TEXT(M147,"YYYY-MM")</f>
        <v>2027-08</v>
      </c>
      <c r="W147" s="140" cm="1">
        <f t="array" ref="W147">SUMPRODUCT((M147:S147&gt;=$N$8)*(M147:S147 &lt;= $N$9)*(TEXT(M147:S147,"yyyy-mm")=V147)*(M148:S148 = "●"))</f>
        <v>0</v>
      </c>
      <c r="X147" s="140" cm="1">
        <f t="array" ref="X147">SUMPRODUCT((R147:S147&gt;=$N$8)*(R147:S147 &lt;= $N$9)*(TEXT(R147:S147,"yyyy-mm")=V147)*(R148:S148 = "▲"))</f>
        <v>0</v>
      </c>
      <c r="Y147" s="140" cm="1">
        <f t="array" ref="Y147">SUMPRODUCT((M147:S147&gt;=$N$8)*(M147:S147 &lt;= $N$9)*(TEXT(M147:S147,"yyyy-mm")=V147)*(M148:S148 = "★"))</f>
        <v>0</v>
      </c>
      <c r="Z147" s="135"/>
      <c r="AA147" s="135"/>
      <c r="AB147" s="132">
        <v>115</v>
      </c>
      <c r="AC147" s="141">
        <f>AI145+1</f>
        <v>46748</v>
      </c>
      <c r="AD147" s="141">
        <f t="shared" ref="AD147:AI147" si="585">AC147+1</f>
        <v>46749</v>
      </c>
      <c r="AE147" s="141">
        <f t="shared" si="585"/>
        <v>46750</v>
      </c>
      <c r="AF147" s="141">
        <f t="shared" si="585"/>
        <v>46751</v>
      </c>
      <c r="AG147" s="141">
        <f t="shared" si="585"/>
        <v>46752</v>
      </c>
      <c r="AH147" s="142">
        <f t="shared" si="585"/>
        <v>46753</v>
      </c>
      <c r="AI147" s="143">
        <f t="shared" si="585"/>
        <v>46754</v>
      </c>
      <c r="AJ147" s="68">
        <f t="shared" ref="AJ147" si="586">COUNTIF(AC148:AI148,"★")</f>
        <v>0</v>
      </c>
      <c r="AK147" s="68"/>
      <c r="AL147" s="68" t="str">
        <f t="shared" ref="AL147" si="587">TEXT(AC147,"YYYY-MM")</f>
        <v>2027-12</v>
      </c>
      <c r="AM147" s="69" cm="1">
        <f t="array" ref="AM147">SUMPRODUCT((AC147:AI147&gt;=$N$8)*(AC147:AI147 &lt;= $N$9)*(TEXT(AC147:AI147,"yyyy-mm")=AL147)*(AC148:AI148 = "●"))</f>
        <v>0</v>
      </c>
      <c r="AN147" s="69" cm="1">
        <f t="array" ref="AN147">SUMPRODUCT((AH147:AI147&gt;=$N$8)*(AH147:AI147 &lt;= $N$9)*(TEXT(AH147:AI147,"yyyy-mm")=AL147)*(AH148:AI148 = "▲"))</f>
        <v>0</v>
      </c>
      <c r="AO147" s="69" cm="1">
        <f t="array" ref="AO147">SUMPRODUCT((AC147:AI147&gt;=$N$8)*(AC147:AI147 &lt;= $N$9)*(TEXT(AC147:AI147,"yyyy-mm")=AL147)*(AC148:AI148 = "★"))</f>
        <v>0</v>
      </c>
      <c r="AP147" s="65"/>
      <c r="AQ147" s="7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3"/>
    </row>
    <row r="148" spans="10:55" s="8" customFormat="1" ht="19.5" customHeight="1" thickBot="1" x14ac:dyDescent="0.5">
      <c r="J148" s="86"/>
      <c r="K148" s="135" t="str">
        <f t="shared" ref="K148" si="588">IF(U148&gt;=0.285,"OK","NG")</f>
        <v>NG</v>
      </c>
      <c r="L148" s="136"/>
      <c r="M148" s="144"/>
      <c r="N148" s="144"/>
      <c r="O148" s="144"/>
      <c r="P148" s="144"/>
      <c r="Q148" s="144"/>
      <c r="R148" s="145"/>
      <c r="S148" s="146"/>
      <c r="T148" s="135">
        <f t="shared" ref="T148" si="589">COUNTIF(M148:S148,"●")</f>
        <v>0</v>
      </c>
      <c r="U148" s="147">
        <f t="shared" ref="U148" si="590">IF(COUNTA(M148:S148)=0,-1,IF(OR(COUNTIF(M148:S148,"▲")&gt;6,AND(M147&lt;$N$9,$N$9&lt;S147)),0.285,IF(T147+T148=0,0,T148/(T148+T147))))</f>
        <v>-1</v>
      </c>
      <c r="V148" s="135" t="str">
        <f t="shared" ref="V148" si="591">TEXT(S147,"YYYY-MM")</f>
        <v>2027-08</v>
      </c>
      <c r="W148" s="140" cm="1">
        <f t="array" ref="W148">IF(V148=V147,0,SUMPRODUCT((M147:S147&gt;=$N$8)*(M147:S147 &lt;= $N$9)*(TEXT(M147:S147,"yyyy-mm")=V148)*(M148:S148 = "●")))</f>
        <v>0</v>
      </c>
      <c r="X148" s="140" cm="1">
        <f t="array" ref="X148">IF(V148=V147,0,SUMPRODUCT((M147:S147&gt;=$N$8)*(M147:S147 &lt;= $N$9)*(TEXT(M147:S147,"yyyy-mm")=V148)*(M148:S148 = "▲")))</f>
        <v>0</v>
      </c>
      <c r="Y148" s="140" cm="1">
        <f t="array" ref="Y148">IF(V148=V147,0,SUMPRODUCT((M147:S147&gt;=$N$8)*(M147:S147 &lt;= $N$9)*(TEXT(M147:S147,"yyyy-mm")=V148)*(M148:S148 = "★")))</f>
        <v>0</v>
      </c>
      <c r="Z148" s="135"/>
      <c r="AA148" s="135" t="str">
        <f t="shared" ref="AA148" si="592">IF(AK148&gt;=0.285,"OK","NG")</f>
        <v>NG</v>
      </c>
      <c r="AB148" s="136"/>
      <c r="AC148" s="144"/>
      <c r="AD148" s="144"/>
      <c r="AE148" s="144"/>
      <c r="AF148" s="144"/>
      <c r="AG148" s="144"/>
      <c r="AH148" s="145"/>
      <c r="AI148" s="146"/>
      <c r="AJ148" s="68">
        <f t="shared" ref="AJ148" si="593">COUNTIF(AC148:AI148,"●")</f>
        <v>0</v>
      </c>
      <c r="AK148" s="70">
        <f t="shared" ref="AK148" si="594">IF(COUNTA(AC148:AI148)=0,-1,IF(OR(COUNTIF(AC148:AI148,"▲")&gt;6,AND(AC147&lt;$N$9,$N$9&lt;AI147)),0.285,IF(AJ147+AJ148=0,0,AJ148/(AJ148+AJ147))))</f>
        <v>-1</v>
      </c>
      <c r="AL148" s="68" t="str">
        <f t="shared" ref="AL148" si="595">TEXT(AI147,"YYYY-MM")</f>
        <v>2028-01</v>
      </c>
      <c r="AM148" s="69" cm="1">
        <f t="array" ref="AM148">IF(AL148=AL147,0,SUMPRODUCT((AC147:AI147&gt;=$N$8)*(AC147:AI147 &lt;= $N$9)*(TEXT(AC147:AI147,"yyyy-mm")=AL148)*(AC148:AI148 = "●")))</f>
        <v>0</v>
      </c>
      <c r="AN148" s="69" cm="1">
        <f t="array" ref="AN148">IF(AL148=AL147,0,SUMPRODUCT((AC147:AI147&gt;=$N$8)*(AC147:AI147 &lt;= $N$9)*(TEXT(AC147:AI147,"yyyy-mm")=AL148)*(AC148:AI148 = "▲")))</f>
        <v>0</v>
      </c>
      <c r="AO148" s="69" cm="1">
        <f t="array" ref="AO148">IF(AL148=AL147,0,SUMPRODUCT((AC147:AI147&gt;=$N$8)*(AC147:AI147 &lt;= $N$9)*(TEXT(AC147:AI147,"yyyy-mm")=AL148)*(AC148:AI148 = "★")))</f>
        <v>0</v>
      </c>
      <c r="AP148" s="65"/>
      <c r="AQ148" s="7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3"/>
    </row>
    <row r="149" spans="10:55" s="8" customFormat="1" ht="19.5" customHeight="1" x14ac:dyDescent="0.45">
      <c r="J149" s="86"/>
      <c r="K149" s="135"/>
      <c r="L149" s="132">
        <v>95</v>
      </c>
      <c r="M149" s="141">
        <f>S147+1</f>
        <v>46608</v>
      </c>
      <c r="N149" s="141">
        <f t="shared" ref="N149:S149" si="596">M149+1</f>
        <v>46609</v>
      </c>
      <c r="O149" s="141">
        <f t="shared" si="596"/>
        <v>46610</v>
      </c>
      <c r="P149" s="141">
        <f t="shared" si="596"/>
        <v>46611</v>
      </c>
      <c r="Q149" s="141">
        <f t="shared" si="596"/>
        <v>46612</v>
      </c>
      <c r="R149" s="142">
        <f t="shared" si="596"/>
        <v>46613</v>
      </c>
      <c r="S149" s="143">
        <f t="shared" si="596"/>
        <v>46614</v>
      </c>
      <c r="T149" s="135">
        <f t="shared" ref="T149" si="597">COUNTIF(M150:S150,"★")</f>
        <v>0</v>
      </c>
      <c r="U149" s="135"/>
      <c r="V149" s="135" t="str">
        <f t="shared" ref="V149" si="598">TEXT(M149,"YYYY-MM")</f>
        <v>2027-08</v>
      </c>
      <c r="W149" s="140" cm="1">
        <f t="array" ref="W149">SUMPRODUCT((M149:S149&gt;=$N$8)*(M149:S149 &lt;= $N$9)*(TEXT(M149:S149,"yyyy-mm")=V149)*(M150:S150 = "●"))</f>
        <v>0</v>
      </c>
      <c r="X149" s="140" cm="1">
        <f t="array" ref="X149">SUMPRODUCT((R149:S149&gt;=$N$8)*(R149:S149 &lt;= $N$9)*(TEXT(R149:S149,"yyyy-mm")=V149)*(R150:S150 = "▲"))</f>
        <v>0</v>
      </c>
      <c r="Y149" s="140" cm="1">
        <f t="array" ref="Y149">SUMPRODUCT((M149:S149&gt;=$N$8)*(M149:S149 &lt;= $N$9)*(TEXT(M149:S149,"yyyy-mm")=V149)*(M150:S150 = "★"))</f>
        <v>0</v>
      </c>
      <c r="Z149" s="135"/>
      <c r="AA149" s="135"/>
      <c r="AB149" s="132">
        <v>116</v>
      </c>
      <c r="AC149" s="141">
        <f>AI147+1</f>
        <v>46755</v>
      </c>
      <c r="AD149" s="141">
        <f t="shared" ref="AD149:AI149" si="599">AC149+1</f>
        <v>46756</v>
      </c>
      <c r="AE149" s="141">
        <f t="shared" si="599"/>
        <v>46757</v>
      </c>
      <c r="AF149" s="141">
        <f t="shared" si="599"/>
        <v>46758</v>
      </c>
      <c r="AG149" s="141">
        <f t="shared" si="599"/>
        <v>46759</v>
      </c>
      <c r="AH149" s="142">
        <f t="shared" si="599"/>
        <v>46760</v>
      </c>
      <c r="AI149" s="143">
        <f t="shared" si="599"/>
        <v>46761</v>
      </c>
      <c r="AJ149" s="68">
        <f t="shared" ref="AJ149" si="600">COUNTIF(AC150:AI150,"★")</f>
        <v>0</v>
      </c>
      <c r="AK149" s="68"/>
      <c r="AL149" s="68" t="str">
        <f t="shared" ref="AL149" si="601">TEXT(AC149,"YYYY-MM")</f>
        <v>2028-01</v>
      </c>
      <c r="AM149" s="69" cm="1">
        <f t="array" ref="AM149">SUMPRODUCT((AC149:AI149&gt;=$N$8)*(AC149:AI149 &lt;= $N$9)*(TEXT(AC149:AI149,"yyyy-mm")=AL149)*(AC150:AI150 = "●"))</f>
        <v>0</v>
      </c>
      <c r="AN149" s="69" cm="1">
        <f t="array" ref="AN149">SUMPRODUCT((AH149:AI149&gt;=$N$8)*(AH149:AI149 &lt;= $N$9)*(TEXT(AH149:AI149,"yyyy-mm")=AL149)*(AH150:AI150 = "▲"))</f>
        <v>0</v>
      </c>
      <c r="AO149" s="69" cm="1">
        <f t="array" ref="AO149">SUMPRODUCT((AC149:AI149&gt;=$N$8)*(AC149:AI149 &lt;= $N$9)*(TEXT(AC149:AI149,"yyyy-mm")=AL149)*(AC150:AI150 = "★"))</f>
        <v>0</v>
      </c>
      <c r="AP149" s="65"/>
      <c r="AQ149" s="7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3"/>
    </row>
    <row r="150" spans="10:55" s="8" customFormat="1" ht="19.5" customHeight="1" thickBot="1" x14ac:dyDescent="0.5">
      <c r="J150" s="86"/>
      <c r="K150" s="135" t="str">
        <f t="shared" ref="K150" si="602">IF(U150&gt;=0.285,"OK","NG")</f>
        <v>NG</v>
      </c>
      <c r="L150" s="136"/>
      <c r="M150" s="144"/>
      <c r="N150" s="144"/>
      <c r="O150" s="144"/>
      <c r="P150" s="144"/>
      <c r="Q150" s="144"/>
      <c r="R150" s="145"/>
      <c r="S150" s="146"/>
      <c r="T150" s="135">
        <f t="shared" ref="T150" si="603">COUNTIF(M150:S150,"●")</f>
        <v>0</v>
      </c>
      <c r="U150" s="147">
        <f t="shared" ref="U150" si="604">IF(COUNTA(M150:S150)=0,-1,IF(OR(COUNTIF(M150:S150,"▲")&gt;6,AND(M149&lt;$N$9,$N$9&lt;S149)),0.285,IF(T149+T150=0,0,T150/(T150+T149))))</f>
        <v>-1</v>
      </c>
      <c r="V150" s="135" t="str">
        <f t="shared" ref="V150" si="605">TEXT(S149,"YYYY-MM")</f>
        <v>2027-08</v>
      </c>
      <c r="W150" s="140" cm="1">
        <f t="array" ref="W150">IF(V150=V149,0,SUMPRODUCT((M149:S149&gt;=$N$8)*(M149:S149 &lt;= $N$9)*(TEXT(M149:S149,"yyyy-mm")=V150)*(M150:S150 = "●")))</f>
        <v>0</v>
      </c>
      <c r="X150" s="140" cm="1">
        <f t="array" ref="X150">IF(V150=V149,0,SUMPRODUCT((M149:S149&gt;=$N$8)*(M149:S149 &lt;= $N$9)*(TEXT(M149:S149,"yyyy-mm")=V150)*(M150:S150 = "▲")))</f>
        <v>0</v>
      </c>
      <c r="Y150" s="140" cm="1">
        <f t="array" ref="Y150">IF(V150=V149,0,SUMPRODUCT((M149:S149&gt;=$N$8)*(M149:S149 &lt;= $N$9)*(TEXT(M149:S149,"yyyy-mm")=V150)*(M150:S150 = "★")))</f>
        <v>0</v>
      </c>
      <c r="Z150" s="135"/>
      <c r="AA150" s="135" t="str">
        <f t="shared" ref="AA150" si="606">IF(AK150&gt;=0.285,"OK","NG")</f>
        <v>NG</v>
      </c>
      <c r="AB150" s="136"/>
      <c r="AC150" s="144"/>
      <c r="AD150" s="144"/>
      <c r="AE150" s="144"/>
      <c r="AF150" s="144"/>
      <c r="AG150" s="144"/>
      <c r="AH150" s="145"/>
      <c r="AI150" s="146"/>
      <c r="AJ150" s="68">
        <f t="shared" ref="AJ150" si="607">COUNTIF(AC150:AI150,"●")</f>
        <v>0</v>
      </c>
      <c r="AK150" s="70">
        <f t="shared" ref="AK150" si="608">IF(COUNTA(AC150:AI150)=0,-1,IF(OR(COUNTIF(AC150:AI150,"▲")&gt;6,AND(AC149&lt;$N$9,$N$9&lt;AI149)),0.285,IF(AJ149+AJ150=0,0,AJ150/(AJ150+AJ149))))</f>
        <v>-1</v>
      </c>
      <c r="AL150" s="68" t="str">
        <f t="shared" ref="AL150" si="609">TEXT(AI149,"YYYY-MM")</f>
        <v>2028-01</v>
      </c>
      <c r="AM150" s="69" cm="1">
        <f t="array" ref="AM150">IF(AL150=AL149,0,SUMPRODUCT((AC149:AI149&gt;=$N$8)*(AC149:AI149 &lt;= $N$9)*(TEXT(AC149:AI149,"yyyy-mm")=AL150)*(AC150:AI150 = "●")))</f>
        <v>0</v>
      </c>
      <c r="AN150" s="69" cm="1">
        <f t="array" ref="AN150">IF(AL150=AL149,0,SUMPRODUCT((AC149:AI149&gt;=$N$8)*(AC149:AI149 &lt;= $N$9)*(TEXT(AC149:AI149,"yyyy-mm")=AL150)*(AC150:AI150 = "▲")))</f>
        <v>0</v>
      </c>
      <c r="AO150" s="69" cm="1">
        <f t="array" ref="AO150">IF(AL150=AL149,0,SUMPRODUCT((AC149:AI149&gt;=$N$8)*(AC149:AI149 &lt;= $N$9)*(TEXT(AC149:AI149,"yyyy-mm")=AL150)*(AC150:AI150 = "★")))</f>
        <v>0</v>
      </c>
      <c r="AP150" s="65"/>
      <c r="AQ150" s="7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3"/>
    </row>
    <row r="151" spans="10:55" s="8" customFormat="1" ht="19.5" customHeight="1" x14ac:dyDescent="0.45">
      <c r="J151" s="86"/>
      <c r="K151" s="87"/>
      <c r="L151" s="28"/>
      <c r="M151" s="28"/>
      <c r="N151" s="28"/>
      <c r="O151" s="28"/>
      <c r="P151" s="28"/>
      <c r="Q151" s="28"/>
      <c r="R151" s="28"/>
      <c r="S151" s="28"/>
      <c r="T151" s="86"/>
      <c r="U151" s="148">
        <f>IFERROR(AVERAGEIF(U109:U150,"&gt;-1"),0)</f>
        <v>0</v>
      </c>
      <c r="V151" s="86"/>
      <c r="W151" s="81"/>
      <c r="X151" s="81"/>
      <c r="Y151" s="81"/>
      <c r="Z151" s="86"/>
      <c r="AA151" s="88"/>
      <c r="AB151" s="28"/>
      <c r="AC151" s="28"/>
      <c r="AD151" s="28"/>
      <c r="AE151" s="28"/>
      <c r="AF151" s="28"/>
      <c r="AG151" s="28"/>
      <c r="AH151" s="28"/>
      <c r="AI151" s="28"/>
      <c r="AJ151" s="65"/>
      <c r="AK151" s="71">
        <f>IFERROR(AVERAGEIF(AK109:AK150,"&gt;-1"),0)</f>
        <v>0</v>
      </c>
      <c r="AL151" s="65"/>
      <c r="AM151" s="64"/>
      <c r="AN151" s="64"/>
      <c r="AO151" s="64"/>
      <c r="AP151" s="68"/>
      <c r="AQ151" s="19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3"/>
    </row>
    <row r="152" spans="10:55" s="8" customFormat="1" ht="19.5" customHeight="1" x14ac:dyDescent="0.45">
      <c r="J152" s="86"/>
      <c r="K152" s="87"/>
      <c r="L152" s="28"/>
      <c r="M152" s="28"/>
      <c r="N152" s="28"/>
      <c r="O152" s="28"/>
      <c r="P152" s="28"/>
      <c r="Q152" s="28"/>
      <c r="R152" s="28"/>
      <c r="S152" s="28"/>
      <c r="T152" s="86"/>
      <c r="U152" s="86"/>
      <c r="V152" s="86"/>
      <c r="W152" s="81"/>
      <c r="X152" s="81"/>
      <c r="Y152" s="81"/>
      <c r="Z152" s="86"/>
      <c r="AA152" s="88"/>
      <c r="AB152" s="28"/>
      <c r="AC152" s="28"/>
      <c r="AD152" s="28"/>
      <c r="AE152" s="28"/>
      <c r="AF152" s="28"/>
      <c r="AG152" s="28"/>
      <c r="AH152" s="28"/>
      <c r="AI152" s="28"/>
      <c r="AJ152" s="65"/>
      <c r="AK152" s="65"/>
      <c r="AL152" s="65"/>
      <c r="AM152" s="64"/>
      <c r="AN152" s="64"/>
      <c r="AO152" s="64"/>
      <c r="AP152" s="68"/>
      <c r="AQ152" s="19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3"/>
    </row>
    <row r="153" spans="10:55" s="8" customFormat="1" ht="24" customHeight="1" x14ac:dyDescent="0.45">
      <c r="J153" s="75" t="s">
        <v>63</v>
      </c>
      <c r="K153" s="76"/>
      <c r="L153" s="76"/>
      <c r="M153" s="77"/>
      <c r="N153" s="78"/>
      <c r="O153" s="79"/>
      <c r="P153" s="79"/>
      <c r="Q153" s="79"/>
      <c r="R153" s="79"/>
      <c r="S153" s="79"/>
      <c r="T153" s="80"/>
      <c r="U153" s="80"/>
      <c r="V153" s="80"/>
      <c r="W153" s="81"/>
      <c r="X153" s="81"/>
      <c r="Y153" s="81"/>
      <c r="Z153" s="80"/>
      <c r="AA153" s="82"/>
      <c r="AB153" s="79"/>
      <c r="AC153" s="79"/>
      <c r="AD153" s="79"/>
      <c r="AE153" s="79"/>
      <c r="AF153" s="28"/>
      <c r="AG153" s="28"/>
      <c r="AH153" s="28"/>
      <c r="AI153" s="28"/>
      <c r="AJ153" s="65"/>
      <c r="AK153" s="65"/>
      <c r="AL153" s="65"/>
      <c r="AM153" s="64"/>
      <c r="AN153" s="64"/>
      <c r="AO153" s="64"/>
      <c r="AP153" s="68"/>
      <c r="AQ153" s="19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3"/>
    </row>
    <row r="154" spans="10:55" s="8" customFormat="1" ht="27" customHeight="1" x14ac:dyDescent="0.45">
      <c r="J154" s="83"/>
      <c r="K154" s="84"/>
      <c r="L154" s="84"/>
      <c r="M154" s="60" t="s">
        <v>96</v>
      </c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28"/>
      <c r="AI154" s="28"/>
      <c r="AJ154" s="65"/>
      <c r="AK154" s="65"/>
      <c r="AL154" s="65"/>
      <c r="AM154" s="64"/>
      <c r="AN154" s="64"/>
      <c r="AO154" s="64"/>
      <c r="AP154" s="68"/>
      <c r="AQ154" s="19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3"/>
    </row>
    <row r="155" spans="10:55" s="8" customFormat="1" ht="20.25" customHeight="1" x14ac:dyDescent="0.45">
      <c r="J155" s="83"/>
      <c r="K155" s="84"/>
      <c r="L155" s="84"/>
      <c r="M155" s="149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28"/>
      <c r="AI155" s="28"/>
      <c r="AJ155" s="65"/>
      <c r="AK155" s="65"/>
      <c r="AL155" s="65"/>
      <c r="AM155" s="64"/>
      <c r="AN155" s="64"/>
      <c r="AO155" s="64"/>
      <c r="AP155" s="68"/>
      <c r="AQ155" s="19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3"/>
    </row>
    <row r="156" spans="10:55" s="8" customFormat="1" ht="20.25" customHeight="1" x14ac:dyDescent="0.45">
      <c r="J156" s="86"/>
      <c r="K156" s="87"/>
      <c r="L156" s="28"/>
      <c r="M156" s="28"/>
      <c r="N156" s="28"/>
      <c r="O156" s="28"/>
      <c r="P156" s="28"/>
      <c r="Q156" s="28"/>
      <c r="R156" s="28"/>
      <c r="S156" s="28"/>
      <c r="T156" s="86"/>
      <c r="U156" s="86"/>
      <c r="V156" s="86"/>
      <c r="W156" s="81"/>
      <c r="X156" s="81"/>
      <c r="Y156" s="81"/>
      <c r="Z156" s="86"/>
      <c r="AA156" s="88"/>
      <c r="AB156" s="28"/>
      <c r="AC156" s="28"/>
      <c r="AD156" s="28"/>
      <c r="AE156" s="28"/>
      <c r="AF156" s="28"/>
      <c r="AG156" s="28"/>
      <c r="AH156" s="28"/>
      <c r="AI156" s="28"/>
      <c r="AJ156" s="65"/>
      <c r="AK156" s="65"/>
      <c r="AL156" s="65"/>
      <c r="AM156" s="64"/>
      <c r="AN156" s="64"/>
      <c r="AO156" s="64"/>
      <c r="AP156" s="68"/>
      <c r="AQ156" s="19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3"/>
    </row>
    <row r="157" spans="10:55" s="8" customFormat="1" ht="20.25" customHeight="1" thickBot="1" x14ac:dyDescent="0.5">
      <c r="J157" s="86"/>
      <c r="K157" s="87"/>
      <c r="L157" s="28"/>
      <c r="M157" s="28"/>
      <c r="N157" s="28"/>
      <c r="O157" s="28"/>
      <c r="P157" s="28"/>
      <c r="Q157" s="28"/>
      <c r="R157" s="28"/>
      <c r="S157" s="28"/>
      <c r="T157" s="86"/>
      <c r="U157" s="86"/>
      <c r="V157" s="86"/>
      <c r="W157" s="81"/>
      <c r="X157" s="81"/>
      <c r="Y157" s="81"/>
      <c r="Z157" s="86"/>
      <c r="AA157" s="88"/>
      <c r="AB157" s="28"/>
      <c r="AC157" s="28"/>
      <c r="AD157" s="28"/>
      <c r="AE157" s="28"/>
      <c r="AF157" s="28"/>
      <c r="AG157" s="28"/>
      <c r="AH157" s="28"/>
      <c r="AI157" s="28"/>
      <c r="AJ157" s="65"/>
      <c r="AK157" s="65"/>
      <c r="AL157" s="65"/>
      <c r="AM157" s="64"/>
      <c r="AN157" s="64"/>
      <c r="AO157" s="64"/>
      <c r="AP157" s="68"/>
      <c r="AQ157" s="19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3"/>
    </row>
    <row r="158" spans="10:55" s="8" customFormat="1" ht="20.25" customHeight="1" x14ac:dyDescent="0.45">
      <c r="J158" s="86"/>
      <c r="K158" s="86"/>
      <c r="L158" s="132" t="s">
        <v>47</v>
      </c>
      <c r="M158" s="133" t="str">
        <f>"実施状況（"&amp;YEAR(M160)&amp;"年～）"</f>
        <v>実施状況（2028年～）</v>
      </c>
      <c r="N158" s="133"/>
      <c r="O158" s="133"/>
      <c r="P158" s="133"/>
      <c r="Q158" s="133"/>
      <c r="R158" s="133"/>
      <c r="S158" s="134"/>
      <c r="T158" s="86"/>
      <c r="U158" s="86"/>
      <c r="V158" s="86"/>
      <c r="W158" s="81"/>
      <c r="X158" s="81"/>
      <c r="Y158" s="81"/>
      <c r="Z158" s="86"/>
      <c r="AA158" s="28"/>
      <c r="AB158" s="132" t="s">
        <v>47</v>
      </c>
      <c r="AC158" s="133" t="str">
        <f>"実施状況（"&amp;YEAR(AC160)&amp;"年～）"</f>
        <v>実施状況（2028年～）</v>
      </c>
      <c r="AD158" s="133"/>
      <c r="AE158" s="133"/>
      <c r="AF158" s="133"/>
      <c r="AG158" s="133"/>
      <c r="AH158" s="133"/>
      <c r="AI158" s="134"/>
      <c r="AJ158" s="65"/>
      <c r="AK158" s="65"/>
      <c r="AL158" s="65"/>
      <c r="AM158" s="64"/>
      <c r="AN158" s="64"/>
      <c r="AO158" s="64"/>
      <c r="AP158" s="68"/>
      <c r="AQ158" s="19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3"/>
    </row>
    <row r="159" spans="10:55" s="8" customFormat="1" ht="20.25" customHeight="1" thickBot="1" x14ac:dyDescent="0.5">
      <c r="J159" s="86"/>
      <c r="K159" s="135" t="s">
        <v>48</v>
      </c>
      <c r="L159" s="136"/>
      <c r="M159" s="137" t="s">
        <v>49</v>
      </c>
      <c r="N159" s="137" t="s">
        <v>50</v>
      </c>
      <c r="O159" s="137" t="s">
        <v>51</v>
      </c>
      <c r="P159" s="137" t="s">
        <v>52</v>
      </c>
      <c r="Q159" s="137" t="s">
        <v>53</v>
      </c>
      <c r="R159" s="138" t="s">
        <v>54</v>
      </c>
      <c r="S159" s="139" t="s">
        <v>55</v>
      </c>
      <c r="T159" s="135" t="s">
        <v>47</v>
      </c>
      <c r="U159" s="86" t="s">
        <v>56</v>
      </c>
      <c r="V159" s="86" t="s">
        <v>57</v>
      </c>
      <c r="W159" s="140" t="s">
        <v>38</v>
      </c>
      <c r="X159" s="140" t="s">
        <v>39</v>
      </c>
      <c r="Y159" s="140" t="s">
        <v>40</v>
      </c>
      <c r="Z159" s="86"/>
      <c r="AA159" s="135" t="s">
        <v>48</v>
      </c>
      <c r="AB159" s="136"/>
      <c r="AC159" s="137" t="s">
        <v>49</v>
      </c>
      <c r="AD159" s="137" t="s">
        <v>50</v>
      </c>
      <c r="AE159" s="137" t="s">
        <v>51</v>
      </c>
      <c r="AF159" s="137" t="s">
        <v>52</v>
      </c>
      <c r="AG159" s="137" t="s">
        <v>53</v>
      </c>
      <c r="AH159" s="138" t="s">
        <v>54</v>
      </c>
      <c r="AI159" s="139" t="s">
        <v>55</v>
      </c>
      <c r="AJ159" s="68" t="s">
        <v>47</v>
      </c>
      <c r="AK159" s="65" t="s">
        <v>56</v>
      </c>
      <c r="AL159" s="65" t="s">
        <v>57</v>
      </c>
      <c r="AM159" s="69" t="s">
        <v>38</v>
      </c>
      <c r="AN159" s="69" t="s">
        <v>39</v>
      </c>
      <c r="AO159" s="69" t="s">
        <v>40</v>
      </c>
      <c r="AP159" s="68"/>
      <c r="AQ159" s="19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3"/>
    </row>
    <row r="160" spans="10:55" s="8" customFormat="1" ht="20.25" customHeight="1" x14ac:dyDescent="0.45">
      <c r="J160" s="86"/>
      <c r="K160" s="135"/>
      <c r="L160" s="132">
        <v>117</v>
      </c>
      <c r="M160" s="141">
        <f>AI149+1</f>
        <v>46762</v>
      </c>
      <c r="N160" s="141">
        <f t="shared" ref="N160:S160" si="610">M160+1</f>
        <v>46763</v>
      </c>
      <c r="O160" s="141">
        <f t="shared" si="610"/>
        <v>46764</v>
      </c>
      <c r="P160" s="141">
        <f t="shared" si="610"/>
        <v>46765</v>
      </c>
      <c r="Q160" s="141">
        <f t="shared" si="610"/>
        <v>46766</v>
      </c>
      <c r="R160" s="151">
        <f t="shared" si="610"/>
        <v>46767</v>
      </c>
      <c r="S160" s="152">
        <f t="shared" si="610"/>
        <v>46768</v>
      </c>
      <c r="T160" s="135">
        <f t="shared" ref="T160" si="611">COUNTIF(M161:S161,"★")</f>
        <v>0</v>
      </c>
      <c r="U160" s="135"/>
      <c r="V160" s="135" t="str">
        <f>TEXT(M160,"YYYY-MM")</f>
        <v>2028-01</v>
      </c>
      <c r="W160" s="140" cm="1">
        <f t="array" ref="W160">SUMPRODUCT((M160:S160&gt;=$N$8)*(M160:S160 &lt;= $N$9)*(TEXT(M160:S160,"yyyy-mm")=V160)*(M161:S161 = "●"))</f>
        <v>0</v>
      </c>
      <c r="X160" s="140" cm="1">
        <f t="array" ref="X160">SUMPRODUCT((R160:S160&gt;=$N$8)*(R160:S160 &lt;= $N$9)*(TEXT(R160:S160,"yyyy-mm")=V160)*(R161:S161 = "▲"))</f>
        <v>0</v>
      </c>
      <c r="Y160" s="140" cm="1">
        <f t="array" ref="Y160">SUMPRODUCT((M160:S160&gt;=$N$8)*(M160:S160 &lt;= $N$9)*(TEXT(M160:S160,"yyyy-mm")=V160)*(M161:S161 = "★"))</f>
        <v>0</v>
      </c>
      <c r="Z160" s="135"/>
      <c r="AA160" s="135"/>
      <c r="AB160" s="132">
        <v>138</v>
      </c>
      <c r="AC160" s="141">
        <f>S200+1</f>
        <v>46909</v>
      </c>
      <c r="AD160" s="141">
        <f t="shared" ref="AD160:AI160" si="612">AC160+1</f>
        <v>46910</v>
      </c>
      <c r="AE160" s="141">
        <f t="shared" si="612"/>
        <v>46911</v>
      </c>
      <c r="AF160" s="141">
        <f t="shared" si="612"/>
        <v>46912</v>
      </c>
      <c r="AG160" s="141">
        <f t="shared" si="612"/>
        <v>46913</v>
      </c>
      <c r="AH160" s="151">
        <f t="shared" si="612"/>
        <v>46914</v>
      </c>
      <c r="AI160" s="152">
        <f t="shared" si="612"/>
        <v>46915</v>
      </c>
      <c r="AJ160" s="68">
        <f t="shared" ref="AJ160" si="613">COUNTIF(AC161:AI161,"★")</f>
        <v>0</v>
      </c>
      <c r="AK160" s="68"/>
      <c r="AL160" s="68" t="str">
        <f>TEXT(AC160,"YYYY-MM")</f>
        <v>2028-06</v>
      </c>
      <c r="AM160" s="69" cm="1">
        <f t="array" ref="AM160">SUMPRODUCT((AC160:AI160&gt;=$N$8)*(AC160:AI160 &lt;= $N$9)*(TEXT(AC160:AI160,"yyyy-mm")=AL160)*(AC161:AI161 = "●"))</f>
        <v>0</v>
      </c>
      <c r="AN160" s="69" cm="1">
        <f t="array" ref="AN160">SUMPRODUCT((AH160:AI160&gt;=$N$8)*(AH160:AI160 &lt;= $N$9)*(TEXT(AH160:AI160,"yyyy-mm")=AL160)*(AH161:AI161 = "▲"))</f>
        <v>0</v>
      </c>
      <c r="AO160" s="69" cm="1">
        <f t="array" ref="AO160">SUMPRODUCT((AC160:AI160&gt;=$N$8)*(AC160:AI160 &lt;= $N$9)*(TEXT(AC160:AI160,"yyyy-mm")=AL160)*(AC161:AI161 = "★"))</f>
        <v>0</v>
      </c>
      <c r="AP160" s="68"/>
      <c r="AQ160" s="19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3"/>
    </row>
    <row r="161" spans="10:55" s="8" customFormat="1" ht="20.25" customHeight="1" thickBot="1" x14ac:dyDescent="0.5">
      <c r="J161" s="86"/>
      <c r="K161" s="135" t="str">
        <f>IF(U161&gt;=0.285,"OK","NG")</f>
        <v>NG</v>
      </c>
      <c r="L161" s="136"/>
      <c r="M161" s="144"/>
      <c r="N161" s="144"/>
      <c r="O161" s="144"/>
      <c r="P161" s="144"/>
      <c r="Q161" s="144"/>
      <c r="R161" s="145"/>
      <c r="S161" s="146"/>
      <c r="T161" s="135">
        <f t="shared" ref="T161" si="614">COUNTIF(M161:S161,"●")</f>
        <v>0</v>
      </c>
      <c r="U161" s="147">
        <f>IF(COUNTA(M161:S161)=0,-1,IF(OR(COUNTIF(M161:S161,"▲")&gt;6,AND(M160&lt;$N$9,$N$9&lt;S160)),0.285,IF(T160+T161=0,0,T161/(T161+T160))))</f>
        <v>-1</v>
      </c>
      <c r="V161" s="135" t="str">
        <f>TEXT(S160,"YYYY-MM")</f>
        <v>2028-01</v>
      </c>
      <c r="W161" s="140" cm="1">
        <f t="array" ref="W161">IF(V161=V160,0,SUMPRODUCT((M160:S160&gt;=$N$8)*(M160:S160 &lt;= $N$9)*(TEXT(M160:S160,"yyyy-mm")=V161)*(M161:S161 = "●")))</f>
        <v>0</v>
      </c>
      <c r="X161" s="140" cm="1">
        <f t="array" ref="X161">IF(V161=V160,0,SUMPRODUCT((M160:S160&gt;=$N$8)*(M160:S160 &lt;= $N$9)*(TEXT(M160:S160,"yyyy-mm")=V161)*(M161:S161 = "▲")))</f>
        <v>0</v>
      </c>
      <c r="Y161" s="140" cm="1">
        <f t="array" ref="Y161">IF(V161=V160,0,SUMPRODUCT((M160:S160&gt;=$N$8)*(M160:S160 &lt;= $N$9)*(TEXT(M160:S160,"yyyy-mm")=V161)*(M161:S161 = "★")))</f>
        <v>0</v>
      </c>
      <c r="Z161" s="135"/>
      <c r="AA161" s="135" t="str">
        <f>IF(AK161&gt;=0.285,"OK","NG")</f>
        <v>NG</v>
      </c>
      <c r="AB161" s="136"/>
      <c r="AC161" s="144"/>
      <c r="AD161" s="144"/>
      <c r="AE161" s="144"/>
      <c r="AF161" s="144"/>
      <c r="AG161" s="144"/>
      <c r="AH161" s="145"/>
      <c r="AI161" s="146"/>
      <c r="AJ161" s="68">
        <f t="shared" ref="AJ161" si="615">COUNTIF(AC161:AI161,"●")</f>
        <v>0</v>
      </c>
      <c r="AK161" s="70">
        <f>IF(COUNTA(AC161:AI161)=0,-1,IF(OR(COUNTIF(AC161:AI161,"▲")&gt;6,AND(AC160&lt;$N$9,$N$9&lt;AI160)),0.285,IF(AJ160+AJ161=0,0,AJ161/(AJ161+AJ160))))</f>
        <v>-1</v>
      </c>
      <c r="AL161" s="68" t="str">
        <f>TEXT(AI160,"YYYY-MM")</f>
        <v>2028-06</v>
      </c>
      <c r="AM161" s="69" cm="1">
        <f t="array" ref="AM161">IF(AL161=AL160,0,SUMPRODUCT((AC160:AI160&gt;=$N$8)*(AC160:AI160 &lt;= $N$9)*(TEXT(AC160:AI160,"yyyy-mm")=AL161)*(AC161:AI161 = "●")))</f>
        <v>0</v>
      </c>
      <c r="AN161" s="69" cm="1">
        <f t="array" ref="AN161">IF(AL161=AL160,0,SUMPRODUCT((AC160:AI160&gt;=$N$8)*(AC160:AI160 &lt;= $N$9)*(TEXT(AC160:AI160,"yyyy-mm")=AL161)*(AC161:AI161 = "▲")))</f>
        <v>0</v>
      </c>
      <c r="AO161" s="69" cm="1">
        <f t="array" ref="AO161">IF(AL161=AL160,0,SUMPRODUCT((AC160:AI160&gt;=$N$8)*(AC160:AI160 &lt;= $N$9)*(TEXT(AC160:AI160,"yyyy-mm")=AL161)*(AC161:AI161 = "★")))</f>
        <v>0</v>
      </c>
      <c r="AP161" s="68"/>
      <c r="AQ161" s="19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3"/>
    </row>
    <row r="162" spans="10:55" s="8" customFormat="1" ht="20.25" customHeight="1" x14ac:dyDescent="0.45">
      <c r="J162" s="86"/>
      <c r="K162" s="135"/>
      <c r="L162" s="132">
        <v>118</v>
      </c>
      <c r="M162" s="141">
        <f>S160+1</f>
        <v>46769</v>
      </c>
      <c r="N162" s="141">
        <f t="shared" ref="N162:S162" si="616">M162+1</f>
        <v>46770</v>
      </c>
      <c r="O162" s="141">
        <f t="shared" si="616"/>
        <v>46771</v>
      </c>
      <c r="P162" s="141">
        <f t="shared" si="616"/>
        <v>46772</v>
      </c>
      <c r="Q162" s="141">
        <f t="shared" si="616"/>
        <v>46773</v>
      </c>
      <c r="R162" s="142">
        <f t="shared" si="616"/>
        <v>46774</v>
      </c>
      <c r="S162" s="143">
        <f t="shared" si="616"/>
        <v>46775</v>
      </c>
      <c r="T162" s="135">
        <f t="shared" ref="T162" si="617">COUNTIF(M163:S163,"★")</f>
        <v>0</v>
      </c>
      <c r="U162" s="135"/>
      <c r="V162" s="135" t="str">
        <f>TEXT(M162,"YYYY-MM")</f>
        <v>2028-01</v>
      </c>
      <c r="W162" s="140" cm="1">
        <f t="array" ref="W162">SUMPRODUCT((M162:S162&gt;=$N$8)*(M162:S162 &lt;= $N$9)*(TEXT(M162:S162,"yyyy-mm")=V162)*(M163:S163 = "●"))</f>
        <v>0</v>
      </c>
      <c r="X162" s="140" cm="1">
        <f t="array" ref="X162">SUMPRODUCT((R162:S162&gt;=$N$8)*(R162:S162 &lt;= $N$9)*(TEXT(R162:S162,"yyyy-mm")=V162)*(R163:S163 = "▲"))</f>
        <v>0</v>
      </c>
      <c r="Y162" s="140" cm="1">
        <f t="array" ref="Y162">SUMPRODUCT((M162:S162&gt;=$N$8)*(M162:S162 &lt;= $N$9)*(TEXT(M162:S162,"yyyy-mm")=V162)*(M163:S163 = "★"))</f>
        <v>0</v>
      </c>
      <c r="Z162" s="135"/>
      <c r="AA162" s="135"/>
      <c r="AB162" s="132">
        <v>139</v>
      </c>
      <c r="AC162" s="141">
        <f>AI160+1</f>
        <v>46916</v>
      </c>
      <c r="AD162" s="141">
        <f t="shared" ref="AD162:AI162" si="618">AC162+1</f>
        <v>46917</v>
      </c>
      <c r="AE162" s="141">
        <f t="shared" si="618"/>
        <v>46918</v>
      </c>
      <c r="AF162" s="141">
        <f t="shared" si="618"/>
        <v>46919</v>
      </c>
      <c r="AG162" s="141">
        <f t="shared" si="618"/>
        <v>46920</v>
      </c>
      <c r="AH162" s="142">
        <f t="shared" si="618"/>
        <v>46921</v>
      </c>
      <c r="AI162" s="143">
        <f t="shared" si="618"/>
        <v>46922</v>
      </c>
      <c r="AJ162" s="68">
        <f t="shared" ref="AJ162" si="619">COUNTIF(AC163:AI163,"★")</f>
        <v>0</v>
      </c>
      <c r="AK162" s="68"/>
      <c r="AL162" s="68" t="str">
        <f>TEXT(AC162,"YYYY-MM")</f>
        <v>2028-06</v>
      </c>
      <c r="AM162" s="69" cm="1">
        <f t="array" ref="AM162">SUMPRODUCT((AC162:AI162&gt;=$N$8)*(AC162:AI162 &lt;= $N$9)*(TEXT(AC162:AI162,"yyyy-mm")=AL162)*(AC163:AI163 = "●"))</f>
        <v>0</v>
      </c>
      <c r="AN162" s="69" cm="1">
        <f t="array" ref="AN162">SUMPRODUCT((AH162:AI162&gt;=$N$8)*(AH162:AI162 &lt;= $N$9)*(TEXT(AH162:AI162,"yyyy-mm")=AL162)*(AH163:AI163 = "▲"))</f>
        <v>0</v>
      </c>
      <c r="AO162" s="69" cm="1">
        <f t="array" ref="AO162">SUMPRODUCT((AC162:AI162&gt;=$N$8)*(AC162:AI162 &lt;= $N$9)*(TEXT(AC162:AI162,"yyyy-mm")=AL162)*(AC163:AI163 = "★"))</f>
        <v>0</v>
      </c>
      <c r="AP162" s="68"/>
      <c r="AQ162" s="19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3"/>
    </row>
    <row r="163" spans="10:55" s="8" customFormat="1" ht="20.25" customHeight="1" thickBot="1" x14ac:dyDescent="0.5">
      <c r="J163" s="86"/>
      <c r="K163" s="135" t="str">
        <f t="shared" ref="K163" si="620">IF(U163&gt;=0.285,"OK","NG")</f>
        <v>NG</v>
      </c>
      <c r="L163" s="136"/>
      <c r="M163" s="144"/>
      <c r="N163" s="144"/>
      <c r="O163" s="144"/>
      <c r="P163" s="144"/>
      <c r="Q163" s="144"/>
      <c r="R163" s="145"/>
      <c r="S163" s="146"/>
      <c r="T163" s="135">
        <f t="shared" ref="T163" si="621">COUNTIF(M163:S163,"●")</f>
        <v>0</v>
      </c>
      <c r="U163" s="147">
        <f t="shared" ref="U163" si="622">IF(COUNTA(M163:S163)=0,-1,IF(OR(COUNTIF(M163:S163,"▲")&gt;6,AND(M162&lt;$N$9,$N$9&lt;S162)),0.285,IF(T162+T163=0,0,T163/(T163+T162))))</f>
        <v>-1</v>
      </c>
      <c r="V163" s="135" t="str">
        <f>TEXT(S162,"YYYY-MM")</f>
        <v>2028-01</v>
      </c>
      <c r="W163" s="140" cm="1">
        <f t="array" ref="W163">IF(V163=V162,0,SUMPRODUCT((M162:S162&gt;=$N$8)*(M162:S162 &lt;= $N$9)*(TEXT(M162:S162,"yyyy-mm")=V163)*(M163:S163 = "●")))</f>
        <v>0</v>
      </c>
      <c r="X163" s="140" cm="1">
        <f t="array" ref="X163">IF(V163=V162,0,SUMPRODUCT((M162:S162&gt;=$N$8)*(M162:S162 &lt;= $N$9)*(TEXT(M162:S162,"yyyy-mm")=V163)*(M163:S163 = "▲")))</f>
        <v>0</v>
      </c>
      <c r="Y163" s="140" cm="1">
        <f t="array" ref="Y163">IF(V163=V162,0,SUMPRODUCT((M162:S162&gt;=$N$8)*(M162:S162 &lt;= $N$9)*(TEXT(M162:S162,"yyyy-mm")=V163)*(M163:S163 = "★")))</f>
        <v>0</v>
      </c>
      <c r="Z163" s="135"/>
      <c r="AA163" s="135" t="str">
        <f t="shared" ref="AA163" si="623">IF(AK163&gt;=0.285,"OK","NG")</f>
        <v>NG</v>
      </c>
      <c r="AB163" s="136"/>
      <c r="AC163" s="144"/>
      <c r="AD163" s="144"/>
      <c r="AE163" s="144"/>
      <c r="AF163" s="144"/>
      <c r="AG163" s="144"/>
      <c r="AH163" s="145"/>
      <c r="AI163" s="146"/>
      <c r="AJ163" s="68">
        <f t="shared" ref="AJ163" si="624">COUNTIF(AC163:AI163,"●")</f>
        <v>0</v>
      </c>
      <c r="AK163" s="70">
        <f t="shared" ref="AK163" si="625">IF(COUNTA(AC163:AI163)=0,-1,IF(OR(COUNTIF(AC163:AI163,"▲")&gt;6,AND(AC162&lt;$N$9,$N$9&lt;AI162)),0.285,IF(AJ162+AJ163=0,0,AJ163/(AJ163+AJ162))))</f>
        <v>-1</v>
      </c>
      <c r="AL163" s="68" t="str">
        <f>TEXT(AI162,"YYYY-MM")</f>
        <v>2028-06</v>
      </c>
      <c r="AM163" s="69" cm="1">
        <f t="array" ref="AM163">IF(AL163=AL162,0,SUMPRODUCT((AC162:AI162&gt;=$N$8)*(AC162:AI162 &lt;= $N$9)*(TEXT(AC162:AI162,"yyyy-mm")=AL163)*(AC163:AI163 = "●")))</f>
        <v>0</v>
      </c>
      <c r="AN163" s="69" cm="1">
        <f t="array" ref="AN163">IF(AL163=AL162,0,SUMPRODUCT((AC162:AI162&gt;=$N$8)*(AC162:AI162 &lt;= $N$9)*(TEXT(AC162:AI162,"yyyy-mm")=AL163)*(AC163:AI163 = "▲")))</f>
        <v>0</v>
      </c>
      <c r="AO163" s="69" cm="1">
        <f t="array" ref="AO163">IF(AL163=AL162,0,SUMPRODUCT((AC162:AI162&gt;=$N$8)*(AC162:AI162 &lt;= $N$9)*(TEXT(AC162:AI162,"yyyy-mm")=AL163)*(AC163:AI163 = "★")))</f>
        <v>0</v>
      </c>
      <c r="AP163" s="68"/>
      <c r="AQ163" s="19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3"/>
    </row>
    <row r="164" spans="10:55" s="8" customFormat="1" ht="20.25" customHeight="1" x14ac:dyDescent="0.45">
      <c r="J164" s="86"/>
      <c r="K164" s="135"/>
      <c r="L164" s="132">
        <v>119</v>
      </c>
      <c r="M164" s="141">
        <f>S162+1</f>
        <v>46776</v>
      </c>
      <c r="N164" s="141">
        <f t="shared" ref="N164:S164" si="626">M164+1</f>
        <v>46777</v>
      </c>
      <c r="O164" s="141">
        <f t="shared" si="626"/>
        <v>46778</v>
      </c>
      <c r="P164" s="141">
        <f t="shared" si="626"/>
        <v>46779</v>
      </c>
      <c r="Q164" s="141">
        <f t="shared" si="626"/>
        <v>46780</v>
      </c>
      <c r="R164" s="142">
        <f t="shared" si="626"/>
        <v>46781</v>
      </c>
      <c r="S164" s="143">
        <f t="shared" si="626"/>
        <v>46782</v>
      </c>
      <c r="T164" s="135">
        <f t="shared" ref="T164" si="627">COUNTIF(M165:S165,"★")</f>
        <v>0</v>
      </c>
      <c r="U164" s="135"/>
      <c r="V164" s="135" t="str">
        <f>TEXT(M164,"YYYY-MM")</f>
        <v>2028-01</v>
      </c>
      <c r="W164" s="140" cm="1">
        <f t="array" ref="W164">SUMPRODUCT((M164:S164&gt;=$N$8)*(M164:S164 &lt;= $N$9)*(TEXT(M164:S164,"yyyy-mm")=V164)*(M165:S165 = "●"))</f>
        <v>0</v>
      </c>
      <c r="X164" s="140" cm="1">
        <f t="array" ref="X164">SUMPRODUCT((R164:S164&gt;=$N$8)*(R164:S164 &lt;= $N$9)*(TEXT(R164:S164,"yyyy-mm")=V164)*(R165:S165 = "▲"))</f>
        <v>0</v>
      </c>
      <c r="Y164" s="140" cm="1">
        <f t="array" ref="Y164">SUMPRODUCT((M164:S164&gt;=$N$8)*(M164:S164 &lt;= $N$9)*(TEXT(M164:S164,"yyyy-mm")=V164)*(M165:S165 = "★"))</f>
        <v>0</v>
      </c>
      <c r="Z164" s="135"/>
      <c r="AA164" s="135"/>
      <c r="AB164" s="132">
        <v>140</v>
      </c>
      <c r="AC164" s="141">
        <f>AI162+1</f>
        <v>46923</v>
      </c>
      <c r="AD164" s="141">
        <f t="shared" ref="AD164:AI164" si="628">AC164+1</f>
        <v>46924</v>
      </c>
      <c r="AE164" s="141">
        <f t="shared" si="628"/>
        <v>46925</v>
      </c>
      <c r="AF164" s="141">
        <f t="shared" si="628"/>
        <v>46926</v>
      </c>
      <c r="AG164" s="141">
        <f t="shared" si="628"/>
        <v>46927</v>
      </c>
      <c r="AH164" s="142">
        <f t="shared" si="628"/>
        <v>46928</v>
      </c>
      <c r="AI164" s="143">
        <f t="shared" si="628"/>
        <v>46929</v>
      </c>
      <c r="AJ164" s="68">
        <f t="shared" ref="AJ164" si="629">COUNTIF(AC165:AI165,"★")</f>
        <v>0</v>
      </c>
      <c r="AK164" s="68"/>
      <c r="AL164" s="68" t="str">
        <f>TEXT(AC164,"YYYY-MM")</f>
        <v>2028-06</v>
      </c>
      <c r="AM164" s="69" cm="1">
        <f t="array" ref="AM164">SUMPRODUCT((AC164:AI164&gt;=$N$8)*(AC164:AI164 &lt;= $N$9)*(TEXT(AC164:AI164,"yyyy-mm")=AL164)*(AC165:AI165 = "●"))</f>
        <v>0</v>
      </c>
      <c r="AN164" s="69" cm="1">
        <f t="array" ref="AN164">SUMPRODUCT((AH164:AI164&gt;=$N$8)*(AH164:AI164 &lt;= $N$9)*(TEXT(AH164:AI164,"yyyy-mm")=AL164)*(AH165:AI165 = "▲"))</f>
        <v>0</v>
      </c>
      <c r="AO164" s="69" cm="1">
        <f t="array" ref="AO164">SUMPRODUCT((AC164:AI164&gt;=$N$8)*(AC164:AI164 &lt;= $N$9)*(TEXT(AC164:AI164,"yyyy-mm")=AL164)*(AC165:AI165 = "★"))</f>
        <v>0</v>
      </c>
      <c r="AP164" s="68"/>
      <c r="AQ164" s="19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3"/>
    </row>
    <row r="165" spans="10:55" s="8" customFormat="1" ht="20.25" customHeight="1" thickBot="1" x14ac:dyDescent="0.5">
      <c r="J165" s="86"/>
      <c r="K165" s="135" t="str">
        <f t="shared" ref="K165" si="630">IF(U165&gt;=0.285,"OK","NG")</f>
        <v>NG</v>
      </c>
      <c r="L165" s="136"/>
      <c r="M165" s="144"/>
      <c r="N165" s="144"/>
      <c r="O165" s="144"/>
      <c r="P165" s="144"/>
      <c r="Q165" s="144"/>
      <c r="R165" s="145"/>
      <c r="S165" s="146"/>
      <c r="T165" s="135">
        <f t="shared" ref="T165" si="631">COUNTIF(M165:S165,"●")</f>
        <v>0</v>
      </c>
      <c r="U165" s="147">
        <f t="shared" ref="U165" si="632">IF(COUNTA(M165:S165)=0,-1,IF(OR(COUNTIF(M165:S165,"▲")&gt;6,AND(M164&lt;$N$9,$N$9&lt;S164)),0.285,IF(T164+T165=0,0,T165/(T165+T164))))</f>
        <v>-1</v>
      </c>
      <c r="V165" s="135" t="str">
        <f>TEXT(S164,"YYYY-MM")</f>
        <v>2028-01</v>
      </c>
      <c r="W165" s="140" cm="1">
        <f t="array" ref="W165">IF(V165=V164,0,SUMPRODUCT((M164:S164&gt;=$N$8)*(M164:S164 &lt;= $N$9)*(TEXT(M164:S164,"yyyy-mm")=V165)*(M165:S165 = "●")))</f>
        <v>0</v>
      </c>
      <c r="X165" s="140" cm="1">
        <f t="array" ref="X165">IF(V165=V164,0,SUMPRODUCT((M164:S164&gt;=$N$8)*(M164:S164 &lt;= $N$9)*(TEXT(M164:S164,"yyyy-mm")=V165)*(M165:S165 = "▲")))</f>
        <v>0</v>
      </c>
      <c r="Y165" s="140" cm="1">
        <f t="array" ref="Y165">IF(V165=V164,0,SUMPRODUCT((M164:S164&gt;=$N$8)*(M164:S164 &lt;= $N$9)*(TEXT(M164:S164,"yyyy-mm")=V165)*(M165:S165 = "★")))</f>
        <v>0</v>
      </c>
      <c r="Z165" s="135"/>
      <c r="AA165" s="135" t="str">
        <f t="shared" ref="AA165" si="633">IF(AK165&gt;=0.285,"OK","NG")</f>
        <v>NG</v>
      </c>
      <c r="AB165" s="136"/>
      <c r="AC165" s="144"/>
      <c r="AD165" s="144"/>
      <c r="AE165" s="144"/>
      <c r="AF165" s="144"/>
      <c r="AG165" s="144"/>
      <c r="AH165" s="145"/>
      <c r="AI165" s="146"/>
      <c r="AJ165" s="68">
        <f t="shared" ref="AJ165" si="634">COUNTIF(AC165:AI165,"●")</f>
        <v>0</v>
      </c>
      <c r="AK165" s="70">
        <f t="shared" ref="AK165" si="635">IF(COUNTA(AC165:AI165)=0,-1,IF(OR(COUNTIF(AC165:AI165,"▲")&gt;6,AND(AC164&lt;$N$9,$N$9&lt;AI164)),0.285,IF(AJ164+AJ165=0,0,AJ165/(AJ165+AJ164))))</f>
        <v>-1</v>
      </c>
      <c r="AL165" s="68" t="str">
        <f>TEXT(AI164,"YYYY-MM")</f>
        <v>2028-06</v>
      </c>
      <c r="AM165" s="69" cm="1">
        <f t="array" ref="AM165">IF(AL165=AL164,0,SUMPRODUCT((AC164:AI164&gt;=$N$8)*(AC164:AI164 &lt;= $N$9)*(TEXT(AC164:AI164,"yyyy-mm")=AL165)*(AC165:AI165 = "●")))</f>
        <v>0</v>
      </c>
      <c r="AN165" s="69" cm="1">
        <f t="array" ref="AN165">IF(AL165=AL164,0,SUMPRODUCT((AC164:AI164&gt;=$N$8)*(AC164:AI164 &lt;= $N$9)*(TEXT(AC164:AI164,"yyyy-mm")=AL165)*(AC165:AI165 = "▲")))</f>
        <v>0</v>
      </c>
      <c r="AO165" s="69" cm="1">
        <f t="array" ref="AO165">IF(AL165=AL164,0,SUMPRODUCT((AC164:AI164&gt;=$N$8)*(AC164:AI164 &lt;= $N$9)*(TEXT(AC164:AI164,"yyyy-mm")=AL165)*(AC165:AI165 = "★")))</f>
        <v>0</v>
      </c>
      <c r="AP165" s="68"/>
      <c r="AQ165" s="19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3"/>
    </row>
    <row r="166" spans="10:55" s="8" customFormat="1" ht="20.25" customHeight="1" x14ac:dyDescent="0.45">
      <c r="J166" s="86"/>
      <c r="K166" s="135"/>
      <c r="L166" s="132">
        <v>120</v>
      </c>
      <c r="M166" s="141">
        <f>S164+1</f>
        <v>46783</v>
      </c>
      <c r="N166" s="141">
        <f t="shared" ref="N166:S166" si="636">M166+1</f>
        <v>46784</v>
      </c>
      <c r="O166" s="141">
        <f t="shared" si="636"/>
        <v>46785</v>
      </c>
      <c r="P166" s="141">
        <f t="shared" si="636"/>
        <v>46786</v>
      </c>
      <c r="Q166" s="141">
        <f t="shared" si="636"/>
        <v>46787</v>
      </c>
      <c r="R166" s="142">
        <f t="shared" si="636"/>
        <v>46788</v>
      </c>
      <c r="S166" s="143">
        <f t="shared" si="636"/>
        <v>46789</v>
      </c>
      <c r="T166" s="135">
        <f t="shared" ref="T166" si="637">COUNTIF(M167:S167,"★")</f>
        <v>0</v>
      </c>
      <c r="U166" s="135"/>
      <c r="V166" s="135" t="str">
        <f>TEXT(M166,"YYYY-MM")</f>
        <v>2028-01</v>
      </c>
      <c r="W166" s="140" cm="1">
        <f t="array" ref="W166">SUMPRODUCT((M166:S166&gt;=$N$8)*(M166:S166 &lt;= $N$9)*(TEXT(M166:S166,"yyyy-mm")=V166)*(M167:S167 = "●"))</f>
        <v>0</v>
      </c>
      <c r="X166" s="140" cm="1">
        <f t="array" ref="X166">SUMPRODUCT((R166:S166&gt;=$N$8)*(R166:S166 &lt;= $N$9)*(TEXT(R166:S166,"yyyy-mm")=V166)*(R167:S167 = "▲"))</f>
        <v>0</v>
      </c>
      <c r="Y166" s="140" cm="1">
        <f t="array" ref="Y166">SUMPRODUCT((M166:S166&gt;=$N$8)*(M166:S166 &lt;= $N$9)*(TEXT(M166:S166,"yyyy-mm")=V166)*(M167:S167 = "★"))</f>
        <v>0</v>
      </c>
      <c r="Z166" s="135"/>
      <c r="AA166" s="135"/>
      <c r="AB166" s="132">
        <v>141</v>
      </c>
      <c r="AC166" s="141">
        <f>AI164+1</f>
        <v>46930</v>
      </c>
      <c r="AD166" s="141">
        <f t="shared" ref="AD166:AI166" si="638">AC166+1</f>
        <v>46931</v>
      </c>
      <c r="AE166" s="141">
        <f t="shared" si="638"/>
        <v>46932</v>
      </c>
      <c r="AF166" s="141">
        <f t="shared" si="638"/>
        <v>46933</v>
      </c>
      <c r="AG166" s="141">
        <f t="shared" si="638"/>
        <v>46934</v>
      </c>
      <c r="AH166" s="142">
        <f t="shared" si="638"/>
        <v>46935</v>
      </c>
      <c r="AI166" s="143">
        <f t="shared" si="638"/>
        <v>46936</v>
      </c>
      <c r="AJ166" s="68">
        <f t="shared" ref="AJ166" si="639">COUNTIF(AC167:AI167,"★")</f>
        <v>0</v>
      </c>
      <c r="AK166" s="68"/>
      <c r="AL166" s="68" t="str">
        <f>TEXT(AC166,"YYYY-MM")</f>
        <v>2028-06</v>
      </c>
      <c r="AM166" s="69" cm="1">
        <f t="array" ref="AM166">SUMPRODUCT((AC166:AI166&gt;=$N$8)*(AC166:AI166 &lt;= $N$9)*(TEXT(AC166:AI166,"yyyy-mm")=AL166)*(AC167:AI167 = "●"))</f>
        <v>0</v>
      </c>
      <c r="AN166" s="69" cm="1">
        <f t="array" ref="AN166">SUMPRODUCT((AH166:AI166&gt;=$N$8)*(AH166:AI166 &lt;= $N$9)*(TEXT(AH166:AI166,"yyyy-mm")=AL166)*(AH167:AI167 = "▲"))</f>
        <v>0</v>
      </c>
      <c r="AO166" s="69" cm="1">
        <f t="array" ref="AO166">SUMPRODUCT((AC166:AI166&gt;=$N$8)*(AC166:AI166 &lt;= $N$9)*(TEXT(AC166:AI166,"yyyy-mm")=AL166)*(AC167:AI167 = "★"))</f>
        <v>0</v>
      </c>
      <c r="AP166" s="68"/>
      <c r="AQ166" s="19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3"/>
    </row>
    <row r="167" spans="10:55" s="8" customFormat="1" ht="20.25" customHeight="1" thickBot="1" x14ac:dyDescent="0.5">
      <c r="J167" s="86"/>
      <c r="K167" s="135" t="str">
        <f t="shared" ref="K167" si="640">IF(U167&gt;=0.285,"OK","NG")</f>
        <v>NG</v>
      </c>
      <c r="L167" s="136"/>
      <c r="M167" s="144"/>
      <c r="N167" s="144"/>
      <c r="O167" s="144"/>
      <c r="P167" s="144"/>
      <c r="Q167" s="144"/>
      <c r="R167" s="145"/>
      <c r="S167" s="146"/>
      <c r="T167" s="135">
        <f t="shared" ref="T167" si="641">COUNTIF(M167:S167,"●")</f>
        <v>0</v>
      </c>
      <c r="U167" s="147">
        <f t="shared" ref="U167" si="642">IF(COUNTA(M167:S167)=0,-1,IF(OR(COUNTIF(M167:S167,"▲")&gt;6,AND(M166&lt;$N$9,$N$9&lt;S166)),0.285,IF(T166+T167=0,0,T167/(T167+T166))))</f>
        <v>-1</v>
      </c>
      <c r="V167" s="135" t="str">
        <f>TEXT(S166,"YYYY-MM")</f>
        <v>2028-02</v>
      </c>
      <c r="W167" s="140" cm="1">
        <f t="array" ref="W167">IF(V167=V166,0,SUMPRODUCT((M166:S166&gt;=$N$8)*(M166:S166 &lt;= $N$9)*(TEXT(M166:S166,"yyyy-mm")=V167)*(M167:S167 = "●")))</f>
        <v>0</v>
      </c>
      <c r="X167" s="140" cm="1">
        <f t="array" ref="X167">IF(V167=V166,0,SUMPRODUCT((M166:S166&gt;=$N$8)*(M166:S166 &lt;= $N$9)*(TEXT(M166:S166,"yyyy-mm")=V167)*(M167:S167 = "▲")))</f>
        <v>0</v>
      </c>
      <c r="Y167" s="140" cm="1">
        <f t="array" ref="Y167">IF(V167=V166,0,SUMPRODUCT((M166:S166&gt;=$N$8)*(M166:S166 &lt;= $N$9)*(TEXT(M166:S166,"yyyy-mm")=V167)*(M167:S167 = "★")))</f>
        <v>0</v>
      </c>
      <c r="Z167" s="135"/>
      <c r="AA167" s="135" t="str">
        <f t="shared" ref="AA167" si="643">IF(AK167&gt;=0.285,"OK","NG")</f>
        <v>NG</v>
      </c>
      <c r="AB167" s="136"/>
      <c r="AC167" s="144"/>
      <c r="AD167" s="144"/>
      <c r="AE167" s="144"/>
      <c r="AF167" s="144"/>
      <c r="AG167" s="144"/>
      <c r="AH167" s="145"/>
      <c r="AI167" s="146"/>
      <c r="AJ167" s="68">
        <f t="shared" ref="AJ167" si="644">COUNTIF(AC167:AI167,"●")</f>
        <v>0</v>
      </c>
      <c r="AK167" s="70">
        <f t="shared" ref="AK167" si="645">IF(COUNTA(AC167:AI167)=0,-1,IF(OR(COUNTIF(AC167:AI167,"▲")&gt;6,AND(AC166&lt;$N$9,$N$9&lt;AI166)),0.285,IF(AJ166+AJ167=0,0,AJ167/(AJ167+AJ166))))</f>
        <v>-1</v>
      </c>
      <c r="AL167" s="68" t="str">
        <f>TEXT(AI166,"YYYY-MM")</f>
        <v>2028-07</v>
      </c>
      <c r="AM167" s="69" cm="1">
        <f t="array" ref="AM167">IF(AL167=AL166,0,SUMPRODUCT((AC166:AI166&gt;=$N$8)*(AC166:AI166 &lt;= $N$9)*(TEXT(AC166:AI166,"yyyy-mm")=AL167)*(AC167:AI167 = "●")))</f>
        <v>0</v>
      </c>
      <c r="AN167" s="69" cm="1">
        <f t="array" ref="AN167">IF(AL167=AL166,0,SUMPRODUCT((AC166:AI166&gt;=$N$8)*(AC166:AI166 &lt;= $N$9)*(TEXT(AC166:AI166,"yyyy-mm")=AL167)*(AC167:AI167 = "▲")))</f>
        <v>0</v>
      </c>
      <c r="AO167" s="69" cm="1">
        <f t="array" ref="AO167">IF(AL167=AL166,0,SUMPRODUCT((AC166:AI166&gt;=$N$8)*(AC166:AI166 &lt;= $N$9)*(TEXT(AC166:AI166,"yyyy-mm")=AL167)*(AC167:AI167 = "★")))</f>
        <v>0</v>
      </c>
      <c r="AP167" s="68"/>
      <c r="AQ167" s="19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3"/>
    </row>
    <row r="168" spans="10:55" s="8" customFormat="1" ht="20.25" customHeight="1" x14ac:dyDescent="0.45">
      <c r="J168" s="86"/>
      <c r="K168" s="135"/>
      <c r="L168" s="132">
        <v>121</v>
      </c>
      <c r="M168" s="141">
        <f>S166+1</f>
        <v>46790</v>
      </c>
      <c r="N168" s="141">
        <f t="shared" ref="N168:S168" si="646">M168+1</f>
        <v>46791</v>
      </c>
      <c r="O168" s="141">
        <f t="shared" si="646"/>
        <v>46792</v>
      </c>
      <c r="P168" s="141">
        <f t="shared" si="646"/>
        <v>46793</v>
      </c>
      <c r="Q168" s="141">
        <f t="shared" si="646"/>
        <v>46794</v>
      </c>
      <c r="R168" s="142">
        <f t="shared" si="646"/>
        <v>46795</v>
      </c>
      <c r="S168" s="143">
        <f t="shared" si="646"/>
        <v>46796</v>
      </c>
      <c r="T168" s="135">
        <f t="shared" ref="T168" si="647">COUNTIF(M169:S169,"★")</f>
        <v>0</v>
      </c>
      <c r="U168" s="135"/>
      <c r="V168" s="135" t="str">
        <f>TEXT(M168,"YYYY-MM")</f>
        <v>2028-02</v>
      </c>
      <c r="W168" s="140" cm="1">
        <f t="array" ref="W168">SUMPRODUCT((M168:S168&gt;=$N$8)*(M168:S168 &lt;= $N$9)*(TEXT(M168:S168,"yyyy-mm")=V168)*(M169:S169 = "●"))</f>
        <v>0</v>
      </c>
      <c r="X168" s="140" cm="1">
        <f t="array" ref="X168">SUMPRODUCT((R168:S168&gt;=$N$8)*(R168:S168 &lt;= $N$9)*(TEXT(R168:S168,"yyyy-mm")=V168)*(R169:S169 = "▲"))</f>
        <v>0</v>
      </c>
      <c r="Y168" s="140" cm="1">
        <f t="array" ref="Y168">SUMPRODUCT((M168:S168&gt;=$N$8)*(M168:S168 &lt;= $N$9)*(TEXT(M168:S168,"yyyy-mm")=V168)*(M169:S169 = "★"))</f>
        <v>0</v>
      </c>
      <c r="Z168" s="135"/>
      <c r="AA168" s="135"/>
      <c r="AB168" s="132">
        <v>142</v>
      </c>
      <c r="AC168" s="141">
        <f>AI166+1</f>
        <v>46937</v>
      </c>
      <c r="AD168" s="141">
        <f t="shared" ref="AD168:AI168" si="648">AC168+1</f>
        <v>46938</v>
      </c>
      <c r="AE168" s="141">
        <f t="shared" si="648"/>
        <v>46939</v>
      </c>
      <c r="AF168" s="141">
        <f t="shared" si="648"/>
        <v>46940</v>
      </c>
      <c r="AG168" s="141">
        <f t="shared" si="648"/>
        <v>46941</v>
      </c>
      <c r="AH168" s="142">
        <f t="shared" si="648"/>
        <v>46942</v>
      </c>
      <c r="AI168" s="143">
        <f t="shared" si="648"/>
        <v>46943</v>
      </c>
      <c r="AJ168" s="68">
        <f t="shared" ref="AJ168" si="649">COUNTIF(AC169:AI169,"★")</f>
        <v>0</v>
      </c>
      <c r="AK168" s="68"/>
      <c r="AL168" s="68" t="str">
        <f>TEXT(AC168,"YYYY-MM")</f>
        <v>2028-07</v>
      </c>
      <c r="AM168" s="69" cm="1">
        <f t="array" ref="AM168">SUMPRODUCT((AC168:AI168&gt;=$N$8)*(AC168:AI168 &lt;= $N$9)*(TEXT(AC168:AI168,"yyyy-mm")=AL168)*(AC169:AI169 = "●"))</f>
        <v>0</v>
      </c>
      <c r="AN168" s="69" cm="1">
        <f t="array" ref="AN168">SUMPRODUCT((AH168:AI168&gt;=$N$8)*(AH168:AI168 &lt;= $N$9)*(TEXT(AH168:AI168,"yyyy-mm")=AL168)*(AH169:AI169 = "▲"))</f>
        <v>0</v>
      </c>
      <c r="AO168" s="69" cm="1">
        <f t="array" ref="AO168">SUMPRODUCT((AC168:AI168&gt;=$N$8)*(AC168:AI168 &lt;= $N$9)*(TEXT(AC168:AI168,"yyyy-mm")=AL168)*(AC169:AI169 = "★"))</f>
        <v>0</v>
      </c>
      <c r="AP168" s="68"/>
      <c r="AQ168" s="19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3"/>
    </row>
    <row r="169" spans="10:55" s="8" customFormat="1" ht="20.25" customHeight="1" thickBot="1" x14ac:dyDescent="0.5">
      <c r="J169" s="86"/>
      <c r="K169" s="135" t="str">
        <f t="shared" ref="K169" si="650">IF(U169&gt;=0.285,"OK","NG")</f>
        <v>NG</v>
      </c>
      <c r="L169" s="136"/>
      <c r="M169" s="144"/>
      <c r="N169" s="144"/>
      <c r="O169" s="144"/>
      <c r="P169" s="144"/>
      <c r="Q169" s="144"/>
      <c r="R169" s="145"/>
      <c r="S169" s="146"/>
      <c r="T169" s="135">
        <f t="shared" ref="T169" si="651">COUNTIF(M169:S169,"●")</f>
        <v>0</v>
      </c>
      <c r="U169" s="147">
        <f t="shared" ref="U169" si="652">IF(COUNTA(M169:S169)=0,-1,IF(OR(COUNTIF(M169:S169,"▲")&gt;6,AND(M168&lt;$N$9,$N$9&lt;S168)),0.285,IF(T168+T169=0,0,T169/(T169+T168))))</f>
        <v>-1</v>
      </c>
      <c r="V169" s="135" t="str">
        <f>TEXT(S168,"YYYY-MM")</f>
        <v>2028-02</v>
      </c>
      <c r="W169" s="140" cm="1">
        <f t="array" ref="W169">IF(V169=V168,0,SUMPRODUCT((M168:S168&gt;=$N$8)*(M168:S168 &lt;= $N$9)*(TEXT(M168:S168,"yyyy-mm")=V169)*(M169:S169 = "●")))</f>
        <v>0</v>
      </c>
      <c r="X169" s="140" cm="1">
        <f t="array" ref="X169">IF(V169=V168,0,SUMPRODUCT((M168:S168&gt;=$N$8)*(M168:S168 &lt;= $N$9)*(TEXT(M168:S168,"yyyy-mm")=V169)*(M169:S169 = "▲")))</f>
        <v>0</v>
      </c>
      <c r="Y169" s="140" cm="1">
        <f t="array" ref="Y169">IF(V169=V168,0,SUMPRODUCT((M168:S168&gt;=$N$8)*(M168:S168 &lt;= $N$9)*(TEXT(M168:S168,"yyyy-mm")=V169)*(M169:S169 = "★")))</f>
        <v>0</v>
      </c>
      <c r="Z169" s="135"/>
      <c r="AA169" s="135" t="str">
        <f t="shared" ref="AA169" si="653">IF(AK169&gt;=0.285,"OK","NG")</f>
        <v>NG</v>
      </c>
      <c r="AB169" s="136"/>
      <c r="AC169" s="144"/>
      <c r="AD169" s="144"/>
      <c r="AE169" s="144"/>
      <c r="AF169" s="144"/>
      <c r="AG169" s="144"/>
      <c r="AH169" s="145"/>
      <c r="AI169" s="146"/>
      <c r="AJ169" s="68">
        <f t="shared" ref="AJ169" si="654">COUNTIF(AC169:AI169,"●")</f>
        <v>0</v>
      </c>
      <c r="AK169" s="70">
        <f t="shared" ref="AK169" si="655">IF(COUNTA(AC169:AI169)=0,-1,IF(OR(COUNTIF(AC169:AI169,"▲")&gt;6,AND(AC168&lt;$N$9,$N$9&lt;AI168)),0.285,IF(AJ168+AJ169=0,0,AJ169/(AJ169+AJ168))))</f>
        <v>-1</v>
      </c>
      <c r="AL169" s="68" t="str">
        <f>TEXT(AI168,"YYYY-MM")</f>
        <v>2028-07</v>
      </c>
      <c r="AM169" s="69" cm="1">
        <f t="array" ref="AM169">IF(AL169=AL168,0,SUMPRODUCT((AC168:AI168&gt;=$N$8)*(AC168:AI168 &lt;= $N$9)*(TEXT(AC168:AI168,"yyyy-mm")=AL169)*(AC169:AI169 = "●")))</f>
        <v>0</v>
      </c>
      <c r="AN169" s="69" cm="1">
        <f t="array" ref="AN169">IF(AL169=AL168,0,SUMPRODUCT((AC168:AI168&gt;=$N$8)*(AC168:AI168 &lt;= $N$9)*(TEXT(AC168:AI168,"yyyy-mm")=AL169)*(AC169:AI169 = "▲")))</f>
        <v>0</v>
      </c>
      <c r="AO169" s="69" cm="1">
        <f t="array" ref="AO169">IF(AL169=AL168,0,SUMPRODUCT((AC168:AI168&gt;=$N$8)*(AC168:AI168 &lt;= $N$9)*(TEXT(AC168:AI168,"yyyy-mm")=AL169)*(AC169:AI169 = "★")))</f>
        <v>0</v>
      </c>
      <c r="AP169" s="68"/>
      <c r="AQ169" s="19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3"/>
    </row>
    <row r="170" spans="10:55" s="8" customFormat="1" ht="20.25" customHeight="1" x14ac:dyDescent="0.45">
      <c r="J170" s="86"/>
      <c r="K170" s="135"/>
      <c r="L170" s="132">
        <v>122</v>
      </c>
      <c r="M170" s="141">
        <f>S168+1</f>
        <v>46797</v>
      </c>
      <c r="N170" s="141">
        <f t="shared" ref="N170:S170" si="656">M170+1</f>
        <v>46798</v>
      </c>
      <c r="O170" s="141">
        <f t="shared" si="656"/>
        <v>46799</v>
      </c>
      <c r="P170" s="141">
        <f t="shared" si="656"/>
        <v>46800</v>
      </c>
      <c r="Q170" s="141">
        <f t="shared" si="656"/>
        <v>46801</v>
      </c>
      <c r="R170" s="142">
        <f t="shared" si="656"/>
        <v>46802</v>
      </c>
      <c r="S170" s="143">
        <f t="shared" si="656"/>
        <v>46803</v>
      </c>
      <c r="T170" s="135">
        <f t="shared" ref="T170" si="657">COUNTIF(M171:S171,"★")</f>
        <v>0</v>
      </c>
      <c r="U170" s="135"/>
      <c r="V170" s="135" t="str">
        <f>TEXT(M170,"YYYY-MM")</f>
        <v>2028-02</v>
      </c>
      <c r="W170" s="140" cm="1">
        <f t="array" ref="W170">SUMPRODUCT((M170:S170&gt;=$N$8)*(M170:S170 &lt;= $N$9)*(TEXT(M170:S170,"yyyy-mm")=V170)*(M171:S171 = "●"))</f>
        <v>0</v>
      </c>
      <c r="X170" s="140" cm="1">
        <f t="array" ref="X170">SUMPRODUCT((R170:S170&gt;=$N$8)*(R170:S170 &lt;= $N$9)*(TEXT(R170:S170,"yyyy-mm")=V170)*(R171:S171 = "▲"))</f>
        <v>0</v>
      </c>
      <c r="Y170" s="140" cm="1">
        <f t="array" ref="Y170">SUMPRODUCT((M170:S170&gt;=$N$8)*(M170:S170 &lt;= $N$9)*(TEXT(M170:S170,"yyyy-mm")=V170)*(M171:S171 = "★"))</f>
        <v>0</v>
      </c>
      <c r="Z170" s="135"/>
      <c r="AA170" s="135"/>
      <c r="AB170" s="132">
        <v>143</v>
      </c>
      <c r="AC170" s="141">
        <f>AI168+1</f>
        <v>46944</v>
      </c>
      <c r="AD170" s="141">
        <f t="shared" ref="AD170:AI170" si="658">AC170+1</f>
        <v>46945</v>
      </c>
      <c r="AE170" s="141">
        <f t="shared" si="658"/>
        <v>46946</v>
      </c>
      <c r="AF170" s="141">
        <f t="shared" si="658"/>
        <v>46947</v>
      </c>
      <c r="AG170" s="141">
        <f t="shared" si="658"/>
        <v>46948</v>
      </c>
      <c r="AH170" s="142">
        <f t="shared" si="658"/>
        <v>46949</v>
      </c>
      <c r="AI170" s="143">
        <f t="shared" si="658"/>
        <v>46950</v>
      </c>
      <c r="AJ170" s="68">
        <f t="shared" ref="AJ170" si="659">COUNTIF(AC171:AI171,"★")</f>
        <v>0</v>
      </c>
      <c r="AK170" s="68"/>
      <c r="AL170" s="68" t="str">
        <f>TEXT(AC170,"YYYY-MM")</f>
        <v>2028-07</v>
      </c>
      <c r="AM170" s="69" cm="1">
        <f t="array" ref="AM170">SUMPRODUCT((AC170:AI170&gt;=$N$8)*(AC170:AI170 &lt;= $N$9)*(TEXT(AC170:AI170,"yyyy-mm")=AL170)*(AC171:AI171 = "●"))</f>
        <v>0</v>
      </c>
      <c r="AN170" s="69" cm="1">
        <f t="array" ref="AN170">SUMPRODUCT((AH170:AI170&gt;=$N$8)*(AH170:AI170 &lt;= $N$9)*(TEXT(AH170:AI170,"yyyy-mm")=AL170)*(AH171:AI171 = "▲"))</f>
        <v>0</v>
      </c>
      <c r="AO170" s="69" cm="1">
        <f t="array" ref="AO170">SUMPRODUCT((AC170:AI170&gt;=$N$8)*(AC170:AI170 &lt;= $N$9)*(TEXT(AC170:AI170,"yyyy-mm")=AL170)*(AC171:AI171 = "★"))</f>
        <v>0</v>
      </c>
      <c r="AP170" s="68"/>
      <c r="AQ170" s="19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3"/>
    </row>
    <row r="171" spans="10:55" s="8" customFormat="1" ht="20.25" customHeight="1" thickBot="1" x14ac:dyDescent="0.5">
      <c r="J171" s="86"/>
      <c r="K171" s="135" t="str">
        <f t="shared" ref="K171" si="660">IF(U171&gt;=0.285,"OK","NG")</f>
        <v>NG</v>
      </c>
      <c r="L171" s="136"/>
      <c r="M171" s="144"/>
      <c r="N171" s="144"/>
      <c r="O171" s="144"/>
      <c r="P171" s="144"/>
      <c r="Q171" s="144"/>
      <c r="R171" s="145"/>
      <c r="S171" s="146"/>
      <c r="T171" s="135">
        <f t="shared" ref="T171" si="661">COUNTIF(M171:S171,"●")</f>
        <v>0</v>
      </c>
      <c r="U171" s="147">
        <f t="shared" ref="U171" si="662">IF(COUNTA(M171:S171)=0,-1,IF(OR(COUNTIF(M171:S171,"▲")&gt;6,AND(M170&lt;$N$9,$N$9&lt;S170)),0.285,IF(T170+T171=0,0,T171/(T171+T170))))</f>
        <v>-1</v>
      </c>
      <c r="V171" s="135" t="str">
        <f>TEXT(S170,"YYYY-MM")</f>
        <v>2028-02</v>
      </c>
      <c r="W171" s="140" cm="1">
        <f t="array" ref="W171">IF(V171=V170,0,SUMPRODUCT((M170:S170&gt;=$N$8)*(M170:S170 &lt;= $N$9)*(TEXT(M170:S170,"yyyy-mm")=V171)*(M171:S171 = "●")))</f>
        <v>0</v>
      </c>
      <c r="X171" s="140" cm="1">
        <f t="array" ref="X171">IF(V171=V170,0,SUMPRODUCT((M170:S170&gt;=$N$8)*(M170:S170 &lt;= $N$9)*(TEXT(M170:S170,"yyyy-mm")=V171)*(M171:S171 = "▲")))</f>
        <v>0</v>
      </c>
      <c r="Y171" s="140" cm="1">
        <f t="array" ref="Y171">IF(V171=V170,0,SUMPRODUCT((M170:S170&gt;=$N$8)*(M170:S170 &lt;= $N$9)*(TEXT(M170:S170,"yyyy-mm")=V171)*(M171:S171 = "★")))</f>
        <v>0</v>
      </c>
      <c r="Z171" s="135"/>
      <c r="AA171" s="135" t="str">
        <f t="shared" ref="AA171" si="663">IF(AK171&gt;=0.285,"OK","NG")</f>
        <v>NG</v>
      </c>
      <c r="AB171" s="136"/>
      <c r="AC171" s="144"/>
      <c r="AD171" s="144"/>
      <c r="AE171" s="144"/>
      <c r="AF171" s="144"/>
      <c r="AG171" s="144"/>
      <c r="AH171" s="145"/>
      <c r="AI171" s="146"/>
      <c r="AJ171" s="68">
        <f t="shared" ref="AJ171" si="664">COUNTIF(AC171:AI171,"●")</f>
        <v>0</v>
      </c>
      <c r="AK171" s="70">
        <f t="shared" ref="AK171" si="665">IF(COUNTA(AC171:AI171)=0,-1,IF(OR(COUNTIF(AC171:AI171,"▲")&gt;6,AND(AC170&lt;$N$9,$N$9&lt;AI170)),0.285,IF(AJ170+AJ171=0,0,AJ171/(AJ171+AJ170))))</f>
        <v>-1</v>
      </c>
      <c r="AL171" s="68" t="str">
        <f>TEXT(AI170,"YYYY-MM")</f>
        <v>2028-07</v>
      </c>
      <c r="AM171" s="69" cm="1">
        <f t="array" ref="AM171">IF(AL171=AL170,0,SUMPRODUCT((AC170:AI170&gt;=$N$8)*(AC170:AI170 &lt;= $N$9)*(TEXT(AC170:AI170,"yyyy-mm")=AL171)*(AC171:AI171 = "●")))</f>
        <v>0</v>
      </c>
      <c r="AN171" s="69" cm="1">
        <f t="array" ref="AN171">IF(AL171=AL170,0,SUMPRODUCT((AC170:AI170&gt;=$N$8)*(AC170:AI170 &lt;= $N$9)*(TEXT(AC170:AI170,"yyyy-mm")=AL171)*(AC171:AI171 = "▲")))</f>
        <v>0</v>
      </c>
      <c r="AO171" s="69" cm="1">
        <f t="array" ref="AO171">IF(AL171=AL170,0,SUMPRODUCT((AC170:AI170&gt;=$N$8)*(AC170:AI170 &lt;= $N$9)*(TEXT(AC170:AI170,"yyyy-mm")=AL171)*(AC171:AI171 = "★")))</f>
        <v>0</v>
      </c>
      <c r="AP171" s="68"/>
      <c r="AQ171" s="19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3"/>
    </row>
    <row r="172" spans="10:55" s="8" customFormat="1" ht="20.25" customHeight="1" x14ac:dyDescent="0.45">
      <c r="J172" s="86"/>
      <c r="K172" s="135"/>
      <c r="L172" s="132">
        <v>123</v>
      </c>
      <c r="M172" s="141">
        <f>S170+1</f>
        <v>46804</v>
      </c>
      <c r="N172" s="141">
        <f t="shared" ref="N172:S172" si="666">M172+1</f>
        <v>46805</v>
      </c>
      <c r="O172" s="141">
        <f t="shared" si="666"/>
        <v>46806</v>
      </c>
      <c r="P172" s="141">
        <f t="shared" si="666"/>
        <v>46807</v>
      </c>
      <c r="Q172" s="141">
        <f t="shared" si="666"/>
        <v>46808</v>
      </c>
      <c r="R172" s="142">
        <f t="shared" si="666"/>
        <v>46809</v>
      </c>
      <c r="S172" s="143">
        <f t="shared" si="666"/>
        <v>46810</v>
      </c>
      <c r="T172" s="135">
        <f t="shared" ref="T172" si="667">COUNTIF(M173:S173,"★")</f>
        <v>0</v>
      </c>
      <c r="U172" s="135"/>
      <c r="V172" s="135" t="str">
        <f>TEXT(M172,"YYYY-MM")</f>
        <v>2028-02</v>
      </c>
      <c r="W172" s="140" cm="1">
        <f t="array" ref="W172">SUMPRODUCT((M172:S172&gt;=$N$8)*(M172:S172 &lt;= $N$9)*(TEXT(M172:S172,"yyyy-mm")=V172)*(M173:S173 = "●"))</f>
        <v>0</v>
      </c>
      <c r="X172" s="140" cm="1">
        <f t="array" ref="X172">SUMPRODUCT((R172:S172&gt;=$N$8)*(R172:S172 &lt;= $N$9)*(TEXT(R172:S172,"yyyy-mm")=V172)*(R173:S173 = "▲"))</f>
        <v>0</v>
      </c>
      <c r="Y172" s="140" cm="1">
        <f t="array" ref="Y172">SUMPRODUCT((M172:S172&gt;=$N$8)*(M172:S172 &lt;= $N$9)*(TEXT(M172:S172,"yyyy-mm")=V172)*(M173:S173 = "★"))</f>
        <v>0</v>
      </c>
      <c r="Z172" s="135"/>
      <c r="AA172" s="135"/>
      <c r="AB172" s="132">
        <v>144</v>
      </c>
      <c r="AC172" s="141">
        <f>AI170+1</f>
        <v>46951</v>
      </c>
      <c r="AD172" s="141">
        <f t="shared" ref="AD172:AI172" si="668">AC172+1</f>
        <v>46952</v>
      </c>
      <c r="AE172" s="141">
        <f t="shared" si="668"/>
        <v>46953</v>
      </c>
      <c r="AF172" s="141">
        <f t="shared" si="668"/>
        <v>46954</v>
      </c>
      <c r="AG172" s="141">
        <f t="shared" si="668"/>
        <v>46955</v>
      </c>
      <c r="AH172" s="142">
        <f t="shared" si="668"/>
        <v>46956</v>
      </c>
      <c r="AI172" s="143">
        <f t="shared" si="668"/>
        <v>46957</v>
      </c>
      <c r="AJ172" s="68">
        <f t="shared" ref="AJ172" si="669">COUNTIF(AC173:AI173,"★")</f>
        <v>0</v>
      </c>
      <c r="AK172" s="68"/>
      <c r="AL172" s="68" t="str">
        <f>TEXT(AC172,"YYYY-MM")</f>
        <v>2028-07</v>
      </c>
      <c r="AM172" s="69" cm="1">
        <f t="array" ref="AM172">SUMPRODUCT((AC172:AI172&gt;=$N$8)*(AC172:AI172 &lt;= $N$9)*(TEXT(AC172:AI172,"yyyy-mm")=AL172)*(AC173:AI173 = "●"))</f>
        <v>0</v>
      </c>
      <c r="AN172" s="69" cm="1">
        <f t="array" ref="AN172">SUMPRODUCT((AH172:AI172&gt;=$N$8)*(AH172:AI172 &lt;= $N$9)*(TEXT(AH172:AI172,"yyyy-mm")=AL172)*(AH173:AI173 = "▲"))</f>
        <v>0</v>
      </c>
      <c r="AO172" s="69" cm="1">
        <f t="array" ref="AO172">SUMPRODUCT((AC172:AI172&gt;=$N$8)*(AC172:AI172 &lt;= $N$9)*(TEXT(AC172:AI172,"yyyy-mm")=AL172)*(AC173:AI173 = "★"))</f>
        <v>0</v>
      </c>
      <c r="AP172" s="68"/>
      <c r="AQ172" s="19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3"/>
    </row>
    <row r="173" spans="10:55" s="8" customFormat="1" ht="20.25" customHeight="1" thickBot="1" x14ac:dyDescent="0.5">
      <c r="J173" s="86"/>
      <c r="K173" s="135" t="str">
        <f t="shared" ref="K173" si="670">IF(U173&gt;=0.285,"OK","NG")</f>
        <v>NG</v>
      </c>
      <c r="L173" s="136"/>
      <c r="M173" s="144"/>
      <c r="N173" s="144"/>
      <c r="O173" s="144"/>
      <c r="P173" s="144"/>
      <c r="Q173" s="144"/>
      <c r="R173" s="145"/>
      <c r="S173" s="146"/>
      <c r="T173" s="135">
        <f t="shared" ref="T173" si="671">COUNTIF(M173:S173,"●")</f>
        <v>0</v>
      </c>
      <c r="U173" s="147">
        <f t="shared" ref="U173" si="672">IF(COUNTA(M173:S173)=0,-1,IF(OR(COUNTIF(M173:S173,"▲")&gt;6,AND(M172&lt;$N$9,$N$9&lt;S172)),0.285,IF(T172+T173=0,0,T173/(T173+T172))))</f>
        <v>-1</v>
      </c>
      <c r="V173" s="135" t="str">
        <f>TEXT(S172,"YYYY-MM")</f>
        <v>2028-02</v>
      </c>
      <c r="W173" s="140" cm="1">
        <f t="array" ref="W173">IF(V173=V172,0,SUMPRODUCT((M172:S172&gt;=$N$8)*(M172:S172 &lt;= $N$9)*(TEXT(M172:S172,"yyyy-mm")=V173)*(M173:S173 = "●")))</f>
        <v>0</v>
      </c>
      <c r="X173" s="140" cm="1">
        <f t="array" ref="X173">IF(V173=V172,0,SUMPRODUCT((M172:S172&gt;=$N$8)*(M172:S172 &lt;= $N$9)*(TEXT(M172:S172,"yyyy-mm")=V173)*(M173:S173 = "▲")))</f>
        <v>0</v>
      </c>
      <c r="Y173" s="140" cm="1">
        <f t="array" ref="Y173">IF(V173=V172,0,SUMPRODUCT((M172:S172&gt;=$N$8)*(M172:S172 &lt;= $N$9)*(TEXT(M172:S172,"yyyy-mm")=V173)*(M173:S173 = "★")))</f>
        <v>0</v>
      </c>
      <c r="Z173" s="135"/>
      <c r="AA173" s="135" t="str">
        <f t="shared" ref="AA173" si="673">IF(AK173&gt;=0.285,"OK","NG")</f>
        <v>NG</v>
      </c>
      <c r="AB173" s="136"/>
      <c r="AC173" s="144"/>
      <c r="AD173" s="144"/>
      <c r="AE173" s="144"/>
      <c r="AF173" s="144"/>
      <c r="AG173" s="144"/>
      <c r="AH173" s="145"/>
      <c r="AI173" s="146"/>
      <c r="AJ173" s="68">
        <f t="shared" ref="AJ173" si="674">COUNTIF(AC173:AI173,"●")</f>
        <v>0</v>
      </c>
      <c r="AK173" s="70">
        <f t="shared" ref="AK173" si="675">IF(COUNTA(AC173:AI173)=0,-1,IF(OR(COUNTIF(AC173:AI173,"▲")&gt;6,AND(AC172&lt;$N$9,$N$9&lt;AI172)),0.285,IF(AJ172+AJ173=0,0,AJ173/(AJ173+AJ172))))</f>
        <v>-1</v>
      </c>
      <c r="AL173" s="68" t="str">
        <f>TEXT(AI172,"YYYY-MM")</f>
        <v>2028-07</v>
      </c>
      <c r="AM173" s="69" cm="1">
        <f t="array" ref="AM173">IF(AL173=AL172,0,SUMPRODUCT((AC172:AI172&gt;=$N$8)*(AC172:AI172 &lt;= $N$9)*(TEXT(AC172:AI172,"yyyy-mm")=AL173)*(AC173:AI173 = "●")))</f>
        <v>0</v>
      </c>
      <c r="AN173" s="69" cm="1">
        <f t="array" ref="AN173">IF(AL173=AL172,0,SUMPRODUCT((AC172:AI172&gt;=$N$8)*(AC172:AI172 &lt;= $N$9)*(TEXT(AC172:AI172,"yyyy-mm")=AL173)*(AC173:AI173 = "▲")))</f>
        <v>0</v>
      </c>
      <c r="AO173" s="69" cm="1">
        <f t="array" ref="AO173">IF(AL173=AL172,0,SUMPRODUCT((AC172:AI172&gt;=$N$8)*(AC172:AI172 &lt;= $N$9)*(TEXT(AC172:AI172,"yyyy-mm")=AL173)*(AC173:AI173 = "★")))</f>
        <v>0</v>
      </c>
      <c r="AP173" s="68"/>
      <c r="AQ173" s="19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3"/>
    </row>
    <row r="174" spans="10:55" s="8" customFormat="1" ht="20.25" customHeight="1" x14ac:dyDescent="0.45">
      <c r="J174" s="86"/>
      <c r="K174" s="135"/>
      <c r="L174" s="132">
        <v>124</v>
      </c>
      <c r="M174" s="141">
        <f>S172+1</f>
        <v>46811</v>
      </c>
      <c r="N174" s="141">
        <f t="shared" ref="N174:S174" si="676">M174+1</f>
        <v>46812</v>
      </c>
      <c r="O174" s="141">
        <f t="shared" si="676"/>
        <v>46813</v>
      </c>
      <c r="P174" s="141">
        <f t="shared" si="676"/>
        <v>46814</v>
      </c>
      <c r="Q174" s="141">
        <f t="shared" si="676"/>
        <v>46815</v>
      </c>
      <c r="R174" s="142">
        <f t="shared" si="676"/>
        <v>46816</v>
      </c>
      <c r="S174" s="143">
        <f t="shared" si="676"/>
        <v>46817</v>
      </c>
      <c r="T174" s="135">
        <f t="shared" ref="T174" si="677">COUNTIF(M175:S175,"★")</f>
        <v>0</v>
      </c>
      <c r="U174" s="135"/>
      <c r="V174" s="135" t="str">
        <f>TEXT(M174,"YYYY-MM")</f>
        <v>2028-02</v>
      </c>
      <c r="W174" s="140" cm="1">
        <f t="array" ref="W174">SUMPRODUCT((M174:S174&gt;=$N$8)*(M174:S174 &lt;= $N$9)*(TEXT(M174:S174,"yyyy-mm")=V174)*(M175:S175 = "●"))</f>
        <v>0</v>
      </c>
      <c r="X174" s="140" cm="1">
        <f t="array" ref="X174">SUMPRODUCT((R174:S174&gt;=$N$8)*(R174:S174 &lt;= $N$9)*(TEXT(R174:S174,"yyyy-mm")=V174)*(R175:S175 = "▲"))</f>
        <v>0</v>
      </c>
      <c r="Y174" s="140" cm="1">
        <f t="array" ref="Y174">SUMPRODUCT((M174:S174&gt;=$N$8)*(M174:S174 &lt;= $N$9)*(TEXT(M174:S174,"yyyy-mm")=V174)*(M175:S175 = "★"))</f>
        <v>0</v>
      </c>
      <c r="Z174" s="135"/>
      <c r="AA174" s="135"/>
      <c r="AB174" s="132">
        <v>145</v>
      </c>
      <c r="AC174" s="141">
        <f>AI172+1</f>
        <v>46958</v>
      </c>
      <c r="AD174" s="141">
        <f t="shared" ref="AD174:AI174" si="678">AC174+1</f>
        <v>46959</v>
      </c>
      <c r="AE174" s="141">
        <f t="shared" si="678"/>
        <v>46960</v>
      </c>
      <c r="AF174" s="141">
        <f t="shared" si="678"/>
        <v>46961</v>
      </c>
      <c r="AG174" s="141">
        <f t="shared" si="678"/>
        <v>46962</v>
      </c>
      <c r="AH174" s="142">
        <f t="shared" si="678"/>
        <v>46963</v>
      </c>
      <c r="AI174" s="143">
        <f t="shared" si="678"/>
        <v>46964</v>
      </c>
      <c r="AJ174" s="68">
        <f t="shared" ref="AJ174" si="679">COUNTIF(AC175:AI175,"★")</f>
        <v>0</v>
      </c>
      <c r="AK174" s="68"/>
      <c r="AL174" s="68" t="str">
        <f>TEXT(AC174,"YYYY-MM")</f>
        <v>2028-07</v>
      </c>
      <c r="AM174" s="69" cm="1">
        <f t="array" ref="AM174">SUMPRODUCT((AC174:AI174&gt;=$N$8)*(AC174:AI174 &lt;= $N$9)*(TEXT(AC174:AI174,"yyyy-mm")=AL174)*(AC175:AI175 = "●"))</f>
        <v>0</v>
      </c>
      <c r="AN174" s="69" cm="1">
        <f t="array" ref="AN174">SUMPRODUCT((AH174:AI174&gt;=$N$8)*(AH174:AI174 &lt;= $N$9)*(TEXT(AH174:AI174,"yyyy-mm")=AL174)*(AH175:AI175 = "▲"))</f>
        <v>0</v>
      </c>
      <c r="AO174" s="69" cm="1">
        <f t="array" ref="AO174">SUMPRODUCT((AC174:AI174&gt;=$N$8)*(AC174:AI174 &lt;= $N$9)*(TEXT(AC174:AI174,"yyyy-mm")=AL174)*(AC175:AI175 = "★"))</f>
        <v>0</v>
      </c>
      <c r="AP174" s="68"/>
      <c r="AQ174" s="19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3"/>
    </row>
    <row r="175" spans="10:55" s="8" customFormat="1" ht="20.25" customHeight="1" thickBot="1" x14ac:dyDescent="0.5">
      <c r="J175" s="86"/>
      <c r="K175" s="135" t="str">
        <f t="shared" ref="K175" si="680">IF(U175&gt;=0.285,"OK","NG")</f>
        <v>NG</v>
      </c>
      <c r="L175" s="136"/>
      <c r="M175" s="144"/>
      <c r="N175" s="144"/>
      <c r="O175" s="144"/>
      <c r="P175" s="144"/>
      <c r="Q175" s="144"/>
      <c r="R175" s="145"/>
      <c r="S175" s="146"/>
      <c r="T175" s="135">
        <f t="shared" ref="T175" si="681">COUNTIF(M175:S175,"●")</f>
        <v>0</v>
      </c>
      <c r="U175" s="147">
        <f t="shared" ref="U175" si="682">IF(COUNTA(M175:S175)=0,-1,IF(OR(COUNTIF(M175:S175,"▲")&gt;6,AND(M174&lt;$N$9,$N$9&lt;S174)),0.285,IF(T174+T175=0,0,T175/(T175+T174))))</f>
        <v>-1</v>
      </c>
      <c r="V175" s="135" t="str">
        <f>TEXT(S174,"YYYY-MM")</f>
        <v>2028-03</v>
      </c>
      <c r="W175" s="140" cm="1">
        <f t="array" ref="W175">IF(V175=V174,0,SUMPRODUCT((M174:S174&gt;=$N$8)*(M174:S174 &lt;= $N$9)*(TEXT(M174:S174,"yyyy-mm")=V175)*(M175:S175 = "●")))</f>
        <v>0</v>
      </c>
      <c r="X175" s="140" cm="1">
        <f t="array" ref="X175">IF(V175=V174,0,SUMPRODUCT((M174:S174&gt;=$N$8)*(M174:S174 &lt;= $N$9)*(TEXT(M174:S174,"yyyy-mm")=V175)*(M175:S175 = "▲")))</f>
        <v>0</v>
      </c>
      <c r="Y175" s="140" cm="1">
        <f t="array" ref="Y175">IF(V175=V174,0,SUMPRODUCT((M174:S174&gt;=$N$8)*(M174:S174 &lt;= $N$9)*(TEXT(M174:S174,"yyyy-mm")=V175)*(M175:S175 = "★")))</f>
        <v>0</v>
      </c>
      <c r="Z175" s="135"/>
      <c r="AA175" s="135" t="str">
        <f t="shared" ref="AA175" si="683">IF(AK175&gt;=0.285,"OK","NG")</f>
        <v>NG</v>
      </c>
      <c r="AB175" s="136"/>
      <c r="AC175" s="144"/>
      <c r="AD175" s="144"/>
      <c r="AE175" s="144"/>
      <c r="AF175" s="144"/>
      <c r="AG175" s="144"/>
      <c r="AH175" s="145"/>
      <c r="AI175" s="146"/>
      <c r="AJ175" s="68">
        <f t="shared" ref="AJ175" si="684">COUNTIF(AC175:AI175,"●")</f>
        <v>0</v>
      </c>
      <c r="AK175" s="70">
        <f t="shared" ref="AK175" si="685">IF(COUNTA(AC175:AI175)=0,-1,IF(OR(COUNTIF(AC175:AI175,"▲")&gt;6,AND(AC174&lt;$N$9,$N$9&lt;AI174)),0.285,IF(AJ174+AJ175=0,0,AJ175/(AJ175+AJ174))))</f>
        <v>-1</v>
      </c>
      <c r="AL175" s="68" t="str">
        <f>TEXT(AI174,"YYYY-MM")</f>
        <v>2028-07</v>
      </c>
      <c r="AM175" s="69" cm="1">
        <f t="array" ref="AM175">IF(AL175=AL174,0,SUMPRODUCT((AC174:AI174&gt;=$N$8)*(AC174:AI174 &lt;= $N$9)*(TEXT(AC174:AI174,"yyyy-mm")=AL175)*(AC175:AI175 = "●")))</f>
        <v>0</v>
      </c>
      <c r="AN175" s="69" cm="1">
        <f t="array" ref="AN175">IF(AL175=AL174,0,SUMPRODUCT((AC174:AI174&gt;=$N$8)*(AC174:AI174 &lt;= $N$9)*(TEXT(AC174:AI174,"yyyy-mm")=AL175)*(AC175:AI175 = "▲")))</f>
        <v>0</v>
      </c>
      <c r="AO175" s="69" cm="1">
        <f t="array" ref="AO175">IF(AL175=AL174,0,SUMPRODUCT((AC174:AI174&gt;=$N$8)*(AC174:AI174 &lt;= $N$9)*(TEXT(AC174:AI174,"yyyy-mm")=AL175)*(AC175:AI175 = "★")))</f>
        <v>0</v>
      </c>
      <c r="AP175" s="68"/>
      <c r="AQ175" s="19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3"/>
    </row>
    <row r="176" spans="10:55" s="8" customFormat="1" ht="20.25" customHeight="1" x14ac:dyDescent="0.45">
      <c r="J176" s="86"/>
      <c r="K176" s="135"/>
      <c r="L176" s="132">
        <v>125</v>
      </c>
      <c r="M176" s="141">
        <f>S174+1</f>
        <v>46818</v>
      </c>
      <c r="N176" s="141">
        <f t="shared" ref="N176:S176" si="686">M176+1</f>
        <v>46819</v>
      </c>
      <c r="O176" s="141">
        <f t="shared" si="686"/>
        <v>46820</v>
      </c>
      <c r="P176" s="141">
        <f t="shared" si="686"/>
        <v>46821</v>
      </c>
      <c r="Q176" s="141">
        <f t="shared" si="686"/>
        <v>46822</v>
      </c>
      <c r="R176" s="142">
        <f t="shared" si="686"/>
        <v>46823</v>
      </c>
      <c r="S176" s="143">
        <f t="shared" si="686"/>
        <v>46824</v>
      </c>
      <c r="T176" s="135">
        <f t="shared" ref="T176" si="687">COUNTIF(M177:S177,"★")</f>
        <v>0</v>
      </c>
      <c r="U176" s="135"/>
      <c r="V176" s="135" t="str">
        <f>TEXT(M176,"YYYY-MM")</f>
        <v>2028-03</v>
      </c>
      <c r="W176" s="140" cm="1">
        <f t="array" ref="W176">SUMPRODUCT((M176:S176&gt;=$N$8)*(M176:S176 &lt;= $N$9)*(TEXT(M176:S176,"yyyy-mm")=V176)*(M177:S177 = "●"))</f>
        <v>0</v>
      </c>
      <c r="X176" s="140" cm="1">
        <f t="array" ref="X176">SUMPRODUCT((R176:S176&gt;=$N$8)*(R176:S176 &lt;= $N$9)*(TEXT(R176:S176,"yyyy-mm")=V176)*(R177:S177 = "▲"))</f>
        <v>0</v>
      </c>
      <c r="Y176" s="140" cm="1">
        <f t="array" ref="Y176">SUMPRODUCT((M176:S176&gt;=$N$8)*(M176:S176 &lt;= $N$9)*(TEXT(M176:S176,"yyyy-mm")=V176)*(M177:S177 = "★"))</f>
        <v>0</v>
      </c>
      <c r="Z176" s="135"/>
      <c r="AA176" s="135"/>
      <c r="AB176" s="132">
        <v>146</v>
      </c>
      <c r="AC176" s="141">
        <f>AI174+1</f>
        <v>46965</v>
      </c>
      <c r="AD176" s="141">
        <f t="shared" ref="AD176:AI176" si="688">AC176+1</f>
        <v>46966</v>
      </c>
      <c r="AE176" s="141">
        <f t="shared" si="688"/>
        <v>46967</v>
      </c>
      <c r="AF176" s="141">
        <f t="shared" si="688"/>
        <v>46968</v>
      </c>
      <c r="AG176" s="141">
        <f t="shared" si="688"/>
        <v>46969</v>
      </c>
      <c r="AH176" s="142">
        <f t="shared" si="688"/>
        <v>46970</v>
      </c>
      <c r="AI176" s="143">
        <f t="shared" si="688"/>
        <v>46971</v>
      </c>
      <c r="AJ176" s="68">
        <f t="shared" ref="AJ176" si="689">COUNTIF(AC177:AI177,"★")</f>
        <v>0</v>
      </c>
      <c r="AK176" s="68"/>
      <c r="AL176" s="68" t="str">
        <f>TEXT(AC176,"YYYY-MM")</f>
        <v>2028-07</v>
      </c>
      <c r="AM176" s="69" cm="1">
        <f t="array" ref="AM176">SUMPRODUCT((AC176:AI176&gt;=$N$8)*(AC176:AI176 &lt;= $N$9)*(TEXT(AC176:AI176,"yyyy-mm")=AL176)*(AC177:AI177 = "●"))</f>
        <v>0</v>
      </c>
      <c r="AN176" s="69" cm="1">
        <f t="array" ref="AN176">SUMPRODUCT((AH176:AI176&gt;=$N$8)*(AH176:AI176 &lt;= $N$9)*(TEXT(AH176:AI176,"yyyy-mm")=AL176)*(AH177:AI177 = "▲"))</f>
        <v>0</v>
      </c>
      <c r="AO176" s="69" cm="1">
        <f t="array" ref="AO176">SUMPRODUCT((AC176:AI176&gt;=$N$8)*(AC176:AI176 &lt;= $N$9)*(TEXT(AC176:AI176,"yyyy-mm")=AL176)*(AC177:AI177 = "★"))</f>
        <v>0</v>
      </c>
      <c r="AP176" s="68"/>
      <c r="AQ176" s="19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3"/>
    </row>
    <row r="177" spans="9:55" s="8" customFormat="1" ht="20.25" customHeight="1" thickBot="1" x14ac:dyDescent="0.5">
      <c r="J177" s="86"/>
      <c r="K177" s="135" t="str">
        <f t="shared" ref="K177" si="690">IF(U177&gt;=0.285,"OK","NG")</f>
        <v>NG</v>
      </c>
      <c r="L177" s="136"/>
      <c r="M177" s="144"/>
      <c r="N177" s="144"/>
      <c r="O177" s="144"/>
      <c r="P177" s="144"/>
      <c r="Q177" s="144"/>
      <c r="R177" s="145"/>
      <c r="S177" s="146"/>
      <c r="T177" s="135">
        <f t="shared" ref="T177" si="691">COUNTIF(M177:S177,"●")</f>
        <v>0</v>
      </c>
      <c r="U177" s="147">
        <f t="shared" ref="U177" si="692">IF(COUNTA(M177:S177)=0,-1,IF(OR(COUNTIF(M177:S177,"▲")&gt;6,AND(M176&lt;$N$9,$N$9&lt;S176)),0.285,IF(T176+T177=0,0,T177/(T177+T176))))</f>
        <v>-1</v>
      </c>
      <c r="V177" s="135" t="str">
        <f>TEXT(S176,"YYYY-MM")</f>
        <v>2028-03</v>
      </c>
      <c r="W177" s="140" cm="1">
        <f t="array" ref="W177">IF(V177=V176,0,SUMPRODUCT((M176:S176&gt;=$N$8)*(M176:S176 &lt;= $N$9)*(TEXT(M176:S176,"yyyy-mm")=V177)*(M177:S177 = "●")))</f>
        <v>0</v>
      </c>
      <c r="X177" s="140" cm="1">
        <f t="array" ref="X177">IF(V177=V176,0,SUMPRODUCT((M176:S176&gt;=$N$8)*(M176:S176 &lt;= $N$9)*(TEXT(M176:S176,"yyyy-mm")=V177)*(M177:S177 = "▲")))</f>
        <v>0</v>
      </c>
      <c r="Y177" s="140" cm="1">
        <f t="array" ref="Y177">IF(V177=V176,0,SUMPRODUCT((M176:S176&gt;=$N$8)*(M176:S176 &lt;= $N$9)*(TEXT(M176:S176,"yyyy-mm")=V177)*(M177:S177 = "★")))</f>
        <v>0</v>
      </c>
      <c r="Z177" s="135"/>
      <c r="AA177" s="135" t="str">
        <f t="shared" ref="AA177" si="693">IF(AK177&gt;=0.285,"OK","NG")</f>
        <v>NG</v>
      </c>
      <c r="AB177" s="136"/>
      <c r="AC177" s="144"/>
      <c r="AD177" s="144"/>
      <c r="AE177" s="144"/>
      <c r="AF177" s="144"/>
      <c r="AG177" s="144"/>
      <c r="AH177" s="145"/>
      <c r="AI177" s="146"/>
      <c r="AJ177" s="68">
        <f t="shared" ref="AJ177" si="694">COUNTIF(AC177:AI177,"●")</f>
        <v>0</v>
      </c>
      <c r="AK177" s="70">
        <f t="shared" ref="AK177" si="695">IF(COUNTA(AC177:AI177)=0,-1,IF(OR(COUNTIF(AC177:AI177,"▲")&gt;6,AND(AC176&lt;$N$9,$N$9&lt;AI176)),0.285,IF(AJ176+AJ177=0,0,AJ177/(AJ177+AJ176))))</f>
        <v>-1</v>
      </c>
      <c r="AL177" s="68" t="str">
        <f>TEXT(AI176,"YYYY-MM")</f>
        <v>2028-08</v>
      </c>
      <c r="AM177" s="69" cm="1">
        <f t="array" ref="AM177">IF(AL177=AL176,0,SUMPRODUCT((AC176:AI176&gt;=$N$8)*(AC176:AI176 &lt;= $N$9)*(TEXT(AC176:AI176,"yyyy-mm")=AL177)*(AC177:AI177 = "●")))</f>
        <v>0</v>
      </c>
      <c r="AN177" s="69" cm="1">
        <f t="array" ref="AN177">IF(AL177=AL176,0,SUMPRODUCT((AC176:AI176&gt;=$N$8)*(AC176:AI176 &lt;= $N$9)*(TEXT(AC176:AI176,"yyyy-mm")=AL177)*(AC177:AI177 = "▲")))</f>
        <v>0</v>
      </c>
      <c r="AO177" s="69" cm="1">
        <f t="array" ref="AO177">IF(AL177=AL176,0,SUMPRODUCT((AC176:AI176&gt;=$N$8)*(AC176:AI176 &lt;= $N$9)*(TEXT(AC176:AI176,"yyyy-mm")=AL177)*(AC177:AI177 = "★")))</f>
        <v>0</v>
      </c>
      <c r="AP177" s="68"/>
      <c r="AQ177" s="19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3"/>
    </row>
    <row r="178" spans="9:55" s="8" customFormat="1" ht="20.25" customHeight="1" x14ac:dyDescent="0.45">
      <c r="J178" s="86"/>
      <c r="K178" s="135"/>
      <c r="L178" s="132">
        <v>126</v>
      </c>
      <c r="M178" s="141">
        <f>S176+1</f>
        <v>46825</v>
      </c>
      <c r="N178" s="141">
        <f t="shared" ref="N178:S178" si="696">M178+1</f>
        <v>46826</v>
      </c>
      <c r="O178" s="141">
        <f t="shared" si="696"/>
        <v>46827</v>
      </c>
      <c r="P178" s="141">
        <f t="shared" si="696"/>
        <v>46828</v>
      </c>
      <c r="Q178" s="141">
        <f t="shared" si="696"/>
        <v>46829</v>
      </c>
      <c r="R178" s="142">
        <f t="shared" si="696"/>
        <v>46830</v>
      </c>
      <c r="S178" s="143">
        <f t="shared" si="696"/>
        <v>46831</v>
      </c>
      <c r="T178" s="135">
        <f t="shared" ref="T178" si="697">COUNTIF(M179:S179,"★")</f>
        <v>0</v>
      </c>
      <c r="U178" s="135"/>
      <c r="V178" s="135" t="str">
        <f>TEXT(M178,"YYYY-MM")</f>
        <v>2028-03</v>
      </c>
      <c r="W178" s="140" cm="1">
        <f t="array" ref="W178">SUMPRODUCT((M178:S178&gt;=$N$8)*(M178:S178 &lt;= $N$9)*(TEXT(M178:S178,"yyyy-mm")=V178)*(M179:S179 = "●"))</f>
        <v>0</v>
      </c>
      <c r="X178" s="140" cm="1">
        <f t="array" ref="X178">SUMPRODUCT((R178:S178&gt;=$N$8)*(R178:S178 &lt;= $N$9)*(TEXT(R178:S178,"yyyy-mm")=V178)*(R179:S179 = "▲"))</f>
        <v>0</v>
      </c>
      <c r="Y178" s="140" cm="1">
        <f t="array" ref="Y178">SUMPRODUCT((M178:S178&gt;=$N$8)*(M178:S178 &lt;= $N$9)*(TEXT(M178:S178,"yyyy-mm")=V178)*(M179:S179 = "★"))</f>
        <v>0</v>
      </c>
      <c r="Z178" s="135"/>
      <c r="AA178" s="135"/>
      <c r="AB178" s="132">
        <v>147</v>
      </c>
      <c r="AC178" s="141">
        <f>AI176+1</f>
        <v>46972</v>
      </c>
      <c r="AD178" s="141">
        <f t="shared" ref="AD178:AI178" si="698">AC178+1</f>
        <v>46973</v>
      </c>
      <c r="AE178" s="141">
        <f t="shared" si="698"/>
        <v>46974</v>
      </c>
      <c r="AF178" s="141">
        <f t="shared" si="698"/>
        <v>46975</v>
      </c>
      <c r="AG178" s="141">
        <f t="shared" si="698"/>
        <v>46976</v>
      </c>
      <c r="AH178" s="142">
        <f t="shared" si="698"/>
        <v>46977</v>
      </c>
      <c r="AI178" s="143">
        <f t="shared" si="698"/>
        <v>46978</v>
      </c>
      <c r="AJ178" s="68">
        <f t="shared" ref="AJ178" si="699">COUNTIF(AC179:AI179,"★")</f>
        <v>0</v>
      </c>
      <c r="AK178" s="68"/>
      <c r="AL178" s="68" t="str">
        <f>TEXT(AC178,"YYYY-MM")</f>
        <v>2028-08</v>
      </c>
      <c r="AM178" s="69" cm="1">
        <f t="array" ref="AM178">SUMPRODUCT((AC178:AI178&gt;=$N$8)*(AC178:AI178 &lt;= $N$9)*(TEXT(AC178:AI178,"yyyy-mm")=AL178)*(AC179:AI179 = "●"))</f>
        <v>0</v>
      </c>
      <c r="AN178" s="69" cm="1">
        <f t="array" ref="AN178">SUMPRODUCT((AH178:AI178&gt;=$N$8)*(AH178:AI178 &lt;= $N$9)*(TEXT(AH178:AI178,"yyyy-mm")=AL178)*(AH179:AI179 = "▲"))</f>
        <v>0</v>
      </c>
      <c r="AO178" s="69" cm="1">
        <f t="array" ref="AO178">SUMPRODUCT((AC178:AI178&gt;=$N$8)*(AC178:AI178 &lt;= $N$9)*(TEXT(AC178:AI178,"yyyy-mm")=AL178)*(AC179:AI179 = "★"))</f>
        <v>0</v>
      </c>
      <c r="AP178" s="68"/>
      <c r="AQ178" s="19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3"/>
    </row>
    <row r="179" spans="9:55" s="8" customFormat="1" ht="20.25" customHeight="1" thickBot="1" x14ac:dyDescent="0.5">
      <c r="J179" s="86"/>
      <c r="K179" s="135" t="str">
        <f t="shared" ref="K179" si="700">IF(U179&gt;=0.285,"OK","NG")</f>
        <v>NG</v>
      </c>
      <c r="L179" s="136"/>
      <c r="M179" s="144"/>
      <c r="N179" s="144"/>
      <c r="O179" s="144"/>
      <c r="P179" s="144"/>
      <c r="Q179" s="144"/>
      <c r="R179" s="145"/>
      <c r="S179" s="146"/>
      <c r="T179" s="135">
        <f t="shared" ref="T179" si="701">COUNTIF(M179:S179,"●")</f>
        <v>0</v>
      </c>
      <c r="U179" s="147">
        <f t="shared" ref="U179" si="702">IF(COUNTA(M179:S179)=0,-1,IF(OR(COUNTIF(M179:S179,"▲")&gt;6,AND(M178&lt;$N$9,$N$9&lt;S178)),0.285,IF(T178+T179=0,0,T179/(T179+T178))))</f>
        <v>-1</v>
      </c>
      <c r="V179" s="135" t="str">
        <f>TEXT(S178,"YYYY-MM")</f>
        <v>2028-03</v>
      </c>
      <c r="W179" s="140" cm="1">
        <f t="array" ref="W179">IF(V179=V178,0,SUMPRODUCT((M178:S178&gt;=$N$8)*(M178:S178 &lt;= $N$9)*(TEXT(M178:S178,"yyyy-mm")=V179)*(M179:S179 = "●")))</f>
        <v>0</v>
      </c>
      <c r="X179" s="140" cm="1">
        <f t="array" ref="X179">IF(V179=V178,0,SUMPRODUCT((M178:S178&gt;=$N$8)*(M178:S178 &lt;= $N$9)*(TEXT(M178:S178,"yyyy-mm")=V179)*(M179:S179 = "▲")))</f>
        <v>0</v>
      </c>
      <c r="Y179" s="140" cm="1">
        <f t="array" ref="Y179">IF(V179=V178,0,SUMPRODUCT((M178:S178&gt;=$N$8)*(M178:S178 &lt;= $N$9)*(TEXT(M178:S178,"yyyy-mm")=V179)*(M179:S179 = "★")))</f>
        <v>0</v>
      </c>
      <c r="Z179" s="135"/>
      <c r="AA179" s="135" t="str">
        <f t="shared" ref="AA179" si="703">IF(AK179&gt;=0.285,"OK","NG")</f>
        <v>NG</v>
      </c>
      <c r="AB179" s="136"/>
      <c r="AC179" s="144"/>
      <c r="AD179" s="144"/>
      <c r="AE179" s="144"/>
      <c r="AF179" s="144"/>
      <c r="AG179" s="144"/>
      <c r="AH179" s="145"/>
      <c r="AI179" s="146"/>
      <c r="AJ179" s="68">
        <f t="shared" ref="AJ179" si="704">COUNTIF(AC179:AI179,"●")</f>
        <v>0</v>
      </c>
      <c r="AK179" s="70">
        <f t="shared" ref="AK179" si="705">IF(COUNTA(AC179:AI179)=0,-1,IF(OR(COUNTIF(AC179:AI179,"▲")&gt;6,AND(AC178&lt;$N$9,$N$9&lt;AI178)),0.285,IF(AJ178+AJ179=0,0,AJ179/(AJ179+AJ178))))</f>
        <v>-1</v>
      </c>
      <c r="AL179" s="68" t="str">
        <f>TEXT(AI178,"YYYY-MM")</f>
        <v>2028-08</v>
      </c>
      <c r="AM179" s="69" cm="1">
        <f t="array" ref="AM179">IF(AL179=AL178,0,SUMPRODUCT((AC178:AI178&gt;=$N$8)*(AC178:AI178 &lt;= $N$9)*(TEXT(AC178:AI178,"yyyy-mm")=AL179)*(AC179:AI179 = "●")))</f>
        <v>0</v>
      </c>
      <c r="AN179" s="69" cm="1">
        <f t="array" ref="AN179">IF(AL179=AL178,0,SUMPRODUCT((AC178:AI178&gt;=$N$8)*(AC178:AI178 &lt;= $N$9)*(TEXT(AC178:AI178,"yyyy-mm")=AL179)*(AC179:AI179 = "▲")))</f>
        <v>0</v>
      </c>
      <c r="AO179" s="69" cm="1">
        <f t="array" ref="AO179">IF(AL179=AL178,0,SUMPRODUCT((AC178:AI178&gt;=$N$8)*(AC178:AI178 &lt;= $N$9)*(TEXT(AC178:AI178,"yyyy-mm")=AL179)*(AC179:AI179 = "★")))</f>
        <v>0</v>
      </c>
      <c r="AP179" s="68"/>
      <c r="AQ179" s="19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3"/>
    </row>
    <row r="180" spans="9:55" s="8" customFormat="1" ht="20.25" customHeight="1" x14ac:dyDescent="0.45">
      <c r="J180" s="86"/>
      <c r="K180" s="135"/>
      <c r="L180" s="132">
        <v>127</v>
      </c>
      <c r="M180" s="141">
        <f>S178+1</f>
        <v>46832</v>
      </c>
      <c r="N180" s="141">
        <f t="shared" ref="N180:S180" si="706">M180+1</f>
        <v>46833</v>
      </c>
      <c r="O180" s="141">
        <f t="shared" si="706"/>
        <v>46834</v>
      </c>
      <c r="P180" s="141">
        <f t="shared" si="706"/>
        <v>46835</v>
      </c>
      <c r="Q180" s="141">
        <f t="shared" si="706"/>
        <v>46836</v>
      </c>
      <c r="R180" s="142">
        <f t="shared" si="706"/>
        <v>46837</v>
      </c>
      <c r="S180" s="143">
        <f t="shared" si="706"/>
        <v>46838</v>
      </c>
      <c r="T180" s="135">
        <f t="shared" ref="T180" si="707">COUNTIF(M181:S181,"★")</f>
        <v>0</v>
      </c>
      <c r="U180" s="135"/>
      <c r="V180" s="135" t="str">
        <f>TEXT(M180,"YYYY-MM")</f>
        <v>2028-03</v>
      </c>
      <c r="W180" s="140" cm="1">
        <f t="array" ref="W180">SUMPRODUCT((M180:S180&gt;=$N$8)*(M180:S180 &lt;= $N$9)*(TEXT(M180:S180,"yyyy-mm")=V180)*(M181:S181 = "●"))</f>
        <v>0</v>
      </c>
      <c r="X180" s="140" cm="1">
        <f t="array" ref="X180">SUMPRODUCT((R180:S180&gt;=$N$8)*(R180:S180 &lt;= $N$9)*(TEXT(R180:S180,"yyyy-mm")=V180)*(R181:S181 = "▲"))</f>
        <v>0</v>
      </c>
      <c r="Y180" s="140" cm="1">
        <f t="array" ref="Y180">SUMPRODUCT((M180:S180&gt;=$N$8)*(M180:S180 &lt;= $N$9)*(TEXT(M180:S180,"yyyy-mm")=V180)*(M181:S181 = "★"))</f>
        <v>0</v>
      </c>
      <c r="Z180" s="135"/>
      <c r="AA180" s="135"/>
      <c r="AB180" s="132">
        <v>148</v>
      </c>
      <c r="AC180" s="141">
        <f>AI178+1</f>
        <v>46979</v>
      </c>
      <c r="AD180" s="141">
        <f t="shared" ref="AD180:AI180" si="708">AC180+1</f>
        <v>46980</v>
      </c>
      <c r="AE180" s="141">
        <f t="shared" si="708"/>
        <v>46981</v>
      </c>
      <c r="AF180" s="141">
        <f t="shared" si="708"/>
        <v>46982</v>
      </c>
      <c r="AG180" s="141">
        <f t="shared" si="708"/>
        <v>46983</v>
      </c>
      <c r="AH180" s="142">
        <f t="shared" si="708"/>
        <v>46984</v>
      </c>
      <c r="AI180" s="143">
        <f t="shared" si="708"/>
        <v>46985</v>
      </c>
      <c r="AJ180" s="68">
        <f t="shared" ref="AJ180" si="709">COUNTIF(AC181:AI181,"★")</f>
        <v>0</v>
      </c>
      <c r="AK180" s="68"/>
      <c r="AL180" s="68" t="str">
        <f>TEXT(AC180,"YYYY-MM")</f>
        <v>2028-08</v>
      </c>
      <c r="AM180" s="69" cm="1">
        <f t="array" ref="AM180">SUMPRODUCT((AC180:AI180&gt;=$N$8)*(AC180:AI180 &lt;= $N$9)*(TEXT(AC180:AI180,"yyyy-mm")=AL180)*(AC181:AI181 = "●"))</f>
        <v>0</v>
      </c>
      <c r="AN180" s="69" cm="1">
        <f t="array" ref="AN180">SUMPRODUCT((AH180:AI180&gt;=$N$8)*(AH180:AI180 &lt;= $N$9)*(TEXT(AH180:AI180,"yyyy-mm")=AL180)*(AH181:AI181 = "▲"))</f>
        <v>0</v>
      </c>
      <c r="AO180" s="69" cm="1">
        <f t="array" ref="AO180">SUMPRODUCT((AC180:AI180&gt;=$N$8)*(AC180:AI180 &lt;= $N$9)*(TEXT(AC180:AI180,"yyyy-mm")=AL180)*(AC181:AI181 = "★"))</f>
        <v>0</v>
      </c>
      <c r="AP180" s="68"/>
      <c r="AQ180" s="19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3"/>
    </row>
    <row r="181" spans="9:55" s="8" customFormat="1" ht="20.25" customHeight="1" thickBot="1" x14ac:dyDescent="0.5">
      <c r="J181" s="86"/>
      <c r="K181" s="135" t="str">
        <f t="shared" ref="K181" si="710">IF(U181&gt;=0.285,"OK","NG")</f>
        <v>NG</v>
      </c>
      <c r="L181" s="136"/>
      <c r="M181" s="144"/>
      <c r="N181" s="144"/>
      <c r="O181" s="144"/>
      <c r="P181" s="144"/>
      <c r="Q181" s="144"/>
      <c r="R181" s="145"/>
      <c r="S181" s="146"/>
      <c r="T181" s="135">
        <f t="shared" ref="T181" si="711">COUNTIF(M181:S181,"●")</f>
        <v>0</v>
      </c>
      <c r="U181" s="147">
        <f t="shared" ref="U181" si="712">IF(COUNTA(M181:S181)=0,-1,IF(OR(COUNTIF(M181:S181,"▲")&gt;6,AND(M180&lt;$N$9,$N$9&lt;S180)),0.285,IF(T180+T181=0,0,T181/(T181+T180))))</f>
        <v>-1</v>
      </c>
      <c r="V181" s="135" t="str">
        <f>TEXT(S180,"YYYY-MM")</f>
        <v>2028-03</v>
      </c>
      <c r="W181" s="140" cm="1">
        <f t="array" ref="W181">IF(V181=V180,0,SUMPRODUCT((M180:S180&gt;=$N$8)*(M180:S180 &lt;= $N$9)*(TEXT(M180:S180,"yyyy-mm")=V181)*(M181:S181 = "●")))</f>
        <v>0</v>
      </c>
      <c r="X181" s="140" cm="1">
        <f t="array" ref="X181">IF(V181=V180,0,SUMPRODUCT((M180:S180&gt;=$N$8)*(M180:S180 &lt;= $N$9)*(TEXT(M180:S180,"yyyy-mm")=V181)*(M181:S181 = "▲")))</f>
        <v>0</v>
      </c>
      <c r="Y181" s="140" cm="1">
        <f t="array" ref="Y181">IF(V181=V180,0,SUMPRODUCT((M180:S180&gt;=$N$8)*(M180:S180 &lt;= $N$9)*(TEXT(M180:S180,"yyyy-mm")=V181)*(M181:S181 = "★")))</f>
        <v>0</v>
      </c>
      <c r="Z181" s="135"/>
      <c r="AA181" s="135" t="str">
        <f t="shared" ref="AA181" si="713">IF(AK181&gt;=0.285,"OK","NG")</f>
        <v>NG</v>
      </c>
      <c r="AB181" s="136"/>
      <c r="AC181" s="144"/>
      <c r="AD181" s="144"/>
      <c r="AE181" s="144"/>
      <c r="AF181" s="144"/>
      <c r="AG181" s="144"/>
      <c r="AH181" s="145"/>
      <c r="AI181" s="146"/>
      <c r="AJ181" s="68">
        <f t="shared" ref="AJ181" si="714">COUNTIF(AC181:AI181,"●")</f>
        <v>0</v>
      </c>
      <c r="AK181" s="70">
        <f t="shared" ref="AK181" si="715">IF(COUNTA(AC181:AI181)=0,-1,IF(OR(COUNTIF(AC181:AI181,"▲")&gt;6,AND(AC180&lt;$N$9,$N$9&lt;AI180)),0.285,IF(AJ180+AJ181=0,0,AJ181/(AJ181+AJ180))))</f>
        <v>-1</v>
      </c>
      <c r="AL181" s="68" t="str">
        <f>TEXT(AI180,"YYYY-MM")</f>
        <v>2028-08</v>
      </c>
      <c r="AM181" s="69" cm="1">
        <f t="array" ref="AM181">IF(AL181=AL180,0,SUMPRODUCT((AC180:AI180&gt;=$N$8)*(AC180:AI180 &lt;= $N$9)*(TEXT(AC180:AI180,"yyyy-mm")=AL181)*(AC181:AI181 = "●")))</f>
        <v>0</v>
      </c>
      <c r="AN181" s="69" cm="1">
        <f t="array" ref="AN181">IF(AL181=AL180,0,SUMPRODUCT((AC180:AI180&gt;=$N$8)*(AC180:AI180 &lt;= $N$9)*(TEXT(AC180:AI180,"yyyy-mm")=AL181)*(AC181:AI181 = "▲")))</f>
        <v>0</v>
      </c>
      <c r="AO181" s="69" cm="1">
        <f t="array" ref="AO181">IF(AL181=AL180,0,SUMPRODUCT((AC180:AI180&gt;=$N$8)*(AC180:AI180 &lt;= $N$9)*(TEXT(AC180:AI180,"yyyy-mm")=AL181)*(AC181:AI181 = "★")))</f>
        <v>0</v>
      </c>
      <c r="AP181" s="68"/>
      <c r="AQ181" s="19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3"/>
    </row>
    <row r="182" spans="9:55" s="8" customFormat="1" ht="20.25" customHeight="1" x14ac:dyDescent="0.45">
      <c r="I182" s="4"/>
      <c r="J182" s="86"/>
      <c r="K182" s="135"/>
      <c r="L182" s="132">
        <v>128</v>
      </c>
      <c r="M182" s="141">
        <f>S180+1</f>
        <v>46839</v>
      </c>
      <c r="N182" s="141">
        <f t="shared" ref="N182:S182" si="716">M182+1</f>
        <v>46840</v>
      </c>
      <c r="O182" s="141">
        <f t="shared" si="716"/>
        <v>46841</v>
      </c>
      <c r="P182" s="141">
        <f t="shared" si="716"/>
        <v>46842</v>
      </c>
      <c r="Q182" s="141">
        <f t="shared" si="716"/>
        <v>46843</v>
      </c>
      <c r="R182" s="142">
        <f t="shared" si="716"/>
        <v>46844</v>
      </c>
      <c r="S182" s="143">
        <f t="shared" si="716"/>
        <v>46845</v>
      </c>
      <c r="T182" s="135">
        <f t="shared" ref="T182" si="717">COUNTIF(M183:S183,"★")</f>
        <v>0</v>
      </c>
      <c r="U182" s="135"/>
      <c r="V182" s="135" t="str">
        <f>TEXT(M182,"YYYY-MM")</f>
        <v>2028-03</v>
      </c>
      <c r="W182" s="140" cm="1">
        <f t="array" ref="W182">SUMPRODUCT((M182:S182&gt;=$N$8)*(M182:S182 &lt;= $N$9)*(TEXT(M182:S182,"yyyy-mm")=V182)*(M183:S183 = "●"))</f>
        <v>0</v>
      </c>
      <c r="X182" s="140" cm="1">
        <f t="array" ref="X182">SUMPRODUCT((R182:S182&gt;=$N$8)*(R182:S182 &lt;= $N$9)*(TEXT(R182:S182,"yyyy-mm")=V182)*(R183:S183 = "▲"))</f>
        <v>0</v>
      </c>
      <c r="Y182" s="140" cm="1">
        <f t="array" ref="Y182">SUMPRODUCT((M182:S182&gt;=$N$8)*(M182:S182 &lt;= $N$9)*(TEXT(M182:S182,"yyyy-mm")=V182)*(M183:S183 = "★"))</f>
        <v>0</v>
      </c>
      <c r="Z182" s="135"/>
      <c r="AA182" s="135"/>
      <c r="AB182" s="132">
        <v>149</v>
      </c>
      <c r="AC182" s="141">
        <f>AI180+1</f>
        <v>46986</v>
      </c>
      <c r="AD182" s="141">
        <f t="shared" ref="AD182:AI182" si="718">AC182+1</f>
        <v>46987</v>
      </c>
      <c r="AE182" s="141">
        <f t="shared" si="718"/>
        <v>46988</v>
      </c>
      <c r="AF182" s="141">
        <f t="shared" si="718"/>
        <v>46989</v>
      </c>
      <c r="AG182" s="141">
        <f t="shared" si="718"/>
        <v>46990</v>
      </c>
      <c r="AH182" s="142">
        <f t="shared" si="718"/>
        <v>46991</v>
      </c>
      <c r="AI182" s="143">
        <f t="shared" si="718"/>
        <v>46992</v>
      </c>
      <c r="AJ182" s="68">
        <f t="shared" ref="AJ182" si="719">COUNTIF(AC183:AI183,"★")</f>
        <v>0</v>
      </c>
      <c r="AK182" s="68"/>
      <c r="AL182" s="68" t="str">
        <f>TEXT(AC182,"YYYY-MM")</f>
        <v>2028-08</v>
      </c>
      <c r="AM182" s="69" cm="1">
        <f t="array" ref="AM182">SUMPRODUCT((AC182:AI182&gt;=$N$8)*(AC182:AI182 &lt;= $N$9)*(TEXT(AC182:AI182,"yyyy-mm")=AL182)*(AC183:AI183 = "●"))</f>
        <v>0</v>
      </c>
      <c r="AN182" s="69" cm="1">
        <f t="array" ref="AN182">SUMPRODUCT((AH182:AI182&gt;=$N$8)*(AH182:AI182 &lt;= $N$9)*(TEXT(AH182:AI182,"yyyy-mm")=AL182)*(AH183:AI183 = "▲"))</f>
        <v>0</v>
      </c>
      <c r="AO182" s="69" cm="1">
        <f t="array" ref="AO182">SUMPRODUCT((AC182:AI182&gt;=$N$8)*(AC182:AI182 &lt;= $N$9)*(TEXT(AC182:AI182,"yyyy-mm")=AL182)*(AC183:AI183 = "★"))</f>
        <v>0</v>
      </c>
      <c r="AP182" s="68"/>
      <c r="AQ182" s="19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3"/>
    </row>
    <row r="183" spans="9:55" s="8" customFormat="1" ht="20.25" customHeight="1" thickBot="1" x14ac:dyDescent="0.5">
      <c r="I183" s="4"/>
      <c r="J183" s="86"/>
      <c r="K183" s="135" t="str">
        <f t="shared" ref="K183" si="720">IF(U183&gt;=0.285,"OK","NG")</f>
        <v>NG</v>
      </c>
      <c r="L183" s="136"/>
      <c r="M183" s="144"/>
      <c r="N183" s="144"/>
      <c r="O183" s="144"/>
      <c r="P183" s="144"/>
      <c r="Q183" s="144"/>
      <c r="R183" s="145"/>
      <c r="S183" s="146"/>
      <c r="T183" s="135">
        <f t="shared" ref="T183" si="721">COUNTIF(M183:S183,"●")</f>
        <v>0</v>
      </c>
      <c r="U183" s="147">
        <f t="shared" ref="U183" si="722">IF(COUNTA(M183:S183)=0,-1,IF(OR(COUNTIF(M183:S183,"▲")&gt;6,AND(M182&lt;$N$9,$N$9&lt;S182)),0.285,IF(T182+T183=0,0,T183/(T183+T182))))</f>
        <v>-1</v>
      </c>
      <c r="V183" s="135" t="str">
        <f>TEXT(S182,"YYYY-MM")</f>
        <v>2028-04</v>
      </c>
      <c r="W183" s="140" cm="1">
        <f t="array" ref="W183">IF(V183=V182,0,SUMPRODUCT((M182:S182&gt;=$N$8)*(M182:S182 &lt;= $N$9)*(TEXT(M182:S182,"yyyy-mm")=V183)*(M183:S183 = "●")))</f>
        <v>0</v>
      </c>
      <c r="X183" s="140" cm="1">
        <f t="array" ref="X183">IF(V183=V182,0,SUMPRODUCT((M182:S182&gt;=$N$8)*(M182:S182 &lt;= $N$9)*(TEXT(M182:S182,"yyyy-mm")=V183)*(M183:S183 = "▲")))</f>
        <v>0</v>
      </c>
      <c r="Y183" s="140" cm="1">
        <f t="array" ref="Y183">IF(V183=V182,0,SUMPRODUCT((M182:S182&gt;=$N$8)*(M182:S182 &lt;= $N$9)*(TEXT(M182:S182,"yyyy-mm")=V183)*(M183:S183 = "★")))</f>
        <v>0</v>
      </c>
      <c r="Z183" s="135"/>
      <c r="AA183" s="135" t="str">
        <f t="shared" ref="AA183" si="723">IF(AK183&gt;=0.285,"OK","NG")</f>
        <v>NG</v>
      </c>
      <c r="AB183" s="136"/>
      <c r="AC183" s="144"/>
      <c r="AD183" s="144"/>
      <c r="AE183" s="144"/>
      <c r="AF183" s="144"/>
      <c r="AG183" s="144"/>
      <c r="AH183" s="145"/>
      <c r="AI183" s="146"/>
      <c r="AJ183" s="68">
        <f t="shared" ref="AJ183" si="724">COUNTIF(AC183:AI183,"●")</f>
        <v>0</v>
      </c>
      <c r="AK183" s="70">
        <f t="shared" ref="AK183" si="725">IF(COUNTA(AC183:AI183)=0,-1,IF(OR(COUNTIF(AC183:AI183,"▲")&gt;6,AND(AC182&lt;$N$9,$N$9&lt;AI182)),0.285,IF(AJ182+AJ183=0,0,AJ183/(AJ183+AJ182))))</f>
        <v>-1</v>
      </c>
      <c r="AL183" s="68" t="str">
        <f>TEXT(AI182,"YYYY-MM")</f>
        <v>2028-08</v>
      </c>
      <c r="AM183" s="69" cm="1">
        <f t="array" ref="AM183">IF(AL183=AL182,0,SUMPRODUCT((AC182:AI182&gt;=$N$8)*(AC182:AI182 &lt;= $N$9)*(TEXT(AC182:AI182,"yyyy-mm")=AL183)*(AC183:AI183 = "●")))</f>
        <v>0</v>
      </c>
      <c r="AN183" s="69" cm="1">
        <f t="array" ref="AN183">IF(AL183=AL182,0,SUMPRODUCT((AC182:AI182&gt;=$N$8)*(AC182:AI182 &lt;= $N$9)*(TEXT(AC182:AI182,"yyyy-mm")=AL183)*(AC183:AI183 = "▲")))</f>
        <v>0</v>
      </c>
      <c r="AO183" s="69" cm="1">
        <f t="array" ref="AO183">IF(AL183=AL182,0,SUMPRODUCT((AC182:AI182&gt;=$N$8)*(AC182:AI182 &lt;= $N$9)*(TEXT(AC182:AI182,"yyyy-mm")=AL183)*(AC183:AI183 = "★")))</f>
        <v>0</v>
      </c>
      <c r="AP183" s="68"/>
      <c r="AQ183" s="19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3"/>
    </row>
    <row r="184" spans="9:55" s="8" customFormat="1" ht="20.25" customHeight="1" x14ac:dyDescent="0.45">
      <c r="I184" s="4"/>
      <c r="J184" s="86"/>
      <c r="K184" s="135"/>
      <c r="L184" s="132">
        <v>129</v>
      </c>
      <c r="M184" s="141">
        <f>S182+1</f>
        <v>46846</v>
      </c>
      <c r="N184" s="141">
        <f t="shared" ref="N184:S184" si="726">M184+1</f>
        <v>46847</v>
      </c>
      <c r="O184" s="141">
        <f t="shared" si="726"/>
        <v>46848</v>
      </c>
      <c r="P184" s="141">
        <f t="shared" si="726"/>
        <v>46849</v>
      </c>
      <c r="Q184" s="141">
        <f t="shared" si="726"/>
        <v>46850</v>
      </c>
      <c r="R184" s="142">
        <f t="shared" si="726"/>
        <v>46851</v>
      </c>
      <c r="S184" s="143">
        <f t="shared" si="726"/>
        <v>46852</v>
      </c>
      <c r="T184" s="135">
        <f t="shared" ref="T184" si="727">COUNTIF(M185:S185,"★")</f>
        <v>0</v>
      </c>
      <c r="U184" s="135"/>
      <c r="V184" s="135" t="str">
        <f>TEXT(M184,"YYYY-MM")</f>
        <v>2028-04</v>
      </c>
      <c r="W184" s="140" cm="1">
        <f t="array" ref="W184">SUMPRODUCT((M184:S184&gt;=$N$8)*(M184:S184 &lt;= $N$9)*(TEXT(M184:S184,"yyyy-mm")=V184)*(M185:S185 = "●"))</f>
        <v>0</v>
      </c>
      <c r="X184" s="140" cm="1">
        <f t="array" ref="X184">SUMPRODUCT((R184:S184&gt;=$N$8)*(R184:S184 &lt;= $N$9)*(TEXT(R184:S184,"yyyy-mm")=V184)*(R185:S185 = "▲"))</f>
        <v>0</v>
      </c>
      <c r="Y184" s="140" cm="1">
        <f t="array" ref="Y184">SUMPRODUCT((M184:S184&gt;=$N$8)*(M184:S184 &lt;= $N$9)*(TEXT(M184:S184,"yyyy-mm")=V184)*(M185:S185 = "★"))</f>
        <v>0</v>
      </c>
      <c r="Z184" s="135"/>
      <c r="AA184" s="135"/>
      <c r="AB184" s="132">
        <v>150</v>
      </c>
      <c r="AC184" s="141">
        <f>AI182+1</f>
        <v>46993</v>
      </c>
      <c r="AD184" s="141">
        <f t="shared" ref="AD184:AI184" si="728">AC184+1</f>
        <v>46994</v>
      </c>
      <c r="AE184" s="141">
        <f t="shared" si="728"/>
        <v>46995</v>
      </c>
      <c r="AF184" s="141">
        <f t="shared" si="728"/>
        <v>46996</v>
      </c>
      <c r="AG184" s="141">
        <f t="shared" si="728"/>
        <v>46997</v>
      </c>
      <c r="AH184" s="142">
        <f t="shared" si="728"/>
        <v>46998</v>
      </c>
      <c r="AI184" s="143">
        <f t="shared" si="728"/>
        <v>46999</v>
      </c>
      <c r="AJ184" s="68">
        <f t="shared" ref="AJ184" si="729">COUNTIF(AC185:AI185,"★")</f>
        <v>0</v>
      </c>
      <c r="AK184" s="68"/>
      <c r="AL184" s="68" t="str">
        <f>TEXT(AC184,"YYYY-MM")</f>
        <v>2028-08</v>
      </c>
      <c r="AM184" s="69" cm="1">
        <f t="array" ref="AM184">SUMPRODUCT((AC184:AI184&gt;=$N$8)*(AC184:AI184 &lt;= $N$9)*(TEXT(AC184:AI184,"yyyy-mm")=AL184)*(AC185:AI185 = "●"))</f>
        <v>0</v>
      </c>
      <c r="AN184" s="69" cm="1">
        <f t="array" ref="AN184">SUMPRODUCT((AH184:AI184&gt;=$N$8)*(AH184:AI184 &lt;= $N$9)*(TEXT(AH184:AI184,"yyyy-mm")=AL184)*(AH185:AI185 = "▲"))</f>
        <v>0</v>
      </c>
      <c r="AO184" s="69" cm="1">
        <f t="array" ref="AO184">SUMPRODUCT((AC184:AI184&gt;=$N$8)*(AC184:AI184 &lt;= $N$9)*(TEXT(AC184:AI184,"yyyy-mm")=AL184)*(AC185:AI185 = "★"))</f>
        <v>0</v>
      </c>
      <c r="AP184" s="68"/>
      <c r="AQ184" s="19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3"/>
    </row>
    <row r="185" spans="9:55" s="8" customFormat="1" ht="20.25" customHeight="1" thickBot="1" x14ac:dyDescent="0.5">
      <c r="I185" s="4"/>
      <c r="J185" s="86"/>
      <c r="K185" s="135" t="str">
        <f t="shared" ref="K185" si="730">IF(U185&gt;=0.285,"OK","NG")</f>
        <v>NG</v>
      </c>
      <c r="L185" s="136"/>
      <c r="M185" s="144"/>
      <c r="N185" s="144"/>
      <c r="O185" s="144"/>
      <c r="P185" s="144"/>
      <c r="Q185" s="144"/>
      <c r="R185" s="145"/>
      <c r="S185" s="146"/>
      <c r="T185" s="135">
        <f t="shared" ref="T185" si="731">COUNTIF(M185:S185,"●")</f>
        <v>0</v>
      </c>
      <c r="U185" s="147">
        <f t="shared" ref="U185" si="732">IF(COUNTA(M185:S185)=0,-1,IF(OR(COUNTIF(M185:S185,"▲")&gt;6,AND(M184&lt;$N$9,$N$9&lt;S184)),0.285,IF(T184+T185=0,0,T185/(T185+T184))))</f>
        <v>-1</v>
      </c>
      <c r="V185" s="135" t="str">
        <f>TEXT(S184,"YYYY-MM")</f>
        <v>2028-04</v>
      </c>
      <c r="W185" s="140" cm="1">
        <f t="array" ref="W185">IF(V185=V184,0,SUMPRODUCT((M184:S184&gt;=$N$8)*(M184:S184 &lt;= $N$9)*(TEXT(M184:S184,"yyyy-mm")=V185)*(M185:S185 = "●")))</f>
        <v>0</v>
      </c>
      <c r="X185" s="140" cm="1">
        <f t="array" ref="X185">IF(V185=V184,0,SUMPRODUCT((M184:S184&gt;=$N$8)*(M184:S184 &lt;= $N$9)*(TEXT(M184:S184,"yyyy-mm")=V185)*(M185:S185 = "▲")))</f>
        <v>0</v>
      </c>
      <c r="Y185" s="140" cm="1">
        <f t="array" ref="Y185">IF(V185=V184,0,SUMPRODUCT((M184:S184&gt;=$N$8)*(M184:S184 &lt;= $N$9)*(TEXT(M184:S184,"yyyy-mm")=V185)*(M185:S185 = "★")))</f>
        <v>0</v>
      </c>
      <c r="Z185" s="135"/>
      <c r="AA185" s="135" t="str">
        <f t="shared" ref="AA185" si="733">IF(AK185&gt;=0.285,"OK","NG")</f>
        <v>NG</v>
      </c>
      <c r="AB185" s="136"/>
      <c r="AC185" s="144"/>
      <c r="AD185" s="144"/>
      <c r="AE185" s="144"/>
      <c r="AF185" s="144"/>
      <c r="AG185" s="144"/>
      <c r="AH185" s="145"/>
      <c r="AI185" s="146"/>
      <c r="AJ185" s="68">
        <f t="shared" ref="AJ185" si="734">COUNTIF(AC185:AI185,"●")</f>
        <v>0</v>
      </c>
      <c r="AK185" s="70">
        <f t="shared" ref="AK185" si="735">IF(COUNTA(AC185:AI185)=0,-1,IF(OR(COUNTIF(AC185:AI185,"▲")&gt;6,AND(AC184&lt;$N$9,$N$9&lt;AI184)),0.285,IF(AJ184+AJ185=0,0,AJ185/(AJ185+AJ184))))</f>
        <v>-1</v>
      </c>
      <c r="AL185" s="68" t="str">
        <f>TEXT(AI184,"YYYY-MM")</f>
        <v>2028-09</v>
      </c>
      <c r="AM185" s="69" cm="1">
        <f t="array" ref="AM185">IF(AL185=AL184,0,SUMPRODUCT((AC184:AI184&gt;=$N$8)*(AC184:AI184 &lt;= $N$9)*(TEXT(AC184:AI184,"yyyy-mm")=AL185)*(AC185:AI185 = "●")))</f>
        <v>0</v>
      </c>
      <c r="AN185" s="69" cm="1">
        <f t="array" ref="AN185">IF(AL185=AL184,0,SUMPRODUCT((AC184:AI184&gt;=$N$8)*(AC184:AI184 &lt;= $N$9)*(TEXT(AC184:AI184,"yyyy-mm")=AL185)*(AC185:AI185 = "▲")))</f>
        <v>0</v>
      </c>
      <c r="AO185" s="69" cm="1">
        <f t="array" ref="AO185">IF(AL185=AL184,0,SUMPRODUCT((AC184:AI184&gt;=$N$8)*(AC184:AI184 &lt;= $N$9)*(TEXT(AC184:AI184,"yyyy-mm")=AL185)*(AC185:AI185 = "★")))</f>
        <v>0</v>
      </c>
      <c r="AP185" s="68"/>
      <c r="AQ185" s="19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3"/>
    </row>
    <row r="186" spans="9:55" s="8" customFormat="1" ht="20.25" customHeight="1" x14ac:dyDescent="0.45">
      <c r="I186" s="4"/>
      <c r="J186" s="86"/>
      <c r="K186" s="135"/>
      <c r="L186" s="132">
        <v>130</v>
      </c>
      <c r="M186" s="141">
        <f>S184+1</f>
        <v>46853</v>
      </c>
      <c r="N186" s="141">
        <f t="shared" ref="N186:S186" si="736">M186+1</f>
        <v>46854</v>
      </c>
      <c r="O186" s="141">
        <f t="shared" si="736"/>
        <v>46855</v>
      </c>
      <c r="P186" s="141">
        <f t="shared" si="736"/>
        <v>46856</v>
      </c>
      <c r="Q186" s="141">
        <f t="shared" si="736"/>
        <v>46857</v>
      </c>
      <c r="R186" s="142">
        <f t="shared" si="736"/>
        <v>46858</v>
      </c>
      <c r="S186" s="143">
        <f t="shared" si="736"/>
        <v>46859</v>
      </c>
      <c r="T186" s="135">
        <f t="shared" ref="T186" si="737">COUNTIF(M187:S187,"★")</f>
        <v>0</v>
      </c>
      <c r="U186" s="135"/>
      <c r="V186" s="135" t="str">
        <f>TEXT(M186,"YYYY-MM")</f>
        <v>2028-04</v>
      </c>
      <c r="W186" s="140" cm="1">
        <f t="array" ref="W186">SUMPRODUCT((M186:S186&gt;=$N$8)*(M186:S186 &lt;= $N$9)*(TEXT(M186:S186,"yyyy-mm")=V186)*(M187:S187 = "●"))</f>
        <v>0</v>
      </c>
      <c r="X186" s="140" cm="1">
        <f t="array" ref="X186">SUMPRODUCT((R186:S186&gt;=$N$8)*(R186:S186 &lt;= $N$9)*(TEXT(R186:S186,"yyyy-mm")=V186)*(R187:S187 = "▲"))</f>
        <v>0</v>
      </c>
      <c r="Y186" s="140" cm="1">
        <f t="array" ref="Y186">SUMPRODUCT((M186:S186&gt;=$N$8)*(M186:S186 &lt;= $N$9)*(TEXT(M186:S186,"yyyy-mm")=V186)*(M187:S187 = "★"))</f>
        <v>0</v>
      </c>
      <c r="Z186" s="135"/>
      <c r="AA186" s="135"/>
      <c r="AB186" s="132">
        <v>151</v>
      </c>
      <c r="AC186" s="141">
        <f>AI184+1</f>
        <v>47000</v>
      </c>
      <c r="AD186" s="141">
        <f t="shared" ref="AD186:AI186" si="738">AC186+1</f>
        <v>47001</v>
      </c>
      <c r="AE186" s="141">
        <f t="shared" si="738"/>
        <v>47002</v>
      </c>
      <c r="AF186" s="141">
        <f t="shared" si="738"/>
        <v>47003</v>
      </c>
      <c r="AG186" s="141">
        <f t="shared" si="738"/>
        <v>47004</v>
      </c>
      <c r="AH186" s="142">
        <f t="shared" si="738"/>
        <v>47005</v>
      </c>
      <c r="AI186" s="143">
        <f t="shared" si="738"/>
        <v>47006</v>
      </c>
      <c r="AJ186" s="68">
        <f t="shared" ref="AJ186" si="739">COUNTIF(AC187:AI187,"★")</f>
        <v>0</v>
      </c>
      <c r="AK186" s="68"/>
      <c r="AL186" s="68" t="str">
        <f>TEXT(AC186,"YYYY-MM")</f>
        <v>2028-09</v>
      </c>
      <c r="AM186" s="69" cm="1">
        <f t="array" ref="AM186">SUMPRODUCT((AC186:AI186&gt;=$N$8)*(AC186:AI186 &lt;= $N$9)*(TEXT(AC186:AI186,"yyyy-mm")=AL186)*(AC187:AI187 = "●"))</f>
        <v>0</v>
      </c>
      <c r="AN186" s="69" cm="1">
        <f t="array" ref="AN186">SUMPRODUCT((AH186:AI186&gt;=$N$8)*(AH186:AI186 &lt;= $N$9)*(TEXT(AH186:AI186,"yyyy-mm")=AL186)*(AH187:AI187 = "▲"))</f>
        <v>0</v>
      </c>
      <c r="AO186" s="69" cm="1">
        <f t="array" ref="AO186">SUMPRODUCT((AC186:AI186&gt;=$N$8)*(AC186:AI186 &lt;= $N$9)*(TEXT(AC186:AI186,"yyyy-mm")=AL186)*(AC187:AI187 = "★"))</f>
        <v>0</v>
      </c>
      <c r="AP186" s="68"/>
      <c r="AQ186" s="19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3"/>
    </row>
    <row r="187" spans="9:55" s="8" customFormat="1" ht="20.25" customHeight="1" thickBot="1" x14ac:dyDescent="0.5">
      <c r="I187" s="4"/>
      <c r="J187" s="86"/>
      <c r="K187" s="135" t="str">
        <f t="shared" ref="K187" si="740">IF(U187&gt;=0.285,"OK","NG")</f>
        <v>NG</v>
      </c>
      <c r="L187" s="136"/>
      <c r="M187" s="144"/>
      <c r="N187" s="144"/>
      <c r="O187" s="144"/>
      <c r="P187" s="144"/>
      <c r="Q187" s="144"/>
      <c r="R187" s="145"/>
      <c r="S187" s="146"/>
      <c r="T187" s="135">
        <f t="shared" ref="T187" si="741">COUNTIF(M187:S187,"●")</f>
        <v>0</v>
      </c>
      <c r="U187" s="147">
        <f t="shared" ref="U187" si="742">IF(COUNTA(M187:S187)=0,-1,IF(OR(COUNTIF(M187:S187,"▲")&gt;6,AND(M186&lt;$N$9,$N$9&lt;S186)),0.285,IF(T186+T187=0,0,T187/(T187+T186))))</f>
        <v>-1</v>
      </c>
      <c r="V187" s="135" t="str">
        <f>TEXT(S186,"YYYY-MM")</f>
        <v>2028-04</v>
      </c>
      <c r="W187" s="140" cm="1">
        <f t="array" ref="W187">IF(V187=V186,0,SUMPRODUCT((M186:S186&gt;=$N$8)*(M186:S186 &lt;= $N$9)*(TEXT(M186:S186,"yyyy-mm")=V187)*(M187:S187 = "●")))</f>
        <v>0</v>
      </c>
      <c r="X187" s="140" cm="1">
        <f t="array" ref="X187">IF(V187=V186,0,SUMPRODUCT((M186:S186&gt;=$N$8)*(M186:S186 &lt;= $N$9)*(TEXT(M186:S186,"yyyy-mm")=V187)*(M187:S187 = "▲")))</f>
        <v>0</v>
      </c>
      <c r="Y187" s="140" cm="1">
        <f t="array" ref="Y187">IF(V187=V186,0,SUMPRODUCT((M186:S186&gt;=$N$8)*(M186:S186 &lt;= $N$9)*(TEXT(M186:S186,"yyyy-mm")=V187)*(M187:S187 = "★")))</f>
        <v>0</v>
      </c>
      <c r="Z187" s="135"/>
      <c r="AA187" s="135" t="str">
        <f t="shared" ref="AA187" si="743">IF(AK187&gt;=0.285,"OK","NG")</f>
        <v>NG</v>
      </c>
      <c r="AB187" s="136"/>
      <c r="AC187" s="144"/>
      <c r="AD187" s="144"/>
      <c r="AE187" s="144"/>
      <c r="AF187" s="144"/>
      <c r="AG187" s="144"/>
      <c r="AH187" s="145"/>
      <c r="AI187" s="146"/>
      <c r="AJ187" s="68">
        <f t="shared" ref="AJ187" si="744">COUNTIF(AC187:AI187,"●")</f>
        <v>0</v>
      </c>
      <c r="AK187" s="70">
        <f t="shared" ref="AK187" si="745">IF(COUNTA(AC187:AI187)=0,-1,IF(OR(COUNTIF(AC187:AI187,"▲")&gt;6,AND(AC186&lt;$N$9,$N$9&lt;AI186)),0.285,IF(AJ186+AJ187=0,0,AJ187/(AJ187+AJ186))))</f>
        <v>-1</v>
      </c>
      <c r="AL187" s="68" t="str">
        <f>TEXT(AI186,"YYYY-MM")</f>
        <v>2028-09</v>
      </c>
      <c r="AM187" s="69" cm="1">
        <f t="array" ref="AM187">IF(AL187=AL186,0,SUMPRODUCT((AC186:AI186&gt;=$N$8)*(AC186:AI186 &lt;= $N$9)*(TEXT(AC186:AI186,"yyyy-mm")=AL187)*(AC187:AI187 = "●")))</f>
        <v>0</v>
      </c>
      <c r="AN187" s="69" cm="1">
        <f t="array" ref="AN187">IF(AL187=AL186,0,SUMPRODUCT((AC186:AI186&gt;=$N$8)*(AC186:AI186 &lt;= $N$9)*(TEXT(AC186:AI186,"yyyy-mm")=AL187)*(AC187:AI187 = "▲")))</f>
        <v>0</v>
      </c>
      <c r="AO187" s="69" cm="1">
        <f t="array" ref="AO187">IF(AL187=AL186,0,SUMPRODUCT((AC186:AI186&gt;=$N$8)*(AC186:AI186 &lt;= $N$9)*(TEXT(AC186:AI186,"yyyy-mm")=AL187)*(AC187:AI187 = "★")))</f>
        <v>0</v>
      </c>
      <c r="AP187" s="68"/>
      <c r="AQ187" s="19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3"/>
    </row>
    <row r="188" spans="9:55" s="8" customFormat="1" ht="20.25" customHeight="1" x14ac:dyDescent="0.45">
      <c r="I188" s="4"/>
      <c r="J188" s="86"/>
      <c r="K188" s="135"/>
      <c r="L188" s="132">
        <v>131</v>
      </c>
      <c r="M188" s="141">
        <f>S186+1</f>
        <v>46860</v>
      </c>
      <c r="N188" s="141">
        <f t="shared" ref="N188:S188" si="746">M188+1</f>
        <v>46861</v>
      </c>
      <c r="O188" s="141">
        <f t="shared" si="746"/>
        <v>46862</v>
      </c>
      <c r="P188" s="141">
        <f t="shared" si="746"/>
        <v>46863</v>
      </c>
      <c r="Q188" s="141">
        <f t="shared" si="746"/>
        <v>46864</v>
      </c>
      <c r="R188" s="142">
        <f t="shared" si="746"/>
        <v>46865</v>
      </c>
      <c r="S188" s="143">
        <f t="shared" si="746"/>
        <v>46866</v>
      </c>
      <c r="T188" s="135">
        <f t="shared" ref="T188" si="747">COUNTIF(M189:S189,"★")</f>
        <v>0</v>
      </c>
      <c r="U188" s="135"/>
      <c r="V188" s="135" t="str">
        <f>TEXT(M188,"YYYY-MM")</f>
        <v>2028-04</v>
      </c>
      <c r="W188" s="140" cm="1">
        <f t="array" ref="W188">SUMPRODUCT((M188:S188&gt;=$N$8)*(M188:S188 &lt;= $N$9)*(TEXT(M188:S188,"yyyy-mm")=V188)*(M189:S189 = "●"))</f>
        <v>0</v>
      </c>
      <c r="X188" s="140" cm="1">
        <f t="array" ref="X188">SUMPRODUCT((R188:S188&gt;=$N$8)*(R188:S188 &lt;= $N$9)*(TEXT(R188:S188,"yyyy-mm")=V188)*(R189:S189 = "▲"))</f>
        <v>0</v>
      </c>
      <c r="Y188" s="140" cm="1">
        <f t="array" ref="Y188">SUMPRODUCT((M188:S188&gt;=$N$8)*(M188:S188 &lt;= $N$9)*(TEXT(M188:S188,"yyyy-mm")=V188)*(M189:S189 = "★"))</f>
        <v>0</v>
      </c>
      <c r="Z188" s="135"/>
      <c r="AA188" s="135"/>
      <c r="AB188" s="132">
        <v>152</v>
      </c>
      <c r="AC188" s="141">
        <f>AI186+1</f>
        <v>47007</v>
      </c>
      <c r="AD188" s="141">
        <f t="shared" ref="AD188:AI188" si="748">AC188+1</f>
        <v>47008</v>
      </c>
      <c r="AE188" s="141">
        <f t="shared" si="748"/>
        <v>47009</v>
      </c>
      <c r="AF188" s="141">
        <f t="shared" si="748"/>
        <v>47010</v>
      </c>
      <c r="AG188" s="141">
        <f t="shared" si="748"/>
        <v>47011</v>
      </c>
      <c r="AH188" s="142">
        <f t="shared" si="748"/>
        <v>47012</v>
      </c>
      <c r="AI188" s="143">
        <f t="shared" si="748"/>
        <v>47013</v>
      </c>
      <c r="AJ188" s="68">
        <f t="shared" ref="AJ188" si="749">COUNTIF(AC189:AI189,"★")</f>
        <v>0</v>
      </c>
      <c r="AK188" s="68"/>
      <c r="AL188" s="68" t="str">
        <f>TEXT(AC188,"YYYY-MM")</f>
        <v>2028-09</v>
      </c>
      <c r="AM188" s="69" cm="1">
        <f t="array" ref="AM188">SUMPRODUCT((AC188:AI188&gt;=$N$8)*(AC188:AI188 &lt;= $N$9)*(TEXT(AC188:AI188,"yyyy-mm")=AL188)*(AC189:AI189 = "●"))</f>
        <v>0</v>
      </c>
      <c r="AN188" s="69" cm="1">
        <f t="array" ref="AN188">SUMPRODUCT((AH188:AI188&gt;=$N$8)*(AH188:AI188 &lt;= $N$9)*(TEXT(AH188:AI188,"yyyy-mm")=AL188)*(AH189:AI189 = "▲"))</f>
        <v>0</v>
      </c>
      <c r="AO188" s="69" cm="1">
        <f t="array" ref="AO188">SUMPRODUCT((AC188:AI188&gt;=$N$8)*(AC188:AI188 &lt;= $N$9)*(TEXT(AC188:AI188,"yyyy-mm")=AL188)*(AC189:AI189 = "★"))</f>
        <v>0</v>
      </c>
      <c r="AP188" s="68"/>
      <c r="AQ188" s="19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3"/>
    </row>
    <row r="189" spans="9:55" s="8" customFormat="1" ht="20.25" customHeight="1" thickBot="1" x14ac:dyDescent="0.5">
      <c r="I189" s="4"/>
      <c r="J189" s="86"/>
      <c r="K189" s="135" t="str">
        <f t="shared" ref="K189" si="750">IF(U189&gt;=0.285,"OK","NG")</f>
        <v>NG</v>
      </c>
      <c r="L189" s="136"/>
      <c r="M189" s="144"/>
      <c r="N189" s="144"/>
      <c r="O189" s="144"/>
      <c r="P189" s="144"/>
      <c r="Q189" s="144"/>
      <c r="R189" s="145"/>
      <c r="S189" s="146"/>
      <c r="T189" s="135">
        <f t="shared" ref="T189" si="751">COUNTIF(M189:S189,"●")</f>
        <v>0</v>
      </c>
      <c r="U189" s="147">
        <f t="shared" ref="U189" si="752">IF(COUNTA(M189:S189)=0,-1,IF(OR(COUNTIF(M189:S189,"▲")&gt;6,AND(M188&lt;$N$9,$N$9&lt;S188)),0.285,IF(T188+T189=0,0,T189/(T189+T188))))</f>
        <v>-1</v>
      </c>
      <c r="V189" s="135" t="str">
        <f>TEXT(S188,"YYYY-MM")</f>
        <v>2028-04</v>
      </c>
      <c r="W189" s="140" cm="1">
        <f t="array" ref="W189">IF(V189=V188,0,SUMPRODUCT((M188:S188&gt;=$N$8)*(M188:S188 &lt;= $N$9)*(TEXT(M188:S188,"yyyy-mm")=V189)*(M189:S189 = "●")))</f>
        <v>0</v>
      </c>
      <c r="X189" s="140" cm="1">
        <f t="array" ref="X189">IF(V189=V188,0,SUMPRODUCT((M188:S188&gt;=$N$8)*(M188:S188 &lt;= $N$9)*(TEXT(M188:S188,"yyyy-mm")=V189)*(M189:S189 = "▲")))</f>
        <v>0</v>
      </c>
      <c r="Y189" s="140" cm="1">
        <f t="array" ref="Y189">IF(V189=V188,0,SUMPRODUCT((M188:S188&gt;=$N$8)*(M188:S188 &lt;= $N$9)*(TEXT(M188:S188,"yyyy-mm")=V189)*(M189:S189 = "★")))</f>
        <v>0</v>
      </c>
      <c r="Z189" s="135"/>
      <c r="AA189" s="135" t="str">
        <f t="shared" ref="AA189" si="753">IF(AK189&gt;=0.285,"OK","NG")</f>
        <v>NG</v>
      </c>
      <c r="AB189" s="136"/>
      <c r="AC189" s="144"/>
      <c r="AD189" s="144"/>
      <c r="AE189" s="144"/>
      <c r="AF189" s="144"/>
      <c r="AG189" s="144"/>
      <c r="AH189" s="145"/>
      <c r="AI189" s="146"/>
      <c r="AJ189" s="68">
        <f t="shared" ref="AJ189" si="754">COUNTIF(AC189:AI189,"●")</f>
        <v>0</v>
      </c>
      <c r="AK189" s="70">
        <f t="shared" ref="AK189" si="755">IF(COUNTA(AC189:AI189)=0,-1,IF(OR(COUNTIF(AC189:AI189,"▲")&gt;6,AND(AC188&lt;$N$9,$N$9&lt;AI188)),0.285,IF(AJ188+AJ189=0,0,AJ189/(AJ189+AJ188))))</f>
        <v>-1</v>
      </c>
      <c r="AL189" s="68" t="str">
        <f>TEXT(AI188,"YYYY-MM")</f>
        <v>2028-09</v>
      </c>
      <c r="AM189" s="69" cm="1">
        <f t="array" ref="AM189">IF(AL189=AL188,0,SUMPRODUCT((AC188:AI188&gt;=$N$8)*(AC188:AI188 &lt;= $N$9)*(TEXT(AC188:AI188,"yyyy-mm")=AL189)*(AC189:AI189 = "●")))</f>
        <v>0</v>
      </c>
      <c r="AN189" s="69" cm="1">
        <f t="array" ref="AN189">IF(AL189=AL188,0,SUMPRODUCT((AC188:AI188&gt;=$N$8)*(AC188:AI188 &lt;= $N$9)*(TEXT(AC188:AI188,"yyyy-mm")=AL189)*(AC189:AI189 = "▲")))</f>
        <v>0</v>
      </c>
      <c r="AO189" s="69" cm="1">
        <f t="array" ref="AO189">IF(AL189=AL188,0,SUMPRODUCT((AC188:AI188&gt;=$N$8)*(AC188:AI188 &lt;= $N$9)*(TEXT(AC188:AI188,"yyyy-mm")=AL189)*(AC189:AI189 = "★")))</f>
        <v>0</v>
      </c>
      <c r="AP189" s="68"/>
      <c r="AQ189" s="19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3"/>
    </row>
    <row r="190" spans="9:55" s="8" customFormat="1" ht="20.25" customHeight="1" x14ac:dyDescent="0.45">
      <c r="I190" s="4"/>
      <c r="J190" s="86"/>
      <c r="K190" s="135"/>
      <c r="L190" s="132">
        <v>132</v>
      </c>
      <c r="M190" s="141">
        <f>S188+1</f>
        <v>46867</v>
      </c>
      <c r="N190" s="141">
        <f t="shared" ref="N190:S190" si="756">M190+1</f>
        <v>46868</v>
      </c>
      <c r="O190" s="141">
        <f t="shared" si="756"/>
        <v>46869</v>
      </c>
      <c r="P190" s="141">
        <f t="shared" si="756"/>
        <v>46870</v>
      </c>
      <c r="Q190" s="141">
        <f t="shared" si="756"/>
        <v>46871</v>
      </c>
      <c r="R190" s="142">
        <f t="shared" si="756"/>
        <v>46872</v>
      </c>
      <c r="S190" s="143">
        <f t="shared" si="756"/>
        <v>46873</v>
      </c>
      <c r="T190" s="135">
        <f t="shared" ref="T190" si="757">COUNTIF(M191:S191,"★")</f>
        <v>0</v>
      </c>
      <c r="U190" s="135"/>
      <c r="V190" s="135" t="str">
        <f>TEXT(M190,"YYYY-MM")</f>
        <v>2028-04</v>
      </c>
      <c r="W190" s="140" cm="1">
        <f t="array" ref="W190">SUMPRODUCT((M190:S190&gt;=$N$8)*(M190:S190 &lt;= $N$9)*(TEXT(M190:S190,"yyyy-mm")=V190)*(M191:S191 = "●"))</f>
        <v>0</v>
      </c>
      <c r="X190" s="140" cm="1">
        <f t="array" ref="X190">SUMPRODUCT((R190:S190&gt;=$N$8)*(R190:S190 &lt;= $N$9)*(TEXT(R190:S190,"yyyy-mm")=V190)*(R191:S191 = "▲"))</f>
        <v>0</v>
      </c>
      <c r="Y190" s="140" cm="1">
        <f t="array" ref="Y190">SUMPRODUCT((M190:S190&gt;=$N$8)*(M190:S190 &lt;= $N$9)*(TEXT(M190:S190,"yyyy-mm")=V190)*(M191:S191 = "★"))</f>
        <v>0</v>
      </c>
      <c r="Z190" s="135"/>
      <c r="AA190" s="135"/>
      <c r="AB190" s="132">
        <v>153</v>
      </c>
      <c r="AC190" s="141">
        <f>AI188+1</f>
        <v>47014</v>
      </c>
      <c r="AD190" s="141">
        <f t="shared" ref="AD190:AI190" si="758">AC190+1</f>
        <v>47015</v>
      </c>
      <c r="AE190" s="141">
        <f t="shared" si="758"/>
        <v>47016</v>
      </c>
      <c r="AF190" s="141">
        <f t="shared" si="758"/>
        <v>47017</v>
      </c>
      <c r="AG190" s="141">
        <f t="shared" si="758"/>
        <v>47018</v>
      </c>
      <c r="AH190" s="142">
        <f t="shared" si="758"/>
        <v>47019</v>
      </c>
      <c r="AI190" s="143">
        <f t="shared" si="758"/>
        <v>47020</v>
      </c>
      <c r="AJ190" s="68">
        <f t="shared" ref="AJ190" si="759">COUNTIF(AC191:AI191,"★")</f>
        <v>0</v>
      </c>
      <c r="AK190" s="68"/>
      <c r="AL190" s="68" t="str">
        <f>TEXT(AC190,"YYYY-MM")</f>
        <v>2028-09</v>
      </c>
      <c r="AM190" s="69" cm="1">
        <f t="array" ref="AM190">SUMPRODUCT((AC190:AI190&gt;=$N$8)*(AC190:AI190 &lt;= $N$9)*(TEXT(AC190:AI190,"yyyy-mm")=AL190)*(AC191:AI191 = "●"))</f>
        <v>0</v>
      </c>
      <c r="AN190" s="69" cm="1">
        <f t="array" ref="AN190">SUMPRODUCT((AH190:AI190&gt;=$N$8)*(AH190:AI190 &lt;= $N$9)*(TEXT(AH190:AI190,"yyyy-mm")=AL190)*(AH191:AI191 = "▲"))</f>
        <v>0</v>
      </c>
      <c r="AO190" s="69" cm="1">
        <f t="array" ref="AO190">SUMPRODUCT((AC190:AI190&gt;=$N$8)*(AC190:AI190 &lt;= $N$9)*(TEXT(AC190:AI190,"yyyy-mm")=AL190)*(AC191:AI191 = "★"))</f>
        <v>0</v>
      </c>
      <c r="AP190" s="68"/>
      <c r="AQ190" s="19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3"/>
    </row>
    <row r="191" spans="9:55" s="8" customFormat="1" ht="20.25" customHeight="1" thickBot="1" x14ac:dyDescent="0.5">
      <c r="I191" s="4"/>
      <c r="J191" s="86"/>
      <c r="K191" s="135" t="str">
        <f t="shared" ref="K191:K201" si="760">IF(U191&gt;=0.285,"OK","NG")</f>
        <v>NG</v>
      </c>
      <c r="L191" s="136"/>
      <c r="M191" s="144"/>
      <c r="N191" s="144"/>
      <c r="O191" s="144"/>
      <c r="P191" s="144"/>
      <c r="Q191" s="144"/>
      <c r="R191" s="145"/>
      <c r="S191" s="146"/>
      <c r="T191" s="135">
        <f t="shared" ref="T191" si="761">COUNTIF(M191:S191,"●")</f>
        <v>0</v>
      </c>
      <c r="U191" s="147">
        <f t="shared" ref="U191:U201" si="762">IF(COUNTA(M191:S191)=0,-1,IF(OR(COUNTIF(M191:S191,"▲")&gt;6,AND(M190&lt;$N$9,$N$9&lt;S190)),0.285,IF(T190+T191=0,0,T191/(T191+T190))))</f>
        <v>-1</v>
      </c>
      <c r="V191" s="135" t="str">
        <f>TEXT(S190,"YYYY-MM")</f>
        <v>2028-04</v>
      </c>
      <c r="W191" s="140" cm="1">
        <f t="array" ref="W191">IF(V191=V190,0,SUMPRODUCT((M190:S190&gt;=$N$8)*(M190:S190 &lt;= $N$9)*(TEXT(M190:S190,"yyyy-mm")=V191)*(M191:S191 = "●")))</f>
        <v>0</v>
      </c>
      <c r="X191" s="140" cm="1">
        <f t="array" ref="X191">IF(V191=V190,0,SUMPRODUCT((M190:S190&gt;=$N$8)*(M190:S190 &lt;= $N$9)*(TEXT(M190:S190,"yyyy-mm")=V191)*(M191:S191 = "▲")))</f>
        <v>0</v>
      </c>
      <c r="Y191" s="140" cm="1">
        <f t="array" ref="Y191">IF(V191=V190,0,SUMPRODUCT((M190:S190&gt;=$N$8)*(M190:S190 &lt;= $N$9)*(TEXT(M190:S190,"yyyy-mm")=V191)*(M191:S191 = "★")))</f>
        <v>0</v>
      </c>
      <c r="Z191" s="135"/>
      <c r="AA191" s="135" t="str">
        <f t="shared" ref="AA191:AA201" si="763">IF(AK191&gt;=0.285,"OK","NG")</f>
        <v>NG</v>
      </c>
      <c r="AB191" s="136"/>
      <c r="AC191" s="144"/>
      <c r="AD191" s="144"/>
      <c r="AE191" s="144"/>
      <c r="AF191" s="144"/>
      <c r="AG191" s="144"/>
      <c r="AH191" s="145"/>
      <c r="AI191" s="146"/>
      <c r="AJ191" s="68">
        <f t="shared" ref="AJ191" si="764">COUNTIF(AC191:AI191,"●")</f>
        <v>0</v>
      </c>
      <c r="AK191" s="70">
        <f t="shared" ref="AK191:AK201" si="765">IF(COUNTA(AC191:AI191)=0,-1,IF(OR(COUNTIF(AC191:AI191,"▲")&gt;6,AND(AC190&lt;$N$9,$N$9&lt;AI190)),0.285,IF(AJ190+AJ191=0,0,AJ191/(AJ191+AJ190))))</f>
        <v>-1</v>
      </c>
      <c r="AL191" s="68" t="str">
        <f>TEXT(AI190,"YYYY-MM")</f>
        <v>2028-09</v>
      </c>
      <c r="AM191" s="69" cm="1">
        <f t="array" ref="AM191">IF(AL191=AL190,0,SUMPRODUCT((AC190:AI190&gt;=$N$8)*(AC190:AI190 &lt;= $N$9)*(TEXT(AC190:AI190,"yyyy-mm")=AL191)*(AC191:AI191 = "●")))</f>
        <v>0</v>
      </c>
      <c r="AN191" s="69" cm="1">
        <f t="array" ref="AN191">IF(AL191=AL190,0,SUMPRODUCT((AC190:AI190&gt;=$N$8)*(AC190:AI190 &lt;= $N$9)*(TEXT(AC190:AI190,"yyyy-mm")=AL191)*(AC191:AI191 = "▲")))</f>
        <v>0</v>
      </c>
      <c r="AO191" s="69" cm="1">
        <f t="array" ref="AO191">IF(AL191=AL190,0,SUMPRODUCT((AC190:AI190&gt;=$N$8)*(AC190:AI190 &lt;= $N$9)*(TEXT(AC190:AI190,"yyyy-mm")=AL191)*(AC191:AI191 = "★")))</f>
        <v>0</v>
      </c>
      <c r="AP191" s="68"/>
      <c r="AQ191" s="19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3"/>
    </row>
    <row r="192" spans="9:55" s="8" customFormat="1" ht="20.25" customHeight="1" x14ac:dyDescent="0.45">
      <c r="I192" s="4"/>
      <c r="J192" s="86"/>
      <c r="K192" s="135"/>
      <c r="L192" s="132">
        <v>133</v>
      </c>
      <c r="M192" s="141">
        <f>S190+1</f>
        <v>46874</v>
      </c>
      <c r="N192" s="141">
        <f t="shared" ref="N192:S192" si="766">M192+1</f>
        <v>46875</v>
      </c>
      <c r="O192" s="141">
        <f t="shared" si="766"/>
        <v>46876</v>
      </c>
      <c r="P192" s="141">
        <f t="shared" si="766"/>
        <v>46877</v>
      </c>
      <c r="Q192" s="141">
        <f t="shared" si="766"/>
        <v>46878</v>
      </c>
      <c r="R192" s="142">
        <f t="shared" si="766"/>
        <v>46879</v>
      </c>
      <c r="S192" s="143">
        <f t="shared" si="766"/>
        <v>46880</v>
      </c>
      <c r="T192" s="135">
        <f t="shared" ref="T192" si="767">COUNTIF(M193:S193,"★")</f>
        <v>0</v>
      </c>
      <c r="U192" s="135"/>
      <c r="V192" s="135" t="str">
        <f t="shared" ref="V192" si="768">TEXT(M192,"YYYY-MM")</f>
        <v>2028-05</v>
      </c>
      <c r="W192" s="140" cm="1">
        <f t="array" ref="W192">SUMPRODUCT((M192:S192&gt;=$N$8)*(M192:S192 &lt;= $N$9)*(TEXT(M192:S192,"yyyy-mm")=V192)*(M193:S193 = "●"))</f>
        <v>0</v>
      </c>
      <c r="X192" s="140" cm="1">
        <f t="array" ref="X192">SUMPRODUCT((R192:S192&gt;=$N$8)*(R192:S192 &lt;= $N$9)*(TEXT(R192:S192,"yyyy-mm")=V192)*(R193:S193 = "▲"))</f>
        <v>0</v>
      </c>
      <c r="Y192" s="140" cm="1">
        <f t="array" ref="Y192">SUMPRODUCT((M192:S192&gt;=$N$8)*(M192:S192 &lt;= $N$9)*(TEXT(M192:S192,"yyyy-mm")=V192)*(M193:S193 = "★"))</f>
        <v>0</v>
      </c>
      <c r="Z192" s="135"/>
      <c r="AA192" s="135"/>
      <c r="AB192" s="132">
        <v>154</v>
      </c>
      <c r="AC192" s="141">
        <f>AI190+1</f>
        <v>47021</v>
      </c>
      <c r="AD192" s="141">
        <f t="shared" ref="AD192:AI192" si="769">AC192+1</f>
        <v>47022</v>
      </c>
      <c r="AE192" s="141">
        <f t="shared" si="769"/>
        <v>47023</v>
      </c>
      <c r="AF192" s="141">
        <f t="shared" si="769"/>
        <v>47024</v>
      </c>
      <c r="AG192" s="141">
        <f t="shared" si="769"/>
        <v>47025</v>
      </c>
      <c r="AH192" s="142">
        <f t="shared" si="769"/>
        <v>47026</v>
      </c>
      <c r="AI192" s="143">
        <f t="shared" si="769"/>
        <v>47027</v>
      </c>
      <c r="AJ192" s="68">
        <f t="shared" ref="AJ192" si="770">COUNTIF(AC193:AI193,"★")</f>
        <v>0</v>
      </c>
      <c r="AK192" s="68"/>
      <c r="AL192" s="68" t="str">
        <f t="shared" ref="AL192" si="771">TEXT(AC192,"YYYY-MM")</f>
        <v>2028-09</v>
      </c>
      <c r="AM192" s="69" cm="1">
        <f t="array" ref="AM192">SUMPRODUCT((AC192:AI192&gt;=$N$8)*(AC192:AI192 &lt;= $N$9)*(TEXT(AC192:AI192,"yyyy-mm")=AL192)*(AC193:AI193 = "●"))</f>
        <v>0</v>
      </c>
      <c r="AN192" s="69" cm="1">
        <f t="array" ref="AN192">SUMPRODUCT((AH192:AI192&gt;=$N$8)*(AH192:AI192 &lt;= $N$9)*(TEXT(AH192:AI192,"yyyy-mm")=AL192)*(AH193:AI193 = "▲"))</f>
        <v>0</v>
      </c>
      <c r="AO192" s="69" cm="1">
        <f t="array" ref="AO192">SUMPRODUCT((AC192:AI192&gt;=$N$8)*(AC192:AI192 &lt;= $N$9)*(TEXT(AC192:AI192,"yyyy-mm")=AL192)*(AC193:AI193 = "★"))</f>
        <v>0</v>
      </c>
      <c r="AP192" s="68"/>
      <c r="AQ192" s="19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3"/>
    </row>
    <row r="193" spans="9:55" s="8" customFormat="1" ht="20.25" customHeight="1" thickBot="1" x14ac:dyDescent="0.5">
      <c r="I193" s="4"/>
      <c r="J193" s="86"/>
      <c r="K193" s="135" t="str">
        <f t="shared" ref="K193:K203" si="772">IF(U193&gt;=0.285,"OK","NG")</f>
        <v>NG</v>
      </c>
      <c r="L193" s="136"/>
      <c r="M193" s="144"/>
      <c r="N193" s="144"/>
      <c r="O193" s="144"/>
      <c r="P193" s="144"/>
      <c r="Q193" s="144"/>
      <c r="R193" s="145"/>
      <c r="S193" s="146"/>
      <c r="T193" s="135">
        <f t="shared" ref="T193" si="773">COUNTIF(M193:S193,"●")</f>
        <v>0</v>
      </c>
      <c r="U193" s="147">
        <f t="shared" ref="U193:U203" si="774">IF(COUNTA(M193:S193)=0,-1,IF(OR(COUNTIF(M193:S193,"▲")&gt;6,AND(M192&lt;$N$9,$N$9&lt;S192)),0.285,IF(T192+T193=0,0,T193/(T193+T192))))</f>
        <v>-1</v>
      </c>
      <c r="V193" s="135" t="str">
        <f t="shared" ref="V193" si="775">TEXT(S192,"YYYY-MM")</f>
        <v>2028-05</v>
      </c>
      <c r="W193" s="140" cm="1">
        <f t="array" ref="W193">IF(V193=V192,0,SUMPRODUCT((M192:S192&gt;=$N$8)*(M192:S192 &lt;= $N$9)*(TEXT(M192:S192,"yyyy-mm")=V193)*(M193:S193 = "●")))</f>
        <v>0</v>
      </c>
      <c r="X193" s="140" cm="1">
        <f t="array" ref="X193">IF(V193=V192,0,SUMPRODUCT((M192:S192&gt;=$N$8)*(M192:S192 &lt;= $N$9)*(TEXT(M192:S192,"yyyy-mm")=V193)*(M193:S193 = "▲")))</f>
        <v>0</v>
      </c>
      <c r="Y193" s="140" cm="1">
        <f t="array" ref="Y193">IF(V193=V192,0,SUMPRODUCT((M192:S192&gt;=$N$8)*(M192:S192 &lt;= $N$9)*(TEXT(M192:S192,"yyyy-mm")=V193)*(M193:S193 = "★")))</f>
        <v>0</v>
      </c>
      <c r="Z193" s="135"/>
      <c r="AA193" s="135" t="str">
        <f t="shared" ref="AA193:AA203" si="776">IF(AK193&gt;=0.285,"OK","NG")</f>
        <v>NG</v>
      </c>
      <c r="AB193" s="136"/>
      <c r="AC193" s="144"/>
      <c r="AD193" s="144"/>
      <c r="AE193" s="144"/>
      <c r="AF193" s="144"/>
      <c r="AG193" s="144"/>
      <c r="AH193" s="145"/>
      <c r="AI193" s="146"/>
      <c r="AJ193" s="68">
        <f t="shared" ref="AJ193" si="777">COUNTIF(AC193:AI193,"●")</f>
        <v>0</v>
      </c>
      <c r="AK193" s="70">
        <f t="shared" ref="AK193:AK203" si="778">IF(COUNTA(AC193:AI193)=0,-1,IF(OR(COUNTIF(AC193:AI193,"▲")&gt;6,AND(AC192&lt;$N$9,$N$9&lt;AI192)),0.285,IF(AJ192+AJ193=0,0,AJ193/(AJ193+AJ192))))</f>
        <v>-1</v>
      </c>
      <c r="AL193" s="68" t="str">
        <f t="shared" ref="AL193" si="779">TEXT(AI192,"YYYY-MM")</f>
        <v>2028-10</v>
      </c>
      <c r="AM193" s="69" cm="1">
        <f t="array" ref="AM193">IF(AL193=AL192,0,SUMPRODUCT((AC192:AI192&gt;=$N$8)*(AC192:AI192 &lt;= $N$9)*(TEXT(AC192:AI192,"yyyy-mm")=AL193)*(AC193:AI193 = "●")))</f>
        <v>0</v>
      </c>
      <c r="AN193" s="69" cm="1">
        <f t="array" ref="AN193">IF(AL193=AL192,0,SUMPRODUCT((AC192:AI192&gt;=$N$8)*(AC192:AI192 &lt;= $N$9)*(TEXT(AC192:AI192,"yyyy-mm")=AL193)*(AC193:AI193 = "▲")))</f>
        <v>0</v>
      </c>
      <c r="AO193" s="69" cm="1">
        <f t="array" ref="AO193">IF(AL193=AL192,0,SUMPRODUCT((AC192:AI192&gt;=$N$8)*(AC192:AI192 &lt;= $N$9)*(TEXT(AC192:AI192,"yyyy-mm")=AL193)*(AC193:AI193 = "★")))</f>
        <v>0</v>
      </c>
      <c r="AP193" s="68"/>
      <c r="AQ193" s="19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3"/>
    </row>
    <row r="194" spans="9:55" s="8" customFormat="1" ht="20.25" customHeight="1" x14ac:dyDescent="0.45">
      <c r="I194" s="4"/>
      <c r="J194" s="86"/>
      <c r="K194" s="135"/>
      <c r="L194" s="132">
        <v>134</v>
      </c>
      <c r="M194" s="141">
        <f>S192+1</f>
        <v>46881</v>
      </c>
      <c r="N194" s="141">
        <f t="shared" ref="N194:S194" si="780">M194+1</f>
        <v>46882</v>
      </c>
      <c r="O194" s="141">
        <f t="shared" si="780"/>
        <v>46883</v>
      </c>
      <c r="P194" s="141">
        <f t="shared" si="780"/>
        <v>46884</v>
      </c>
      <c r="Q194" s="141">
        <f t="shared" si="780"/>
        <v>46885</v>
      </c>
      <c r="R194" s="142">
        <f t="shared" si="780"/>
        <v>46886</v>
      </c>
      <c r="S194" s="143">
        <f t="shared" si="780"/>
        <v>46887</v>
      </c>
      <c r="T194" s="135">
        <f t="shared" ref="T194" si="781">COUNTIF(M195:S195,"★")</f>
        <v>0</v>
      </c>
      <c r="U194" s="135"/>
      <c r="V194" s="135" t="str">
        <f t="shared" ref="V194" si="782">TEXT(M194,"YYYY-MM")</f>
        <v>2028-05</v>
      </c>
      <c r="W194" s="140" cm="1">
        <f t="array" ref="W194">SUMPRODUCT((M194:S194&gt;=$N$8)*(M194:S194 &lt;= $N$9)*(TEXT(M194:S194,"yyyy-mm")=V194)*(M195:S195 = "●"))</f>
        <v>0</v>
      </c>
      <c r="X194" s="140" cm="1">
        <f t="array" ref="X194">SUMPRODUCT((R194:S194&gt;=$N$8)*(R194:S194 &lt;= $N$9)*(TEXT(R194:S194,"yyyy-mm")=V194)*(R195:S195 = "▲"))</f>
        <v>0</v>
      </c>
      <c r="Y194" s="140" cm="1">
        <f t="array" ref="Y194">SUMPRODUCT((M194:S194&gt;=$N$8)*(M194:S194 &lt;= $N$9)*(TEXT(M194:S194,"yyyy-mm")=V194)*(M195:S195 = "★"))</f>
        <v>0</v>
      </c>
      <c r="Z194" s="135"/>
      <c r="AA194" s="135"/>
      <c r="AB194" s="132">
        <v>155</v>
      </c>
      <c r="AC194" s="141">
        <f>AI192+1</f>
        <v>47028</v>
      </c>
      <c r="AD194" s="141">
        <f t="shared" ref="AD194:AI194" si="783">AC194+1</f>
        <v>47029</v>
      </c>
      <c r="AE194" s="141">
        <f t="shared" si="783"/>
        <v>47030</v>
      </c>
      <c r="AF194" s="141">
        <f t="shared" si="783"/>
        <v>47031</v>
      </c>
      <c r="AG194" s="141">
        <f t="shared" si="783"/>
        <v>47032</v>
      </c>
      <c r="AH194" s="142">
        <f t="shared" si="783"/>
        <v>47033</v>
      </c>
      <c r="AI194" s="143">
        <f t="shared" si="783"/>
        <v>47034</v>
      </c>
      <c r="AJ194" s="68">
        <f t="shared" ref="AJ194" si="784">COUNTIF(AC195:AI195,"★")</f>
        <v>0</v>
      </c>
      <c r="AK194" s="68"/>
      <c r="AL194" s="68" t="str">
        <f t="shared" ref="AL194" si="785">TEXT(AC194,"YYYY-MM")</f>
        <v>2028-10</v>
      </c>
      <c r="AM194" s="69" cm="1">
        <f t="array" ref="AM194">SUMPRODUCT((AC194:AI194&gt;=$N$8)*(AC194:AI194 &lt;= $N$9)*(TEXT(AC194:AI194,"yyyy-mm")=AL194)*(AC195:AI195 = "●"))</f>
        <v>0</v>
      </c>
      <c r="AN194" s="69" cm="1">
        <f t="array" ref="AN194">SUMPRODUCT((AH194:AI194&gt;=$N$8)*(AH194:AI194 &lt;= $N$9)*(TEXT(AH194:AI194,"yyyy-mm")=AL194)*(AH195:AI195 = "▲"))</f>
        <v>0</v>
      </c>
      <c r="AO194" s="69" cm="1">
        <f t="array" ref="AO194">SUMPRODUCT((AC194:AI194&gt;=$N$8)*(AC194:AI194 &lt;= $N$9)*(TEXT(AC194:AI194,"yyyy-mm")=AL194)*(AC195:AI195 = "★"))</f>
        <v>0</v>
      </c>
      <c r="AP194" s="65"/>
      <c r="AQ194" s="7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3"/>
    </row>
    <row r="195" spans="9:55" s="8" customFormat="1" ht="20.25" customHeight="1" thickBot="1" x14ac:dyDescent="0.5">
      <c r="I195" s="4"/>
      <c r="J195" s="86"/>
      <c r="K195" s="135" t="str">
        <f t="shared" ref="K195:K205" si="786">IF(U195&gt;=0.285,"OK","NG")</f>
        <v>NG</v>
      </c>
      <c r="L195" s="136"/>
      <c r="M195" s="144"/>
      <c r="N195" s="144"/>
      <c r="O195" s="144"/>
      <c r="P195" s="144"/>
      <c r="Q195" s="144"/>
      <c r="R195" s="145"/>
      <c r="S195" s="146"/>
      <c r="T195" s="135">
        <f t="shared" ref="T195" si="787">COUNTIF(M195:S195,"●")</f>
        <v>0</v>
      </c>
      <c r="U195" s="147">
        <f t="shared" ref="U195:U205" si="788">IF(COUNTA(M195:S195)=0,-1,IF(OR(COUNTIF(M195:S195,"▲")&gt;6,AND(M194&lt;$N$9,$N$9&lt;S194)),0.285,IF(T194+T195=0,0,T195/(T195+T194))))</f>
        <v>-1</v>
      </c>
      <c r="V195" s="135" t="str">
        <f t="shared" ref="V195" si="789">TEXT(S194,"YYYY-MM")</f>
        <v>2028-05</v>
      </c>
      <c r="W195" s="140" cm="1">
        <f t="array" ref="W195">IF(V195=V194,0,SUMPRODUCT((M194:S194&gt;=$N$8)*(M194:S194 &lt;= $N$9)*(TEXT(M194:S194,"yyyy-mm")=V195)*(M195:S195 = "●")))</f>
        <v>0</v>
      </c>
      <c r="X195" s="140" cm="1">
        <f t="array" ref="X195">IF(V195=V194,0,SUMPRODUCT((M194:S194&gt;=$N$8)*(M194:S194 &lt;= $N$9)*(TEXT(M194:S194,"yyyy-mm")=V195)*(M195:S195 = "▲")))</f>
        <v>0</v>
      </c>
      <c r="Y195" s="140" cm="1">
        <f t="array" ref="Y195">IF(V195=V194,0,SUMPRODUCT((M194:S194&gt;=$N$8)*(M194:S194 &lt;= $N$9)*(TEXT(M194:S194,"yyyy-mm")=V195)*(M195:S195 = "★")))</f>
        <v>0</v>
      </c>
      <c r="Z195" s="135"/>
      <c r="AA195" s="135" t="str">
        <f t="shared" ref="AA195:AA205" si="790">IF(AK195&gt;=0.285,"OK","NG")</f>
        <v>NG</v>
      </c>
      <c r="AB195" s="136"/>
      <c r="AC195" s="144"/>
      <c r="AD195" s="144"/>
      <c r="AE195" s="144"/>
      <c r="AF195" s="144"/>
      <c r="AG195" s="144"/>
      <c r="AH195" s="145"/>
      <c r="AI195" s="146"/>
      <c r="AJ195" s="68">
        <f t="shared" ref="AJ195" si="791">COUNTIF(AC195:AI195,"●")</f>
        <v>0</v>
      </c>
      <c r="AK195" s="70">
        <f t="shared" ref="AK195:AK205" si="792">IF(COUNTA(AC195:AI195)=0,-1,IF(OR(COUNTIF(AC195:AI195,"▲")&gt;6,AND(AC194&lt;$N$9,$N$9&lt;AI194)),0.285,IF(AJ194+AJ195=0,0,AJ195/(AJ195+AJ194))))</f>
        <v>-1</v>
      </c>
      <c r="AL195" s="68" t="str">
        <f t="shared" ref="AL195" si="793">TEXT(AI194,"YYYY-MM")</f>
        <v>2028-10</v>
      </c>
      <c r="AM195" s="69" cm="1">
        <f t="array" ref="AM195">IF(AL195=AL194,0,SUMPRODUCT((AC194:AI194&gt;=$N$8)*(AC194:AI194 &lt;= $N$9)*(TEXT(AC194:AI194,"yyyy-mm")=AL195)*(AC195:AI195 = "●")))</f>
        <v>0</v>
      </c>
      <c r="AN195" s="69" cm="1">
        <f t="array" ref="AN195">IF(AL195=AL194,0,SUMPRODUCT((AC194:AI194&gt;=$N$8)*(AC194:AI194 &lt;= $N$9)*(TEXT(AC194:AI194,"yyyy-mm")=AL195)*(AC195:AI195 = "▲")))</f>
        <v>0</v>
      </c>
      <c r="AO195" s="69" cm="1">
        <f t="array" ref="AO195">IF(AL195=AL194,0,SUMPRODUCT((AC194:AI194&gt;=$N$8)*(AC194:AI194 &lt;= $N$9)*(TEXT(AC194:AI194,"yyyy-mm")=AL195)*(AC195:AI195 = "★")))</f>
        <v>0</v>
      </c>
      <c r="AP195" s="65"/>
      <c r="AQ195" s="7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3"/>
    </row>
    <row r="196" spans="9:55" s="8" customFormat="1" ht="20.25" customHeight="1" x14ac:dyDescent="0.45">
      <c r="I196" s="3"/>
      <c r="J196" s="86"/>
      <c r="K196" s="135"/>
      <c r="L196" s="132">
        <v>135</v>
      </c>
      <c r="M196" s="141">
        <f>S194+1</f>
        <v>46888</v>
      </c>
      <c r="N196" s="141">
        <f t="shared" ref="N196:S196" si="794">M196+1</f>
        <v>46889</v>
      </c>
      <c r="O196" s="141">
        <f t="shared" si="794"/>
        <v>46890</v>
      </c>
      <c r="P196" s="141">
        <f t="shared" si="794"/>
        <v>46891</v>
      </c>
      <c r="Q196" s="141">
        <f t="shared" si="794"/>
        <v>46892</v>
      </c>
      <c r="R196" s="142">
        <f t="shared" si="794"/>
        <v>46893</v>
      </c>
      <c r="S196" s="143">
        <f t="shared" si="794"/>
        <v>46894</v>
      </c>
      <c r="T196" s="135">
        <f t="shared" ref="T196" si="795">COUNTIF(M197:S197,"★")</f>
        <v>0</v>
      </c>
      <c r="U196" s="135"/>
      <c r="V196" s="135" t="str">
        <f t="shared" ref="V196" si="796">TEXT(M196,"YYYY-MM")</f>
        <v>2028-05</v>
      </c>
      <c r="W196" s="140" cm="1">
        <f t="array" ref="W196">SUMPRODUCT((M196:S196&gt;=$N$8)*(M196:S196 &lt;= $N$9)*(TEXT(M196:S196,"yyyy-mm")=V196)*(M197:S197 = "●"))</f>
        <v>0</v>
      </c>
      <c r="X196" s="140" cm="1">
        <f t="array" ref="X196">SUMPRODUCT((R196:S196&gt;=$N$8)*(R196:S196 &lt;= $N$9)*(TEXT(R196:S196,"yyyy-mm")=V196)*(R197:S197 = "▲"))</f>
        <v>0</v>
      </c>
      <c r="Y196" s="140" cm="1">
        <f t="array" ref="Y196">SUMPRODUCT((M196:S196&gt;=$N$8)*(M196:S196 &lt;= $N$9)*(TEXT(M196:S196,"yyyy-mm")=V196)*(M197:S197 = "★"))</f>
        <v>0</v>
      </c>
      <c r="Z196" s="135"/>
      <c r="AA196" s="135"/>
      <c r="AB196" s="132">
        <v>156</v>
      </c>
      <c r="AC196" s="141">
        <f>AI194+1</f>
        <v>47035</v>
      </c>
      <c r="AD196" s="141">
        <f t="shared" ref="AD196:AI196" si="797">AC196+1</f>
        <v>47036</v>
      </c>
      <c r="AE196" s="141">
        <f t="shared" si="797"/>
        <v>47037</v>
      </c>
      <c r="AF196" s="141">
        <f t="shared" si="797"/>
        <v>47038</v>
      </c>
      <c r="AG196" s="141">
        <f t="shared" si="797"/>
        <v>47039</v>
      </c>
      <c r="AH196" s="142">
        <f t="shared" si="797"/>
        <v>47040</v>
      </c>
      <c r="AI196" s="143">
        <f t="shared" si="797"/>
        <v>47041</v>
      </c>
      <c r="AJ196" s="68">
        <f t="shared" ref="AJ196" si="798">COUNTIF(AC197:AI197,"★")</f>
        <v>0</v>
      </c>
      <c r="AK196" s="68"/>
      <c r="AL196" s="68" t="str">
        <f t="shared" ref="AL196" si="799">TEXT(AC196,"YYYY-MM")</f>
        <v>2028-10</v>
      </c>
      <c r="AM196" s="69" cm="1">
        <f t="array" ref="AM196">SUMPRODUCT((AC196:AI196&gt;=$N$8)*(AC196:AI196 &lt;= $N$9)*(TEXT(AC196:AI196,"yyyy-mm")=AL196)*(AC197:AI197 = "●"))</f>
        <v>0</v>
      </c>
      <c r="AN196" s="69" cm="1">
        <f t="array" ref="AN196">SUMPRODUCT((AH196:AI196&gt;=$N$8)*(AH196:AI196 &lt;= $N$9)*(TEXT(AH196:AI196,"yyyy-mm")=AL196)*(AH197:AI197 = "▲"))</f>
        <v>0</v>
      </c>
      <c r="AO196" s="69" cm="1">
        <f t="array" ref="AO196">SUMPRODUCT((AC196:AI196&gt;=$N$8)*(AC196:AI196 &lt;= $N$9)*(TEXT(AC196:AI196,"yyyy-mm")=AL196)*(AC197:AI197 = "★"))</f>
        <v>0</v>
      </c>
      <c r="AP196" s="65"/>
      <c r="AQ196" s="7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3"/>
    </row>
    <row r="197" spans="9:55" s="8" customFormat="1" ht="20.25" customHeight="1" thickBot="1" x14ac:dyDescent="0.5">
      <c r="I197" s="3"/>
      <c r="J197" s="86"/>
      <c r="K197" s="135" t="str">
        <f t="shared" ref="K197:K207" si="800">IF(U197&gt;=0.285,"OK","NG")</f>
        <v>NG</v>
      </c>
      <c r="L197" s="136"/>
      <c r="M197" s="144"/>
      <c r="N197" s="144"/>
      <c r="O197" s="144"/>
      <c r="P197" s="144"/>
      <c r="Q197" s="144"/>
      <c r="R197" s="145"/>
      <c r="S197" s="146"/>
      <c r="T197" s="135">
        <f t="shared" ref="T197" si="801">COUNTIF(M197:S197,"●")</f>
        <v>0</v>
      </c>
      <c r="U197" s="147">
        <f t="shared" ref="U197:U207" si="802">IF(COUNTA(M197:S197)=0,-1,IF(OR(COUNTIF(M197:S197,"▲")&gt;6,AND(M196&lt;$N$9,$N$9&lt;S196)),0.285,IF(T196+T197=0,0,T197/(T197+T196))))</f>
        <v>-1</v>
      </c>
      <c r="V197" s="135" t="str">
        <f t="shared" ref="V197" si="803">TEXT(S196,"YYYY-MM")</f>
        <v>2028-05</v>
      </c>
      <c r="W197" s="140" cm="1">
        <f t="array" ref="W197">IF(V197=V196,0,SUMPRODUCT((M196:S196&gt;=$N$8)*(M196:S196 &lt;= $N$9)*(TEXT(M196:S196,"yyyy-mm")=V197)*(M197:S197 = "●")))</f>
        <v>0</v>
      </c>
      <c r="X197" s="140" cm="1">
        <f t="array" ref="X197">IF(V197=V196,0,SUMPRODUCT((M196:S196&gt;=$N$8)*(M196:S196 &lt;= $N$9)*(TEXT(M196:S196,"yyyy-mm")=V197)*(M197:S197 = "▲")))</f>
        <v>0</v>
      </c>
      <c r="Y197" s="140" cm="1">
        <f t="array" ref="Y197">IF(V197=V196,0,SUMPRODUCT((M196:S196&gt;=$N$8)*(M196:S196 &lt;= $N$9)*(TEXT(M196:S196,"yyyy-mm")=V197)*(M197:S197 = "★")))</f>
        <v>0</v>
      </c>
      <c r="Z197" s="135"/>
      <c r="AA197" s="135" t="str">
        <f t="shared" ref="AA197:AA207" si="804">IF(AK197&gt;=0.285,"OK","NG")</f>
        <v>NG</v>
      </c>
      <c r="AB197" s="136"/>
      <c r="AC197" s="144"/>
      <c r="AD197" s="144"/>
      <c r="AE197" s="144"/>
      <c r="AF197" s="144"/>
      <c r="AG197" s="144"/>
      <c r="AH197" s="145"/>
      <c r="AI197" s="146"/>
      <c r="AJ197" s="68">
        <f t="shared" ref="AJ197" si="805">COUNTIF(AC197:AI197,"●")</f>
        <v>0</v>
      </c>
      <c r="AK197" s="70">
        <f t="shared" ref="AK197:AK207" si="806">IF(COUNTA(AC197:AI197)=0,-1,IF(OR(COUNTIF(AC197:AI197,"▲")&gt;6,AND(AC196&lt;$N$9,$N$9&lt;AI196)),0.285,IF(AJ196+AJ197=0,0,AJ197/(AJ197+AJ196))))</f>
        <v>-1</v>
      </c>
      <c r="AL197" s="68" t="str">
        <f t="shared" ref="AL197" si="807">TEXT(AI196,"YYYY-MM")</f>
        <v>2028-10</v>
      </c>
      <c r="AM197" s="69" cm="1">
        <f t="array" ref="AM197">IF(AL197=AL196,0,SUMPRODUCT((AC196:AI196&gt;=$N$8)*(AC196:AI196 &lt;= $N$9)*(TEXT(AC196:AI196,"yyyy-mm")=AL197)*(AC197:AI197 = "●")))</f>
        <v>0</v>
      </c>
      <c r="AN197" s="69" cm="1">
        <f t="array" ref="AN197">IF(AL197=AL196,0,SUMPRODUCT((AC196:AI196&gt;=$N$8)*(AC196:AI196 &lt;= $N$9)*(TEXT(AC196:AI196,"yyyy-mm")=AL197)*(AC197:AI197 = "▲")))</f>
        <v>0</v>
      </c>
      <c r="AO197" s="69" cm="1">
        <f t="array" ref="AO197">IF(AL197=AL196,0,SUMPRODUCT((AC196:AI196&gt;=$N$8)*(AC196:AI196 &lt;= $N$9)*(TEXT(AC196:AI196,"yyyy-mm")=AL197)*(AC197:AI197 = "★")))</f>
        <v>0</v>
      </c>
      <c r="AP197" s="65"/>
      <c r="AQ197" s="7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3"/>
    </row>
    <row r="198" spans="9:55" s="8" customFormat="1" ht="20.25" customHeight="1" x14ac:dyDescent="0.45">
      <c r="I198" s="3"/>
      <c r="J198" s="86"/>
      <c r="K198" s="135"/>
      <c r="L198" s="132">
        <v>136</v>
      </c>
      <c r="M198" s="141">
        <f>S196+1</f>
        <v>46895</v>
      </c>
      <c r="N198" s="141">
        <f t="shared" ref="N198:S198" si="808">M198+1</f>
        <v>46896</v>
      </c>
      <c r="O198" s="141">
        <f t="shared" si="808"/>
        <v>46897</v>
      </c>
      <c r="P198" s="141">
        <f t="shared" si="808"/>
        <v>46898</v>
      </c>
      <c r="Q198" s="141">
        <f t="shared" si="808"/>
        <v>46899</v>
      </c>
      <c r="R198" s="142">
        <f t="shared" si="808"/>
        <v>46900</v>
      </c>
      <c r="S198" s="143">
        <f t="shared" si="808"/>
        <v>46901</v>
      </c>
      <c r="T198" s="135">
        <f t="shared" ref="T198" si="809">COUNTIF(M199:S199,"★")</f>
        <v>0</v>
      </c>
      <c r="U198" s="135"/>
      <c r="V198" s="135" t="str">
        <f t="shared" ref="V198" si="810">TEXT(M198,"YYYY-MM")</f>
        <v>2028-05</v>
      </c>
      <c r="W198" s="140" cm="1">
        <f t="array" ref="W198">SUMPRODUCT((M198:S198&gt;=$N$8)*(M198:S198 &lt;= $N$9)*(TEXT(M198:S198,"yyyy-mm")=V198)*(M199:S199 = "●"))</f>
        <v>0</v>
      </c>
      <c r="X198" s="140" cm="1">
        <f t="array" ref="X198">SUMPRODUCT((R198:S198&gt;=$N$8)*(R198:S198 &lt;= $N$9)*(TEXT(R198:S198,"yyyy-mm")=V198)*(R199:S199 = "▲"))</f>
        <v>0</v>
      </c>
      <c r="Y198" s="140" cm="1">
        <f t="array" ref="Y198">SUMPRODUCT((M198:S198&gt;=$N$8)*(M198:S198 &lt;= $N$9)*(TEXT(M198:S198,"yyyy-mm")=V198)*(M199:S199 = "★"))</f>
        <v>0</v>
      </c>
      <c r="Z198" s="135"/>
      <c r="AA198" s="135"/>
      <c r="AB198" s="132">
        <v>157</v>
      </c>
      <c r="AC198" s="141">
        <f>AI196+1</f>
        <v>47042</v>
      </c>
      <c r="AD198" s="141">
        <f t="shared" ref="AD198:AI198" si="811">AC198+1</f>
        <v>47043</v>
      </c>
      <c r="AE198" s="141">
        <f t="shared" si="811"/>
        <v>47044</v>
      </c>
      <c r="AF198" s="141">
        <f t="shared" si="811"/>
        <v>47045</v>
      </c>
      <c r="AG198" s="141">
        <f t="shared" si="811"/>
        <v>47046</v>
      </c>
      <c r="AH198" s="142">
        <f t="shared" si="811"/>
        <v>47047</v>
      </c>
      <c r="AI198" s="143">
        <f t="shared" si="811"/>
        <v>47048</v>
      </c>
      <c r="AJ198" s="68">
        <f t="shared" ref="AJ198" si="812">COUNTIF(AC199:AI199,"★")</f>
        <v>0</v>
      </c>
      <c r="AK198" s="68"/>
      <c r="AL198" s="68" t="str">
        <f t="shared" ref="AL198" si="813">TEXT(AC198,"YYYY-MM")</f>
        <v>2028-10</v>
      </c>
      <c r="AM198" s="69" cm="1">
        <f t="array" ref="AM198">SUMPRODUCT((AC198:AI198&gt;=$N$8)*(AC198:AI198 &lt;= $N$9)*(TEXT(AC198:AI198,"yyyy-mm")=AL198)*(AC199:AI199 = "●"))</f>
        <v>0</v>
      </c>
      <c r="AN198" s="69" cm="1">
        <f t="array" ref="AN198">SUMPRODUCT((AH198:AI198&gt;=$N$8)*(AH198:AI198 &lt;= $N$9)*(TEXT(AH198:AI198,"yyyy-mm")=AL198)*(AH199:AI199 = "▲"))</f>
        <v>0</v>
      </c>
      <c r="AO198" s="69" cm="1">
        <f t="array" ref="AO198">SUMPRODUCT((AC198:AI198&gt;=$N$8)*(AC198:AI198 &lt;= $N$9)*(TEXT(AC198:AI198,"yyyy-mm")=AL198)*(AC199:AI199 = "★"))</f>
        <v>0</v>
      </c>
      <c r="AP198" s="65"/>
      <c r="AQ198" s="7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3"/>
    </row>
    <row r="199" spans="9:55" s="8" customFormat="1" ht="20.25" customHeight="1" thickBot="1" x14ac:dyDescent="0.5">
      <c r="I199" s="3"/>
      <c r="J199" s="86"/>
      <c r="K199" s="135" t="str">
        <f t="shared" ref="K199:K209" si="814">IF(U199&gt;=0.285,"OK","NG")</f>
        <v>NG</v>
      </c>
      <c r="L199" s="136"/>
      <c r="M199" s="144"/>
      <c r="N199" s="144"/>
      <c r="O199" s="144"/>
      <c r="P199" s="144"/>
      <c r="Q199" s="144"/>
      <c r="R199" s="145"/>
      <c r="S199" s="146"/>
      <c r="T199" s="135">
        <f t="shared" ref="T199" si="815">COUNTIF(M199:S199,"●")</f>
        <v>0</v>
      </c>
      <c r="U199" s="147">
        <f t="shared" ref="U199:U209" si="816">IF(COUNTA(M199:S199)=0,-1,IF(OR(COUNTIF(M199:S199,"▲")&gt;6,AND(M198&lt;$N$9,$N$9&lt;S198)),0.285,IF(T198+T199=0,0,T199/(T199+T198))))</f>
        <v>-1</v>
      </c>
      <c r="V199" s="135" t="str">
        <f t="shared" ref="V199" si="817">TEXT(S198,"YYYY-MM")</f>
        <v>2028-05</v>
      </c>
      <c r="W199" s="140" cm="1">
        <f t="array" ref="W199">IF(V199=V198,0,SUMPRODUCT((M198:S198&gt;=$N$8)*(M198:S198 &lt;= $N$9)*(TEXT(M198:S198,"yyyy-mm")=V199)*(M199:S199 = "●")))</f>
        <v>0</v>
      </c>
      <c r="X199" s="140" cm="1">
        <f t="array" ref="X199">IF(V199=V198,0,SUMPRODUCT((M198:S198&gt;=$N$8)*(M198:S198 &lt;= $N$9)*(TEXT(M198:S198,"yyyy-mm")=V199)*(M199:S199 = "▲")))</f>
        <v>0</v>
      </c>
      <c r="Y199" s="140" cm="1">
        <f t="array" ref="Y199">IF(V199=V198,0,SUMPRODUCT((M198:S198&gt;=$N$8)*(M198:S198 &lt;= $N$9)*(TEXT(M198:S198,"yyyy-mm")=V199)*(M199:S199 = "★")))</f>
        <v>0</v>
      </c>
      <c r="Z199" s="135"/>
      <c r="AA199" s="135" t="str">
        <f t="shared" ref="AA199:AA209" si="818">IF(AK199&gt;=0.285,"OK","NG")</f>
        <v>NG</v>
      </c>
      <c r="AB199" s="136"/>
      <c r="AC199" s="144"/>
      <c r="AD199" s="144"/>
      <c r="AE199" s="144"/>
      <c r="AF199" s="144"/>
      <c r="AG199" s="144"/>
      <c r="AH199" s="145"/>
      <c r="AI199" s="146"/>
      <c r="AJ199" s="68">
        <f t="shared" ref="AJ199" si="819">COUNTIF(AC199:AI199,"●")</f>
        <v>0</v>
      </c>
      <c r="AK199" s="70">
        <f t="shared" ref="AK199:AK209" si="820">IF(COUNTA(AC199:AI199)=0,-1,IF(OR(COUNTIF(AC199:AI199,"▲")&gt;6,AND(AC198&lt;$N$9,$N$9&lt;AI198)),0.285,IF(AJ198+AJ199=0,0,AJ199/(AJ199+AJ198))))</f>
        <v>-1</v>
      </c>
      <c r="AL199" s="68" t="str">
        <f t="shared" ref="AL199" si="821">TEXT(AI198,"YYYY-MM")</f>
        <v>2028-10</v>
      </c>
      <c r="AM199" s="69" cm="1">
        <f t="array" ref="AM199">IF(AL199=AL198,0,SUMPRODUCT((AC198:AI198&gt;=$N$8)*(AC198:AI198 &lt;= $N$9)*(TEXT(AC198:AI198,"yyyy-mm")=AL199)*(AC199:AI199 = "●")))</f>
        <v>0</v>
      </c>
      <c r="AN199" s="69" cm="1">
        <f t="array" ref="AN199">IF(AL199=AL198,0,SUMPRODUCT((AC198:AI198&gt;=$N$8)*(AC198:AI198 &lt;= $N$9)*(TEXT(AC198:AI198,"yyyy-mm")=AL199)*(AC199:AI199 = "▲")))</f>
        <v>0</v>
      </c>
      <c r="AO199" s="69" cm="1">
        <f t="array" ref="AO199">IF(AL199=AL198,0,SUMPRODUCT((AC198:AI198&gt;=$N$8)*(AC198:AI198 &lt;= $N$9)*(TEXT(AC198:AI198,"yyyy-mm")=AL199)*(AC199:AI199 = "★")))</f>
        <v>0</v>
      </c>
      <c r="AP199" s="65"/>
      <c r="AQ199" s="7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3"/>
    </row>
    <row r="200" spans="9:55" s="8" customFormat="1" ht="20.25" customHeight="1" x14ac:dyDescent="0.45">
      <c r="I200" s="3"/>
      <c r="J200" s="86"/>
      <c r="K200" s="135"/>
      <c r="L200" s="132">
        <v>137</v>
      </c>
      <c r="M200" s="141">
        <f>S198+1</f>
        <v>46902</v>
      </c>
      <c r="N200" s="141">
        <f t="shared" ref="N200:S200" si="822">M200+1</f>
        <v>46903</v>
      </c>
      <c r="O200" s="141">
        <f t="shared" si="822"/>
        <v>46904</v>
      </c>
      <c r="P200" s="141">
        <f t="shared" si="822"/>
        <v>46905</v>
      </c>
      <c r="Q200" s="141">
        <f t="shared" si="822"/>
        <v>46906</v>
      </c>
      <c r="R200" s="142">
        <f t="shared" si="822"/>
        <v>46907</v>
      </c>
      <c r="S200" s="143">
        <f t="shared" si="822"/>
        <v>46908</v>
      </c>
      <c r="T200" s="135">
        <f t="shared" ref="T200" si="823">COUNTIF(M201:S201,"★")</f>
        <v>0</v>
      </c>
      <c r="U200" s="135"/>
      <c r="V200" s="135" t="str">
        <f t="shared" ref="V200" si="824">TEXT(M200,"YYYY-MM")</f>
        <v>2028-05</v>
      </c>
      <c r="W200" s="140" cm="1">
        <f t="array" ref="W200">SUMPRODUCT((M200:S200&gt;=$N$8)*(M200:S200 &lt;= $N$9)*(TEXT(M200:S200,"yyyy-mm")=V200)*(M201:S201 = "●"))</f>
        <v>0</v>
      </c>
      <c r="X200" s="140" cm="1">
        <f t="array" ref="X200">SUMPRODUCT((R200:S200&gt;=$N$8)*(R200:S200 &lt;= $N$9)*(TEXT(R200:S200,"yyyy-mm")=V200)*(R201:S201 = "▲"))</f>
        <v>0</v>
      </c>
      <c r="Y200" s="140" cm="1">
        <f t="array" ref="Y200">SUMPRODUCT((M200:S200&gt;=$N$8)*(M200:S200 &lt;= $N$9)*(TEXT(M200:S200,"yyyy-mm")=V200)*(M201:S201 = "★"))</f>
        <v>0</v>
      </c>
      <c r="Z200" s="135"/>
      <c r="AA200" s="135"/>
      <c r="AB200" s="132">
        <v>158</v>
      </c>
      <c r="AC200" s="141">
        <f>AI198+1</f>
        <v>47049</v>
      </c>
      <c r="AD200" s="141">
        <f t="shared" ref="AD200:AI200" si="825">AC200+1</f>
        <v>47050</v>
      </c>
      <c r="AE200" s="141">
        <f t="shared" si="825"/>
        <v>47051</v>
      </c>
      <c r="AF200" s="141">
        <f t="shared" si="825"/>
        <v>47052</v>
      </c>
      <c r="AG200" s="141">
        <f t="shared" si="825"/>
        <v>47053</v>
      </c>
      <c r="AH200" s="142">
        <f t="shared" si="825"/>
        <v>47054</v>
      </c>
      <c r="AI200" s="143">
        <f t="shared" si="825"/>
        <v>47055</v>
      </c>
      <c r="AJ200" s="68">
        <f t="shared" ref="AJ200" si="826">COUNTIF(AC201:AI201,"★")</f>
        <v>0</v>
      </c>
      <c r="AK200" s="68"/>
      <c r="AL200" s="68" t="str">
        <f t="shared" ref="AL200" si="827">TEXT(AC200,"YYYY-MM")</f>
        <v>2028-10</v>
      </c>
      <c r="AM200" s="69" cm="1">
        <f t="array" ref="AM200">SUMPRODUCT((AC200:AI200&gt;=$N$8)*(AC200:AI200 &lt;= $N$9)*(TEXT(AC200:AI200,"yyyy-mm")=AL200)*(AC201:AI201 = "●"))</f>
        <v>0</v>
      </c>
      <c r="AN200" s="69" cm="1">
        <f t="array" ref="AN200">SUMPRODUCT((AH200:AI200&gt;=$N$8)*(AH200:AI200 &lt;= $N$9)*(TEXT(AH200:AI200,"yyyy-mm")=AL200)*(AH201:AI201 = "▲"))</f>
        <v>0</v>
      </c>
      <c r="AO200" s="69" cm="1">
        <f t="array" ref="AO200">SUMPRODUCT((AC200:AI200&gt;=$N$8)*(AC200:AI200 &lt;= $N$9)*(TEXT(AC200:AI200,"yyyy-mm")=AL200)*(AC201:AI201 = "★"))</f>
        <v>0</v>
      </c>
      <c r="AP200" s="68"/>
      <c r="AQ200" s="19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3"/>
    </row>
    <row r="201" spans="9:55" s="8" customFormat="1" ht="20.25" customHeight="1" thickBot="1" x14ac:dyDescent="0.5">
      <c r="I201" s="3"/>
      <c r="J201" s="86"/>
      <c r="K201" s="135" t="str">
        <f t="shared" ref="K201:K211" si="828">IF(U201&gt;=0.285,"OK","NG")</f>
        <v>NG</v>
      </c>
      <c r="L201" s="136"/>
      <c r="M201" s="144"/>
      <c r="N201" s="144"/>
      <c r="O201" s="144"/>
      <c r="P201" s="144"/>
      <c r="Q201" s="144"/>
      <c r="R201" s="145"/>
      <c r="S201" s="146"/>
      <c r="T201" s="135">
        <f t="shared" ref="T201" si="829">COUNTIF(M201:S201,"●")</f>
        <v>0</v>
      </c>
      <c r="U201" s="147">
        <f t="shared" ref="U201:U211" si="830">IF(COUNTA(M201:S201)=0,-1,IF(OR(COUNTIF(M201:S201,"▲")&gt;6,AND(M200&lt;$N$9,$N$9&lt;S200)),0.285,IF(T200+T201=0,0,T201/(T201+T200))))</f>
        <v>-1</v>
      </c>
      <c r="V201" s="135" t="str">
        <f t="shared" ref="V201" si="831">TEXT(S200,"YYYY-MM")</f>
        <v>2028-06</v>
      </c>
      <c r="W201" s="140" cm="1">
        <f t="array" ref="W201">IF(V201=V200,0,SUMPRODUCT((M200:S200&gt;=$N$8)*(M200:S200 &lt;= $N$9)*(TEXT(M200:S200,"yyyy-mm")=V201)*(M201:S201 = "●")))</f>
        <v>0</v>
      </c>
      <c r="X201" s="140" cm="1">
        <f t="array" ref="X201">IF(V201=V200,0,SUMPRODUCT((M200:S200&gt;=$N$8)*(M200:S200 &lt;= $N$9)*(TEXT(M200:S200,"yyyy-mm")=V201)*(M201:S201 = "▲")))</f>
        <v>0</v>
      </c>
      <c r="Y201" s="140" cm="1">
        <f t="array" ref="Y201">IF(V201=V200,0,SUMPRODUCT((M200:S200&gt;=$N$8)*(M200:S200 &lt;= $N$9)*(TEXT(M200:S200,"yyyy-mm")=V201)*(M201:S201 = "★")))</f>
        <v>0</v>
      </c>
      <c r="Z201" s="135"/>
      <c r="AA201" s="135" t="str">
        <f t="shared" ref="AA201:AA211" si="832">IF(AK201&gt;=0.285,"OK","NG")</f>
        <v>NG</v>
      </c>
      <c r="AB201" s="136"/>
      <c r="AC201" s="144"/>
      <c r="AD201" s="144"/>
      <c r="AE201" s="144"/>
      <c r="AF201" s="144"/>
      <c r="AG201" s="144"/>
      <c r="AH201" s="145"/>
      <c r="AI201" s="146"/>
      <c r="AJ201" s="68">
        <f t="shared" ref="AJ201" si="833">COUNTIF(AC201:AI201,"●")</f>
        <v>0</v>
      </c>
      <c r="AK201" s="70">
        <f t="shared" ref="AK201:AK211" si="834">IF(COUNTA(AC201:AI201)=0,-1,IF(OR(COUNTIF(AC201:AI201,"▲")&gt;6,AND(AC200&lt;$N$9,$N$9&lt;AI200)),0.285,IF(AJ200+AJ201=0,0,AJ201/(AJ201+AJ200))))</f>
        <v>-1</v>
      </c>
      <c r="AL201" s="68" t="str">
        <f t="shared" ref="AL201" si="835">TEXT(AI200,"YYYY-MM")</f>
        <v>2028-10</v>
      </c>
      <c r="AM201" s="69" cm="1">
        <f t="array" ref="AM201">IF(AL201=AL200,0,SUMPRODUCT((AC200:AI200&gt;=$N$8)*(AC200:AI200 &lt;= $N$9)*(TEXT(AC200:AI200,"yyyy-mm")=AL201)*(AC201:AI201 = "●")))</f>
        <v>0</v>
      </c>
      <c r="AN201" s="69" cm="1">
        <f t="array" ref="AN201">IF(AL201=AL200,0,SUMPRODUCT((AC200:AI200&gt;=$N$8)*(AC200:AI200 &lt;= $N$9)*(TEXT(AC200:AI200,"yyyy-mm")=AL201)*(AC201:AI201 = "▲")))</f>
        <v>0</v>
      </c>
      <c r="AO201" s="69" cm="1">
        <f t="array" ref="AO201">IF(AL201=AL200,0,SUMPRODUCT((AC200:AI200&gt;=$N$8)*(AC200:AI200 &lt;= $N$9)*(TEXT(AC200:AI200,"yyyy-mm")=AL201)*(AC201:AI201 = "★")))</f>
        <v>0</v>
      </c>
      <c r="AP201" s="68"/>
      <c r="AQ201" s="19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3"/>
    </row>
    <row r="202" spans="9:55" s="8" customFormat="1" x14ac:dyDescent="0.45">
      <c r="I202" s="3"/>
      <c r="J202" s="7"/>
      <c r="K202" s="9"/>
      <c r="L202" s="4"/>
      <c r="M202" s="4"/>
      <c r="N202" s="4"/>
      <c r="O202" s="4"/>
      <c r="P202" s="4"/>
      <c r="Q202" s="4"/>
      <c r="R202" s="4"/>
      <c r="S202" s="4"/>
      <c r="T202" s="7"/>
      <c r="U202" s="16">
        <f>IFERROR(AVERAGEIF(U160:U201,"&gt;-1"),0)</f>
        <v>0</v>
      </c>
      <c r="V202" s="7"/>
      <c r="W202" s="6"/>
      <c r="X202" s="6"/>
      <c r="Y202" s="6"/>
      <c r="Z202" s="7"/>
      <c r="AA202" s="10"/>
      <c r="AB202" s="4"/>
      <c r="AC202" s="4"/>
      <c r="AD202" s="4"/>
      <c r="AE202" s="4"/>
      <c r="AF202" s="4"/>
      <c r="AG202" s="4"/>
      <c r="AH202" s="4"/>
      <c r="AI202" s="4"/>
      <c r="AJ202" s="7"/>
      <c r="AK202" s="16">
        <f>IFERROR(AVERAGEIF(AK160:AK201,"&gt;-1"),0)</f>
        <v>0</v>
      </c>
      <c r="AL202" s="7"/>
      <c r="AM202" s="6"/>
      <c r="AN202" s="6"/>
      <c r="AO202" s="6"/>
      <c r="AP202" s="19"/>
      <c r="AQ202" s="19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3"/>
    </row>
    <row r="203" spans="9:55" s="8" customFormat="1" x14ac:dyDescent="0.45">
      <c r="I203" s="3"/>
      <c r="J203" s="7"/>
      <c r="K203" s="9"/>
      <c r="L203" s="4"/>
      <c r="M203" s="4"/>
      <c r="N203" s="4"/>
      <c r="O203" s="4"/>
      <c r="P203" s="4"/>
      <c r="Q203" s="4"/>
      <c r="R203" s="4"/>
      <c r="S203" s="4"/>
      <c r="T203" s="7"/>
      <c r="U203" s="7"/>
      <c r="V203" s="7"/>
      <c r="W203" s="6"/>
      <c r="X203" s="6"/>
      <c r="Y203" s="6"/>
      <c r="Z203" s="7"/>
      <c r="AA203" s="10"/>
      <c r="AB203" s="4"/>
      <c r="AC203" s="4"/>
      <c r="AD203" s="4"/>
      <c r="AE203" s="4"/>
      <c r="AF203" s="4"/>
      <c r="AG203" s="4"/>
      <c r="AH203" s="4"/>
      <c r="AI203" s="4"/>
      <c r="AJ203" s="7"/>
      <c r="AK203" s="7"/>
      <c r="AL203" s="7"/>
      <c r="AM203" s="6"/>
      <c r="AN203" s="6"/>
      <c r="AO203" s="6"/>
      <c r="AP203" s="19"/>
      <c r="AQ203" s="19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3"/>
    </row>
    <row r="204" spans="9:55" s="8" customFormat="1" x14ac:dyDescent="0.45">
      <c r="I204" s="3"/>
      <c r="J204" s="3"/>
      <c r="K204" s="2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22"/>
      <c r="X204" s="22"/>
      <c r="Y204" s="22"/>
      <c r="Z204" s="3"/>
      <c r="AA204" s="21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6"/>
      <c r="AN204" s="6"/>
      <c r="AO204" s="6"/>
      <c r="AP204" s="19"/>
      <c r="AQ204" s="19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3"/>
    </row>
    <row r="205" spans="9:55" s="8" customFormat="1" x14ac:dyDescent="0.45">
      <c r="I205" s="3"/>
      <c r="J205" s="3"/>
      <c r="K205" s="2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22"/>
      <c r="X205" s="22"/>
      <c r="Y205" s="22"/>
      <c r="Z205" s="3"/>
      <c r="AA205" s="21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6"/>
      <c r="AN205" s="6"/>
      <c r="AO205" s="6"/>
      <c r="AP205" s="19"/>
      <c r="AQ205" s="19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3"/>
    </row>
    <row r="206" spans="9:55" s="8" customFormat="1" x14ac:dyDescent="0.45">
      <c r="I206" s="3"/>
      <c r="J206" s="3"/>
      <c r="K206" s="2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22"/>
      <c r="X206" s="22"/>
      <c r="Y206" s="22"/>
      <c r="Z206" s="3"/>
      <c r="AA206" s="21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6"/>
      <c r="AN206" s="6"/>
      <c r="AO206" s="6"/>
      <c r="AP206" s="19"/>
      <c r="AQ206" s="19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3"/>
    </row>
    <row r="207" spans="9:55" s="8" customFormat="1" x14ac:dyDescent="0.45">
      <c r="I207" s="3"/>
      <c r="J207" s="3"/>
      <c r="K207" s="2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22"/>
      <c r="X207" s="22"/>
      <c r="Y207" s="22"/>
      <c r="Z207" s="3"/>
      <c r="AA207" s="21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20"/>
      <c r="AN207" s="6"/>
      <c r="AO207" s="6"/>
      <c r="AP207" s="19"/>
      <c r="AQ207" s="19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3"/>
    </row>
    <row r="208" spans="9:55" s="8" customFormat="1" x14ac:dyDescent="0.45">
      <c r="I208" s="3"/>
      <c r="J208" s="3"/>
      <c r="K208" s="2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22"/>
      <c r="X208" s="22"/>
      <c r="Y208" s="22"/>
      <c r="Z208" s="3"/>
      <c r="AA208" s="21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20"/>
      <c r="AN208" s="20"/>
      <c r="AO208" s="20"/>
      <c r="AP208" s="19"/>
      <c r="AQ208" s="19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3"/>
    </row>
    <row r="209" spans="9:55" s="8" customFormat="1" x14ac:dyDescent="0.45">
      <c r="I209" s="3"/>
      <c r="J209" s="3"/>
      <c r="K209" s="2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22"/>
      <c r="X209" s="22"/>
      <c r="Y209" s="22"/>
      <c r="Z209" s="3"/>
      <c r="AA209" s="21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20"/>
      <c r="AN209" s="20"/>
      <c r="AO209" s="20"/>
      <c r="AP209" s="19"/>
      <c r="AQ209" s="19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3"/>
    </row>
    <row r="210" spans="9:55" s="8" customFormat="1" x14ac:dyDescent="0.45">
      <c r="I210" s="3"/>
      <c r="J210" s="3"/>
      <c r="K210" s="2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22"/>
      <c r="X210" s="22"/>
      <c r="Y210" s="22"/>
      <c r="Z210" s="3"/>
      <c r="AA210" s="21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20"/>
      <c r="AN210" s="20"/>
      <c r="AO210" s="20"/>
      <c r="AP210" s="19"/>
      <c r="AQ210" s="19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3"/>
    </row>
    <row r="211" spans="9:55" s="8" customFormat="1" x14ac:dyDescent="0.45">
      <c r="I211" s="3"/>
      <c r="J211" s="3"/>
      <c r="K211" s="2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22"/>
      <c r="X211" s="22"/>
      <c r="Y211" s="22"/>
      <c r="Z211" s="3"/>
      <c r="AA211" s="21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20"/>
      <c r="AN211" s="20"/>
      <c r="AO211" s="20"/>
      <c r="AP211" s="19"/>
      <c r="AQ211" s="19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3"/>
    </row>
    <row r="212" spans="9:55" s="8" customFormat="1" x14ac:dyDescent="0.45">
      <c r="I212" s="3"/>
      <c r="J212" s="3"/>
      <c r="K212" s="2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22"/>
      <c r="X212" s="22"/>
      <c r="Y212" s="22"/>
      <c r="Z212" s="3"/>
      <c r="AA212" s="21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20"/>
      <c r="AN212" s="20"/>
      <c r="AO212" s="20"/>
      <c r="AP212" s="19"/>
      <c r="AQ212" s="19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3"/>
    </row>
    <row r="213" spans="9:55" s="8" customFormat="1" x14ac:dyDescent="0.45">
      <c r="I213" s="3"/>
      <c r="J213" s="3"/>
      <c r="K213" s="2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22"/>
      <c r="X213" s="22"/>
      <c r="Y213" s="22"/>
      <c r="Z213" s="3"/>
      <c r="AA213" s="21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20"/>
      <c r="AN213" s="20"/>
      <c r="AO213" s="20"/>
      <c r="AP213" s="19"/>
      <c r="AQ213" s="19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3"/>
    </row>
    <row r="214" spans="9:55" s="8" customFormat="1" x14ac:dyDescent="0.45">
      <c r="I214" s="3"/>
      <c r="J214" s="3"/>
      <c r="K214" s="2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22"/>
      <c r="X214" s="22"/>
      <c r="Y214" s="22"/>
      <c r="Z214" s="3"/>
      <c r="AA214" s="21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20"/>
      <c r="AN214" s="20"/>
      <c r="AO214" s="20"/>
      <c r="AP214" s="19"/>
      <c r="AQ214" s="19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3"/>
    </row>
    <row r="215" spans="9:55" s="8" customFormat="1" x14ac:dyDescent="0.45">
      <c r="I215" s="3"/>
      <c r="J215" s="3"/>
      <c r="K215" s="2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22"/>
      <c r="X215" s="22"/>
      <c r="Y215" s="22"/>
      <c r="Z215" s="3"/>
      <c r="AA215" s="21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20"/>
      <c r="AN215" s="20"/>
      <c r="AO215" s="20"/>
      <c r="AP215" s="19"/>
      <c r="AQ215" s="19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3"/>
    </row>
    <row r="216" spans="9:55" s="8" customFormat="1" x14ac:dyDescent="0.45">
      <c r="I216" s="3"/>
      <c r="J216" s="3"/>
      <c r="K216" s="2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22"/>
      <c r="X216" s="22"/>
      <c r="Y216" s="22"/>
      <c r="Z216" s="3"/>
      <c r="AA216" s="21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20"/>
      <c r="AN216" s="20"/>
      <c r="AO216" s="20"/>
      <c r="AP216" s="19"/>
      <c r="AQ216" s="19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3"/>
    </row>
    <row r="217" spans="9:55" s="8" customFormat="1" x14ac:dyDescent="0.45">
      <c r="I217" s="3"/>
      <c r="J217" s="3"/>
      <c r="K217" s="2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22"/>
      <c r="X217" s="22"/>
      <c r="Y217" s="22"/>
      <c r="Z217" s="3"/>
      <c r="AA217" s="21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20"/>
      <c r="AN217" s="20"/>
      <c r="AO217" s="20"/>
      <c r="AP217" s="19"/>
      <c r="AQ217" s="19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3"/>
    </row>
    <row r="218" spans="9:55" s="8" customFormat="1" x14ac:dyDescent="0.45">
      <c r="I218" s="3"/>
      <c r="J218" s="3"/>
      <c r="K218" s="2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22"/>
      <c r="X218" s="22"/>
      <c r="Y218" s="22"/>
      <c r="Z218" s="3"/>
      <c r="AA218" s="21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20"/>
      <c r="AN218" s="20"/>
      <c r="AO218" s="20"/>
      <c r="AP218" s="19"/>
      <c r="AQ218" s="19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3"/>
    </row>
    <row r="219" spans="9:55" s="8" customFormat="1" x14ac:dyDescent="0.45">
      <c r="I219" s="3"/>
      <c r="J219" s="3"/>
      <c r="K219" s="2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22"/>
      <c r="X219" s="22"/>
      <c r="Y219" s="22"/>
      <c r="Z219" s="3"/>
      <c r="AA219" s="21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20"/>
      <c r="AN219" s="20"/>
      <c r="AO219" s="20"/>
      <c r="AP219" s="19"/>
      <c r="AQ219" s="19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3"/>
    </row>
    <row r="220" spans="9:55" s="8" customFormat="1" x14ac:dyDescent="0.45">
      <c r="I220" s="3"/>
      <c r="J220" s="3"/>
      <c r="K220" s="2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22"/>
      <c r="X220" s="22"/>
      <c r="Y220" s="22"/>
      <c r="Z220" s="3"/>
      <c r="AA220" s="21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20"/>
      <c r="AN220" s="20"/>
      <c r="AO220" s="20"/>
      <c r="AP220" s="19"/>
      <c r="AQ220" s="19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3"/>
    </row>
    <row r="221" spans="9:55" s="8" customFormat="1" x14ac:dyDescent="0.45">
      <c r="I221" s="3"/>
      <c r="J221" s="3"/>
      <c r="K221" s="2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22"/>
      <c r="X221" s="22"/>
      <c r="Y221" s="22"/>
      <c r="Z221" s="3"/>
      <c r="AA221" s="21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20"/>
      <c r="AN221" s="20"/>
      <c r="AO221" s="20"/>
      <c r="AP221" s="19"/>
      <c r="AQ221" s="19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3"/>
    </row>
    <row r="222" spans="9:55" s="8" customFormat="1" x14ac:dyDescent="0.45">
      <c r="I222" s="3"/>
      <c r="J222" s="3"/>
      <c r="K222" s="2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22"/>
      <c r="X222" s="22"/>
      <c r="Y222" s="22"/>
      <c r="Z222" s="3"/>
      <c r="AA222" s="21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20"/>
      <c r="AN222" s="20"/>
      <c r="AO222" s="20"/>
      <c r="AP222" s="19"/>
      <c r="AQ222" s="19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3"/>
    </row>
    <row r="223" spans="9:55" s="8" customFormat="1" x14ac:dyDescent="0.45">
      <c r="I223" s="3"/>
      <c r="J223" s="3"/>
      <c r="K223" s="2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22"/>
      <c r="X223" s="22"/>
      <c r="Y223" s="22"/>
      <c r="Z223" s="3"/>
      <c r="AA223" s="21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20"/>
      <c r="AN223" s="20"/>
      <c r="AO223" s="20"/>
      <c r="AP223" s="19"/>
      <c r="AQ223" s="19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3"/>
    </row>
    <row r="224" spans="9:55" s="8" customFormat="1" x14ac:dyDescent="0.45">
      <c r="I224" s="3"/>
      <c r="J224" s="3"/>
      <c r="K224" s="2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22"/>
      <c r="X224" s="22"/>
      <c r="Y224" s="22"/>
      <c r="Z224" s="3"/>
      <c r="AA224" s="21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20"/>
      <c r="AN224" s="20"/>
      <c r="AO224" s="20"/>
      <c r="AP224" s="19"/>
      <c r="AQ224" s="19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3"/>
    </row>
    <row r="225" spans="9:55" s="8" customFormat="1" x14ac:dyDescent="0.45">
      <c r="I225" s="3"/>
      <c r="J225" s="3"/>
      <c r="K225" s="2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22"/>
      <c r="X225" s="22"/>
      <c r="Y225" s="22"/>
      <c r="Z225" s="3"/>
      <c r="AA225" s="21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20"/>
      <c r="AN225" s="20"/>
      <c r="AO225" s="20"/>
      <c r="AP225" s="19"/>
      <c r="AQ225" s="19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3"/>
    </row>
    <row r="226" spans="9:55" s="8" customFormat="1" x14ac:dyDescent="0.45">
      <c r="I226" s="3"/>
      <c r="J226" s="3"/>
      <c r="K226" s="2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22"/>
      <c r="X226" s="22"/>
      <c r="Y226" s="22"/>
      <c r="Z226" s="3"/>
      <c r="AA226" s="21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20"/>
      <c r="AN226" s="20"/>
      <c r="AO226" s="20"/>
      <c r="AP226" s="19"/>
      <c r="AQ226" s="19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3"/>
    </row>
    <row r="227" spans="9:55" s="8" customFormat="1" x14ac:dyDescent="0.45">
      <c r="I227" s="3"/>
      <c r="J227" s="3"/>
      <c r="K227" s="2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22"/>
      <c r="X227" s="22"/>
      <c r="Y227" s="22"/>
      <c r="Z227" s="3"/>
      <c r="AA227" s="21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20"/>
      <c r="AN227" s="20"/>
      <c r="AO227" s="20"/>
      <c r="AP227" s="19"/>
      <c r="AQ227" s="19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3"/>
    </row>
    <row r="228" spans="9:55" s="8" customFormat="1" x14ac:dyDescent="0.45">
      <c r="I228" s="3"/>
      <c r="J228" s="3"/>
      <c r="K228" s="2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22"/>
      <c r="X228" s="22"/>
      <c r="Y228" s="22"/>
      <c r="Z228" s="3"/>
      <c r="AA228" s="21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20"/>
      <c r="AN228" s="20"/>
      <c r="AO228" s="20"/>
      <c r="AP228" s="19"/>
      <c r="AQ228" s="19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3"/>
    </row>
    <row r="229" spans="9:55" s="8" customFormat="1" x14ac:dyDescent="0.45">
      <c r="I229" s="3"/>
      <c r="J229" s="3"/>
      <c r="K229" s="2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22"/>
      <c r="X229" s="22"/>
      <c r="Y229" s="22"/>
      <c r="Z229" s="3"/>
      <c r="AA229" s="21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20"/>
      <c r="AN229" s="20"/>
      <c r="AO229" s="20"/>
      <c r="AP229" s="19"/>
      <c r="AQ229" s="19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3"/>
    </row>
    <row r="230" spans="9:55" s="8" customFormat="1" x14ac:dyDescent="0.45">
      <c r="I230" s="3"/>
      <c r="J230" s="3"/>
      <c r="K230" s="2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22"/>
      <c r="X230" s="22"/>
      <c r="Y230" s="22"/>
      <c r="Z230" s="3"/>
      <c r="AA230" s="21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20"/>
      <c r="AN230" s="20"/>
      <c r="AO230" s="20"/>
      <c r="AP230" s="19"/>
      <c r="AQ230" s="19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3"/>
    </row>
    <row r="231" spans="9:55" s="8" customFormat="1" x14ac:dyDescent="0.45">
      <c r="I231" s="3"/>
      <c r="J231" s="3"/>
      <c r="K231" s="2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22"/>
      <c r="X231" s="22"/>
      <c r="Y231" s="22"/>
      <c r="Z231" s="3"/>
      <c r="AA231" s="21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20"/>
      <c r="AN231" s="20"/>
      <c r="AO231" s="20"/>
      <c r="AP231" s="19"/>
      <c r="AQ231" s="19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3"/>
    </row>
    <row r="232" spans="9:55" s="8" customFormat="1" x14ac:dyDescent="0.45">
      <c r="I232" s="3"/>
      <c r="J232" s="3"/>
      <c r="K232" s="2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22"/>
      <c r="X232" s="22"/>
      <c r="Y232" s="22"/>
      <c r="Z232" s="3"/>
      <c r="AA232" s="21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20"/>
      <c r="AN232" s="20"/>
      <c r="AO232" s="20"/>
      <c r="AP232" s="19"/>
      <c r="AQ232" s="19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3"/>
    </row>
    <row r="233" spans="9:55" s="8" customFormat="1" x14ac:dyDescent="0.45">
      <c r="I233" s="3"/>
      <c r="J233" s="3"/>
      <c r="K233" s="2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22"/>
      <c r="X233" s="22"/>
      <c r="Y233" s="22"/>
      <c r="Z233" s="3"/>
      <c r="AA233" s="21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20"/>
      <c r="AN233" s="20"/>
      <c r="AO233" s="20"/>
      <c r="AP233" s="19"/>
      <c r="AQ233" s="19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3"/>
    </row>
    <row r="234" spans="9:55" s="8" customFormat="1" x14ac:dyDescent="0.45">
      <c r="I234" s="3"/>
      <c r="J234" s="3"/>
      <c r="K234" s="2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22"/>
      <c r="X234" s="22"/>
      <c r="Y234" s="22"/>
      <c r="Z234" s="3"/>
      <c r="AA234" s="21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20"/>
      <c r="AN234" s="20"/>
      <c r="AO234" s="20"/>
      <c r="AP234" s="19"/>
      <c r="AQ234" s="19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3"/>
    </row>
    <row r="235" spans="9:55" s="8" customFormat="1" x14ac:dyDescent="0.45">
      <c r="I235" s="3"/>
      <c r="J235" s="3"/>
      <c r="K235" s="2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22"/>
      <c r="X235" s="22"/>
      <c r="Y235" s="22"/>
      <c r="Z235" s="3"/>
      <c r="AA235" s="21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20"/>
      <c r="AN235" s="20"/>
      <c r="AO235" s="20"/>
      <c r="AP235" s="19"/>
      <c r="AQ235" s="19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3"/>
    </row>
    <row r="236" spans="9:55" s="8" customFormat="1" x14ac:dyDescent="0.45">
      <c r="I236" s="3"/>
      <c r="J236" s="3"/>
      <c r="K236" s="2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22"/>
      <c r="X236" s="22"/>
      <c r="Y236" s="22"/>
      <c r="Z236" s="3"/>
      <c r="AA236" s="21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20"/>
      <c r="AN236" s="20"/>
      <c r="AO236" s="20"/>
      <c r="AP236" s="19"/>
      <c r="AQ236" s="19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3"/>
    </row>
    <row r="237" spans="9:55" s="8" customFormat="1" x14ac:dyDescent="0.45">
      <c r="I237" s="3"/>
      <c r="J237" s="3"/>
      <c r="K237" s="2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22"/>
      <c r="X237" s="22"/>
      <c r="Y237" s="22"/>
      <c r="Z237" s="3"/>
      <c r="AA237" s="21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20"/>
      <c r="AN237" s="20"/>
      <c r="AO237" s="20"/>
      <c r="AP237" s="19"/>
      <c r="AQ237" s="19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3"/>
    </row>
    <row r="238" spans="9:55" s="8" customFormat="1" x14ac:dyDescent="0.45">
      <c r="I238" s="3"/>
      <c r="J238" s="3"/>
      <c r="K238" s="2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22"/>
      <c r="X238" s="22"/>
      <c r="Y238" s="22"/>
      <c r="Z238" s="3"/>
      <c r="AA238" s="21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20"/>
      <c r="AN238" s="20"/>
      <c r="AO238" s="20"/>
      <c r="AP238" s="19"/>
      <c r="AQ238" s="19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3"/>
    </row>
    <row r="239" spans="9:55" s="8" customFormat="1" x14ac:dyDescent="0.45">
      <c r="I239" s="3"/>
      <c r="J239" s="3"/>
      <c r="K239" s="2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22"/>
      <c r="X239" s="22"/>
      <c r="Y239" s="22"/>
      <c r="Z239" s="3"/>
      <c r="AA239" s="21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20"/>
      <c r="AN239" s="20"/>
      <c r="AO239" s="20"/>
      <c r="AP239" s="19"/>
      <c r="AQ239" s="19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3"/>
    </row>
    <row r="240" spans="9:55" s="8" customFormat="1" x14ac:dyDescent="0.45">
      <c r="I240" s="3"/>
      <c r="J240" s="3"/>
      <c r="K240" s="2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22"/>
      <c r="X240" s="22"/>
      <c r="Y240" s="22"/>
      <c r="Z240" s="3"/>
      <c r="AA240" s="21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20"/>
      <c r="AN240" s="20"/>
      <c r="AO240" s="20"/>
      <c r="AP240" s="7"/>
      <c r="AQ240" s="7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3"/>
    </row>
    <row r="241" spans="9:55" s="8" customFormat="1" x14ac:dyDescent="0.45">
      <c r="I241" s="4"/>
      <c r="J241" s="3"/>
      <c r="K241" s="2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22"/>
      <c r="X241" s="22"/>
      <c r="Y241" s="22"/>
      <c r="Z241" s="3"/>
      <c r="AA241" s="21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20"/>
      <c r="AN241" s="20"/>
      <c r="AO241" s="20"/>
      <c r="AP241" s="7"/>
      <c r="AQ241" s="7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3"/>
    </row>
    <row r="242" spans="9:55" s="8" customFormat="1" x14ac:dyDescent="0.45">
      <c r="I242" s="4"/>
      <c r="J242" s="3"/>
      <c r="K242" s="2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22"/>
      <c r="X242" s="22"/>
      <c r="Y242" s="22"/>
      <c r="Z242" s="3"/>
      <c r="AA242" s="21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20"/>
      <c r="AN242" s="20"/>
      <c r="AO242" s="20"/>
      <c r="AP242" s="7"/>
      <c r="AQ242" s="7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3"/>
    </row>
    <row r="243" spans="9:55" s="8" customFormat="1" x14ac:dyDescent="0.45">
      <c r="I243" s="4"/>
      <c r="J243" s="3"/>
      <c r="K243" s="2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22"/>
      <c r="X243" s="22"/>
      <c r="Y243" s="22"/>
      <c r="Z243" s="3"/>
      <c r="AA243" s="21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20"/>
      <c r="AN243" s="20"/>
      <c r="AO243" s="20"/>
      <c r="AP243" s="7"/>
      <c r="AQ243" s="7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3"/>
    </row>
    <row r="244" spans="9:55" s="8" customFormat="1" x14ac:dyDescent="0.45">
      <c r="I244" s="4"/>
      <c r="J244" s="3"/>
      <c r="K244" s="2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22"/>
      <c r="X244" s="22"/>
      <c r="Y244" s="22"/>
      <c r="Z244" s="3"/>
      <c r="AA244" s="21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20"/>
      <c r="AN244" s="20"/>
      <c r="AO244" s="20"/>
      <c r="AP244" s="7"/>
      <c r="AQ244" s="7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3"/>
    </row>
    <row r="245" spans="9:55" s="8" customFormat="1" x14ac:dyDescent="0.45">
      <c r="I245" s="4"/>
      <c r="J245" s="3"/>
      <c r="K245" s="2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22"/>
      <c r="X245" s="22"/>
      <c r="Y245" s="22"/>
      <c r="Z245" s="3"/>
      <c r="AA245" s="21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20"/>
      <c r="AN245" s="20"/>
      <c r="AO245" s="20"/>
      <c r="AP245" s="7"/>
      <c r="AQ245" s="7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3"/>
    </row>
    <row r="246" spans="9:55" s="7" customFormat="1" x14ac:dyDescent="0.45">
      <c r="J246" s="3"/>
      <c r="K246" s="2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22"/>
      <c r="X246" s="22"/>
      <c r="Y246" s="22"/>
      <c r="Z246" s="3"/>
      <c r="AA246" s="21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20"/>
      <c r="AN246" s="20"/>
      <c r="AO246" s="20"/>
      <c r="AR246" s="8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3"/>
    </row>
    <row r="247" spans="9:55" s="7" customFormat="1" x14ac:dyDescent="0.45">
      <c r="J247" s="3"/>
      <c r="K247" s="2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22"/>
      <c r="X247" s="22"/>
      <c r="Y247" s="22"/>
      <c r="Z247" s="3"/>
      <c r="AA247" s="21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20"/>
      <c r="AN247" s="20"/>
      <c r="AO247" s="20"/>
      <c r="AR247" s="8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3"/>
    </row>
    <row r="248" spans="9:55" s="7" customFormat="1" x14ac:dyDescent="0.45">
      <c r="J248" s="3"/>
      <c r="K248" s="2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22"/>
      <c r="X248" s="22"/>
      <c r="Y248" s="22"/>
      <c r="Z248" s="3"/>
      <c r="AA248" s="21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6"/>
      <c r="AN248" s="6"/>
      <c r="AO248" s="6"/>
      <c r="AR248" s="8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3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22" priority="17" operator="greaterThan">
      <formula>$N$9</formula>
    </cfRule>
  </conditionalFormatting>
  <conditionalFormatting sqref="M18:S18">
    <cfRule type="cellIs" dxfId="21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20" priority="20">
      <formula>M18&gt;$N$9</formula>
    </cfRule>
  </conditionalFormatting>
  <conditionalFormatting sqref="M58:S58">
    <cfRule type="cellIs" dxfId="19" priority="15" operator="lessThan">
      <formula>$N$8</formula>
    </cfRule>
  </conditionalFormatting>
  <conditionalFormatting sqref="M63:S63">
    <cfRule type="expression" dxfId="18" priority="16">
      <formula>M62&gt;$N$9</formula>
    </cfRule>
  </conditionalFormatting>
  <conditionalFormatting sqref="M109:S109">
    <cfRule type="cellIs" dxfId="17" priority="11" operator="lessThan">
      <formula>$N$8</formula>
    </cfRule>
  </conditionalFormatting>
  <conditionalFormatting sqref="M114:S114">
    <cfRule type="expression" dxfId="16" priority="12">
      <formula>M113&gt;$N$9</formula>
    </cfRule>
  </conditionalFormatting>
  <conditionalFormatting sqref="M160:S160">
    <cfRule type="cellIs" dxfId="15" priority="7" operator="lessThan">
      <formula>$N$8</formula>
    </cfRule>
  </conditionalFormatting>
  <conditionalFormatting sqref="M162:S162">
    <cfRule type="cellIs" dxfId="14" priority="6" operator="greaterThan">
      <formula>$N$9</formula>
    </cfRule>
  </conditionalFormatting>
  <conditionalFormatting sqref="M165:S165">
    <cfRule type="expression" dxfId="13" priority="8">
      <formula>M164&gt;$N$9</formula>
    </cfRule>
  </conditionalFormatting>
  <conditionalFormatting sqref="AA1 K3:K50 AA3:AA9 K53:K101 AA16:AA51 K105:K152 AA53:AA102 K156:K1048576 AA156:AA1048576 AA105:AA153">
    <cfRule type="containsText" dxfId="12" priority="1" operator="containsText" text="NG">
      <formula>NOT(ISERROR(SEARCH("NG",K1)))</formula>
    </cfRule>
    <cfRule type="containsText" dxfId="11" priority="2" operator="containsText" text="OK">
      <formula>NOT(ISERROR(SEARCH("OK",K1)))</formula>
    </cfRule>
  </conditionalFormatting>
  <conditionalFormatting sqref="AC18:AI18">
    <cfRule type="cellIs" dxfId="10" priority="18" operator="lessThan">
      <formula>$N$8</formula>
    </cfRule>
  </conditionalFormatting>
  <conditionalFormatting sqref="AC23:AI23">
    <cfRule type="expression" dxfId="9" priority="19">
      <formula>AC22&gt;$N$9</formula>
    </cfRule>
  </conditionalFormatting>
  <conditionalFormatting sqref="AC58:AI58">
    <cfRule type="cellIs" dxfId="8" priority="13" operator="lessThan">
      <formula>$N$8</formula>
    </cfRule>
  </conditionalFormatting>
  <conditionalFormatting sqref="AC63:AI63">
    <cfRule type="expression" dxfId="7" priority="14">
      <formula>AC62&gt;$N$9</formula>
    </cfRule>
  </conditionalFormatting>
  <conditionalFormatting sqref="AC109:AI109">
    <cfRule type="cellIs" dxfId="6" priority="9" operator="lessThan">
      <formula>$N$8</formula>
    </cfRule>
  </conditionalFormatting>
  <conditionalFormatting sqref="AC114:AI114">
    <cfRule type="expression" dxfId="5" priority="10">
      <formula>AC113&gt;$N$9</formula>
    </cfRule>
  </conditionalFormatting>
  <conditionalFormatting sqref="AC160:AI160">
    <cfRule type="cellIs" dxfId="4" priority="4" operator="lessThan">
      <formula>$N$8</formula>
    </cfRule>
  </conditionalFormatting>
  <conditionalFormatting sqref="AC162:AI162">
    <cfRule type="cellIs" dxfId="3" priority="3" operator="greaterThan">
      <formula>$N$9</formula>
    </cfRule>
  </conditionalFormatting>
  <conditionalFormatting sqref="AC165:AI165">
    <cfRule type="expression" dxfId="2" priority="5">
      <formula>AC164&gt;$N$9</formula>
    </cfRule>
  </conditionalFormatting>
  <conditionalFormatting sqref="M19:S19">
    <cfRule type="expression" dxfId="1" priority="22">
      <formula>M$18&lt;$N$8</formula>
    </cfRule>
  </conditionalFormatting>
  <conditionalFormatting sqref="AC19:AI19 M59:S59 AC59:AI59 M110:S110 AC110:AI110 M161:S161 AC161:AI161">
    <cfRule type="expression" dxfId="0" priority="23">
      <formula>M$18&gt;$N$9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AA9ED14-C7EF-4457-80EA-543A8AE59AFE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18CE1-0354-4650-88AD-0A26E8B91E68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4" hidden="1" customWidth="1"/>
    <col min="2" max="2" width="5.875" style="4" hidden="1" customWidth="1"/>
    <col min="3" max="4" width="12.75" style="4" hidden="1" customWidth="1"/>
    <col min="5" max="5" width="10.125" style="4" hidden="1" customWidth="1"/>
    <col min="6" max="7" width="9" style="4" hidden="1" customWidth="1"/>
    <col min="8" max="8" width="9.125" style="4" hidden="1" customWidth="1"/>
    <col min="9" max="9" width="9.5" style="4" hidden="1" customWidth="1"/>
    <col min="10" max="10" width="1.25" style="7" customWidth="1"/>
    <col min="11" max="11" width="5.625" style="9" customWidth="1"/>
    <col min="12" max="19" width="6" style="4" customWidth="1"/>
    <col min="20" max="20" width="3.625" style="7" hidden="1" customWidth="1"/>
    <col min="21" max="21" width="9.625" style="7" hidden="1" customWidth="1"/>
    <col min="22" max="22" width="9.375" style="7" hidden="1" customWidth="1"/>
    <col min="23" max="23" width="3.625" style="6" hidden="1" customWidth="1"/>
    <col min="24" max="25" width="3.875" style="6" hidden="1" customWidth="1"/>
    <col min="26" max="26" width="4.5" style="7" customWidth="1"/>
    <col min="27" max="27" width="5.75" style="10" customWidth="1"/>
    <col min="28" max="35" width="6" style="4" customWidth="1"/>
    <col min="36" max="36" width="3.625" style="7" hidden="1" customWidth="1"/>
    <col min="37" max="38" width="9.375" style="7" hidden="1" customWidth="1"/>
    <col min="39" max="41" width="3.625" style="6" hidden="1" customWidth="1"/>
    <col min="42" max="42" width="3.625" style="7" customWidth="1"/>
    <col min="43" max="43" width="3.625" style="7" hidden="1" customWidth="1"/>
    <col min="44" max="44" width="23" style="8" hidden="1" customWidth="1"/>
    <col min="45" max="45" width="12.75" style="4" hidden="1" customWidth="1"/>
    <col min="46" max="46" width="11.25" style="4" hidden="1" customWidth="1"/>
    <col min="47" max="54" width="5.125" style="4" customWidth="1"/>
    <col min="55" max="55" width="5.125" style="3" customWidth="1"/>
    <col min="56" max="68" width="5.125" style="4" customWidth="1"/>
    <col min="69" max="16384" width="9" style="4"/>
  </cols>
  <sheetData>
    <row r="1" spans="1:66" ht="24" customHeight="1" x14ac:dyDescent="0.45">
      <c r="J1" s="75" t="s">
        <v>63</v>
      </c>
      <c r="K1" s="76"/>
      <c r="L1" s="76"/>
      <c r="M1" s="77"/>
      <c r="N1" s="78"/>
      <c r="O1" s="79"/>
      <c r="P1" s="79"/>
      <c r="Q1" s="79"/>
      <c r="R1" s="79"/>
      <c r="S1" s="79"/>
      <c r="T1" s="80"/>
      <c r="U1" s="80"/>
      <c r="V1" s="80"/>
      <c r="W1" s="81"/>
      <c r="X1" s="81"/>
      <c r="Y1" s="81"/>
      <c r="Z1" s="80"/>
      <c r="AA1" s="82"/>
      <c r="AB1" s="79"/>
      <c r="AC1" s="79"/>
      <c r="AD1" s="79"/>
      <c r="AE1" s="79"/>
      <c r="AF1" s="28"/>
      <c r="AG1" s="28"/>
      <c r="AH1" s="28"/>
      <c r="AI1" s="28"/>
      <c r="AJ1" s="65"/>
      <c r="AK1" s="65"/>
      <c r="AL1" s="65"/>
      <c r="AM1" s="64"/>
      <c r="AN1" s="64"/>
      <c r="AO1" s="64"/>
      <c r="AP1" s="65"/>
    </row>
    <row r="2" spans="1:66" ht="24" customHeight="1" x14ac:dyDescent="0.45">
      <c r="J2" s="83"/>
      <c r="K2" s="84"/>
      <c r="L2" s="84"/>
      <c r="M2" s="60" t="s">
        <v>94</v>
      </c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28"/>
      <c r="AI2" s="28"/>
      <c r="AJ2" s="65"/>
      <c r="AK2" s="65"/>
      <c r="AL2" s="65"/>
      <c r="AM2" s="64"/>
      <c r="AN2" s="64"/>
      <c r="AO2" s="64"/>
      <c r="AP2" s="65"/>
    </row>
    <row r="3" spans="1:66" ht="15" customHeight="1" x14ac:dyDescent="0.45">
      <c r="J3" s="86"/>
      <c r="K3" s="87"/>
      <c r="L3" s="28"/>
      <c r="M3" s="28"/>
      <c r="N3" s="28"/>
      <c r="O3" s="28"/>
      <c r="P3" s="28"/>
      <c r="Q3" s="28"/>
      <c r="R3" s="28"/>
      <c r="S3" s="28"/>
      <c r="T3" s="86"/>
      <c r="U3" s="80"/>
      <c r="V3" s="80"/>
      <c r="W3" s="81"/>
      <c r="X3" s="81"/>
      <c r="Y3" s="81"/>
      <c r="Z3" s="80"/>
      <c r="AA3" s="88"/>
      <c r="AB3" s="28"/>
      <c r="AC3" s="28"/>
      <c r="AD3" s="28"/>
      <c r="AE3" s="28"/>
      <c r="AF3" s="28"/>
      <c r="AG3" s="28"/>
      <c r="AH3" s="28"/>
      <c r="AI3" s="28"/>
      <c r="AJ3" s="65"/>
      <c r="AK3" s="65"/>
      <c r="AL3" s="65"/>
      <c r="AM3" s="64"/>
      <c r="AN3" s="64"/>
      <c r="AO3" s="64"/>
      <c r="AP3" s="65"/>
      <c r="AR3" s="11" t="s">
        <v>30</v>
      </c>
    </row>
    <row r="4" spans="1:66" ht="21" customHeight="1" x14ac:dyDescent="0.45">
      <c r="J4" s="86"/>
      <c r="K4" s="87"/>
      <c r="L4" s="89" t="s">
        <v>31</v>
      </c>
      <c r="M4" s="90"/>
      <c r="N4" s="91" t="str">
        <f>入力シート!C5</f>
        <v>○○工事</v>
      </c>
      <c r="O4" s="92"/>
      <c r="P4" s="92"/>
      <c r="Q4" s="92"/>
      <c r="R4" s="92"/>
      <c r="S4" s="92"/>
      <c r="T4" s="93"/>
      <c r="U4" s="93"/>
      <c r="V4" s="93"/>
      <c r="W4" s="93"/>
      <c r="X4" s="93"/>
      <c r="Y4" s="93"/>
      <c r="Z4" s="94"/>
      <c r="AA4" s="88"/>
      <c r="AB4" s="95" t="s">
        <v>32</v>
      </c>
      <c r="AC4" s="95"/>
      <c r="AD4" s="95"/>
      <c r="AE4" s="95"/>
      <c r="AF4" s="95"/>
      <c r="AG4" s="95">
        <f>COUNTIF(M18:S49,"▲")+COUNTIF(AC18:AI49,"▲")+COUNTIF(M58:S99,"▲")+COUNTIF(AC58:AI99,"▲")+COUNTIF(M109:S150,"▲")+COUNTIF(AC109:AI150,"▲")</f>
        <v>0</v>
      </c>
      <c r="AH4" s="95"/>
      <c r="AI4" s="28"/>
      <c r="AJ4" s="65"/>
      <c r="AK4" s="65"/>
      <c r="AL4" s="65"/>
      <c r="AM4" s="64"/>
      <c r="AN4" s="64"/>
      <c r="AO4" s="64"/>
      <c r="AP4" s="65"/>
      <c r="AR4" s="11">
        <f>N9+1-N8</f>
        <v>28</v>
      </c>
      <c r="BN4" s="12"/>
    </row>
    <row r="5" spans="1:66" ht="21" customHeight="1" x14ac:dyDescent="0.45">
      <c r="J5" s="86"/>
      <c r="K5" s="87"/>
      <c r="L5" s="96"/>
      <c r="M5" s="97"/>
      <c r="N5" s="98"/>
      <c r="O5" s="99"/>
      <c r="P5" s="99"/>
      <c r="Q5" s="99"/>
      <c r="R5" s="99"/>
      <c r="S5" s="99"/>
      <c r="T5" s="100"/>
      <c r="U5" s="100"/>
      <c r="V5" s="100"/>
      <c r="W5" s="100"/>
      <c r="X5" s="100"/>
      <c r="Y5" s="100"/>
      <c r="Z5" s="101"/>
      <c r="AA5" s="88"/>
      <c r="AB5" s="95" t="s">
        <v>7</v>
      </c>
      <c r="AC5" s="95"/>
      <c r="AD5" s="95"/>
      <c r="AE5" s="95"/>
      <c r="AF5" s="95"/>
      <c r="AG5" s="102" t="e">
        <f>AT18</f>
        <v>#DIV/0!</v>
      </c>
      <c r="AH5" s="103"/>
      <c r="AI5" s="28"/>
      <c r="AJ5" s="65"/>
      <c r="AK5" s="65"/>
      <c r="AL5" s="65"/>
      <c r="AM5" s="64"/>
      <c r="AN5" s="64"/>
      <c r="AO5" s="64"/>
      <c r="AP5" s="65"/>
      <c r="AR5" s="13" t="s">
        <v>33</v>
      </c>
      <c r="AS5" s="8"/>
      <c r="BN5" s="12"/>
    </row>
    <row r="6" spans="1:66" ht="21" customHeight="1" x14ac:dyDescent="0.45">
      <c r="J6" s="86"/>
      <c r="K6" s="87"/>
      <c r="L6" s="104"/>
      <c r="M6" s="105"/>
      <c r="N6" s="106"/>
      <c r="O6" s="107"/>
      <c r="P6" s="107"/>
      <c r="Q6" s="107"/>
      <c r="R6" s="107"/>
      <c r="S6" s="107"/>
      <c r="T6" s="108"/>
      <c r="U6" s="108"/>
      <c r="V6" s="108"/>
      <c r="W6" s="108"/>
      <c r="X6" s="108"/>
      <c r="Y6" s="108"/>
      <c r="Z6" s="109"/>
      <c r="AA6" s="88"/>
      <c r="AB6" s="95" t="s">
        <v>8</v>
      </c>
      <c r="AC6" s="95"/>
      <c r="AD6" s="95"/>
      <c r="AE6" s="95"/>
      <c r="AF6" s="95"/>
      <c r="AG6" s="102" t="e">
        <f ca="1">I47</f>
        <v>#DIV/0!</v>
      </c>
      <c r="AH6" s="102"/>
      <c r="AI6" s="28"/>
      <c r="AJ6" s="65"/>
      <c r="AK6" s="65"/>
      <c r="AL6" s="65"/>
      <c r="AM6" s="64"/>
      <c r="AN6" s="64"/>
      <c r="AO6" s="64"/>
      <c r="AP6" s="65"/>
      <c r="AR6" s="14">
        <f>ROUNDUP(AR4*0.285,0)</f>
        <v>8</v>
      </c>
      <c r="AS6" s="15"/>
    </row>
    <row r="7" spans="1:66" ht="21" customHeight="1" x14ac:dyDescent="0.45">
      <c r="I7" s="4" t="s">
        <v>34</v>
      </c>
      <c r="J7" s="86"/>
      <c r="K7" s="87"/>
      <c r="L7" s="110" t="s">
        <v>3</v>
      </c>
      <c r="M7" s="111"/>
      <c r="N7" s="112" t="str">
        <f>入力シート!C8</f>
        <v>○○建設</v>
      </c>
      <c r="O7" s="113"/>
      <c r="P7" s="113"/>
      <c r="Q7" s="113"/>
      <c r="R7" s="113"/>
      <c r="S7" s="113"/>
      <c r="T7" s="114"/>
      <c r="U7" s="114"/>
      <c r="V7" s="114"/>
      <c r="W7" s="114"/>
      <c r="X7" s="114"/>
      <c r="Y7" s="114"/>
      <c r="Z7" s="115"/>
      <c r="AA7" s="88"/>
      <c r="AB7" s="95" t="s">
        <v>9</v>
      </c>
      <c r="AC7" s="95"/>
      <c r="AD7" s="95"/>
      <c r="AE7" s="95"/>
      <c r="AF7" s="95"/>
      <c r="AG7" s="102" t="e">
        <f ca="1">F47/(F47+H47)</f>
        <v>#DIV/0!</v>
      </c>
      <c r="AH7" s="102"/>
      <c r="AI7" s="28"/>
      <c r="AJ7" s="65"/>
      <c r="AK7" s="65"/>
      <c r="AL7" s="65"/>
      <c r="AM7" s="64"/>
      <c r="AN7" s="64"/>
      <c r="AO7" s="64"/>
      <c r="AP7" s="65"/>
    </row>
    <row r="8" spans="1:66" ht="21" customHeight="1" x14ac:dyDescent="0.45">
      <c r="I8" s="4" t="s">
        <v>35</v>
      </c>
      <c r="J8" s="86"/>
      <c r="K8" s="87"/>
      <c r="L8" s="110" t="s">
        <v>4</v>
      </c>
      <c r="M8" s="116"/>
      <c r="N8" s="117">
        <f>入力シート!C9</f>
        <v>45962</v>
      </c>
      <c r="O8" s="118"/>
      <c r="P8" s="118"/>
      <c r="Q8" s="119"/>
      <c r="R8" s="28"/>
      <c r="S8" s="28"/>
      <c r="T8" s="86"/>
      <c r="U8" s="86"/>
      <c r="V8" s="86"/>
      <c r="W8" s="81"/>
      <c r="X8" s="81"/>
      <c r="Y8" s="81"/>
      <c r="Z8" s="86"/>
      <c r="AA8" s="88"/>
      <c r="AB8" s="28"/>
      <c r="AC8" s="28"/>
      <c r="AD8" s="28"/>
      <c r="AE8" s="28"/>
      <c r="AF8" s="28"/>
      <c r="AG8" s="28"/>
      <c r="AH8" s="28"/>
      <c r="AI8" s="28"/>
      <c r="AJ8" s="65"/>
      <c r="AK8" s="65"/>
      <c r="AL8" s="65"/>
      <c r="AM8" s="64"/>
      <c r="AN8" s="64"/>
      <c r="AO8" s="64"/>
      <c r="AP8" s="65"/>
      <c r="AS8" s="4" t="s">
        <v>36</v>
      </c>
      <c r="AT8" s="4" t="s">
        <v>37</v>
      </c>
    </row>
    <row r="9" spans="1:66" ht="21" customHeight="1" x14ac:dyDescent="0.45">
      <c r="F9" s="4" t="s">
        <v>38</v>
      </c>
      <c r="G9" s="4" t="s">
        <v>39</v>
      </c>
      <c r="H9" s="4" t="s">
        <v>40</v>
      </c>
      <c r="I9" s="4" t="s">
        <v>41</v>
      </c>
      <c r="J9" s="86"/>
      <c r="K9" s="87"/>
      <c r="L9" s="110" t="s">
        <v>0</v>
      </c>
      <c r="M9" s="116"/>
      <c r="N9" s="117">
        <f>入力シート!C10</f>
        <v>45989</v>
      </c>
      <c r="O9" s="118"/>
      <c r="P9" s="118"/>
      <c r="Q9" s="115"/>
      <c r="R9" s="28"/>
      <c r="S9" s="28"/>
      <c r="T9" s="86"/>
      <c r="U9" s="86"/>
      <c r="V9" s="86"/>
      <c r="W9" s="81"/>
      <c r="X9" s="81"/>
      <c r="Y9" s="81"/>
      <c r="Z9" s="86"/>
      <c r="AA9" s="88"/>
      <c r="AB9" s="28"/>
      <c r="AC9" s="28"/>
      <c r="AD9" s="28"/>
      <c r="AE9" s="28"/>
      <c r="AF9" s="28"/>
      <c r="AG9" s="28"/>
      <c r="AH9" s="28"/>
      <c r="AI9" s="28"/>
      <c r="AJ9" s="65"/>
      <c r="AK9" s="65"/>
      <c r="AL9" s="65"/>
      <c r="AM9" s="64"/>
      <c r="AN9" s="64"/>
      <c r="AO9" s="64"/>
      <c r="AP9" s="65"/>
      <c r="AR9" s="16">
        <f>SUM(U50,AK50,U100,AK100,U151,AK151,U202,AK202,)</f>
        <v>0</v>
      </c>
      <c r="AS9" s="4">
        <v>1</v>
      </c>
      <c r="AT9" s="17">
        <f>U50</f>
        <v>0</v>
      </c>
    </row>
    <row r="10" spans="1:66" ht="21" customHeight="1" x14ac:dyDescent="0.45">
      <c r="A10" s="4">
        <v>1</v>
      </c>
      <c r="B10" s="4">
        <v>1</v>
      </c>
      <c r="C10" s="18">
        <f>N8</f>
        <v>45962</v>
      </c>
      <c r="D10" s="18">
        <f>EOMONTH(C10,0)</f>
        <v>45991</v>
      </c>
      <c r="E10" s="4" t="str">
        <f>TEXT(C10,"YYYY-MM")</f>
        <v>2025-11</v>
      </c>
      <c r="F10" s="2">
        <f ca="1">SUMIF($V$18:$W$49,E10,$W$18:$W$49)</f>
        <v>0</v>
      </c>
      <c r="G10" s="2">
        <f ca="1">SUMIF($V$18:$X$49,E10,$X$18:$X$49)</f>
        <v>0</v>
      </c>
      <c r="H10" s="2">
        <f ca="1">SUMIF($V$18:$Y$49,E10,$Y$18:$Y$49)</f>
        <v>0</v>
      </c>
      <c r="I10" s="17" t="e">
        <f ca="1">F10/(F10+H10)</f>
        <v>#DIV/0!</v>
      </c>
      <c r="J10" s="86"/>
      <c r="K10" s="87"/>
      <c r="L10" s="110" t="s">
        <v>5</v>
      </c>
      <c r="M10" s="116"/>
      <c r="N10" s="120" t="str">
        <f>入力シート!B15</f>
        <v>●●建設</v>
      </c>
      <c r="O10" s="121"/>
      <c r="P10" s="121"/>
      <c r="Q10" s="115"/>
      <c r="R10" s="28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3"/>
      <c r="AJ10" s="65"/>
      <c r="AK10" s="65"/>
      <c r="AL10" s="65"/>
      <c r="AM10" s="64"/>
      <c r="AN10" s="64"/>
      <c r="AO10" s="64"/>
      <c r="AP10" s="65"/>
      <c r="AS10" s="4">
        <v>2</v>
      </c>
      <c r="AT10" s="4">
        <f>AK50</f>
        <v>0</v>
      </c>
    </row>
    <row r="11" spans="1:66" ht="21" customHeight="1" x14ac:dyDescent="0.45">
      <c r="A11" s="4">
        <v>2</v>
      </c>
      <c r="B11" s="4">
        <v>2</v>
      </c>
      <c r="C11" s="18">
        <f>EOMONTH(C10,0)+1</f>
        <v>45992</v>
      </c>
      <c r="D11" s="18">
        <f>IF(EOMONTH(C11,0)&gt;=$N$9,$N$9,EOMONTH(C11,0))</f>
        <v>45989</v>
      </c>
      <c r="E11" s="4" t="str">
        <f>TEXT(C11,"YYYY-MM")</f>
        <v>2025-12</v>
      </c>
      <c r="F11" s="2">
        <f ca="1">SUMIF($V$18:$W$49,E11,$W$18:$W$49)</f>
        <v>0</v>
      </c>
      <c r="G11" s="2">
        <f ca="1">SUMIF($V$18:$X$49,E11,$X$18:$X$49)</f>
        <v>0</v>
      </c>
      <c r="H11" s="2">
        <f ca="1">SUMIF($V$18:$Y$49,E11,$Y$18:$Y$49)</f>
        <v>0</v>
      </c>
      <c r="I11" s="17" t="e">
        <f ca="1">IF(D11=D10,0,F11/(F11+H11))</f>
        <v>#DIV/0!</v>
      </c>
      <c r="J11" s="86"/>
      <c r="K11" s="87"/>
      <c r="L11" s="110" t="s">
        <v>6</v>
      </c>
      <c r="M11" s="116"/>
      <c r="N11" s="120" t="str">
        <f>入力シート!C15</f>
        <v>石川　一郎</v>
      </c>
      <c r="O11" s="121"/>
      <c r="P11" s="121"/>
      <c r="Q11" s="119"/>
      <c r="R11" s="28"/>
      <c r="S11" s="124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66"/>
      <c r="AK11" s="66"/>
      <c r="AL11" s="66"/>
      <c r="AM11" s="67"/>
      <c r="AN11" s="67"/>
      <c r="AO11" s="67"/>
      <c r="AP11" s="65"/>
      <c r="AS11" s="4">
        <v>3</v>
      </c>
      <c r="AT11" s="17">
        <f>U100</f>
        <v>0</v>
      </c>
    </row>
    <row r="12" spans="1:66" ht="30" customHeight="1" x14ac:dyDescent="0.45">
      <c r="A12" s="4">
        <v>3</v>
      </c>
      <c r="B12" s="4">
        <v>3</v>
      </c>
      <c r="C12" s="18">
        <f>EDATE(C11,1)</f>
        <v>46023</v>
      </c>
      <c r="D12" s="18">
        <f>IF(EOMONTH(C12,0)&gt;=$N$9,$N$9,EOMONTH(C12,0))</f>
        <v>45989</v>
      </c>
      <c r="E12" s="4" t="str">
        <f t="shared" ref="E12:E46" si="0">TEXT(C12,"YYYY-MM")</f>
        <v>2026-01</v>
      </c>
      <c r="F12" s="2">
        <f ca="1">SUMIF($V$18:$W$49,E12,$W$18:$W$49)+SUMIF($AL$18:$AM$49,E12,$AM$18:$AM$49)</f>
        <v>0</v>
      </c>
      <c r="G12" s="2">
        <f ca="1">SUMIF($V$18:$X$49,E12,$X$18:$X$49)+SUMIF($AL$18:$AN$49,E12,$AN$18:$AN$49)</f>
        <v>0</v>
      </c>
      <c r="H12" s="2">
        <f ca="1">SUMIF($V$18:$Y$49,E12,$Y$18:$Y$49)+SUMIF($AL$18:$AO$49,E12,$AO$18:$AO$49)</f>
        <v>0</v>
      </c>
      <c r="I12" s="17">
        <f>IF(D12=D11,0,F12/(F12+H12))</f>
        <v>0</v>
      </c>
      <c r="J12" s="86"/>
      <c r="K12" s="87"/>
      <c r="L12" s="28"/>
      <c r="M12" s="28" t="s">
        <v>42</v>
      </c>
      <c r="N12" s="126" t="s">
        <v>43</v>
      </c>
      <c r="O12" s="28"/>
      <c r="P12" s="28"/>
      <c r="Q12" s="28"/>
      <c r="R12" s="28"/>
      <c r="S12" s="72"/>
      <c r="T12" s="72"/>
      <c r="U12" s="72"/>
      <c r="V12" s="72"/>
      <c r="W12" s="72"/>
      <c r="X12" s="72"/>
      <c r="Y12" s="72"/>
      <c r="Z12" s="73" t="s">
        <v>91</v>
      </c>
      <c r="AA12" s="73"/>
      <c r="AB12" s="73"/>
      <c r="AC12" s="73"/>
      <c r="AD12" s="73"/>
      <c r="AE12" s="73"/>
      <c r="AF12" s="73"/>
      <c r="AG12" s="73"/>
      <c r="AH12" s="73"/>
      <c r="AI12" s="73"/>
      <c r="AJ12" s="66"/>
      <c r="AK12" s="66"/>
      <c r="AL12" s="66"/>
      <c r="AM12" s="67"/>
      <c r="AN12" s="67"/>
      <c r="AO12" s="67"/>
      <c r="AP12" s="65"/>
      <c r="AS12" s="4">
        <v>4</v>
      </c>
      <c r="AT12" s="4">
        <f>AK100</f>
        <v>0</v>
      </c>
    </row>
    <row r="13" spans="1:66" ht="20.25" customHeight="1" x14ac:dyDescent="0.45">
      <c r="A13" s="4">
        <v>4</v>
      </c>
      <c r="B13" s="4">
        <v>4</v>
      </c>
      <c r="C13" s="18">
        <f t="shared" ref="C13:C46" si="1">EDATE(C12,1)</f>
        <v>46054</v>
      </c>
      <c r="D13" s="18">
        <f t="shared" ref="D13:D46" si="2">IF(EOMONTH(C13,0)&gt;=$N$9,$N$9,EOMONTH(C13,0))</f>
        <v>45989</v>
      </c>
      <c r="E13" s="4" t="str">
        <f t="shared" si="0"/>
        <v>2026-02</v>
      </c>
      <c r="F13" s="2">
        <f ca="1">SUMIF($V$18:$W$49,E13,$W$18:$W$49)+SUMIF($AL$18:$AM$49,E13,$AM$18:$AM$49)</f>
        <v>0</v>
      </c>
      <c r="G13" s="2">
        <f ca="1">SUMIF($V$18:$X$49,E13,$X$18:$X$49)+SUMIF($AL$18:$AN$49,E13,$AN$18:$AN$49)</f>
        <v>0</v>
      </c>
      <c r="H13" s="2">
        <f ca="1">SUMIF($V$18:$Y$49,E13,$Y$18:$Y$49)+SUMIF($AL$18:$AO$49,E13,$AO$18:$AO$49)</f>
        <v>0</v>
      </c>
      <c r="I13" s="17">
        <f t="shared" ref="I13:I46" si="3">IF(D13=D12,0,F13/(F13+H13))</f>
        <v>0</v>
      </c>
      <c r="J13" s="86"/>
      <c r="K13" s="87"/>
      <c r="L13" s="28"/>
      <c r="M13" s="28" t="s">
        <v>44</v>
      </c>
      <c r="N13" s="126" t="s">
        <v>45</v>
      </c>
      <c r="O13" s="127"/>
      <c r="P13" s="127"/>
      <c r="Q13" s="127"/>
      <c r="R13" s="127"/>
      <c r="S13" s="72"/>
      <c r="T13" s="72"/>
      <c r="U13" s="72"/>
      <c r="V13" s="72"/>
      <c r="W13" s="72"/>
      <c r="X13" s="72"/>
      <c r="Y13" s="72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66"/>
      <c r="AK13" s="66"/>
      <c r="AL13" s="66"/>
      <c r="AM13" s="67"/>
      <c r="AN13" s="67"/>
      <c r="AO13" s="67"/>
      <c r="AP13" s="65"/>
      <c r="AS13" s="4">
        <v>5</v>
      </c>
      <c r="AT13" s="4">
        <f>U151</f>
        <v>0</v>
      </c>
    </row>
    <row r="14" spans="1:66" ht="30" customHeight="1" thickBot="1" x14ac:dyDescent="0.5">
      <c r="A14" s="4">
        <v>1</v>
      </c>
      <c r="B14" s="4">
        <v>5</v>
      </c>
      <c r="C14" s="18">
        <f t="shared" si="1"/>
        <v>46082</v>
      </c>
      <c r="D14" s="18">
        <f t="shared" si="2"/>
        <v>45989</v>
      </c>
      <c r="E14" s="4" t="str">
        <f t="shared" si="0"/>
        <v>2026-03</v>
      </c>
      <c r="F14" s="2">
        <f ca="1">SUMIF($V$18:$W$49,E14,$W$18:$W$49)+SUMIF($AL$18:$AM$49,E14,$AM$18:$AM$49)</f>
        <v>0</v>
      </c>
      <c r="G14" s="2">
        <f ca="1">SUMIF($V$18:$X$49,E14,$X$18:$X$49)+SUMIF($AL$18:$AN$49,E14,$AN$18:$AN$49)</f>
        <v>0</v>
      </c>
      <c r="H14" s="2">
        <f ca="1">SUMIF($V$18:$Y$49,E14,$Y$18:$Y$49)+SUMIF($AL$18:$AO$49,E14,$AO$18:$AO$49)</f>
        <v>0</v>
      </c>
      <c r="I14" s="17">
        <f t="shared" si="3"/>
        <v>0</v>
      </c>
      <c r="J14" s="86"/>
      <c r="K14" s="87"/>
      <c r="L14" s="28"/>
      <c r="M14" s="128" t="s">
        <v>40</v>
      </c>
      <c r="N14" s="129" t="s">
        <v>46</v>
      </c>
      <c r="O14" s="127"/>
      <c r="P14" s="127"/>
      <c r="Q14" s="127"/>
      <c r="R14" s="127"/>
      <c r="S14" s="72"/>
      <c r="T14" s="72"/>
      <c r="U14" s="72"/>
      <c r="V14" s="72"/>
      <c r="W14" s="72"/>
      <c r="X14" s="72"/>
      <c r="Y14" s="72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66"/>
      <c r="AK14" s="66"/>
      <c r="AL14" s="66"/>
      <c r="AM14" s="67"/>
      <c r="AN14" s="67"/>
      <c r="AO14" s="67"/>
      <c r="AP14" s="65"/>
      <c r="AS14" s="4">
        <v>6</v>
      </c>
      <c r="AT14" s="4">
        <f>AK151</f>
        <v>0</v>
      </c>
    </row>
    <row r="15" spans="1:66" ht="11.25" customHeight="1" thickBot="1" x14ac:dyDescent="0.5">
      <c r="C15" s="18"/>
      <c r="D15" s="18"/>
      <c r="F15" s="2"/>
      <c r="G15" s="2"/>
      <c r="H15" s="2"/>
      <c r="I15" s="17"/>
      <c r="J15" s="86"/>
      <c r="K15" s="87"/>
      <c r="L15" s="28"/>
      <c r="M15" s="28"/>
      <c r="N15" s="126"/>
      <c r="O15" s="127"/>
      <c r="P15" s="127"/>
      <c r="Q15" s="127"/>
      <c r="R15" s="127"/>
      <c r="S15" s="130"/>
      <c r="T15" s="130"/>
      <c r="U15" s="130"/>
      <c r="V15" s="130"/>
      <c r="W15" s="131"/>
      <c r="X15" s="131"/>
      <c r="Y15" s="131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66"/>
      <c r="AK15" s="66"/>
      <c r="AL15" s="66"/>
      <c r="AM15" s="67"/>
      <c r="AN15" s="67"/>
      <c r="AO15" s="67"/>
      <c r="AP15" s="65"/>
    </row>
    <row r="16" spans="1:66" ht="19.5" customHeight="1" x14ac:dyDescent="0.45">
      <c r="A16" s="4">
        <v>2</v>
      </c>
      <c r="B16" s="4">
        <v>6</v>
      </c>
      <c r="C16" s="18">
        <f>EDATE(C14,1)</f>
        <v>46113</v>
      </c>
      <c r="D16" s="18">
        <f t="shared" si="2"/>
        <v>45989</v>
      </c>
      <c r="E16" s="4" t="str">
        <f t="shared" si="0"/>
        <v>2026-04</v>
      </c>
      <c r="F16" s="2">
        <f ca="1">SUMIF($AL$18:$AM$49,E16,$AM$18:$AM$49)</f>
        <v>0</v>
      </c>
      <c r="G16" s="2">
        <f ca="1">SUMIF($AL$18:$AN$49,E16,$AN$18:$AN$49)</f>
        <v>0</v>
      </c>
      <c r="H16" s="2">
        <f ca="1">SUMIF($AL$18:$AO$49,E16,$AO$18:$AO$49)</f>
        <v>0</v>
      </c>
      <c r="I16" s="17">
        <f>IF(D16=D14,0,F16/(F16+H16))</f>
        <v>0</v>
      </c>
      <c r="J16" s="87"/>
      <c r="K16" s="86"/>
      <c r="L16" s="132" t="s">
        <v>47</v>
      </c>
      <c r="M16" s="133" t="str">
        <f>"実施状況（"&amp;YEAR(M18)&amp;"年～）"</f>
        <v>実施状況（2025年～）</v>
      </c>
      <c r="N16" s="133"/>
      <c r="O16" s="133"/>
      <c r="P16" s="133"/>
      <c r="Q16" s="133"/>
      <c r="R16" s="133"/>
      <c r="S16" s="134"/>
      <c r="T16" s="86"/>
      <c r="U16" s="86"/>
      <c r="V16" s="86"/>
      <c r="W16" s="81"/>
      <c r="X16" s="81"/>
      <c r="Y16" s="81"/>
      <c r="Z16" s="86"/>
      <c r="AA16" s="28"/>
      <c r="AB16" s="132" t="s">
        <v>47</v>
      </c>
      <c r="AC16" s="133" t="str">
        <f>"実施状況（"&amp;YEAR(AC18)&amp;"年～）"</f>
        <v>実施状況（2026年～）</v>
      </c>
      <c r="AD16" s="133"/>
      <c r="AE16" s="133"/>
      <c r="AF16" s="133"/>
      <c r="AG16" s="133"/>
      <c r="AH16" s="133"/>
      <c r="AI16" s="134"/>
      <c r="AJ16" s="65"/>
      <c r="AK16" s="65"/>
      <c r="AL16" s="65"/>
      <c r="AM16" s="64"/>
      <c r="AN16" s="64"/>
      <c r="AO16" s="64"/>
      <c r="AP16" s="68"/>
      <c r="AQ16" s="19"/>
      <c r="AS16" s="4">
        <v>7</v>
      </c>
      <c r="AT16" s="4">
        <f>U202</f>
        <v>0</v>
      </c>
    </row>
    <row r="17" spans="1:55" ht="19.5" customHeight="1" thickBot="1" x14ac:dyDescent="0.5">
      <c r="A17" s="4">
        <v>3</v>
      </c>
      <c r="B17" s="4">
        <v>7</v>
      </c>
      <c r="C17" s="18">
        <f t="shared" si="1"/>
        <v>46143</v>
      </c>
      <c r="D17" s="18">
        <f t="shared" si="2"/>
        <v>45989</v>
      </c>
      <c r="E17" s="4" t="str">
        <f t="shared" si="0"/>
        <v>2026-05</v>
      </c>
      <c r="F17" s="2">
        <f ca="1">SUMIF($V$58:$W$99,E17,$W$58:$W$99)+SUMIF($AL$18:$AM$49,E17,$AM$18:$AM$49)</f>
        <v>0</v>
      </c>
      <c r="G17" s="2">
        <f ca="1">SUMIF($V$58:$X$99,E17,$X$58:$X$99)+SUMIF($AL$18:$AN$49,E17,$AN$18:$AN$49)</f>
        <v>0</v>
      </c>
      <c r="H17" s="2">
        <f ca="1">SUMIF($V$58:$Y$99,E17,$Y$58:$Y$99)+SUMIF($AL$18:$AO$49,E17,$AO$18:$AO$49)</f>
        <v>0</v>
      </c>
      <c r="I17" s="17">
        <f t="shared" si="3"/>
        <v>0</v>
      </c>
      <c r="J17" s="87"/>
      <c r="K17" s="135" t="s">
        <v>48</v>
      </c>
      <c r="L17" s="136"/>
      <c r="M17" s="137" t="s">
        <v>49</v>
      </c>
      <c r="N17" s="137" t="s">
        <v>50</v>
      </c>
      <c r="O17" s="137" t="s">
        <v>51</v>
      </c>
      <c r="P17" s="137" t="s">
        <v>52</v>
      </c>
      <c r="Q17" s="137" t="s">
        <v>53</v>
      </c>
      <c r="R17" s="138" t="s">
        <v>54</v>
      </c>
      <c r="S17" s="139" t="s">
        <v>55</v>
      </c>
      <c r="T17" s="135" t="s">
        <v>47</v>
      </c>
      <c r="U17" s="86" t="s">
        <v>56</v>
      </c>
      <c r="V17" s="86" t="s">
        <v>57</v>
      </c>
      <c r="W17" s="140" t="s">
        <v>38</v>
      </c>
      <c r="X17" s="140" t="s">
        <v>39</v>
      </c>
      <c r="Y17" s="140" t="s">
        <v>40</v>
      </c>
      <c r="Z17" s="135"/>
      <c r="AA17" s="62" t="s">
        <v>48</v>
      </c>
      <c r="AB17" s="136"/>
      <c r="AC17" s="137" t="s">
        <v>49</v>
      </c>
      <c r="AD17" s="137" t="s">
        <v>50</v>
      </c>
      <c r="AE17" s="137" t="s">
        <v>51</v>
      </c>
      <c r="AF17" s="137" t="s">
        <v>52</v>
      </c>
      <c r="AG17" s="137" t="s">
        <v>53</v>
      </c>
      <c r="AH17" s="138" t="s">
        <v>54</v>
      </c>
      <c r="AI17" s="139" t="s">
        <v>55</v>
      </c>
      <c r="AJ17" s="68" t="s">
        <v>47</v>
      </c>
      <c r="AK17" s="65" t="s">
        <v>56</v>
      </c>
      <c r="AL17" s="65" t="s">
        <v>57</v>
      </c>
      <c r="AM17" s="69" t="s">
        <v>38</v>
      </c>
      <c r="AN17" s="69" t="s">
        <v>39</v>
      </c>
      <c r="AO17" s="69" t="s">
        <v>40</v>
      </c>
      <c r="AP17" s="68"/>
      <c r="AQ17" s="19"/>
      <c r="AS17" s="4">
        <v>8</v>
      </c>
      <c r="AT17" s="4">
        <f>AK202</f>
        <v>0</v>
      </c>
    </row>
    <row r="18" spans="1:55" ht="19.5" customHeight="1" x14ac:dyDescent="0.45">
      <c r="A18" s="4">
        <v>4</v>
      </c>
      <c r="B18" s="4">
        <v>8</v>
      </c>
      <c r="C18" s="18">
        <f t="shared" si="1"/>
        <v>46174</v>
      </c>
      <c r="D18" s="18">
        <f t="shared" si="2"/>
        <v>45989</v>
      </c>
      <c r="E18" s="4" t="str">
        <f t="shared" si="0"/>
        <v>2026-06</v>
      </c>
      <c r="F18" s="2">
        <f ca="1">SUMIF($V$58:$W$99,E18,$W$58:$W$99)+SUMIF($AL$18:$AM$49,E18,$AM$18:$AM$49)</f>
        <v>0</v>
      </c>
      <c r="G18" s="2">
        <f ca="1">SUMIF($V$58:$X$99,E18,$X$58:$X$99)+SUMIF($AL$18:$AN$49,E18,$AN$18:$AN$49)</f>
        <v>0</v>
      </c>
      <c r="H18" s="2">
        <f ca="1">SUMIF($V$58:$Y$99,E18,$Y$58:$Y$99)+SUMIF($AL$18:$AO$49,E18,$AO$18:$AO$49)</f>
        <v>0</v>
      </c>
      <c r="I18" s="17">
        <f t="shared" si="3"/>
        <v>0</v>
      </c>
      <c r="J18" s="135"/>
      <c r="K18" s="135"/>
      <c r="L18" s="132">
        <v>1</v>
      </c>
      <c r="M18" s="141">
        <f>N8-WEEKDAY(N8,2)+1</f>
        <v>45957</v>
      </c>
      <c r="N18" s="141">
        <f t="shared" ref="N18:S18" si="4">M18+1</f>
        <v>45958</v>
      </c>
      <c r="O18" s="141">
        <f t="shared" si="4"/>
        <v>45959</v>
      </c>
      <c r="P18" s="141">
        <f t="shared" si="4"/>
        <v>45960</v>
      </c>
      <c r="Q18" s="141">
        <f t="shared" si="4"/>
        <v>45961</v>
      </c>
      <c r="R18" s="142">
        <f t="shared" si="4"/>
        <v>45962</v>
      </c>
      <c r="S18" s="143">
        <f t="shared" si="4"/>
        <v>45963</v>
      </c>
      <c r="T18" s="135">
        <f>COUNTIF(M19:S19,"★")</f>
        <v>0</v>
      </c>
      <c r="U18" s="135"/>
      <c r="V18" s="135" t="str">
        <f>TEXT(N8,"YYYY-MM")</f>
        <v>2025-11</v>
      </c>
      <c r="W18" s="140" cm="1">
        <f t="array" ref="W18">SUMPRODUCT((M18:S18&gt;=$N$8)*(M18:S18 &lt;= $N$9)*(TEXT(M18:S18,"yyyy-mm")=V18)*(M19:S19 = "●"))</f>
        <v>0</v>
      </c>
      <c r="X18" s="140" cm="1">
        <f t="array" ref="X18">SUMPRODUCT((R18:S18&gt;=$N$8)*(R18:S18 &lt;= $N$9)*(TEXT(R18:S18,"yyyy-mm")=V18)*(R19:S19 = "▲"))</f>
        <v>0</v>
      </c>
      <c r="Y18" s="140" cm="1">
        <f t="array" ref="Y18">SUMPRODUCT((M18:S18&gt;=$N$8)*(M18:S18 &lt;= $N$9)*(TEXT(M18:S18,"yyyy-mm")=V18)*(M19:S19 = "★"))</f>
        <v>0</v>
      </c>
      <c r="Z18" s="135"/>
      <c r="AA18" s="135"/>
      <c r="AB18" s="132">
        <v>17</v>
      </c>
      <c r="AC18" s="141">
        <f>S48+1</f>
        <v>46069</v>
      </c>
      <c r="AD18" s="141">
        <f t="shared" ref="AD18:AI18" si="5">AC18+1</f>
        <v>46070</v>
      </c>
      <c r="AE18" s="141">
        <f t="shared" si="5"/>
        <v>46071</v>
      </c>
      <c r="AF18" s="141">
        <f t="shared" si="5"/>
        <v>46072</v>
      </c>
      <c r="AG18" s="141">
        <f t="shared" si="5"/>
        <v>46073</v>
      </c>
      <c r="AH18" s="142">
        <f t="shared" si="5"/>
        <v>46074</v>
      </c>
      <c r="AI18" s="143">
        <f t="shared" si="5"/>
        <v>46075</v>
      </c>
      <c r="AJ18" s="68">
        <f t="shared" ref="AJ18" si="6">COUNTIF(AC19:AI19,"★")</f>
        <v>0</v>
      </c>
      <c r="AK18" s="68"/>
      <c r="AL18" s="68" t="str">
        <f>TEXT(AC18,"YYYY-MM")</f>
        <v>2026-02</v>
      </c>
      <c r="AM18" s="69" cm="1">
        <f t="array" ref="AM18">SUMPRODUCT((AC18:AI18&gt;=$N$8)*(AC18:AI18 &lt;= $N$9)*(TEXT(AC18:AI18,"yyyy-mm")=AL18)*(AC19:AI19 = "●"))</f>
        <v>0</v>
      </c>
      <c r="AN18" s="69" cm="1">
        <f t="array" ref="AN18">SUMPRODUCT((AH18:AI18&gt;=$N$8)*(AH18:AI18 &lt;= $N$9)*(TEXT(AH18:AI18,"yyyy-mm")=AL18)*(AH19:AI19 = "▲"))</f>
        <v>0</v>
      </c>
      <c r="AO18" s="69" cm="1">
        <f t="array" ref="AO18">SUMPRODUCT((AC18:AI18&gt;=$N$8)*(AC18:AI18 &lt;= $N$9)*(TEXT(AC18:AI18,"yyyy-mm")=AL18)*(AC19:AI19 = "★"))</f>
        <v>0</v>
      </c>
      <c r="AP18" s="68"/>
      <c r="AQ18" s="19"/>
      <c r="AT18" s="17" t="e">
        <f>AVERAGEIF(AT9:AT17,"&gt;0")</f>
        <v>#DIV/0!</v>
      </c>
    </row>
    <row r="19" spans="1:55" s="8" customFormat="1" ht="19.5" customHeight="1" thickBot="1" x14ac:dyDescent="0.5">
      <c r="A19" s="4">
        <v>1</v>
      </c>
      <c r="B19" s="4">
        <v>9</v>
      </c>
      <c r="C19" s="18">
        <f t="shared" si="1"/>
        <v>46204</v>
      </c>
      <c r="D19" s="18">
        <f t="shared" si="2"/>
        <v>45989</v>
      </c>
      <c r="E19" s="4" t="str">
        <f t="shared" si="0"/>
        <v>2026-07</v>
      </c>
      <c r="F19" s="2">
        <f ca="1">SUMIF($AL$18:$AM$49,E19,$AM$18:$AM$49)+SUMIF($V$58:$W$99,E19,$W$58:$W$99)</f>
        <v>0</v>
      </c>
      <c r="G19" s="2">
        <f ca="1">SUMIF($AL$18:$AN$49,E19,$AN$18:$AN$49)+SUMIF($V$58:$X$99,E19,$X$58:$X$99)</f>
        <v>0</v>
      </c>
      <c r="H19" s="2">
        <f ca="1">SUMIF($AL$18:$AO$49,E19,$AO$18:$AO$49)+SUMIF($V$58:$Y$99,E19,$Y$58:$Y$99)</f>
        <v>0</v>
      </c>
      <c r="I19" s="17">
        <f t="shared" si="3"/>
        <v>0</v>
      </c>
      <c r="J19" s="135"/>
      <c r="K19" s="135" t="str">
        <f>IF(U19&gt;=0.285,"OK","NG")</f>
        <v>NG</v>
      </c>
      <c r="L19" s="136"/>
      <c r="M19" s="144"/>
      <c r="N19" s="144"/>
      <c r="O19" s="144"/>
      <c r="P19" s="144"/>
      <c r="Q19" s="144"/>
      <c r="R19" s="145"/>
      <c r="S19" s="146"/>
      <c r="T19" s="135">
        <f>COUNTIF(M19:S19,"●")</f>
        <v>0</v>
      </c>
      <c r="U19" s="147">
        <f>IF(COUNTA(M19:S19)=0,-1,IF(OR(COUNTIF(M19:S19,"▲")&gt;6,AND(M18&lt;$N$9,$N$9&lt;S18)),0.285,IF(T18+T19=0,0,T19/(T19+T18))))</f>
        <v>-1</v>
      </c>
      <c r="V19" s="135" t="str">
        <f>TEXT(S18,"YYYY-MM")</f>
        <v>2025-11</v>
      </c>
      <c r="W19" s="140" cm="1">
        <f t="array" ref="W19">IF(V19=V18,0,SUMPRODUCT((M18:S18&gt;=$N$8)*(M18:S18 &lt;= $N$9)*(TEXT(M18:S18,"yyyy-mm")=V19)*(M19:S19 = "●")))</f>
        <v>0</v>
      </c>
      <c r="X19" s="140" cm="1">
        <f t="array" ref="X19">IF(V19=V18,0,SUMPRODUCT((M18:S18&gt;=$N$8)*(M18:S18 &lt;= $N$9)*(TEXT(M18:S18,"yyyy-mm")=V19)*(M19:S19 = "▲")))</f>
        <v>0</v>
      </c>
      <c r="Y19" s="140" cm="1">
        <f t="array" ref="Y19">IF(V19=V18,0,SUMPRODUCT((M18:S18&gt;=$N$8)*(M18:S18 &lt;= $N$9)*(TEXT(M18:S18,"yyyy-mm")=V19)*(M19:S19 = "★")))</f>
        <v>0</v>
      </c>
      <c r="Z19" s="135"/>
      <c r="AA19" s="135" t="str">
        <f>IF(AK19&gt;=0.285,"OK","NG")</f>
        <v>NG</v>
      </c>
      <c r="AB19" s="136"/>
      <c r="AC19" s="144"/>
      <c r="AD19" s="144"/>
      <c r="AE19" s="144"/>
      <c r="AF19" s="144"/>
      <c r="AG19" s="144"/>
      <c r="AH19" s="145"/>
      <c r="AI19" s="146"/>
      <c r="AJ19" s="68">
        <f t="shared" ref="AJ19" si="7">COUNTIF(AC19:AI19,"●")</f>
        <v>0</v>
      </c>
      <c r="AK19" s="70">
        <f>IF(COUNTA(AC19:AI19)=0,-1,IF(OR(COUNTIF(AC19:AI19,"▲")&gt;6,AND(AC18&lt;$N$9,$N$9&lt;AI18)),0.285,IF(AJ18+AJ19=0,0,AJ19/(AJ19+AJ18))))</f>
        <v>-1</v>
      </c>
      <c r="AL19" s="68" t="str">
        <f>TEXT(AI18,"YYYY-MM")</f>
        <v>2026-02</v>
      </c>
      <c r="AM19" s="69" cm="1">
        <f t="array" ref="AM19">IF(AL19=AL18,0,SUMPRODUCT((AC18:AI18&gt;=$N$8)*(AC18:AI18 &lt;= $N$9)*(TEXT(AC18:AI18,"yyyy-mm")=AL19)*(AC19:AI19 = "●")))</f>
        <v>0</v>
      </c>
      <c r="AN19" s="69" cm="1">
        <f t="array" ref="AN19">IF(AL19=AL18,0,SUMPRODUCT((AC18:AI18&gt;=$N$8)*(AC18:AI18 &lt;= $N$9)*(TEXT(AC18:AI18,"yyyy-mm")=AL19)*(AC19:AI19 = "▲")))</f>
        <v>0</v>
      </c>
      <c r="AO19" s="69" cm="1">
        <f t="array" ref="AO19">IF(AL19=AL18,0,SUMPRODUCT((AC18:AI18&gt;=$N$8)*(AC18:AI18 &lt;= $N$9)*(TEXT(AC18:AI18,"yyyy-mm")=AL19)*(AC19:AI19 = "★")))</f>
        <v>0</v>
      </c>
      <c r="AP19" s="68"/>
      <c r="AQ19" s="19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3"/>
    </row>
    <row r="20" spans="1:55" s="8" customFormat="1" ht="19.5" customHeight="1" x14ac:dyDescent="0.45">
      <c r="A20" s="4">
        <v>2</v>
      </c>
      <c r="B20" s="4">
        <v>10</v>
      </c>
      <c r="C20" s="18">
        <f t="shared" si="1"/>
        <v>46235</v>
      </c>
      <c r="D20" s="18">
        <f t="shared" si="2"/>
        <v>45989</v>
      </c>
      <c r="E20" s="4" t="str">
        <f t="shared" si="0"/>
        <v>2026-08</v>
      </c>
      <c r="F20" s="2">
        <f ca="1">SUMIF($V$58:$W$99,E20,$W$58:$W$99)</f>
        <v>0</v>
      </c>
      <c r="G20" s="2">
        <f ca="1">SUMIF($V$58:$X$99,E20,$X$58:$X$99)</f>
        <v>0</v>
      </c>
      <c r="H20" s="2">
        <f ca="1">SUMIF($V$58:$Y$99,E20,$Y$58:$Y$99)</f>
        <v>0</v>
      </c>
      <c r="I20" s="17">
        <f t="shared" si="3"/>
        <v>0</v>
      </c>
      <c r="J20" s="135"/>
      <c r="K20" s="135"/>
      <c r="L20" s="132">
        <v>2</v>
      </c>
      <c r="M20" s="141">
        <f>S18+1</f>
        <v>45964</v>
      </c>
      <c r="N20" s="141">
        <f>M20+1</f>
        <v>45965</v>
      </c>
      <c r="O20" s="141">
        <f t="shared" ref="O20:Q20" si="8">N20+1</f>
        <v>45966</v>
      </c>
      <c r="P20" s="141">
        <f t="shared" si="8"/>
        <v>45967</v>
      </c>
      <c r="Q20" s="141">
        <f t="shared" si="8"/>
        <v>45968</v>
      </c>
      <c r="R20" s="142">
        <f>Q20+1</f>
        <v>45969</v>
      </c>
      <c r="S20" s="143">
        <f>R20+1</f>
        <v>45970</v>
      </c>
      <c r="T20" s="135">
        <f t="shared" ref="T20" si="9">COUNTIF(M21:S21,"★")</f>
        <v>0</v>
      </c>
      <c r="U20" s="135"/>
      <c r="V20" s="135" t="str">
        <f>TEXT(M20,"YYYY-MM")</f>
        <v>2025-11</v>
      </c>
      <c r="W20" s="140" cm="1">
        <f t="array" ref="W20">SUMPRODUCT((M20:S20&gt;=$N$8)*(M20:S20 &lt;= $N$9)*(TEXT(M20:S20,"yyyy-mm")=V20)*(M21:S21 = "●"))</f>
        <v>0</v>
      </c>
      <c r="X20" s="140" cm="1">
        <f t="array" ref="X20">SUMPRODUCT((R20:S20&gt;=$N$8)*(R20:S20 &lt;= $N$9)*(TEXT(R20:S20,"yyyy-mm")=V20)*(R21:S21 = "▲"))</f>
        <v>0</v>
      </c>
      <c r="Y20" s="140" cm="1">
        <f t="array" ref="Y20">SUMPRODUCT((M20:S20&gt;=$N$8)*(M20:S20 &lt;= $N$9)*(TEXT(M20:S20,"yyyy-mm")=V20)*(M21:S21 = "★"))</f>
        <v>0</v>
      </c>
      <c r="Z20" s="135"/>
      <c r="AA20" s="135"/>
      <c r="AB20" s="132">
        <v>18</v>
      </c>
      <c r="AC20" s="141">
        <f>AI18+1</f>
        <v>46076</v>
      </c>
      <c r="AD20" s="141">
        <f t="shared" ref="AD20:AI20" si="10">AC20+1</f>
        <v>46077</v>
      </c>
      <c r="AE20" s="141">
        <f t="shared" si="10"/>
        <v>46078</v>
      </c>
      <c r="AF20" s="141">
        <f t="shared" si="10"/>
        <v>46079</v>
      </c>
      <c r="AG20" s="141">
        <f t="shared" si="10"/>
        <v>46080</v>
      </c>
      <c r="AH20" s="142">
        <f t="shared" si="10"/>
        <v>46081</v>
      </c>
      <c r="AI20" s="143">
        <f t="shared" si="10"/>
        <v>46082</v>
      </c>
      <c r="AJ20" s="68">
        <f t="shared" ref="AJ20" si="11">COUNTIF(AC21:AI21,"★")</f>
        <v>0</v>
      </c>
      <c r="AK20" s="68"/>
      <c r="AL20" s="68" t="str">
        <f>TEXT(AC20,"YYYY-MM")</f>
        <v>2026-02</v>
      </c>
      <c r="AM20" s="69" cm="1">
        <f t="array" ref="AM20">SUMPRODUCT((AC20:AI20&gt;=$N$8)*(AC20:AI20 &lt;= $N$9)*(TEXT(AC20:AI20,"yyyy-mm")=AL20)*(AC21:AI21 = "●"))</f>
        <v>0</v>
      </c>
      <c r="AN20" s="69" cm="1">
        <f t="array" ref="AN20">SUMPRODUCT((AH20:AI20&gt;=$N$8)*(AH20:AI20 &lt;= $N$9)*(TEXT(AH20:AI20,"yyyy-mm")=AL20)*(AH21:AI21 = "▲"))</f>
        <v>0</v>
      </c>
      <c r="AO20" s="69" cm="1">
        <f t="array" ref="AO20">SUMPRODUCT((AC20:AI20&gt;=$N$8)*(AC20:AI20 &lt;= $N$9)*(TEXT(AC20:AI20,"yyyy-mm")=AL20)*(AC21:AI21 = "★"))</f>
        <v>0</v>
      </c>
      <c r="AP20" s="68"/>
      <c r="AQ20" s="19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3"/>
    </row>
    <row r="21" spans="1:55" s="8" customFormat="1" ht="19.5" customHeight="1" thickBot="1" x14ac:dyDescent="0.5">
      <c r="A21" s="4">
        <v>3</v>
      </c>
      <c r="B21" s="4">
        <v>11</v>
      </c>
      <c r="C21" s="18">
        <f t="shared" si="1"/>
        <v>46266</v>
      </c>
      <c r="D21" s="18">
        <f t="shared" si="2"/>
        <v>45989</v>
      </c>
      <c r="E21" s="4" t="str">
        <f t="shared" si="0"/>
        <v>2026-09</v>
      </c>
      <c r="F21" s="2">
        <f ca="1">SUMIF($V$58:$W$99,E21,$W$58:$W$99)</f>
        <v>0</v>
      </c>
      <c r="G21" s="2">
        <f ca="1">SUMIF($V$58:$X$99,E21,$X$58:$X$99)</f>
        <v>0</v>
      </c>
      <c r="H21" s="2">
        <f ca="1">SUMIF($V$58:$Y$99,E21,$Y$58:$Y$99)</f>
        <v>0</v>
      </c>
      <c r="I21" s="17">
        <f t="shared" si="3"/>
        <v>0</v>
      </c>
      <c r="J21" s="135"/>
      <c r="K21" s="135" t="str">
        <f t="shared" ref="K21" si="12">IF(U21&gt;=0.285,"OK","NG")</f>
        <v>NG</v>
      </c>
      <c r="L21" s="136"/>
      <c r="M21" s="144"/>
      <c r="N21" s="144"/>
      <c r="O21" s="144"/>
      <c r="P21" s="144"/>
      <c r="Q21" s="144"/>
      <c r="R21" s="145"/>
      <c r="S21" s="146"/>
      <c r="T21" s="135">
        <f t="shared" ref="T21" si="13">COUNTIF(M21:S21,"●")</f>
        <v>0</v>
      </c>
      <c r="U21" s="147">
        <f t="shared" ref="U21" si="14">IF(COUNTA(M21:S21)=0,-1,IF(OR(COUNTIF(M21:S21,"▲")&gt;6,AND(M20&lt;$N$9,$N$9&lt;S20)),0.285,IF(T20+T21=0,0,T21/(T21+T20))))</f>
        <v>-1</v>
      </c>
      <c r="V21" s="135" t="str">
        <f>TEXT(S20,"YYYY-MM")</f>
        <v>2025-11</v>
      </c>
      <c r="W21" s="140" cm="1">
        <f t="array" ref="W21">IF(V21=V20,0,SUMPRODUCT((M20:S20&gt;=$N$8)*(M20:S20 &lt;= $N$9)*(TEXT(M20:S20,"yyyy-mm")=V21)*(M21:S21 = "●")))</f>
        <v>0</v>
      </c>
      <c r="X21" s="140" cm="1">
        <f t="array" ref="X21">IF(V21=V20,0,SUMPRODUCT((M20:S20&gt;=$N$8)*(M20:S20 &lt;= $N$9)*(TEXT(M20:S20,"yyyy-mm")=V21)*(M21:S21 = "▲")))</f>
        <v>0</v>
      </c>
      <c r="Y21" s="140" cm="1">
        <f t="array" ref="Y21">IF(V21=V20,0,SUMPRODUCT((M20:S20&gt;=$N$8)*(M20:S20 &lt;= $N$9)*(TEXT(M20:S20,"yyyy-mm")=V21)*(M21:S21 = "★")))</f>
        <v>0</v>
      </c>
      <c r="Z21" s="135"/>
      <c r="AA21" s="135" t="str">
        <f t="shared" ref="AA21" si="15">IF(AK21&gt;=0.285,"OK","NG")</f>
        <v>NG</v>
      </c>
      <c r="AB21" s="136"/>
      <c r="AC21" s="144"/>
      <c r="AD21" s="144"/>
      <c r="AE21" s="144"/>
      <c r="AF21" s="144"/>
      <c r="AG21" s="144"/>
      <c r="AH21" s="145"/>
      <c r="AI21" s="146"/>
      <c r="AJ21" s="68">
        <f t="shared" ref="AJ21" si="16">COUNTIF(AC21:AI21,"●")</f>
        <v>0</v>
      </c>
      <c r="AK21" s="70">
        <f t="shared" ref="AK21" si="17">IF(COUNTA(AC21:AI21)=0,-1,IF(OR(COUNTIF(AC21:AI21,"▲")&gt;6,AND(AC20&lt;$N$9,$N$9&lt;AI20)),0.285,IF(AJ20+AJ21=0,0,AJ21/(AJ21+AJ20))))</f>
        <v>-1</v>
      </c>
      <c r="AL21" s="68" t="str">
        <f>TEXT(AI20,"YYYY-MM")</f>
        <v>2026-03</v>
      </c>
      <c r="AM21" s="69" cm="1">
        <f t="array" ref="AM21">IF(AL21=AL20,0,SUMPRODUCT((AC20:AI20&gt;=$N$8)*(AC20:AI20 &lt;= $N$9)*(TEXT(AC20:AI20,"yyyy-mm")=AL21)*(AC21:AI21 = "●")))</f>
        <v>0</v>
      </c>
      <c r="AN21" s="69" cm="1">
        <f t="array" ref="AN21">IF(AL21=AL20,0,SUMPRODUCT((AC20:AI20&gt;=$N$8)*(AC20:AI20 &lt;= $N$9)*(TEXT(AC20:AI20,"yyyy-mm")=AL21)*(AC21:AI21 = "▲")))</f>
        <v>0</v>
      </c>
      <c r="AO21" s="69" cm="1">
        <f t="array" ref="AO21">IF(AL21=AL20,0,SUMPRODUCT((AC20:AI20&gt;=$N$8)*(AC20:AI20 &lt;= $N$9)*(TEXT(AC20:AI20,"yyyy-mm")=AL21)*(AC21:AI21 = "★")))</f>
        <v>0</v>
      </c>
      <c r="AP21" s="68"/>
      <c r="AQ21" s="19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3"/>
    </row>
    <row r="22" spans="1:55" s="8" customFormat="1" ht="19.5" customHeight="1" x14ac:dyDescent="0.45">
      <c r="A22" s="4">
        <v>4</v>
      </c>
      <c r="B22" s="4">
        <v>12</v>
      </c>
      <c r="C22" s="18">
        <f t="shared" si="1"/>
        <v>46296</v>
      </c>
      <c r="D22" s="18">
        <f t="shared" si="2"/>
        <v>45989</v>
      </c>
      <c r="E22" s="4" t="str">
        <f t="shared" si="0"/>
        <v>2026-10</v>
      </c>
      <c r="F22" s="2">
        <f ca="1">SUMIF($AL$58:$AM$99,E22,$AM$58:$AM$99)+SUMIF($V$58:$W$99,E22,$W$58:$W$99)</f>
        <v>0</v>
      </c>
      <c r="G22" s="2">
        <f ca="1">SUMIF($AL$58:$AN$99,E22,$AN$58:$AN$99)+SUMIF($V$58:$X$99,E22,$X$58:$X$99)</f>
        <v>0</v>
      </c>
      <c r="H22" s="2">
        <f ca="1">SUMIF($AL$58:$AO$99,E22,$AO$58:$AO$99)+SUMIF($V$58:$Y$99,E22,$Y$58:$Y$99)</f>
        <v>0</v>
      </c>
      <c r="I22" s="17">
        <f t="shared" si="3"/>
        <v>0</v>
      </c>
      <c r="J22" s="135"/>
      <c r="K22" s="135"/>
      <c r="L22" s="132">
        <v>3</v>
      </c>
      <c r="M22" s="141">
        <f>S20+1</f>
        <v>45971</v>
      </c>
      <c r="N22" s="141">
        <f>M22+1</f>
        <v>45972</v>
      </c>
      <c r="O22" s="141">
        <f t="shared" ref="O22:Q22" si="18">N22+1</f>
        <v>45973</v>
      </c>
      <c r="P22" s="141">
        <f t="shared" si="18"/>
        <v>45974</v>
      </c>
      <c r="Q22" s="141">
        <f t="shared" si="18"/>
        <v>45975</v>
      </c>
      <c r="R22" s="142">
        <f>Q22+1</f>
        <v>45976</v>
      </c>
      <c r="S22" s="143">
        <f>R22+1</f>
        <v>45977</v>
      </c>
      <c r="T22" s="135">
        <f t="shared" ref="T22" si="19">COUNTIF(M23:S23,"★")</f>
        <v>0</v>
      </c>
      <c r="U22" s="135"/>
      <c r="V22" s="135" t="str">
        <f>TEXT(M22,"YYYY-MM")</f>
        <v>2025-11</v>
      </c>
      <c r="W22" s="140" cm="1">
        <f t="array" ref="W22">SUMPRODUCT((M22:S22&gt;=$N$8)*(M22:S22 &lt;= $N$9)*(TEXT(M22:S22,"yyyy-mm")=V22)*(M23:S23 = "●"))</f>
        <v>0</v>
      </c>
      <c r="X22" s="140" cm="1">
        <f t="array" ref="X22">SUMPRODUCT((R22:S22&gt;=$N$8)*(R22:S22 &lt;= $N$9)*(TEXT(R22:S22,"yyyy-mm")=V22)*(R23:S23 = "▲"))</f>
        <v>0</v>
      </c>
      <c r="Y22" s="140" cm="1">
        <f t="array" ref="Y22">SUMPRODUCT((M22:S22&gt;=$N$8)*(M22:S22 &lt;= $N$9)*(TEXT(M22:S22,"yyyy-mm")=V22)*(M23:S23 = "★"))</f>
        <v>0</v>
      </c>
      <c r="Z22" s="135"/>
      <c r="AA22" s="135"/>
      <c r="AB22" s="132">
        <v>19</v>
      </c>
      <c r="AC22" s="141">
        <f>AI20+1</f>
        <v>46083</v>
      </c>
      <c r="AD22" s="141">
        <f t="shared" ref="AD22:AI22" si="20">AC22+1</f>
        <v>46084</v>
      </c>
      <c r="AE22" s="141">
        <f t="shared" si="20"/>
        <v>46085</v>
      </c>
      <c r="AF22" s="141">
        <f t="shared" si="20"/>
        <v>46086</v>
      </c>
      <c r="AG22" s="141">
        <f t="shared" si="20"/>
        <v>46087</v>
      </c>
      <c r="AH22" s="142">
        <f t="shared" si="20"/>
        <v>46088</v>
      </c>
      <c r="AI22" s="143">
        <f t="shared" si="20"/>
        <v>46089</v>
      </c>
      <c r="AJ22" s="68">
        <f t="shared" ref="AJ22" si="21">COUNTIF(AC23:AI23,"★")</f>
        <v>0</v>
      </c>
      <c r="AK22" s="68"/>
      <c r="AL22" s="68" t="str">
        <f>TEXT(AC22,"YYYY-MM")</f>
        <v>2026-03</v>
      </c>
      <c r="AM22" s="69" cm="1">
        <f t="array" ref="AM22">SUMPRODUCT((AC22:AI22&gt;=$N$8)*(AC22:AI22 &lt;= $N$9)*(TEXT(AC22:AI22,"yyyy-mm")=AL22)*(AC23:AI23 = "●"))</f>
        <v>0</v>
      </c>
      <c r="AN22" s="69" cm="1">
        <f t="array" ref="AN22">SUMPRODUCT((AH22:AI22&gt;=$N$8)*(AH22:AI22 &lt;= $N$9)*(TEXT(AH22:AI22,"yyyy-mm")=AL22)*(AH23:AI23 = "▲"))</f>
        <v>0</v>
      </c>
      <c r="AO22" s="69" cm="1">
        <f t="array" ref="AO22">SUMPRODUCT((AC22:AI22&gt;=$N$8)*(AC22:AI22 &lt;= $N$9)*(TEXT(AC22:AI22,"yyyy-mm")=AL22)*(AC23:AI23 = "★"))</f>
        <v>0</v>
      </c>
      <c r="AP22" s="68"/>
      <c r="AQ22" s="19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3"/>
    </row>
    <row r="23" spans="1:55" s="8" customFormat="1" ht="19.5" customHeight="1" thickBot="1" x14ac:dyDescent="0.5">
      <c r="A23" s="4">
        <v>5</v>
      </c>
      <c r="B23" s="4">
        <v>13</v>
      </c>
      <c r="C23" s="18">
        <f t="shared" si="1"/>
        <v>46327</v>
      </c>
      <c r="D23" s="18">
        <f t="shared" si="2"/>
        <v>45989</v>
      </c>
      <c r="E23" s="4" t="str">
        <f t="shared" si="0"/>
        <v>2026-11</v>
      </c>
      <c r="F23" s="2">
        <f ca="1">SUMIF($AL$58:$AM$99,E23,$AM$58:$AM$99)+SUMIF($V$58:$W$99,E23,$W$58:$W$99)</f>
        <v>0</v>
      </c>
      <c r="G23" s="2">
        <f ca="1">SUMIF($AL$58:$AN$99,E23,$AN$58:$AN$99)+SUMIF($V$58:$X$99,E23,$X$58:$X$99)</f>
        <v>0</v>
      </c>
      <c r="H23" s="2">
        <f ca="1">SUMIF($AL$58:$AO$99,E23,$AO$58:$AO$99)+SUMIF($V$58:$Y$99,E23,$Y$58:$Y$99)</f>
        <v>0</v>
      </c>
      <c r="I23" s="17">
        <f t="shared" si="3"/>
        <v>0</v>
      </c>
      <c r="J23" s="135"/>
      <c r="K23" s="135" t="str">
        <f t="shared" ref="K23" si="22">IF(U23&gt;=0.285,"OK","NG")</f>
        <v>NG</v>
      </c>
      <c r="L23" s="136"/>
      <c r="M23" s="144"/>
      <c r="N23" s="144"/>
      <c r="O23" s="144"/>
      <c r="P23" s="144"/>
      <c r="Q23" s="144"/>
      <c r="R23" s="145"/>
      <c r="S23" s="146"/>
      <c r="T23" s="135">
        <f t="shared" ref="T23" si="23">COUNTIF(M23:S23,"●")</f>
        <v>0</v>
      </c>
      <c r="U23" s="147">
        <f t="shared" ref="U23" si="24">IF(COUNTA(M23:S23)=0,-1,IF(OR(COUNTIF(M23:S23,"▲")&gt;6,AND(M22&lt;$N$9,$N$9&lt;S22)),0.285,IF(T22+T23=0,0,T23/(T23+T22))))</f>
        <v>-1</v>
      </c>
      <c r="V23" s="135" t="str">
        <f>TEXT(S22,"YYYY-MM")</f>
        <v>2025-11</v>
      </c>
      <c r="W23" s="140" cm="1">
        <f t="array" ref="W23">IF(V23=V22,0,SUMPRODUCT((M22:S22&gt;=$N$8)*(M22:S22 &lt;= $N$9)*(TEXT(M22:S22,"yyyy-mm")=V23)*(M23:S23 = "●")))</f>
        <v>0</v>
      </c>
      <c r="X23" s="140" cm="1">
        <f t="array" ref="X23">IF(V23=V22,0,SUMPRODUCT((M22:S22&gt;=$N$8)*(M22:S22 &lt;= $N$9)*(TEXT(M22:S22,"yyyy-mm")=V23)*(M23:S23 = "▲")))</f>
        <v>0</v>
      </c>
      <c r="Y23" s="140" cm="1">
        <f t="array" ref="Y23">IF(V23=V22,0,SUMPRODUCT((M22:S22&gt;=$N$8)*(M22:S22 &lt;= $N$9)*(TEXT(M22:S22,"yyyy-mm")=V23)*(M23:S23 = "★")))</f>
        <v>0</v>
      </c>
      <c r="Z23" s="135"/>
      <c r="AA23" s="135" t="str">
        <f t="shared" ref="AA23" si="25">IF(AK23&gt;=0.285,"OK","NG")</f>
        <v>NG</v>
      </c>
      <c r="AB23" s="136"/>
      <c r="AC23" s="144"/>
      <c r="AD23" s="144"/>
      <c r="AE23" s="144"/>
      <c r="AF23" s="144"/>
      <c r="AG23" s="144"/>
      <c r="AH23" s="145"/>
      <c r="AI23" s="146"/>
      <c r="AJ23" s="68">
        <f t="shared" ref="AJ23" si="26">COUNTIF(AC23:AI23,"●")</f>
        <v>0</v>
      </c>
      <c r="AK23" s="70">
        <f t="shared" ref="AK23" si="27">IF(COUNTA(AC23:AI23)=0,-1,IF(OR(COUNTIF(AC23:AI23,"▲")&gt;6,AND(AC22&lt;$N$9,$N$9&lt;AI22)),0.285,IF(AJ22+AJ23=0,0,AJ23/(AJ23+AJ22))))</f>
        <v>-1</v>
      </c>
      <c r="AL23" s="68" t="str">
        <f>TEXT(AI22,"YYYY-MM")</f>
        <v>2026-03</v>
      </c>
      <c r="AM23" s="69" cm="1">
        <f t="array" ref="AM23">IF(AL23=AL22,0,SUMPRODUCT((AC22:AI22&gt;=$N$8)*(AC22:AI22 &lt;= $N$9)*(TEXT(AC22:AI22,"yyyy-mm")=AL23)*(AC23:AI23 = "●")))</f>
        <v>0</v>
      </c>
      <c r="AN23" s="69" cm="1">
        <f t="array" ref="AN23">IF(AL23=AL22,0,SUMPRODUCT((AC22:AI22&gt;=$N$8)*(AC22:AI22 &lt;= $N$9)*(TEXT(AC22:AI22,"yyyy-mm")=AL23)*(AC23:AI23 = "▲")))</f>
        <v>0</v>
      </c>
      <c r="AO23" s="69" cm="1">
        <f t="array" ref="AO23">IF(AL23=AL22,0,SUMPRODUCT((AC22:AI22&gt;=$N$8)*(AC22:AI22 &lt;= $N$9)*(TEXT(AC22:AI22,"yyyy-mm")=AL23)*(AC23:AI23 = "★")))</f>
        <v>0</v>
      </c>
      <c r="AP23" s="68"/>
      <c r="AQ23" s="19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3"/>
    </row>
    <row r="24" spans="1:55" s="8" customFormat="1" ht="19.5" customHeight="1" x14ac:dyDescent="0.45">
      <c r="A24" s="4">
        <v>1</v>
      </c>
      <c r="B24" s="4">
        <v>14</v>
      </c>
      <c r="C24" s="18">
        <f t="shared" si="1"/>
        <v>46357</v>
      </c>
      <c r="D24" s="18">
        <f t="shared" si="2"/>
        <v>45989</v>
      </c>
      <c r="E24" s="4" t="str">
        <f t="shared" si="0"/>
        <v>2026-12</v>
      </c>
      <c r="F24" s="2">
        <f ca="1">SUMIF($V$58:$W$99,E24,$W$58:$W$99)+SUMIF($AL$58:$AM$99,E24,$AM$58:$AM$99)</f>
        <v>0</v>
      </c>
      <c r="G24" s="2">
        <f ca="1">SUMIF($V$58:$X$99,E24,$X$58:$X$99)+SUMIF($AL$58:$AN$99,E24,$AN$58:$AN$99)</f>
        <v>0</v>
      </c>
      <c r="H24" s="2">
        <f ca="1">SUMIF($V$58:$Y$99,E24,$Y$58:$Y$99)+SUMIF($AL$58:$AO$99,E24,$AO$58:$AO$99)</f>
        <v>0</v>
      </c>
      <c r="I24" s="17">
        <f t="shared" si="3"/>
        <v>0</v>
      </c>
      <c r="J24" s="135"/>
      <c r="K24" s="135"/>
      <c r="L24" s="132">
        <v>4</v>
      </c>
      <c r="M24" s="141">
        <f>S22+1</f>
        <v>45978</v>
      </c>
      <c r="N24" s="141">
        <f>M24+1</f>
        <v>45979</v>
      </c>
      <c r="O24" s="141">
        <f t="shared" ref="O24:Q24" si="28">N24+1</f>
        <v>45980</v>
      </c>
      <c r="P24" s="141">
        <f t="shared" si="28"/>
        <v>45981</v>
      </c>
      <c r="Q24" s="141">
        <f t="shared" si="28"/>
        <v>45982</v>
      </c>
      <c r="R24" s="142">
        <f>Q24+1</f>
        <v>45983</v>
      </c>
      <c r="S24" s="143">
        <f>R24+1</f>
        <v>45984</v>
      </c>
      <c r="T24" s="135">
        <f t="shared" ref="T24" si="29">COUNTIF(M25:S25,"★")</f>
        <v>0</v>
      </c>
      <c r="U24" s="135"/>
      <c r="V24" s="135" t="str">
        <f>TEXT(M24,"YYYY-MM")</f>
        <v>2025-11</v>
      </c>
      <c r="W24" s="140" cm="1">
        <f t="array" ref="W24">SUMPRODUCT((M24:S24&gt;=$N$8)*(M24:S24 &lt;= $N$9)*(TEXT(M24:S24,"yyyy-mm")=V24)*(M25:S25 = "●"))</f>
        <v>0</v>
      </c>
      <c r="X24" s="140" cm="1">
        <f t="array" ref="X24">SUMPRODUCT((R24:S24&gt;=$N$8)*(R24:S24 &lt;= $N$9)*(TEXT(R24:S24,"yyyy-mm")=V24)*(R25:S25 = "▲"))</f>
        <v>0</v>
      </c>
      <c r="Y24" s="140" cm="1">
        <f t="array" ref="Y24">SUMPRODUCT((M24:S24&gt;=$N$8)*(M24:S24 &lt;= $N$9)*(TEXT(M24:S24,"yyyy-mm")=V24)*(M25:S25 = "★"))</f>
        <v>0</v>
      </c>
      <c r="Z24" s="135"/>
      <c r="AA24" s="135"/>
      <c r="AB24" s="132">
        <v>20</v>
      </c>
      <c r="AC24" s="141">
        <f>AI22+1</f>
        <v>46090</v>
      </c>
      <c r="AD24" s="141">
        <f t="shared" ref="AD24:AI24" si="30">AC24+1</f>
        <v>46091</v>
      </c>
      <c r="AE24" s="141">
        <f t="shared" si="30"/>
        <v>46092</v>
      </c>
      <c r="AF24" s="141">
        <f t="shared" si="30"/>
        <v>46093</v>
      </c>
      <c r="AG24" s="141">
        <f t="shared" si="30"/>
        <v>46094</v>
      </c>
      <c r="AH24" s="142">
        <f t="shared" si="30"/>
        <v>46095</v>
      </c>
      <c r="AI24" s="143">
        <f t="shared" si="30"/>
        <v>46096</v>
      </c>
      <c r="AJ24" s="68">
        <f t="shared" ref="AJ24" si="31">COUNTIF(AC25:AI25,"★")</f>
        <v>0</v>
      </c>
      <c r="AK24" s="68"/>
      <c r="AL24" s="68" t="str">
        <f>TEXT(AC24,"YYYY-MM")</f>
        <v>2026-03</v>
      </c>
      <c r="AM24" s="69" cm="1">
        <f t="array" ref="AM24">SUMPRODUCT((AC24:AI24&gt;=$N$8)*(AC24:AI24 &lt;= $N$9)*(TEXT(AC24:AI24,"yyyy-mm")=AL24)*(AC25:AI25 = "●"))</f>
        <v>0</v>
      </c>
      <c r="AN24" s="69" cm="1">
        <f t="array" ref="AN24">SUMPRODUCT((AH24:AI24&gt;=$N$8)*(AH24:AI24 &lt;= $N$9)*(TEXT(AH24:AI24,"yyyy-mm")=AL24)*(AH25:AI25 = "▲"))</f>
        <v>0</v>
      </c>
      <c r="AO24" s="69" cm="1">
        <f t="array" ref="AO24">SUMPRODUCT((AC24:AI24&gt;=$N$8)*(AC24:AI24 &lt;= $N$9)*(TEXT(AC24:AI24,"yyyy-mm")=AL24)*(AC25:AI25 = "★"))</f>
        <v>0</v>
      </c>
      <c r="AP24" s="68"/>
      <c r="AQ24" s="19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3"/>
    </row>
    <row r="25" spans="1:55" s="8" customFormat="1" ht="19.5" customHeight="1" thickBot="1" x14ac:dyDescent="0.5">
      <c r="A25" s="4">
        <v>2</v>
      </c>
      <c r="B25" s="4">
        <v>15</v>
      </c>
      <c r="C25" s="18">
        <f t="shared" si="1"/>
        <v>46388</v>
      </c>
      <c r="D25" s="18">
        <f t="shared" si="2"/>
        <v>45989</v>
      </c>
      <c r="E25" s="4" t="str">
        <f t="shared" si="0"/>
        <v>2027-01</v>
      </c>
      <c r="F25" s="2">
        <f ca="1">SUMIF($AL$58:$AM$99,E25,$AM$58:$AM$99)</f>
        <v>0</v>
      </c>
      <c r="G25" s="2">
        <f ca="1">SUMIF($AL$58:$AN$99,E25,$AN$58:$AN$99)</f>
        <v>0</v>
      </c>
      <c r="H25" s="2">
        <f ca="1">SUMIF($AL$58:$AO$99,E25,$AO$58:$AO$99)</f>
        <v>0</v>
      </c>
      <c r="I25" s="17">
        <f t="shared" si="3"/>
        <v>0</v>
      </c>
      <c r="J25" s="135"/>
      <c r="K25" s="135" t="str">
        <f t="shared" ref="K25" si="32">IF(U25&gt;=0.285,"OK","NG")</f>
        <v>NG</v>
      </c>
      <c r="L25" s="136"/>
      <c r="M25" s="144"/>
      <c r="N25" s="144"/>
      <c r="O25" s="144"/>
      <c r="P25" s="144"/>
      <c r="Q25" s="144"/>
      <c r="R25" s="145"/>
      <c r="S25" s="146"/>
      <c r="T25" s="135">
        <f t="shared" ref="T25" si="33">COUNTIF(M25:S25,"●")</f>
        <v>0</v>
      </c>
      <c r="U25" s="147">
        <f t="shared" ref="U25" si="34">IF(COUNTA(M25:S25)=0,-1,IF(OR(COUNTIF(M25:S25,"▲")&gt;6,AND(M24&lt;$N$9,$N$9&lt;S24)),0.285,IF(T24+T25=0,0,T25/(T25+T24))))</f>
        <v>-1</v>
      </c>
      <c r="V25" s="135" t="str">
        <f>TEXT(S24,"YYYY-MM")</f>
        <v>2025-11</v>
      </c>
      <c r="W25" s="140" cm="1">
        <f t="array" ref="W25">IF(V25=V24,0,SUMPRODUCT((M24:S24&gt;=$N$8)*(M24:S24 &lt;= $N$9)*(TEXT(M24:S24,"yyyy-mm")=V25)*(M25:S25 = "●")))</f>
        <v>0</v>
      </c>
      <c r="X25" s="140" cm="1">
        <f t="array" ref="X25">IF(V25=V24,0,SUMPRODUCT((M24:S24&gt;=$N$8)*(M24:S24 &lt;= $N$9)*(TEXT(M24:S24,"yyyy-mm")=V25)*(M25:S25 = "▲")))</f>
        <v>0</v>
      </c>
      <c r="Y25" s="140" cm="1">
        <f t="array" ref="Y25">IF(V25=V24,0,SUMPRODUCT((M24:S24&gt;=$N$8)*(M24:S24 &lt;= $N$9)*(TEXT(M24:S24,"yyyy-mm")=V25)*(M25:S25 = "★")))</f>
        <v>0</v>
      </c>
      <c r="Z25" s="135"/>
      <c r="AA25" s="135" t="str">
        <f t="shared" ref="AA25" si="35">IF(AK25&gt;=0.285,"OK","NG")</f>
        <v>NG</v>
      </c>
      <c r="AB25" s="136"/>
      <c r="AC25" s="144"/>
      <c r="AD25" s="144"/>
      <c r="AE25" s="144"/>
      <c r="AF25" s="144"/>
      <c r="AG25" s="144"/>
      <c r="AH25" s="145"/>
      <c r="AI25" s="146"/>
      <c r="AJ25" s="68">
        <f t="shared" ref="AJ25" si="36">COUNTIF(AC25:AI25,"●")</f>
        <v>0</v>
      </c>
      <c r="AK25" s="70">
        <f t="shared" ref="AK25" si="37">IF(COUNTA(AC25:AI25)=0,-1,IF(OR(COUNTIF(AC25:AI25,"▲")&gt;6,AND(AC24&lt;$N$9,$N$9&lt;AI24)),0.285,IF(AJ24+AJ25=0,0,AJ25/(AJ25+AJ24))))</f>
        <v>-1</v>
      </c>
      <c r="AL25" s="68" t="str">
        <f>TEXT(AI24,"YYYY-MM")</f>
        <v>2026-03</v>
      </c>
      <c r="AM25" s="69" cm="1">
        <f t="array" ref="AM25">IF(AL25=AL24,0,SUMPRODUCT((AC24:AI24&gt;=$N$8)*(AC24:AI24 &lt;= $N$9)*(TEXT(AC24:AI24,"yyyy-mm")=AL25)*(AC25:AI25 = "●")))</f>
        <v>0</v>
      </c>
      <c r="AN25" s="69" cm="1">
        <f t="array" ref="AN25">IF(AL25=AL24,0,SUMPRODUCT((AC24:AI24&gt;=$N$8)*(AC24:AI24 &lt;= $N$9)*(TEXT(AC24:AI24,"yyyy-mm")=AL25)*(AC25:AI25 = "▲")))</f>
        <v>0</v>
      </c>
      <c r="AO25" s="69" cm="1">
        <f t="array" ref="AO25">IF(AL25=AL24,0,SUMPRODUCT((AC24:AI24&gt;=$N$8)*(AC24:AI24 &lt;= $N$9)*(TEXT(AC24:AI24,"yyyy-mm")=AL25)*(AC25:AI25 = "★")))</f>
        <v>0</v>
      </c>
      <c r="AP25" s="68"/>
      <c r="AQ25" s="19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3"/>
    </row>
    <row r="26" spans="1:55" s="8" customFormat="1" ht="19.5" customHeight="1" x14ac:dyDescent="0.45">
      <c r="A26" s="4">
        <v>3</v>
      </c>
      <c r="B26" s="4">
        <v>16</v>
      </c>
      <c r="C26" s="18">
        <f t="shared" si="1"/>
        <v>46419</v>
      </c>
      <c r="D26" s="18">
        <f t="shared" si="2"/>
        <v>45989</v>
      </c>
      <c r="E26" s="4" t="str">
        <f t="shared" si="0"/>
        <v>2027-02</v>
      </c>
      <c r="F26" s="2">
        <f ca="1">SUMIF($AL$58:$AM$99,E26,$AM$58:$AM$99)</f>
        <v>0</v>
      </c>
      <c r="G26" s="2">
        <f ca="1">SUMIF($AL$58:$AN$99,E26,$AN$58:$AN$99)</f>
        <v>0</v>
      </c>
      <c r="H26" s="2">
        <f ca="1">SUMIF($AL$58:$AO$99,E26,$AO$58:$AO$99)</f>
        <v>0</v>
      </c>
      <c r="I26" s="17">
        <f t="shared" si="3"/>
        <v>0</v>
      </c>
      <c r="J26" s="135"/>
      <c r="K26" s="135"/>
      <c r="L26" s="132">
        <v>5</v>
      </c>
      <c r="M26" s="141">
        <f>S24+1</f>
        <v>45985</v>
      </c>
      <c r="N26" s="141">
        <f>M26+1</f>
        <v>45986</v>
      </c>
      <c r="O26" s="141">
        <f t="shared" ref="O26:Q26" si="38">N26+1</f>
        <v>45987</v>
      </c>
      <c r="P26" s="141">
        <f t="shared" si="38"/>
        <v>45988</v>
      </c>
      <c r="Q26" s="141">
        <f t="shared" si="38"/>
        <v>45989</v>
      </c>
      <c r="R26" s="142">
        <f>Q26+1</f>
        <v>45990</v>
      </c>
      <c r="S26" s="143">
        <f>R26+1</f>
        <v>45991</v>
      </c>
      <c r="T26" s="135">
        <f t="shared" ref="T26" si="39">COUNTIF(M27:S27,"★")</f>
        <v>0</v>
      </c>
      <c r="U26" s="135"/>
      <c r="V26" s="135" t="str">
        <f>TEXT(M26,"YYYY-MM")</f>
        <v>2025-11</v>
      </c>
      <c r="W26" s="140" cm="1">
        <f t="array" ref="W26">SUMPRODUCT((M26:S26&gt;=$N$8)*(M26:S26 &lt;= $N$9)*(TEXT(M26:S26,"yyyy-mm")=V26)*(M27:S27 = "●"))</f>
        <v>0</v>
      </c>
      <c r="X26" s="140" cm="1">
        <f t="array" ref="X26">SUMPRODUCT((R26:S26&gt;=$N$8)*(R26:S26 &lt;= $N$9)*(TEXT(R26:S26,"yyyy-mm")=V26)*(R27:S27 = "▲"))</f>
        <v>0</v>
      </c>
      <c r="Y26" s="140" cm="1">
        <f t="array" ref="Y26">SUMPRODUCT((M26:S26&gt;=$N$8)*(M26:S26 &lt;= $N$9)*(TEXT(M26:S26,"yyyy-mm")=V26)*(M27:S27 = "★"))</f>
        <v>0</v>
      </c>
      <c r="Z26" s="135"/>
      <c r="AA26" s="135"/>
      <c r="AB26" s="132">
        <v>21</v>
      </c>
      <c r="AC26" s="141">
        <f>AI24+1</f>
        <v>46097</v>
      </c>
      <c r="AD26" s="141">
        <f t="shared" ref="AD26:AI26" si="40">AC26+1</f>
        <v>46098</v>
      </c>
      <c r="AE26" s="141">
        <f t="shared" si="40"/>
        <v>46099</v>
      </c>
      <c r="AF26" s="141">
        <f t="shared" si="40"/>
        <v>46100</v>
      </c>
      <c r="AG26" s="141">
        <f t="shared" si="40"/>
        <v>46101</v>
      </c>
      <c r="AH26" s="142">
        <f t="shared" si="40"/>
        <v>46102</v>
      </c>
      <c r="AI26" s="143">
        <f t="shared" si="40"/>
        <v>46103</v>
      </c>
      <c r="AJ26" s="68">
        <f t="shared" ref="AJ26" si="41">COUNTIF(AC27:AI27,"★")</f>
        <v>0</v>
      </c>
      <c r="AK26" s="68"/>
      <c r="AL26" s="68" t="str">
        <f>TEXT(AC26,"YYYY-MM")</f>
        <v>2026-03</v>
      </c>
      <c r="AM26" s="69" cm="1">
        <f t="array" ref="AM26">SUMPRODUCT((AC26:AI26&gt;=$N$8)*(AC26:AI26 &lt;= $N$9)*(TEXT(AC26:AI26,"yyyy-mm")=AL26)*(AC27:AI27 = "●"))</f>
        <v>0</v>
      </c>
      <c r="AN26" s="69" cm="1">
        <f t="array" ref="AN26">SUMPRODUCT((AH26:AI26&gt;=$N$8)*(AH26:AI26 &lt;= $N$9)*(TEXT(AH26:AI26,"yyyy-mm")=AL26)*(AH27:AI27 = "▲"))</f>
        <v>0</v>
      </c>
      <c r="AO26" s="69" cm="1">
        <f t="array" ref="AO26">SUMPRODUCT((AC26:AI26&gt;=$N$8)*(AC26:AI26 &lt;= $N$9)*(TEXT(AC26:AI26,"yyyy-mm")=AL26)*(AC27:AI27 = "★"))</f>
        <v>0</v>
      </c>
      <c r="AP26" s="68"/>
      <c r="AQ26" s="19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3"/>
    </row>
    <row r="27" spans="1:55" s="8" customFormat="1" ht="19.5" customHeight="1" thickBot="1" x14ac:dyDescent="0.5">
      <c r="A27" s="4">
        <v>4</v>
      </c>
      <c r="B27" s="4">
        <v>17</v>
      </c>
      <c r="C27" s="18">
        <f t="shared" si="1"/>
        <v>46447</v>
      </c>
      <c r="D27" s="18">
        <f t="shared" si="2"/>
        <v>45989</v>
      </c>
      <c r="E27" s="4" t="str">
        <f t="shared" si="0"/>
        <v>2027-03</v>
      </c>
      <c r="F27" s="2">
        <f ca="1">SUMIF($V$109:$W$150,E27,$W$109:$W$150)+SUMIF($AL$58:$AM$99,E27,$AM$58:$AM$99)</f>
        <v>0</v>
      </c>
      <c r="G27" s="2">
        <f ca="1">SUMIF($V$109:$X$150,E27,$X$109:$X$150)+SUMIF($AL$58:$AN$99,E27,$AN$58:$AN$99)</f>
        <v>0</v>
      </c>
      <c r="H27" s="2">
        <f ca="1">SUMIF($V$109:$Y$150,E27,$Y$109:$Y$150)+SUMIF($AL$58:$AO$99,E27,$AO$58:$AO$99)</f>
        <v>0</v>
      </c>
      <c r="I27" s="17">
        <f t="shared" si="3"/>
        <v>0</v>
      </c>
      <c r="J27" s="135"/>
      <c r="K27" s="135" t="str">
        <f t="shared" ref="K27" si="42">IF(U27&gt;=0.285,"OK","NG")</f>
        <v>NG</v>
      </c>
      <c r="L27" s="136"/>
      <c r="M27" s="144"/>
      <c r="N27" s="144"/>
      <c r="O27" s="144"/>
      <c r="P27" s="144"/>
      <c r="Q27" s="144"/>
      <c r="R27" s="145"/>
      <c r="S27" s="146"/>
      <c r="T27" s="135">
        <f t="shared" ref="T27" si="43">COUNTIF(M27:S27,"●")</f>
        <v>0</v>
      </c>
      <c r="U27" s="147">
        <f t="shared" ref="U27" si="44">IF(COUNTA(M27:S27)=0,-1,IF(OR(COUNTIF(M27:S27,"▲")&gt;6,AND(M26&lt;$N$9,$N$9&lt;S26)),0.285,IF(T26+T27=0,0,T27/(T27+T26))))</f>
        <v>-1</v>
      </c>
      <c r="V27" s="135" t="str">
        <f>TEXT(S26,"YYYY-MM")</f>
        <v>2025-11</v>
      </c>
      <c r="W27" s="140" cm="1">
        <f t="array" ref="W27">IF(V27=V26,0,SUMPRODUCT((M26:S26&gt;=$N$8)*(M26:S26 &lt;= $N$9)*(TEXT(M26:S26,"yyyy-mm")=V27)*(M27:S27 = "●")))</f>
        <v>0</v>
      </c>
      <c r="X27" s="140" cm="1">
        <f t="array" ref="X27">IF(V27=V26,0,SUMPRODUCT((M26:S26&gt;=$N$8)*(M26:S26 &lt;= $N$9)*(TEXT(M26:S26,"yyyy-mm")=V27)*(M27:S27 = "▲")))</f>
        <v>0</v>
      </c>
      <c r="Y27" s="140" cm="1">
        <f t="array" ref="Y27">IF(V27=V26,0,SUMPRODUCT((M26:S26&gt;=$N$8)*(M26:S26 &lt;= $N$9)*(TEXT(M26:S26,"yyyy-mm")=V27)*(M27:S27 = "★")))</f>
        <v>0</v>
      </c>
      <c r="Z27" s="135"/>
      <c r="AA27" s="135" t="str">
        <f t="shared" ref="AA27" si="45">IF(AK27&gt;=0.285,"OK","NG")</f>
        <v>NG</v>
      </c>
      <c r="AB27" s="136"/>
      <c r="AC27" s="144"/>
      <c r="AD27" s="144"/>
      <c r="AE27" s="144"/>
      <c r="AF27" s="144"/>
      <c r="AG27" s="144"/>
      <c r="AH27" s="145"/>
      <c r="AI27" s="146"/>
      <c r="AJ27" s="68">
        <f t="shared" ref="AJ27" si="46">COUNTIF(AC27:AI27,"●")</f>
        <v>0</v>
      </c>
      <c r="AK27" s="70">
        <f t="shared" ref="AK27" si="47">IF(COUNTA(AC27:AI27)=0,-1,IF(OR(COUNTIF(AC27:AI27,"▲")&gt;6,AND(AC26&lt;$N$9,$N$9&lt;AI26)),0.285,IF(AJ26+AJ27=0,0,AJ27/(AJ27+AJ26))))</f>
        <v>-1</v>
      </c>
      <c r="AL27" s="68" t="str">
        <f>TEXT(AI26,"YYYY-MM")</f>
        <v>2026-03</v>
      </c>
      <c r="AM27" s="69" cm="1">
        <f t="array" ref="AM27">IF(AL27=AL26,0,SUMPRODUCT((AC26:AI26&gt;=$N$8)*(AC26:AI26 &lt;= $N$9)*(TEXT(AC26:AI26,"yyyy-mm")=AL27)*(AC27:AI27 = "●")))</f>
        <v>0</v>
      </c>
      <c r="AN27" s="69" cm="1">
        <f t="array" ref="AN27">IF(AL27=AL26,0,SUMPRODUCT((AC26:AI26&gt;=$N$8)*(AC26:AI26 &lt;= $N$9)*(TEXT(AC26:AI26,"yyyy-mm")=AL27)*(AC27:AI27 = "▲")))</f>
        <v>0</v>
      </c>
      <c r="AO27" s="69" cm="1">
        <f t="array" ref="AO27">IF(AL27=AL26,0,SUMPRODUCT((AC26:AI26&gt;=$N$8)*(AC26:AI26 &lt;= $N$9)*(TEXT(AC26:AI26,"yyyy-mm")=AL27)*(AC27:AI27 = "★")))</f>
        <v>0</v>
      </c>
      <c r="AP27" s="68"/>
      <c r="AQ27" s="19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3"/>
    </row>
    <row r="28" spans="1:55" s="8" customFormat="1" ht="19.5" customHeight="1" x14ac:dyDescent="0.45">
      <c r="A28" s="4">
        <v>5</v>
      </c>
      <c r="B28" s="4">
        <v>18</v>
      </c>
      <c r="C28" s="18">
        <f t="shared" si="1"/>
        <v>46478</v>
      </c>
      <c r="D28" s="18">
        <f t="shared" si="2"/>
        <v>45989</v>
      </c>
      <c r="E28" s="4" t="str">
        <f t="shared" si="0"/>
        <v>2027-04</v>
      </c>
      <c r="F28" s="2">
        <f ca="1">SUMIF($V$109:$W$150,E28,$W$109:$W$150)+SUMIF($AL$58:$AM$99,E28,$AM$58:$AM$99)</f>
        <v>0</v>
      </c>
      <c r="G28" s="2">
        <f ca="1">SUMIF($V$109:$X$150,E28,$X$109:$X$150)+SUMIF($AL$58:$AN$99,E28,$AN$58:$AN$99)</f>
        <v>0</v>
      </c>
      <c r="H28" s="2">
        <f ca="1">SUMIF($V$109:$Y$150,E28,$Y$109:$Y$150)+SUMIF($AL$58:$AO$99,E28,$AO$58:$AO$99)</f>
        <v>0</v>
      </c>
      <c r="I28" s="17">
        <f t="shared" si="3"/>
        <v>0</v>
      </c>
      <c r="J28" s="135"/>
      <c r="K28" s="135"/>
      <c r="L28" s="132">
        <v>6</v>
      </c>
      <c r="M28" s="141">
        <f>S26+1</f>
        <v>45992</v>
      </c>
      <c r="N28" s="141">
        <f>M28+1</f>
        <v>45993</v>
      </c>
      <c r="O28" s="141">
        <f t="shared" ref="O28:Q28" si="48">N28+1</f>
        <v>45994</v>
      </c>
      <c r="P28" s="141">
        <f t="shared" si="48"/>
        <v>45995</v>
      </c>
      <c r="Q28" s="141">
        <f t="shared" si="48"/>
        <v>45996</v>
      </c>
      <c r="R28" s="142">
        <f>Q28+1</f>
        <v>45997</v>
      </c>
      <c r="S28" s="143">
        <f>R28+1</f>
        <v>45998</v>
      </c>
      <c r="T28" s="135">
        <f t="shared" ref="T28" si="49">COUNTIF(M29:S29,"★")</f>
        <v>0</v>
      </c>
      <c r="U28" s="135"/>
      <c r="V28" s="135" t="str">
        <f>TEXT(M28,"YYYY-MM")</f>
        <v>2025-12</v>
      </c>
      <c r="W28" s="140" cm="1">
        <f t="array" ref="W28">SUMPRODUCT((M28:S28&gt;=$N$8)*(M28:S28 &lt;= $N$9)*(TEXT(M28:S28,"yyyy-mm")=V28)*(M29:S29 = "●"))</f>
        <v>0</v>
      </c>
      <c r="X28" s="140" cm="1">
        <f t="array" ref="X28">SUMPRODUCT((R28:S28&gt;=$N$8)*(R28:S28 &lt;= $N$9)*(TEXT(R28:S28,"yyyy-mm")=V28)*(R29:S29 = "▲"))</f>
        <v>0</v>
      </c>
      <c r="Y28" s="140" cm="1">
        <f t="array" ref="Y28">SUMPRODUCT((M28:S28&gt;=$N$8)*(M28:S28 &lt;= $N$9)*(TEXT(M28:S28,"yyyy-mm")=V28)*(M29:S29 = "★"))</f>
        <v>0</v>
      </c>
      <c r="Z28" s="135"/>
      <c r="AA28" s="135"/>
      <c r="AB28" s="132">
        <v>22</v>
      </c>
      <c r="AC28" s="141">
        <f>AI26+1</f>
        <v>46104</v>
      </c>
      <c r="AD28" s="141">
        <f t="shared" ref="AD28:AI28" si="50">AC28+1</f>
        <v>46105</v>
      </c>
      <c r="AE28" s="141">
        <f t="shared" si="50"/>
        <v>46106</v>
      </c>
      <c r="AF28" s="141">
        <f t="shared" si="50"/>
        <v>46107</v>
      </c>
      <c r="AG28" s="141">
        <f t="shared" si="50"/>
        <v>46108</v>
      </c>
      <c r="AH28" s="142">
        <f t="shared" si="50"/>
        <v>46109</v>
      </c>
      <c r="AI28" s="143">
        <f t="shared" si="50"/>
        <v>46110</v>
      </c>
      <c r="AJ28" s="68">
        <f t="shared" ref="AJ28" si="51">COUNTIF(AC29:AI29,"★")</f>
        <v>0</v>
      </c>
      <c r="AK28" s="68"/>
      <c r="AL28" s="68" t="str">
        <f>TEXT(AC28,"YYYY-MM")</f>
        <v>2026-03</v>
      </c>
      <c r="AM28" s="69" cm="1">
        <f t="array" ref="AM28">SUMPRODUCT((AC28:AI28&gt;=$N$8)*(AC28:AI28 &lt;= $N$9)*(TEXT(AC28:AI28,"yyyy-mm")=AL28)*(AC29:AI29 = "●"))</f>
        <v>0</v>
      </c>
      <c r="AN28" s="69" cm="1">
        <f t="array" ref="AN28">SUMPRODUCT((AH28:AI28&gt;=$N$8)*(AH28:AI28 &lt;= $N$9)*(TEXT(AH28:AI28,"yyyy-mm")=AL28)*(AH29:AI29 = "▲"))</f>
        <v>0</v>
      </c>
      <c r="AO28" s="69" cm="1">
        <f t="array" ref="AO28">SUMPRODUCT((AC28:AI28&gt;=$N$8)*(AC28:AI28 &lt;= $N$9)*(TEXT(AC28:AI28,"yyyy-mm")=AL28)*(AC29:AI29 = "★"))</f>
        <v>0</v>
      </c>
      <c r="AP28" s="68"/>
      <c r="AQ28" s="19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3"/>
    </row>
    <row r="29" spans="1:55" s="8" customFormat="1" ht="19.5" customHeight="1" thickBot="1" x14ac:dyDescent="0.5">
      <c r="A29" s="4">
        <v>1</v>
      </c>
      <c r="B29" s="4">
        <v>19</v>
      </c>
      <c r="C29" s="18">
        <f t="shared" si="1"/>
        <v>46508</v>
      </c>
      <c r="D29" s="18">
        <f t="shared" si="2"/>
        <v>45989</v>
      </c>
      <c r="E29" s="4" t="str">
        <f t="shared" si="0"/>
        <v>2027-05</v>
      </c>
      <c r="F29" s="2">
        <f ca="1">SUMIF($AL$58:$AM$99,E29,$AM$58:$AM$99)+SUMIF($V$109:$W$150,E29,$W$109:$W$150)</f>
        <v>0</v>
      </c>
      <c r="G29" s="2">
        <f ca="1">SUMIF($AL$58:$AN$99,E29,$AN$58:$AN$99)+SUMIF($V$109:$X$150,E29,$X$109:$X$150)</f>
        <v>0</v>
      </c>
      <c r="H29" s="2">
        <f ca="1">SUMIF($AL$58:$AO$99,E29,$AO$58:$AO$99)+SUMIF($V$109:$Y$150,E29,$Y$109:$Y$150)</f>
        <v>0</v>
      </c>
      <c r="I29" s="17">
        <f t="shared" si="3"/>
        <v>0</v>
      </c>
      <c r="J29" s="135"/>
      <c r="K29" s="135" t="str">
        <f t="shared" ref="K29" si="52">IF(U29&gt;=0.285,"OK","NG")</f>
        <v>NG</v>
      </c>
      <c r="L29" s="136"/>
      <c r="M29" s="144"/>
      <c r="N29" s="144"/>
      <c r="O29" s="144"/>
      <c r="P29" s="144"/>
      <c r="Q29" s="144"/>
      <c r="R29" s="145"/>
      <c r="S29" s="146"/>
      <c r="T29" s="135">
        <f t="shared" ref="T29" si="53">COUNTIF(M29:S29,"●")</f>
        <v>0</v>
      </c>
      <c r="U29" s="147">
        <f t="shared" ref="U29" si="54">IF(COUNTA(M29:S29)=0,-1,IF(OR(COUNTIF(M29:S29,"▲")&gt;6,AND(M28&lt;$N$9,$N$9&lt;S28)),0.285,IF(T28+T29=0,0,T29/(T29+T28))))</f>
        <v>-1</v>
      </c>
      <c r="V29" s="135" t="str">
        <f>TEXT(S28,"YYYY-MM")</f>
        <v>2025-12</v>
      </c>
      <c r="W29" s="140" cm="1">
        <f t="array" ref="W29">IF(V29=V28,0,SUMPRODUCT((M28:S28&gt;=$N$8)*(M28:S28 &lt;= $N$9)*(TEXT(M28:S28,"yyyy-mm")=V29)*(M29:S29 = "●")))</f>
        <v>0</v>
      </c>
      <c r="X29" s="140" cm="1">
        <f t="array" ref="X29">IF(V29=V28,0,SUMPRODUCT((M28:S28&gt;=$N$8)*(M28:S28 &lt;= $N$9)*(TEXT(M28:S28,"yyyy-mm")=V29)*(M29:S29 = "▲")))</f>
        <v>0</v>
      </c>
      <c r="Y29" s="140" cm="1">
        <f t="array" ref="Y29">IF(V29=V28,0,SUMPRODUCT((M28:S28&gt;=$N$8)*(M28:S28 &lt;= $N$9)*(TEXT(M28:S28,"yyyy-mm")=V29)*(M29:S29 = "★")))</f>
        <v>0</v>
      </c>
      <c r="Z29" s="135"/>
      <c r="AA29" s="135" t="str">
        <f t="shared" ref="AA29" si="55">IF(AK29&gt;=0.285,"OK","NG")</f>
        <v>NG</v>
      </c>
      <c r="AB29" s="136"/>
      <c r="AC29" s="144"/>
      <c r="AD29" s="144"/>
      <c r="AE29" s="144"/>
      <c r="AF29" s="144"/>
      <c r="AG29" s="144"/>
      <c r="AH29" s="145"/>
      <c r="AI29" s="146"/>
      <c r="AJ29" s="68">
        <f t="shared" ref="AJ29" si="56">COUNTIF(AC29:AI29,"●")</f>
        <v>0</v>
      </c>
      <c r="AK29" s="70">
        <f t="shared" ref="AK29" si="57">IF(COUNTA(AC29:AI29)=0,-1,IF(OR(COUNTIF(AC29:AI29,"▲")&gt;6,AND(AC28&lt;$N$9,$N$9&lt;AI28)),0.285,IF(AJ28+AJ29=0,0,AJ29/(AJ29+AJ28))))</f>
        <v>-1</v>
      </c>
      <c r="AL29" s="68" t="str">
        <f>TEXT(AI28,"YYYY-MM")</f>
        <v>2026-03</v>
      </c>
      <c r="AM29" s="69" cm="1">
        <f t="array" ref="AM29">IF(AL29=AL28,0,SUMPRODUCT((AC28:AI28&gt;=$N$8)*(AC28:AI28 &lt;= $N$9)*(TEXT(AC28:AI28,"yyyy-mm")=AL29)*(AC29:AI29 = "●")))</f>
        <v>0</v>
      </c>
      <c r="AN29" s="69" cm="1">
        <f t="array" ref="AN29">IF(AL29=AL28,0,SUMPRODUCT((AC28:AI28&gt;=$N$8)*(AC28:AI28 &lt;= $N$9)*(TEXT(AC28:AI28,"yyyy-mm")=AL29)*(AC29:AI29 = "▲")))</f>
        <v>0</v>
      </c>
      <c r="AO29" s="69" cm="1">
        <f t="array" ref="AO29">IF(AL29=AL28,0,SUMPRODUCT((AC28:AI28&gt;=$N$8)*(AC28:AI28 &lt;= $N$9)*(TEXT(AC28:AI28,"yyyy-mm")=AL29)*(AC29:AI29 = "★")))</f>
        <v>0</v>
      </c>
      <c r="AP29" s="68"/>
      <c r="AQ29" s="19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3"/>
    </row>
    <row r="30" spans="1:55" s="8" customFormat="1" ht="19.5" customHeight="1" x14ac:dyDescent="0.45">
      <c r="A30" s="4">
        <v>2</v>
      </c>
      <c r="B30" s="4">
        <v>20</v>
      </c>
      <c r="C30" s="18">
        <f t="shared" si="1"/>
        <v>46539</v>
      </c>
      <c r="D30" s="18">
        <f t="shared" si="2"/>
        <v>45989</v>
      </c>
      <c r="E30" s="4" t="str">
        <f t="shared" si="0"/>
        <v>2027-06</v>
      </c>
      <c r="F30" s="2">
        <f ca="1">SUMIF($V$109:$W$150,E30,$W$109:$W$150)</f>
        <v>0</v>
      </c>
      <c r="G30" s="2">
        <f ca="1">SUMIF($V$109:$X$150,E30,$X$109:$X$150)</f>
        <v>0</v>
      </c>
      <c r="H30" s="2">
        <f ca="1">SUMIF($V$109:$Y$150,E30,$Y$109:$Y$150)</f>
        <v>0</v>
      </c>
      <c r="I30" s="17">
        <f t="shared" si="3"/>
        <v>0</v>
      </c>
      <c r="J30" s="135"/>
      <c r="K30" s="135"/>
      <c r="L30" s="132">
        <v>7</v>
      </c>
      <c r="M30" s="141">
        <f>S28+1</f>
        <v>45999</v>
      </c>
      <c r="N30" s="141">
        <f>M30+1</f>
        <v>46000</v>
      </c>
      <c r="O30" s="141">
        <f t="shared" ref="O30:Q30" si="58">N30+1</f>
        <v>46001</v>
      </c>
      <c r="P30" s="141">
        <f t="shared" si="58"/>
        <v>46002</v>
      </c>
      <c r="Q30" s="141">
        <f t="shared" si="58"/>
        <v>46003</v>
      </c>
      <c r="R30" s="142">
        <f>Q30+1</f>
        <v>46004</v>
      </c>
      <c r="S30" s="143">
        <f>R30+1</f>
        <v>46005</v>
      </c>
      <c r="T30" s="135">
        <f t="shared" ref="T30" si="59">COUNTIF(M31:S31,"★")</f>
        <v>0</v>
      </c>
      <c r="U30" s="135"/>
      <c r="V30" s="135" t="str">
        <f>TEXT(M30,"YYYY-MM")</f>
        <v>2025-12</v>
      </c>
      <c r="W30" s="140" cm="1">
        <f t="array" ref="W30">SUMPRODUCT((M30:S30&gt;=$N$8)*(M30:S30 &lt;= $N$9)*(TEXT(M30:S30,"yyyy-mm")=V30)*(M31:S31 = "●"))</f>
        <v>0</v>
      </c>
      <c r="X30" s="140" cm="1">
        <f t="array" ref="X30">SUMPRODUCT((R30:S30&gt;=$N$8)*(R30:S30 &lt;= $N$9)*(TEXT(R30:S30,"yyyy-mm")=V30)*(R31:S31 = "▲"))</f>
        <v>0</v>
      </c>
      <c r="Y30" s="140" cm="1">
        <f t="array" ref="Y30">SUMPRODUCT((M30:S30&gt;=$N$8)*(M30:S30 &lt;= $N$9)*(TEXT(M30:S30,"yyyy-mm")=V30)*(M31:S31 = "★"))</f>
        <v>0</v>
      </c>
      <c r="Z30" s="135"/>
      <c r="AA30" s="135"/>
      <c r="AB30" s="132">
        <v>23</v>
      </c>
      <c r="AC30" s="141">
        <f>AI28+1</f>
        <v>46111</v>
      </c>
      <c r="AD30" s="141">
        <f t="shared" ref="AD30:AI30" si="60">AC30+1</f>
        <v>46112</v>
      </c>
      <c r="AE30" s="141">
        <f t="shared" si="60"/>
        <v>46113</v>
      </c>
      <c r="AF30" s="141">
        <f t="shared" si="60"/>
        <v>46114</v>
      </c>
      <c r="AG30" s="141">
        <f t="shared" si="60"/>
        <v>46115</v>
      </c>
      <c r="AH30" s="142">
        <f t="shared" si="60"/>
        <v>46116</v>
      </c>
      <c r="AI30" s="143">
        <f t="shared" si="60"/>
        <v>46117</v>
      </c>
      <c r="AJ30" s="68">
        <f t="shared" ref="AJ30" si="61">COUNTIF(AC31:AI31,"★")</f>
        <v>0</v>
      </c>
      <c r="AK30" s="68"/>
      <c r="AL30" s="68" t="str">
        <f>TEXT(AC30,"YYYY-MM")</f>
        <v>2026-03</v>
      </c>
      <c r="AM30" s="69" cm="1">
        <f t="array" ref="AM30">SUMPRODUCT((AC30:AI30&gt;=$N$8)*(AC30:AI30 &lt;= $N$9)*(TEXT(AC30:AI30,"yyyy-mm")=AL30)*(AC31:AI31 = "●"))</f>
        <v>0</v>
      </c>
      <c r="AN30" s="69" cm="1">
        <f t="array" ref="AN30">SUMPRODUCT((AH30:AI30&gt;=$N$8)*(AH30:AI30 &lt;= $N$9)*(TEXT(AH30:AI30,"yyyy-mm")=AL30)*(AH31:AI31 = "▲"))</f>
        <v>0</v>
      </c>
      <c r="AO30" s="69" cm="1">
        <f t="array" ref="AO30">SUMPRODUCT((AC30:AI30&gt;=$N$8)*(AC30:AI30 &lt;= $N$9)*(TEXT(AC30:AI30,"yyyy-mm")=AL30)*(AC31:AI31 = "★"))</f>
        <v>0</v>
      </c>
      <c r="AP30" s="68"/>
      <c r="AQ30" s="19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3"/>
    </row>
    <row r="31" spans="1:55" s="8" customFormat="1" ht="19.5" customHeight="1" thickBot="1" x14ac:dyDescent="0.5">
      <c r="A31" s="4">
        <v>3</v>
      </c>
      <c r="B31" s="4">
        <v>21</v>
      </c>
      <c r="C31" s="18">
        <f t="shared" si="1"/>
        <v>46569</v>
      </c>
      <c r="D31" s="18">
        <f t="shared" si="2"/>
        <v>45989</v>
      </c>
      <c r="E31" s="4" t="str">
        <f t="shared" si="0"/>
        <v>2027-07</v>
      </c>
      <c r="F31" s="2">
        <f ca="1">SUMIF($V$109:$W$150,E31,$W$109:$W$150)</f>
        <v>0</v>
      </c>
      <c r="G31" s="2">
        <f ca="1">SUMIF($V$109:$X$150,E31,$X$109:$X$150)</f>
        <v>0</v>
      </c>
      <c r="H31" s="2">
        <f ca="1">SUMIF($V$109:$Y$150,E31,$Y$109:$Y$150)</f>
        <v>0</v>
      </c>
      <c r="I31" s="17">
        <f t="shared" si="3"/>
        <v>0</v>
      </c>
      <c r="J31" s="135"/>
      <c r="K31" s="135" t="str">
        <f t="shared" ref="K31" si="62">IF(U31&gt;=0.285,"OK","NG")</f>
        <v>NG</v>
      </c>
      <c r="L31" s="136"/>
      <c r="M31" s="144"/>
      <c r="N31" s="144"/>
      <c r="O31" s="144"/>
      <c r="P31" s="144"/>
      <c r="Q31" s="144"/>
      <c r="R31" s="145"/>
      <c r="S31" s="146"/>
      <c r="T31" s="135">
        <f t="shared" ref="T31" si="63">COUNTIF(M31:S31,"●")</f>
        <v>0</v>
      </c>
      <c r="U31" s="147">
        <f t="shared" ref="U31" si="64">IF(COUNTA(M31:S31)=0,-1,IF(OR(COUNTIF(M31:S31,"▲")&gt;6,AND(M30&lt;$N$9,$N$9&lt;S30)),0.285,IF(T30+T31=0,0,T31/(T31+T30))))</f>
        <v>-1</v>
      </c>
      <c r="V31" s="135" t="str">
        <f>TEXT(S30,"YYYY-MM")</f>
        <v>2025-12</v>
      </c>
      <c r="W31" s="140" cm="1">
        <f t="array" ref="W31">IF(V31=V30,0,SUMPRODUCT((M30:S30&gt;=$N$8)*(M30:S30 &lt;= $N$9)*(TEXT(M30:S30,"yyyy-mm")=V31)*(M31:S31 = "●")))</f>
        <v>0</v>
      </c>
      <c r="X31" s="140" cm="1">
        <f t="array" ref="X31">IF(V31=V30,0,SUMPRODUCT((M30:S30&gt;=$N$8)*(M30:S30 &lt;= $N$9)*(TEXT(M30:S30,"yyyy-mm")=V31)*(M31:S31 = "▲")))</f>
        <v>0</v>
      </c>
      <c r="Y31" s="140" cm="1">
        <f t="array" ref="Y31">IF(V31=V30,0,SUMPRODUCT((M30:S30&gt;=$N$8)*(M30:S30 &lt;= $N$9)*(TEXT(M30:S30,"yyyy-mm")=V31)*(M31:S31 = "★")))</f>
        <v>0</v>
      </c>
      <c r="Z31" s="135"/>
      <c r="AA31" s="135" t="str">
        <f t="shared" ref="AA31" si="65">IF(AK31&gt;=0.285,"OK","NG")</f>
        <v>NG</v>
      </c>
      <c r="AB31" s="136"/>
      <c r="AC31" s="144"/>
      <c r="AD31" s="144"/>
      <c r="AE31" s="144"/>
      <c r="AF31" s="144"/>
      <c r="AG31" s="144"/>
      <c r="AH31" s="145"/>
      <c r="AI31" s="146"/>
      <c r="AJ31" s="68">
        <f t="shared" ref="AJ31" si="66">COUNTIF(AC31:AI31,"●")</f>
        <v>0</v>
      </c>
      <c r="AK31" s="70">
        <f t="shared" ref="AK31" si="67">IF(COUNTA(AC31:AI31)=0,-1,IF(OR(COUNTIF(AC31:AI31,"▲")&gt;6,AND(AC30&lt;$N$9,$N$9&lt;AI30)),0.285,IF(AJ30+AJ31=0,0,AJ31/(AJ31+AJ30))))</f>
        <v>-1</v>
      </c>
      <c r="AL31" s="68" t="str">
        <f>TEXT(AI30,"YYYY-MM")</f>
        <v>2026-04</v>
      </c>
      <c r="AM31" s="69" cm="1">
        <f t="array" ref="AM31">IF(AL31=AL30,0,SUMPRODUCT((AC30:AI30&gt;=$N$8)*(AC30:AI30 &lt;= $N$9)*(TEXT(AC30:AI30,"yyyy-mm")=AL31)*(AC31:AI31 = "●")))</f>
        <v>0</v>
      </c>
      <c r="AN31" s="69" cm="1">
        <f t="array" ref="AN31">IF(AL31=AL30,0,SUMPRODUCT((AC30:AI30&gt;=$N$8)*(AC30:AI30 &lt;= $N$9)*(TEXT(AC30:AI30,"yyyy-mm")=AL31)*(AC31:AI31 = "▲")))</f>
        <v>0</v>
      </c>
      <c r="AO31" s="69" cm="1">
        <f t="array" ref="AO31">IF(AL31=AL30,0,SUMPRODUCT((AC30:AI30&gt;=$N$8)*(AC30:AI30 &lt;= $N$9)*(TEXT(AC30:AI30,"yyyy-mm")=AL31)*(AC31:AI31 = "★")))</f>
        <v>0</v>
      </c>
      <c r="AP31" s="68"/>
      <c r="AQ31" s="19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3"/>
    </row>
    <row r="32" spans="1:55" s="8" customFormat="1" ht="19.5" customHeight="1" x14ac:dyDescent="0.45">
      <c r="A32" s="4">
        <v>4</v>
      </c>
      <c r="B32" s="4">
        <v>22</v>
      </c>
      <c r="C32" s="18">
        <f t="shared" si="1"/>
        <v>46600</v>
      </c>
      <c r="D32" s="18">
        <f t="shared" si="2"/>
        <v>45989</v>
      </c>
      <c r="E32" s="4" t="str">
        <f t="shared" si="0"/>
        <v>2027-08</v>
      </c>
      <c r="F32" s="2">
        <f ca="1">SUMIF($V$109:$W$150,E32,$W$109:$W$150)+SUMIF($AL$109:$AM$150,E32,$AM$109:$AM$150)</f>
        <v>0</v>
      </c>
      <c r="G32" s="2">
        <f ca="1">SUMIF($V$109:$X$150,E32,$X$109:$X$150)+SUMIF($AL$109:$AN$150,E32,$AN$109:$AN$150)</f>
        <v>0</v>
      </c>
      <c r="H32" s="2">
        <f ca="1">SUMIF($V$109:$Y$150,E32,$Y$109:$Y$150)+SUMIF($AL$109:$AO$150,E32,$AO$109:$AO$150)</f>
        <v>0</v>
      </c>
      <c r="I32" s="17">
        <f t="shared" si="3"/>
        <v>0</v>
      </c>
      <c r="J32" s="135"/>
      <c r="K32" s="135"/>
      <c r="L32" s="132">
        <v>8</v>
      </c>
      <c r="M32" s="141">
        <f>S30+1</f>
        <v>46006</v>
      </c>
      <c r="N32" s="141">
        <f>M32+1</f>
        <v>46007</v>
      </c>
      <c r="O32" s="141">
        <f t="shared" ref="O32:Q32" si="68">N32+1</f>
        <v>46008</v>
      </c>
      <c r="P32" s="141">
        <f t="shared" si="68"/>
        <v>46009</v>
      </c>
      <c r="Q32" s="141">
        <f t="shared" si="68"/>
        <v>46010</v>
      </c>
      <c r="R32" s="142">
        <f>Q32+1</f>
        <v>46011</v>
      </c>
      <c r="S32" s="143">
        <f>R32+1</f>
        <v>46012</v>
      </c>
      <c r="T32" s="135">
        <f t="shared" ref="T32" si="69">COUNTIF(M33:S33,"★")</f>
        <v>0</v>
      </c>
      <c r="U32" s="135"/>
      <c r="V32" s="135" t="str">
        <f>TEXT(M32,"YYYY-MM")</f>
        <v>2025-12</v>
      </c>
      <c r="W32" s="140" cm="1">
        <f t="array" ref="W32">SUMPRODUCT((M32:S32&gt;=$N$8)*(M32:S32 &lt;= $N$9)*(TEXT(M32:S32,"yyyy-mm")=V32)*(M33:S33 = "●"))</f>
        <v>0</v>
      </c>
      <c r="X32" s="140" cm="1">
        <f t="array" ref="X32">SUMPRODUCT((R32:S32&gt;=$N$8)*(R32:S32 &lt;= $N$9)*(TEXT(R32:S32,"yyyy-mm")=V32)*(R33:S33 = "▲"))</f>
        <v>0</v>
      </c>
      <c r="Y32" s="140" cm="1">
        <f t="array" ref="Y32">SUMPRODUCT((M32:S32&gt;=$N$8)*(M32:S32 &lt;= $N$9)*(TEXT(M32:S32,"yyyy-mm")=V32)*(M33:S33 = "★"))</f>
        <v>0</v>
      </c>
      <c r="Z32" s="135"/>
      <c r="AA32" s="135"/>
      <c r="AB32" s="132">
        <v>24</v>
      </c>
      <c r="AC32" s="141">
        <f>AI30+1</f>
        <v>46118</v>
      </c>
      <c r="AD32" s="141">
        <f t="shared" ref="AD32:AI32" si="70">AC32+1</f>
        <v>46119</v>
      </c>
      <c r="AE32" s="141">
        <f t="shared" si="70"/>
        <v>46120</v>
      </c>
      <c r="AF32" s="141">
        <f t="shared" si="70"/>
        <v>46121</v>
      </c>
      <c r="AG32" s="141">
        <f t="shared" si="70"/>
        <v>46122</v>
      </c>
      <c r="AH32" s="142">
        <f t="shared" si="70"/>
        <v>46123</v>
      </c>
      <c r="AI32" s="143">
        <f t="shared" si="70"/>
        <v>46124</v>
      </c>
      <c r="AJ32" s="68">
        <f t="shared" ref="AJ32" si="71">COUNTIF(AC33:AI33,"★")</f>
        <v>0</v>
      </c>
      <c r="AK32" s="68"/>
      <c r="AL32" s="68" t="str">
        <f>TEXT(AC32,"YYYY-MM")</f>
        <v>2026-04</v>
      </c>
      <c r="AM32" s="69" cm="1">
        <f t="array" ref="AM32">SUMPRODUCT((AC32:AI32&gt;=$N$8)*(AC32:AI32 &lt;= $N$9)*(TEXT(AC32:AI32,"yyyy-mm")=AL32)*(AC33:AI33 = "●"))</f>
        <v>0</v>
      </c>
      <c r="AN32" s="69" cm="1">
        <f t="array" ref="AN32">SUMPRODUCT((AH32:AI32&gt;=$N$8)*(AH32:AI32 &lt;= $N$9)*(TEXT(AH32:AI32,"yyyy-mm")=AL32)*(AH33:AI33 = "▲"))</f>
        <v>0</v>
      </c>
      <c r="AO32" s="69" cm="1">
        <f t="array" ref="AO32">SUMPRODUCT((AC32:AI32&gt;=$N$8)*(AC32:AI32 &lt;= $N$9)*(TEXT(AC32:AI32,"yyyy-mm")=AL32)*(AC33:AI33 = "★"))</f>
        <v>0</v>
      </c>
      <c r="AP32" s="68"/>
      <c r="AQ32" s="19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3"/>
    </row>
    <row r="33" spans="1:55" s="8" customFormat="1" ht="19.5" customHeight="1" thickBot="1" x14ac:dyDescent="0.5">
      <c r="A33" s="4">
        <v>5</v>
      </c>
      <c r="B33" s="4">
        <v>23</v>
      </c>
      <c r="C33" s="18">
        <f t="shared" si="1"/>
        <v>46631</v>
      </c>
      <c r="D33" s="18">
        <f t="shared" si="2"/>
        <v>45989</v>
      </c>
      <c r="E33" s="4" t="str">
        <f t="shared" si="0"/>
        <v>2027-09</v>
      </c>
      <c r="F33" s="2">
        <f ca="1">SUMIF($V$109:$W$150,E33,$W$109:$W$150)+SUMIF($AL$109:$AM$150,E33,$AM$109:$AM$150)</f>
        <v>0</v>
      </c>
      <c r="G33" s="2">
        <f ca="1">SUMIF($V$109:$X$150,E33,$X$109:$X$150)+SUMIF($AL$109:$AN$150,E33,$AN$109:$AN$150)</f>
        <v>0</v>
      </c>
      <c r="H33" s="2">
        <f ca="1">SUMIF($V$109:$Y$150,E33,$Y$109:$Y$150)+SUMIF($AL$109:$AO$150,E33,$AO$109:$AO$150)</f>
        <v>0</v>
      </c>
      <c r="I33" s="17">
        <f t="shared" si="3"/>
        <v>0</v>
      </c>
      <c r="J33" s="135"/>
      <c r="K33" s="135" t="str">
        <f t="shared" ref="K33" si="72">IF(U33&gt;=0.285,"OK","NG")</f>
        <v>NG</v>
      </c>
      <c r="L33" s="136"/>
      <c r="M33" s="144"/>
      <c r="N33" s="144"/>
      <c r="O33" s="144"/>
      <c r="P33" s="144"/>
      <c r="Q33" s="144"/>
      <c r="R33" s="145"/>
      <c r="S33" s="146"/>
      <c r="T33" s="135">
        <f t="shared" ref="T33" si="73">COUNTIF(M33:S33,"●")</f>
        <v>0</v>
      </c>
      <c r="U33" s="147">
        <f t="shared" ref="U33" si="74">IF(COUNTA(M33:S33)=0,-1,IF(OR(COUNTIF(M33:S33,"▲")&gt;6,AND(M32&lt;$N$9,$N$9&lt;S32)),0.285,IF(T32+T33=0,0,T33/(T33+T32))))</f>
        <v>-1</v>
      </c>
      <c r="V33" s="135" t="str">
        <f>TEXT(S32,"YYYY-MM")</f>
        <v>2025-12</v>
      </c>
      <c r="W33" s="140" cm="1">
        <f t="array" ref="W33">IF(V33=V32,0,SUMPRODUCT((M32:S32&gt;=$N$8)*(M32:S32 &lt;= $N$9)*(TEXT(M32:S32,"yyyy-mm")=V33)*(M33:S33 = "●")))</f>
        <v>0</v>
      </c>
      <c r="X33" s="140" cm="1">
        <f t="array" ref="X33">IF(V33=V32,0,SUMPRODUCT((M32:S32&gt;=$N$8)*(M32:S32 &lt;= $N$9)*(TEXT(M32:S32,"yyyy-mm")=V33)*(M33:S33 = "▲")))</f>
        <v>0</v>
      </c>
      <c r="Y33" s="140" cm="1">
        <f t="array" ref="Y33">IF(V33=V32,0,SUMPRODUCT((M32:S32&gt;=$N$8)*(M32:S32 &lt;= $N$9)*(TEXT(M32:S32,"yyyy-mm")=V33)*(M33:S33 = "★")))</f>
        <v>0</v>
      </c>
      <c r="Z33" s="135"/>
      <c r="AA33" s="135" t="str">
        <f t="shared" ref="AA33" si="75">IF(AK33&gt;=0.285,"OK","NG")</f>
        <v>NG</v>
      </c>
      <c r="AB33" s="136"/>
      <c r="AC33" s="144"/>
      <c r="AD33" s="144"/>
      <c r="AE33" s="144"/>
      <c r="AF33" s="144"/>
      <c r="AG33" s="144"/>
      <c r="AH33" s="145"/>
      <c r="AI33" s="146"/>
      <c r="AJ33" s="68">
        <f t="shared" ref="AJ33" si="76">COUNTIF(AC33:AI33,"●")</f>
        <v>0</v>
      </c>
      <c r="AK33" s="70">
        <f t="shared" ref="AK33" si="77">IF(COUNTA(AC33:AI33)=0,-1,IF(OR(COUNTIF(AC33:AI33,"▲")&gt;6,AND(AC32&lt;$N$9,$N$9&lt;AI32)),0.285,IF(AJ32+AJ33=0,0,AJ33/(AJ33+AJ32))))</f>
        <v>-1</v>
      </c>
      <c r="AL33" s="68" t="str">
        <f>TEXT(AI32,"YYYY-MM")</f>
        <v>2026-04</v>
      </c>
      <c r="AM33" s="69" cm="1">
        <f t="array" ref="AM33">IF(AL33=AL32,0,SUMPRODUCT((AC32:AI32&gt;=$N$8)*(AC32:AI32 &lt;= $N$9)*(TEXT(AC32:AI32,"yyyy-mm")=AL33)*(AC33:AI33 = "●")))</f>
        <v>0</v>
      </c>
      <c r="AN33" s="69" cm="1">
        <f t="array" ref="AN33">IF(AL33=AL32,0,SUMPRODUCT((AC32:AI32&gt;=$N$8)*(AC32:AI32 &lt;= $N$9)*(TEXT(AC32:AI32,"yyyy-mm")=AL33)*(AC33:AI33 = "▲")))</f>
        <v>0</v>
      </c>
      <c r="AO33" s="69" cm="1">
        <f t="array" ref="AO33">IF(AL33=AL32,0,SUMPRODUCT((AC32:AI32&gt;=$N$8)*(AC32:AI32 &lt;= $N$9)*(TEXT(AC32:AI32,"yyyy-mm")=AL33)*(AC33:AI33 = "★")))</f>
        <v>0</v>
      </c>
      <c r="AP33" s="68"/>
      <c r="AQ33" s="19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3"/>
    </row>
    <row r="34" spans="1:55" s="8" customFormat="1" ht="19.5" customHeight="1" x14ac:dyDescent="0.45">
      <c r="A34" s="4">
        <v>1</v>
      </c>
      <c r="B34" s="4">
        <v>24</v>
      </c>
      <c r="C34" s="18">
        <f t="shared" si="1"/>
        <v>46661</v>
      </c>
      <c r="D34" s="18">
        <f t="shared" si="2"/>
        <v>45989</v>
      </c>
      <c r="E34" s="4" t="str">
        <f t="shared" si="0"/>
        <v>2027-10</v>
      </c>
      <c r="F34" s="2">
        <f ca="1">SUMIF($V$109:$W$150,E34,$W$109:$W$150)+SUMIF($AL$109:$AM$150,E34,$AM$109:$AM$150)</f>
        <v>0</v>
      </c>
      <c r="G34" s="2">
        <f ca="1">SUMIF($V$109:$X$150,E34,$X$109:$X$150)+SUMIF($AL$109:$AN$150,E34,$AN$109:$AN$150)</f>
        <v>0</v>
      </c>
      <c r="H34" s="2">
        <f ca="1">SUMIF($V$109:$Y$150,E34,$Y$109:$Y$150)+SUMIF($AL$109:$AO$150,E34,$AO$109:$AO$150)</f>
        <v>0</v>
      </c>
      <c r="I34" s="17">
        <f t="shared" si="3"/>
        <v>0</v>
      </c>
      <c r="J34" s="135"/>
      <c r="K34" s="135"/>
      <c r="L34" s="132">
        <v>9</v>
      </c>
      <c r="M34" s="141">
        <f>S32+1</f>
        <v>46013</v>
      </c>
      <c r="N34" s="141">
        <f>M34+1</f>
        <v>46014</v>
      </c>
      <c r="O34" s="141">
        <f t="shared" ref="O34:Q34" si="78">N34+1</f>
        <v>46015</v>
      </c>
      <c r="P34" s="141">
        <f t="shared" si="78"/>
        <v>46016</v>
      </c>
      <c r="Q34" s="141">
        <f t="shared" si="78"/>
        <v>46017</v>
      </c>
      <c r="R34" s="142">
        <f>Q34+1</f>
        <v>46018</v>
      </c>
      <c r="S34" s="143">
        <f>R34+1</f>
        <v>46019</v>
      </c>
      <c r="T34" s="135">
        <f t="shared" ref="T34" si="79">COUNTIF(M35:S35,"★")</f>
        <v>0</v>
      </c>
      <c r="U34" s="135"/>
      <c r="V34" s="135" t="str">
        <f>TEXT(M34,"YYYY-MM")</f>
        <v>2025-12</v>
      </c>
      <c r="W34" s="140" cm="1">
        <f t="array" ref="W34">SUMPRODUCT((M34:S34&gt;=$N$8)*(M34:S34 &lt;= $N$9)*(TEXT(M34:S34,"yyyy-mm")=V34)*(M35:S35 = "●"))</f>
        <v>0</v>
      </c>
      <c r="X34" s="140" cm="1">
        <f t="array" ref="X34">SUMPRODUCT((R34:S34&gt;=$N$8)*(R34:S34 &lt;= $N$9)*(TEXT(R34:S34,"yyyy-mm")=V34)*(R35:S35 = "▲"))</f>
        <v>0</v>
      </c>
      <c r="Y34" s="140" cm="1">
        <f t="array" ref="Y34">SUMPRODUCT((M34:S34&gt;=$N$8)*(M34:S34 &lt;= $N$9)*(TEXT(M34:S34,"yyyy-mm")=V34)*(M35:S35 = "★"))</f>
        <v>0</v>
      </c>
      <c r="Z34" s="135"/>
      <c r="AA34" s="135"/>
      <c r="AB34" s="132">
        <v>25</v>
      </c>
      <c r="AC34" s="141">
        <f>AI32+1</f>
        <v>46125</v>
      </c>
      <c r="AD34" s="141">
        <f t="shared" ref="AD34:AI34" si="80">AC34+1</f>
        <v>46126</v>
      </c>
      <c r="AE34" s="141">
        <f t="shared" si="80"/>
        <v>46127</v>
      </c>
      <c r="AF34" s="141">
        <f t="shared" si="80"/>
        <v>46128</v>
      </c>
      <c r="AG34" s="141">
        <f t="shared" si="80"/>
        <v>46129</v>
      </c>
      <c r="AH34" s="142">
        <f t="shared" si="80"/>
        <v>46130</v>
      </c>
      <c r="AI34" s="143">
        <f t="shared" si="80"/>
        <v>46131</v>
      </c>
      <c r="AJ34" s="68">
        <f t="shared" ref="AJ34" si="81">COUNTIF(AC35:AI35,"★")</f>
        <v>0</v>
      </c>
      <c r="AK34" s="68"/>
      <c r="AL34" s="68" t="str">
        <f>TEXT(AC34,"YYYY-MM")</f>
        <v>2026-04</v>
      </c>
      <c r="AM34" s="69" cm="1">
        <f t="array" ref="AM34">SUMPRODUCT((AC34:AI34&gt;=$N$8)*(AC34:AI34 &lt;= $N$9)*(TEXT(AC34:AI34,"yyyy-mm")=AL34)*(AC35:AI35 = "●"))</f>
        <v>0</v>
      </c>
      <c r="AN34" s="69" cm="1">
        <f t="array" ref="AN34">SUMPRODUCT((AH34:AI34&gt;=$N$8)*(AH34:AI34 &lt;= $N$9)*(TEXT(AH34:AI34,"yyyy-mm")=AL34)*(AH35:AI35 = "▲"))</f>
        <v>0</v>
      </c>
      <c r="AO34" s="69" cm="1">
        <f t="array" ref="AO34">SUMPRODUCT((AC34:AI34&gt;=$N$8)*(AC34:AI34 &lt;= $N$9)*(TEXT(AC34:AI34,"yyyy-mm")=AL34)*(AC35:AI35 = "★"))</f>
        <v>0</v>
      </c>
      <c r="AP34" s="68"/>
      <c r="AQ34" s="19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3"/>
    </row>
    <row r="35" spans="1:55" s="8" customFormat="1" ht="19.5" customHeight="1" thickBot="1" x14ac:dyDescent="0.5">
      <c r="A35" s="4">
        <v>2</v>
      </c>
      <c r="B35" s="4">
        <v>25</v>
      </c>
      <c r="C35" s="18">
        <f t="shared" si="1"/>
        <v>46692</v>
      </c>
      <c r="D35" s="18">
        <f t="shared" si="2"/>
        <v>45989</v>
      </c>
      <c r="E35" s="4" t="str">
        <f t="shared" si="0"/>
        <v>2027-11</v>
      </c>
      <c r="F35" s="2">
        <f ca="1">SUMIF($AL$109:$AM$150,E35,$AM$109:$AM$150)</f>
        <v>0</v>
      </c>
      <c r="G35" s="2">
        <f ca="1">SUMIF($AL$109:$AN$150,E35,$AN$109:$AN$150)</f>
        <v>0</v>
      </c>
      <c r="H35" s="2">
        <f ca="1">SUMIF($AL$109:$AO$150,E35,$AO$109:$AO$150)</f>
        <v>0</v>
      </c>
      <c r="I35" s="17">
        <f t="shared" si="3"/>
        <v>0</v>
      </c>
      <c r="J35" s="135"/>
      <c r="K35" s="135" t="str">
        <f t="shared" ref="K35" si="82">IF(U35&gt;=0.285,"OK","NG")</f>
        <v>NG</v>
      </c>
      <c r="L35" s="136"/>
      <c r="M35" s="144"/>
      <c r="N35" s="144"/>
      <c r="O35" s="144"/>
      <c r="P35" s="144"/>
      <c r="Q35" s="144"/>
      <c r="R35" s="145"/>
      <c r="S35" s="146"/>
      <c r="T35" s="135">
        <f t="shared" ref="T35" si="83">COUNTIF(M35:S35,"●")</f>
        <v>0</v>
      </c>
      <c r="U35" s="147">
        <f t="shared" ref="U35" si="84">IF(COUNTA(M35:S35)=0,-1,IF(OR(COUNTIF(M35:S35,"▲")&gt;6,AND(M34&lt;$N$9,$N$9&lt;S34)),0.285,IF(T34+T35=0,0,T35/(T35+T34))))</f>
        <v>-1</v>
      </c>
      <c r="V35" s="135" t="str">
        <f>TEXT(S34,"YYYY-MM")</f>
        <v>2025-12</v>
      </c>
      <c r="W35" s="140" cm="1">
        <f t="array" ref="W35">IF(V35=V34,0,SUMPRODUCT((M34:S34&gt;=$N$8)*(M34:S34 &lt;= $N$9)*(TEXT(M34:S34,"yyyy-mm")=V35)*(M35:S35 = "●")))</f>
        <v>0</v>
      </c>
      <c r="X35" s="140" cm="1">
        <f t="array" ref="X35">IF(V35=V34,0,SUMPRODUCT((M34:S34&gt;=$N$8)*(M34:S34 &lt;= $N$9)*(TEXT(M34:S34,"yyyy-mm")=V35)*(M35:S35 = "▲")))</f>
        <v>0</v>
      </c>
      <c r="Y35" s="140" cm="1">
        <f t="array" ref="Y35">IF(V35=V34,0,SUMPRODUCT((M34:S34&gt;=$N$8)*(M34:S34 &lt;= $N$9)*(TEXT(M34:S34,"yyyy-mm")=V35)*(M35:S35 = "★")))</f>
        <v>0</v>
      </c>
      <c r="Z35" s="135"/>
      <c r="AA35" s="135" t="str">
        <f t="shared" ref="AA35" si="85">IF(AK35&gt;=0.285,"OK","NG")</f>
        <v>NG</v>
      </c>
      <c r="AB35" s="136"/>
      <c r="AC35" s="144"/>
      <c r="AD35" s="144"/>
      <c r="AE35" s="144"/>
      <c r="AF35" s="144"/>
      <c r="AG35" s="144"/>
      <c r="AH35" s="145"/>
      <c r="AI35" s="146"/>
      <c r="AJ35" s="68">
        <f t="shared" ref="AJ35" si="86">COUNTIF(AC35:AI35,"●")</f>
        <v>0</v>
      </c>
      <c r="AK35" s="70">
        <f t="shared" ref="AK35" si="87">IF(COUNTA(AC35:AI35)=0,-1,IF(OR(COUNTIF(AC35:AI35,"▲")&gt;6,AND(AC34&lt;$N$9,$N$9&lt;AI34)),0.285,IF(AJ34+AJ35=0,0,AJ35/(AJ35+AJ34))))</f>
        <v>-1</v>
      </c>
      <c r="AL35" s="68" t="str">
        <f>TEXT(AI34,"YYYY-MM")</f>
        <v>2026-04</v>
      </c>
      <c r="AM35" s="69" cm="1">
        <f t="array" ref="AM35">IF(AL35=AL34,0,SUMPRODUCT((AC34:AI34&gt;=$N$8)*(AC34:AI34 &lt;= $N$9)*(TEXT(AC34:AI34,"yyyy-mm")=AL35)*(AC35:AI35 = "●")))</f>
        <v>0</v>
      </c>
      <c r="AN35" s="69" cm="1">
        <f t="array" ref="AN35">IF(AL35=AL34,0,SUMPRODUCT((AC34:AI34&gt;=$N$8)*(AC34:AI34 &lt;= $N$9)*(TEXT(AC34:AI34,"yyyy-mm")=AL35)*(AC35:AI35 = "▲")))</f>
        <v>0</v>
      </c>
      <c r="AO35" s="69" cm="1">
        <f t="array" ref="AO35">IF(AL35=AL34,0,SUMPRODUCT((AC34:AI34&gt;=$N$8)*(AC34:AI34 &lt;= $N$9)*(TEXT(AC34:AI34,"yyyy-mm")=AL35)*(AC35:AI35 = "★")))</f>
        <v>0</v>
      </c>
      <c r="AP35" s="68"/>
      <c r="AQ35" s="19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3"/>
    </row>
    <row r="36" spans="1:55" s="8" customFormat="1" ht="19.5" customHeight="1" x14ac:dyDescent="0.45">
      <c r="A36" s="4">
        <v>3</v>
      </c>
      <c r="B36" s="4">
        <v>26</v>
      </c>
      <c r="C36" s="18">
        <f t="shared" si="1"/>
        <v>46722</v>
      </c>
      <c r="D36" s="18">
        <f t="shared" si="2"/>
        <v>45989</v>
      </c>
      <c r="E36" s="4" t="str">
        <f t="shared" si="0"/>
        <v>2027-12</v>
      </c>
      <c r="F36" s="2">
        <f ca="1">SUMIF($AL$109:$AM$150,E36,$AM$109:$AM$150)</f>
        <v>0</v>
      </c>
      <c r="G36" s="2">
        <f ca="1">SUMIF($AL$109:$AN$150,E36,$AN$109:$AN$150)</f>
        <v>0</v>
      </c>
      <c r="H36" s="2">
        <f ca="1">SUMIF($AL$109:$AO$150,E36,$AO$109:$AO$150)</f>
        <v>0</v>
      </c>
      <c r="I36" s="17">
        <f t="shared" si="3"/>
        <v>0</v>
      </c>
      <c r="J36" s="135"/>
      <c r="K36" s="135"/>
      <c r="L36" s="132">
        <v>10</v>
      </c>
      <c r="M36" s="141">
        <f>S34+1</f>
        <v>46020</v>
      </c>
      <c r="N36" s="141">
        <f>M36+1</f>
        <v>46021</v>
      </c>
      <c r="O36" s="141">
        <f t="shared" ref="O36:Q36" si="88">N36+1</f>
        <v>46022</v>
      </c>
      <c r="P36" s="141">
        <f t="shared" si="88"/>
        <v>46023</v>
      </c>
      <c r="Q36" s="141">
        <f t="shared" si="88"/>
        <v>46024</v>
      </c>
      <c r="R36" s="142">
        <f>Q36+1</f>
        <v>46025</v>
      </c>
      <c r="S36" s="143">
        <f>R36+1</f>
        <v>46026</v>
      </c>
      <c r="T36" s="135">
        <f t="shared" ref="T36" si="89">COUNTIF(M37:S37,"★")</f>
        <v>0</v>
      </c>
      <c r="U36" s="135"/>
      <c r="V36" s="135" t="str">
        <f>TEXT(M36,"YYYY-MM")</f>
        <v>2025-12</v>
      </c>
      <c r="W36" s="140" cm="1">
        <f t="array" ref="W36">SUMPRODUCT((M36:S36&gt;=$N$8)*(M36:S36 &lt;= $N$9)*(TEXT(M36:S36,"yyyy-mm")=V36)*(M37:S37 = "●"))</f>
        <v>0</v>
      </c>
      <c r="X36" s="140" cm="1">
        <f t="array" ref="X36">SUMPRODUCT((R36:S36&gt;=$N$8)*(R36:S36 &lt;= $N$9)*(TEXT(R36:S36,"yyyy-mm")=V36)*(R37:S37 = "▲"))</f>
        <v>0</v>
      </c>
      <c r="Y36" s="140" cm="1">
        <f t="array" ref="Y36">SUMPRODUCT((M36:S36&gt;=$N$8)*(M36:S36 &lt;= $N$9)*(TEXT(M36:S36,"yyyy-mm")=V36)*(M37:S37 = "★"))</f>
        <v>0</v>
      </c>
      <c r="Z36" s="135"/>
      <c r="AA36" s="135"/>
      <c r="AB36" s="132">
        <v>26</v>
      </c>
      <c r="AC36" s="141">
        <f>AI34+1</f>
        <v>46132</v>
      </c>
      <c r="AD36" s="141">
        <f t="shared" ref="AD36:AI36" si="90">AC36+1</f>
        <v>46133</v>
      </c>
      <c r="AE36" s="141">
        <f t="shared" si="90"/>
        <v>46134</v>
      </c>
      <c r="AF36" s="141">
        <f t="shared" si="90"/>
        <v>46135</v>
      </c>
      <c r="AG36" s="141">
        <f t="shared" si="90"/>
        <v>46136</v>
      </c>
      <c r="AH36" s="142">
        <f t="shared" si="90"/>
        <v>46137</v>
      </c>
      <c r="AI36" s="143">
        <f t="shared" si="90"/>
        <v>46138</v>
      </c>
      <c r="AJ36" s="68">
        <f t="shared" ref="AJ36" si="91">COUNTIF(AC37:AI37,"★")</f>
        <v>0</v>
      </c>
      <c r="AK36" s="68"/>
      <c r="AL36" s="68" t="str">
        <f>TEXT(AC36,"YYYY-MM")</f>
        <v>2026-04</v>
      </c>
      <c r="AM36" s="69" cm="1">
        <f t="array" ref="AM36">SUMPRODUCT((AC36:AI36&gt;=$N$8)*(AC36:AI36 &lt;= $N$9)*(TEXT(AC36:AI36,"yyyy-mm")=AL36)*(AC37:AI37 = "●"))</f>
        <v>0</v>
      </c>
      <c r="AN36" s="69" cm="1">
        <f t="array" ref="AN36">SUMPRODUCT((AH36:AI36&gt;=$N$8)*(AH36:AI36 &lt;= $N$9)*(TEXT(AH36:AI36,"yyyy-mm")=AL36)*(AH37:AI37 = "▲"))</f>
        <v>0</v>
      </c>
      <c r="AO36" s="69" cm="1">
        <f t="array" ref="AO36">SUMPRODUCT((AC36:AI36&gt;=$N$8)*(AC36:AI36 &lt;= $N$9)*(TEXT(AC36:AI36,"yyyy-mm")=AL36)*(AC37:AI37 = "★"))</f>
        <v>0</v>
      </c>
      <c r="AP36" s="68"/>
      <c r="AQ36" s="19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3"/>
    </row>
    <row r="37" spans="1:55" s="8" customFormat="1" ht="19.5" customHeight="1" thickBot="1" x14ac:dyDescent="0.5">
      <c r="A37" s="4">
        <v>4</v>
      </c>
      <c r="B37" s="4">
        <v>27</v>
      </c>
      <c r="C37" s="18">
        <f t="shared" si="1"/>
        <v>46753</v>
      </c>
      <c r="D37" s="18">
        <f t="shared" si="2"/>
        <v>45989</v>
      </c>
      <c r="E37" s="4" t="str">
        <f t="shared" si="0"/>
        <v>2028-01</v>
      </c>
      <c r="F37" s="2">
        <f ca="1">SUMIF($V$160:$W$201,E37,$W$160:$W$201)+SUMIF($AL$109:$AM$150,E37,$AM$109:$AM$150)</f>
        <v>0</v>
      </c>
      <c r="G37" s="2">
        <f ca="1">SUMIF($V$160:$X$201,E37,$X$160:$X$201)+SUMIF($AL$109:$AN$150,E37,$AN$109:$AN$150)</f>
        <v>0</v>
      </c>
      <c r="H37" s="2">
        <f ca="1">SUMIF($V$160:$Y$201,E37,$Y$160:$Y$201)+SUMIF($AL$109:$AO$150,E37,$AO$109:$AO$150)</f>
        <v>0</v>
      </c>
      <c r="I37" s="17">
        <f t="shared" si="3"/>
        <v>0</v>
      </c>
      <c r="J37" s="135"/>
      <c r="K37" s="135" t="str">
        <f t="shared" ref="K37" si="92">IF(U37&gt;=0.285,"OK","NG")</f>
        <v>NG</v>
      </c>
      <c r="L37" s="136"/>
      <c r="M37" s="144"/>
      <c r="N37" s="144"/>
      <c r="O37" s="144"/>
      <c r="P37" s="144"/>
      <c r="Q37" s="144"/>
      <c r="R37" s="145"/>
      <c r="S37" s="146"/>
      <c r="T37" s="135">
        <f t="shared" ref="T37" si="93">COUNTIF(M37:S37,"●")</f>
        <v>0</v>
      </c>
      <c r="U37" s="147">
        <f t="shared" ref="U37" si="94">IF(COUNTA(M37:S37)=0,-1,IF(OR(COUNTIF(M37:S37,"▲")&gt;6,AND(M36&lt;$N$9,$N$9&lt;S36)),0.285,IF(T36+T37=0,0,T37/(T37+T36))))</f>
        <v>-1</v>
      </c>
      <c r="V37" s="135" t="str">
        <f>TEXT(S36,"YYYY-MM")</f>
        <v>2026-01</v>
      </c>
      <c r="W37" s="140" cm="1">
        <f t="array" ref="W37">IF(V37=V36,0,SUMPRODUCT((M36:S36&gt;=$N$8)*(M36:S36 &lt;= $N$9)*(TEXT(M36:S36,"yyyy-mm")=V37)*(M37:S37 = "●")))</f>
        <v>0</v>
      </c>
      <c r="X37" s="140" cm="1">
        <f t="array" ref="X37">IF(V37=V36,0,SUMPRODUCT((M36:S36&gt;=$N$8)*(M36:S36 &lt;= $N$9)*(TEXT(M36:S36,"yyyy-mm")=V37)*(M37:S37 = "▲")))</f>
        <v>0</v>
      </c>
      <c r="Y37" s="140" cm="1">
        <f t="array" ref="Y37">IF(V37=V36,0,SUMPRODUCT((M36:S36&gt;=$N$8)*(M36:S36 &lt;= $N$9)*(TEXT(M36:S36,"yyyy-mm")=V37)*(M37:S37 = "★")))</f>
        <v>0</v>
      </c>
      <c r="Z37" s="135"/>
      <c r="AA37" s="135" t="str">
        <f t="shared" ref="AA37" si="95">IF(AK37&gt;=0.285,"OK","NG")</f>
        <v>NG</v>
      </c>
      <c r="AB37" s="136"/>
      <c r="AC37" s="144"/>
      <c r="AD37" s="144"/>
      <c r="AE37" s="144"/>
      <c r="AF37" s="144"/>
      <c r="AG37" s="144"/>
      <c r="AH37" s="145"/>
      <c r="AI37" s="146"/>
      <c r="AJ37" s="68">
        <f t="shared" ref="AJ37" si="96">COUNTIF(AC37:AI37,"●")</f>
        <v>0</v>
      </c>
      <c r="AK37" s="70">
        <f t="shared" ref="AK37" si="97">IF(COUNTA(AC37:AI37)=0,-1,IF(OR(COUNTIF(AC37:AI37,"▲")&gt;6,AND(AC36&lt;$N$9,$N$9&lt;AI36)),0.285,IF(AJ36+AJ37=0,0,AJ37/(AJ37+AJ36))))</f>
        <v>-1</v>
      </c>
      <c r="AL37" s="68" t="str">
        <f>TEXT(AI36,"YYYY-MM")</f>
        <v>2026-04</v>
      </c>
      <c r="AM37" s="69" cm="1">
        <f t="array" ref="AM37">IF(AL37=AL36,0,SUMPRODUCT((AC36:AI36&gt;=$N$8)*(AC36:AI36 &lt;= $N$9)*(TEXT(AC36:AI36,"yyyy-mm")=AL37)*(AC37:AI37 = "●")))</f>
        <v>0</v>
      </c>
      <c r="AN37" s="69" cm="1">
        <f t="array" ref="AN37">IF(AL37=AL36,0,SUMPRODUCT((AC36:AI36&gt;=$N$8)*(AC36:AI36 &lt;= $N$9)*(TEXT(AC36:AI36,"yyyy-mm")=AL37)*(AC37:AI37 = "▲")))</f>
        <v>0</v>
      </c>
      <c r="AO37" s="69" cm="1">
        <f t="array" ref="AO37">IF(AL37=AL36,0,SUMPRODUCT((AC36:AI36&gt;=$N$8)*(AC36:AI36 &lt;= $N$9)*(TEXT(AC36:AI36,"yyyy-mm")=AL37)*(AC37:AI37 = "★")))</f>
        <v>0</v>
      </c>
      <c r="AP37" s="68"/>
      <c r="AQ37" s="19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3"/>
    </row>
    <row r="38" spans="1:55" s="8" customFormat="1" ht="19.5" customHeight="1" x14ac:dyDescent="0.45">
      <c r="A38" s="4">
        <v>5</v>
      </c>
      <c r="B38" s="4">
        <v>28</v>
      </c>
      <c r="C38" s="18">
        <f t="shared" si="1"/>
        <v>46784</v>
      </c>
      <c r="D38" s="18">
        <f t="shared" si="2"/>
        <v>45989</v>
      </c>
      <c r="E38" s="4" t="str">
        <f t="shared" si="0"/>
        <v>2028-02</v>
      </c>
      <c r="F38" s="2">
        <f ca="1">SUMIF($V$160:$W$201,E38,$W$160:$W$201)+SUMIF($AL$109:$AM$150,E38,$AM$109:$AM$150)</f>
        <v>0</v>
      </c>
      <c r="G38" s="2">
        <f ca="1">SUMIF($V$160:$X$201,E38,$X$160:$X$201)+SUMIF($AL$109:$AN$150,E38,$AN$109:$AN$150)</f>
        <v>0</v>
      </c>
      <c r="H38" s="2">
        <f ca="1">SUMIF($V$160:$Y$201,E38,$Y$160:$Y$201)+SUMIF($AL$109:$AO$150,E38,$AO$109:$AO$150)</f>
        <v>0</v>
      </c>
      <c r="I38" s="17">
        <f t="shared" si="3"/>
        <v>0</v>
      </c>
      <c r="J38" s="135"/>
      <c r="K38" s="135"/>
      <c r="L38" s="132">
        <v>11</v>
      </c>
      <c r="M38" s="141">
        <f>S36+1</f>
        <v>46027</v>
      </c>
      <c r="N38" s="141">
        <f>M38+1</f>
        <v>46028</v>
      </c>
      <c r="O38" s="141">
        <f t="shared" ref="O38:Q38" si="98">N38+1</f>
        <v>46029</v>
      </c>
      <c r="P38" s="141">
        <f t="shared" si="98"/>
        <v>46030</v>
      </c>
      <c r="Q38" s="141">
        <f t="shared" si="98"/>
        <v>46031</v>
      </c>
      <c r="R38" s="142">
        <f>Q38+1</f>
        <v>46032</v>
      </c>
      <c r="S38" s="143">
        <f>R38+1</f>
        <v>46033</v>
      </c>
      <c r="T38" s="135">
        <f t="shared" ref="T38" si="99">COUNTIF(M39:S39,"★")</f>
        <v>0</v>
      </c>
      <c r="U38" s="135"/>
      <c r="V38" s="135" t="str">
        <f>TEXT(M38,"YYYY-MM")</f>
        <v>2026-01</v>
      </c>
      <c r="W38" s="140" cm="1">
        <f t="array" ref="W38">SUMPRODUCT((M38:S38&gt;=$N$8)*(M38:S38 &lt;= $N$9)*(TEXT(M38:S38,"yyyy-mm")=V38)*(M39:S39 = "●"))</f>
        <v>0</v>
      </c>
      <c r="X38" s="140" cm="1">
        <f t="array" ref="X38">SUMPRODUCT((R38:S38&gt;=$N$8)*(R38:S38 &lt;= $N$9)*(TEXT(R38:S38,"yyyy-mm")=V38)*(R39:S39 = "▲"))</f>
        <v>0</v>
      </c>
      <c r="Y38" s="140" cm="1">
        <f t="array" ref="Y38">SUMPRODUCT((M38:S38&gt;=$N$8)*(M38:S38 &lt;= $N$9)*(TEXT(M38:S38,"yyyy-mm")=V38)*(M39:S39 = "★"))</f>
        <v>0</v>
      </c>
      <c r="Z38" s="135"/>
      <c r="AA38" s="135"/>
      <c r="AB38" s="132">
        <v>27</v>
      </c>
      <c r="AC38" s="141">
        <f>AI36+1</f>
        <v>46139</v>
      </c>
      <c r="AD38" s="141">
        <f t="shared" ref="AD38:AI38" si="100">AC38+1</f>
        <v>46140</v>
      </c>
      <c r="AE38" s="141">
        <f t="shared" si="100"/>
        <v>46141</v>
      </c>
      <c r="AF38" s="141">
        <f t="shared" si="100"/>
        <v>46142</v>
      </c>
      <c r="AG38" s="141">
        <f t="shared" si="100"/>
        <v>46143</v>
      </c>
      <c r="AH38" s="142">
        <f t="shared" si="100"/>
        <v>46144</v>
      </c>
      <c r="AI38" s="143">
        <f t="shared" si="100"/>
        <v>46145</v>
      </c>
      <c r="AJ38" s="68">
        <f t="shared" ref="AJ38" si="101">COUNTIF(AC39:AI39,"★")</f>
        <v>0</v>
      </c>
      <c r="AK38" s="68"/>
      <c r="AL38" s="68" t="str">
        <f>TEXT(AC38,"YYYY-MM")</f>
        <v>2026-04</v>
      </c>
      <c r="AM38" s="69" cm="1">
        <f t="array" ref="AM38">SUMPRODUCT((AC38:AI38&gt;=$N$8)*(AC38:AI38 &lt;= $N$9)*(TEXT(AC38:AI38,"yyyy-mm")=AL38)*(AC39:AI39 = "●"))</f>
        <v>0</v>
      </c>
      <c r="AN38" s="69" cm="1">
        <f t="array" ref="AN38">SUMPRODUCT((AH38:AI38&gt;=$N$8)*(AH38:AI38 &lt;= $N$9)*(TEXT(AH38:AI38,"yyyy-mm")=AL38)*(AH39:AI39 = "▲"))</f>
        <v>0</v>
      </c>
      <c r="AO38" s="69" cm="1">
        <f t="array" ref="AO38">SUMPRODUCT((AC38:AI38&gt;=$N$8)*(AC38:AI38 &lt;= $N$9)*(TEXT(AC38:AI38,"yyyy-mm")=AL38)*(AC39:AI39 = "★"))</f>
        <v>0</v>
      </c>
      <c r="AP38" s="68"/>
      <c r="AQ38" s="19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3"/>
    </row>
    <row r="39" spans="1:55" s="8" customFormat="1" ht="19.5" customHeight="1" thickBot="1" x14ac:dyDescent="0.5">
      <c r="A39" s="4">
        <v>1</v>
      </c>
      <c r="B39" s="4">
        <v>29</v>
      </c>
      <c r="C39" s="18">
        <f t="shared" si="1"/>
        <v>46813</v>
      </c>
      <c r="D39" s="18">
        <f t="shared" si="2"/>
        <v>45989</v>
      </c>
      <c r="E39" s="4" t="str">
        <f t="shared" si="0"/>
        <v>2028-03</v>
      </c>
      <c r="F39" s="2">
        <f ca="1">SUMIF($AL$109:$AM$150,E39,$AM$109:$AM$150)+SUMIF($V$160:$W$201,E39,$W$160:$W$201)</f>
        <v>0</v>
      </c>
      <c r="G39" s="2">
        <f ca="1">SUMIF($AL$109:$AN$150,E39,$AN$109:$AN$150)+SUMIF($V$160:$X$201,E39,$X$160:$X$201)</f>
        <v>0</v>
      </c>
      <c r="H39" s="2">
        <f ca="1">SUMIF($AL$109:$AO$150,E39,$AO$109:$AO$150)+SUMIF($V$160:$Y$201,E39,$Y$160:$Y$201)</f>
        <v>0</v>
      </c>
      <c r="I39" s="17">
        <f t="shared" si="3"/>
        <v>0</v>
      </c>
      <c r="J39" s="135"/>
      <c r="K39" s="135" t="str">
        <f t="shared" ref="K39" si="102">IF(U39&gt;=0.285,"OK","NG")</f>
        <v>NG</v>
      </c>
      <c r="L39" s="136"/>
      <c r="M39" s="144"/>
      <c r="N39" s="144"/>
      <c r="O39" s="144"/>
      <c r="P39" s="144"/>
      <c r="Q39" s="144"/>
      <c r="R39" s="145"/>
      <c r="S39" s="146"/>
      <c r="T39" s="135">
        <f t="shared" ref="T39" si="103">COUNTIF(M39:S39,"●")</f>
        <v>0</v>
      </c>
      <c r="U39" s="147">
        <f t="shared" ref="U39" si="104">IF(COUNTA(M39:S39)=0,-1,IF(OR(COUNTIF(M39:S39,"▲")&gt;6,AND(M38&lt;$N$9,$N$9&lt;S38)),0.285,IF(T38+T39=0,0,T39/(T39+T38))))</f>
        <v>-1</v>
      </c>
      <c r="V39" s="135" t="str">
        <f>TEXT(S38,"YYYY-MM")</f>
        <v>2026-01</v>
      </c>
      <c r="W39" s="140" cm="1">
        <f t="array" ref="W39">IF(V39=V38,0,SUMPRODUCT((M38:S38&gt;=$N$8)*(M38:S38 &lt;= $N$9)*(TEXT(M38:S38,"yyyy-mm")=V39)*(M39:S39 = "●")))</f>
        <v>0</v>
      </c>
      <c r="X39" s="140" cm="1">
        <f t="array" ref="X39">IF(V39=V38,0,SUMPRODUCT((M38:S38&gt;=$N$8)*(M38:S38 &lt;= $N$9)*(TEXT(M38:S38,"yyyy-mm")=V39)*(M39:S39 = "▲")))</f>
        <v>0</v>
      </c>
      <c r="Y39" s="140" cm="1">
        <f t="array" ref="Y39">IF(V39=V38,0,SUMPRODUCT((M38:S38&gt;=$N$8)*(M38:S38 &lt;= $N$9)*(TEXT(M38:S38,"yyyy-mm")=V39)*(M39:S39 = "★")))</f>
        <v>0</v>
      </c>
      <c r="Z39" s="135"/>
      <c r="AA39" s="135" t="str">
        <f t="shared" ref="AA39" si="105">IF(AK39&gt;=0.285,"OK","NG")</f>
        <v>NG</v>
      </c>
      <c r="AB39" s="136"/>
      <c r="AC39" s="144"/>
      <c r="AD39" s="144"/>
      <c r="AE39" s="144"/>
      <c r="AF39" s="144"/>
      <c r="AG39" s="144"/>
      <c r="AH39" s="145"/>
      <c r="AI39" s="146"/>
      <c r="AJ39" s="68">
        <f t="shared" ref="AJ39" si="106">COUNTIF(AC39:AI39,"●")</f>
        <v>0</v>
      </c>
      <c r="AK39" s="70">
        <f t="shared" ref="AK39" si="107">IF(COUNTA(AC39:AI39)=0,-1,IF(OR(COUNTIF(AC39:AI39,"▲")&gt;6,AND(AC38&lt;$N$9,$N$9&lt;AI38)),0.285,IF(AJ38+AJ39=0,0,AJ39/(AJ39+AJ38))))</f>
        <v>-1</v>
      </c>
      <c r="AL39" s="68" t="str">
        <f>TEXT(AI38,"YYYY-MM")</f>
        <v>2026-05</v>
      </c>
      <c r="AM39" s="69" cm="1">
        <f t="array" ref="AM39">IF(AL39=AL38,0,SUMPRODUCT((AC38:AI38&gt;=$N$8)*(AC38:AI38 &lt;= $N$9)*(TEXT(AC38:AI38,"yyyy-mm")=AL39)*(AC39:AI39 = "●")))</f>
        <v>0</v>
      </c>
      <c r="AN39" s="69" cm="1">
        <f t="array" ref="AN39">IF(AL39=AL38,0,SUMPRODUCT((AC38:AI38&gt;=$N$8)*(AC38:AI38 &lt;= $N$9)*(TEXT(AC38:AI38,"yyyy-mm")=AL39)*(AC39:AI39 = "▲")))</f>
        <v>0</v>
      </c>
      <c r="AO39" s="69" cm="1">
        <f t="array" ref="AO39">IF(AL39=AL38,0,SUMPRODUCT((AC38:AI38&gt;=$N$8)*(AC38:AI38 &lt;= $N$9)*(TEXT(AC38:AI38,"yyyy-mm")=AL39)*(AC39:AI39 = "★")))</f>
        <v>0</v>
      </c>
      <c r="AP39" s="68"/>
      <c r="AQ39" s="19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3"/>
    </row>
    <row r="40" spans="1:55" s="8" customFormat="1" ht="19.5" customHeight="1" x14ac:dyDescent="0.45">
      <c r="A40" s="4">
        <v>2</v>
      </c>
      <c r="B40" s="4">
        <v>30</v>
      </c>
      <c r="C40" s="18">
        <f t="shared" si="1"/>
        <v>46844</v>
      </c>
      <c r="D40" s="18">
        <f t="shared" si="2"/>
        <v>45989</v>
      </c>
      <c r="E40" s="4" t="str">
        <f t="shared" si="0"/>
        <v>2028-04</v>
      </c>
      <c r="F40" s="2">
        <f ca="1">SUMIF($V$160:$W$201,E40,$W$160:$W$201)</f>
        <v>0</v>
      </c>
      <c r="G40" s="2">
        <f ca="1">SUMIF($V$160:$X$201,E40,$X$160:$X$201)</f>
        <v>0</v>
      </c>
      <c r="H40" s="2">
        <f ca="1">SUMIF($V$160:$Y$201,E40,$Y$160:$Y$201)</f>
        <v>0</v>
      </c>
      <c r="I40" s="17">
        <f t="shared" si="3"/>
        <v>0</v>
      </c>
      <c r="J40" s="135"/>
      <c r="K40" s="135"/>
      <c r="L40" s="132">
        <v>12</v>
      </c>
      <c r="M40" s="141">
        <f>S38+1</f>
        <v>46034</v>
      </c>
      <c r="N40" s="141">
        <f>M40+1</f>
        <v>46035</v>
      </c>
      <c r="O40" s="141">
        <f t="shared" ref="O40:Q40" si="108">N40+1</f>
        <v>46036</v>
      </c>
      <c r="P40" s="141">
        <f t="shared" si="108"/>
        <v>46037</v>
      </c>
      <c r="Q40" s="141">
        <f t="shared" si="108"/>
        <v>46038</v>
      </c>
      <c r="R40" s="142">
        <f>Q40+1</f>
        <v>46039</v>
      </c>
      <c r="S40" s="143">
        <f>R40+1</f>
        <v>46040</v>
      </c>
      <c r="T40" s="135">
        <f t="shared" ref="T40" si="109">COUNTIF(M41:S41,"★")</f>
        <v>0</v>
      </c>
      <c r="U40" s="135"/>
      <c r="V40" s="135" t="str">
        <f>TEXT(M40,"YYYY-MM")</f>
        <v>2026-01</v>
      </c>
      <c r="W40" s="140" cm="1">
        <f t="array" ref="W40">SUMPRODUCT((M40:S40&gt;=$N$8)*(M40:S40 &lt;= $N$9)*(TEXT(M40:S40,"yyyy-mm")=V40)*(M41:S41 = "●"))</f>
        <v>0</v>
      </c>
      <c r="X40" s="140" cm="1">
        <f t="array" ref="X40">SUMPRODUCT((R40:S40&gt;=$N$8)*(R40:S40 &lt;= $N$9)*(TEXT(R40:S40,"yyyy-mm")=V40)*(R41:S41 = "▲"))</f>
        <v>0</v>
      </c>
      <c r="Y40" s="140" cm="1">
        <f t="array" ref="Y40">SUMPRODUCT((M40:S40&gt;=$N$8)*(M40:S40 &lt;= $N$9)*(TEXT(M40:S40,"yyyy-mm")=V40)*(M41:S41 = "★"))</f>
        <v>0</v>
      </c>
      <c r="Z40" s="135"/>
      <c r="AA40" s="135"/>
      <c r="AB40" s="132">
        <v>28</v>
      </c>
      <c r="AC40" s="141">
        <f>AI38+1</f>
        <v>46146</v>
      </c>
      <c r="AD40" s="141">
        <f t="shared" ref="AD40:AI40" si="110">AC40+1</f>
        <v>46147</v>
      </c>
      <c r="AE40" s="141">
        <f t="shared" si="110"/>
        <v>46148</v>
      </c>
      <c r="AF40" s="141">
        <f t="shared" si="110"/>
        <v>46149</v>
      </c>
      <c r="AG40" s="141">
        <f t="shared" si="110"/>
        <v>46150</v>
      </c>
      <c r="AH40" s="142">
        <f t="shared" si="110"/>
        <v>46151</v>
      </c>
      <c r="AI40" s="143">
        <f t="shared" si="110"/>
        <v>46152</v>
      </c>
      <c r="AJ40" s="68">
        <f t="shared" ref="AJ40" si="111">COUNTIF(AC41:AI41,"★")</f>
        <v>0</v>
      </c>
      <c r="AK40" s="68"/>
      <c r="AL40" s="68" t="str">
        <f>TEXT(AC40,"YYYY-MM")</f>
        <v>2026-05</v>
      </c>
      <c r="AM40" s="69" cm="1">
        <f t="array" ref="AM40">SUMPRODUCT((AC40:AI40&gt;=$N$8)*(AC40:AI40 &lt;= $N$9)*(TEXT(AC40:AI40,"yyyy-mm")=AL40)*(AC41:AI41 = "●"))</f>
        <v>0</v>
      </c>
      <c r="AN40" s="69" cm="1">
        <f t="array" ref="AN40">SUMPRODUCT((AH40:AI40&gt;=$N$8)*(AH40:AI40 &lt;= $N$9)*(TEXT(AH40:AI40,"yyyy-mm")=AL40)*(AH41:AI41 = "▲"))</f>
        <v>0</v>
      </c>
      <c r="AO40" s="69" cm="1">
        <f t="array" ref="AO40">SUMPRODUCT((AC40:AI40&gt;=$N$8)*(AC40:AI40 &lt;= $N$9)*(TEXT(AC40:AI40,"yyyy-mm")=AL40)*(AC41:AI41 = "★"))</f>
        <v>0</v>
      </c>
      <c r="AP40" s="68"/>
      <c r="AQ40" s="19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3"/>
    </row>
    <row r="41" spans="1:55" s="8" customFormat="1" ht="19.5" customHeight="1" thickBot="1" x14ac:dyDescent="0.5">
      <c r="A41" s="4">
        <v>3</v>
      </c>
      <c r="B41" s="4">
        <v>31</v>
      </c>
      <c r="C41" s="18">
        <f t="shared" si="1"/>
        <v>46874</v>
      </c>
      <c r="D41" s="18">
        <f t="shared" si="2"/>
        <v>45989</v>
      </c>
      <c r="E41" s="4" t="str">
        <f t="shared" si="0"/>
        <v>2028-05</v>
      </c>
      <c r="F41" s="2">
        <f ca="1">SUMIF($V$160:$W$201,E41,$W$160:$W$201)</f>
        <v>0</v>
      </c>
      <c r="G41" s="2">
        <f ca="1">SUMIF($V$160:$X$201,E41,$X$160:$X$201)</f>
        <v>0</v>
      </c>
      <c r="H41" s="2">
        <f ca="1">SUMIF($V$160:$Y$201,E41,$Y$160:$Y$201)</f>
        <v>0</v>
      </c>
      <c r="I41" s="17">
        <f t="shared" si="3"/>
        <v>0</v>
      </c>
      <c r="J41" s="135"/>
      <c r="K41" s="135" t="str">
        <f t="shared" ref="K41" si="112">IF(U41&gt;=0.285,"OK","NG")</f>
        <v>NG</v>
      </c>
      <c r="L41" s="136"/>
      <c r="M41" s="144"/>
      <c r="N41" s="144"/>
      <c r="O41" s="144"/>
      <c r="P41" s="144"/>
      <c r="Q41" s="144"/>
      <c r="R41" s="145"/>
      <c r="S41" s="146"/>
      <c r="T41" s="135">
        <f t="shared" ref="T41" si="113">COUNTIF(M41:S41,"●")</f>
        <v>0</v>
      </c>
      <c r="U41" s="147">
        <f t="shared" ref="U41" si="114">IF(COUNTA(M41:S41)=0,-1,IF(OR(COUNTIF(M41:S41,"▲")&gt;6,AND(M40&lt;$N$9,$N$9&lt;S40)),0.285,IF(T40+T41=0,0,T41/(T41+T40))))</f>
        <v>-1</v>
      </c>
      <c r="V41" s="135" t="str">
        <f>TEXT(S40,"YYYY-MM")</f>
        <v>2026-01</v>
      </c>
      <c r="W41" s="140" cm="1">
        <f t="array" ref="W41">IF(V41=V40,0,SUMPRODUCT((M40:S40&gt;=$N$8)*(M40:S40 &lt;= $N$9)*(TEXT(M40:S40,"yyyy-mm")=V41)*(M41:S41 = "●")))</f>
        <v>0</v>
      </c>
      <c r="X41" s="140" cm="1">
        <f t="array" ref="X41">IF(V41=V40,0,SUMPRODUCT((M40:S40&gt;=$N$8)*(M40:S40 &lt;= $N$9)*(TEXT(M40:S40,"yyyy-mm")=V41)*(M41:S41 = "▲")))</f>
        <v>0</v>
      </c>
      <c r="Y41" s="140" cm="1">
        <f t="array" ref="Y41">IF(V41=V40,0,SUMPRODUCT((M40:S40&gt;=$N$8)*(M40:S40 &lt;= $N$9)*(TEXT(M40:S40,"yyyy-mm")=V41)*(M41:S41 = "★")))</f>
        <v>0</v>
      </c>
      <c r="Z41" s="135"/>
      <c r="AA41" s="135" t="str">
        <f t="shared" ref="AA41" si="115">IF(AK41&gt;=0.285,"OK","NG")</f>
        <v>NG</v>
      </c>
      <c r="AB41" s="136"/>
      <c r="AC41" s="144"/>
      <c r="AD41" s="144"/>
      <c r="AE41" s="144"/>
      <c r="AF41" s="144"/>
      <c r="AG41" s="144"/>
      <c r="AH41" s="145"/>
      <c r="AI41" s="146"/>
      <c r="AJ41" s="68">
        <f t="shared" ref="AJ41" si="116">COUNTIF(AC41:AI41,"●")</f>
        <v>0</v>
      </c>
      <c r="AK41" s="70">
        <f t="shared" ref="AK41" si="117">IF(COUNTA(AC41:AI41)=0,-1,IF(OR(COUNTIF(AC41:AI41,"▲")&gt;6,AND(AC40&lt;$N$9,$N$9&lt;AI40)),0.285,IF(AJ40+AJ41=0,0,AJ41/(AJ41+AJ40))))</f>
        <v>-1</v>
      </c>
      <c r="AL41" s="68" t="str">
        <f>TEXT(AI40,"YYYY-MM")</f>
        <v>2026-05</v>
      </c>
      <c r="AM41" s="69" cm="1">
        <f t="array" ref="AM41">IF(AL41=AL40,0,SUMPRODUCT((AC40:AI40&gt;=$N$8)*(AC40:AI40 &lt;= $N$9)*(TEXT(AC40:AI40,"yyyy-mm")=AL41)*(AC41:AI41 = "●")))</f>
        <v>0</v>
      </c>
      <c r="AN41" s="69" cm="1">
        <f t="array" ref="AN41">IF(AL41=AL40,0,SUMPRODUCT((AC40:AI40&gt;=$N$8)*(AC40:AI40 &lt;= $N$9)*(TEXT(AC40:AI40,"yyyy-mm")=AL41)*(AC41:AI41 = "▲")))</f>
        <v>0</v>
      </c>
      <c r="AO41" s="69" cm="1">
        <f t="array" ref="AO41">IF(AL41=AL40,0,SUMPRODUCT((AC40:AI40&gt;=$N$8)*(AC40:AI40 &lt;= $N$9)*(TEXT(AC40:AI40,"yyyy-mm")=AL41)*(AC41:AI41 = "★")))</f>
        <v>0</v>
      </c>
      <c r="AP41" s="68"/>
      <c r="AQ41" s="19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3"/>
    </row>
    <row r="42" spans="1:55" s="8" customFormat="1" ht="19.5" customHeight="1" x14ac:dyDescent="0.45">
      <c r="A42" s="4">
        <v>4</v>
      </c>
      <c r="B42" s="4">
        <v>32</v>
      </c>
      <c r="C42" s="18">
        <f t="shared" si="1"/>
        <v>46905</v>
      </c>
      <c r="D42" s="18">
        <f t="shared" si="2"/>
        <v>45989</v>
      </c>
      <c r="E42" s="4" t="str">
        <f t="shared" si="0"/>
        <v>2028-06</v>
      </c>
      <c r="F42" s="2">
        <f ca="1">SUMIF($V$160:$W$201,E42,$W$160:$W$201)+SUMIF($AL$160:$AM$201,E42,$AM$160:$AM$201)</f>
        <v>0</v>
      </c>
      <c r="G42" s="2">
        <f ca="1">SUMIF($V$160:$X$201,E42,$X$160:$X$201)+SUMIF($AL$160:$AN$201,E42,$AN$160:$AN$201)</f>
        <v>0</v>
      </c>
      <c r="H42" s="2">
        <f ca="1">SUMIF($V$160:$Y$201,E42,$Y$160:$Y$201)+SUMIF($AL$160:$AO$201,E42,$AO$160:$AO$201)</f>
        <v>0</v>
      </c>
      <c r="I42" s="17">
        <f t="shared" si="3"/>
        <v>0</v>
      </c>
      <c r="J42" s="135"/>
      <c r="K42" s="135"/>
      <c r="L42" s="132">
        <v>13</v>
      </c>
      <c r="M42" s="141">
        <f>S40+1</f>
        <v>46041</v>
      </c>
      <c r="N42" s="141">
        <f>M42+1</f>
        <v>46042</v>
      </c>
      <c r="O42" s="141">
        <f t="shared" ref="O42:Q42" si="118">N42+1</f>
        <v>46043</v>
      </c>
      <c r="P42" s="141">
        <f t="shared" si="118"/>
        <v>46044</v>
      </c>
      <c r="Q42" s="141">
        <f t="shared" si="118"/>
        <v>46045</v>
      </c>
      <c r="R42" s="142">
        <f>Q42+1</f>
        <v>46046</v>
      </c>
      <c r="S42" s="143">
        <f>R42+1</f>
        <v>46047</v>
      </c>
      <c r="T42" s="135">
        <f t="shared" ref="T42" si="119">COUNTIF(M43:S43,"★")</f>
        <v>0</v>
      </c>
      <c r="U42" s="135"/>
      <c r="V42" s="135" t="str">
        <f>TEXT(M42,"YYYY-MM")</f>
        <v>2026-01</v>
      </c>
      <c r="W42" s="140" cm="1">
        <f t="array" ref="W42">SUMPRODUCT((M42:S42&gt;=$N$8)*(M42:S42 &lt;= $N$9)*(TEXT(M42:S42,"yyyy-mm")=V42)*(M43:S43 = "●"))</f>
        <v>0</v>
      </c>
      <c r="X42" s="140" cm="1">
        <f t="array" ref="X42">SUMPRODUCT((R42:S42&gt;=$N$8)*(R42:S42 &lt;= $N$9)*(TEXT(R42:S42,"yyyy-mm")=V42)*(R43:S43 = "▲"))</f>
        <v>0</v>
      </c>
      <c r="Y42" s="140" cm="1">
        <f t="array" ref="Y42">SUMPRODUCT((M42:S42&gt;=$N$8)*(M42:S42 &lt;= $N$9)*(TEXT(M42:S42,"yyyy-mm")=V42)*(M43:S43 = "★"))</f>
        <v>0</v>
      </c>
      <c r="Z42" s="135"/>
      <c r="AA42" s="135"/>
      <c r="AB42" s="132">
        <v>29</v>
      </c>
      <c r="AC42" s="141">
        <f>AI40+1</f>
        <v>46153</v>
      </c>
      <c r="AD42" s="141">
        <f t="shared" ref="AD42:AI42" si="120">AC42+1</f>
        <v>46154</v>
      </c>
      <c r="AE42" s="141">
        <f t="shared" si="120"/>
        <v>46155</v>
      </c>
      <c r="AF42" s="141">
        <f t="shared" si="120"/>
        <v>46156</v>
      </c>
      <c r="AG42" s="141">
        <f t="shared" si="120"/>
        <v>46157</v>
      </c>
      <c r="AH42" s="142">
        <f t="shared" si="120"/>
        <v>46158</v>
      </c>
      <c r="AI42" s="143">
        <f t="shared" si="120"/>
        <v>46159</v>
      </c>
      <c r="AJ42" s="68">
        <f t="shared" ref="AJ42" si="121">COUNTIF(AC43:AI43,"★")</f>
        <v>0</v>
      </c>
      <c r="AK42" s="68"/>
      <c r="AL42" s="68" t="str">
        <f>TEXT(AC42,"YYYY-MM")</f>
        <v>2026-05</v>
      </c>
      <c r="AM42" s="69" cm="1">
        <f t="array" ref="AM42">SUMPRODUCT((AC42:AI42&gt;=$N$8)*(AC42:AI42 &lt;= $N$9)*(TEXT(AC42:AI42,"yyyy-mm")=AL42)*(AC43:AI43 = "●"))</f>
        <v>0</v>
      </c>
      <c r="AN42" s="69" cm="1">
        <f t="array" ref="AN42">SUMPRODUCT((AH42:AI42&gt;=$N$8)*(AH42:AI42 &lt;= $N$9)*(TEXT(AH42:AI42,"yyyy-mm")=AL42)*(AH43:AI43 = "▲"))</f>
        <v>0</v>
      </c>
      <c r="AO42" s="69" cm="1">
        <f t="array" ref="AO42">SUMPRODUCT((AC42:AI42&gt;=$N$8)*(AC42:AI42 &lt;= $N$9)*(TEXT(AC42:AI42,"yyyy-mm")=AL42)*(AC43:AI43 = "★"))</f>
        <v>0</v>
      </c>
      <c r="AP42" s="68"/>
      <c r="AQ42" s="19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3"/>
    </row>
    <row r="43" spans="1:55" s="8" customFormat="1" ht="19.5" customHeight="1" thickBot="1" x14ac:dyDescent="0.5">
      <c r="A43" s="4">
        <v>5</v>
      </c>
      <c r="B43" s="4">
        <v>33</v>
      </c>
      <c r="C43" s="18">
        <f t="shared" si="1"/>
        <v>46935</v>
      </c>
      <c r="D43" s="18">
        <f t="shared" si="2"/>
        <v>45989</v>
      </c>
      <c r="E43" s="4" t="str">
        <f t="shared" si="0"/>
        <v>2028-07</v>
      </c>
      <c r="F43" s="2">
        <f ca="1">SUMIF($V$160:$W$201,E43,$W$160:$W$201)+SUMIF($AL$160:$AM$201,E43,$AM$160:$AM$201)</f>
        <v>0</v>
      </c>
      <c r="G43" s="2">
        <f ca="1">SUMIF($V$160:$X$201,E43,$X$160:$X$201)+SUMIF($AL$160:$AN$201,E43,$AN$160:$AN$201)</f>
        <v>0</v>
      </c>
      <c r="H43" s="2">
        <f ca="1">SUMIF($V$160:$Y$201,E43,$Y$160:$Y$201)+SUMIF($AL$160:$AO$201,E43,$AO$160:$AO$201)</f>
        <v>0</v>
      </c>
      <c r="I43" s="17">
        <f t="shared" si="3"/>
        <v>0</v>
      </c>
      <c r="J43" s="135"/>
      <c r="K43" s="135" t="str">
        <f t="shared" ref="K43" si="122">IF(U43&gt;=0.285,"OK","NG")</f>
        <v>NG</v>
      </c>
      <c r="L43" s="136"/>
      <c r="M43" s="144"/>
      <c r="N43" s="144"/>
      <c r="O43" s="144"/>
      <c r="P43" s="144"/>
      <c r="Q43" s="144"/>
      <c r="R43" s="145"/>
      <c r="S43" s="146"/>
      <c r="T43" s="135">
        <f t="shared" ref="T43" si="123">COUNTIF(M43:S43,"●")</f>
        <v>0</v>
      </c>
      <c r="U43" s="147">
        <f t="shared" ref="U43" si="124">IF(COUNTA(M43:S43)=0,-1,IF(OR(COUNTIF(M43:S43,"▲")&gt;6,AND(M42&lt;$N$9,$N$9&lt;S42)),0.285,IF(T42+T43=0,0,T43/(T43+T42))))</f>
        <v>-1</v>
      </c>
      <c r="V43" s="135" t="str">
        <f>TEXT(S42,"YYYY-MM")</f>
        <v>2026-01</v>
      </c>
      <c r="W43" s="140" cm="1">
        <f t="array" ref="W43">IF(V43=V42,0,SUMPRODUCT((M42:S42&gt;=$N$8)*(M42:S42 &lt;= $N$9)*(TEXT(M42:S42,"yyyy-mm")=V43)*(M43:S43 = "●")))</f>
        <v>0</v>
      </c>
      <c r="X43" s="140" cm="1">
        <f t="array" ref="X43">IF(V43=V42,0,SUMPRODUCT((M42:S42&gt;=$N$8)*(M42:S42 &lt;= $N$9)*(TEXT(M42:S42,"yyyy-mm")=V43)*(M43:S43 = "▲")))</f>
        <v>0</v>
      </c>
      <c r="Y43" s="140" cm="1">
        <f t="array" ref="Y43">IF(V43=V42,0,SUMPRODUCT((M42:S42&gt;=$N$8)*(M42:S42 &lt;= $N$9)*(TEXT(M42:S42,"yyyy-mm")=V43)*(M43:S43 = "★")))</f>
        <v>0</v>
      </c>
      <c r="Z43" s="135"/>
      <c r="AA43" s="135" t="str">
        <f t="shared" ref="AA43" si="125">IF(AK43&gt;=0.285,"OK","NG")</f>
        <v>NG</v>
      </c>
      <c r="AB43" s="136"/>
      <c r="AC43" s="144"/>
      <c r="AD43" s="144"/>
      <c r="AE43" s="144"/>
      <c r="AF43" s="144"/>
      <c r="AG43" s="144"/>
      <c r="AH43" s="145"/>
      <c r="AI43" s="146"/>
      <c r="AJ43" s="68">
        <f t="shared" ref="AJ43" si="126">COUNTIF(AC43:AI43,"●")</f>
        <v>0</v>
      </c>
      <c r="AK43" s="70">
        <f t="shared" ref="AK43" si="127">IF(COUNTA(AC43:AI43)=0,-1,IF(OR(COUNTIF(AC43:AI43,"▲")&gt;6,AND(AC42&lt;$N$9,$N$9&lt;AI42)),0.285,IF(AJ42+AJ43=0,0,AJ43/(AJ43+AJ42))))</f>
        <v>-1</v>
      </c>
      <c r="AL43" s="68" t="str">
        <f>TEXT(AI42,"YYYY-MM")</f>
        <v>2026-05</v>
      </c>
      <c r="AM43" s="69" cm="1">
        <f t="array" ref="AM43">IF(AL43=AL42,0,SUMPRODUCT((AC42:AI42&gt;=$N$8)*(AC42:AI42 &lt;= $N$9)*(TEXT(AC42:AI42,"yyyy-mm")=AL43)*(AC43:AI43 = "●")))</f>
        <v>0</v>
      </c>
      <c r="AN43" s="69" cm="1">
        <f t="array" ref="AN43">IF(AL43=AL42,0,SUMPRODUCT((AC42:AI42&gt;=$N$8)*(AC42:AI42 &lt;= $N$9)*(TEXT(AC42:AI42,"yyyy-mm")=AL43)*(AC43:AI43 = "▲")))</f>
        <v>0</v>
      </c>
      <c r="AO43" s="69" cm="1">
        <f t="array" ref="AO43">IF(AL43=AL42,0,SUMPRODUCT((AC42:AI42&gt;=$N$8)*(AC42:AI42 &lt;= $N$9)*(TEXT(AC42:AI42,"yyyy-mm")=AL43)*(AC43:AI43 = "★")))</f>
        <v>0</v>
      </c>
      <c r="AP43" s="68"/>
      <c r="AQ43" s="19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3"/>
    </row>
    <row r="44" spans="1:55" s="8" customFormat="1" ht="19.5" customHeight="1" x14ac:dyDescent="0.45">
      <c r="A44" s="4">
        <v>1</v>
      </c>
      <c r="B44" s="4">
        <v>34</v>
      </c>
      <c r="C44" s="18">
        <f t="shared" si="1"/>
        <v>46966</v>
      </c>
      <c r="D44" s="18">
        <f t="shared" si="2"/>
        <v>45989</v>
      </c>
      <c r="E44" s="4" t="str">
        <f t="shared" si="0"/>
        <v>2028-08</v>
      </c>
      <c r="F44" s="2">
        <f ca="1">SUMIF($V$160:$W$201,E44,$W$160:$W$201)+SUMIF($AL$160:$AM$201,E44,$AM$160:$AM$201)</f>
        <v>0</v>
      </c>
      <c r="G44" s="2">
        <f ca="1">SUMIF($V$160:$X$201,E44,$X$160:$X$201)+SUMIF($AL$160:$AN$201,E44,$AN$160:$AN$201)</f>
        <v>0</v>
      </c>
      <c r="H44" s="2">
        <f ca="1">SUMIF($V$160:$Y$201,E44,$Y$160:$Y$201)+SUMIF($AL$160:$AO$201,E44,$AO$160:$AO$201)</f>
        <v>0</v>
      </c>
      <c r="I44" s="17">
        <f t="shared" si="3"/>
        <v>0</v>
      </c>
      <c r="J44" s="135"/>
      <c r="K44" s="135"/>
      <c r="L44" s="132">
        <v>14</v>
      </c>
      <c r="M44" s="141">
        <f>S42+1</f>
        <v>46048</v>
      </c>
      <c r="N44" s="141">
        <f>M44+1</f>
        <v>46049</v>
      </c>
      <c r="O44" s="141">
        <f t="shared" ref="O44:Q44" si="128">N44+1</f>
        <v>46050</v>
      </c>
      <c r="P44" s="141">
        <f t="shared" si="128"/>
        <v>46051</v>
      </c>
      <c r="Q44" s="141">
        <f t="shared" si="128"/>
        <v>46052</v>
      </c>
      <c r="R44" s="142">
        <f>Q44+1</f>
        <v>46053</v>
      </c>
      <c r="S44" s="143">
        <f>R44+1</f>
        <v>46054</v>
      </c>
      <c r="T44" s="135">
        <f t="shared" ref="T44" si="129">COUNTIF(M45:S45,"★")</f>
        <v>0</v>
      </c>
      <c r="U44" s="135"/>
      <c r="V44" s="135" t="str">
        <f>TEXT(M44,"YYYY-MM")</f>
        <v>2026-01</v>
      </c>
      <c r="W44" s="140" cm="1">
        <f t="array" ref="W44">SUMPRODUCT((M44:S44&gt;=$N$8)*(M44:S44 &lt;= $N$9)*(TEXT(M44:S44,"yyyy-mm")=V44)*(M45:S45 = "●"))</f>
        <v>0</v>
      </c>
      <c r="X44" s="140" cm="1">
        <f t="array" ref="X44">SUMPRODUCT((R44:S44&gt;=$N$8)*(R44:S44 &lt;= $N$9)*(TEXT(R44:S44,"yyyy-mm")=V44)*(R45:S45 = "▲"))</f>
        <v>0</v>
      </c>
      <c r="Y44" s="140" cm="1">
        <f t="array" ref="Y44">SUMPRODUCT((M44:S44&gt;=$N$8)*(M44:S44 &lt;= $N$9)*(TEXT(M44:S44,"yyyy-mm")=V44)*(M45:S45 = "★"))</f>
        <v>0</v>
      </c>
      <c r="Z44" s="135"/>
      <c r="AA44" s="135"/>
      <c r="AB44" s="132">
        <v>30</v>
      </c>
      <c r="AC44" s="141">
        <f>AI42+1</f>
        <v>46160</v>
      </c>
      <c r="AD44" s="141">
        <f t="shared" ref="AD44:AI44" si="130">AC44+1</f>
        <v>46161</v>
      </c>
      <c r="AE44" s="141">
        <f t="shared" si="130"/>
        <v>46162</v>
      </c>
      <c r="AF44" s="141">
        <f t="shared" si="130"/>
        <v>46163</v>
      </c>
      <c r="AG44" s="141">
        <f t="shared" si="130"/>
        <v>46164</v>
      </c>
      <c r="AH44" s="142">
        <f t="shared" si="130"/>
        <v>46165</v>
      </c>
      <c r="AI44" s="143">
        <f t="shared" si="130"/>
        <v>46166</v>
      </c>
      <c r="AJ44" s="68">
        <f t="shared" ref="AJ44" si="131">COUNTIF(AC45:AI45,"★")</f>
        <v>0</v>
      </c>
      <c r="AK44" s="68"/>
      <c r="AL44" s="68" t="str">
        <f>TEXT(AC44,"YYYY-MM")</f>
        <v>2026-05</v>
      </c>
      <c r="AM44" s="69" cm="1">
        <f t="array" ref="AM44">SUMPRODUCT((AC44:AI44&gt;=$N$8)*(AC44:AI44 &lt;= $N$9)*(TEXT(AC44:AI44,"yyyy-mm")=AL44)*(AC45:AI45 = "●"))</f>
        <v>0</v>
      </c>
      <c r="AN44" s="69" cm="1">
        <f t="array" ref="AN44">SUMPRODUCT((AH44:AI44&gt;=$N$8)*(AH44:AI44 &lt;= $N$9)*(TEXT(AH44:AI44,"yyyy-mm")=AL44)*(AH45:AI45 = "▲"))</f>
        <v>0</v>
      </c>
      <c r="AO44" s="69" cm="1">
        <f t="array" ref="AO44">SUMPRODUCT((AC44:AI44&gt;=$N$8)*(AC44:AI44 &lt;= $N$9)*(TEXT(AC44:AI44,"yyyy-mm")=AL44)*(AC45:AI45 = "★"))</f>
        <v>0</v>
      </c>
      <c r="AP44" s="68"/>
      <c r="AQ44" s="19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3"/>
    </row>
    <row r="45" spans="1:55" s="8" customFormat="1" ht="19.5" customHeight="1" thickBot="1" x14ac:dyDescent="0.5">
      <c r="A45" s="4">
        <v>2</v>
      </c>
      <c r="B45" s="4">
        <v>35</v>
      </c>
      <c r="C45" s="18">
        <f t="shared" si="1"/>
        <v>46997</v>
      </c>
      <c r="D45" s="18">
        <f t="shared" si="2"/>
        <v>45989</v>
      </c>
      <c r="E45" s="4" t="str">
        <f t="shared" si="0"/>
        <v>2028-09</v>
      </c>
      <c r="F45" s="2">
        <f ca="1">SUMIF($AL$160:$AM$201,E45,$AM$160:$AM$201)</f>
        <v>0</v>
      </c>
      <c r="G45" s="2">
        <f ca="1">SUMIF($AL$160:$AN$201,E45,$AN$160:$AN$201)</f>
        <v>0</v>
      </c>
      <c r="H45" s="2">
        <f ca="1">SUMIF($AL$160:$AO$201,E45,$AO$160:$AO$201)</f>
        <v>0</v>
      </c>
      <c r="I45" s="17">
        <f t="shared" si="3"/>
        <v>0</v>
      </c>
      <c r="J45" s="135"/>
      <c r="K45" s="135" t="str">
        <f t="shared" ref="K45" si="132">IF(U45&gt;=0.285,"OK","NG")</f>
        <v>NG</v>
      </c>
      <c r="L45" s="136"/>
      <c r="M45" s="144"/>
      <c r="N45" s="144"/>
      <c r="O45" s="144"/>
      <c r="P45" s="144"/>
      <c r="Q45" s="144"/>
      <c r="R45" s="145"/>
      <c r="S45" s="146"/>
      <c r="T45" s="135">
        <f t="shared" ref="T45" si="133">COUNTIF(M45:S45,"●")</f>
        <v>0</v>
      </c>
      <c r="U45" s="147">
        <f t="shared" ref="U45" si="134">IF(COUNTA(M45:S45)=0,-1,IF(OR(COUNTIF(M45:S45,"▲")&gt;6,AND(M44&lt;$N$9,$N$9&lt;S44)),0.285,IF(T44+T45=0,0,T45/(T45+T44))))</f>
        <v>-1</v>
      </c>
      <c r="V45" s="135" t="str">
        <f>TEXT(S44,"YYYY-MM")</f>
        <v>2026-02</v>
      </c>
      <c r="W45" s="140" cm="1">
        <f t="array" ref="W45">IF(V45=V44,0,SUMPRODUCT((M44:S44&gt;=$N$8)*(M44:S44 &lt;= $N$9)*(TEXT(M44:S44,"yyyy-mm")=V45)*(M45:S45 = "●")))</f>
        <v>0</v>
      </c>
      <c r="X45" s="140" cm="1">
        <f t="array" ref="X45">IF(V45=V44,0,SUMPRODUCT((M44:S44&gt;=$N$8)*(M44:S44 &lt;= $N$9)*(TEXT(M44:S44,"yyyy-mm")=V45)*(M45:S45 = "▲")))</f>
        <v>0</v>
      </c>
      <c r="Y45" s="140" cm="1">
        <f t="array" ref="Y45">IF(V45=V44,0,SUMPRODUCT((M44:S44&gt;=$N$8)*(M44:S44 &lt;= $N$9)*(TEXT(M44:S44,"yyyy-mm")=V45)*(M45:S45 = "★")))</f>
        <v>0</v>
      </c>
      <c r="Z45" s="135"/>
      <c r="AA45" s="135" t="str">
        <f t="shared" ref="AA45" si="135">IF(AK45&gt;=0.285,"OK","NG")</f>
        <v>NG</v>
      </c>
      <c r="AB45" s="136"/>
      <c r="AC45" s="144"/>
      <c r="AD45" s="144"/>
      <c r="AE45" s="144"/>
      <c r="AF45" s="144"/>
      <c r="AG45" s="144"/>
      <c r="AH45" s="145"/>
      <c r="AI45" s="146"/>
      <c r="AJ45" s="68">
        <f t="shared" ref="AJ45" si="136">COUNTIF(AC45:AI45,"●")</f>
        <v>0</v>
      </c>
      <c r="AK45" s="70">
        <f t="shared" ref="AK45" si="137">IF(COUNTA(AC45:AI45)=0,-1,IF(OR(COUNTIF(AC45:AI45,"▲")&gt;6,AND(AC44&lt;$N$9,$N$9&lt;AI44)),0.285,IF(AJ44+AJ45=0,0,AJ45/(AJ45+AJ44))))</f>
        <v>-1</v>
      </c>
      <c r="AL45" s="68" t="str">
        <f>TEXT(AI44,"YYYY-MM")</f>
        <v>2026-05</v>
      </c>
      <c r="AM45" s="69" cm="1">
        <f t="array" ref="AM45">IF(AL45=AL44,0,SUMPRODUCT((AC44:AI44&gt;=$N$8)*(AC44:AI44 &lt;= $N$9)*(TEXT(AC44:AI44,"yyyy-mm")=AL45)*(AC45:AI45 = "●")))</f>
        <v>0</v>
      </c>
      <c r="AN45" s="69" cm="1">
        <f t="array" ref="AN45">IF(AL45=AL44,0,SUMPRODUCT((AC44:AI44&gt;=$N$8)*(AC44:AI44 &lt;= $N$9)*(TEXT(AC44:AI44,"yyyy-mm")=AL45)*(AC45:AI45 = "▲")))</f>
        <v>0</v>
      </c>
      <c r="AO45" s="69" cm="1">
        <f t="array" ref="AO45">IF(AL45=AL44,0,SUMPRODUCT((AC44:AI44&gt;=$N$8)*(AC44:AI44 &lt;= $N$9)*(TEXT(AC44:AI44,"yyyy-mm")=AL45)*(AC45:AI45 = "★")))</f>
        <v>0</v>
      </c>
      <c r="AP45" s="68"/>
      <c r="AQ45" s="19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3"/>
    </row>
    <row r="46" spans="1:55" s="8" customFormat="1" ht="19.5" customHeight="1" x14ac:dyDescent="0.45">
      <c r="A46" s="4">
        <v>3</v>
      </c>
      <c r="B46" s="4">
        <v>36</v>
      </c>
      <c r="C46" s="18">
        <f t="shared" si="1"/>
        <v>47027</v>
      </c>
      <c r="D46" s="18">
        <f t="shared" si="2"/>
        <v>45989</v>
      </c>
      <c r="E46" s="4" t="str">
        <f t="shared" si="0"/>
        <v>2028-10</v>
      </c>
      <c r="F46" s="2">
        <f ca="1">SUMIF($AL$160:$AM$201,E46,$AM$160:$AM$201)</f>
        <v>0</v>
      </c>
      <c r="G46" s="2">
        <f ca="1">SUMIF($AL$160:$AN$201,E46,$AN$160:$AN$201)</f>
        <v>0</v>
      </c>
      <c r="H46" s="2">
        <f ca="1">SUMIF($AL$160:$AO$201,E46,$AO$160:$AO$201)</f>
        <v>0</v>
      </c>
      <c r="I46" s="17">
        <f t="shared" si="3"/>
        <v>0</v>
      </c>
      <c r="J46" s="135"/>
      <c r="K46" s="135"/>
      <c r="L46" s="132">
        <v>15</v>
      </c>
      <c r="M46" s="141">
        <f>S44+1</f>
        <v>46055</v>
      </c>
      <c r="N46" s="141">
        <f>M46+1</f>
        <v>46056</v>
      </c>
      <c r="O46" s="141">
        <f t="shared" ref="O46:Q46" si="138">N46+1</f>
        <v>46057</v>
      </c>
      <c r="P46" s="141">
        <f t="shared" si="138"/>
        <v>46058</v>
      </c>
      <c r="Q46" s="141">
        <f t="shared" si="138"/>
        <v>46059</v>
      </c>
      <c r="R46" s="142">
        <f>Q46+1</f>
        <v>46060</v>
      </c>
      <c r="S46" s="143">
        <f>R46+1</f>
        <v>46061</v>
      </c>
      <c r="T46" s="135">
        <f t="shared" ref="T46" si="139">COUNTIF(M47:S47,"★")</f>
        <v>0</v>
      </c>
      <c r="U46" s="135"/>
      <c r="V46" s="135" t="str">
        <f>TEXT(M46,"YYYY-MM")</f>
        <v>2026-02</v>
      </c>
      <c r="W46" s="140" cm="1">
        <f t="array" ref="W46">SUMPRODUCT((M46:S46&gt;=$N$8)*(M46:S46 &lt;= $N$9)*(TEXT(M46:S46,"yyyy-mm")=V46)*(M47:S47 = "●"))</f>
        <v>0</v>
      </c>
      <c r="X46" s="140" cm="1">
        <f t="array" ref="X46">SUMPRODUCT((R46:S46&gt;=$N$8)*(R46:S46 &lt;= $N$9)*(TEXT(R46:S46,"yyyy-mm")=V46)*(R47:S47 = "▲"))</f>
        <v>0</v>
      </c>
      <c r="Y46" s="140" cm="1">
        <f t="array" ref="Y46">SUMPRODUCT((M46:S46&gt;=$N$8)*(M46:S46 &lt;= $N$9)*(TEXT(M46:S46,"yyyy-mm")=V46)*(M47:S47 = "★"))</f>
        <v>0</v>
      </c>
      <c r="Z46" s="135"/>
      <c r="AA46" s="135"/>
      <c r="AB46" s="132">
        <v>31</v>
      </c>
      <c r="AC46" s="141">
        <f>AI44+1</f>
        <v>46167</v>
      </c>
      <c r="AD46" s="141">
        <f t="shared" ref="AD46:AI46" si="140">AC46+1</f>
        <v>46168</v>
      </c>
      <c r="AE46" s="141">
        <f t="shared" si="140"/>
        <v>46169</v>
      </c>
      <c r="AF46" s="141">
        <f t="shared" si="140"/>
        <v>46170</v>
      </c>
      <c r="AG46" s="141">
        <f t="shared" si="140"/>
        <v>46171</v>
      </c>
      <c r="AH46" s="142">
        <f t="shared" si="140"/>
        <v>46172</v>
      </c>
      <c r="AI46" s="143">
        <f t="shared" si="140"/>
        <v>46173</v>
      </c>
      <c r="AJ46" s="68">
        <f t="shared" ref="AJ46" si="141">COUNTIF(AC47:AI47,"★")</f>
        <v>0</v>
      </c>
      <c r="AK46" s="68"/>
      <c r="AL46" s="68" t="str">
        <f>TEXT(AC46,"YYYY-MM")</f>
        <v>2026-05</v>
      </c>
      <c r="AM46" s="69" cm="1">
        <f t="array" ref="AM46">SUMPRODUCT((AC46:AI46&gt;=$N$8)*(AC46:AI46 &lt;= $N$9)*(TEXT(AC46:AI46,"yyyy-mm")=AL46)*(AC47:AI47 = "●"))</f>
        <v>0</v>
      </c>
      <c r="AN46" s="69" cm="1">
        <f t="array" ref="AN46">SUMPRODUCT((AH46:AI46&gt;=$N$8)*(AH46:AI46 &lt;= $N$9)*(TEXT(AH46:AI46,"yyyy-mm")=AL46)*(AH47:AI47 = "▲"))</f>
        <v>0</v>
      </c>
      <c r="AO46" s="69" cm="1">
        <f t="array" ref="AO46">SUMPRODUCT((AC46:AI46&gt;=$N$8)*(AC46:AI46 &lt;= $N$9)*(TEXT(AC46:AI46,"yyyy-mm")=AL46)*(AC47:AI47 = "★"))</f>
        <v>0</v>
      </c>
      <c r="AP46" s="68"/>
      <c r="AQ46" s="19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3"/>
    </row>
    <row r="47" spans="1:55" s="8" customFormat="1" ht="19.5" customHeight="1" thickBot="1" x14ac:dyDescent="0.5">
      <c r="A47" s="4"/>
      <c r="B47" s="4"/>
      <c r="C47" s="4"/>
      <c r="D47" s="4"/>
      <c r="E47" s="4"/>
      <c r="F47" s="2">
        <f ca="1">SUM(F10:F46)</f>
        <v>0</v>
      </c>
      <c r="G47" s="2">
        <f ca="1">SUM(G10:G46)</f>
        <v>0</v>
      </c>
      <c r="H47" s="2">
        <f ca="1">SUM(H10:H46)</f>
        <v>0</v>
      </c>
      <c r="I47" s="4" t="e">
        <f ca="1">AVERAGEIF(I10:I46,"&gt;0")</f>
        <v>#DIV/0!</v>
      </c>
      <c r="J47" s="135"/>
      <c r="K47" s="135" t="str">
        <f t="shared" ref="K47" si="142">IF(U47&gt;=0.285,"OK","NG")</f>
        <v>NG</v>
      </c>
      <c r="L47" s="136"/>
      <c r="M47" s="144"/>
      <c r="N47" s="144"/>
      <c r="O47" s="144"/>
      <c r="P47" s="144"/>
      <c r="Q47" s="144"/>
      <c r="R47" s="145"/>
      <c r="S47" s="146"/>
      <c r="T47" s="135">
        <f t="shared" ref="T47" si="143">COUNTIF(M47:S47,"●")</f>
        <v>0</v>
      </c>
      <c r="U47" s="147">
        <f t="shared" ref="U47" si="144">IF(COUNTA(M47:S47)=0,-1,IF(OR(COUNTIF(M47:S47,"▲")&gt;6,AND(M46&lt;$N$9,$N$9&lt;S46)),0.285,IF(T46+T47=0,0,T47/(T47+T46))))</f>
        <v>-1</v>
      </c>
      <c r="V47" s="135" t="str">
        <f>TEXT(S46,"YYYY-MM")</f>
        <v>2026-02</v>
      </c>
      <c r="W47" s="140" cm="1">
        <f t="array" ref="W47">IF(V47=V46,0,SUMPRODUCT((M46:S46&gt;=$N$8)*(M46:S46 &lt;= $N$9)*(TEXT(M46:S46,"yyyy-mm")=V47)*(M47:S47 = "●")))</f>
        <v>0</v>
      </c>
      <c r="X47" s="140" cm="1">
        <f t="array" ref="X47">IF(V47=V46,0,SUMPRODUCT((M46:S46&gt;=$N$8)*(M46:S46 &lt;= $N$9)*(TEXT(M46:S46,"yyyy-mm")=V47)*(M47:S47 = "▲")))</f>
        <v>0</v>
      </c>
      <c r="Y47" s="140" cm="1">
        <f t="array" ref="Y47">IF(V47=V46,0,SUMPRODUCT((M46:S46&gt;=$N$8)*(M46:S46 &lt;= $N$9)*(TEXT(M46:S46,"yyyy-mm")=V47)*(M47:S47 = "★")))</f>
        <v>0</v>
      </c>
      <c r="Z47" s="135"/>
      <c r="AA47" s="135" t="str">
        <f t="shared" ref="AA47" si="145">IF(AK47&gt;=0.285,"OK","NG")</f>
        <v>NG</v>
      </c>
      <c r="AB47" s="136"/>
      <c r="AC47" s="144"/>
      <c r="AD47" s="144"/>
      <c r="AE47" s="144"/>
      <c r="AF47" s="144"/>
      <c r="AG47" s="144"/>
      <c r="AH47" s="145"/>
      <c r="AI47" s="146"/>
      <c r="AJ47" s="68">
        <f t="shared" ref="AJ47" si="146">COUNTIF(AC47:AI47,"●")</f>
        <v>0</v>
      </c>
      <c r="AK47" s="70">
        <f t="shared" ref="AK47" si="147">IF(COUNTA(AC47:AI47)=0,-1,IF(OR(COUNTIF(AC47:AI47,"▲")&gt;6,AND(AC46&lt;$N$9,$N$9&lt;AI46)),0.285,IF(AJ46+AJ47=0,0,AJ47/(AJ47+AJ46))))</f>
        <v>-1</v>
      </c>
      <c r="AL47" s="68" t="str">
        <f>TEXT(AI46,"YYYY-MM")</f>
        <v>2026-05</v>
      </c>
      <c r="AM47" s="69" cm="1">
        <f t="array" ref="AM47">IF(AL47=AL46,0,SUMPRODUCT((AC46:AI46&gt;=$N$8)*(AC46:AI46 &lt;= $N$9)*(TEXT(AC46:AI46,"yyyy-mm")=AL47)*(AC47:AI47 = "●")))</f>
        <v>0</v>
      </c>
      <c r="AN47" s="69" cm="1">
        <f t="array" ref="AN47">IF(AL47=AL46,0,SUMPRODUCT((AC46:AI46&gt;=$N$8)*(AC46:AI46 &lt;= $N$9)*(TEXT(AC46:AI46,"yyyy-mm")=AL47)*(AC47:AI47 = "▲")))</f>
        <v>0</v>
      </c>
      <c r="AO47" s="69" cm="1">
        <f t="array" ref="AO47">IF(AL47=AL46,0,SUMPRODUCT((AC46:AI46&gt;=$N$8)*(AC46:AI46 &lt;= $N$9)*(TEXT(AC46:AI46,"yyyy-mm")=AL47)*(AC47:AI47 = "★")))</f>
        <v>0</v>
      </c>
      <c r="AP47" s="68"/>
      <c r="AQ47" s="19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3"/>
    </row>
    <row r="48" spans="1:55" s="8" customFormat="1" ht="19.5" customHeight="1" x14ac:dyDescent="0.45">
      <c r="A48" s="4"/>
      <c r="B48" s="4"/>
      <c r="C48" s="4"/>
      <c r="D48" s="4"/>
      <c r="E48" s="4"/>
      <c r="F48" s="4"/>
      <c r="G48" s="4"/>
      <c r="H48" s="4"/>
      <c r="I48" s="4"/>
      <c r="J48" s="135"/>
      <c r="K48" s="135"/>
      <c r="L48" s="132">
        <v>16</v>
      </c>
      <c r="M48" s="141">
        <f>S46+1</f>
        <v>46062</v>
      </c>
      <c r="N48" s="141">
        <f>M48+1</f>
        <v>46063</v>
      </c>
      <c r="O48" s="141">
        <f t="shared" ref="O48:Q48" si="148">N48+1</f>
        <v>46064</v>
      </c>
      <c r="P48" s="141">
        <f t="shared" si="148"/>
        <v>46065</v>
      </c>
      <c r="Q48" s="141">
        <f t="shared" si="148"/>
        <v>46066</v>
      </c>
      <c r="R48" s="142">
        <f>Q48+1</f>
        <v>46067</v>
      </c>
      <c r="S48" s="143">
        <f>R48+1</f>
        <v>46068</v>
      </c>
      <c r="T48" s="135">
        <f t="shared" ref="T48" si="149">COUNTIF(M49:S49,"★")</f>
        <v>0</v>
      </c>
      <c r="U48" s="135"/>
      <c r="V48" s="135" t="str">
        <f>TEXT(M48,"YYYY-MM")</f>
        <v>2026-02</v>
      </c>
      <c r="W48" s="140" cm="1">
        <f t="array" ref="W48">SUMPRODUCT((M48:S48&gt;=$N$8)*(M48:S48 &lt;= $N$9)*(TEXT(M48:S48,"yyyy-mm")=V48)*(M49:S49 = "●"))</f>
        <v>0</v>
      </c>
      <c r="X48" s="140" cm="1">
        <f t="array" ref="X48">SUMPRODUCT((R48:S48&gt;=$N$8)*(R48:S48 &lt;= $N$9)*(TEXT(R48:S48,"yyyy-mm")=V48)*(R49:S49 = "▲"))</f>
        <v>0</v>
      </c>
      <c r="Y48" s="140" cm="1">
        <f t="array" ref="Y48">SUMPRODUCT((M48:S48&gt;=$N$8)*(M48:S48 &lt;= $N$9)*(TEXT(M48:S48,"yyyy-mm")=V48)*(M49:S49 = "★"))</f>
        <v>0</v>
      </c>
      <c r="Z48" s="135"/>
      <c r="AA48" s="135"/>
      <c r="AB48" s="132">
        <v>32</v>
      </c>
      <c r="AC48" s="141">
        <f>AI46+1</f>
        <v>46174</v>
      </c>
      <c r="AD48" s="141">
        <f t="shared" ref="AD48:AI48" si="150">AC48+1</f>
        <v>46175</v>
      </c>
      <c r="AE48" s="141">
        <f t="shared" si="150"/>
        <v>46176</v>
      </c>
      <c r="AF48" s="141">
        <f t="shared" si="150"/>
        <v>46177</v>
      </c>
      <c r="AG48" s="141">
        <f t="shared" si="150"/>
        <v>46178</v>
      </c>
      <c r="AH48" s="142">
        <f t="shared" si="150"/>
        <v>46179</v>
      </c>
      <c r="AI48" s="143">
        <f t="shared" si="150"/>
        <v>46180</v>
      </c>
      <c r="AJ48" s="68">
        <f t="shared" ref="AJ48" si="151">COUNTIF(AC49:AI49,"★")</f>
        <v>0</v>
      </c>
      <c r="AK48" s="68"/>
      <c r="AL48" s="68" t="str">
        <f>TEXT(AC48,"YYYY-MM")</f>
        <v>2026-06</v>
      </c>
      <c r="AM48" s="69" cm="1">
        <f t="array" ref="AM48">SUMPRODUCT((AC48:AI48&gt;=$N$8)*(AC48:AI48 &lt;= $N$9)*(TEXT(AC48:AI48,"yyyy-mm")=AL48)*(AC49:AI49 = "●"))</f>
        <v>0</v>
      </c>
      <c r="AN48" s="69" cm="1">
        <f t="array" ref="AN48">SUMPRODUCT((AH48:AI48&gt;=$N$8)*(AH48:AI48 &lt;= $N$9)*(TEXT(AH48:AI48,"yyyy-mm")=AL48)*(AH49:AI49 = "▲"))</f>
        <v>0</v>
      </c>
      <c r="AO48" s="69" cm="1">
        <f t="array" ref="AO48">SUMPRODUCT((AC48:AI48&gt;=$N$8)*(AC48:AI48 &lt;= $N$9)*(TEXT(AC48:AI48,"yyyy-mm")=AL48)*(AC49:AI49 = "★"))</f>
        <v>0</v>
      </c>
      <c r="AP48" s="65"/>
      <c r="AQ48" s="7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3"/>
    </row>
    <row r="49" spans="1:55" s="8" customFormat="1" ht="19.5" customHeight="1" thickBot="1" x14ac:dyDescent="0.5">
      <c r="A49" s="4"/>
      <c r="B49" s="4"/>
      <c r="C49" s="4"/>
      <c r="D49" s="4"/>
      <c r="E49" s="4"/>
      <c r="F49" s="4"/>
      <c r="G49" s="4"/>
      <c r="H49" s="4"/>
      <c r="I49" s="4"/>
      <c r="J49" s="135"/>
      <c r="K49" s="135" t="str">
        <f t="shared" ref="K49" si="152">IF(U49&gt;=0.285,"OK","NG")</f>
        <v>NG</v>
      </c>
      <c r="L49" s="136"/>
      <c r="M49" s="144"/>
      <c r="N49" s="144"/>
      <c r="O49" s="144"/>
      <c r="P49" s="144"/>
      <c r="Q49" s="144"/>
      <c r="R49" s="145"/>
      <c r="S49" s="146"/>
      <c r="T49" s="135">
        <f t="shared" ref="T49" si="153">COUNTIF(M49:S49,"●")</f>
        <v>0</v>
      </c>
      <c r="U49" s="147">
        <f t="shared" ref="U49" si="154">IF(COUNTA(M49:S49)=0,-1,IF(OR(COUNTIF(M49:S49,"▲")&gt;6,AND(M48&lt;$N$9,$N$9&lt;S48)),0.285,IF(T48+T49=0,0,T49/(T49+T48))))</f>
        <v>-1</v>
      </c>
      <c r="V49" s="135" t="str">
        <f>TEXT(S48,"YYYY-MM")</f>
        <v>2026-02</v>
      </c>
      <c r="W49" s="140" cm="1">
        <f t="array" ref="W49">IF(V49=V48,0,SUMPRODUCT((M48:S48&gt;=$N$8)*(M48:S48 &lt;= $N$9)*(TEXT(M48:S48,"yyyy-mm")=V49)*(M49:S49 = "●")))</f>
        <v>0</v>
      </c>
      <c r="X49" s="140" cm="1">
        <f t="array" ref="X49">IF(V49=V48,0,SUMPRODUCT((M48:S48&gt;=$N$8)*(M48:S48 &lt;= $N$9)*(TEXT(M48:S48,"yyyy-mm")=V49)*(M49:S49 = "▲")))</f>
        <v>0</v>
      </c>
      <c r="Y49" s="140" cm="1">
        <f t="array" ref="Y49">IF(V49=V48,0,SUMPRODUCT((M48:S48&gt;=$N$8)*(M48:S48 &lt;= $N$9)*(TEXT(M48:S48,"yyyy-mm")=V49)*(M49:S49 = "★")))</f>
        <v>0</v>
      </c>
      <c r="Z49" s="135"/>
      <c r="AA49" s="135" t="str">
        <f t="shared" ref="AA49" si="155">IF(AK49&gt;=0.285,"OK","NG")</f>
        <v>NG</v>
      </c>
      <c r="AB49" s="136"/>
      <c r="AC49" s="144"/>
      <c r="AD49" s="144"/>
      <c r="AE49" s="144"/>
      <c r="AF49" s="144"/>
      <c r="AG49" s="144"/>
      <c r="AH49" s="145"/>
      <c r="AI49" s="146"/>
      <c r="AJ49" s="68">
        <f t="shared" ref="AJ49" si="156">COUNTIF(AC49:AI49,"●")</f>
        <v>0</v>
      </c>
      <c r="AK49" s="70">
        <f t="shared" ref="AK49" si="157">IF(COUNTA(AC49:AI49)=0,-1,IF(OR(COUNTIF(AC49:AI49,"▲")&gt;6,AND(AC48&lt;$N$9,$N$9&lt;AI48)),0.285,IF(AJ48+AJ49=0,0,AJ49/(AJ49+AJ48))))</f>
        <v>-1</v>
      </c>
      <c r="AL49" s="68" t="str">
        <f>TEXT(AI48,"YYYY-MM")</f>
        <v>2026-06</v>
      </c>
      <c r="AM49" s="69" cm="1">
        <f t="array" ref="AM49">IF(AL49=AL48,0,SUMPRODUCT((AC48:AI48&gt;=$N$8)*(AC48:AI48 &lt;= $N$9)*(TEXT(AC48:AI48,"yyyy-mm")=AL49)*(AC49:AI49 = "●")))</f>
        <v>0</v>
      </c>
      <c r="AN49" s="69" cm="1">
        <f t="array" ref="AN49">IF(AL49=AL48,0,SUMPRODUCT((AC48:AI48&gt;=$N$8)*(AC48:AI48 &lt;= $N$9)*(TEXT(AC48:AI48,"yyyy-mm")=AL49)*(AC49:AI49 = "▲")))</f>
        <v>0</v>
      </c>
      <c r="AO49" s="69" cm="1">
        <f t="array" ref="AO49">IF(AL49=AL48,0,SUMPRODUCT((AC48:AI48&gt;=$N$8)*(AC48:AI48 &lt;= $N$9)*(TEXT(AC48:AI48,"yyyy-mm")=AL49)*(AC49:AI49 = "★")))</f>
        <v>0</v>
      </c>
      <c r="AP49" s="65"/>
      <c r="AQ49" s="7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3"/>
    </row>
    <row r="50" spans="1:55" s="8" customFormat="1" ht="19.5" customHeight="1" x14ac:dyDescent="0.45">
      <c r="A50" s="4"/>
      <c r="B50" s="4"/>
      <c r="C50" s="4"/>
      <c r="D50" s="4"/>
      <c r="E50" s="4"/>
      <c r="F50" s="4"/>
      <c r="G50" s="4"/>
      <c r="H50" s="4"/>
      <c r="I50" s="4"/>
      <c r="J50" s="86"/>
      <c r="K50" s="87"/>
      <c r="L50" s="28"/>
      <c r="M50" s="28"/>
      <c r="N50" s="28"/>
      <c r="O50" s="28"/>
      <c r="P50" s="28"/>
      <c r="Q50" s="28"/>
      <c r="R50" s="28"/>
      <c r="S50" s="28"/>
      <c r="T50" s="86"/>
      <c r="U50" s="148">
        <f>IFERROR(AVERAGEIF(U18:U49,"&gt;-1"),0)</f>
        <v>0</v>
      </c>
      <c r="V50" s="86"/>
      <c r="W50" s="81"/>
      <c r="X50" s="81"/>
      <c r="Y50" s="81"/>
      <c r="Z50" s="86"/>
      <c r="AA50" s="88"/>
      <c r="AB50" s="28"/>
      <c r="AC50" s="28"/>
      <c r="AD50" s="28"/>
      <c r="AE50" s="28"/>
      <c r="AF50" s="28"/>
      <c r="AG50" s="28"/>
      <c r="AH50" s="28"/>
      <c r="AI50" s="28"/>
      <c r="AJ50" s="65"/>
      <c r="AK50" s="71">
        <f>IFERROR(AVERAGEIF(AK18:AK49,"&gt;-1"),0)</f>
        <v>0</v>
      </c>
      <c r="AL50" s="65"/>
      <c r="AM50" s="64"/>
      <c r="AN50" s="64"/>
      <c r="AO50" s="64"/>
      <c r="AP50" s="65"/>
      <c r="AQ50" s="7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3"/>
    </row>
    <row r="51" spans="1:55" s="8" customFormat="1" ht="23.25" customHeight="1" x14ac:dyDescent="0.45">
      <c r="A51" s="4"/>
      <c r="B51" s="4"/>
      <c r="C51" s="4"/>
      <c r="D51" s="4"/>
      <c r="E51" s="4"/>
      <c r="F51" s="4"/>
      <c r="G51" s="4"/>
      <c r="H51" s="4"/>
      <c r="I51" s="4"/>
      <c r="J51" s="75" t="s">
        <v>63</v>
      </c>
      <c r="K51" s="76"/>
      <c r="L51" s="76"/>
      <c r="M51" s="77"/>
      <c r="N51" s="78"/>
      <c r="O51" s="79"/>
      <c r="P51" s="79"/>
      <c r="Q51" s="79"/>
      <c r="R51" s="79"/>
      <c r="S51" s="79"/>
      <c r="T51" s="80"/>
      <c r="U51" s="80"/>
      <c r="V51" s="80"/>
      <c r="W51" s="81"/>
      <c r="X51" s="81"/>
      <c r="Y51" s="81"/>
      <c r="Z51" s="80"/>
      <c r="AA51" s="82"/>
      <c r="AB51" s="79"/>
      <c r="AC51" s="79"/>
      <c r="AD51" s="79"/>
      <c r="AE51" s="79"/>
      <c r="AF51" s="28"/>
      <c r="AG51" s="28"/>
      <c r="AH51" s="28"/>
      <c r="AI51" s="28"/>
      <c r="AJ51" s="65"/>
      <c r="AK51" s="71"/>
      <c r="AL51" s="65"/>
      <c r="AM51" s="64"/>
      <c r="AN51" s="64"/>
      <c r="AO51" s="64"/>
      <c r="AP51" s="65"/>
      <c r="AQ51" s="7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3"/>
    </row>
    <row r="52" spans="1:55" s="8" customFormat="1" ht="27" customHeight="1" x14ac:dyDescent="0.45">
      <c r="J52" s="83"/>
      <c r="K52" s="84"/>
      <c r="L52" s="84"/>
      <c r="M52" s="60" t="s">
        <v>95</v>
      </c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28"/>
      <c r="AI52" s="28"/>
      <c r="AJ52" s="65"/>
      <c r="AK52" s="65"/>
      <c r="AL52" s="65"/>
      <c r="AM52" s="64"/>
      <c r="AN52" s="64"/>
      <c r="AO52" s="64"/>
      <c r="AP52" s="65"/>
      <c r="AQ52" s="7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3"/>
    </row>
    <row r="53" spans="1:55" ht="19.5" customHeight="1" x14ac:dyDescent="0.45">
      <c r="J53" s="86"/>
      <c r="K53" s="87"/>
      <c r="L53" s="28"/>
      <c r="M53" s="28"/>
      <c r="N53" s="28"/>
      <c r="O53" s="28"/>
      <c r="P53" s="28"/>
      <c r="Q53" s="28"/>
      <c r="R53" s="28"/>
      <c r="S53" s="28"/>
      <c r="T53" s="86"/>
      <c r="U53" s="86"/>
      <c r="V53" s="86"/>
      <c r="W53" s="81"/>
      <c r="X53" s="81"/>
      <c r="Y53" s="81"/>
      <c r="Z53" s="86"/>
      <c r="AA53" s="88"/>
      <c r="AB53" s="28"/>
      <c r="AC53" s="28"/>
      <c r="AD53" s="28"/>
      <c r="AE53" s="28"/>
      <c r="AF53" s="28"/>
      <c r="AG53" s="28"/>
      <c r="AH53" s="28"/>
      <c r="AI53" s="28"/>
      <c r="AJ53" s="65"/>
      <c r="AK53" s="65"/>
      <c r="AL53" s="65"/>
      <c r="AM53" s="64"/>
      <c r="AN53" s="64"/>
      <c r="AO53" s="64"/>
      <c r="AP53" s="65"/>
    </row>
    <row r="54" spans="1:55" s="8" customFormat="1" ht="19.5" customHeight="1" x14ac:dyDescent="0.45">
      <c r="J54" s="86"/>
      <c r="K54" s="87"/>
      <c r="L54" s="28"/>
      <c r="M54" s="28"/>
      <c r="N54" s="28"/>
      <c r="O54" s="28"/>
      <c r="P54" s="28"/>
      <c r="Q54" s="28"/>
      <c r="R54" s="28"/>
      <c r="S54" s="28"/>
      <c r="T54" s="86"/>
      <c r="U54" s="86"/>
      <c r="V54" s="86"/>
      <c r="W54" s="81"/>
      <c r="X54" s="81"/>
      <c r="Y54" s="81"/>
      <c r="Z54" s="86"/>
      <c r="AA54" s="88"/>
      <c r="AB54" s="28"/>
      <c r="AC54" s="28"/>
      <c r="AD54" s="28"/>
      <c r="AE54" s="28"/>
      <c r="AF54" s="28"/>
      <c r="AG54" s="28"/>
      <c r="AH54" s="28"/>
      <c r="AI54" s="28"/>
      <c r="AJ54" s="65"/>
      <c r="AK54" s="65"/>
      <c r="AL54" s="65"/>
      <c r="AM54" s="64"/>
      <c r="AN54" s="64"/>
      <c r="AO54" s="64"/>
      <c r="AP54" s="68"/>
      <c r="AQ54" s="19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3"/>
    </row>
    <row r="55" spans="1:55" s="8" customFormat="1" ht="19.5" customHeight="1" thickBot="1" x14ac:dyDescent="0.5">
      <c r="J55" s="86"/>
      <c r="K55" s="87"/>
      <c r="L55" s="28"/>
      <c r="M55" s="28"/>
      <c r="N55" s="28"/>
      <c r="O55" s="28"/>
      <c r="P55" s="28"/>
      <c r="Q55" s="28"/>
      <c r="R55" s="28"/>
      <c r="S55" s="28"/>
      <c r="T55" s="86"/>
      <c r="U55" s="86"/>
      <c r="V55" s="86"/>
      <c r="W55" s="81"/>
      <c r="X55" s="81"/>
      <c r="Y55" s="81"/>
      <c r="Z55" s="86"/>
      <c r="AA55" s="88"/>
      <c r="AB55" s="28"/>
      <c r="AC55" s="28"/>
      <c r="AD55" s="28"/>
      <c r="AE55" s="28"/>
      <c r="AF55" s="28"/>
      <c r="AG55" s="28"/>
      <c r="AH55" s="28"/>
      <c r="AI55" s="28"/>
      <c r="AJ55" s="65"/>
      <c r="AK55" s="65"/>
      <c r="AL55" s="65"/>
      <c r="AM55" s="64"/>
      <c r="AN55" s="64"/>
      <c r="AO55" s="64"/>
      <c r="AP55" s="68"/>
      <c r="AQ55" s="19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3"/>
    </row>
    <row r="56" spans="1:55" s="8" customFormat="1" ht="19.5" customHeight="1" x14ac:dyDescent="0.45">
      <c r="J56" s="86"/>
      <c r="K56" s="86"/>
      <c r="L56" s="132" t="s">
        <v>47</v>
      </c>
      <c r="M56" s="133" t="str">
        <f>"実施状況（"&amp;YEAR(M58)&amp;"年～）"</f>
        <v>実施状況（2026年～）</v>
      </c>
      <c r="N56" s="133"/>
      <c r="O56" s="133"/>
      <c r="P56" s="133"/>
      <c r="Q56" s="133"/>
      <c r="R56" s="133"/>
      <c r="S56" s="134"/>
      <c r="T56" s="86"/>
      <c r="U56" s="86"/>
      <c r="V56" s="86"/>
      <c r="W56" s="81"/>
      <c r="X56" s="81"/>
      <c r="Y56" s="81"/>
      <c r="Z56" s="86"/>
      <c r="AA56" s="28"/>
      <c r="AB56" s="132" t="s">
        <v>47</v>
      </c>
      <c r="AC56" s="133" t="str">
        <f>"実施状況（"&amp;YEAR(AC58)&amp;"年～）"</f>
        <v>実施状況（2026年～）</v>
      </c>
      <c r="AD56" s="133"/>
      <c r="AE56" s="133"/>
      <c r="AF56" s="133"/>
      <c r="AG56" s="133"/>
      <c r="AH56" s="133"/>
      <c r="AI56" s="134"/>
      <c r="AJ56" s="65"/>
      <c r="AK56" s="65"/>
      <c r="AL56" s="65"/>
      <c r="AM56" s="64"/>
      <c r="AN56" s="64"/>
      <c r="AO56" s="64"/>
      <c r="AP56" s="68"/>
      <c r="AQ56" s="19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3"/>
    </row>
    <row r="57" spans="1:55" s="8" customFormat="1" ht="19.5" customHeight="1" thickBot="1" x14ac:dyDescent="0.5">
      <c r="J57" s="86"/>
      <c r="K57" s="135" t="s">
        <v>48</v>
      </c>
      <c r="L57" s="136"/>
      <c r="M57" s="137" t="s">
        <v>49</v>
      </c>
      <c r="N57" s="137" t="s">
        <v>50</v>
      </c>
      <c r="O57" s="137" t="s">
        <v>51</v>
      </c>
      <c r="P57" s="137" t="s">
        <v>52</v>
      </c>
      <c r="Q57" s="137" t="s">
        <v>53</v>
      </c>
      <c r="R57" s="138" t="s">
        <v>54</v>
      </c>
      <c r="S57" s="139" t="s">
        <v>55</v>
      </c>
      <c r="T57" s="135" t="s">
        <v>47</v>
      </c>
      <c r="U57" s="86" t="s">
        <v>56</v>
      </c>
      <c r="V57" s="86" t="s">
        <v>57</v>
      </c>
      <c r="W57" s="140" t="s">
        <v>38</v>
      </c>
      <c r="X57" s="140" t="s">
        <v>39</v>
      </c>
      <c r="Y57" s="140" t="s">
        <v>40</v>
      </c>
      <c r="Z57" s="86"/>
      <c r="AA57" s="135" t="s">
        <v>48</v>
      </c>
      <c r="AB57" s="136"/>
      <c r="AC57" s="137" t="s">
        <v>49</v>
      </c>
      <c r="AD57" s="137" t="s">
        <v>50</v>
      </c>
      <c r="AE57" s="137" t="s">
        <v>51</v>
      </c>
      <c r="AF57" s="137" t="s">
        <v>52</v>
      </c>
      <c r="AG57" s="137" t="s">
        <v>53</v>
      </c>
      <c r="AH57" s="138" t="s">
        <v>54</v>
      </c>
      <c r="AI57" s="139" t="s">
        <v>55</v>
      </c>
      <c r="AJ57" s="68" t="s">
        <v>47</v>
      </c>
      <c r="AK57" s="65" t="s">
        <v>56</v>
      </c>
      <c r="AL57" s="65" t="s">
        <v>57</v>
      </c>
      <c r="AM57" s="69" t="s">
        <v>38</v>
      </c>
      <c r="AN57" s="69" t="s">
        <v>39</v>
      </c>
      <c r="AO57" s="69" t="s">
        <v>40</v>
      </c>
      <c r="AP57" s="68"/>
      <c r="AQ57" s="19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3"/>
    </row>
    <row r="58" spans="1:55" s="8" customFormat="1" ht="19.5" customHeight="1" x14ac:dyDescent="0.45">
      <c r="J58" s="86"/>
      <c r="K58" s="135"/>
      <c r="L58" s="132">
        <v>33</v>
      </c>
      <c r="M58" s="141">
        <f>AI48+1</f>
        <v>46181</v>
      </c>
      <c r="N58" s="141">
        <f t="shared" ref="N58:S58" si="158">M58+1</f>
        <v>46182</v>
      </c>
      <c r="O58" s="141">
        <f t="shared" si="158"/>
        <v>46183</v>
      </c>
      <c r="P58" s="141">
        <f t="shared" si="158"/>
        <v>46184</v>
      </c>
      <c r="Q58" s="141">
        <f t="shared" si="158"/>
        <v>46185</v>
      </c>
      <c r="R58" s="142">
        <f t="shared" si="158"/>
        <v>46186</v>
      </c>
      <c r="S58" s="143">
        <f t="shared" si="158"/>
        <v>46187</v>
      </c>
      <c r="T58" s="135">
        <f t="shared" ref="T58" si="159">COUNTIF(M59:S59,"★")</f>
        <v>0</v>
      </c>
      <c r="U58" s="135"/>
      <c r="V58" s="135" t="str">
        <f>TEXT(M58,"YYYY-MM")</f>
        <v>2026-06</v>
      </c>
      <c r="W58" s="140" cm="1">
        <f t="array" ref="W58">SUMPRODUCT((M58:S58&gt;=$N$8)*(M58:S58 &lt;= $N$9)*(TEXT(M58:S58,"yyyy-mm")=V58)*(M59:S59 = "●"))</f>
        <v>0</v>
      </c>
      <c r="X58" s="140" cm="1">
        <f t="array" ref="X58">SUMPRODUCT((R58:S58&gt;=$N$8)*(R58:S58 &lt;= $N$9)*(TEXT(R58:S58,"yyyy-mm")=V58)*(R59:S59 = "▲"))</f>
        <v>0</v>
      </c>
      <c r="Y58" s="140" cm="1">
        <f t="array" ref="Y58">SUMPRODUCT((M58:S58&gt;=$N$8)*(M58:S58 &lt;= $N$9)*(TEXT(M58:S58,"yyyy-mm")=V58)*(M59:S59 = "★"))</f>
        <v>0</v>
      </c>
      <c r="Z58" s="135"/>
      <c r="AA58" s="135"/>
      <c r="AB58" s="132">
        <v>54</v>
      </c>
      <c r="AC58" s="141">
        <f>S98+1</f>
        <v>46328</v>
      </c>
      <c r="AD58" s="141">
        <f t="shared" ref="AD58:AI58" si="160">AC58+1</f>
        <v>46329</v>
      </c>
      <c r="AE58" s="141">
        <f t="shared" si="160"/>
        <v>46330</v>
      </c>
      <c r="AF58" s="141">
        <f t="shared" si="160"/>
        <v>46331</v>
      </c>
      <c r="AG58" s="141">
        <f t="shared" si="160"/>
        <v>46332</v>
      </c>
      <c r="AH58" s="142">
        <f t="shared" si="160"/>
        <v>46333</v>
      </c>
      <c r="AI58" s="143">
        <f t="shared" si="160"/>
        <v>46334</v>
      </c>
      <c r="AJ58" s="68">
        <f t="shared" ref="AJ58" si="161">COUNTIF(AC59:AI59,"★")</f>
        <v>0</v>
      </c>
      <c r="AK58" s="68"/>
      <c r="AL58" s="68" t="str">
        <f>TEXT(AC58,"YYYY-MM")</f>
        <v>2026-11</v>
      </c>
      <c r="AM58" s="69" cm="1">
        <f t="array" ref="AM58">SUMPRODUCT((AC58:AI58&gt;=$N$8)*(AC58:AI58 &lt;= $N$9)*(TEXT(AC58:AI58,"yyyy-mm")=AL58)*(AC59:AI59 = "●"))</f>
        <v>0</v>
      </c>
      <c r="AN58" s="69" cm="1">
        <f t="array" ref="AN58">SUMPRODUCT((AH58:AI58&gt;=$N$8)*(AH58:AI58 &lt;= $N$9)*(TEXT(AH58:AI58,"yyyy-mm")=AL58)*(AH59:AI59 = "▲"))</f>
        <v>0</v>
      </c>
      <c r="AO58" s="69" cm="1">
        <f t="array" ref="AO58">SUMPRODUCT((AC58:AI58&gt;=$N$8)*(AC58:AI58 &lt;= $N$9)*(TEXT(AC58:AI58,"yyyy-mm")=AL58)*(AC59:AI59 = "★"))</f>
        <v>0</v>
      </c>
      <c r="AP58" s="68"/>
      <c r="AQ58" s="19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3"/>
    </row>
    <row r="59" spans="1:55" s="8" customFormat="1" ht="19.5" customHeight="1" thickBot="1" x14ac:dyDescent="0.5">
      <c r="J59" s="86"/>
      <c r="K59" s="135" t="str">
        <f>IF(U59&gt;=0.285,"OK","NG")</f>
        <v>NG</v>
      </c>
      <c r="L59" s="136"/>
      <c r="M59" s="144"/>
      <c r="N59" s="144"/>
      <c r="O59" s="144"/>
      <c r="P59" s="144"/>
      <c r="Q59" s="144"/>
      <c r="R59" s="145"/>
      <c r="S59" s="146"/>
      <c r="T59" s="135">
        <f t="shared" ref="T59" si="162">COUNTIF(M59:S59,"●")</f>
        <v>0</v>
      </c>
      <c r="U59" s="147">
        <f>IF(COUNTA(M59:S59)=0,-1,IF(OR(COUNTIF(M59:S59,"▲")&gt;6,AND(M58&lt;$N$9,$N$9&lt;S58)),0.285,IF(T58+T59=0,0,T59/(T59+T58))))</f>
        <v>-1</v>
      </c>
      <c r="V59" s="135" t="str">
        <f>TEXT(S58,"YYYY-MM")</f>
        <v>2026-06</v>
      </c>
      <c r="W59" s="140" cm="1">
        <f t="array" ref="W59">IF(V59=V58,0,SUMPRODUCT((M58:S58&gt;=$N$8)*(M58:S58 &lt;= $N$9)*(TEXT(M58:S58,"yyyy-mm")=V59)*(M59:S59 = "●")))</f>
        <v>0</v>
      </c>
      <c r="X59" s="140" cm="1">
        <f t="array" ref="X59">IF(V59=V58,0,SUMPRODUCT((M58:S58&gt;=$N$8)*(M58:S58 &lt;= $N$9)*(TEXT(M58:S58,"yyyy-mm")=V59)*(M59:S59 = "▲")))</f>
        <v>0</v>
      </c>
      <c r="Y59" s="140" cm="1">
        <f t="array" ref="Y59">IF(V59=V58,0,SUMPRODUCT((M58:S58&gt;=$N$8)*(M58:S58 &lt;= $N$9)*(TEXT(M58:S58,"yyyy-mm")=V59)*(M59:S59 = "★")))</f>
        <v>0</v>
      </c>
      <c r="Z59" s="135"/>
      <c r="AA59" s="135" t="str">
        <f>IF(AK59&gt;=0.285,"OK","NG")</f>
        <v>NG</v>
      </c>
      <c r="AB59" s="136"/>
      <c r="AC59" s="144"/>
      <c r="AD59" s="144"/>
      <c r="AE59" s="144"/>
      <c r="AF59" s="144"/>
      <c r="AG59" s="144"/>
      <c r="AH59" s="145"/>
      <c r="AI59" s="146"/>
      <c r="AJ59" s="68">
        <f t="shared" ref="AJ59" si="163">COUNTIF(AC59:AI59,"●")</f>
        <v>0</v>
      </c>
      <c r="AK59" s="70">
        <f>IF(COUNTA(AC59:AI59)=0,-1,IF(OR(COUNTIF(AC59:AI59,"▲")&gt;6,AND(AC58&lt;$N$9,$N$9&lt;AI58)),0.285,IF(AJ58+AJ59=0,0,AJ59/(AJ59+AJ58))))</f>
        <v>-1</v>
      </c>
      <c r="AL59" s="68" t="str">
        <f>TEXT(AI58,"YYYY-MM")</f>
        <v>2026-11</v>
      </c>
      <c r="AM59" s="69" cm="1">
        <f t="array" ref="AM59">IF(AL59=AL58,0,SUMPRODUCT((AC58:AI58&gt;=$N$8)*(AC58:AI58 &lt;= $N$9)*(TEXT(AC58:AI58,"yyyy-mm")=AL59)*(AC59:AI59 = "●")))</f>
        <v>0</v>
      </c>
      <c r="AN59" s="69" cm="1">
        <f t="array" ref="AN59">IF(AL59=AL58,0,SUMPRODUCT((AC58:AI58&gt;=$N$8)*(AC58:AI58 &lt;= $N$9)*(TEXT(AC58:AI58,"yyyy-mm")=AL59)*(AC59:AI59 = "▲")))</f>
        <v>0</v>
      </c>
      <c r="AO59" s="69" cm="1">
        <f t="array" ref="AO59">IF(AL59=AL58,0,SUMPRODUCT((AC58:AI58&gt;=$N$8)*(AC58:AI58 &lt;= $N$9)*(TEXT(AC58:AI58,"yyyy-mm")=AL59)*(AC59:AI59 = "★")))</f>
        <v>0</v>
      </c>
      <c r="AP59" s="68"/>
      <c r="AQ59" s="19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3"/>
    </row>
    <row r="60" spans="1:55" s="8" customFormat="1" ht="19.5" customHeight="1" x14ac:dyDescent="0.45">
      <c r="J60" s="86"/>
      <c r="K60" s="135"/>
      <c r="L60" s="132">
        <v>34</v>
      </c>
      <c r="M60" s="141">
        <f>S58+1</f>
        <v>46188</v>
      </c>
      <c r="N60" s="141">
        <f t="shared" ref="N60:S60" si="164">M60+1</f>
        <v>46189</v>
      </c>
      <c r="O60" s="141">
        <f t="shared" si="164"/>
        <v>46190</v>
      </c>
      <c r="P60" s="141">
        <f t="shared" si="164"/>
        <v>46191</v>
      </c>
      <c r="Q60" s="141">
        <f t="shared" si="164"/>
        <v>46192</v>
      </c>
      <c r="R60" s="142">
        <f t="shared" si="164"/>
        <v>46193</v>
      </c>
      <c r="S60" s="143">
        <f t="shared" si="164"/>
        <v>46194</v>
      </c>
      <c r="T60" s="135">
        <f t="shared" ref="T60" si="165">COUNTIF(M61:S61,"★")</f>
        <v>0</v>
      </c>
      <c r="U60" s="135"/>
      <c r="V60" s="135" t="str">
        <f>TEXT(M60,"YYYY-MM")</f>
        <v>2026-06</v>
      </c>
      <c r="W60" s="140" cm="1">
        <f t="array" ref="W60">SUMPRODUCT((M60:S60&gt;=$N$8)*(M60:S60 &lt;= $N$9)*(TEXT(M60:S60,"yyyy-mm")=V60)*(M61:S61 = "●"))</f>
        <v>0</v>
      </c>
      <c r="X60" s="140" cm="1">
        <f t="array" ref="X60">SUMPRODUCT((R60:S60&gt;=$N$8)*(R60:S60 &lt;= $N$9)*(TEXT(R60:S60,"yyyy-mm")=V60)*(R61:S61 = "▲"))</f>
        <v>0</v>
      </c>
      <c r="Y60" s="140" cm="1">
        <f t="array" ref="Y60">SUMPRODUCT((M60:S60&gt;=$N$8)*(M60:S60 &lt;= $N$9)*(TEXT(M60:S60,"yyyy-mm")=V60)*(M61:S61 = "★"))</f>
        <v>0</v>
      </c>
      <c r="Z60" s="135"/>
      <c r="AA60" s="135"/>
      <c r="AB60" s="132">
        <v>55</v>
      </c>
      <c r="AC60" s="141">
        <f>AI58+1</f>
        <v>46335</v>
      </c>
      <c r="AD60" s="141">
        <f t="shared" ref="AD60:AI60" si="166">AC60+1</f>
        <v>46336</v>
      </c>
      <c r="AE60" s="141">
        <f t="shared" si="166"/>
        <v>46337</v>
      </c>
      <c r="AF60" s="141">
        <f t="shared" si="166"/>
        <v>46338</v>
      </c>
      <c r="AG60" s="141">
        <f t="shared" si="166"/>
        <v>46339</v>
      </c>
      <c r="AH60" s="142">
        <f t="shared" si="166"/>
        <v>46340</v>
      </c>
      <c r="AI60" s="143">
        <f t="shared" si="166"/>
        <v>46341</v>
      </c>
      <c r="AJ60" s="68">
        <f t="shared" ref="AJ60" si="167">COUNTIF(AC61:AI61,"★")</f>
        <v>0</v>
      </c>
      <c r="AK60" s="68"/>
      <c r="AL60" s="68" t="str">
        <f>TEXT(AC60,"YYYY-MM")</f>
        <v>2026-11</v>
      </c>
      <c r="AM60" s="69" cm="1">
        <f t="array" ref="AM60">SUMPRODUCT((AC60:AI60&gt;=$N$8)*(AC60:AI60 &lt;= $N$9)*(TEXT(AC60:AI60,"yyyy-mm")=AL60)*(AC61:AI61 = "●"))</f>
        <v>0</v>
      </c>
      <c r="AN60" s="69" cm="1">
        <f t="array" ref="AN60">SUMPRODUCT((AH60:AI60&gt;=$N$8)*(AH60:AI60 &lt;= $N$9)*(TEXT(AH60:AI60,"yyyy-mm")=AL60)*(AH61:AI61 = "▲"))</f>
        <v>0</v>
      </c>
      <c r="AO60" s="69" cm="1">
        <f t="array" ref="AO60">SUMPRODUCT((AC60:AI60&gt;=$N$8)*(AC60:AI60 &lt;= $N$9)*(TEXT(AC60:AI60,"yyyy-mm")=AL60)*(AC61:AI61 = "★"))</f>
        <v>0</v>
      </c>
      <c r="AP60" s="68"/>
      <c r="AQ60" s="19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3"/>
    </row>
    <row r="61" spans="1:55" s="8" customFormat="1" ht="19.5" customHeight="1" thickBot="1" x14ac:dyDescent="0.5">
      <c r="J61" s="86"/>
      <c r="K61" s="135" t="str">
        <f t="shared" ref="K61" si="168">IF(U61&gt;=0.285,"OK","NG")</f>
        <v>NG</v>
      </c>
      <c r="L61" s="136"/>
      <c r="M61" s="144"/>
      <c r="N61" s="144"/>
      <c r="O61" s="144"/>
      <c r="P61" s="144"/>
      <c r="Q61" s="144"/>
      <c r="R61" s="145"/>
      <c r="S61" s="146"/>
      <c r="T61" s="135">
        <f t="shared" ref="T61" si="169">COUNTIF(M61:S61,"●")</f>
        <v>0</v>
      </c>
      <c r="U61" s="147">
        <f t="shared" ref="U61" si="170">IF(COUNTA(M61:S61)=0,-1,IF(OR(COUNTIF(M61:S61,"▲")&gt;6,AND(M60&lt;$N$9,$N$9&lt;S60)),0.285,IF(T60+T61=0,0,T61/(T61+T60))))</f>
        <v>-1</v>
      </c>
      <c r="V61" s="135" t="str">
        <f>TEXT(S60,"YYYY-MM")</f>
        <v>2026-06</v>
      </c>
      <c r="W61" s="140" cm="1">
        <f t="array" ref="W61">IF(V61=V60,0,SUMPRODUCT((M60:S60&gt;=$N$8)*(M60:S60 &lt;= $N$9)*(TEXT(M60:S60,"yyyy-mm")=V61)*(M61:S61 = "●")))</f>
        <v>0</v>
      </c>
      <c r="X61" s="140" cm="1">
        <f t="array" ref="X61">IF(V61=V60,0,SUMPRODUCT((M60:S60&gt;=$N$8)*(M60:S60 &lt;= $N$9)*(TEXT(M60:S60,"yyyy-mm")=V61)*(M61:S61 = "▲")))</f>
        <v>0</v>
      </c>
      <c r="Y61" s="140" cm="1">
        <f t="array" ref="Y61">IF(V61=V60,0,SUMPRODUCT((M60:S60&gt;=$N$8)*(M60:S60 &lt;= $N$9)*(TEXT(M60:S60,"yyyy-mm")=V61)*(M61:S61 = "★")))</f>
        <v>0</v>
      </c>
      <c r="Z61" s="135"/>
      <c r="AA61" s="135" t="str">
        <f t="shared" ref="AA61" si="171">IF(AK61&gt;=0.285,"OK","NG")</f>
        <v>NG</v>
      </c>
      <c r="AB61" s="136"/>
      <c r="AC61" s="144"/>
      <c r="AD61" s="144"/>
      <c r="AE61" s="144"/>
      <c r="AF61" s="144"/>
      <c r="AG61" s="144"/>
      <c r="AH61" s="145"/>
      <c r="AI61" s="146"/>
      <c r="AJ61" s="68">
        <f t="shared" ref="AJ61" si="172">COUNTIF(AC61:AI61,"●")</f>
        <v>0</v>
      </c>
      <c r="AK61" s="70">
        <f t="shared" ref="AK61" si="173">IF(COUNTA(AC61:AI61)=0,-1,IF(OR(COUNTIF(AC61:AI61,"▲")&gt;6,AND(AC60&lt;$N$9,$N$9&lt;AI60)),0.285,IF(AJ60+AJ61=0,0,AJ61/(AJ61+AJ60))))</f>
        <v>-1</v>
      </c>
      <c r="AL61" s="68" t="str">
        <f>TEXT(AI60,"YYYY-MM")</f>
        <v>2026-11</v>
      </c>
      <c r="AM61" s="69" cm="1">
        <f t="array" ref="AM61">IF(AL61=AL60,0,SUMPRODUCT((AC60:AI60&gt;=$N$8)*(AC60:AI60 &lt;= $N$9)*(TEXT(AC60:AI60,"yyyy-mm")=AL61)*(AC61:AI61 = "●")))</f>
        <v>0</v>
      </c>
      <c r="AN61" s="69" cm="1">
        <f t="array" ref="AN61">IF(AL61=AL60,0,SUMPRODUCT((AC60:AI60&gt;=$N$8)*(AC60:AI60 &lt;= $N$9)*(TEXT(AC60:AI60,"yyyy-mm")=AL61)*(AC61:AI61 = "▲")))</f>
        <v>0</v>
      </c>
      <c r="AO61" s="69" cm="1">
        <f t="array" ref="AO61">IF(AL61=AL60,0,SUMPRODUCT((AC60:AI60&gt;=$N$8)*(AC60:AI60 &lt;= $N$9)*(TEXT(AC60:AI60,"yyyy-mm")=AL61)*(AC61:AI61 = "★")))</f>
        <v>0</v>
      </c>
      <c r="AP61" s="68"/>
      <c r="AQ61" s="19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3"/>
    </row>
    <row r="62" spans="1:55" s="8" customFormat="1" ht="19.5" customHeight="1" x14ac:dyDescent="0.45">
      <c r="J62" s="86"/>
      <c r="K62" s="135"/>
      <c r="L62" s="132">
        <v>35</v>
      </c>
      <c r="M62" s="141">
        <f>S60+1</f>
        <v>46195</v>
      </c>
      <c r="N62" s="141">
        <f t="shared" ref="N62:S62" si="174">M62+1</f>
        <v>46196</v>
      </c>
      <c r="O62" s="141">
        <f t="shared" si="174"/>
        <v>46197</v>
      </c>
      <c r="P62" s="141">
        <f t="shared" si="174"/>
        <v>46198</v>
      </c>
      <c r="Q62" s="141">
        <f t="shared" si="174"/>
        <v>46199</v>
      </c>
      <c r="R62" s="142">
        <f t="shared" si="174"/>
        <v>46200</v>
      </c>
      <c r="S62" s="143">
        <f t="shared" si="174"/>
        <v>46201</v>
      </c>
      <c r="T62" s="135">
        <f t="shared" ref="T62" si="175">COUNTIF(M63:S63,"★")</f>
        <v>0</v>
      </c>
      <c r="U62" s="135"/>
      <c r="V62" s="135" t="str">
        <f>TEXT(M62,"YYYY-MM")</f>
        <v>2026-06</v>
      </c>
      <c r="W62" s="140" cm="1">
        <f t="array" ref="W62">SUMPRODUCT((M62:S62&gt;=$N$8)*(M62:S62 &lt;= $N$9)*(TEXT(M62:S62,"yyyy-mm")=V62)*(M63:S63 = "●"))</f>
        <v>0</v>
      </c>
      <c r="X62" s="140" cm="1">
        <f t="array" ref="X62">SUMPRODUCT((R62:S62&gt;=$N$8)*(R62:S62 &lt;= $N$9)*(TEXT(R62:S62,"yyyy-mm")=V62)*(R63:S63 = "▲"))</f>
        <v>0</v>
      </c>
      <c r="Y62" s="140" cm="1">
        <f t="array" ref="Y62">SUMPRODUCT((M62:S62&gt;=$N$8)*(M62:S62 &lt;= $N$9)*(TEXT(M62:S62,"yyyy-mm")=V62)*(M63:S63 = "★"))</f>
        <v>0</v>
      </c>
      <c r="Z62" s="135"/>
      <c r="AA62" s="135"/>
      <c r="AB62" s="132">
        <v>56</v>
      </c>
      <c r="AC62" s="141">
        <f>AI60+1</f>
        <v>46342</v>
      </c>
      <c r="AD62" s="141">
        <f t="shared" ref="AD62:AI62" si="176">AC62+1</f>
        <v>46343</v>
      </c>
      <c r="AE62" s="141">
        <f t="shared" si="176"/>
        <v>46344</v>
      </c>
      <c r="AF62" s="141">
        <f t="shared" si="176"/>
        <v>46345</v>
      </c>
      <c r="AG62" s="141">
        <f t="shared" si="176"/>
        <v>46346</v>
      </c>
      <c r="AH62" s="142">
        <f t="shared" si="176"/>
        <v>46347</v>
      </c>
      <c r="AI62" s="143">
        <f t="shared" si="176"/>
        <v>46348</v>
      </c>
      <c r="AJ62" s="68">
        <f t="shared" ref="AJ62" si="177">COUNTIF(AC63:AI63,"★")</f>
        <v>0</v>
      </c>
      <c r="AK62" s="68"/>
      <c r="AL62" s="68" t="str">
        <f>TEXT(AC62,"YYYY-MM")</f>
        <v>2026-11</v>
      </c>
      <c r="AM62" s="69" cm="1">
        <f t="array" ref="AM62">SUMPRODUCT((AC62:AI62&gt;=$N$8)*(AC62:AI62 &lt;= $N$9)*(TEXT(AC62:AI62,"yyyy-mm")=AL62)*(AC63:AI63 = "●"))</f>
        <v>0</v>
      </c>
      <c r="AN62" s="69" cm="1">
        <f t="array" ref="AN62">SUMPRODUCT((AH62:AI62&gt;=$N$8)*(AH62:AI62 &lt;= $N$9)*(TEXT(AH62:AI62,"yyyy-mm")=AL62)*(AH63:AI63 = "▲"))</f>
        <v>0</v>
      </c>
      <c r="AO62" s="69" cm="1">
        <f t="array" ref="AO62">SUMPRODUCT((AC62:AI62&gt;=$N$8)*(AC62:AI62 &lt;= $N$9)*(TEXT(AC62:AI62,"yyyy-mm")=AL62)*(AC63:AI63 = "★"))</f>
        <v>0</v>
      </c>
      <c r="AP62" s="68"/>
      <c r="AQ62" s="19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3"/>
    </row>
    <row r="63" spans="1:55" s="8" customFormat="1" ht="19.5" customHeight="1" thickBot="1" x14ac:dyDescent="0.5">
      <c r="J63" s="86"/>
      <c r="K63" s="135" t="str">
        <f t="shared" ref="K63" si="178">IF(U63&gt;=0.285,"OK","NG")</f>
        <v>NG</v>
      </c>
      <c r="L63" s="136"/>
      <c r="M63" s="144"/>
      <c r="N63" s="144"/>
      <c r="O63" s="144"/>
      <c r="P63" s="144"/>
      <c r="Q63" s="144"/>
      <c r="R63" s="145"/>
      <c r="S63" s="146"/>
      <c r="T63" s="135">
        <f t="shared" ref="T63" si="179">COUNTIF(M63:S63,"●")</f>
        <v>0</v>
      </c>
      <c r="U63" s="147">
        <f t="shared" ref="U63" si="180">IF(COUNTA(M63:S63)=0,-1,IF(OR(COUNTIF(M63:S63,"▲")&gt;6,AND(M62&lt;$N$9,$N$9&lt;S62)),0.285,IF(T62+T63=0,0,T63/(T63+T62))))</f>
        <v>-1</v>
      </c>
      <c r="V63" s="135" t="str">
        <f>TEXT(S62,"YYYY-MM")</f>
        <v>2026-06</v>
      </c>
      <c r="W63" s="140" cm="1">
        <f t="array" ref="W63">IF(V63=V62,0,SUMPRODUCT((M62:S62&gt;=$N$8)*(M62:S62 &lt;= $N$9)*(TEXT(M62:S62,"yyyy-mm")=V63)*(M63:S63 = "●")))</f>
        <v>0</v>
      </c>
      <c r="X63" s="140" cm="1">
        <f t="array" ref="X63">IF(V63=V62,0,SUMPRODUCT((M62:S62&gt;=$N$8)*(M62:S62 &lt;= $N$9)*(TEXT(M62:S62,"yyyy-mm")=V63)*(M63:S63 = "▲")))</f>
        <v>0</v>
      </c>
      <c r="Y63" s="140" cm="1">
        <f t="array" ref="Y63">IF(V63=V62,0,SUMPRODUCT((M62:S62&gt;=$N$8)*(M62:S62 &lt;= $N$9)*(TEXT(M62:S62,"yyyy-mm")=V63)*(M63:S63 = "★")))</f>
        <v>0</v>
      </c>
      <c r="Z63" s="135"/>
      <c r="AA63" s="135" t="str">
        <f t="shared" ref="AA63" si="181">IF(AK63&gt;=0.285,"OK","NG")</f>
        <v>NG</v>
      </c>
      <c r="AB63" s="136"/>
      <c r="AC63" s="144"/>
      <c r="AD63" s="144"/>
      <c r="AE63" s="144"/>
      <c r="AF63" s="144"/>
      <c r="AG63" s="144"/>
      <c r="AH63" s="145"/>
      <c r="AI63" s="146"/>
      <c r="AJ63" s="68">
        <f t="shared" ref="AJ63" si="182">COUNTIF(AC63:AI63,"●")</f>
        <v>0</v>
      </c>
      <c r="AK63" s="70">
        <f t="shared" ref="AK63" si="183">IF(COUNTA(AC63:AI63)=0,-1,IF(OR(COUNTIF(AC63:AI63,"▲")&gt;6,AND(AC62&lt;$N$9,$N$9&lt;AI62)),0.285,IF(AJ62+AJ63=0,0,AJ63/(AJ63+AJ62))))</f>
        <v>-1</v>
      </c>
      <c r="AL63" s="68" t="str">
        <f>TEXT(AI62,"YYYY-MM")</f>
        <v>2026-11</v>
      </c>
      <c r="AM63" s="69" cm="1">
        <f t="array" ref="AM63">IF(AL63=AL62,0,SUMPRODUCT((AC62:AI62&gt;=$N$8)*(AC62:AI62 &lt;= $N$9)*(TEXT(AC62:AI62,"yyyy-mm")=AL63)*(AC63:AI63 = "●")))</f>
        <v>0</v>
      </c>
      <c r="AN63" s="69" cm="1">
        <f t="array" ref="AN63">IF(AL63=AL62,0,SUMPRODUCT((AC62:AI62&gt;=$N$8)*(AC62:AI62 &lt;= $N$9)*(TEXT(AC62:AI62,"yyyy-mm")=AL63)*(AC63:AI63 = "▲")))</f>
        <v>0</v>
      </c>
      <c r="AO63" s="69" cm="1">
        <f t="array" ref="AO63">IF(AL63=AL62,0,SUMPRODUCT((AC62:AI62&gt;=$N$8)*(AC62:AI62 &lt;= $N$9)*(TEXT(AC62:AI62,"yyyy-mm")=AL63)*(AC63:AI63 = "★")))</f>
        <v>0</v>
      </c>
      <c r="AP63" s="68"/>
      <c r="AQ63" s="19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3"/>
    </row>
    <row r="64" spans="1:55" s="8" customFormat="1" ht="19.5" customHeight="1" x14ac:dyDescent="0.45">
      <c r="J64" s="86"/>
      <c r="K64" s="135"/>
      <c r="L64" s="132">
        <v>36</v>
      </c>
      <c r="M64" s="141">
        <f>S62+1</f>
        <v>46202</v>
      </c>
      <c r="N64" s="141">
        <f t="shared" ref="N64:S64" si="184">M64+1</f>
        <v>46203</v>
      </c>
      <c r="O64" s="141">
        <f t="shared" si="184"/>
        <v>46204</v>
      </c>
      <c r="P64" s="141">
        <f t="shared" si="184"/>
        <v>46205</v>
      </c>
      <c r="Q64" s="141">
        <f t="shared" si="184"/>
        <v>46206</v>
      </c>
      <c r="R64" s="142">
        <f t="shared" si="184"/>
        <v>46207</v>
      </c>
      <c r="S64" s="143">
        <f t="shared" si="184"/>
        <v>46208</v>
      </c>
      <c r="T64" s="135">
        <f t="shared" ref="T64" si="185">COUNTIF(M65:S65,"★")</f>
        <v>0</v>
      </c>
      <c r="U64" s="135"/>
      <c r="V64" s="135" t="str">
        <f>TEXT(M64,"YYYY-MM")</f>
        <v>2026-06</v>
      </c>
      <c r="W64" s="140" cm="1">
        <f t="array" ref="W64">SUMPRODUCT((M64:S64&gt;=$N$8)*(M64:S64 &lt;= $N$9)*(TEXT(M64:S64,"yyyy-mm")=V64)*(M65:S65 = "●"))</f>
        <v>0</v>
      </c>
      <c r="X64" s="140" cm="1">
        <f t="array" ref="X64">SUMPRODUCT((R64:S64&gt;=$N$8)*(R64:S64 &lt;= $N$9)*(TEXT(R64:S64,"yyyy-mm")=V64)*(R65:S65 = "▲"))</f>
        <v>0</v>
      </c>
      <c r="Y64" s="140" cm="1">
        <f t="array" ref="Y64">SUMPRODUCT((M64:S64&gt;=$N$8)*(M64:S64 &lt;= $N$9)*(TEXT(M64:S64,"yyyy-mm")=V64)*(M65:S65 = "★"))</f>
        <v>0</v>
      </c>
      <c r="Z64" s="135"/>
      <c r="AA64" s="135"/>
      <c r="AB64" s="132">
        <v>57</v>
      </c>
      <c r="AC64" s="141">
        <f>AI62+1</f>
        <v>46349</v>
      </c>
      <c r="AD64" s="141">
        <f t="shared" ref="AD64:AI64" si="186">AC64+1</f>
        <v>46350</v>
      </c>
      <c r="AE64" s="141">
        <f t="shared" si="186"/>
        <v>46351</v>
      </c>
      <c r="AF64" s="141">
        <f t="shared" si="186"/>
        <v>46352</v>
      </c>
      <c r="AG64" s="141">
        <f t="shared" si="186"/>
        <v>46353</v>
      </c>
      <c r="AH64" s="142">
        <f t="shared" si="186"/>
        <v>46354</v>
      </c>
      <c r="AI64" s="143">
        <f t="shared" si="186"/>
        <v>46355</v>
      </c>
      <c r="AJ64" s="68">
        <f t="shared" ref="AJ64" si="187">COUNTIF(AC65:AI65,"★")</f>
        <v>0</v>
      </c>
      <c r="AK64" s="68"/>
      <c r="AL64" s="68" t="str">
        <f>TEXT(AC64,"YYYY-MM")</f>
        <v>2026-11</v>
      </c>
      <c r="AM64" s="69" cm="1">
        <f t="array" ref="AM64">SUMPRODUCT((AC64:AI64&gt;=$N$8)*(AC64:AI64 &lt;= $N$9)*(TEXT(AC64:AI64,"yyyy-mm")=AL64)*(AC65:AI65 = "●"))</f>
        <v>0</v>
      </c>
      <c r="AN64" s="69" cm="1">
        <f t="array" ref="AN64">SUMPRODUCT((AH64:AI64&gt;=$N$8)*(AH64:AI64 &lt;= $N$9)*(TEXT(AH64:AI64,"yyyy-mm")=AL64)*(AH65:AI65 = "▲"))</f>
        <v>0</v>
      </c>
      <c r="AO64" s="69" cm="1">
        <f t="array" ref="AO64">SUMPRODUCT((AC64:AI64&gt;=$N$8)*(AC64:AI64 &lt;= $N$9)*(TEXT(AC64:AI64,"yyyy-mm")=AL64)*(AC65:AI65 = "★"))</f>
        <v>0</v>
      </c>
      <c r="AP64" s="68"/>
      <c r="AQ64" s="19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3"/>
    </row>
    <row r="65" spans="10:55" s="8" customFormat="1" ht="19.5" customHeight="1" thickBot="1" x14ac:dyDescent="0.5">
      <c r="J65" s="86"/>
      <c r="K65" s="135" t="str">
        <f t="shared" ref="K65" si="188">IF(U65&gt;=0.285,"OK","NG")</f>
        <v>NG</v>
      </c>
      <c r="L65" s="136"/>
      <c r="M65" s="144"/>
      <c r="N65" s="144"/>
      <c r="O65" s="144"/>
      <c r="P65" s="144"/>
      <c r="Q65" s="144"/>
      <c r="R65" s="145"/>
      <c r="S65" s="146"/>
      <c r="T65" s="135">
        <f t="shared" ref="T65" si="189">COUNTIF(M65:S65,"●")</f>
        <v>0</v>
      </c>
      <c r="U65" s="147">
        <f t="shared" ref="U65" si="190">IF(COUNTA(M65:S65)=0,-1,IF(OR(COUNTIF(M65:S65,"▲")&gt;6,AND(M64&lt;$N$9,$N$9&lt;S64)),0.285,IF(T64+T65=0,0,T65/(T65+T64))))</f>
        <v>-1</v>
      </c>
      <c r="V65" s="135" t="str">
        <f>TEXT(S64,"YYYY-MM")</f>
        <v>2026-07</v>
      </c>
      <c r="W65" s="140" cm="1">
        <f t="array" ref="W65">IF(V65=V64,0,SUMPRODUCT((M64:S64&gt;=$N$8)*(M64:S64 &lt;= $N$9)*(TEXT(M64:S64,"yyyy-mm")=V65)*(M65:S65 = "●")))</f>
        <v>0</v>
      </c>
      <c r="X65" s="140" cm="1">
        <f t="array" ref="X65">IF(V65=V64,0,SUMPRODUCT((M64:S64&gt;=$N$8)*(M64:S64 &lt;= $N$9)*(TEXT(M64:S64,"yyyy-mm")=V65)*(M65:S65 = "▲")))</f>
        <v>0</v>
      </c>
      <c r="Y65" s="140" cm="1">
        <f t="array" ref="Y65">IF(V65=V64,0,SUMPRODUCT((M64:S64&gt;=$N$8)*(M64:S64 &lt;= $N$9)*(TEXT(M64:S64,"yyyy-mm")=V65)*(M65:S65 = "★")))</f>
        <v>0</v>
      </c>
      <c r="Z65" s="135"/>
      <c r="AA65" s="135" t="str">
        <f t="shared" ref="AA65" si="191">IF(AK65&gt;=0.285,"OK","NG")</f>
        <v>NG</v>
      </c>
      <c r="AB65" s="136"/>
      <c r="AC65" s="144"/>
      <c r="AD65" s="144"/>
      <c r="AE65" s="144"/>
      <c r="AF65" s="144"/>
      <c r="AG65" s="144"/>
      <c r="AH65" s="145"/>
      <c r="AI65" s="146"/>
      <c r="AJ65" s="68">
        <f t="shared" ref="AJ65" si="192">COUNTIF(AC65:AI65,"●")</f>
        <v>0</v>
      </c>
      <c r="AK65" s="70">
        <f t="shared" ref="AK65" si="193">IF(COUNTA(AC65:AI65)=0,-1,IF(OR(COUNTIF(AC65:AI65,"▲")&gt;6,AND(AC64&lt;$N$9,$N$9&lt;AI64)),0.285,IF(AJ64+AJ65=0,0,AJ65/(AJ65+AJ64))))</f>
        <v>-1</v>
      </c>
      <c r="AL65" s="68" t="str">
        <f>TEXT(AI64,"YYYY-MM")</f>
        <v>2026-11</v>
      </c>
      <c r="AM65" s="69" cm="1">
        <f t="array" ref="AM65">IF(AL65=AL64,0,SUMPRODUCT((AC64:AI64&gt;=$N$8)*(AC64:AI64 &lt;= $N$9)*(TEXT(AC64:AI64,"yyyy-mm")=AL65)*(AC65:AI65 = "●")))</f>
        <v>0</v>
      </c>
      <c r="AN65" s="69" cm="1">
        <f t="array" ref="AN65">IF(AL65=AL64,0,SUMPRODUCT((AC64:AI64&gt;=$N$8)*(AC64:AI64 &lt;= $N$9)*(TEXT(AC64:AI64,"yyyy-mm")=AL65)*(AC65:AI65 = "▲")))</f>
        <v>0</v>
      </c>
      <c r="AO65" s="69" cm="1">
        <f t="array" ref="AO65">IF(AL65=AL64,0,SUMPRODUCT((AC64:AI64&gt;=$N$8)*(AC64:AI64 &lt;= $N$9)*(TEXT(AC64:AI64,"yyyy-mm")=AL65)*(AC65:AI65 = "★")))</f>
        <v>0</v>
      </c>
      <c r="AP65" s="68"/>
      <c r="AQ65" s="19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3"/>
    </row>
    <row r="66" spans="10:55" s="8" customFormat="1" ht="19.5" customHeight="1" x14ac:dyDescent="0.45">
      <c r="J66" s="86"/>
      <c r="K66" s="135"/>
      <c r="L66" s="132">
        <v>37</v>
      </c>
      <c r="M66" s="141">
        <f>S64+1</f>
        <v>46209</v>
      </c>
      <c r="N66" s="141">
        <f t="shared" ref="N66:S66" si="194">M66+1</f>
        <v>46210</v>
      </c>
      <c r="O66" s="141">
        <f t="shared" si="194"/>
        <v>46211</v>
      </c>
      <c r="P66" s="141">
        <f t="shared" si="194"/>
        <v>46212</v>
      </c>
      <c r="Q66" s="141">
        <f t="shared" si="194"/>
        <v>46213</v>
      </c>
      <c r="R66" s="142">
        <f t="shared" si="194"/>
        <v>46214</v>
      </c>
      <c r="S66" s="143">
        <f t="shared" si="194"/>
        <v>46215</v>
      </c>
      <c r="T66" s="135">
        <f t="shared" ref="T66" si="195">COUNTIF(M67:S67,"★")</f>
        <v>0</v>
      </c>
      <c r="U66" s="135"/>
      <c r="V66" s="135" t="str">
        <f>TEXT(M66,"YYYY-MM")</f>
        <v>2026-07</v>
      </c>
      <c r="W66" s="140" cm="1">
        <f t="array" ref="W66">SUMPRODUCT((M66:S66&gt;=$N$8)*(M66:S66 &lt;= $N$9)*(TEXT(M66:S66,"yyyy-mm")=V66)*(M67:S67 = "●"))</f>
        <v>0</v>
      </c>
      <c r="X66" s="140" cm="1">
        <f t="array" ref="X66">SUMPRODUCT((R66:S66&gt;=$N$8)*(R66:S66 &lt;= $N$9)*(TEXT(R66:S66,"yyyy-mm")=V66)*(R67:S67 = "▲"))</f>
        <v>0</v>
      </c>
      <c r="Y66" s="140" cm="1">
        <f t="array" ref="Y66">SUMPRODUCT((M66:S66&gt;=$N$8)*(M66:S66 &lt;= $N$9)*(TEXT(M66:S66,"yyyy-mm")=V66)*(M67:S67 = "★"))</f>
        <v>0</v>
      </c>
      <c r="Z66" s="135"/>
      <c r="AA66" s="135"/>
      <c r="AB66" s="132">
        <v>58</v>
      </c>
      <c r="AC66" s="141">
        <f>AI64+1</f>
        <v>46356</v>
      </c>
      <c r="AD66" s="141">
        <f t="shared" ref="AD66:AI66" si="196">AC66+1</f>
        <v>46357</v>
      </c>
      <c r="AE66" s="141">
        <f t="shared" si="196"/>
        <v>46358</v>
      </c>
      <c r="AF66" s="141">
        <f t="shared" si="196"/>
        <v>46359</v>
      </c>
      <c r="AG66" s="141">
        <f t="shared" si="196"/>
        <v>46360</v>
      </c>
      <c r="AH66" s="142">
        <f t="shared" si="196"/>
        <v>46361</v>
      </c>
      <c r="AI66" s="143">
        <f t="shared" si="196"/>
        <v>46362</v>
      </c>
      <c r="AJ66" s="68">
        <f t="shared" ref="AJ66" si="197">COUNTIF(AC67:AI67,"★")</f>
        <v>0</v>
      </c>
      <c r="AK66" s="68"/>
      <c r="AL66" s="68" t="str">
        <f>TEXT(AC66,"YYYY-MM")</f>
        <v>2026-11</v>
      </c>
      <c r="AM66" s="69" cm="1">
        <f t="array" ref="AM66">SUMPRODUCT((AC66:AI66&gt;=$N$8)*(AC66:AI66 &lt;= $N$9)*(TEXT(AC66:AI66,"yyyy-mm")=AL66)*(AC67:AI67 = "●"))</f>
        <v>0</v>
      </c>
      <c r="AN66" s="69" cm="1">
        <f t="array" ref="AN66">SUMPRODUCT((AH66:AI66&gt;=$N$8)*(AH66:AI66 &lt;= $N$9)*(TEXT(AH66:AI66,"yyyy-mm")=AL66)*(AH67:AI67 = "▲"))</f>
        <v>0</v>
      </c>
      <c r="AO66" s="69" cm="1">
        <f t="array" ref="AO66">SUMPRODUCT((AC66:AI66&gt;=$N$8)*(AC66:AI66 &lt;= $N$9)*(TEXT(AC66:AI66,"yyyy-mm")=AL66)*(AC67:AI67 = "★"))</f>
        <v>0</v>
      </c>
      <c r="AP66" s="68"/>
      <c r="AQ66" s="19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3"/>
    </row>
    <row r="67" spans="10:55" s="8" customFormat="1" ht="19.5" customHeight="1" thickBot="1" x14ac:dyDescent="0.5">
      <c r="J67" s="86"/>
      <c r="K67" s="135" t="str">
        <f t="shared" ref="K67" si="198">IF(U67&gt;=0.285,"OK","NG")</f>
        <v>NG</v>
      </c>
      <c r="L67" s="136"/>
      <c r="M67" s="144"/>
      <c r="N67" s="144"/>
      <c r="O67" s="144"/>
      <c r="P67" s="144"/>
      <c r="Q67" s="144"/>
      <c r="R67" s="145"/>
      <c r="S67" s="146"/>
      <c r="T67" s="135">
        <f t="shared" ref="T67" si="199">COUNTIF(M67:S67,"●")</f>
        <v>0</v>
      </c>
      <c r="U67" s="147">
        <f t="shared" ref="U67" si="200">IF(COUNTA(M67:S67)=0,-1,IF(OR(COUNTIF(M67:S67,"▲")&gt;6,AND(M66&lt;$N$9,$N$9&lt;S66)),0.285,IF(T66+T67=0,0,T67/(T67+T66))))</f>
        <v>-1</v>
      </c>
      <c r="V67" s="135" t="str">
        <f>TEXT(S66,"YYYY-MM")</f>
        <v>2026-07</v>
      </c>
      <c r="W67" s="140" cm="1">
        <f t="array" ref="W67">IF(V67=V66,0,SUMPRODUCT((M66:S66&gt;=$N$8)*(M66:S66 &lt;= $N$9)*(TEXT(M66:S66,"yyyy-mm")=V67)*(M67:S67 = "●")))</f>
        <v>0</v>
      </c>
      <c r="X67" s="140" cm="1">
        <f t="array" ref="X67">IF(V67=V66,0,SUMPRODUCT((M66:S66&gt;=$N$8)*(M66:S66 &lt;= $N$9)*(TEXT(M66:S66,"yyyy-mm")=V67)*(M67:S67 = "▲")))</f>
        <v>0</v>
      </c>
      <c r="Y67" s="140" cm="1">
        <f t="array" ref="Y67">IF(V67=V66,0,SUMPRODUCT((M66:S66&gt;=$N$8)*(M66:S66 &lt;= $N$9)*(TEXT(M66:S66,"yyyy-mm")=V67)*(M67:S67 = "★")))</f>
        <v>0</v>
      </c>
      <c r="Z67" s="135"/>
      <c r="AA67" s="135" t="str">
        <f t="shared" ref="AA67" si="201">IF(AK67&gt;=0.285,"OK","NG")</f>
        <v>NG</v>
      </c>
      <c r="AB67" s="136"/>
      <c r="AC67" s="144"/>
      <c r="AD67" s="144"/>
      <c r="AE67" s="144"/>
      <c r="AF67" s="144"/>
      <c r="AG67" s="144"/>
      <c r="AH67" s="145"/>
      <c r="AI67" s="146"/>
      <c r="AJ67" s="68">
        <f t="shared" ref="AJ67" si="202">COUNTIF(AC67:AI67,"●")</f>
        <v>0</v>
      </c>
      <c r="AK67" s="70">
        <f t="shared" ref="AK67" si="203">IF(COUNTA(AC67:AI67)=0,-1,IF(OR(COUNTIF(AC67:AI67,"▲")&gt;6,AND(AC66&lt;$N$9,$N$9&lt;AI66)),0.285,IF(AJ66+AJ67=0,0,AJ67/(AJ67+AJ66))))</f>
        <v>-1</v>
      </c>
      <c r="AL67" s="68" t="str">
        <f>TEXT(AI66,"YYYY-MM")</f>
        <v>2026-12</v>
      </c>
      <c r="AM67" s="69" cm="1">
        <f t="array" ref="AM67">IF(AL67=AL66,0,SUMPRODUCT((AC66:AI66&gt;=$N$8)*(AC66:AI66 &lt;= $N$9)*(TEXT(AC66:AI66,"yyyy-mm")=AL67)*(AC67:AI67 = "●")))</f>
        <v>0</v>
      </c>
      <c r="AN67" s="69" cm="1">
        <f t="array" ref="AN67">IF(AL67=AL66,0,SUMPRODUCT((AC66:AI66&gt;=$N$8)*(AC66:AI66 &lt;= $N$9)*(TEXT(AC66:AI66,"yyyy-mm")=AL67)*(AC67:AI67 = "▲")))</f>
        <v>0</v>
      </c>
      <c r="AO67" s="69" cm="1">
        <f t="array" ref="AO67">IF(AL67=AL66,0,SUMPRODUCT((AC66:AI66&gt;=$N$8)*(AC66:AI66 &lt;= $N$9)*(TEXT(AC66:AI66,"yyyy-mm")=AL67)*(AC67:AI67 = "★")))</f>
        <v>0</v>
      </c>
      <c r="AP67" s="68"/>
      <c r="AQ67" s="19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3"/>
    </row>
    <row r="68" spans="10:55" s="8" customFormat="1" ht="19.5" customHeight="1" x14ac:dyDescent="0.45">
      <c r="J68" s="86"/>
      <c r="K68" s="135"/>
      <c r="L68" s="132">
        <v>38</v>
      </c>
      <c r="M68" s="141">
        <f>S66+1</f>
        <v>46216</v>
      </c>
      <c r="N68" s="141">
        <f t="shared" ref="N68:S68" si="204">M68+1</f>
        <v>46217</v>
      </c>
      <c r="O68" s="141">
        <f t="shared" si="204"/>
        <v>46218</v>
      </c>
      <c r="P68" s="141">
        <f t="shared" si="204"/>
        <v>46219</v>
      </c>
      <c r="Q68" s="141">
        <f t="shared" si="204"/>
        <v>46220</v>
      </c>
      <c r="R68" s="142">
        <f t="shared" si="204"/>
        <v>46221</v>
      </c>
      <c r="S68" s="143">
        <f t="shared" si="204"/>
        <v>46222</v>
      </c>
      <c r="T68" s="135">
        <f t="shared" ref="T68" si="205">COUNTIF(M69:S69,"★")</f>
        <v>0</v>
      </c>
      <c r="U68" s="135"/>
      <c r="V68" s="135" t="str">
        <f>TEXT(M68,"YYYY-MM")</f>
        <v>2026-07</v>
      </c>
      <c r="W68" s="140" cm="1">
        <f t="array" ref="W68">SUMPRODUCT((M68:S68&gt;=$N$8)*(M68:S68 &lt;= $N$9)*(TEXT(M68:S68,"yyyy-mm")=V68)*(M69:S69 = "●"))</f>
        <v>0</v>
      </c>
      <c r="X68" s="140" cm="1">
        <f t="array" ref="X68">SUMPRODUCT((R68:S68&gt;=$N$8)*(R68:S68 &lt;= $N$9)*(TEXT(R68:S68,"yyyy-mm")=V68)*(R69:S69 = "▲"))</f>
        <v>0</v>
      </c>
      <c r="Y68" s="140" cm="1">
        <f t="array" ref="Y68">SUMPRODUCT((M68:S68&gt;=$N$8)*(M68:S68 &lt;= $N$9)*(TEXT(M68:S68,"yyyy-mm")=V68)*(M69:S69 = "★"))</f>
        <v>0</v>
      </c>
      <c r="Z68" s="135"/>
      <c r="AA68" s="135"/>
      <c r="AB68" s="132">
        <v>59</v>
      </c>
      <c r="AC68" s="141">
        <f>AI66+1</f>
        <v>46363</v>
      </c>
      <c r="AD68" s="141">
        <f t="shared" ref="AD68:AI68" si="206">AC68+1</f>
        <v>46364</v>
      </c>
      <c r="AE68" s="141">
        <f t="shared" si="206"/>
        <v>46365</v>
      </c>
      <c r="AF68" s="141">
        <f t="shared" si="206"/>
        <v>46366</v>
      </c>
      <c r="AG68" s="141">
        <f t="shared" si="206"/>
        <v>46367</v>
      </c>
      <c r="AH68" s="142">
        <f t="shared" si="206"/>
        <v>46368</v>
      </c>
      <c r="AI68" s="143">
        <f t="shared" si="206"/>
        <v>46369</v>
      </c>
      <c r="AJ68" s="68">
        <f t="shared" ref="AJ68" si="207">COUNTIF(AC69:AI69,"★")</f>
        <v>0</v>
      </c>
      <c r="AK68" s="68"/>
      <c r="AL68" s="68" t="str">
        <f>TEXT(AC68,"YYYY-MM")</f>
        <v>2026-12</v>
      </c>
      <c r="AM68" s="69" cm="1">
        <f t="array" ref="AM68">SUMPRODUCT((AC68:AI68&gt;=$N$8)*(AC68:AI68 &lt;= $N$9)*(TEXT(AC68:AI68,"yyyy-mm")=AL68)*(AC69:AI69 = "●"))</f>
        <v>0</v>
      </c>
      <c r="AN68" s="69" cm="1">
        <f t="array" ref="AN68">SUMPRODUCT((AH68:AI68&gt;=$N$8)*(AH68:AI68 &lt;= $N$9)*(TEXT(AH68:AI68,"yyyy-mm")=AL68)*(AH69:AI69 = "▲"))</f>
        <v>0</v>
      </c>
      <c r="AO68" s="69" cm="1">
        <f t="array" ref="AO68">SUMPRODUCT((AC68:AI68&gt;=$N$8)*(AC68:AI68 &lt;= $N$9)*(TEXT(AC68:AI68,"yyyy-mm")=AL68)*(AC69:AI69 = "★"))</f>
        <v>0</v>
      </c>
      <c r="AP68" s="68"/>
      <c r="AQ68" s="19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3"/>
    </row>
    <row r="69" spans="10:55" s="8" customFormat="1" ht="19.5" customHeight="1" thickBot="1" x14ac:dyDescent="0.5">
      <c r="J69" s="86"/>
      <c r="K69" s="135" t="str">
        <f t="shared" ref="K69" si="208">IF(U69&gt;=0.285,"OK","NG")</f>
        <v>NG</v>
      </c>
      <c r="L69" s="136"/>
      <c r="M69" s="144"/>
      <c r="N69" s="144"/>
      <c r="O69" s="144"/>
      <c r="P69" s="144"/>
      <c r="Q69" s="144"/>
      <c r="R69" s="145"/>
      <c r="S69" s="146"/>
      <c r="T69" s="135">
        <f t="shared" ref="T69" si="209">COUNTIF(M69:S69,"●")</f>
        <v>0</v>
      </c>
      <c r="U69" s="147">
        <f t="shared" ref="U69" si="210">IF(COUNTA(M69:S69)=0,-1,IF(OR(COUNTIF(M69:S69,"▲")&gt;6,AND(M68&lt;$N$9,$N$9&lt;S68)),0.285,IF(T68+T69=0,0,T69/(T69+T68))))</f>
        <v>-1</v>
      </c>
      <c r="V69" s="135" t="str">
        <f>TEXT(S68,"YYYY-MM")</f>
        <v>2026-07</v>
      </c>
      <c r="W69" s="140" cm="1">
        <f t="array" ref="W69">IF(V69=V68,0,SUMPRODUCT((M68:S68&gt;=$N$8)*(M68:S68 &lt;= $N$9)*(TEXT(M68:S68,"yyyy-mm")=V69)*(M69:S69 = "●")))</f>
        <v>0</v>
      </c>
      <c r="X69" s="140" cm="1">
        <f t="array" ref="X69">IF(V69=V68,0,SUMPRODUCT((M68:S68&gt;=$N$8)*(M68:S68 &lt;= $N$9)*(TEXT(M68:S68,"yyyy-mm")=V69)*(M69:S69 = "▲")))</f>
        <v>0</v>
      </c>
      <c r="Y69" s="140" cm="1">
        <f t="array" ref="Y69">IF(V69=V68,0,SUMPRODUCT((M68:S68&gt;=$N$8)*(M68:S68 &lt;= $N$9)*(TEXT(M68:S68,"yyyy-mm")=V69)*(M69:S69 = "★")))</f>
        <v>0</v>
      </c>
      <c r="Z69" s="135"/>
      <c r="AA69" s="135" t="str">
        <f t="shared" ref="AA69" si="211">IF(AK69&gt;=0.285,"OK","NG")</f>
        <v>NG</v>
      </c>
      <c r="AB69" s="136"/>
      <c r="AC69" s="144"/>
      <c r="AD69" s="144"/>
      <c r="AE69" s="144"/>
      <c r="AF69" s="144"/>
      <c r="AG69" s="144"/>
      <c r="AH69" s="145"/>
      <c r="AI69" s="146"/>
      <c r="AJ69" s="68">
        <f t="shared" ref="AJ69" si="212">COUNTIF(AC69:AI69,"●")</f>
        <v>0</v>
      </c>
      <c r="AK69" s="70">
        <f t="shared" ref="AK69" si="213">IF(COUNTA(AC69:AI69)=0,-1,IF(OR(COUNTIF(AC69:AI69,"▲")&gt;6,AND(AC68&lt;$N$9,$N$9&lt;AI68)),0.285,IF(AJ68+AJ69=0,0,AJ69/(AJ69+AJ68))))</f>
        <v>-1</v>
      </c>
      <c r="AL69" s="68" t="str">
        <f>TEXT(AI68,"YYYY-MM")</f>
        <v>2026-12</v>
      </c>
      <c r="AM69" s="69" cm="1">
        <f t="array" ref="AM69">IF(AL69=AL68,0,SUMPRODUCT((AC68:AI68&gt;=$N$8)*(AC68:AI68 &lt;= $N$9)*(TEXT(AC68:AI68,"yyyy-mm")=AL69)*(AC69:AI69 = "●")))</f>
        <v>0</v>
      </c>
      <c r="AN69" s="69" cm="1">
        <f t="array" ref="AN69">IF(AL69=AL68,0,SUMPRODUCT((AC68:AI68&gt;=$N$8)*(AC68:AI68 &lt;= $N$9)*(TEXT(AC68:AI68,"yyyy-mm")=AL69)*(AC69:AI69 = "▲")))</f>
        <v>0</v>
      </c>
      <c r="AO69" s="69" cm="1">
        <f t="array" ref="AO69">IF(AL69=AL68,0,SUMPRODUCT((AC68:AI68&gt;=$N$8)*(AC68:AI68 &lt;= $N$9)*(TEXT(AC68:AI68,"yyyy-mm")=AL69)*(AC69:AI69 = "★")))</f>
        <v>0</v>
      </c>
      <c r="AP69" s="68"/>
      <c r="AQ69" s="19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3"/>
    </row>
    <row r="70" spans="10:55" s="8" customFormat="1" ht="19.5" customHeight="1" x14ac:dyDescent="0.45">
      <c r="J70" s="86"/>
      <c r="K70" s="135"/>
      <c r="L70" s="132">
        <v>39</v>
      </c>
      <c r="M70" s="141">
        <f>S68+1</f>
        <v>46223</v>
      </c>
      <c r="N70" s="141">
        <f t="shared" ref="N70:S70" si="214">M70+1</f>
        <v>46224</v>
      </c>
      <c r="O70" s="141">
        <f t="shared" si="214"/>
        <v>46225</v>
      </c>
      <c r="P70" s="141">
        <f t="shared" si="214"/>
        <v>46226</v>
      </c>
      <c r="Q70" s="141">
        <f t="shared" si="214"/>
        <v>46227</v>
      </c>
      <c r="R70" s="142">
        <f t="shared" si="214"/>
        <v>46228</v>
      </c>
      <c r="S70" s="143">
        <f t="shared" si="214"/>
        <v>46229</v>
      </c>
      <c r="T70" s="135">
        <f t="shared" ref="T70" si="215">COUNTIF(M71:S71,"★")</f>
        <v>0</v>
      </c>
      <c r="U70" s="135"/>
      <c r="V70" s="135" t="str">
        <f>TEXT(M70,"YYYY-MM")</f>
        <v>2026-07</v>
      </c>
      <c r="W70" s="140" cm="1">
        <f t="array" ref="W70">SUMPRODUCT((M70:S70&gt;=$N$8)*(M70:S70 &lt;= $N$9)*(TEXT(M70:S70,"yyyy-mm")=V70)*(M71:S71 = "●"))</f>
        <v>0</v>
      </c>
      <c r="X70" s="140" cm="1">
        <f t="array" ref="X70">SUMPRODUCT((R70:S70&gt;=$N$8)*(R70:S70 &lt;= $N$9)*(TEXT(R70:S70,"yyyy-mm")=V70)*(R71:S71 = "▲"))</f>
        <v>0</v>
      </c>
      <c r="Y70" s="140" cm="1">
        <f t="array" ref="Y70">SUMPRODUCT((M70:S70&gt;=$N$8)*(M70:S70 &lt;= $N$9)*(TEXT(M70:S70,"yyyy-mm")=V70)*(M71:S71 = "★"))</f>
        <v>0</v>
      </c>
      <c r="Z70" s="135"/>
      <c r="AA70" s="135"/>
      <c r="AB70" s="132">
        <v>60</v>
      </c>
      <c r="AC70" s="141">
        <f>AI68+1</f>
        <v>46370</v>
      </c>
      <c r="AD70" s="141">
        <f t="shared" ref="AD70:AI70" si="216">AC70+1</f>
        <v>46371</v>
      </c>
      <c r="AE70" s="141">
        <f t="shared" si="216"/>
        <v>46372</v>
      </c>
      <c r="AF70" s="141">
        <f t="shared" si="216"/>
        <v>46373</v>
      </c>
      <c r="AG70" s="141">
        <f t="shared" si="216"/>
        <v>46374</v>
      </c>
      <c r="AH70" s="142">
        <f t="shared" si="216"/>
        <v>46375</v>
      </c>
      <c r="AI70" s="143">
        <f t="shared" si="216"/>
        <v>46376</v>
      </c>
      <c r="AJ70" s="68">
        <f t="shared" ref="AJ70" si="217">COUNTIF(AC71:AI71,"★")</f>
        <v>0</v>
      </c>
      <c r="AK70" s="68"/>
      <c r="AL70" s="68" t="str">
        <f>TEXT(AC70,"YYYY-MM")</f>
        <v>2026-12</v>
      </c>
      <c r="AM70" s="69" cm="1">
        <f t="array" ref="AM70">SUMPRODUCT((AC70:AI70&gt;=$N$8)*(AC70:AI70 &lt;= $N$9)*(TEXT(AC70:AI70,"yyyy-mm")=AL70)*(AC71:AI71 = "●"))</f>
        <v>0</v>
      </c>
      <c r="AN70" s="69" cm="1">
        <f t="array" ref="AN70">SUMPRODUCT((AH70:AI70&gt;=$N$8)*(AH70:AI70 &lt;= $N$9)*(TEXT(AH70:AI70,"yyyy-mm")=AL70)*(AH71:AI71 = "▲"))</f>
        <v>0</v>
      </c>
      <c r="AO70" s="69" cm="1">
        <f t="array" ref="AO70">SUMPRODUCT((AC70:AI70&gt;=$N$8)*(AC70:AI70 &lt;= $N$9)*(TEXT(AC70:AI70,"yyyy-mm")=AL70)*(AC71:AI71 = "★"))</f>
        <v>0</v>
      </c>
      <c r="AP70" s="68"/>
      <c r="AQ70" s="19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3"/>
    </row>
    <row r="71" spans="10:55" s="8" customFormat="1" ht="19.5" customHeight="1" thickBot="1" x14ac:dyDescent="0.5">
      <c r="J71" s="86"/>
      <c r="K71" s="135" t="str">
        <f t="shared" ref="K71" si="218">IF(U71&gt;=0.285,"OK","NG")</f>
        <v>NG</v>
      </c>
      <c r="L71" s="136"/>
      <c r="M71" s="144"/>
      <c r="N71" s="144"/>
      <c r="O71" s="144"/>
      <c r="P71" s="144"/>
      <c r="Q71" s="144"/>
      <c r="R71" s="145"/>
      <c r="S71" s="146"/>
      <c r="T71" s="135">
        <f t="shared" ref="T71" si="219">COUNTIF(M71:S71,"●")</f>
        <v>0</v>
      </c>
      <c r="U71" s="147">
        <f t="shared" ref="U71" si="220">IF(COUNTA(M71:S71)=0,-1,IF(OR(COUNTIF(M71:S71,"▲")&gt;6,AND(M70&lt;$N$9,$N$9&lt;S70)),0.285,IF(T70+T71=0,0,T71/(T71+T70))))</f>
        <v>-1</v>
      </c>
      <c r="V71" s="135" t="str">
        <f>TEXT(S70,"YYYY-MM")</f>
        <v>2026-07</v>
      </c>
      <c r="W71" s="140" cm="1">
        <f t="array" ref="W71">IF(V71=V70,0,SUMPRODUCT((M70:S70&gt;=$N$8)*(M70:S70 &lt;= $N$9)*(TEXT(M70:S70,"yyyy-mm")=V71)*(M71:S71 = "●")))</f>
        <v>0</v>
      </c>
      <c r="X71" s="140" cm="1">
        <f t="array" ref="X71">IF(V71=V70,0,SUMPRODUCT((M70:S70&gt;=$N$8)*(M70:S70 &lt;= $N$9)*(TEXT(M70:S70,"yyyy-mm")=V71)*(M71:S71 = "▲")))</f>
        <v>0</v>
      </c>
      <c r="Y71" s="140" cm="1">
        <f t="array" ref="Y71">IF(V71=V70,0,SUMPRODUCT((M70:S70&gt;=$N$8)*(M70:S70 &lt;= $N$9)*(TEXT(M70:S70,"yyyy-mm")=V71)*(M71:S71 = "★")))</f>
        <v>0</v>
      </c>
      <c r="Z71" s="135"/>
      <c r="AA71" s="135" t="str">
        <f t="shared" ref="AA71" si="221">IF(AK71&gt;=0.285,"OK","NG")</f>
        <v>NG</v>
      </c>
      <c r="AB71" s="136"/>
      <c r="AC71" s="144"/>
      <c r="AD71" s="144"/>
      <c r="AE71" s="144"/>
      <c r="AF71" s="144"/>
      <c r="AG71" s="144"/>
      <c r="AH71" s="145"/>
      <c r="AI71" s="146"/>
      <c r="AJ71" s="68">
        <f t="shared" ref="AJ71" si="222">COUNTIF(AC71:AI71,"●")</f>
        <v>0</v>
      </c>
      <c r="AK71" s="70">
        <f t="shared" ref="AK71" si="223">IF(COUNTA(AC71:AI71)=0,-1,IF(OR(COUNTIF(AC71:AI71,"▲")&gt;6,AND(AC70&lt;$N$9,$N$9&lt;AI70)),0.285,IF(AJ70+AJ71=0,0,AJ71/(AJ71+AJ70))))</f>
        <v>-1</v>
      </c>
      <c r="AL71" s="68" t="str">
        <f>TEXT(AI70,"YYYY-MM")</f>
        <v>2026-12</v>
      </c>
      <c r="AM71" s="69" cm="1">
        <f t="array" ref="AM71">IF(AL71=AL70,0,SUMPRODUCT((AC70:AI70&gt;=$N$8)*(AC70:AI70 &lt;= $N$9)*(TEXT(AC70:AI70,"yyyy-mm")=AL71)*(AC71:AI71 = "●")))</f>
        <v>0</v>
      </c>
      <c r="AN71" s="69" cm="1">
        <f t="array" ref="AN71">IF(AL71=AL70,0,SUMPRODUCT((AC70:AI70&gt;=$N$8)*(AC70:AI70 &lt;= $N$9)*(TEXT(AC70:AI70,"yyyy-mm")=AL71)*(AC71:AI71 = "▲")))</f>
        <v>0</v>
      </c>
      <c r="AO71" s="69" cm="1">
        <f t="array" ref="AO71">IF(AL71=AL70,0,SUMPRODUCT((AC70:AI70&gt;=$N$8)*(AC70:AI70 &lt;= $N$9)*(TEXT(AC70:AI70,"yyyy-mm")=AL71)*(AC71:AI71 = "★")))</f>
        <v>0</v>
      </c>
      <c r="AP71" s="68"/>
      <c r="AQ71" s="19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3"/>
    </row>
    <row r="72" spans="10:55" s="8" customFormat="1" ht="19.5" customHeight="1" x14ac:dyDescent="0.45">
      <c r="J72" s="86"/>
      <c r="K72" s="135"/>
      <c r="L72" s="132">
        <v>40</v>
      </c>
      <c r="M72" s="141">
        <f>S70+1</f>
        <v>46230</v>
      </c>
      <c r="N72" s="141">
        <f t="shared" ref="N72:S72" si="224">M72+1</f>
        <v>46231</v>
      </c>
      <c r="O72" s="141">
        <f t="shared" si="224"/>
        <v>46232</v>
      </c>
      <c r="P72" s="141">
        <f t="shared" si="224"/>
        <v>46233</v>
      </c>
      <c r="Q72" s="141">
        <f t="shared" si="224"/>
        <v>46234</v>
      </c>
      <c r="R72" s="142">
        <f t="shared" si="224"/>
        <v>46235</v>
      </c>
      <c r="S72" s="143">
        <f t="shared" si="224"/>
        <v>46236</v>
      </c>
      <c r="T72" s="135">
        <f t="shared" ref="T72" si="225">COUNTIF(M73:S73,"★")</f>
        <v>0</v>
      </c>
      <c r="U72" s="135"/>
      <c r="V72" s="135" t="str">
        <f>TEXT(M72,"YYYY-MM")</f>
        <v>2026-07</v>
      </c>
      <c r="W72" s="140" cm="1">
        <f t="array" ref="W72">SUMPRODUCT((M72:S72&gt;=$N$8)*(M72:S72 &lt;= $N$9)*(TEXT(M72:S72,"yyyy-mm")=V72)*(M73:S73 = "●"))</f>
        <v>0</v>
      </c>
      <c r="X72" s="140" cm="1">
        <f t="array" ref="X72">SUMPRODUCT((R72:S72&gt;=$N$8)*(R72:S72 &lt;= $N$9)*(TEXT(R72:S72,"yyyy-mm")=V72)*(R73:S73 = "▲"))</f>
        <v>0</v>
      </c>
      <c r="Y72" s="140" cm="1">
        <f t="array" ref="Y72">SUMPRODUCT((M72:S72&gt;=$N$8)*(M72:S72 &lt;= $N$9)*(TEXT(M72:S72,"yyyy-mm")=V72)*(M73:S73 = "★"))</f>
        <v>0</v>
      </c>
      <c r="Z72" s="135"/>
      <c r="AA72" s="135"/>
      <c r="AB72" s="132">
        <v>61</v>
      </c>
      <c r="AC72" s="141">
        <f>AI70+1</f>
        <v>46377</v>
      </c>
      <c r="AD72" s="141">
        <f t="shared" ref="AD72:AI72" si="226">AC72+1</f>
        <v>46378</v>
      </c>
      <c r="AE72" s="141">
        <f t="shared" si="226"/>
        <v>46379</v>
      </c>
      <c r="AF72" s="141">
        <f t="shared" si="226"/>
        <v>46380</v>
      </c>
      <c r="AG72" s="141">
        <f t="shared" si="226"/>
        <v>46381</v>
      </c>
      <c r="AH72" s="142">
        <f t="shared" si="226"/>
        <v>46382</v>
      </c>
      <c r="AI72" s="143">
        <f t="shared" si="226"/>
        <v>46383</v>
      </c>
      <c r="AJ72" s="68">
        <f t="shared" ref="AJ72" si="227">COUNTIF(AC73:AI73,"★")</f>
        <v>0</v>
      </c>
      <c r="AK72" s="68"/>
      <c r="AL72" s="68" t="str">
        <f>TEXT(AC72,"YYYY-MM")</f>
        <v>2026-12</v>
      </c>
      <c r="AM72" s="69" cm="1">
        <f t="array" ref="AM72">SUMPRODUCT((AC72:AI72&gt;=$N$8)*(AC72:AI72 &lt;= $N$9)*(TEXT(AC72:AI72,"yyyy-mm")=AL72)*(AC73:AI73 = "●"))</f>
        <v>0</v>
      </c>
      <c r="AN72" s="69" cm="1">
        <f t="array" ref="AN72">SUMPRODUCT((AH72:AI72&gt;=$N$8)*(AH72:AI72 &lt;= $N$9)*(TEXT(AH72:AI72,"yyyy-mm")=AL72)*(AH73:AI73 = "▲"))</f>
        <v>0</v>
      </c>
      <c r="AO72" s="69" cm="1">
        <f t="array" ref="AO72">SUMPRODUCT((AC72:AI72&gt;=$N$8)*(AC72:AI72 &lt;= $N$9)*(TEXT(AC72:AI72,"yyyy-mm")=AL72)*(AC73:AI73 = "★"))</f>
        <v>0</v>
      </c>
      <c r="AP72" s="68"/>
      <c r="AQ72" s="19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3"/>
    </row>
    <row r="73" spans="10:55" s="8" customFormat="1" ht="19.5" customHeight="1" thickBot="1" x14ac:dyDescent="0.5">
      <c r="J73" s="86"/>
      <c r="K73" s="135" t="str">
        <f t="shared" ref="K73" si="228">IF(U73&gt;=0.285,"OK","NG")</f>
        <v>NG</v>
      </c>
      <c r="L73" s="136"/>
      <c r="M73" s="144"/>
      <c r="N73" s="144"/>
      <c r="O73" s="144"/>
      <c r="P73" s="144"/>
      <c r="Q73" s="144"/>
      <c r="R73" s="145"/>
      <c r="S73" s="146"/>
      <c r="T73" s="135">
        <f t="shared" ref="T73" si="229">COUNTIF(M73:S73,"●")</f>
        <v>0</v>
      </c>
      <c r="U73" s="147">
        <f t="shared" ref="U73" si="230">IF(COUNTA(M73:S73)=0,-1,IF(OR(COUNTIF(M73:S73,"▲")&gt;6,AND(M72&lt;$N$9,$N$9&lt;S72)),0.285,IF(T72+T73=0,0,T73/(T73+T72))))</f>
        <v>-1</v>
      </c>
      <c r="V73" s="135" t="str">
        <f>TEXT(S72,"YYYY-MM")</f>
        <v>2026-08</v>
      </c>
      <c r="W73" s="140" cm="1">
        <f t="array" ref="W73">IF(V73=V72,0,SUMPRODUCT((M72:S72&gt;=$N$8)*(M72:S72 &lt;= $N$9)*(TEXT(M72:S72,"yyyy-mm")=V73)*(M73:S73 = "●")))</f>
        <v>0</v>
      </c>
      <c r="X73" s="140" cm="1">
        <f t="array" ref="X73">IF(V73=V72,0,SUMPRODUCT((M72:S72&gt;=$N$8)*(M72:S72 &lt;= $N$9)*(TEXT(M72:S72,"yyyy-mm")=V73)*(M73:S73 = "▲")))</f>
        <v>0</v>
      </c>
      <c r="Y73" s="140" cm="1">
        <f t="array" ref="Y73">IF(V73=V72,0,SUMPRODUCT((M72:S72&gt;=$N$8)*(M72:S72 &lt;= $N$9)*(TEXT(M72:S72,"yyyy-mm")=V73)*(M73:S73 = "★")))</f>
        <v>0</v>
      </c>
      <c r="Z73" s="135"/>
      <c r="AA73" s="135" t="str">
        <f t="shared" ref="AA73" si="231">IF(AK73&gt;=0.285,"OK","NG")</f>
        <v>NG</v>
      </c>
      <c r="AB73" s="136"/>
      <c r="AC73" s="144"/>
      <c r="AD73" s="144"/>
      <c r="AE73" s="144"/>
      <c r="AF73" s="144"/>
      <c r="AG73" s="144"/>
      <c r="AH73" s="145"/>
      <c r="AI73" s="146"/>
      <c r="AJ73" s="68">
        <f t="shared" ref="AJ73" si="232">COUNTIF(AC73:AI73,"●")</f>
        <v>0</v>
      </c>
      <c r="AK73" s="70">
        <f t="shared" ref="AK73" si="233">IF(COUNTA(AC73:AI73)=0,-1,IF(OR(COUNTIF(AC73:AI73,"▲")&gt;6,AND(AC72&lt;$N$9,$N$9&lt;AI72)),0.285,IF(AJ72+AJ73=0,0,AJ73/(AJ73+AJ72))))</f>
        <v>-1</v>
      </c>
      <c r="AL73" s="68" t="str">
        <f>TEXT(AI72,"YYYY-MM")</f>
        <v>2026-12</v>
      </c>
      <c r="AM73" s="69" cm="1">
        <f t="array" ref="AM73">IF(AL73=AL72,0,SUMPRODUCT((AC72:AI72&gt;=$N$8)*(AC72:AI72 &lt;= $N$9)*(TEXT(AC72:AI72,"yyyy-mm")=AL73)*(AC73:AI73 = "●")))</f>
        <v>0</v>
      </c>
      <c r="AN73" s="69" cm="1">
        <f t="array" ref="AN73">IF(AL73=AL72,0,SUMPRODUCT((AC72:AI72&gt;=$N$8)*(AC72:AI72 &lt;= $N$9)*(TEXT(AC72:AI72,"yyyy-mm")=AL73)*(AC73:AI73 = "▲")))</f>
        <v>0</v>
      </c>
      <c r="AO73" s="69" cm="1">
        <f t="array" ref="AO73">IF(AL73=AL72,0,SUMPRODUCT((AC72:AI72&gt;=$N$8)*(AC72:AI72 &lt;= $N$9)*(TEXT(AC72:AI72,"yyyy-mm")=AL73)*(AC73:AI73 = "★")))</f>
        <v>0</v>
      </c>
      <c r="AP73" s="68"/>
      <c r="AQ73" s="19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3"/>
    </row>
    <row r="74" spans="10:55" s="8" customFormat="1" ht="19.5" customHeight="1" x14ac:dyDescent="0.45">
      <c r="J74" s="86"/>
      <c r="K74" s="135"/>
      <c r="L74" s="132">
        <v>41</v>
      </c>
      <c r="M74" s="141">
        <f>S72+1</f>
        <v>46237</v>
      </c>
      <c r="N74" s="141">
        <f t="shared" ref="N74:S74" si="234">M74+1</f>
        <v>46238</v>
      </c>
      <c r="O74" s="141">
        <f t="shared" si="234"/>
        <v>46239</v>
      </c>
      <c r="P74" s="141">
        <f t="shared" si="234"/>
        <v>46240</v>
      </c>
      <c r="Q74" s="141">
        <f t="shared" si="234"/>
        <v>46241</v>
      </c>
      <c r="R74" s="142">
        <f t="shared" si="234"/>
        <v>46242</v>
      </c>
      <c r="S74" s="143">
        <f t="shared" si="234"/>
        <v>46243</v>
      </c>
      <c r="T74" s="135">
        <f t="shared" ref="T74" si="235">COUNTIF(M75:S75,"★")</f>
        <v>0</v>
      </c>
      <c r="U74" s="135"/>
      <c r="V74" s="135" t="str">
        <f>TEXT(M74,"YYYY-MM")</f>
        <v>2026-08</v>
      </c>
      <c r="W74" s="140" cm="1">
        <f t="array" ref="W74">SUMPRODUCT((M74:S74&gt;=$N$8)*(M74:S74 &lt;= $N$9)*(TEXT(M74:S74,"yyyy-mm")=V74)*(M75:S75 = "●"))</f>
        <v>0</v>
      </c>
      <c r="X74" s="140" cm="1">
        <f t="array" ref="X74">SUMPRODUCT((R74:S74&gt;=$N$8)*(R74:S74 &lt;= $N$9)*(TEXT(R74:S74,"yyyy-mm")=V74)*(R75:S75 = "▲"))</f>
        <v>0</v>
      </c>
      <c r="Y74" s="140" cm="1">
        <f t="array" ref="Y74">SUMPRODUCT((M74:S74&gt;=$N$8)*(M74:S74 &lt;= $N$9)*(TEXT(M74:S74,"yyyy-mm")=V74)*(M75:S75 = "★"))</f>
        <v>0</v>
      </c>
      <c r="Z74" s="135"/>
      <c r="AA74" s="135"/>
      <c r="AB74" s="132">
        <v>62</v>
      </c>
      <c r="AC74" s="141">
        <f>AI72+1</f>
        <v>46384</v>
      </c>
      <c r="AD74" s="141">
        <f t="shared" ref="AD74:AI74" si="236">AC74+1</f>
        <v>46385</v>
      </c>
      <c r="AE74" s="141">
        <f t="shared" si="236"/>
        <v>46386</v>
      </c>
      <c r="AF74" s="141">
        <f t="shared" si="236"/>
        <v>46387</v>
      </c>
      <c r="AG74" s="141">
        <f t="shared" si="236"/>
        <v>46388</v>
      </c>
      <c r="AH74" s="142">
        <f t="shared" si="236"/>
        <v>46389</v>
      </c>
      <c r="AI74" s="143">
        <f t="shared" si="236"/>
        <v>46390</v>
      </c>
      <c r="AJ74" s="68">
        <f t="shared" ref="AJ74" si="237">COUNTIF(AC75:AI75,"★")</f>
        <v>0</v>
      </c>
      <c r="AK74" s="68"/>
      <c r="AL74" s="68" t="str">
        <f>TEXT(AC74,"YYYY-MM")</f>
        <v>2026-12</v>
      </c>
      <c r="AM74" s="69" cm="1">
        <f t="array" ref="AM74">SUMPRODUCT((AC74:AI74&gt;=$N$8)*(AC74:AI74 &lt;= $N$9)*(TEXT(AC74:AI74,"yyyy-mm")=AL74)*(AC75:AI75 = "●"))</f>
        <v>0</v>
      </c>
      <c r="AN74" s="69" cm="1">
        <f t="array" ref="AN74">SUMPRODUCT((AH74:AI74&gt;=$N$8)*(AH74:AI74 &lt;= $N$9)*(TEXT(AH74:AI74,"yyyy-mm")=AL74)*(AH75:AI75 = "▲"))</f>
        <v>0</v>
      </c>
      <c r="AO74" s="69" cm="1">
        <f t="array" ref="AO74">SUMPRODUCT((AC74:AI74&gt;=$N$8)*(AC74:AI74 &lt;= $N$9)*(TEXT(AC74:AI74,"yyyy-mm")=AL74)*(AC75:AI75 = "★"))</f>
        <v>0</v>
      </c>
      <c r="AP74" s="68"/>
      <c r="AQ74" s="19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3"/>
    </row>
    <row r="75" spans="10:55" s="8" customFormat="1" ht="19.5" customHeight="1" thickBot="1" x14ac:dyDescent="0.5">
      <c r="J75" s="86"/>
      <c r="K75" s="135" t="str">
        <f t="shared" ref="K75" si="238">IF(U75&gt;=0.285,"OK","NG")</f>
        <v>NG</v>
      </c>
      <c r="L75" s="136"/>
      <c r="M75" s="144"/>
      <c r="N75" s="144"/>
      <c r="O75" s="144"/>
      <c r="P75" s="144"/>
      <c r="Q75" s="144"/>
      <c r="R75" s="145"/>
      <c r="S75" s="146"/>
      <c r="T75" s="135">
        <f t="shared" ref="T75" si="239">COUNTIF(M75:S75,"●")</f>
        <v>0</v>
      </c>
      <c r="U75" s="147">
        <f t="shared" ref="U75" si="240">IF(COUNTA(M75:S75)=0,-1,IF(OR(COUNTIF(M75:S75,"▲")&gt;6,AND(M74&lt;$N$9,$N$9&lt;S74)),0.285,IF(T74+T75=0,0,T75/(T75+T74))))</f>
        <v>-1</v>
      </c>
      <c r="V75" s="135" t="str">
        <f>TEXT(S74,"YYYY-MM")</f>
        <v>2026-08</v>
      </c>
      <c r="W75" s="140" cm="1">
        <f t="array" ref="W75">IF(V75=V74,0,SUMPRODUCT((M74:S74&gt;=$N$8)*(M74:S74 &lt;= $N$9)*(TEXT(M74:S74,"yyyy-mm")=V75)*(M75:S75 = "●")))</f>
        <v>0</v>
      </c>
      <c r="X75" s="140" cm="1">
        <f t="array" ref="X75">IF(V75=V74,0,SUMPRODUCT((M74:S74&gt;=$N$8)*(M74:S74 &lt;= $N$9)*(TEXT(M74:S74,"yyyy-mm")=V75)*(M75:S75 = "▲")))</f>
        <v>0</v>
      </c>
      <c r="Y75" s="140" cm="1">
        <f t="array" ref="Y75">IF(V75=V74,0,SUMPRODUCT((M74:S74&gt;=$N$8)*(M74:S74 &lt;= $N$9)*(TEXT(M74:S74,"yyyy-mm")=V75)*(M75:S75 = "★")))</f>
        <v>0</v>
      </c>
      <c r="Z75" s="135"/>
      <c r="AA75" s="135" t="str">
        <f t="shared" ref="AA75" si="241">IF(AK75&gt;=0.285,"OK","NG")</f>
        <v>NG</v>
      </c>
      <c r="AB75" s="136"/>
      <c r="AC75" s="144"/>
      <c r="AD75" s="144"/>
      <c r="AE75" s="144"/>
      <c r="AF75" s="144"/>
      <c r="AG75" s="144"/>
      <c r="AH75" s="145"/>
      <c r="AI75" s="146"/>
      <c r="AJ75" s="68">
        <f t="shared" ref="AJ75" si="242">COUNTIF(AC75:AI75,"●")</f>
        <v>0</v>
      </c>
      <c r="AK75" s="70">
        <f t="shared" ref="AK75" si="243">IF(COUNTA(AC75:AI75)=0,-1,IF(OR(COUNTIF(AC75:AI75,"▲")&gt;6,AND(AC74&lt;$N$9,$N$9&lt;AI74)),0.285,IF(AJ74+AJ75=0,0,AJ75/(AJ75+AJ74))))</f>
        <v>-1</v>
      </c>
      <c r="AL75" s="68" t="str">
        <f>TEXT(AI74,"YYYY-MM")</f>
        <v>2027-01</v>
      </c>
      <c r="AM75" s="69" cm="1">
        <f t="array" ref="AM75">IF(AL75=AL74,0,SUMPRODUCT((AC74:AI74&gt;=$N$8)*(AC74:AI74 &lt;= $N$9)*(TEXT(AC74:AI74,"yyyy-mm")=AL75)*(AC75:AI75 = "●")))</f>
        <v>0</v>
      </c>
      <c r="AN75" s="69" cm="1">
        <f t="array" ref="AN75">IF(AL75=AL74,0,SUMPRODUCT((AC74:AI74&gt;=$N$8)*(AC74:AI74 &lt;= $N$9)*(TEXT(AC74:AI74,"yyyy-mm")=AL75)*(AC75:AI75 = "▲")))</f>
        <v>0</v>
      </c>
      <c r="AO75" s="69" cm="1">
        <f t="array" ref="AO75">IF(AL75=AL74,0,SUMPRODUCT((AC74:AI74&gt;=$N$8)*(AC74:AI74 &lt;= $N$9)*(TEXT(AC74:AI74,"yyyy-mm")=AL75)*(AC75:AI75 = "★")))</f>
        <v>0</v>
      </c>
      <c r="AP75" s="68"/>
      <c r="AQ75" s="19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3"/>
    </row>
    <row r="76" spans="10:55" s="8" customFormat="1" ht="19.5" customHeight="1" x14ac:dyDescent="0.45">
      <c r="J76" s="86"/>
      <c r="K76" s="135"/>
      <c r="L76" s="132">
        <v>42</v>
      </c>
      <c r="M76" s="141">
        <f>S74+1</f>
        <v>46244</v>
      </c>
      <c r="N76" s="141">
        <f t="shared" ref="N76:S76" si="244">M76+1</f>
        <v>46245</v>
      </c>
      <c r="O76" s="141">
        <f t="shared" si="244"/>
        <v>46246</v>
      </c>
      <c r="P76" s="141">
        <f t="shared" si="244"/>
        <v>46247</v>
      </c>
      <c r="Q76" s="141">
        <f t="shared" si="244"/>
        <v>46248</v>
      </c>
      <c r="R76" s="142">
        <f t="shared" si="244"/>
        <v>46249</v>
      </c>
      <c r="S76" s="143">
        <f t="shared" si="244"/>
        <v>46250</v>
      </c>
      <c r="T76" s="135">
        <f t="shared" ref="T76" si="245">COUNTIF(M77:S77,"★")</f>
        <v>0</v>
      </c>
      <c r="U76" s="135"/>
      <c r="V76" s="135" t="str">
        <f>TEXT(M76,"YYYY-MM")</f>
        <v>2026-08</v>
      </c>
      <c r="W76" s="140" cm="1">
        <f t="array" ref="W76">SUMPRODUCT((M76:S76&gt;=$N$8)*(M76:S76 &lt;= $N$9)*(TEXT(M76:S76,"yyyy-mm")=V76)*(M77:S77 = "●"))</f>
        <v>0</v>
      </c>
      <c r="X76" s="140" cm="1">
        <f t="array" ref="X76">SUMPRODUCT((R76:S76&gt;=$N$8)*(R76:S76 &lt;= $N$9)*(TEXT(R76:S76,"yyyy-mm")=V76)*(R77:S77 = "▲"))</f>
        <v>0</v>
      </c>
      <c r="Y76" s="140" cm="1">
        <f t="array" ref="Y76">SUMPRODUCT((M76:S76&gt;=$N$8)*(M76:S76 &lt;= $N$9)*(TEXT(M76:S76,"yyyy-mm")=V76)*(M77:S77 = "★"))</f>
        <v>0</v>
      </c>
      <c r="Z76" s="135"/>
      <c r="AA76" s="135"/>
      <c r="AB76" s="132">
        <v>63</v>
      </c>
      <c r="AC76" s="141">
        <f>AI74+1</f>
        <v>46391</v>
      </c>
      <c r="AD76" s="141">
        <f t="shared" ref="AD76:AI76" si="246">AC76+1</f>
        <v>46392</v>
      </c>
      <c r="AE76" s="141">
        <f t="shared" si="246"/>
        <v>46393</v>
      </c>
      <c r="AF76" s="141">
        <f t="shared" si="246"/>
        <v>46394</v>
      </c>
      <c r="AG76" s="141">
        <f t="shared" si="246"/>
        <v>46395</v>
      </c>
      <c r="AH76" s="142">
        <f t="shared" si="246"/>
        <v>46396</v>
      </c>
      <c r="AI76" s="143">
        <f t="shared" si="246"/>
        <v>46397</v>
      </c>
      <c r="AJ76" s="68">
        <f t="shared" ref="AJ76" si="247">COUNTIF(AC77:AI77,"★")</f>
        <v>0</v>
      </c>
      <c r="AK76" s="68"/>
      <c r="AL76" s="68" t="str">
        <f>TEXT(AC76,"YYYY-MM")</f>
        <v>2027-01</v>
      </c>
      <c r="AM76" s="69" cm="1">
        <f t="array" ref="AM76">SUMPRODUCT((AC76:AI76&gt;=$N$8)*(AC76:AI76 &lt;= $N$9)*(TEXT(AC76:AI76,"yyyy-mm")=AL76)*(AC77:AI77 = "●"))</f>
        <v>0</v>
      </c>
      <c r="AN76" s="69" cm="1">
        <f t="array" ref="AN76">SUMPRODUCT((AH76:AI76&gt;=$N$8)*(AH76:AI76 &lt;= $N$9)*(TEXT(AH76:AI76,"yyyy-mm")=AL76)*(AH77:AI77 = "▲"))</f>
        <v>0</v>
      </c>
      <c r="AO76" s="69" cm="1">
        <f t="array" ref="AO76">SUMPRODUCT((AC76:AI76&gt;=$N$8)*(AC76:AI76 &lt;= $N$9)*(TEXT(AC76:AI76,"yyyy-mm")=AL76)*(AC77:AI77 = "★"))</f>
        <v>0</v>
      </c>
      <c r="AP76" s="68"/>
      <c r="AQ76" s="19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3"/>
    </row>
    <row r="77" spans="10:55" s="8" customFormat="1" ht="19.5" customHeight="1" thickBot="1" x14ac:dyDescent="0.5">
      <c r="J77" s="86"/>
      <c r="K77" s="135" t="str">
        <f t="shared" ref="K77" si="248">IF(U77&gt;=0.285,"OK","NG")</f>
        <v>NG</v>
      </c>
      <c r="L77" s="136"/>
      <c r="M77" s="144"/>
      <c r="N77" s="144"/>
      <c r="O77" s="144"/>
      <c r="P77" s="144"/>
      <c r="Q77" s="144"/>
      <c r="R77" s="145"/>
      <c r="S77" s="146"/>
      <c r="T77" s="135">
        <f t="shared" ref="T77" si="249">COUNTIF(M77:S77,"●")</f>
        <v>0</v>
      </c>
      <c r="U77" s="147">
        <f t="shared" ref="U77" si="250">IF(COUNTA(M77:S77)=0,-1,IF(OR(COUNTIF(M77:S77,"▲")&gt;6,AND(M76&lt;$N$9,$N$9&lt;S76)),0.285,IF(T76+T77=0,0,T77/(T77+T76))))</f>
        <v>-1</v>
      </c>
      <c r="V77" s="135" t="str">
        <f>TEXT(S76,"YYYY-MM")</f>
        <v>2026-08</v>
      </c>
      <c r="W77" s="140" cm="1">
        <f t="array" ref="W77">IF(V77=V76,0,SUMPRODUCT((M76:S76&gt;=$N$8)*(M76:S76 &lt;= $N$9)*(TEXT(M76:S76,"yyyy-mm")=V77)*(M77:S77 = "●")))</f>
        <v>0</v>
      </c>
      <c r="X77" s="140" cm="1">
        <f t="array" ref="X77">IF(V77=V76,0,SUMPRODUCT((M76:S76&gt;=$N$8)*(M76:S76 &lt;= $N$9)*(TEXT(M76:S76,"yyyy-mm")=V77)*(M77:S77 = "▲")))</f>
        <v>0</v>
      </c>
      <c r="Y77" s="140" cm="1">
        <f t="array" ref="Y77">IF(V77=V76,0,SUMPRODUCT((M76:S76&gt;=$N$8)*(M76:S76 &lt;= $N$9)*(TEXT(M76:S76,"yyyy-mm")=V77)*(M77:S77 = "★")))</f>
        <v>0</v>
      </c>
      <c r="Z77" s="135"/>
      <c r="AA77" s="135" t="str">
        <f t="shared" ref="AA77" si="251">IF(AK77&gt;=0.285,"OK","NG")</f>
        <v>NG</v>
      </c>
      <c r="AB77" s="136"/>
      <c r="AC77" s="144"/>
      <c r="AD77" s="144"/>
      <c r="AE77" s="144"/>
      <c r="AF77" s="144"/>
      <c r="AG77" s="144"/>
      <c r="AH77" s="145"/>
      <c r="AI77" s="146"/>
      <c r="AJ77" s="68">
        <f t="shared" ref="AJ77" si="252">COUNTIF(AC77:AI77,"●")</f>
        <v>0</v>
      </c>
      <c r="AK77" s="70">
        <f t="shared" ref="AK77" si="253">IF(COUNTA(AC77:AI77)=0,-1,IF(OR(COUNTIF(AC77:AI77,"▲")&gt;6,AND(AC76&lt;$N$9,$N$9&lt;AI76)),0.285,IF(AJ76+AJ77=0,0,AJ77/(AJ77+AJ76))))</f>
        <v>-1</v>
      </c>
      <c r="AL77" s="68" t="str">
        <f>TEXT(AI76,"YYYY-MM")</f>
        <v>2027-01</v>
      </c>
      <c r="AM77" s="69" cm="1">
        <f t="array" ref="AM77">IF(AL77=AL76,0,SUMPRODUCT((AC76:AI76&gt;=$N$8)*(AC76:AI76 &lt;= $N$9)*(TEXT(AC76:AI76,"yyyy-mm")=AL77)*(AC77:AI77 = "●")))</f>
        <v>0</v>
      </c>
      <c r="AN77" s="69" cm="1">
        <f t="array" ref="AN77">IF(AL77=AL76,0,SUMPRODUCT((AC76:AI76&gt;=$N$8)*(AC76:AI76 &lt;= $N$9)*(TEXT(AC76:AI76,"yyyy-mm")=AL77)*(AC77:AI77 = "▲")))</f>
        <v>0</v>
      </c>
      <c r="AO77" s="69" cm="1">
        <f t="array" ref="AO77">IF(AL77=AL76,0,SUMPRODUCT((AC76:AI76&gt;=$N$8)*(AC76:AI76 &lt;= $N$9)*(TEXT(AC76:AI76,"yyyy-mm")=AL77)*(AC77:AI77 = "★")))</f>
        <v>0</v>
      </c>
      <c r="AP77" s="68"/>
      <c r="AQ77" s="19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3"/>
    </row>
    <row r="78" spans="10:55" s="8" customFormat="1" ht="19.5" customHeight="1" x14ac:dyDescent="0.45">
      <c r="J78" s="86"/>
      <c r="K78" s="135"/>
      <c r="L78" s="132">
        <v>43</v>
      </c>
      <c r="M78" s="141">
        <f>S76+1</f>
        <v>46251</v>
      </c>
      <c r="N78" s="141">
        <f t="shared" ref="N78:S78" si="254">M78+1</f>
        <v>46252</v>
      </c>
      <c r="O78" s="141">
        <f t="shared" si="254"/>
        <v>46253</v>
      </c>
      <c r="P78" s="141">
        <f t="shared" si="254"/>
        <v>46254</v>
      </c>
      <c r="Q78" s="141">
        <f t="shared" si="254"/>
        <v>46255</v>
      </c>
      <c r="R78" s="142">
        <f t="shared" si="254"/>
        <v>46256</v>
      </c>
      <c r="S78" s="143">
        <f t="shared" si="254"/>
        <v>46257</v>
      </c>
      <c r="T78" s="135">
        <f t="shared" ref="T78" si="255">COUNTIF(M79:S79,"★")</f>
        <v>0</v>
      </c>
      <c r="U78" s="135"/>
      <c r="V78" s="135" t="str">
        <f>TEXT(M78,"YYYY-MM")</f>
        <v>2026-08</v>
      </c>
      <c r="W78" s="140" cm="1">
        <f t="array" ref="W78">SUMPRODUCT((M78:S78&gt;=$N$8)*(M78:S78 &lt;= $N$9)*(TEXT(M78:S78,"yyyy-mm")=V78)*(M79:S79 = "●"))</f>
        <v>0</v>
      </c>
      <c r="X78" s="140" cm="1">
        <f t="array" ref="X78">SUMPRODUCT((R78:S78&gt;=$N$8)*(R78:S78 &lt;= $N$9)*(TEXT(R78:S78,"yyyy-mm")=V78)*(R79:S79 = "▲"))</f>
        <v>0</v>
      </c>
      <c r="Y78" s="140" cm="1">
        <f t="array" ref="Y78">SUMPRODUCT((M78:S78&gt;=$N$8)*(M78:S78 &lt;= $N$9)*(TEXT(M78:S78,"yyyy-mm")=V78)*(M79:S79 = "★"))</f>
        <v>0</v>
      </c>
      <c r="Z78" s="135"/>
      <c r="AA78" s="135"/>
      <c r="AB78" s="132">
        <v>64</v>
      </c>
      <c r="AC78" s="141">
        <f>AI76+1</f>
        <v>46398</v>
      </c>
      <c r="AD78" s="141">
        <f t="shared" ref="AD78:AI78" si="256">AC78+1</f>
        <v>46399</v>
      </c>
      <c r="AE78" s="141">
        <f t="shared" si="256"/>
        <v>46400</v>
      </c>
      <c r="AF78" s="141">
        <f t="shared" si="256"/>
        <v>46401</v>
      </c>
      <c r="AG78" s="141">
        <f t="shared" si="256"/>
        <v>46402</v>
      </c>
      <c r="AH78" s="142">
        <f t="shared" si="256"/>
        <v>46403</v>
      </c>
      <c r="AI78" s="143">
        <f t="shared" si="256"/>
        <v>46404</v>
      </c>
      <c r="AJ78" s="68">
        <f t="shared" ref="AJ78" si="257">COUNTIF(AC79:AI79,"★")</f>
        <v>0</v>
      </c>
      <c r="AK78" s="68"/>
      <c r="AL78" s="68" t="str">
        <f>TEXT(AC78,"YYYY-MM")</f>
        <v>2027-01</v>
      </c>
      <c r="AM78" s="69" cm="1">
        <f t="array" ref="AM78">SUMPRODUCT((AC78:AI78&gt;=$N$8)*(AC78:AI78 &lt;= $N$9)*(TEXT(AC78:AI78,"yyyy-mm")=AL78)*(AC79:AI79 = "●"))</f>
        <v>0</v>
      </c>
      <c r="AN78" s="69" cm="1">
        <f t="array" ref="AN78">SUMPRODUCT((AH78:AI78&gt;=$N$8)*(AH78:AI78 &lt;= $N$9)*(TEXT(AH78:AI78,"yyyy-mm")=AL78)*(AH79:AI79 = "▲"))</f>
        <v>0</v>
      </c>
      <c r="AO78" s="69" cm="1">
        <f t="array" ref="AO78">SUMPRODUCT((AC78:AI78&gt;=$N$8)*(AC78:AI78 &lt;= $N$9)*(TEXT(AC78:AI78,"yyyy-mm")=AL78)*(AC79:AI79 = "★"))</f>
        <v>0</v>
      </c>
      <c r="AP78" s="68"/>
      <c r="AQ78" s="19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3"/>
    </row>
    <row r="79" spans="10:55" s="8" customFormat="1" ht="19.5" customHeight="1" thickBot="1" x14ac:dyDescent="0.5">
      <c r="J79" s="86"/>
      <c r="K79" s="135" t="str">
        <f t="shared" ref="K79" si="258">IF(U79&gt;=0.285,"OK","NG")</f>
        <v>NG</v>
      </c>
      <c r="L79" s="136"/>
      <c r="M79" s="144"/>
      <c r="N79" s="144"/>
      <c r="O79" s="144"/>
      <c r="P79" s="144"/>
      <c r="Q79" s="144"/>
      <c r="R79" s="145"/>
      <c r="S79" s="146"/>
      <c r="T79" s="135">
        <f t="shared" ref="T79" si="259">COUNTIF(M79:S79,"●")</f>
        <v>0</v>
      </c>
      <c r="U79" s="147">
        <f t="shared" ref="U79" si="260">IF(COUNTA(M79:S79)=0,-1,IF(OR(COUNTIF(M79:S79,"▲")&gt;6,AND(M78&lt;$N$9,$N$9&lt;S78)),0.285,IF(T78+T79=0,0,T79/(T79+T78))))</f>
        <v>-1</v>
      </c>
      <c r="V79" s="135" t="str">
        <f>TEXT(S78,"YYYY-MM")</f>
        <v>2026-08</v>
      </c>
      <c r="W79" s="140" cm="1">
        <f t="array" ref="W79">IF(V79=V78,0,SUMPRODUCT((M78:S78&gt;=$N$8)*(M78:S78 &lt;= $N$9)*(TEXT(M78:S78,"yyyy-mm")=V79)*(M79:S79 = "●")))</f>
        <v>0</v>
      </c>
      <c r="X79" s="140" cm="1">
        <f t="array" ref="X79">IF(V79=V78,0,SUMPRODUCT((M78:S78&gt;=$N$8)*(M78:S78 &lt;= $N$9)*(TEXT(M78:S78,"yyyy-mm")=V79)*(M79:S79 = "▲")))</f>
        <v>0</v>
      </c>
      <c r="Y79" s="140" cm="1">
        <f t="array" ref="Y79">IF(V79=V78,0,SUMPRODUCT((M78:S78&gt;=$N$8)*(M78:S78 &lt;= $N$9)*(TEXT(M78:S78,"yyyy-mm")=V79)*(M79:S79 = "★")))</f>
        <v>0</v>
      </c>
      <c r="Z79" s="135"/>
      <c r="AA79" s="135" t="str">
        <f t="shared" ref="AA79" si="261">IF(AK79&gt;=0.285,"OK","NG")</f>
        <v>NG</v>
      </c>
      <c r="AB79" s="136"/>
      <c r="AC79" s="144"/>
      <c r="AD79" s="144"/>
      <c r="AE79" s="144"/>
      <c r="AF79" s="144"/>
      <c r="AG79" s="144"/>
      <c r="AH79" s="145"/>
      <c r="AI79" s="146"/>
      <c r="AJ79" s="68">
        <f t="shared" ref="AJ79" si="262">COUNTIF(AC79:AI79,"●")</f>
        <v>0</v>
      </c>
      <c r="AK79" s="70">
        <f t="shared" ref="AK79" si="263">IF(COUNTA(AC79:AI79)=0,-1,IF(OR(COUNTIF(AC79:AI79,"▲")&gt;6,AND(AC78&lt;$N$9,$N$9&lt;AI78)),0.285,IF(AJ78+AJ79=0,0,AJ79/(AJ79+AJ78))))</f>
        <v>-1</v>
      </c>
      <c r="AL79" s="68" t="str">
        <f>TEXT(AI78,"YYYY-MM")</f>
        <v>2027-01</v>
      </c>
      <c r="AM79" s="69" cm="1">
        <f t="array" ref="AM79">IF(AL79=AL78,0,SUMPRODUCT((AC78:AI78&gt;=$N$8)*(AC78:AI78 &lt;= $N$9)*(TEXT(AC78:AI78,"yyyy-mm")=AL79)*(AC79:AI79 = "●")))</f>
        <v>0</v>
      </c>
      <c r="AN79" s="69" cm="1">
        <f t="array" ref="AN79">IF(AL79=AL78,0,SUMPRODUCT((AC78:AI78&gt;=$N$8)*(AC78:AI78 &lt;= $N$9)*(TEXT(AC78:AI78,"yyyy-mm")=AL79)*(AC79:AI79 = "▲")))</f>
        <v>0</v>
      </c>
      <c r="AO79" s="69" cm="1">
        <f t="array" ref="AO79">IF(AL79=AL78,0,SUMPRODUCT((AC78:AI78&gt;=$N$8)*(AC78:AI78 &lt;= $N$9)*(TEXT(AC78:AI78,"yyyy-mm")=AL79)*(AC79:AI79 = "★")))</f>
        <v>0</v>
      </c>
      <c r="AP79" s="68"/>
      <c r="AQ79" s="19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3"/>
    </row>
    <row r="80" spans="10:55" s="8" customFormat="1" ht="19.5" customHeight="1" x14ac:dyDescent="0.45">
      <c r="J80" s="86"/>
      <c r="K80" s="135"/>
      <c r="L80" s="132">
        <v>44</v>
      </c>
      <c r="M80" s="141">
        <f>S78+1</f>
        <v>46258</v>
      </c>
      <c r="N80" s="141">
        <f t="shared" ref="N80:S80" si="264">M80+1</f>
        <v>46259</v>
      </c>
      <c r="O80" s="141">
        <f t="shared" si="264"/>
        <v>46260</v>
      </c>
      <c r="P80" s="141">
        <f t="shared" si="264"/>
        <v>46261</v>
      </c>
      <c r="Q80" s="141">
        <f t="shared" si="264"/>
        <v>46262</v>
      </c>
      <c r="R80" s="142">
        <f t="shared" si="264"/>
        <v>46263</v>
      </c>
      <c r="S80" s="143">
        <f t="shared" si="264"/>
        <v>46264</v>
      </c>
      <c r="T80" s="135">
        <f t="shared" ref="T80" si="265">COUNTIF(M81:S81,"★")</f>
        <v>0</v>
      </c>
      <c r="U80" s="135"/>
      <c r="V80" s="135" t="str">
        <f>TEXT(M80,"YYYY-MM")</f>
        <v>2026-08</v>
      </c>
      <c r="W80" s="140" cm="1">
        <f t="array" ref="W80">SUMPRODUCT((M80:S80&gt;=$N$8)*(M80:S80 &lt;= $N$9)*(TEXT(M80:S80,"yyyy-mm")=V80)*(M81:S81 = "●"))</f>
        <v>0</v>
      </c>
      <c r="X80" s="140" cm="1">
        <f t="array" ref="X80">SUMPRODUCT((R80:S80&gt;=$N$8)*(R80:S80 &lt;= $N$9)*(TEXT(R80:S80,"yyyy-mm")=V80)*(R81:S81 = "▲"))</f>
        <v>0</v>
      </c>
      <c r="Y80" s="140" cm="1">
        <f t="array" ref="Y80">SUMPRODUCT((M80:S80&gt;=$N$8)*(M80:S80 &lt;= $N$9)*(TEXT(M80:S80,"yyyy-mm")=V80)*(M81:S81 = "★"))</f>
        <v>0</v>
      </c>
      <c r="Z80" s="135"/>
      <c r="AA80" s="135"/>
      <c r="AB80" s="132">
        <v>65</v>
      </c>
      <c r="AC80" s="141">
        <f>AI78+1</f>
        <v>46405</v>
      </c>
      <c r="AD80" s="141">
        <f t="shared" ref="AD80:AI80" si="266">AC80+1</f>
        <v>46406</v>
      </c>
      <c r="AE80" s="141">
        <f t="shared" si="266"/>
        <v>46407</v>
      </c>
      <c r="AF80" s="141">
        <f t="shared" si="266"/>
        <v>46408</v>
      </c>
      <c r="AG80" s="141">
        <f t="shared" si="266"/>
        <v>46409</v>
      </c>
      <c r="AH80" s="142">
        <f t="shared" si="266"/>
        <v>46410</v>
      </c>
      <c r="AI80" s="143">
        <f t="shared" si="266"/>
        <v>46411</v>
      </c>
      <c r="AJ80" s="68">
        <f t="shared" ref="AJ80" si="267">COUNTIF(AC81:AI81,"★")</f>
        <v>0</v>
      </c>
      <c r="AK80" s="68"/>
      <c r="AL80" s="68" t="str">
        <f>TEXT(AC80,"YYYY-MM")</f>
        <v>2027-01</v>
      </c>
      <c r="AM80" s="69" cm="1">
        <f t="array" ref="AM80">SUMPRODUCT((AC80:AI80&gt;=$N$8)*(AC80:AI80 &lt;= $N$9)*(TEXT(AC80:AI80,"yyyy-mm")=AL80)*(AC81:AI81 = "●"))</f>
        <v>0</v>
      </c>
      <c r="AN80" s="69" cm="1">
        <f t="array" ref="AN80">SUMPRODUCT((AH80:AI80&gt;=$N$8)*(AH80:AI80 &lt;= $N$9)*(TEXT(AH80:AI80,"yyyy-mm")=AL80)*(AH81:AI81 = "▲"))</f>
        <v>0</v>
      </c>
      <c r="AO80" s="69" cm="1">
        <f t="array" ref="AO80">SUMPRODUCT((AC80:AI80&gt;=$N$8)*(AC80:AI80 &lt;= $N$9)*(TEXT(AC80:AI80,"yyyy-mm")=AL80)*(AC81:AI81 = "★"))</f>
        <v>0</v>
      </c>
      <c r="AP80" s="68"/>
      <c r="AQ80" s="19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3"/>
    </row>
    <row r="81" spans="10:55" s="8" customFormat="1" ht="19.5" customHeight="1" thickBot="1" x14ac:dyDescent="0.5">
      <c r="J81" s="86"/>
      <c r="K81" s="135" t="str">
        <f t="shared" ref="K81" si="268">IF(U81&gt;=0.285,"OK","NG")</f>
        <v>NG</v>
      </c>
      <c r="L81" s="136"/>
      <c r="M81" s="144"/>
      <c r="N81" s="144"/>
      <c r="O81" s="144"/>
      <c r="P81" s="144"/>
      <c r="Q81" s="144"/>
      <c r="R81" s="145"/>
      <c r="S81" s="146"/>
      <c r="T81" s="135">
        <f t="shared" ref="T81" si="269">COUNTIF(M81:S81,"●")</f>
        <v>0</v>
      </c>
      <c r="U81" s="147">
        <f t="shared" ref="U81" si="270">IF(COUNTA(M81:S81)=0,-1,IF(OR(COUNTIF(M81:S81,"▲")&gt;6,AND(M80&lt;$N$9,$N$9&lt;S80)),0.285,IF(T80+T81=0,0,T81/(T81+T80))))</f>
        <v>-1</v>
      </c>
      <c r="V81" s="135" t="str">
        <f>TEXT(S80,"YYYY-MM")</f>
        <v>2026-08</v>
      </c>
      <c r="W81" s="140" cm="1">
        <f t="array" ref="W81">IF(V81=V80,0,SUMPRODUCT((M80:S80&gt;=$N$8)*(M80:S80 &lt;= $N$9)*(TEXT(M80:S80,"yyyy-mm")=V81)*(M81:S81 = "●")))</f>
        <v>0</v>
      </c>
      <c r="X81" s="140" cm="1">
        <f t="array" ref="X81">IF(V81=V80,0,SUMPRODUCT((M80:S80&gt;=$N$8)*(M80:S80 &lt;= $N$9)*(TEXT(M80:S80,"yyyy-mm")=V81)*(M81:S81 = "▲")))</f>
        <v>0</v>
      </c>
      <c r="Y81" s="140" cm="1">
        <f t="array" ref="Y81">IF(V81=V80,0,SUMPRODUCT((M80:S80&gt;=$N$8)*(M80:S80 &lt;= $N$9)*(TEXT(M80:S80,"yyyy-mm")=V81)*(M81:S81 = "★")))</f>
        <v>0</v>
      </c>
      <c r="Z81" s="135"/>
      <c r="AA81" s="135" t="str">
        <f t="shared" ref="AA81" si="271">IF(AK81&gt;=0.285,"OK","NG")</f>
        <v>NG</v>
      </c>
      <c r="AB81" s="136"/>
      <c r="AC81" s="144"/>
      <c r="AD81" s="144"/>
      <c r="AE81" s="144"/>
      <c r="AF81" s="144"/>
      <c r="AG81" s="144"/>
      <c r="AH81" s="145"/>
      <c r="AI81" s="146"/>
      <c r="AJ81" s="68">
        <f t="shared" ref="AJ81" si="272">COUNTIF(AC81:AI81,"●")</f>
        <v>0</v>
      </c>
      <c r="AK81" s="70">
        <f t="shared" ref="AK81" si="273">IF(COUNTA(AC81:AI81)=0,-1,IF(OR(COUNTIF(AC81:AI81,"▲")&gt;6,AND(AC80&lt;$N$9,$N$9&lt;AI80)),0.285,IF(AJ80+AJ81=0,0,AJ81/(AJ81+AJ80))))</f>
        <v>-1</v>
      </c>
      <c r="AL81" s="68" t="str">
        <f>TEXT(AI80,"YYYY-MM")</f>
        <v>2027-01</v>
      </c>
      <c r="AM81" s="69" cm="1">
        <f t="array" ref="AM81">IF(AL81=AL80,0,SUMPRODUCT((AC80:AI80&gt;=$N$8)*(AC80:AI80 &lt;= $N$9)*(TEXT(AC80:AI80,"yyyy-mm")=AL81)*(AC81:AI81 = "●")))</f>
        <v>0</v>
      </c>
      <c r="AN81" s="69" cm="1">
        <f t="array" ref="AN81">IF(AL81=AL80,0,SUMPRODUCT((AC80:AI80&gt;=$N$8)*(AC80:AI80 &lt;= $N$9)*(TEXT(AC80:AI80,"yyyy-mm")=AL81)*(AC81:AI81 = "▲")))</f>
        <v>0</v>
      </c>
      <c r="AO81" s="69" cm="1">
        <f t="array" ref="AO81">IF(AL81=AL80,0,SUMPRODUCT((AC80:AI80&gt;=$N$8)*(AC80:AI80 &lt;= $N$9)*(TEXT(AC80:AI80,"yyyy-mm")=AL81)*(AC81:AI81 = "★")))</f>
        <v>0</v>
      </c>
      <c r="AP81" s="68"/>
      <c r="AQ81" s="19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3"/>
    </row>
    <row r="82" spans="10:55" s="8" customFormat="1" ht="19.5" customHeight="1" x14ac:dyDescent="0.45">
      <c r="J82" s="86"/>
      <c r="K82" s="135"/>
      <c r="L82" s="132">
        <v>45</v>
      </c>
      <c r="M82" s="141">
        <f>S80+1</f>
        <v>46265</v>
      </c>
      <c r="N82" s="141">
        <f t="shared" ref="N82:S82" si="274">M82+1</f>
        <v>46266</v>
      </c>
      <c r="O82" s="141">
        <f t="shared" si="274"/>
        <v>46267</v>
      </c>
      <c r="P82" s="141">
        <f t="shared" si="274"/>
        <v>46268</v>
      </c>
      <c r="Q82" s="141">
        <f t="shared" si="274"/>
        <v>46269</v>
      </c>
      <c r="R82" s="142">
        <f t="shared" si="274"/>
        <v>46270</v>
      </c>
      <c r="S82" s="143">
        <f t="shared" si="274"/>
        <v>46271</v>
      </c>
      <c r="T82" s="135">
        <f t="shared" ref="T82" si="275">COUNTIF(M83:S83,"★")</f>
        <v>0</v>
      </c>
      <c r="U82" s="135"/>
      <c r="V82" s="135" t="str">
        <f>TEXT(M82,"YYYY-MM")</f>
        <v>2026-08</v>
      </c>
      <c r="W82" s="140" cm="1">
        <f t="array" ref="W82">SUMPRODUCT((M82:S82&gt;=$N$8)*(M82:S82 &lt;= $N$9)*(TEXT(M82:S82,"yyyy-mm")=V82)*(M83:S83 = "●"))</f>
        <v>0</v>
      </c>
      <c r="X82" s="140" cm="1">
        <f t="array" ref="X82">SUMPRODUCT((R82:S82&gt;=$N$8)*(R82:S82 &lt;= $N$9)*(TEXT(R82:S82,"yyyy-mm")=V82)*(R83:S83 = "▲"))</f>
        <v>0</v>
      </c>
      <c r="Y82" s="140" cm="1">
        <f t="array" ref="Y82">SUMPRODUCT((M82:S82&gt;=$N$8)*(M82:S82 &lt;= $N$9)*(TEXT(M82:S82,"yyyy-mm")=V82)*(M83:S83 = "★"))</f>
        <v>0</v>
      </c>
      <c r="Z82" s="135"/>
      <c r="AA82" s="135"/>
      <c r="AB82" s="132">
        <v>66</v>
      </c>
      <c r="AC82" s="141">
        <f>AI80+1</f>
        <v>46412</v>
      </c>
      <c r="AD82" s="141">
        <f t="shared" ref="AD82:AI82" si="276">AC82+1</f>
        <v>46413</v>
      </c>
      <c r="AE82" s="141">
        <f t="shared" si="276"/>
        <v>46414</v>
      </c>
      <c r="AF82" s="141">
        <f t="shared" si="276"/>
        <v>46415</v>
      </c>
      <c r="AG82" s="141">
        <f t="shared" si="276"/>
        <v>46416</v>
      </c>
      <c r="AH82" s="142">
        <f t="shared" si="276"/>
        <v>46417</v>
      </c>
      <c r="AI82" s="143">
        <f t="shared" si="276"/>
        <v>46418</v>
      </c>
      <c r="AJ82" s="68">
        <f t="shared" ref="AJ82" si="277">COUNTIF(AC83:AI83,"★")</f>
        <v>0</v>
      </c>
      <c r="AK82" s="68"/>
      <c r="AL82" s="68" t="str">
        <f>TEXT(AC82,"YYYY-MM")</f>
        <v>2027-01</v>
      </c>
      <c r="AM82" s="69" cm="1">
        <f t="array" ref="AM82">SUMPRODUCT((AC82:AI82&gt;=$N$8)*(AC82:AI82 &lt;= $N$9)*(TEXT(AC82:AI82,"yyyy-mm")=AL82)*(AC83:AI83 = "●"))</f>
        <v>0</v>
      </c>
      <c r="AN82" s="69" cm="1">
        <f t="array" ref="AN82">SUMPRODUCT((AH82:AI82&gt;=$N$8)*(AH82:AI82 &lt;= $N$9)*(TEXT(AH82:AI82,"yyyy-mm")=AL82)*(AH83:AI83 = "▲"))</f>
        <v>0</v>
      </c>
      <c r="AO82" s="69" cm="1">
        <f t="array" ref="AO82">SUMPRODUCT((AC82:AI82&gt;=$N$8)*(AC82:AI82 &lt;= $N$9)*(TEXT(AC82:AI82,"yyyy-mm")=AL82)*(AC83:AI83 = "★"))</f>
        <v>0</v>
      </c>
      <c r="AP82" s="68"/>
      <c r="AQ82" s="19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3"/>
    </row>
    <row r="83" spans="10:55" s="8" customFormat="1" ht="19.5" customHeight="1" thickBot="1" x14ac:dyDescent="0.5">
      <c r="J83" s="86"/>
      <c r="K83" s="135" t="str">
        <f t="shared" ref="K83" si="278">IF(U83&gt;=0.285,"OK","NG")</f>
        <v>NG</v>
      </c>
      <c r="L83" s="136"/>
      <c r="M83" s="144"/>
      <c r="N83" s="144"/>
      <c r="O83" s="144"/>
      <c r="P83" s="144"/>
      <c r="Q83" s="144"/>
      <c r="R83" s="145"/>
      <c r="S83" s="146"/>
      <c r="T83" s="135">
        <f t="shared" ref="T83" si="279">COUNTIF(M83:S83,"●")</f>
        <v>0</v>
      </c>
      <c r="U83" s="147">
        <f t="shared" ref="U83" si="280">IF(COUNTA(M83:S83)=0,-1,IF(OR(COUNTIF(M83:S83,"▲")&gt;6,AND(M82&lt;$N$9,$N$9&lt;S82)),0.285,IF(T82+T83=0,0,T83/(T83+T82))))</f>
        <v>-1</v>
      </c>
      <c r="V83" s="135" t="str">
        <f>TEXT(S82,"YYYY-MM")</f>
        <v>2026-09</v>
      </c>
      <c r="W83" s="140" cm="1">
        <f t="array" ref="W83">IF(V83=V82,0,SUMPRODUCT((M82:S82&gt;=$N$8)*(M82:S82 &lt;= $N$9)*(TEXT(M82:S82,"yyyy-mm")=V83)*(M83:S83 = "●")))</f>
        <v>0</v>
      </c>
      <c r="X83" s="140" cm="1">
        <f t="array" ref="X83">IF(V83=V82,0,SUMPRODUCT((M82:S82&gt;=$N$8)*(M82:S82 &lt;= $N$9)*(TEXT(M82:S82,"yyyy-mm")=V83)*(M83:S83 = "▲")))</f>
        <v>0</v>
      </c>
      <c r="Y83" s="140" cm="1">
        <f t="array" ref="Y83">IF(V83=V82,0,SUMPRODUCT((M82:S82&gt;=$N$8)*(M82:S82 &lt;= $N$9)*(TEXT(M82:S82,"yyyy-mm")=V83)*(M83:S83 = "★")))</f>
        <v>0</v>
      </c>
      <c r="Z83" s="135"/>
      <c r="AA83" s="135" t="str">
        <f t="shared" ref="AA83" si="281">IF(AK83&gt;=0.285,"OK","NG")</f>
        <v>NG</v>
      </c>
      <c r="AB83" s="136"/>
      <c r="AC83" s="144"/>
      <c r="AD83" s="144"/>
      <c r="AE83" s="144"/>
      <c r="AF83" s="144"/>
      <c r="AG83" s="144"/>
      <c r="AH83" s="145"/>
      <c r="AI83" s="146"/>
      <c r="AJ83" s="68">
        <f t="shared" ref="AJ83" si="282">COUNTIF(AC83:AI83,"●")</f>
        <v>0</v>
      </c>
      <c r="AK83" s="70">
        <f t="shared" ref="AK83" si="283">IF(COUNTA(AC83:AI83)=0,-1,IF(OR(COUNTIF(AC83:AI83,"▲")&gt;6,AND(AC82&lt;$N$9,$N$9&lt;AI82)),0.285,IF(AJ82+AJ83=0,0,AJ83/(AJ83+AJ82))))</f>
        <v>-1</v>
      </c>
      <c r="AL83" s="68" t="str">
        <f>TEXT(AI82,"YYYY-MM")</f>
        <v>2027-01</v>
      </c>
      <c r="AM83" s="69" cm="1">
        <f t="array" ref="AM83">IF(AL83=AL82,0,SUMPRODUCT((AC82:AI82&gt;=$N$8)*(AC82:AI82 &lt;= $N$9)*(TEXT(AC82:AI82,"yyyy-mm")=AL83)*(AC83:AI83 = "●")))</f>
        <v>0</v>
      </c>
      <c r="AN83" s="69" cm="1">
        <f t="array" ref="AN83">IF(AL83=AL82,0,SUMPRODUCT((AC82:AI82&gt;=$N$8)*(AC82:AI82 &lt;= $N$9)*(TEXT(AC82:AI82,"yyyy-mm")=AL83)*(AC83:AI83 = "▲")))</f>
        <v>0</v>
      </c>
      <c r="AO83" s="69" cm="1">
        <f t="array" ref="AO83">IF(AL83=AL82,0,SUMPRODUCT((AC82:AI82&gt;=$N$8)*(AC82:AI82 &lt;= $N$9)*(TEXT(AC82:AI82,"yyyy-mm")=AL83)*(AC83:AI83 = "★")))</f>
        <v>0</v>
      </c>
      <c r="AP83" s="68"/>
      <c r="AQ83" s="19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3"/>
    </row>
    <row r="84" spans="10:55" s="8" customFormat="1" ht="19.5" customHeight="1" x14ac:dyDescent="0.45">
      <c r="J84" s="86"/>
      <c r="K84" s="135"/>
      <c r="L84" s="132">
        <v>46</v>
      </c>
      <c r="M84" s="141">
        <f>S82+1</f>
        <v>46272</v>
      </c>
      <c r="N84" s="141">
        <f t="shared" ref="N84:S84" si="284">M84+1</f>
        <v>46273</v>
      </c>
      <c r="O84" s="141">
        <f t="shared" si="284"/>
        <v>46274</v>
      </c>
      <c r="P84" s="141">
        <f t="shared" si="284"/>
        <v>46275</v>
      </c>
      <c r="Q84" s="141">
        <f t="shared" si="284"/>
        <v>46276</v>
      </c>
      <c r="R84" s="142">
        <f t="shared" si="284"/>
        <v>46277</v>
      </c>
      <c r="S84" s="143">
        <f t="shared" si="284"/>
        <v>46278</v>
      </c>
      <c r="T84" s="135">
        <f t="shared" ref="T84" si="285">COUNTIF(M85:S85,"★")</f>
        <v>0</v>
      </c>
      <c r="U84" s="135"/>
      <c r="V84" s="135" t="str">
        <f>TEXT(M84,"YYYY-MM")</f>
        <v>2026-09</v>
      </c>
      <c r="W84" s="140" cm="1">
        <f t="array" ref="W84">SUMPRODUCT((M84:S84&gt;=$N$8)*(M84:S84 &lt;= $N$9)*(TEXT(M84:S84,"yyyy-mm")=V84)*(M85:S85 = "●"))</f>
        <v>0</v>
      </c>
      <c r="X84" s="140" cm="1">
        <f t="array" ref="X84">SUMPRODUCT((R84:S84&gt;=$N$8)*(R84:S84 &lt;= $N$9)*(TEXT(R84:S84,"yyyy-mm")=V84)*(R85:S85 = "▲"))</f>
        <v>0</v>
      </c>
      <c r="Y84" s="140" cm="1">
        <f t="array" ref="Y84">SUMPRODUCT((M84:S84&gt;=$N$8)*(M84:S84 &lt;= $N$9)*(TEXT(M84:S84,"yyyy-mm")=V84)*(M85:S85 = "★"))</f>
        <v>0</v>
      </c>
      <c r="Z84" s="135"/>
      <c r="AA84" s="135"/>
      <c r="AB84" s="132">
        <v>67</v>
      </c>
      <c r="AC84" s="141">
        <f>AI82+1</f>
        <v>46419</v>
      </c>
      <c r="AD84" s="141">
        <f t="shared" ref="AD84:AI84" si="286">AC84+1</f>
        <v>46420</v>
      </c>
      <c r="AE84" s="141">
        <f t="shared" si="286"/>
        <v>46421</v>
      </c>
      <c r="AF84" s="141">
        <f t="shared" si="286"/>
        <v>46422</v>
      </c>
      <c r="AG84" s="141">
        <f t="shared" si="286"/>
        <v>46423</v>
      </c>
      <c r="AH84" s="142">
        <f t="shared" si="286"/>
        <v>46424</v>
      </c>
      <c r="AI84" s="143">
        <f t="shared" si="286"/>
        <v>46425</v>
      </c>
      <c r="AJ84" s="68">
        <f t="shared" ref="AJ84" si="287">COUNTIF(AC85:AI85,"★")</f>
        <v>0</v>
      </c>
      <c r="AK84" s="68"/>
      <c r="AL84" s="68" t="str">
        <f>TEXT(AC84,"YYYY-MM")</f>
        <v>2027-02</v>
      </c>
      <c r="AM84" s="69" cm="1">
        <f t="array" ref="AM84">SUMPRODUCT((AC84:AI84&gt;=$N$8)*(AC84:AI84 &lt;= $N$9)*(TEXT(AC84:AI84,"yyyy-mm")=AL84)*(AC85:AI85 = "●"))</f>
        <v>0</v>
      </c>
      <c r="AN84" s="69" cm="1">
        <f t="array" ref="AN84">SUMPRODUCT((AH84:AI84&gt;=$N$8)*(AH84:AI84 &lt;= $N$9)*(TEXT(AH84:AI84,"yyyy-mm")=AL84)*(AH85:AI85 = "▲"))</f>
        <v>0</v>
      </c>
      <c r="AO84" s="69" cm="1">
        <f t="array" ref="AO84">SUMPRODUCT((AC84:AI84&gt;=$N$8)*(AC84:AI84 &lt;= $N$9)*(TEXT(AC84:AI84,"yyyy-mm")=AL84)*(AC85:AI85 = "★"))</f>
        <v>0</v>
      </c>
      <c r="AP84" s="68"/>
      <c r="AQ84" s="19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3"/>
    </row>
    <row r="85" spans="10:55" s="8" customFormat="1" ht="19.5" customHeight="1" thickBot="1" x14ac:dyDescent="0.5">
      <c r="J85" s="86"/>
      <c r="K85" s="135" t="str">
        <f t="shared" ref="K85" si="288">IF(U85&gt;=0.285,"OK","NG")</f>
        <v>NG</v>
      </c>
      <c r="L85" s="136"/>
      <c r="M85" s="144"/>
      <c r="N85" s="144"/>
      <c r="O85" s="144"/>
      <c r="P85" s="144"/>
      <c r="Q85" s="144"/>
      <c r="R85" s="145"/>
      <c r="S85" s="146"/>
      <c r="T85" s="135">
        <f t="shared" ref="T85" si="289">COUNTIF(M85:S85,"●")</f>
        <v>0</v>
      </c>
      <c r="U85" s="147">
        <f t="shared" ref="U85" si="290">IF(COUNTA(M85:S85)=0,-1,IF(OR(COUNTIF(M85:S85,"▲")&gt;6,AND(M84&lt;$N$9,$N$9&lt;S84)),0.285,IF(T84+T85=0,0,T85/(T85+T84))))</f>
        <v>-1</v>
      </c>
      <c r="V85" s="135" t="str">
        <f>TEXT(S84,"YYYY-MM")</f>
        <v>2026-09</v>
      </c>
      <c r="W85" s="140" cm="1">
        <f t="array" ref="W85">IF(V85=V84,0,SUMPRODUCT((M84:S84&gt;=$N$8)*(M84:S84 &lt;= $N$9)*(TEXT(M84:S84,"yyyy-mm")=V85)*(M85:S85 = "●")))</f>
        <v>0</v>
      </c>
      <c r="X85" s="140" cm="1">
        <f t="array" ref="X85">IF(V85=V84,0,SUMPRODUCT((M84:S84&gt;=$N$8)*(M84:S84 &lt;= $N$9)*(TEXT(M84:S84,"yyyy-mm")=V85)*(M85:S85 = "▲")))</f>
        <v>0</v>
      </c>
      <c r="Y85" s="140" cm="1">
        <f t="array" ref="Y85">IF(V85=V84,0,SUMPRODUCT((M84:S84&gt;=$N$8)*(M84:S84 &lt;= $N$9)*(TEXT(M84:S84,"yyyy-mm")=V85)*(M85:S85 = "★")))</f>
        <v>0</v>
      </c>
      <c r="Z85" s="135"/>
      <c r="AA85" s="135" t="str">
        <f t="shared" ref="AA85" si="291">IF(AK85&gt;=0.285,"OK","NG")</f>
        <v>NG</v>
      </c>
      <c r="AB85" s="136"/>
      <c r="AC85" s="144"/>
      <c r="AD85" s="144"/>
      <c r="AE85" s="144"/>
      <c r="AF85" s="144"/>
      <c r="AG85" s="144"/>
      <c r="AH85" s="145"/>
      <c r="AI85" s="146"/>
      <c r="AJ85" s="68">
        <f t="shared" ref="AJ85" si="292">COUNTIF(AC85:AI85,"●")</f>
        <v>0</v>
      </c>
      <c r="AK85" s="70">
        <f t="shared" ref="AK85" si="293">IF(COUNTA(AC85:AI85)=0,-1,IF(OR(COUNTIF(AC85:AI85,"▲")&gt;6,AND(AC84&lt;$N$9,$N$9&lt;AI84)),0.285,IF(AJ84+AJ85=0,0,AJ85/(AJ85+AJ84))))</f>
        <v>-1</v>
      </c>
      <c r="AL85" s="68" t="str">
        <f>TEXT(AI84,"YYYY-MM")</f>
        <v>2027-02</v>
      </c>
      <c r="AM85" s="69" cm="1">
        <f t="array" ref="AM85">IF(AL85=AL84,0,SUMPRODUCT((AC84:AI84&gt;=$N$8)*(AC84:AI84 &lt;= $N$9)*(TEXT(AC84:AI84,"yyyy-mm")=AL85)*(AC85:AI85 = "●")))</f>
        <v>0</v>
      </c>
      <c r="AN85" s="69" cm="1">
        <f t="array" ref="AN85">IF(AL85=AL84,0,SUMPRODUCT((AC84:AI84&gt;=$N$8)*(AC84:AI84 &lt;= $N$9)*(TEXT(AC84:AI84,"yyyy-mm")=AL85)*(AC85:AI85 = "▲")))</f>
        <v>0</v>
      </c>
      <c r="AO85" s="69" cm="1">
        <f t="array" ref="AO85">IF(AL85=AL84,0,SUMPRODUCT((AC84:AI84&gt;=$N$8)*(AC84:AI84 &lt;= $N$9)*(TEXT(AC84:AI84,"yyyy-mm")=AL85)*(AC85:AI85 = "★")))</f>
        <v>0</v>
      </c>
      <c r="AP85" s="68"/>
      <c r="AQ85" s="19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3"/>
    </row>
    <row r="86" spans="10:55" s="8" customFormat="1" ht="19.5" customHeight="1" x14ac:dyDescent="0.45">
      <c r="J86" s="86"/>
      <c r="K86" s="135"/>
      <c r="L86" s="132">
        <v>47</v>
      </c>
      <c r="M86" s="141">
        <f>S84+1</f>
        <v>46279</v>
      </c>
      <c r="N86" s="141">
        <f t="shared" ref="N86:S86" si="294">M86+1</f>
        <v>46280</v>
      </c>
      <c r="O86" s="141">
        <f t="shared" si="294"/>
        <v>46281</v>
      </c>
      <c r="P86" s="141">
        <f t="shared" si="294"/>
        <v>46282</v>
      </c>
      <c r="Q86" s="141">
        <f t="shared" si="294"/>
        <v>46283</v>
      </c>
      <c r="R86" s="142">
        <f t="shared" si="294"/>
        <v>46284</v>
      </c>
      <c r="S86" s="143">
        <f t="shared" si="294"/>
        <v>46285</v>
      </c>
      <c r="T86" s="135">
        <f t="shared" ref="T86" si="295">COUNTIF(M87:S87,"★")</f>
        <v>0</v>
      </c>
      <c r="U86" s="135"/>
      <c r="V86" s="135" t="str">
        <f>TEXT(M86,"YYYY-MM")</f>
        <v>2026-09</v>
      </c>
      <c r="W86" s="140" cm="1">
        <f t="array" ref="W86">SUMPRODUCT((M86:S86&gt;=$N$8)*(M86:S86 &lt;= $N$9)*(TEXT(M86:S86,"yyyy-mm")=V86)*(M87:S87 = "●"))</f>
        <v>0</v>
      </c>
      <c r="X86" s="140" cm="1">
        <f t="array" ref="X86">SUMPRODUCT((R86:S86&gt;=$N$8)*(R86:S86 &lt;= $N$9)*(TEXT(R86:S86,"yyyy-mm")=V86)*(R87:S87 = "▲"))</f>
        <v>0</v>
      </c>
      <c r="Y86" s="140" cm="1">
        <f t="array" ref="Y86">SUMPRODUCT((M86:S86&gt;=$N$8)*(M86:S86 &lt;= $N$9)*(TEXT(M86:S86,"yyyy-mm")=V86)*(M87:S87 = "★"))</f>
        <v>0</v>
      </c>
      <c r="Z86" s="135"/>
      <c r="AA86" s="135"/>
      <c r="AB86" s="132">
        <v>68</v>
      </c>
      <c r="AC86" s="141">
        <f>AI84+1</f>
        <v>46426</v>
      </c>
      <c r="AD86" s="141">
        <f t="shared" ref="AD86:AI86" si="296">AC86+1</f>
        <v>46427</v>
      </c>
      <c r="AE86" s="141">
        <f t="shared" si="296"/>
        <v>46428</v>
      </c>
      <c r="AF86" s="141">
        <f t="shared" si="296"/>
        <v>46429</v>
      </c>
      <c r="AG86" s="141">
        <f t="shared" si="296"/>
        <v>46430</v>
      </c>
      <c r="AH86" s="142">
        <f t="shared" si="296"/>
        <v>46431</v>
      </c>
      <c r="AI86" s="143">
        <f t="shared" si="296"/>
        <v>46432</v>
      </c>
      <c r="AJ86" s="68">
        <f t="shared" ref="AJ86" si="297">COUNTIF(AC87:AI87,"★")</f>
        <v>0</v>
      </c>
      <c r="AK86" s="68"/>
      <c r="AL86" s="68" t="str">
        <f>TEXT(AC86,"YYYY-MM")</f>
        <v>2027-02</v>
      </c>
      <c r="AM86" s="69" cm="1">
        <f t="array" ref="AM86">SUMPRODUCT((AC86:AI86&gt;=$N$8)*(AC86:AI86 &lt;= $N$9)*(TEXT(AC86:AI86,"yyyy-mm")=AL86)*(AC87:AI87 = "●"))</f>
        <v>0</v>
      </c>
      <c r="AN86" s="69" cm="1">
        <f t="array" ref="AN86">SUMPRODUCT((AH86:AI86&gt;=$N$8)*(AH86:AI86 &lt;= $N$9)*(TEXT(AH86:AI86,"yyyy-mm")=AL86)*(AH87:AI87 = "▲"))</f>
        <v>0</v>
      </c>
      <c r="AO86" s="69" cm="1">
        <f t="array" ref="AO86">SUMPRODUCT((AC86:AI86&gt;=$N$8)*(AC86:AI86 &lt;= $N$9)*(TEXT(AC86:AI86,"yyyy-mm")=AL86)*(AC87:AI87 = "★"))</f>
        <v>0</v>
      </c>
      <c r="AP86" s="68"/>
      <c r="AQ86" s="19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3"/>
    </row>
    <row r="87" spans="10:55" s="8" customFormat="1" ht="19.5" customHeight="1" thickBot="1" x14ac:dyDescent="0.5">
      <c r="J87" s="86"/>
      <c r="K87" s="135" t="str">
        <f t="shared" ref="K87" si="298">IF(U87&gt;=0.285,"OK","NG")</f>
        <v>NG</v>
      </c>
      <c r="L87" s="136"/>
      <c r="M87" s="144"/>
      <c r="N87" s="144"/>
      <c r="O87" s="144"/>
      <c r="P87" s="144"/>
      <c r="Q87" s="144"/>
      <c r="R87" s="145"/>
      <c r="S87" s="146"/>
      <c r="T87" s="135">
        <f t="shared" ref="T87" si="299">COUNTIF(M87:S87,"●")</f>
        <v>0</v>
      </c>
      <c r="U87" s="147">
        <f t="shared" ref="U87" si="300">IF(COUNTA(M87:S87)=0,-1,IF(OR(COUNTIF(M87:S87,"▲")&gt;6,AND(M86&lt;$N$9,$N$9&lt;S86)),0.285,IF(T86+T87=0,0,T87/(T87+T86))))</f>
        <v>-1</v>
      </c>
      <c r="V87" s="135" t="str">
        <f>TEXT(S86,"YYYY-MM")</f>
        <v>2026-09</v>
      </c>
      <c r="W87" s="140" cm="1">
        <f t="array" ref="W87">IF(V87=V86,0,SUMPRODUCT((M86:S86&gt;=$N$8)*(M86:S86 &lt;= $N$9)*(TEXT(M86:S86,"yyyy-mm")=V87)*(M87:S87 = "●")))</f>
        <v>0</v>
      </c>
      <c r="X87" s="140" cm="1">
        <f t="array" ref="X87">IF(V87=V86,0,SUMPRODUCT((M86:S86&gt;=$N$8)*(M86:S86 &lt;= $N$9)*(TEXT(M86:S86,"yyyy-mm")=V87)*(M87:S87 = "▲")))</f>
        <v>0</v>
      </c>
      <c r="Y87" s="140" cm="1">
        <f t="array" ref="Y87">IF(V87=V86,0,SUMPRODUCT((M86:S86&gt;=$N$8)*(M86:S86 &lt;= $N$9)*(TEXT(M86:S86,"yyyy-mm")=V87)*(M87:S87 = "★")))</f>
        <v>0</v>
      </c>
      <c r="Z87" s="135"/>
      <c r="AA87" s="135" t="str">
        <f t="shared" ref="AA87" si="301">IF(AK87&gt;=0.285,"OK","NG")</f>
        <v>NG</v>
      </c>
      <c r="AB87" s="136"/>
      <c r="AC87" s="144"/>
      <c r="AD87" s="144"/>
      <c r="AE87" s="144"/>
      <c r="AF87" s="144"/>
      <c r="AG87" s="144"/>
      <c r="AH87" s="145"/>
      <c r="AI87" s="146"/>
      <c r="AJ87" s="68">
        <f t="shared" ref="AJ87" si="302">COUNTIF(AC87:AI87,"●")</f>
        <v>0</v>
      </c>
      <c r="AK87" s="70">
        <f t="shared" ref="AK87" si="303">IF(COUNTA(AC87:AI87)=0,-1,IF(OR(COUNTIF(AC87:AI87,"▲")&gt;6,AND(AC86&lt;$N$9,$N$9&lt;AI86)),0.285,IF(AJ86+AJ87=0,0,AJ87/(AJ87+AJ86))))</f>
        <v>-1</v>
      </c>
      <c r="AL87" s="68" t="str">
        <f>TEXT(AI86,"YYYY-MM")</f>
        <v>2027-02</v>
      </c>
      <c r="AM87" s="69" cm="1">
        <f t="array" ref="AM87">IF(AL87=AL86,0,SUMPRODUCT((AC86:AI86&gt;=$N$8)*(AC86:AI86 &lt;= $N$9)*(TEXT(AC86:AI86,"yyyy-mm")=AL87)*(AC87:AI87 = "●")))</f>
        <v>0</v>
      </c>
      <c r="AN87" s="69" cm="1">
        <f t="array" ref="AN87">IF(AL87=AL86,0,SUMPRODUCT((AC86:AI86&gt;=$N$8)*(AC86:AI86 &lt;= $N$9)*(TEXT(AC86:AI86,"yyyy-mm")=AL87)*(AC87:AI87 = "▲")))</f>
        <v>0</v>
      </c>
      <c r="AO87" s="69" cm="1">
        <f t="array" ref="AO87">IF(AL87=AL86,0,SUMPRODUCT((AC86:AI86&gt;=$N$8)*(AC86:AI86 &lt;= $N$9)*(TEXT(AC86:AI86,"yyyy-mm")=AL87)*(AC87:AI87 = "★")))</f>
        <v>0</v>
      </c>
      <c r="AP87" s="68"/>
      <c r="AQ87" s="19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3"/>
    </row>
    <row r="88" spans="10:55" s="8" customFormat="1" ht="19.5" customHeight="1" x14ac:dyDescent="0.45">
      <c r="J88" s="86"/>
      <c r="K88" s="135"/>
      <c r="L88" s="132">
        <v>48</v>
      </c>
      <c r="M88" s="141">
        <f>S86+1</f>
        <v>46286</v>
      </c>
      <c r="N88" s="141">
        <f t="shared" ref="N88:S88" si="304">M88+1</f>
        <v>46287</v>
      </c>
      <c r="O88" s="141">
        <f t="shared" si="304"/>
        <v>46288</v>
      </c>
      <c r="P88" s="141">
        <f t="shared" si="304"/>
        <v>46289</v>
      </c>
      <c r="Q88" s="141">
        <f t="shared" si="304"/>
        <v>46290</v>
      </c>
      <c r="R88" s="142">
        <f t="shared" si="304"/>
        <v>46291</v>
      </c>
      <c r="S88" s="143">
        <f t="shared" si="304"/>
        <v>46292</v>
      </c>
      <c r="T88" s="135">
        <f t="shared" ref="T88" si="305">COUNTIF(M89:S89,"★")</f>
        <v>0</v>
      </c>
      <c r="U88" s="135"/>
      <c r="V88" s="135" t="str">
        <f>TEXT(M88,"YYYY-MM")</f>
        <v>2026-09</v>
      </c>
      <c r="W88" s="140" cm="1">
        <f t="array" ref="W88">SUMPRODUCT((M88:S88&gt;=$N$8)*(M88:S88 &lt;= $N$9)*(TEXT(M88:S88,"yyyy-mm")=V88)*(M89:S89 = "●"))</f>
        <v>0</v>
      </c>
      <c r="X88" s="140" cm="1">
        <f t="array" ref="X88">SUMPRODUCT((R88:S88&gt;=$N$8)*(R88:S88 &lt;= $N$9)*(TEXT(R88:S88,"yyyy-mm")=V88)*(R89:S89 = "▲"))</f>
        <v>0</v>
      </c>
      <c r="Y88" s="140" cm="1">
        <f t="array" ref="Y88">SUMPRODUCT((M88:S88&gt;=$N$8)*(M88:S88 &lt;= $N$9)*(TEXT(M88:S88,"yyyy-mm")=V88)*(M89:S89 = "★"))</f>
        <v>0</v>
      </c>
      <c r="Z88" s="135"/>
      <c r="AA88" s="135"/>
      <c r="AB88" s="132">
        <v>69</v>
      </c>
      <c r="AC88" s="141">
        <f>AI86+1</f>
        <v>46433</v>
      </c>
      <c r="AD88" s="141">
        <f t="shared" ref="AD88:AI88" si="306">AC88+1</f>
        <v>46434</v>
      </c>
      <c r="AE88" s="141">
        <f t="shared" si="306"/>
        <v>46435</v>
      </c>
      <c r="AF88" s="141">
        <f t="shared" si="306"/>
        <v>46436</v>
      </c>
      <c r="AG88" s="141">
        <f t="shared" si="306"/>
        <v>46437</v>
      </c>
      <c r="AH88" s="142">
        <f t="shared" si="306"/>
        <v>46438</v>
      </c>
      <c r="AI88" s="143">
        <f t="shared" si="306"/>
        <v>46439</v>
      </c>
      <c r="AJ88" s="68">
        <f t="shared" ref="AJ88" si="307">COUNTIF(AC89:AI89,"★")</f>
        <v>0</v>
      </c>
      <c r="AK88" s="68"/>
      <c r="AL88" s="68" t="str">
        <f>TEXT(AC88,"YYYY-MM")</f>
        <v>2027-02</v>
      </c>
      <c r="AM88" s="69" cm="1">
        <f t="array" ref="AM88">SUMPRODUCT((AC88:AI88&gt;=$N$8)*(AC88:AI88 &lt;= $N$9)*(TEXT(AC88:AI88,"yyyy-mm")=AL88)*(AC89:AI89 = "●"))</f>
        <v>0</v>
      </c>
      <c r="AN88" s="69" cm="1">
        <f t="array" ref="AN88">SUMPRODUCT((AH88:AI88&gt;=$N$8)*(AH88:AI88 &lt;= $N$9)*(TEXT(AH88:AI88,"yyyy-mm")=AL88)*(AH89:AI89 = "▲"))</f>
        <v>0</v>
      </c>
      <c r="AO88" s="69" cm="1">
        <f t="array" ref="AO88">SUMPRODUCT((AC88:AI88&gt;=$N$8)*(AC88:AI88 &lt;= $N$9)*(TEXT(AC88:AI88,"yyyy-mm")=AL88)*(AC89:AI89 = "★"))</f>
        <v>0</v>
      </c>
      <c r="AP88" s="68"/>
      <c r="AQ88" s="19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3"/>
    </row>
    <row r="89" spans="10:55" s="8" customFormat="1" ht="19.5" customHeight="1" thickBot="1" x14ac:dyDescent="0.5">
      <c r="J89" s="86"/>
      <c r="K89" s="135" t="str">
        <f t="shared" ref="K89" si="308">IF(U89&gt;=0.285,"OK","NG")</f>
        <v>NG</v>
      </c>
      <c r="L89" s="136"/>
      <c r="M89" s="144"/>
      <c r="N89" s="144"/>
      <c r="O89" s="144"/>
      <c r="P89" s="144"/>
      <c r="Q89" s="144"/>
      <c r="R89" s="145"/>
      <c r="S89" s="146"/>
      <c r="T89" s="135">
        <f t="shared" ref="T89" si="309">COUNTIF(M89:S89,"●")</f>
        <v>0</v>
      </c>
      <c r="U89" s="147">
        <f t="shared" ref="U89" si="310">IF(COUNTA(M89:S89)=0,-1,IF(OR(COUNTIF(M89:S89,"▲")&gt;6,AND(M88&lt;$N$9,$N$9&lt;S88)),0.285,IF(T88+T89=0,0,T89/(T89+T88))))</f>
        <v>-1</v>
      </c>
      <c r="V89" s="135" t="str">
        <f>TEXT(S88,"YYYY-MM")</f>
        <v>2026-09</v>
      </c>
      <c r="W89" s="140" cm="1">
        <f t="array" ref="W89">IF(V89=V88,0,SUMPRODUCT((M88:S88&gt;=$N$8)*(M88:S88 &lt;= $N$9)*(TEXT(M88:S88,"yyyy-mm")=V89)*(M89:S89 = "●")))</f>
        <v>0</v>
      </c>
      <c r="X89" s="140" cm="1">
        <f t="array" ref="X89">IF(V89=V88,0,SUMPRODUCT((M88:S88&gt;=$N$8)*(M88:S88 &lt;= $N$9)*(TEXT(M88:S88,"yyyy-mm")=V89)*(M89:S89 = "▲")))</f>
        <v>0</v>
      </c>
      <c r="Y89" s="140" cm="1">
        <f t="array" ref="Y89">IF(V89=V88,0,SUMPRODUCT((M88:S88&gt;=$N$8)*(M88:S88 &lt;= $N$9)*(TEXT(M88:S88,"yyyy-mm")=V89)*(M89:S89 = "★")))</f>
        <v>0</v>
      </c>
      <c r="Z89" s="135"/>
      <c r="AA89" s="135" t="str">
        <f t="shared" ref="AA89" si="311">IF(AK89&gt;=0.285,"OK","NG")</f>
        <v>NG</v>
      </c>
      <c r="AB89" s="136"/>
      <c r="AC89" s="144"/>
      <c r="AD89" s="144"/>
      <c r="AE89" s="144"/>
      <c r="AF89" s="144"/>
      <c r="AG89" s="144"/>
      <c r="AH89" s="145"/>
      <c r="AI89" s="146"/>
      <c r="AJ89" s="68">
        <f t="shared" ref="AJ89" si="312">COUNTIF(AC89:AI89,"●")</f>
        <v>0</v>
      </c>
      <c r="AK89" s="70">
        <f t="shared" ref="AK89" si="313">IF(COUNTA(AC89:AI89)=0,-1,IF(OR(COUNTIF(AC89:AI89,"▲")&gt;6,AND(AC88&lt;$N$9,$N$9&lt;AI88)),0.285,IF(AJ88+AJ89=0,0,AJ89/(AJ89+AJ88))))</f>
        <v>-1</v>
      </c>
      <c r="AL89" s="68" t="str">
        <f>TEXT(AI88,"YYYY-MM")</f>
        <v>2027-02</v>
      </c>
      <c r="AM89" s="69" cm="1">
        <f t="array" ref="AM89">IF(AL89=AL88,0,SUMPRODUCT((AC88:AI88&gt;=$N$8)*(AC88:AI88 &lt;= $N$9)*(TEXT(AC88:AI88,"yyyy-mm")=AL89)*(AC89:AI89 = "●")))</f>
        <v>0</v>
      </c>
      <c r="AN89" s="69" cm="1">
        <f t="array" ref="AN89">IF(AL89=AL88,0,SUMPRODUCT((AC88:AI88&gt;=$N$8)*(AC88:AI88 &lt;= $N$9)*(TEXT(AC88:AI88,"yyyy-mm")=AL89)*(AC89:AI89 = "▲")))</f>
        <v>0</v>
      </c>
      <c r="AO89" s="69" cm="1">
        <f t="array" ref="AO89">IF(AL89=AL88,0,SUMPRODUCT((AC88:AI88&gt;=$N$8)*(AC88:AI88 &lt;= $N$9)*(TEXT(AC88:AI88,"yyyy-mm")=AL89)*(AC89:AI89 = "★")))</f>
        <v>0</v>
      </c>
      <c r="AP89" s="68"/>
      <c r="AQ89" s="19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3"/>
    </row>
    <row r="90" spans="10:55" s="8" customFormat="1" ht="19.5" customHeight="1" x14ac:dyDescent="0.45">
      <c r="J90" s="86"/>
      <c r="K90" s="135"/>
      <c r="L90" s="132">
        <v>49</v>
      </c>
      <c r="M90" s="141">
        <f>S88+1</f>
        <v>46293</v>
      </c>
      <c r="N90" s="141">
        <f t="shared" ref="N90:S90" si="314">M90+1</f>
        <v>46294</v>
      </c>
      <c r="O90" s="141">
        <f t="shared" si="314"/>
        <v>46295</v>
      </c>
      <c r="P90" s="141">
        <f t="shared" si="314"/>
        <v>46296</v>
      </c>
      <c r="Q90" s="141">
        <f t="shared" si="314"/>
        <v>46297</v>
      </c>
      <c r="R90" s="142">
        <f t="shared" si="314"/>
        <v>46298</v>
      </c>
      <c r="S90" s="143">
        <f t="shared" si="314"/>
        <v>46299</v>
      </c>
      <c r="T90" s="135">
        <f t="shared" ref="T90" si="315">COUNTIF(M91:S91,"★")</f>
        <v>0</v>
      </c>
      <c r="U90" s="135"/>
      <c r="V90" s="135" t="str">
        <f t="shared" ref="V90" si="316">TEXT(M90,"YYYY-MM")</f>
        <v>2026-09</v>
      </c>
      <c r="W90" s="140" cm="1">
        <f t="array" ref="W90">SUMPRODUCT((M90:S90&gt;=$N$8)*(M90:S90 &lt;= $N$9)*(TEXT(M90:S90,"yyyy-mm")=V90)*(M91:S91 = "●"))</f>
        <v>0</v>
      </c>
      <c r="X90" s="140" cm="1">
        <f t="array" ref="X90">SUMPRODUCT((R90:S90&gt;=$N$8)*(R90:S90 &lt;= $N$9)*(TEXT(R90:S90,"yyyy-mm")=V90)*(R91:S91 = "▲"))</f>
        <v>0</v>
      </c>
      <c r="Y90" s="140" cm="1">
        <f t="array" ref="Y90">SUMPRODUCT((M90:S90&gt;=$N$8)*(M90:S90 &lt;= $N$9)*(TEXT(M90:S90,"yyyy-mm")=V90)*(M91:S91 = "★"))</f>
        <v>0</v>
      </c>
      <c r="Z90" s="135"/>
      <c r="AA90" s="135"/>
      <c r="AB90" s="132">
        <v>70</v>
      </c>
      <c r="AC90" s="141">
        <f>AI88+1</f>
        <v>46440</v>
      </c>
      <c r="AD90" s="141">
        <f t="shared" ref="AD90:AI90" si="317">AC90+1</f>
        <v>46441</v>
      </c>
      <c r="AE90" s="141">
        <f t="shared" si="317"/>
        <v>46442</v>
      </c>
      <c r="AF90" s="141">
        <f t="shared" si="317"/>
        <v>46443</v>
      </c>
      <c r="AG90" s="141">
        <f t="shared" si="317"/>
        <v>46444</v>
      </c>
      <c r="AH90" s="142">
        <f t="shared" si="317"/>
        <v>46445</v>
      </c>
      <c r="AI90" s="143">
        <f t="shared" si="317"/>
        <v>46446</v>
      </c>
      <c r="AJ90" s="68">
        <f t="shared" ref="AJ90" si="318">COUNTIF(AC91:AI91,"★")</f>
        <v>0</v>
      </c>
      <c r="AK90" s="68"/>
      <c r="AL90" s="68" t="str">
        <f t="shared" ref="AL90" si="319">TEXT(AC90,"YYYY-MM")</f>
        <v>2027-02</v>
      </c>
      <c r="AM90" s="69" cm="1">
        <f t="array" ref="AM90">SUMPRODUCT((AC90:AI90&gt;=$N$8)*(AC90:AI90 &lt;= $N$9)*(TEXT(AC90:AI90,"yyyy-mm")=AL90)*(AC91:AI91 = "●"))</f>
        <v>0</v>
      </c>
      <c r="AN90" s="69" cm="1">
        <f t="array" ref="AN90">SUMPRODUCT((AH90:AI90&gt;=$N$8)*(AH90:AI90 &lt;= $N$9)*(TEXT(AH90:AI90,"yyyy-mm")=AL90)*(AH91:AI91 = "▲"))</f>
        <v>0</v>
      </c>
      <c r="AO90" s="69" cm="1">
        <f t="array" ref="AO90">SUMPRODUCT((AC90:AI90&gt;=$N$8)*(AC90:AI90 &lt;= $N$9)*(TEXT(AC90:AI90,"yyyy-mm")=AL90)*(AC91:AI91 = "★"))</f>
        <v>0</v>
      </c>
      <c r="AP90" s="68"/>
      <c r="AQ90" s="19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3"/>
    </row>
    <row r="91" spans="10:55" s="8" customFormat="1" ht="19.5" customHeight="1" thickBot="1" x14ac:dyDescent="0.5">
      <c r="J91" s="86"/>
      <c r="K91" s="135" t="str">
        <f t="shared" ref="K91" si="320">IF(U91&gt;=0.285,"OK","NG")</f>
        <v>NG</v>
      </c>
      <c r="L91" s="136"/>
      <c r="M91" s="144"/>
      <c r="N91" s="144"/>
      <c r="O91" s="144"/>
      <c r="P91" s="144"/>
      <c r="Q91" s="144"/>
      <c r="R91" s="145"/>
      <c r="S91" s="146"/>
      <c r="T91" s="135">
        <f t="shared" ref="T91" si="321">COUNTIF(M91:S91,"●")</f>
        <v>0</v>
      </c>
      <c r="U91" s="147">
        <f t="shared" ref="U91" si="322">IF(COUNTA(M91:S91)=0,-1,IF(OR(COUNTIF(M91:S91,"▲")&gt;6,AND(M90&lt;$N$9,$N$9&lt;S90)),0.285,IF(T90+T91=0,0,T91/(T91+T90))))</f>
        <v>-1</v>
      </c>
      <c r="V91" s="135" t="str">
        <f t="shared" ref="V91" si="323">TEXT(S90,"YYYY-MM")</f>
        <v>2026-10</v>
      </c>
      <c r="W91" s="140" cm="1">
        <f t="array" ref="W91">IF(V91=V90,0,SUMPRODUCT((M90:S90&gt;=$N$8)*(M90:S90 &lt;= $N$9)*(TEXT(M90:S90,"yyyy-mm")=V91)*(M91:S91 = "●")))</f>
        <v>0</v>
      </c>
      <c r="X91" s="140" cm="1">
        <f t="array" ref="X91">IF(V91=V90,0,SUMPRODUCT((M90:S90&gt;=$N$8)*(M90:S90 &lt;= $N$9)*(TEXT(M90:S90,"yyyy-mm")=V91)*(M91:S91 = "▲")))</f>
        <v>0</v>
      </c>
      <c r="Y91" s="140" cm="1">
        <f t="array" ref="Y91">IF(V91=V90,0,SUMPRODUCT((M90:S90&gt;=$N$8)*(M90:S90 &lt;= $N$9)*(TEXT(M90:S90,"yyyy-mm")=V91)*(M91:S91 = "★")))</f>
        <v>0</v>
      </c>
      <c r="Z91" s="135"/>
      <c r="AA91" s="135" t="str">
        <f t="shared" ref="AA91" si="324">IF(AK91&gt;=0.285,"OK","NG")</f>
        <v>NG</v>
      </c>
      <c r="AB91" s="136"/>
      <c r="AC91" s="144"/>
      <c r="AD91" s="144"/>
      <c r="AE91" s="144"/>
      <c r="AF91" s="144"/>
      <c r="AG91" s="144"/>
      <c r="AH91" s="145"/>
      <c r="AI91" s="146"/>
      <c r="AJ91" s="68">
        <f t="shared" ref="AJ91" si="325">COUNTIF(AC91:AI91,"●")</f>
        <v>0</v>
      </c>
      <c r="AK91" s="70">
        <f t="shared" ref="AK91" si="326">IF(COUNTA(AC91:AI91)=0,-1,IF(OR(COUNTIF(AC91:AI91,"▲")&gt;6,AND(AC90&lt;$N$9,$N$9&lt;AI90)),0.285,IF(AJ90+AJ91=0,0,AJ91/(AJ91+AJ90))))</f>
        <v>-1</v>
      </c>
      <c r="AL91" s="68" t="str">
        <f t="shared" ref="AL91" si="327">TEXT(AI90,"YYYY-MM")</f>
        <v>2027-02</v>
      </c>
      <c r="AM91" s="69" cm="1">
        <f t="array" ref="AM91">IF(AL91=AL90,0,SUMPRODUCT((AC90:AI90&gt;=$N$8)*(AC90:AI90 &lt;= $N$9)*(TEXT(AC90:AI90,"yyyy-mm")=AL91)*(AC91:AI91 = "●")))</f>
        <v>0</v>
      </c>
      <c r="AN91" s="69" cm="1">
        <f t="array" ref="AN91">IF(AL91=AL90,0,SUMPRODUCT((AC90:AI90&gt;=$N$8)*(AC90:AI90 &lt;= $N$9)*(TEXT(AC90:AI90,"yyyy-mm")=AL91)*(AC91:AI91 = "▲")))</f>
        <v>0</v>
      </c>
      <c r="AO91" s="69" cm="1">
        <f t="array" ref="AO91">IF(AL91=AL90,0,SUMPRODUCT((AC90:AI90&gt;=$N$8)*(AC90:AI90 &lt;= $N$9)*(TEXT(AC90:AI90,"yyyy-mm")=AL91)*(AC91:AI91 = "★")))</f>
        <v>0</v>
      </c>
      <c r="AP91" s="68"/>
      <c r="AQ91" s="19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3"/>
    </row>
    <row r="92" spans="10:55" s="8" customFormat="1" ht="19.5" customHeight="1" x14ac:dyDescent="0.45">
      <c r="J92" s="86"/>
      <c r="K92" s="135"/>
      <c r="L92" s="132">
        <v>50</v>
      </c>
      <c r="M92" s="141">
        <f>S90+1</f>
        <v>46300</v>
      </c>
      <c r="N92" s="141">
        <f t="shared" ref="N92:S92" si="328">M92+1</f>
        <v>46301</v>
      </c>
      <c r="O92" s="141">
        <f t="shared" si="328"/>
        <v>46302</v>
      </c>
      <c r="P92" s="141">
        <f t="shared" si="328"/>
        <v>46303</v>
      </c>
      <c r="Q92" s="141">
        <f t="shared" si="328"/>
        <v>46304</v>
      </c>
      <c r="R92" s="142">
        <f t="shared" si="328"/>
        <v>46305</v>
      </c>
      <c r="S92" s="143">
        <f t="shared" si="328"/>
        <v>46306</v>
      </c>
      <c r="T92" s="135">
        <f t="shared" ref="T92" si="329">COUNTIF(M93:S93,"★")</f>
        <v>0</v>
      </c>
      <c r="U92" s="135"/>
      <c r="V92" s="135" t="str">
        <f t="shared" ref="V92" si="330">TEXT(M92,"YYYY-MM")</f>
        <v>2026-10</v>
      </c>
      <c r="W92" s="140" cm="1">
        <f t="array" ref="W92">SUMPRODUCT((M92:S92&gt;=$N$8)*(M92:S92 &lt;= $N$9)*(TEXT(M92:S92,"yyyy-mm")=V92)*(M93:S93 = "●"))</f>
        <v>0</v>
      </c>
      <c r="X92" s="140" cm="1">
        <f t="array" ref="X92">SUMPRODUCT((R92:S92&gt;=$N$8)*(R92:S92 &lt;= $N$9)*(TEXT(R92:S92,"yyyy-mm")=V92)*(R93:S93 = "▲"))</f>
        <v>0</v>
      </c>
      <c r="Y92" s="140" cm="1">
        <f t="array" ref="Y92">SUMPRODUCT((M92:S92&gt;=$N$8)*(M92:S92 &lt;= $N$9)*(TEXT(M92:S92,"yyyy-mm")=V92)*(M93:S93 = "★"))</f>
        <v>0</v>
      </c>
      <c r="Z92" s="135"/>
      <c r="AA92" s="135"/>
      <c r="AB92" s="132">
        <v>71</v>
      </c>
      <c r="AC92" s="141">
        <f>AI90+1</f>
        <v>46447</v>
      </c>
      <c r="AD92" s="141">
        <f t="shared" ref="AD92:AI92" si="331">AC92+1</f>
        <v>46448</v>
      </c>
      <c r="AE92" s="141">
        <f t="shared" si="331"/>
        <v>46449</v>
      </c>
      <c r="AF92" s="141">
        <f t="shared" si="331"/>
        <v>46450</v>
      </c>
      <c r="AG92" s="141">
        <f t="shared" si="331"/>
        <v>46451</v>
      </c>
      <c r="AH92" s="142">
        <f t="shared" si="331"/>
        <v>46452</v>
      </c>
      <c r="AI92" s="143">
        <f t="shared" si="331"/>
        <v>46453</v>
      </c>
      <c r="AJ92" s="68">
        <f t="shared" ref="AJ92" si="332">COUNTIF(AC93:AI93,"★")</f>
        <v>0</v>
      </c>
      <c r="AK92" s="68"/>
      <c r="AL92" s="68" t="str">
        <f t="shared" ref="AL92" si="333">TEXT(AC92,"YYYY-MM")</f>
        <v>2027-03</v>
      </c>
      <c r="AM92" s="69" cm="1">
        <f t="array" ref="AM92">SUMPRODUCT((AC92:AI92&gt;=$N$8)*(AC92:AI92 &lt;= $N$9)*(TEXT(AC92:AI92,"yyyy-mm")=AL92)*(AC93:AI93 = "●"))</f>
        <v>0</v>
      </c>
      <c r="AN92" s="69" cm="1">
        <f t="array" ref="AN92">SUMPRODUCT((AH92:AI92&gt;=$N$8)*(AH92:AI92 &lt;= $N$9)*(TEXT(AH92:AI92,"yyyy-mm")=AL92)*(AH93:AI93 = "▲"))</f>
        <v>0</v>
      </c>
      <c r="AO92" s="69" cm="1">
        <f t="array" ref="AO92">SUMPRODUCT((AC92:AI92&gt;=$N$8)*(AC92:AI92 &lt;= $N$9)*(TEXT(AC92:AI92,"yyyy-mm")=AL92)*(AC93:AI93 = "★"))</f>
        <v>0</v>
      </c>
      <c r="AP92" s="68"/>
      <c r="AQ92" s="19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3"/>
    </row>
    <row r="93" spans="10:55" s="8" customFormat="1" ht="19.5" customHeight="1" thickBot="1" x14ac:dyDescent="0.5">
      <c r="J93" s="86"/>
      <c r="K93" s="135" t="str">
        <f t="shared" ref="K93" si="334">IF(U93&gt;=0.285,"OK","NG")</f>
        <v>NG</v>
      </c>
      <c r="L93" s="136"/>
      <c r="M93" s="144"/>
      <c r="N93" s="144"/>
      <c r="O93" s="144"/>
      <c r="P93" s="144"/>
      <c r="Q93" s="144"/>
      <c r="R93" s="145"/>
      <c r="S93" s="146"/>
      <c r="T93" s="135">
        <f t="shared" ref="T93" si="335">COUNTIF(M93:S93,"●")</f>
        <v>0</v>
      </c>
      <c r="U93" s="147">
        <f t="shared" ref="U93" si="336">IF(COUNTA(M93:S93)=0,-1,IF(OR(COUNTIF(M93:S93,"▲")&gt;6,AND(M92&lt;$N$9,$N$9&lt;S92)),0.285,IF(T92+T93=0,0,T93/(T93+T92))))</f>
        <v>-1</v>
      </c>
      <c r="V93" s="135" t="str">
        <f t="shared" ref="V93" si="337">TEXT(S92,"YYYY-MM")</f>
        <v>2026-10</v>
      </c>
      <c r="W93" s="140" cm="1">
        <f t="array" ref="W93">IF(V93=V92,0,SUMPRODUCT((M92:S92&gt;=$N$8)*(M92:S92 &lt;= $N$9)*(TEXT(M92:S92,"yyyy-mm")=V93)*(M93:S93 = "●")))</f>
        <v>0</v>
      </c>
      <c r="X93" s="140" cm="1">
        <f t="array" ref="X93">IF(V93=V92,0,SUMPRODUCT((M92:S92&gt;=$N$8)*(M92:S92 &lt;= $N$9)*(TEXT(M92:S92,"yyyy-mm")=V93)*(M93:S93 = "▲")))</f>
        <v>0</v>
      </c>
      <c r="Y93" s="140" cm="1">
        <f t="array" ref="Y93">IF(V93=V92,0,SUMPRODUCT((M92:S92&gt;=$N$8)*(M92:S92 &lt;= $N$9)*(TEXT(M92:S92,"yyyy-mm")=V93)*(M93:S93 = "★")))</f>
        <v>0</v>
      </c>
      <c r="Z93" s="135"/>
      <c r="AA93" s="135" t="str">
        <f t="shared" ref="AA93" si="338">IF(AK93&gt;=0.285,"OK","NG")</f>
        <v>NG</v>
      </c>
      <c r="AB93" s="136"/>
      <c r="AC93" s="144"/>
      <c r="AD93" s="144"/>
      <c r="AE93" s="144"/>
      <c r="AF93" s="144"/>
      <c r="AG93" s="144"/>
      <c r="AH93" s="145"/>
      <c r="AI93" s="146"/>
      <c r="AJ93" s="68">
        <f t="shared" ref="AJ93" si="339">COUNTIF(AC93:AI93,"●")</f>
        <v>0</v>
      </c>
      <c r="AK93" s="70">
        <f t="shared" ref="AK93" si="340">IF(COUNTA(AC93:AI93)=0,-1,IF(OR(COUNTIF(AC93:AI93,"▲")&gt;6,AND(AC92&lt;$N$9,$N$9&lt;AI92)),0.285,IF(AJ92+AJ93=0,0,AJ93/(AJ93+AJ92))))</f>
        <v>-1</v>
      </c>
      <c r="AL93" s="68" t="str">
        <f t="shared" ref="AL93" si="341">TEXT(AI92,"YYYY-MM")</f>
        <v>2027-03</v>
      </c>
      <c r="AM93" s="69" cm="1">
        <f t="array" ref="AM93">IF(AL93=AL92,0,SUMPRODUCT((AC92:AI92&gt;=$N$8)*(AC92:AI92 &lt;= $N$9)*(TEXT(AC92:AI92,"yyyy-mm")=AL93)*(AC93:AI93 = "●")))</f>
        <v>0</v>
      </c>
      <c r="AN93" s="69" cm="1">
        <f t="array" ref="AN93">IF(AL93=AL92,0,SUMPRODUCT((AC92:AI92&gt;=$N$8)*(AC92:AI92 &lt;= $N$9)*(TEXT(AC92:AI92,"yyyy-mm")=AL93)*(AC93:AI93 = "▲")))</f>
        <v>0</v>
      </c>
      <c r="AO93" s="69" cm="1">
        <f t="array" ref="AO93">IF(AL93=AL92,0,SUMPRODUCT((AC92:AI92&gt;=$N$8)*(AC92:AI92 &lt;= $N$9)*(TEXT(AC92:AI92,"yyyy-mm")=AL93)*(AC93:AI93 = "★")))</f>
        <v>0</v>
      </c>
      <c r="AP93" s="68"/>
      <c r="AQ93" s="19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3"/>
    </row>
    <row r="94" spans="10:55" s="8" customFormat="1" ht="19.5" customHeight="1" x14ac:dyDescent="0.45">
      <c r="J94" s="86"/>
      <c r="K94" s="135"/>
      <c r="L94" s="132">
        <v>51</v>
      </c>
      <c r="M94" s="141">
        <f>S92+1</f>
        <v>46307</v>
      </c>
      <c r="N94" s="141">
        <f t="shared" ref="N94:S94" si="342">M94+1</f>
        <v>46308</v>
      </c>
      <c r="O94" s="141">
        <f t="shared" si="342"/>
        <v>46309</v>
      </c>
      <c r="P94" s="141">
        <f t="shared" si="342"/>
        <v>46310</v>
      </c>
      <c r="Q94" s="141">
        <f t="shared" si="342"/>
        <v>46311</v>
      </c>
      <c r="R94" s="142">
        <f t="shared" si="342"/>
        <v>46312</v>
      </c>
      <c r="S94" s="143">
        <f t="shared" si="342"/>
        <v>46313</v>
      </c>
      <c r="T94" s="135">
        <f t="shared" ref="T94" si="343">COUNTIF(M95:S95,"★")</f>
        <v>0</v>
      </c>
      <c r="U94" s="135"/>
      <c r="V94" s="135" t="str">
        <f t="shared" ref="V94" si="344">TEXT(M94,"YYYY-MM")</f>
        <v>2026-10</v>
      </c>
      <c r="W94" s="140" cm="1">
        <f t="array" ref="W94">SUMPRODUCT((M94:S94&gt;=$N$8)*(M94:S94 &lt;= $N$9)*(TEXT(M94:S94,"yyyy-mm")=V94)*(M95:S95 = "●"))</f>
        <v>0</v>
      </c>
      <c r="X94" s="140" cm="1">
        <f t="array" ref="X94">SUMPRODUCT((R94:S94&gt;=$N$8)*(R94:S94 &lt;= $N$9)*(TEXT(R94:S94,"yyyy-mm")=V94)*(R95:S95 = "▲"))</f>
        <v>0</v>
      </c>
      <c r="Y94" s="140" cm="1">
        <f t="array" ref="Y94">SUMPRODUCT((M94:S94&gt;=$N$8)*(M94:S94 &lt;= $N$9)*(TEXT(M94:S94,"yyyy-mm")=V94)*(M95:S95 = "★"))</f>
        <v>0</v>
      </c>
      <c r="Z94" s="135"/>
      <c r="AA94" s="135"/>
      <c r="AB94" s="132">
        <v>72</v>
      </c>
      <c r="AC94" s="141">
        <f>AI92+1</f>
        <v>46454</v>
      </c>
      <c r="AD94" s="141">
        <f t="shared" ref="AD94:AI94" si="345">AC94+1</f>
        <v>46455</v>
      </c>
      <c r="AE94" s="141">
        <f t="shared" si="345"/>
        <v>46456</v>
      </c>
      <c r="AF94" s="141">
        <f t="shared" si="345"/>
        <v>46457</v>
      </c>
      <c r="AG94" s="141">
        <f t="shared" si="345"/>
        <v>46458</v>
      </c>
      <c r="AH94" s="142">
        <f t="shared" si="345"/>
        <v>46459</v>
      </c>
      <c r="AI94" s="143">
        <f t="shared" si="345"/>
        <v>46460</v>
      </c>
      <c r="AJ94" s="68">
        <f t="shared" ref="AJ94" si="346">COUNTIF(AC95:AI95,"★")</f>
        <v>0</v>
      </c>
      <c r="AK94" s="68"/>
      <c r="AL94" s="68" t="str">
        <f t="shared" ref="AL94" si="347">TEXT(AC94,"YYYY-MM")</f>
        <v>2027-03</v>
      </c>
      <c r="AM94" s="69" cm="1">
        <f t="array" ref="AM94">SUMPRODUCT((AC94:AI94&gt;=$N$8)*(AC94:AI94 &lt;= $N$9)*(TEXT(AC94:AI94,"yyyy-mm")=AL94)*(AC95:AI95 = "●"))</f>
        <v>0</v>
      </c>
      <c r="AN94" s="69" cm="1">
        <f t="array" ref="AN94">SUMPRODUCT((AH94:AI94&gt;=$N$8)*(AH94:AI94 &lt;= $N$9)*(TEXT(AH94:AI94,"yyyy-mm")=AL94)*(AH95:AI95 = "▲"))</f>
        <v>0</v>
      </c>
      <c r="AO94" s="69" cm="1">
        <f t="array" ref="AO94">SUMPRODUCT((AC94:AI94&gt;=$N$8)*(AC94:AI94 &lt;= $N$9)*(TEXT(AC94:AI94,"yyyy-mm")=AL94)*(AC95:AI95 = "★"))</f>
        <v>0</v>
      </c>
      <c r="AP94" s="68"/>
      <c r="AQ94" s="19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3"/>
    </row>
    <row r="95" spans="10:55" s="8" customFormat="1" ht="19.5" customHeight="1" thickBot="1" x14ac:dyDescent="0.5">
      <c r="J95" s="86"/>
      <c r="K95" s="135" t="str">
        <f t="shared" ref="K95" si="348">IF(U95&gt;=0.285,"OK","NG")</f>
        <v>NG</v>
      </c>
      <c r="L95" s="136"/>
      <c r="M95" s="144"/>
      <c r="N95" s="144"/>
      <c r="O95" s="144"/>
      <c r="P95" s="144"/>
      <c r="Q95" s="144"/>
      <c r="R95" s="145"/>
      <c r="S95" s="146"/>
      <c r="T95" s="135">
        <f t="shared" ref="T95" si="349">COUNTIF(M95:S95,"●")</f>
        <v>0</v>
      </c>
      <c r="U95" s="147">
        <f t="shared" ref="U95" si="350">IF(COUNTA(M95:S95)=0,-1,IF(OR(COUNTIF(M95:S95,"▲")&gt;6,AND(M94&lt;$N$9,$N$9&lt;S94)),0.285,IF(T94+T95=0,0,T95/(T95+T94))))</f>
        <v>-1</v>
      </c>
      <c r="V95" s="135" t="str">
        <f t="shared" ref="V95" si="351">TEXT(S94,"YYYY-MM")</f>
        <v>2026-10</v>
      </c>
      <c r="W95" s="140" cm="1">
        <f t="array" ref="W95">IF(V95=V94,0,SUMPRODUCT((M94:S94&gt;=$N$8)*(M94:S94 &lt;= $N$9)*(TEXT(M94:S94,"yyyy-mm")=V95)*(M95:S95 = "●")))</f>
        <v>0</v>
      </c>
      <c r="X95" s="140" cm="1">
        <f t="array" ref="X95">IF(V95=V94,0,SUMPRODUCT((M94:S94&gt;=$N$8)*(M94:S94 &lt;= $N$9)*(TEXT(M94:S94,"yyyy-mm")=V95)*(M95:S95 = "▲")))</f>
        <v>0</v>
      </c>
      <c r="Y95" s="140" cm="1">
        <f t="array" ref="Y95">IF(V95=V94,0,SUMPRODUCT((M94:S94&gt;=$N$8)*(M94:S94 &lt;= $N$9)*(TEXT(M94:S94,"yyyy-mm")=V95)*(M95:S95 = "★")))</f>
        <v>0</v>
      </c>
      <c r="Z95" s="135"/>
      <c r="AA95" s="135" t="str">
        <f t="shared" ref="AA95" si="352">IF(AK95&gt;=0.285,"OK","NG")</f>
        <v>NG</v>
      </c>
      <c r="AB95" s="136"/>
      <c r="AC95" s="144"/>
      <c r="AD95" s="144"/>
      <c r="AE95" s="144"/>
      <c r="AF95" s="144"/>
      <c r="AG95" s="144"/>
      <c r="AH95" s="145"/>
      <c r="AI95" s="146"/>
      <c r="AJ95" s="68">
        <f t="shared" ref="AJ95" si="353">COUNTIF(AC95:AI95,"●")</f>
        <v>0</v>
      </c>
      <c r="AK95" s="70">
        <f t="shared" ref="AK95" si="354">IF(COUNTA(AC95:AI95)=0,-1,IF(OR(COUNTIF(AC95:AI95,"▲")&gt;6,AND(AC94&lt;$N$9,$N$9&lt;AI94)),0.285,IF(AJ94+AJ95=0,0,AJ95/(AJ95+AJ94))))</f>
        <v>-1</v>
      </c>
      <c r="AL95" s="68" t="str">
        <f t="shared" ref="AL95" si="355">TEXT(AI94,"YYYY-MM")</f>
        <v>2027-03</v>
      </c>
      <c r="AM95" s="69" cm="1">
        <f t="array" ref="AM95">IF(AL95=AL94,0,SUMPRODUCT((AC94:AI94&gt;=$N$8)*(AC94:AI94 &lt;= $N$9)*(TEXT(AC94:AI94,"yyyy-mm")=AL95)*(AC95:AI95 = "●")))</f>
        <v>0</v>
      </c>
      <c r="AN95" s="69" cm="1">
        <f t="array" ref="AN95">IF(AL95=AL94,0,SUMPRODUCT((AC94:AI94&gt;=$N$8)*(AC94:AI94 &lt;= $N$9)*(TEXT(AC94:AI94,"yyyy-mm")=AL95)*(AC95:AI95 = "▲")))</f>
        <v>0</v>
      </c>
      <c r="AO95" s="69" cm="1">
        <f t="array" ref="AO95">IF(AL95=AL94,0,SUMPRODUCT((AC94:AI94&gt;=$N$8)*(AC94:AI94 &lt;= $N$9)*(TEXT(AC94:AI94,"yyyy-mm")=AL95)*(AC95:AI95 = "★")))</f>
        <v>0</v>
      </c>
      <c r="AP95" s="68"/>
      <c r="AQ95" s="19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3"/>
    </row>
    <row r="96" spans="10:55" s="8" customFormat="1" ht="19.5" customHeight="1" x14ac:dyDescent="0.45">
      <c r="J96" s="86"/>
      <c r="K96" s="135"/>
      <c r="L96" s="132">
        <v>52</v>
      </c>
      <c r="M96" s="141">
        <f>S94+1</f>
        <v>46314</v>
      </c>
      <c r="N96" s="141">
        <f t="shared" ref="N96:S96" si="356">M96+1</f>
        <v>46315</v>
      </c>
      <c r="O96" s="141">
        <f t="shared" si="356"/>
        <v>46316</v>
      </c>
      <c r="P96" s="141">
        <f t="shared" si="356"/>
        <v>46317</v>
      </c>
      <c r="Q96" s="141">
        <f t="shared" si="356"/>
        <v>46318</v>
      </c>
      <c r="R96" s="142">
        <f t="shared" si="356"/>
        <v>46319</v>
      </c>
      <c r="S96" s="143">
        <f t="shared" si="356"/>
        <v>46320</v>
      </c>
      <c r="T96" s="135">
        <f t="shared" ref="T96" si="357">COUNTIF(M97:S97,"★")</f>
        <v>0</v>
      </c>
      <c r="U96" s="135"/>
      <c r="V96" s="135" t="str">
        <f t="shared" ref="V96" si="358">TEXT(M96,"YYYY-MM")</f>
        <v>2026-10</v>
      </c>
      <c r="W96" s="140" cm="1">
        <f t="array" ref="W96">SUMPRODUCT((M96:S96&gt;=$N$8)*(M96:S96 &lt;= $N$9)*(TEXT(M96:S96,"yyyy-mm")=V96)*(M97:S97 = "●"))</f>
        <v>0</v>
      </c>
      <c r="X96" s="140" cm="1">
        <f t="array" ref="X96">SUMPRODUCT((R96:S96&gt;=$N$8)*(R96:S96 &lt;= $N$9)*(TEXT(R96:S96,"yyyy-mm")=V96)*(R97:S97 = "▲"))</f>
        <v>0</v>
      </c>
      <c r="Y96" s="140" cm="1">
        <f t="array" ref="Y96">SUMPRODUCT((M96:S96&gt;=$N$8)*(M96:S96 &lt;= $N$9)*(TEXT(M96:S96,"yyyy-mm")=V96)*(M97:S97 = "★"))</f>
        <v>0</v>
      </c>
      <c r="Z96" s="135"/>
      <c r="AA96" s="135"/>
      <c r="AB96" s="132">
        <v>73</v>
      </c>
      <c r="AC96" s="141">
        <f>AI92+1</f>
        <v>46454</v>
      </c>
      <c r="AD96" s="141">
        <f t="shared" ref="AD96:AI96" si="359">AC96+1</f>
        <v>46455</v>
      </c>
      <c r="AE96" s="141">
        <f t="shared" si="359"/>
        <v>46456</v>
      </c>
      <c r="AF96" s="141">
        <f t="shared" si="359"/>
        <v>46457</v>
      </c>
      <c r="AG96" s="141">
        <f t="shared" si="359"/>
        <v>46458</v>
      </c>
      <c r="AH96" s="142">
        <f t="shared" si="359"/>
        <v>46459</v>
      </c>
      <c r="AI96" s="143">
        <f t="shared" si="359"/>
        <v>46460</v>
      </c>
      <c r="AJ96" s="68">
        <f t="shared" ref="AJ96" si="360">COUNTIF(AC97:AI97,"★")</f>
        <v>0</v>
      </c>
      <c r="AK96" s="68"/>
      <c r="AL96" s="68" t="str">
        <f t="shared" ref="AL96" si="361">TEXT(AC96,"YYYY-MM")</f>
        <v>2027-03</v>
      </c>
      <c r="AM96" s="69" cm="1">
        <f t="array" ref="AM96">SUMPRODUCT((AC96:AI96&gt;=$N$8)*(AC96:AI96 &lt;= $N$9)*(TEXT(AC96:AI96,"yyyy-mm")=AL96)*(AC97:AI97 = "●"))</f>
        <v>0</v>
      </c>
      <c r="AN96" s="69" cm="1">
        <f t="array" ref="AN96">SUMPRODUCT((AH96:AI96&gt;=$N$8)*(AH96:AI96 &lt;= $N$9)*(TEXT(AH96:AI96,"yyyy-mm")=AL96)*(AH97:AI97 = "▲"))</f>
        <v>0</v>
      </c>
      <c r="AO96" s="69" cm="1">
        <f t="array" ref="AO96">SUMPRODUCT((AC96:AI96&gt;=$N$8)*(AC96:AI96 &lt;= $N$9)*(TEXT(AC96:AI96,"yyyy-mm")=AL96)*(AC97:AI97 = "★"))</f>
        <v>0</v>
      </c>
      <c r="AP96" s="65"/>
      <c r="AQ96" s="7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3"/>
    </row>
    <row r="97" spans="10:55" s="8" customFormat="1" ht="19.5" customHeight="1" thickBot="1" x14ac:dyDescent="0.5">
      <c r="J97" s="86"/>
      <c r="K97" s="135" t="str">
        <f t="shared" ref="K97" si="362">IF(U97&gt;=0.285,"OK","NG")</f>
        <v>NG</v>
      </c>
      <c r="L97" s="136"/>
      <c r="M97" s="144"/>
      <c r="N97" s="144"/>
      <c r="O97" s="144"/>
      <c r="P97" s="144"/>
      <c r="Q97" s="144"/>
      <c r="R97" s="145"/>
      <c r="S97" s="146"/>
      <c r="T97" s="135">
        <f t="shared" ref="T97" si="363">COUNTIF(M97:S97,"●")</f>
        <v>0</v>
      </c>
      <c r="U97" s="147">
        <f t="shared" ref="U97" si="364">IF(COUNTA(M97:S97)=0,-1,IF(OR(COUNTIF(M97:S97,"▲")&gt;6,AND(M96&lt;$N$9,$N$9&lt;S96)),0.285,IF(T96+T97=0,0,T97/(T97+T96))))</f>
        <v>-1</v>
      </c>
      <c r="V97" s="135" t="str">
        <f t="shared" ref="V97" si="365">TEXT(S96,"YYYY-MM")</f>
        <v>2026-10</v>
      </c>
      <c r="W97" s="140" cm="1">
        <f t="array" ref="W97">IF(V97=V96,0,SUMPRODUCT((M96:S96&gt;=$N$8)*(M96:S96 &lt;= $N$9)*(TEXT(M96:S96,"yyyy-mm")=V97)*(M97:S97 = "●")))</f>
        <v>0</v>
      </c>
      <c r="X97" s="140" cm="1">
        <f t="array" ref="X97">IF(V97=V96,0,SUMPRODUCT((M96:S96&gt;=$N$8)*(M96:S96 &lt;= $N$9)*(TEXT(M96:S96,"yyyy-mm")=V97)*(M97:S97 = "▲")))</f>
        <v>0</v>
      </c>
      <c r="Y97" s="140" cm="1">
        <f t="array" ref="Y97">IF(V97=V96,0,SUMPRODUCT((M96:S96&gt;=$N$8)*(M96:S96 &lt;= $N$9)*(TEXT(M96:S96,"yyyy-mm")=V97)*(M97:S97 = "★")))</f>
        <v>0</v>
      </c>
      <c r="Z97" s="135"/>
      <c r="AA97" s="135" t="str">
        <f t="shared" ref="AA97" si="366">IF(AK97&gt;=0.285,"OK","NG")</f>
        <v>NG</v>
      </c>
      <c r="AB97" s="136"/>
      <c r="AC97" s="144"/>
      <c r="AD97" s="144"/>
      <c r="AE97" s="144"/>
      <c r="AF97" s="144"/>
      <c r="AG97" s="144"/>
      <c r="AH97" s="145"/>
      <c r="AI97" s="146"/>
      <c r="AJ97" s="68">
        <f t="shared" ref="AJ97" si="367">COUNTIF(AC97:AI97,"●")</f>
        <v>0</v>
      </c>
      <c r="AK97" s="70">
        <f t="shared" ref="AK97" si="368">IF(COUNTA(AC97:AI97)=0,-1,IF(OR(COUNTIF(AC97:AI97,"▲")&gt;6,AND(AC96&lt;$N$9,$N$9&lt;AI96)),0.285,IF(AJ96+AJ97=0,0,AJ97/(AJ97+AJ96))))</f>
        <v>-1</v>
      </c>
      <c r="AL97" s="68" t="str">
        <f t="shared" ref="AL97" si="369">TEXT(AI96,"YYYY-MM")</f>
        <v>2027-03</v>
      </c>
      <c r="AM97" s="69" cm="1">
        <f t="array" ref="AM97">IF(AL97=AL96,0,SUMPRODUCT((AC96:AI96&gt;=$N$8)*(AC96:AI96 &lt;= $N$9)*(TEXT(AC96:AI96,"yyyy-mm")=AL97)*(AC97:AI97 = "●")))</f>
        <v>0</v>
      </c>
      <c r="AN97" s="69" cm="1">
        <f t="array" ref="AN97">IF(AL97=AL96,0,SUMPRODUCT((AC96:AI96&gt;=$N$8)*(AC96:AI96 &lt;= $N$9)*(TEXT(AC96:AI96,"yyyy-mm")=AL97)*(AC97:AI97 = "▲")))</f>
        <v>0</v>
      </c>
      <c r="AO97" s="69" cm="1">
        <f t="array" ref="AO97">IF(AL97=AL96,0,SUMPRODUCT((AC96:AI96&gt;=$N$8)*(AC96:AI96 &lt;= $N$9)*(TEXT(AC96:AI96,"yyyy-mm")=AL97)*(AC97:AI97 = "★")))</f>
        <v>0</v>
      </c>
      <c r="AP97" s="65"/>
      <c r="AQ97" s="7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3"/>
    </row>
    <row r="98" spans="10:55" s="8" customFormat="1" ht="19.5" customHeight="1" x14ac:dyDescent="0.45">
      <c r="J98" s="86"/>
      <c r="K98" s="135"/>
      <c r="L98" s="132">
        <v>53</v>
      </c>
      <c r="M98" s="141">
        <f>S96+1</f>
        <v>46321</v>
      </c>
      <c r="N98" s="141">
        <f t="shared" ref="N98:S98" si="370">M98+1</f>
        <v>46322</v>
      </c>
      <c r="O98" s="141">
        <f t="shared" si="370"/>
        <v>46323</v>
      </c>
      <c r="P98" s="141">
        <f t="shared" si="370"/>
        <v>46324</v>
      </c>
      <c r="Q98" s="141">
        <f t="shared" si="370"/>
        <v>46325</v>
      </c>
      <c r="R98" s="142">
        <f t="shared" si="370"/>
        <v>46326</v>
      </c>
      <c r="S98" s="143">
        <f t="shared" si="370"/>
        <v>46327</v>
      </c>
      <c r="T98" s="135">
        <f t="shared" ref="T98" si="371">COUNTIF(M99:S99,"★")</f>
        <v>0</v>
      </c>
      <c r="U98" s="135"/>
      <c r="V98" s="135" t="str">
        <f t="shared" ref="V98" si="372">TEXT(M98,"YYYY-MM")</f>
        <v>2026-10</v>
      </c>
      <c r="W98" s="140" cm="1">
        <f t="array" ref="W98">SUMPRODUCT((M98:S98&gt;=$N$8)*(M98:S98 &lt;= $N$9)*(TEXT(M98:S98,"yyyy-mm")=V98)*(M99:S99 = "●"))</f>
        <v>0</v>
      </c>
      <c r="X98" s="140" cm="1">
        <f t="array" ref="X98">SUMPRODUCT((R98:S98&gt;=$N$8)*(R98:S98 &lt;= $N$9)*(TEXT(R98:S98,"yyyy-mm")=V98)*(R99:S99 = "▲"))</f>
        <v>0</v>
      </c>
      <c r="Y98" s="140" cm="1">
        <f t="array" ref="Y98">SUMPRODUCT((M98:S98&gt;=$N$8)*(M98:S98 &lt;= $N$9)*(TEXT(M98:S98,"yyyy-mm")=V98)*(M99:S99 = "★"))</f>
        <v>0</v>
      </c>
      <c r="Z98" s="135"/>
      <c r="AA98" s="135"/>
      <c r="AB98" s="132">
        <v>74</v>
      </c>
      <c r="AC98" s="141">
        <f>AI96+1</f>
        <v>46461</v>
      </c>
      <c r="AD98" s="141">
        <f t="shared" ref="AD98:AI98" si="373">AC98+1</f>
        <v>46462</v>
      </c>
      <c r="AE98" s="141">
        <f t="shared" si="373"/>
        <v>46463</v>
      </c>
      <c r="AF98" s="141">
        <f t="shared" si="373"/>
        <v>46464</v>
      </c>
      <c r="AG98" s="141">
        <f t="shared" si="373"/>
        <v>46465</v>
      </c>
      <c r="AH98" s="142">
        <f t="shared" si="373"/>
        <v>46466</v>
      </c>
      <c r="AI98" s="143">
        <f t="shared" si="373"/>
        <v>46467</v>
      </c>
      <c r="AJ98" s="68">
        <f t="shared" ref="AJ98" si="374">COUNTIF(AC99:AI99,"★")</f>
        <v>0</v>
      </c>
      <c r="AK98" s="68"/>
      <c r="AL98" s="68" t="str">
        <f t="shared" ref="AL98" si="375">TEXT(AC98,"YYYY-MM")</f>
        <v>2027-03</v>
      </c>
      <c r="AM98" s="69" cm="1">
        <f t="array" ref="AM98">SUMPRODUCT((AC98:AI98&gt;=$N$8)*(AC98:AI98 &lt;= $N$9)*(TEXT(AC98:AI98,"yyyy-mm")=AL98)*(AC99:AI99 = "●"))</f>
        <v>0</v>
      </c>
      <c r="AN98" s="69" cm="1">
        <f t="array" ref="AN98">SUMPRODUCT((AH98:AI98&gt;=$N$8)*(AH98:AI98 &lt;= $N$9)*(TEXT(AH98:AI98,"yyyy-mm")=AL98)*(AH99:AI99 = "▲"))</f>
        <v>0</v>
      </c>
      <c r="AO98" s="69" cm="1">
        <f t="array" ref="AO98">SUMPRODUCT((AC98:AI98&gt;=$N$8)*(AC98:AI98 &lt;= $N$9)*(TEXT(AC98:AI98,"yyyy-mm")=AL98)*(AC99:AI99 = "★"))</f>
        <v>0</v>
      </c>
      <c r="AP98" s="65"/>
      <c r="AQ98" s="7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3"/>
    </row>
    <row r="99" spans="10:55" s="8" customFormat="1" ht="19.5" customHeight="1" thickBot="1" x14ac:dyDescent="0.5">
      <c r="J99" s="86"/>
      <c r="K99" s="135" t="str">
        <f t="shared" ref="K99" si="376">IF(U99&gt;=0.285,"OK","NG")</f>
        <v>NG</v>
      </c>
      <c r="L99" s="136"/>
      <c r="M99" s="144"/>
      <c r="N99" s="144"/>
      <c r="O99" s="144"/>
      <c r="P99" s="144"/>
      <c r="Q99" s="144"/>
      <c r="R99" s="145"/>
      <c r="S99" s="146"/>
      <c r="T99" s="135">
        <f t="shared" ref="T99" si="377">COUNTIF(M99:S99,"●")</f>
        <v>0</v>
      </c>
      <c r="U99" s="147">
        <f t="shared" ref="U99" si="378">IF(COUNTA(M99:S99)=0,-1,IF(OR(COUNTIF(M99:S99,"▲")&gt;6,AND(M98&lt;$N$9,$N$9&lt;S98)),0.285,IF(T98+T99=0,0,T99/(T99+T98))))</f>
        <v>-1</v>
      </c>
      <c r="V99" s="135" t="str">
        <f t="shared" ref="V99" si="379">TEXT(S98,"YYYY-MM")</f>
        <v>2026-11</v>
      </c>
      <c r="W99" s="140" cm="1">
        <f t="array" ref="W99">IF(V99=V98,0,SUMPRODUCT((M98:S98&gt;=$N$8)*(M98:S98 &lt;= $N$9)*(TEXT(M98:S98,"yyyy-mm")=V99)*(M99:S99 = "●")))</f>
        <v>0</v>
      </c>
      <c r="X99" s="140" cm="1">
        <f t="array" ref="X99">IF(V99=V98,0,SUMPRODUCT((M98:S98&gt;=$N$8)*(M98:S98 &lt;= $N$9)*(TEXT(M98:S98,"yyyy-mm")=V99)*(M99:S99 = "▲")))</f>
        <v>0</v>
      </c>
      <c r="Y99" s="140" cm="1">
        <f t="array" ref="Y99">IF(V99=V98,0,SUMPRODUCT((M98:S98&gt;=$N$8)*(M98:S98 &lt;= $N$9)*(TEXT(M98:S98,"yyyy-mm")=V99)*(M99:S99 = "★")))</f>
        <v>0</v>
      </c>
      <c r="Z99" s="135"/>
      <c r="AA99" s="135" t="str">
        <f t="shared" ref="AA99" si="380">IF(AK99&gt;=0.285,"OK","NG")</f>
        <v>NG</v>
      </c>
      <c r="AB99" s="136"/>
      <c r="AC99" s="144"/>
      <c r="AD99" s="144"/>
      <c r="AE99" s="144"/>
      <c r="AF99" s="144"/>
      <c r="AG99" s="144"/>
      <c r="AH99" s="145"/>
      <c r="AI99" s="146"/>
      <c r="AJ99" s="68">
        <f t="shared" ref="AJ99" si="381">COUNTIF(AC99:AI99,"●")</f>
        <v>0</v>
      </c>
      <c r="AK99" s="70">
        <f t="shared" ref="AK99" si="382">IF(COUNTA(AC99:AI99)=0,-1,IF(OR(COUNTIF(AC99:AI99,"▲")&gt;6,AND(AC98&lt;$N$9,$N$9&lt;AI98)),0.285,IF(AJ98+AJ99=0,0,AJ99/(AJ99+AJ98))))</f>
        <v>-1</v>
      </c>
      <c r="AL99" s="68" t="str">
        <f t="shared" ref="AL99" si="383">TEXT(AI98,"YYYY-MM")</f>
        <v>2027-03</v>
      </c>
      <c r="AM99" s="69" cm="1">
        <f t="array" ref="AM99">IF(AL99=AL98,0,SUMPRODUCT((AC98:AI98&gt;=$N$8)*(AC98:AI98 &lt;= $N$9)*(TEXT(AC98:AI98,"yyyy-mm")=AL99)*(AC99:AI99 = "●")))</f>
        <v>0</v>
      </c>
      <c r="AN99" s="69" cm="1">
        <f t="array" ref="AN99">IF(AL99=AL98,0,SUMPRODUCT((AC98:AI98&gt;=$N$8)*(AC98:AI98 &lt;= $N$9)*(TEXT(AC98:AI98,"yyyy-mm")=AL99)*(AC99:AI99 = "▲")))</f>
        <v>0</v>
      </c>
      <c r="AO99" s="69" cm="1">
        <f t="array" ref="AO99">IF(AL99=AL98,0,SUMPRODUCT((AC98:AI98&gt;=$N$8)*(AC98:AI98 &lt;= $N$9)*(TEXT(AC98:AI98,"yyyy-mm")=AL99)*(AC99:AI99 = "★")))</f>
        <v>0</v>
      </c>
      <c r="AP99" s="65"/>
      <c r="AQ99" s="7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3"/>
    </row>
    <row r="100" spans="10:55" s="8" customFormat="1" ht="19.5" customHeight="1" x14ac:dyDescent="0.45">
      <c r="J100" s="86"/>
      <c r="K100" s="87"/>
      <c r="L100" s="28"/>
      <c r="M100" s="28"/>
      <c r="N100" s="28"/>
      <c r="O100" s="28"/>
      <c r="P100" s="28"/>
      <c r="Q100" s="28"/>
      <c r="R100" s="28"/>
      <c r="S100" s="28"/>
      <c r="T100" s="86"/>
      <c r="U100" s="148">
        <f>IFERROR(AVERAGEIF(U58:U99,"&gt;-1"),0)</f>
        <v>0</v>
      </c>
      <c r="V100" s="86"/>
      <c r="W100" s="81"/>
      <c r="X100" s="81"/>
      <c r="Y100" s="81"/>
      <c r="Z100" s="86"/>
      <c r="AA100" s="88"/>
      <c r="AB100" s="28"/>
      <c r="AC100" s="28"/>
      <c r="AD100" s="28"/>
      <c r="AE100" s="28"/>
      <c r="AF100" s="28"/>
      <c r="AG100" s="28"/>
      <c r="AH100" s="28"/>
      <c r="AI100" s="28"/>
      <c r="AJ100" s="65"/>
      <c r="AK100" s="71">
        <f>IFERROR(AVERAGEIF(AK58:AK99,"&gt;-1"),0)</f>
        <v>0</v>
      </c>
      <c r="AL100" s="65"/>
      <c r="AM100" s="64"/>
      <c r="AN100" s="64"/>
      <c r="AO100" s="64"/>
      <c r="AP100" s="65"/>
      <c r="AQ100" s="7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3"/>
    </row>
    <row r="101" spans="10:55" ht="19.5" customHeight="1" x14ac:dyDescent="0.45">
      <c r="J101" s="86"/>
      <c r="K101" s="87"/>
      <c r="L101" s="28"/>
      <c r="M101" s="28"/>
      <c r="N101" s="28"/>
      <c r="O101" s="28"/>
      <c r="P101" s="28"/>
      <c r="Q101" s="28"/>
      <c r="R101" s="28"/>
      <c r="S101" s="28"/>
      <c r="T101" s="86"/>
      <c r="U101" s="86"/>
      <c r="V101" s="86"/>
      <c r="W101" s="81"/>
      <c r="X101" s="81"/>
      <c r="Y101" s="81"/>
      <c r="Z101" s="86"/>
      <c r="AA101" s="88"/>
      <c r="AB101" s="28"/>
      <c r="AC101" s="28"/>
      <c r="AD101" s="28"/>
      <c r="AE101" s="28"/>
      <c r="AF101" s="28"/>
      <c r="AG101" s="28"/>
      <c r="AH101" s="28"/>
      <c r="AI101" s="28"/>
      <c r="AJ101" s="65"/>
      <c r="AK101" s="65"/>
      <c r="AL101" s="65"/>
      <c r="AM101" s="64"/>
      <c r="AN101" s="64"/>
      <c r="AO101" s="64"/>
      <c r="AP101" s="65"/>
    </row>
    <row r="102" spans="10:55" s="8" customFormat="1" ht="24" customHeight="1" x14ac:dyDescent="0.45">
      <c r="J102" s="75" t="s">
        <v>63</v>
      </c>
      <c r="K102" s="76"/>
      <c r="L102" s="76"/>
      <c r="M102" s="77"/>
      <c r="N102" s="78"/>
      <c r="O102" s="79"/>
      <c r="P102" s="79"/>
      <c r="Q102" s="79"/>
      <c r="R102" s="79"/>
      <c r="S102" s="79"/>
      <c r="T102" s="80"/>
      <c r="U102" s="80"/>
      <c r="V102" s="80"/>
      <c r="W102" s="81"/>
      <c r="X102" s="81"/>
      <c r="Y102" s="81"/>
      <c r="Z102" s="80"/>
      <c r="AA102" s="82"/>
      <c r="AB102" s="79"/>
      <c r="AC102" s="79"/>
      <c r="AD102" s="79"/>
      <c r="AE102" s="79"/>
      <c r="AF102" s="28"/>
      <c r="AG102" s="28"/>
      <c r="AH102" s="28"/>
      <c r="AI102" s="28"/>
      <c r="AJ102" s="65"/>
      <c r="AK102" s="65"/>
      <c r="AL102" s="65"/>
      <c r="AM102" s="64"/>
      <c r="AN102" s="64"/>
      <c r="AO102" s="64"/>
      <c r="AP102" s="68"/>
      <c r="AQ102" s="19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3"/>
    </row>
    <row r="103" spans="10:55" s="8" customFormat="1" ht="27" customHeight="1" x14ac:dyDescent="0.45">
      <c r="J103" s="83"/>
      <c r="K103" s="84"/>
      <c r="L103" s="84"/>
      <c r="M103" s="60" t="s">
        <v>97</v>
      </c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28"/>
      <c r="AI103" s="28"/>
      <c r="AJ103" s="65"/>
      <c r="AK103" s="65"/>
      <c r="AL103" s="65"/>
      <c r="AM103" s="64"/>
      <c r="AN103" s="64"/>
      <c r="AO103" s="64"/>
      <c r="AP103" s="68"/>
      <c r="AQ103" s="19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3"/>
    </row>
    <row r="104" spans="10:55" s="8" customFormat="1" ht="19.5" customHeight="1" x14ac:dyDescent="0.45">
      <c r="J104" s="83"/>
      <c r="K104" s="84"/>
      <c r="L104" s="84"/>
      <c r="M104" s="149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28"/>
      <c r="AI104" s="28"/>
      <c r="AJ104" s="65"/>
      <c r="AK104" s="65"/>
      <c r="AL104" s="65"/>
      <c r="AM104" s="64"/>
      <c r="AN104" s="64"/>
      <c r="AO104" s="64"/>
      <c r="AP104" s="68"/>
      <c r="AQ104" s="19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3"/>
    </row>
    <row r="105" spans="10:55" s="8" customFormat="1" ht="19.5" customHeight="1" x14ac:dyDescent="0.45">
      <c r="J105" s="86"/>
      <c r="K105" s="87"/>
      <c r="L105" s="28"/>
      <c r="M105" s="28"/>
      <c r="N105" s="28"/>
      <c r="O105" s="28"/>
      <c r="P105" s="28"/>
      <c r="Q105" s="28"/>
      <c r="R105" s="28"/>
      <c r="S105" s="28"/>
      <c r="T105" s="86"/>
      <c r="U105" s="86"/>
      <c r="V105" s="86"/>
      <c r="W105" s="81"/>
      <c r="X105" s="81"/>
      <c r="Y105" s="81"/>
      <c r="Z105" s="86"/>
      <c r="AA105" s="88"/>
      <c r="AB105" s="28"/>
      <c r="AC105" s="28"/>
      <c r="AD105" s="28"/>
      <c r="AE105" s="28"/>
      <c r="AF105" s="28"/>
      <c r="AG105" s="28"/>
      <c r="AH105" s="28"/>
      <c r="AI105" s="28"/>
      <c r="AJ105" s="65"/>
      <c r="AK105" s="65"/>
      <c r="AL105" s="65"/>
      <c r="AM105" s="64"/>
      <c r="AN105" s="64"/>
      <c r="AO105" s="64"/>
      <c r="AP105" s="68"/>
      <c r="AQ105" s="19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3"/>
    </row>
    <row r="106" spans="10:55" s="8" customFormat="1" ht="19.5" customHeight="1" thickBot="1" x14ac:dyDescent="0.5">
      <c r="J106" s="86"/>
      <c r="K106" s="87"/>
      <c r="L106" s="28"/>
      <c r="M106" s="28"/>
      <c r="N106" s="28"/>
      <c r="O106" s="28"/>
      <c r="P106" s="28"/>
      <c r="Q106" s="28"/>
      <c r="R106" s="28"/>
      <c r="S106" s="28"/>
      <c r="T106" s="86"/>
      <c r="U106" s="86"/>
      <c r="V106" s="86"/>
      <c r="W106" s="81"/>
      <c r="X106" s="81"/>
      <c r="Y106" s="81"/>
      <c r="Z106" s="86"/>
      <c r="AA106" s="88"/>
      <c r="AB106" s="28"/>
      <c r="AC106" s="28"/>
      <c r="AD106" s="28"/>
      <c r="AE106" s="28"/>
      <c r="AF106" s="28"/>
      <c r="AG106" s="28"/>
      <c r="AH106" s="28"/>
      <c r="AI106" s="28"/>
      <c r="AJ106" s="65"/>
      <c r="AK106" s="65"/>
      <c r="AL106" s="65"/>
      <c r="AM106" s="64"/>
      <c r="AN106" s="64"/>
      <c r="AO106" s="64"/>
      <c r="AP106" s="68"/>
      <c r="AQ106" s="19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3"/>
    </row>
    <row r="107" spans="10:55" s="8" customFormat="1" ht="19.5" customHeight="1" x14ac:dyDescent="0.45">
      <c r="J107" s="86"/>
      <c r="K107" s="86"/>
      <c r="L107" s="132" t="s">
        <v>47</v>
      </c>
      <c r="M107" s="133" t="str">
        <f>"実施状況（"&amp;YEAR(M109)&amp;"年～）"</f>
        <v>実施状況（2027年～）</v>
      </c>
      <c r="N107" s="133"/>
      <c r="O107" s="133"/>
      <c r="P107" s="133"/>
      <c r="Q107" s="133"/>
      <c r="R107" s="133"/>
      <c r="S107" s="134"/>
      <c r="T107" s="86"/>
      <c r="U107" s="86"/>
      <c r="V107" s="86"/>
      <c r="W107" s="81"/>
      <c r="X107" s="81"/>
      <c r="Y107" s="81"/>
      <c r="Z107" s="86"/>
      <c r="AA107" s="28"/>
      <c r="AB107" s="132" t="s">
        <v>47</v>
      </c>
      <c r="AC107" s="133" t="str">
        <f>"実施状況（"&amp;YEAR(AC109)&amp;"年～）"</f>
        <v>実施状況（2027年～）</v>
      </c>
      <c r="AD107" s="133"/>
      <c r="AE107" s="133"/>
      <c r="AF107" s="133"/>
      <c r="AG107" s="133"/>
      <c r="AH107" s="133"/>
      <c r="AI107" s="134"/>
      <c r="AJ107" s="65"/>
      <c r="AK107" s="65"/>
      <c r="AL107" s="65"/>
      <c r="AM107" s="64"/>
      <c r="AN107" s="64"/>
      <c r="AO107" s="64"/>
      <c r="AP107" s="68"/>
      <c r="AQ107" s="19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3"/>
    </row>
    <row r="108" spans="10:55" s="8" customFormat="1" ht="19.5" customHeight="1" thickBot="1" x14ac:dyDescent="0.5">
      <c r="J108" s="86"/>
      <c r="K108" s="135" t="s">
        <v>48</v>
      </c>
      <c r="L108" s="136"/>
      <c r="M108" s="137" t="s">
        <v>49</v>
      </c>
      <c r="N108" s="137" t="s">
        <v>50</v>
      </c>
      <c r="O108" s="137" t="s">
        <v>51</v>
      </c>
      <c r="P108" s="137" t="s">
        <v>52</v>
      </c>
      <c r="Q108" s="137" t="s">
        <v>53</v>
      </c>
      <c r="R108" s="138" t="s">
        <v>54</v>
      </c>
      <c r="S108" s="139" t="s">
        <v>55</v>
      </c>
      <c r="T108" s="135" t="s">
        <v>47</v>
      </c>
      <c r="U108" s="86" t="s">
        <v>56</v>
      </c>
      <c r="V108" s="86" t="s">
        <v>57</v>
      </c>
      <c r="W108" s="140" t="s">
        <v>38</v>
      </c>
      <c r="X108" s="140" t="s">
        <v>39</v>
      </c>
      <c r="Y108" s="140" t="s">
        <v>40</v>
      </c>
      <c r="Z108" s="86"/>
      <c r="AA108" s="135" t="s">
        <v>48</v>
      </c>
      <c r="AB108" s="136"/>
      <c r="AC108" s="137" t="s">
        <v>49</v>
      </c>
      <c r="AD108" s="137" t="s">
        <v>50</v>
      </c>
      <c r="AE108" s="137" t="s">
        <v>51</v>
      </c>
      <c r="AF108" s="137" t="s">
        <v>52</v>
      </c>
      <c r="AG108" s="137" t="s">
        <v>53</v>
      </c>
      <c r="AH108" s="138" t="s">
        <v>54</v>
      </c>
      <c r="AI108" s="139" t="s">
        <v>55</v>
      </c>
      <c r="AJ108" s="68" t="s">
        <v>47</v>
      </c>
      <c r="AK108" s="65" t="s">
        <v>56</v>
      </c>
      <c r="AL108" s="65" t="s">
        <v>57</v>
      </c>
      <c r="AM108" s="69" t="s">
        <v>38</v>
      </c>
      <c r="AN108" s="69" t="s">
        <v>39</v>
      </c>
      <c r="AO108" s="69" t="s">
        <v>40</v>
      </c>
      <c r="AP108" s="68"/>
      <c r="AQ108" s="19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3"/>
    </row>
    <row r="109" spans="10:55" s="8" customFormat="1" ht="19.5" customHeight="1" x14ac:dyDescent="0.45">
      <c r="J109" s="86"/>
      <c r="K109" s="135"/>
      <c r="L109" s="132">
        <v>75</v>
      </c>
      <c r="M109" s="141">
        <f>AI98+1</f>
        <v>46468</v>
      </c>
      <c r="N109" s="141">
        <f t="shared" ref="N109:S109" si="384">M109+1</f>
        <v>46469</v>
      </c>
      <c r="O109" s="141">
        <f t="shared" si="384"/>
        <v>46470</v>
      </c>
      <c r="P109" s="141">
        <f t="shared" si="384"/>
        <v>46471</v>
      </c>
      <c r="Q109" s="141">
        <f t="shared" si="384"/>
        <v>46472</v>
      </c>
      <c r="R109" s="151">
        <f t="shared" si="384"/>
        <v>46473</v>
      </c>
      <c r="S109" s="152">
        <f t="shared" si="384"/>
        <v>46474</v>
      </c>
      <c r="T109" s="135">
        <f t="shared" ref="T109" si="385">COUNTIF(M110:S110,"★")</f>
        <v>0</v>
      </c>
      <c r="U109" s="135"/>
      <c r="V109" s="135" t="str">
        <f>TEXT(M109,"YYYY-MM")</f>
        <v>2027-03</v>
      </c>
      <c r="W109" s="140" cm="1">
        <f t="array" ref="W109">SUMPRODUCT((M109:S109&gt;=$N$8)*(M109:S109 &lt;= $N$9)*(TEXT(M109:S109,"yyyy-mm")=V109)*(M110:S110 = "●"))</f>
        <v>0</v>
      </c>
      <c r="X109" s="140" cm="1">
        <f t="array" ref="X109">SUMPRODUCT((R109:S109&gt;=$N$8)*(R109:S109 &lt;= $N$9)*(TEXT(R109:S109,"yyyy-mm")=V109)*(R110:S110 = "▲"))</f>
        <v>0</v>
      </c>
      <c r="Y109" s="140" cm="1">
        <f t="array" ref="Y109">SUMPRODUCT((M109:S109&gt;=$N$8)*(M109:S109 &lt;= $N$9)*(TEXT(M109:S109,"yyyy-mm")=V109)*(M110:S110 = "★"))</f>
        <v>0</v>
      </c>
      <c r="Z109" s="135"/>
      <c r="AA109" s="135"/>
      <c r="AB109" s="132">
        <v>96</v>
      </c>
      <c r="AC109" s="141">
        <f>S149+1</f>
        <v>46615</v>
      </c>
      <c r="AD109" s="141">
        <f t="shared" ref="AD109:AI109" si="386">AC109+1</f>
        <v>46616</v>
      </c>
      <c r="AE109" s="141">
        <f t="shared" si="386"/>
        <v>46617</v>
      </c>
      <c r="AF109" s="141">
        <f t="shared" si="386"/>
        <v>46618</v>
      </c>
      <c r="AG109" s="141">
        <f t="shared" si="386"/>
        <v>46619</v>
      </c>
      <c r="AH109" s="151">
        <f t="shared" si="386"/>
        <v>46620</v>
      </c>
      <c r="AI109" s="152">
        <f t="shared" si="386"/>
        <v>46621</v>
      </c>
      <c r="AJ109" s="68">
        <f t="shared" ref="AJ109" si="387">COUNTIF(AC110:AI110,"★")</f>
        <v>0</v>
      </c>
      <c r="AK109" s="68"/>
      <c r="AL109" s="68" t="str">
        <f>TEXT(AC109,"YYYY-MM")</f>
        <v>2027-08</v>
      </c>
      <c r="AM109" s="69" cm="1">
        <f t="array" ref="AM109">SUMPRODUCT((AC109:AI109&gt;=$N$8)*(AC109:AI109 &lt;= $N$9)*(TEXT(AC109:AI109,"yyyy-mm")=AL109)*(AC110:AI110 = "●"))</f>
        <v>0</v>
      </c>
      <c r="AN109" s="69" cm="1">
        <f t="array" ref="AN109">SUMPRODUCT((AH109:AI109&gt;=$N$8)*(AH109:AI109 &lt;= $N$9)*(TEXT(AH109:AI109,"yyyy-mm")=AL109)*(AH110:AI110 = "▲"))</f>
        <v>0</v>
      </c>
      <c r="AO109" s="69" cm="1">
        <f t="array" ref="AO109">SUMPRODUCT((AC109:AI109&gt;=$N$8)*(AC109:AI109 &lt;= $N$9)*(TEXT(AC109:AI109,"yyyy-mm")=AL109)*(AC110:AI110 = "★"))</f>
        <v>0</v>
      </c>
      <c r="AP109" s="68"/>
      <c r="AQ109" s="19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3"/>
    </row>
    <row r="110" spans="10:55" s="8" customFormat="1" ht="19.5" customHeight="1" thickBot="1" x14ac:dyDescent="0.5">
      <c r="J110" s="86"/>
      <c r="K110" s="135" t="str">
        <f>IF(U110&gt;=0.285,"OK","NG")</f>
        <v>NG</v>
      </c>
      <c r="L110" s="136"/>
      <c r="M110" s="144"/>
      <c r="N110" s="144"/>
      <c r="O110" s="144"/>
      <c r="P110" s="144"/>
      <c r="Q110" s="144"/>
      <c r="R110" s="145"/>
      <c r="S110" s="146"/>
      <c r="T110" s="135">
        <f t="shared" ref="T110" si="388">COUNTIF(M110:S110,"●")</f>
        <v>0</v>
      </c>
      <c r="U110" s="147">
        <f>IF(COUNTA(M110:S110)=0,-1,IF(OR(COUNTIF(M110:S110,"▲")&gt;6,AND(M109&lt;$N$9,$N$9&lt;S109)),0.285,IF(T109+T110=0,0,T110/(T110+T109))))</f>
        <v>-1</v>
      </c>
      <c r="V110" s="135" t="str">
        <f>TEXT(S109,"YYYY-MM")</f>
        <v>2027-03</v>
      </c>
      <c r="W110" s="140" cm="1">
        <f t="array" ref="W110">IF(V110=V109,0,SUMPRODUCT((M109:S109&gt;=$N$8)*(M109:S109 &lt;= $N$9)*(TEXT(M109:S109,"yyyy-mm")=V110)*(M110:S110 = "●")))</f>
        <v>0</v>
      </c>
      <c r="X110" s="140" cm="1">
        <f t="array" ref="X110">IF(V110=V109,0,SUMPRODUCT((M109:S109&gt;=$N$8)*(M109:S109 &lt;= $N$9)*(TEXT(M109:S109,"yyyy-mm")=V110)*(M110:S110 = "▲")))</f>
        <v>0</v>
      </c>
      <c r="Y110" s="140" cm="1">
        <f t="array" ref="Y110">IF(V110=V109,0,SUMPRODUCT((M109:S109&gt;=$N$8)*(M109:S109 &lt;= $N$9)*(TEXT(M109:S109,"yyyy-mm")=V110)*(M110:S110 = "★")))</f>
        <v>0</v>
      </c>
      <c r="Z110" s="135"/>
      <c r="AA110" s="135" t="str">
        <f>IF(AK110&gt;=0.285,"OK","NG")</f>
        <v>NG</v>
      </c>
      <c r="AB110" s="136"/>
      <c r="AC110" s="144"/>
      <c r="AD110" s="144"/>
      <c r="AE110" s="144"/>
      <c r="AF110" s="144"/>
      <c r="AG110" s="144"/>
      <c r="AH110" s="145"/>
      <c r="AI110" s="146"/>
      <c r="AJ110" s="68">
        <f t="shared" ref="AJ110" si="389">COUNTIF(AC110:AI110,"●")</f>
        <v>0</v>
      </c>
      <c r="AK110" s="70">
        <f>IF(COUNTA(AC110:AI110)=0,-1,IF(OR(COUNTIF(AC110:AI110,"▲")&gt;6,AND(AC109&lt;$N$9,$N$9&lt;AI109)),0.285,IF(AJ109+AJ110=0,0,AJ110/(AJ110+AJ109))))</f>
        <v>-1</v>
      </c>
      <c r="AL110" s="68" t="str">
        <f>TEXT(AI109,"YYYY-MM")</f>
        <v>2027-08</v>
      </c>
      <c r="AM110" s="69" cm="1">
        <f t="array" ref="AM110">IF(AL110=AL109,0,SUMPRODUCT((AC109:AI109&gt;=$N$8)*(AC109:AI109 &lt;= $N$9)*(TEXT(AC109:AI109,"yyyy-mm")=AL110)*(AC110:AI110 = "●")))</f>
        <v>0</v>
      </c>
      <c r="AN110" s="69" cm="1">
        <f t="array" ref="AN110">IF(AL110=AL109,0,SUMPRODUCT((AC109:AI109&gt;=$N$8)*(AC109:AI109 &lt;= $N$9)*(TEXT(AC109:AI109,"yyyy-mm")=AL110)*(AC110:AI110 = "▲")))</f>
        <v>0</v>
      </c>
      <c r="AO110" s="69" cm="1">
        <f t="array" ref="AO110">IF(AL110=AL109,0,SUMPRODUCT((AC109:AI109&gt;=$N$8)*(AC109:AI109 &lt;= $N$9)*(TEXT(AC109:AI109,"yyyy-mm")=AL110)*(AC110:AI110 = "★")))</f>
        <v>0</v>
      </c>
      <c r="AP110" s="68"/>
      <c r="AQ110" s="19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3"/>
    </row>
    <row r="111" spans="10:55" s="8" customFormat="1" ht="19.5" customHeight="1" x14ac:dyDescent="0.45">
      <c r="J111" s="86"/>
      <c r="K111" s="135"/>
      <c r="L111" s="132">
        <v>76</v>
      </c>
      <c r="M111" s="141">
        <f>S109+1</f>
        <v>46475</v>
      </c>
      <c r="N111" s="141">
        <f t="shared" ref="N111:S111" si="390">M111+1</f>
        <v>46476</v>
      </c>
      <c r="O111" s="141">
        <f t="shared" si="390"/>
        <v>46477</v>
      </c>
      <c r="P111" s="141">
        <f t="shared" si="390"/>
        <v>46478</v>
      </c>
      <c r="Q111" s="141">
        <f t="shared" si="390"/>
        <v>46479</v>
      </c>
      <c r="R111" s="142">
        <f t="shared" si="390"/>
        <v>46480</v>
      </c>
      <c r="S111" s="143">
        <f t="shared" si="390"/>
        <v>46481</v>
      </c>
      <c r="T111" s="135">
        <f t="shared" ref="T111" si="391">COUNTIF(M112:S112,"★")</f>
        <v>0</v>
      </c>
      <c r="U111" s="135"/>
      <c r="V111" s="135" t="str">
        <f>TEXT(M111,"YYYY-MM")</f>
        <v>2027-03</v>
      </c>
      <c r="W111" s="140" cm="1">
        <f t="array" ref="W111">SUMPRODUCT((M111:S111&gt;=$N$8)*(M111:S111 &lt;= $N$9)*(TEXT(M111:S111,"yyyy-mm")=V111)*(M112:S112 = "●"))</f>
        <v>0</v>
      </c>
      <c r="X111" s="140" cm="1">
        <f t="array" ref="X111">SUMPRODUCT((R111:S111&gt;=$N$8)*(R111:S111 &lt;= $N$9)*(TEXT(R111:S111,"yyyy-mm")=V111)*(R112:S112 = "▲"))</f>
        <v>0</v>
      </c>
      <c r="Y111" s="140" cm="1">
        <f t="array" ref="Y111">SUMPRODUCT((M111:S111&gt;=$N$8)*(M111:S111 &lt;= $N$9)*(TEXT(M111:S111,"yyyy-mm")=V111)*(M112:S112 = "★"))</f>
        <v>0</v>
      </c>
      <c r="Z111" s="135"/>
      <c r="AA111" s="135"/>
      <c r="AB111" s="132">
        <v>97</v>
      </c>
      <c r="AC111" s="141">
        <f>AI109+1</f>
        <v>46622</v>
      </c>
      <c r="AD111" s="141">
        <f t="shared" ref="AD111:AI111" si="392">AC111+1</f>
        <v>46623</v>
      </c>
      <c r="AE111" s="141">
        <f t="shared" si="392"/>
        <v>46624</v>
      </c>
      <c r="AF111" s="141">
        <f t="shared" si="392"/>
        <v>46625</v>
      </c>
      <c r="AG111" s="141">
        <f t="shared" si="392"/>
        <v>46626</v>
      </c>
      <c r="AH111" s="142">
        <f t="shared" si="392"/>
        <v>46627</v>
      </c>
      <c r="AI111" s="143">
        <f t="shared" si="392"/>
        <v>46628</v>
      </c>
      <c r="AJ111" s="68">
        <f t="shared" ref="AJ111" si="393">COUNTIF(AC112:AI112,"★")</f>
        <v>0</v>
      </c>
      <c r="AK111" s="68"/>
      <c r="AL111" s="68" t="str">
        <f>TEXT(AC111,"YYYY-MM")</f>
        <v>2027-08</v>
      </c>
      <c r="AM111" s="69" cm="1">
        <f t="array" ref="AM111">SUMPRODUCT((AC111:AI111&gt;=$N$8)*(AC111:AI111 &lt;= $N$9)*(TEXT(AC111:AI111,"yyyy-mm")=AL111)*(AC112:AI112 = "●"))</f>
        <v>0</v>
      </c>
      <c r="AN111" s="69" cm="1">
        <f t="array" ref="AN111">SUMPRODUCT((AH111:AI111&gt;=$N$8)*(AH111:AI111 &lt;= $N$9)*(TEXT(AH111:AI111,"yyyy-mm")=AL111)*(AH112:AI112 = "▲"))</f>
        <v>0</v>
      </c>
      <c r="AO111" s="69" cm="1">
        <f t="array" ref="AO111">SUMPRODUCT((AC111:AI111&gt;=$N$8)*(AC111:AI111 &lt;= $N$9)*(TEXT(AC111:AI111,"yyyy-mm")=AL111)*(AC112:AI112 = "★"))</f>
        <v>0</v>
      </c>
      <c r="AP111" s="68"/>
      <c r="AQ111" s="19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3"/>
    </row>
    <row r="112" spans="10:55" s="8" customFormat="1" ht="19.5" customHeight="1" thickBot="1" x14ac:dyDescent="0.5">
      <c r="J112" s="86"/>
      <c r="K112" s="135" t="str">
        <f t="shared" ref="K112" si="394">IF(U112&gt;=0.285,"OK","NG")</f>
        <v>NG</v>
      </c>
      <c r="L112" s="136"/>
      <c r="M112" s="144"/>
      <c r="N112" s="144"/>
      <c r="O112" s="144"/>
      <c r="P112" s="144"/>
      <c r="Q112" s="144"/>
      <c r="R112" s="145"/>
      <c r="S112" s="146"/>
      <c r="T112" s="135">
        <f t="shared" ref="T112" si="395">COUNTIF(M112:S112,"●")</f>
        <v>0</v>
      </c>
      <c r="U112" s="147">
        <f t="shared" ref="U112" si="396">IF(COUNTA(M112:S112)=0,-1,IF(OR(COUNTIF(M112:S112,"▲")&gt;6,AND(M111&lt;$N$9,$N$9&lt;S111)),0.285,IF(T111+T112=0,0,T112/(T112+T111))))</f>
        <v>-1</v>
      </c>
      <c r="V112" s="135" t="str">
        <f>TEXT(S111,"YYYY-MM")</f>
        <v>2027-04</v>
      </c>
      <c r="W112" s="140" cm="1">
        <f t="array" ref="W112">IF(V112=V111,0,SUMPRODUCT((M111:S111&gt;=$N$8)*(M111:S111 &lt;= $N$9)*(TEXT(M111:S111,"yyyy-mm")=V112)*(M112:S112 = "●")))</f>
        <v>0</v>
      </c>
      <c r="X112" s="140" cm="1">
        <f t="array" ref="X112">IF(V112=V111,0,SUMPRODUCT((M111:S111&gt;=$N$8)*(M111:S111 &lt;= $N$9)*(TEXT(M111:S111,"yyyy-mm")=V112)*(M112:S112 = "▲")))</f>
        <v>0</v>
      </c>
      <c r="Y112" s="140" cm="1">
        <f t="array" ref="Y112">IF(V112=V111,0,SUMPRODUCT((M111:S111&gt;=$N$8)*(M111:S111 &lt;= $N$9)*(TEXT(M111:S111,"yyyy-mm")=V112)*(M112:S112 = "★")))</f>
        <v>0</v>
      </c>
      <c r="Z112" s="135"/>
      <c r="AA112" s="135" t="str">
        <f t="shared" ref="AA112" si="397">IF(AK112&gt;=0.285,"OK","NG")</f>
        <v>NG</v>
      </c>
      <c r="AB112" s="136"/>
      <c r="AC112" s="144"/>
      <c r="AD112" s="144"/>
      <c r="AE112" s="144"/>
      <c r="AF112" s="144"/>
      <c r="AG112" s="144"/>
      <c r="AH112" s="145"/>
      <c r="AI112" s="146"/>
      <c r="AJ112" s="68">
        <f t="shared" ref="AJ112" si="398">COUNTIF(AC112:AI112,"●")</f>
        <v>0</v>
      </c>
      <c r="AK112" s="70">
        <f t="shared" ref="AK112" si="399">IF(COUNTA(AC112:AI112)=0,-1,IF(OR(COUNTIF(AC112:AI112,"▲")&gt;6,AND(AC111&lt;$N$9,$N$9&lt;AI111)),0.285,IF(AJ111+AJ112=0,0,AJ112/(AJ112+AJ111))))</f>
        <v>-1</v>
      </c>
      <c r="AL112" s="68" t="str">
        <f>TEXT(AI111,"YYYY-MM")</f>
        <v>2027-08</v>
      </c>
      <c r="AM112" s="69" cm="1">
        <f t="array" ref="AM112">IF(AL112=AL111,0,SUMPRODUCT((AC111:AI111&gt;=$N$8)*(AC111:AI111 &lt;= $N$9)*(TEXT(AC111:AI111,"yyyy-mm")=AL112)*(AC112:AI112 = "●")))</f>
        <v>0</v>
      </c>
      <c r="AN112" s="69" cm="1">
        <f t="array" ref="AN112">IF(AL112=AL111,0,SUMPRODUCT((AC111:AI111&gt;=$N$8)*(AC111:AI111 &lt;= $N$9)*(TEXT(AC111:AI111,"yyyy-mm")=AL112)*(AC112:AI112 = "▲")))</f>
        <v>0</v>
      </c>
      <c r="AO112" s="69" cm="1">
        <f t="array" ref="AO112">IF(AL112=AL111,0,SUMPRODUCT((AC111:AI111&gt;=$N$8)*(AC111:AI111 &lt;= $N$9)*(TEXT(AC111:AI111,"yyyy-mm")=AL112)*(AC112:AI112 = "★")))</f>
        <v>0</v>
      </c>
      <c r="AP112" s="68"/>
      <c r="AQ112" s="19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3"/>
    </row>
    <row r="113" spans="10:55" s="8" customFormat="1" ht="19.5" customHeight="1" x14ac:dyDescent="0.45">
      <c r="J113" s="86"/>
      <c r="K113" s="135"/>
      <c r="L113" s="132">
        <v>77</v>
      </c>
      <c r="M113" s="141">
        <f>S111+1</f>
        <v>46482</v>
      </c>
      <c r="N113" s="141">
        <f t="shared" ref="N113:S113" si="400">M113+1</f>
        <v>46483</v>
      </c>
      <c r="O113" s="141">
        <f t="shared" si="400"/>
        <v>46484</v>
      </c>
      <c r="P113" s="141">
        <f t="shared" si="400"/>
        <v>46485</v>
      </c>
      <c r="Q113" s="141">
        <f t="shared" si="400"/>
        <v>46486</v>
      </c>
      <c r="R113" s="142">
        <f t="shared" si="400"/>
        <v>46487</v>
      </c>
      <c r="S113" s="143">
        <f t="shared" si="400"/>
        <v>46488</v>
      </c>
      <c r="T113" s="135">
        <f t="shared" ref="T113" si="401">COUNTIF(M114:S114,"★")</f>
        <v>0</v>
      </c>
      <c r="U113" s="135"/>
      <c r="V113" s="135" t="str">
        <f>TEXT(M113,"YYYY-MM")</f>
        <v>2027-04</v>
      </c>
      <c r="W113" s="140" cm="1">
        <f t="array" ref="W113">SUMPRODUCT((M113:S113&gt;=$N$8)*(M113:S113 &lt;= $N$9)*(TEXT(M113:S113,"yyyy-mm")=V113)*(M114:S114 = "●"))</f>
        <v>0</v>
      </c>
      <c r="X113" s="140" cm="1">
        <f t="array" ref="X113">SUMPRODUCT((R113:S113&gt;=$N$8)*(R113:S113 &lt;= $N$9)*(TEXT(R113:S113,"yyyy-mm")=V113)*(R114:S114 = "▲"))</f>
        <v>0</v>
      </c>
      <c r="Y113" s="140" cm="1">
        <f t="array" ref="Y113">SUMPRODUCT((M113:S113&gt;=$N$8)*(M113:S113 &lt;= $N$9)*(TEXT(M113:S113,"yyyy-mm")=V113)*(M114:S114 = "★"))</f>
        <v>0</v>
      </c>
      <c r="Z113" s="135"/>
      <c r="AA113" s="135"/>
      <c r="AB113" s="132">
        <v>98</v>
      </c>
      <c r="AC113" s="141">
        <f>AI111+1</f>
        <v>46629</v>
      </c>
      <c r="AD113" s="141">
        <f t="shared" ref="AD113:AI113" si="402">AC113+1</f>
        <v>46630</v>
      </c>
      <c r="AE113" s="141">
        <f t="shared" si="402"/>
        <v>46631</v>
      </c>
      <c r="AF113" s="141">
        <f t="shared" si="402"/>
        <v>46632</v>
      </c>
      <c r="AG113" s="141">
        <f t="shared" si="402"/>
        <v>46633</v>
      </c>
      <c r="AH113" s="142">
        <f t="shared" si="402"/>
        <v>46634</v>
      </c>
      <c r="AI113" s="143">
        <f t="shared" si="402"/>
        <v>46635</v>
      </c>
      <c r="AJ113" s="68">
        <f t="shared" ref="AJ113" si="403">COUNTIF(AC114:AI114,"★")</f>
        <v>0</v>
      </c>
      <c r="AK113" s="68"/>
      <c r="AL113" s="68" t="str">
        <f>TEXT(AC113,"YYYY-MM")</f>
        <v>2027-08</v>
      </c>
      <c r="AM113" s="69" cm="1">
        <f t="array" ref="AM113">SUMPRODUCT((AC113:AI113&gt;=$N$8)*(AC113:AI113 &lt;= $N$9)*(TEXT(AC113:AI113,"yyyy-mm")=AL113)*(AC114:AI114 = "●"))</f>
        <v>0</v>
      </c>
      <c r="AN113" s="69" cm="1">
        <f t="array" ref="AN113">SUMPRODUCT((AH113:AI113&gt;=$N$8)*(AH113:AI113 &lt;= $N$9)*(TEXT(AH113:AI113,"yyyy-mm")=AL113)*(AH114:AI114 = "▲"))</f>
        <v>0</v>
      </c>
      <c r="AO113" s="69" cm="1">
        <f t="array" ref="AO113">SUMPRODUCT((AC113:AI113&gt;=$N$8)*(AC113:AI113 &lt;= $N$9)*(TEXT(AC113:AI113,"yyyy-mm")=AL113)*(AC114:AI114 = "★"))</f>
        <v>0</v>
      </c>
      <c r="AP113" s="68"/>
      <c r="AQ113" s="19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3"/>
    </row>
    <row r="114" spans="10:55" s="8" customFormat="1" ht="19.5" customHeight="1" thickBot="1" x14ac:dyDescent="0.5">
      <c r="J114" s="86"/>
      <c r="K114" s="135" t="str">
        <f t="shared" ref="K114" si="404">IF(U114&gt;=0.285,"OK","NG")</f>
        <v>NG</v>
      </c>
      <c r="L114" s="136"/>
      <c r="M114" s="144"/>
      <c r="N114" s="144"/>
      <c r="O114" s="144"/>
      <c r="P114" s="144"/>
      <c r="Q114" s="144"/>
      <c r="R114" s="145"/>
      <c r="S114" s="146"/>
      <c r="T114" s="135">
        <f t="shared" ref="T114" si="405">COUNTIF(M114:S114,"●")</f>
        <v>0</v>
      </c>
      <c r="U114" s="147">
        <f t="shared" ref="U114" si="406">IF(COUNTA(M114:S114)=0,-1,IF(OR(COUNTIF(M114:S114,"▲")&gt;6,AND(M113&lt;$N$9,$N$9&lt;S113)),0.285,IF(T113+T114=0,0,T114/(T114+T113))))</f>
        <v>-1</v>
      </c>
      <c r="V114" s="135" t="str">
        <f>TEXT(S113,"YYYY-MM")</f>
        <v>2027-04</v>
      </c>
      <c r="W114" s="140" cm="1">
        <f t="array" ref="W114">IF(V114=V113,0,SUMPRODUCT((M113:S113&gt;=$N$8)*(M113:S113 &lt;= $N$9)*(TEXT(M113:S113,"yyyy-mm")=V114)*(M114:S114 = "●")))</f>
        <v>0</v>
      </c>
      <c r="X114" s="140" cm="1">
        <f t="array" ref="X114">IF(V114=V113,0,SUMPRODUCT((M113:S113&gt;=$N$8)*(M113:S113 &lt;= $N$9)*(TEXT(M113:S113,"yyyy-mm")=V114)*(M114:S114 = "▲")))</f>
        <v>0</v>
      </c>
      <c r="Y114" s="140" cm="1">
        <f t="array" ref="Y114">IF(V114=V113,0,SUMPRODUCT((M113:S113&gt;=$N$8)*(M113:S113 &lt;= $N$9)*(TEXT(M113:S113,"yyyy-mm")=V114)*(M114:S114 = "★")))</f>
        <v>0</v>
      </c>
      <c r="Z114" s="135"/>
      <c r="AA114" s="135" t="str">
        <f t="shared" ref="AA114" si="407">IF(AK114&gt;=0.285,"OK","NG")</f>
        <v>NG</v>
      </c>
      <c r="AB114" s="136"/>
      <c r="AC114" s="144"/>
      <c r="AD114" s="144"/>
      <c r="AE114" s="144"/>
      <c r="AF114" s="144"/>
      <c r="AG114" s="144"/>
      <c r="AH114" s="145"/>
      <c r="AI114" s="146"/>
      <c r="AJ114" s="68">
        <f t="shared" ref="AJ114" si="408">COUNTIF(AC114:AI114,"●")</f>
        <v>0</v>
      </c>
      <c r="AK114" s="70">
        <f t="shared" ref="AK114" si="409">IF(COUNTA(AC114:AI114)=0,-1,IF(OR(COUNTIF(AC114:AI114,"▲")&gt;6,AND(AC113&lt;$N$9,$N$9&lt;AI113)),0.285,IF(AJ113+AJ114=0,0,AJ114/(AJ114+AJ113))))</f>
        <v>-1</v>
      </c>
      <c r="AL114" s="68" t="str">
        <f>TEXT(AI113,"YYYY-MM")</f>
        <v>2027-09</v>
      </c>
      <c r="AM114" s="69" cm="1">
        <f t="array" ref="AM114">IF(AL114=AL113,0,SUMPRODUCT((AC113:AI113&gt;=$N$8)*(AC113:AI113 &lt;= $N$9)*(TEXT(AC113:AI113,"yyyy-mm")=AL114)*(AC114:AI114 = "●")))</f>
        <v>0</v>
      </c>
      <c r="AN114" s="69" cm="1">
        <f t="array" ref="AN114">IF(AL114=AL113,0,SUMPRODUCT((AC113:AI113&gt;=$N$8)*(AC113:AI113 &lt;= $N$9)*(TEXT(AC113:AI113,"yyyy-mm")=AL114)*(AC114:AI114 = "▲")))</f>
        <v>0</v>
      </c>
      <c r="AO114" s="69" cm="1">
        <f t="array" ref="AO114">IF(AL114=AL113,0,SUMPRODUCT((AC113:AI113&gt;=$N$8)*(AC113:AI113 &lt;= $N$9)*(TEXT(AC113:AI113,"yyyy-mm")=AL114)*(AC114:AI114 = "★")))</f>
        <v>0</v>
      </c>
      <c r="AP114" s="68"/>
      <c r="AQ114" s="19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3"/>
    </row>
    <row r="115" spans="10:55" s="8" customFormat="1" ht="19.5" customHeight="1" x14ac:dyDescent="0.45">
      <c r="J115" s="86"/>
      <c r="K115" s="135"/>
      <c r="L115" s="132">
        <v>78</v>
      </c>
      <c r="M115" s="141">
        <f>S113+1</f>
        <v>46489</v>
      </c>
      <c r="N115" s="141">
        <f t="shared" ref="N115:S115" si="410">M115+1</f>
        <v>46490</v>
      </c>
      <c r="O115" s="141">
        <f t="shared" si="410"/>
        <v>46491</v>
      </c>
      <c r="P115" s="141">
        <f t="shared" si="410"/>
        <v>46492</v>
      </c>
      <c r="Q115" s="141">
        <f t="shared" si="410"/>
        <v>46493</v>
      </c>
      <c r="R115" s="142">
        <f t="shared" si="410"/>
        <v>46494</v>
      </c>
      <c r="S115" s="143">
        <f t="shared" si="410"/>
        <v>46495</v>
      </c>
      <c r="T115" s="135">
        <f t="shared" ref="T115" si="411">COUNTIF(M116:S116,"★")</f>
        <v>0</v>
      </c>
      <c r="U115" s="135"/>
      <c r="V115" s="135" t="str">
        <f>TEXT(M115,"YYYY-MM")</f>
        <v>2027-04</v>
      </c>
      <c r="W115" s="140" cm="1">
        <f t="array" ref="W115">SUMPRODUCT((M115:S115&gt;=$N$8)*(M115:S115 &lt;= $N$9)*(TEXT(M115:S115,"yyyy-mm")=V115)*(M116:S116 = "●"))</f>
        <v>0</v>
      </c>
      <c r="X115" s="140" cm="1">
        <f t="array" ref="X115">SUMPRODUCT((R115:S115&gt;=$N$8)*(R115:S115 &lt;= $N$9)*(TEXT(R115:S115,"yyyy-mm")=V115)*(R116:S116 = "▲"))</f>
        <v>0</v>
      </c>
      <c r="Y115" s="140" cm="1">
        <f t="array" ref="Y115">SUMPRODUCT((M115:S115&gt;=$N$8)*(M115:S115 &lt;= $N$9)*(TEXT(M115:S115,"yyyy-mm")=V115)*(M116:S116 = "★"))</f>
        <v>0</v>
      </c>
      <c r="Z115" s="135"/>
      <c r="AA115" s="135"/>
      <c r="AB115" s="132">
        <v>99</v>
      </c>
      <c r="AC115" s="141">
        <f>AI113+1</f>
        <v>46636</v>
      </c>
      <c r="AD115" s="141">
        <f t="shared" ref="AD115:AI115" si="412">AC115+1</f>
        <v>46637</v>
      </c>
      <c r="AE115" s="141">
        <f t="shared" si="412"/>
        <v>46638</v>
      </c>
      <c r="AF115" s="141">
        <f t="shared" si="412"/>
        <v>46639</v>
      </c>
      <c r="AG115" s="141">
        <f t="shared" si="412"/>
        <v>46640</v>
      </c>
      <c r="AH115" s="142">
        <f t="shared" si="412"/>
        <v>46641</v>
      </c>
      <c r="AI115" s="143">
        <f t="shared" si="412"/>
        <v>46642</v>
      </c>
      <c r="AJ115" s="68">
        <f t="shared" ref="AJ115" si="413">COUNTIF(AC116:AI116,"★")</f>
        <v>0</v>
      </c>
      <c r="AK115" s="68"/>
      <c r="AL115" s="68" t="str">
        <f>TEXT(AC115,"YYYY-MM")</f>
        <v>2027-09</v>
      </c>
      <c r="AM115" s="69" cm="1">
        <f t="array" ref="AM115">SUMPRODUCT((AC115:AI115&gt;=$N$8)*(AC115:AI115 &lt;= $N$9)*(TEXT(AC115:AI115,"yyyy-mm")=AL115)*(AC116:AI116 = "●"))</f>
        <v>0</v>
      </c>
      <c r="AN115" s="69" cm="1">
        <f t="array" ref="AN115">SUMPRODUCT((AH115:AI115&gt;=$N$8)*(AH115:AI115 &lt;= $N$9)*(TEXT(AH115:AI115,"yyyy-mm")=AL115)*(AH116:AI116 = "▲"))</f>
        <v>0</v>
      </c>
      <c r="AO115" s="69" cm="1">
        <f t="array" ref="AO115">SUMPRODUCT((AC115:AI115&gt;=$N$8)*(AC115:AI115 &lt;= $N$9)*(TEXT(AC115:AI115,"yyyy-mm")=AL115)*(AC116:AI116 = "★"))</f>
        <v>0</v>
      </c>
      <c r="AP115" s="68"/>
      <c r="AQ115" s="19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3"/>
    </row>
    <row r="116" spans="10:55" s="8" customFormat="1" ht="19.5" customHeight="1" thickBot="1" x14ac:dyDescent="0.5">
      <c r="J116" s="86"/>
      <c r="K116" s="135" t="str">
        <f t="shared" ref="K116" si="414">IF(U116&gt;=0.285,"OK","NG")</f>
        <v>NG</v>
      </c>
      <c r="L116" s="136"/>
      <c r="M116" s="144"/>
      <c r="N116" s="144"/>
      <c r="O116" s="144"/>
      <c r="P116" s="144"/>
      <c r="Q116" s="144"/>
      <c r="R116" s="145"/>
      <c r="S116" s="146"/>
      <c r="T116" s="135">
        <f t="shared" ref="T116" si="415">COUNTIF(M116:S116,"●")</f>
        <v>0</v>
      </c>
      <c r="U116" s="147">
        <f t="shared" ref="U116" si="416">IF(COUNTA(M116:S116)=0,-1,IF(OR(COUNTIF(M116:S116,"▲")&gt;6,AND(M115&lt;$N$9,$N$9&lt;S115)),0.285,IF(T115+T116=0,0,T116/(T116+T115))))</f>
        <v>-1</v>
      </c>
      <c r="V116" s="135" t="str">
        <f>TEXT(S115,"YYYY-MM")</f>
        <v>2027-04</v>
      </c>
      <c r="W116" s="140" cm="1">
        <f t="array" ref="W116">IF(V116=V115,0,SUMPRODUCT((M115:S115&gt;=$N$8)*(M115:S115 &lt;= $N$9)*(TEXT(M115:S115,"yyyy-mm")=V116)*(M116:S116 = "●")))</f>
        <v>0</v>
      </c>
      <c r="X116" s="140" cm="1">
        <f t="array" ref="X116">IF(V116=V115,0,SUMPRODUCT((M115:S115&gt;=$N$8)*(M115:S115 &lt;= $N$9)*(TEXT(M115:S115,"yyyy-mm")=V116)*(M116:S116 = "▲")))</f>
        <v>0</v>
      </c>
      <c r="Y116" s="140" cm="1">
        <f t="array" ref="Y116">IF(V116=V115,0,SUMPRODUCT((M115:S115&gt;=$N$8)*(M115:S115 &lt;= $N$9)*(TEXT(M115:S115,"yyyy-mm")=V116)*(M116:S116 = "★")))</f>
        <v>0</v>
      </c>
      <c r="Z116" s="135"/>
      <c r="AA116" s="135" t="str">
        <f t="shared" ref="AA116" si="417">IF(AK116&gt;=0.285,"OK","NG")</f>
        <v>NG</v>
      </c>
      <c r="AB116" s="136"/>
      <c r="AC116" s="144"/>
      <c r="AD116" s="144"/>
      <c r="AE116" s="144"/>
      <c r="AF116" s="144"/>
      <c r="AG116" s="144"/>
      <c r="AH116" s="145"/>
      <c r="AI116" s="146"/>
      <c r="AJ116" s="68">
        <f t="shared" ref="AJ116" si="418">COUNTIF(AC116:AI116,"●")</f>
        <v>0</v>
      </c>
      <c r="AK116" s="70">
        <f t="shared" ref="AK116" si="419">IF(COUNTA(AC116:AI116)=0,-1,IF(OR(COUNTIF(AC116:AI116,"▲")&gt;6,AND(AC115&lt;$N$9,$N$9&lt;AI115)),0.285,IF(AJ115+AJ116=0,0,AJ116/(AJ116+AJ115))))</f>
        <v>-1</v>
      </c>
      <c r="AL116" s="68" t="str">
        <f>TEXT(AI115,"YYYY-MM")</f>
        <v>2027-09</v>
      </c>
      <c r="AM116" s="69" cm="1">
        <f t="array" ref="AM116">IF(AL116=AL115,0,SUMPRODUCT((AC115:AI115&gt;=$N$8)*(AC115:AI115 &lt;= $N$9)*(TEXT(AC115:AI115,"yyyy-mm")=AL116)*(AC116:AI116 = "●")))</f>
        <v>0</v>
      </c>
      <c r="AN116" s="69" cm="1">
        <f t="array" ref="AN116">IF(AL116=AL115,0,SUMPRODUCT((AC115:AI115&gt;=$N$8)*(AC115:AI115 &lt;= $N$9)*(TEXT(AC115:AI115,"yyyy-mm")=AL116)*(AC116:AI116 = "▲")))</f>
        <v>0</v>
      </c>
      <c r="AO116" s="69" cm="1">
        <f t="array" ref="AO116">IF(AL116=AL115,0,SUMPRODUCT((AC115:AI115&gt;=$N$8)*(AC115:AI115 &lt;= $N$9)*(TEXT(AC115:AI115,"yyyy-mm")=AL116)*(AC116:AI116 = "★")))</f>
        <v>0</v>
      </c>
      <c r="AP116" s="68"/>
      <c r="AQ116" s="19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3"/>
    </row>
    <row r="117" spans="10:55" s="8" customFormat="1" ht="19.5" customHeight="1" x14ac:dyDescent="0.45">
      <c r="J117" s="86"/>
      <c r="K117" s="135"/>
      <c r="L117" s="132">
        <v>79</v>
      </c>
      <c r="M117" s="141">
        <f>S115+1</f>
        <v>46496</v>
      </c>
      <c r="N117" s="141">
        <f t="shared" ref="N117:S117" si="420">M117+1</f>
        <v>46497</v>
      </c>
      <c r="O117" s="141">
        <f t="shared" si="420"/>
        <v>46498</v>
      </c>
      <c r="P117" s="141">
        <f t="shared" si="420"/>
        <v>46499</v>
      </c>
      <c r="Q117" s="141">
        <f t="shared" si="420"/>
        <v>46500</v>
      </c>
      <c r="R117" s="142">
        <f t="shared" si="420"/>
        <v>46501</v>
      </c>
      <c r="S117" s="143">
        <f t="shared" si="420"/>
        <v>46502</v>
      </c>
      <c r="T117" s="135">
        <f t="shared" ref="T117" si="421">COUNTIF(M118:S118,"★")</f>
        <v>0</v>
      </c>
      <c r="U117" s="135"/>
      <c r="V117" s="135" t="str">
        <f>TEXT(M117,"YYYY-MM")</f>
        <v>2027-04</v>
      </c>
      <c r="W117" s="140" cm="1">
        <f t="array" ref="W117">SUMPRODUCT((M117:S117&gt;=$N$8)*(M117:S117 &lt;= $N$9)*(TEXT(M117:S117,"yyyy-mm")=V117)*(M118:S118 = "●"))</f>
        <v>0</v>
      </c>
      <c r="X117" s="140" cm="1">
        <f t="array" ref="X117">SUMPRODUCT((R117:S117&gt;=$N$8)*(R117:S117 &lt;= $N$9)*(TEXT(R117:S117,"yyyy-mm")=V117)*(R118:S118 = "▲"))</f>
        <v>0</v>
      </c>
      <c r="Y117" s="140" cm="1">
        <f t="array" ref="Y117">SUMPRODUCT((M117:S117&gt;=$N$8)*(M117:S117 &lt;= $N$9)*(TEXT(M117:S117,"yyyy-mm")=V117)*(M118:S118 = "★"))</f>
        <v>0</v>
      </c>
      <c r="Z117" s="135"/>
      <c r="AA117" s="135"/>
      <c r="AB117" s="132">
        <v>100</v>
      </c>
      <c r="AC117" s="141">
        <f>AI115+1</f>
        <v>46643</v>
      </c>
      <c r="AD117" s="141">
        <f t="shared" ref="AD117:AI117" si="422">AC117+1</f>
        <v>46644</v>
      </c>
      <c r="AE117" s="141">
        <f t="shared" si="422"/>
        <v>46645</v>
      </c>
      <c r="AF117" s="141">
        <f t="shared" si="422"/>
        <v>46646</v>
      </c>
      <c r="AG117" s="141">
        <f t="shared" si="422"/>
        <v>46647</v>
      </c>
      <c r="AH117" s="142">
        <f t="shared" si="422"/>
        <v>46648</v>
      </c>
      <c r="AI117" s="143">
        <f t="shared" si="422"/>
        <v>46649</v>
      </c>
      <c r="AJ117" s="68">
        <f t="shared" ref="AJ117" si="423">COUNTIF(AC118:AI118,"★")</f>
        <v>0</v>
      </c>
      <c r="AK117" s="68"/>
      <c r="AL117" s="68" t="str">
        <f>TEXT(AC117,"YYYY-MM")</f>
        <v>2027-09</v>
      </c>
      <c r="AM117" s="69" cm="1">
        <f t="array" ref="AM117">SUMPRODUCT((AC117:AI117&gt;=$N$8)*(AC117:AI117 &lt;= $N$9)*(TEXT(AC117:AI117,"yyyy-mm")=AL117)*(AC118:AI118 = "●"))</f>
        <v>0</v>
      </c>
      <c r="AN117" s="69" cm="1">
        <f t="array" ref="AN117">SUMPRODUCT((AH117:AI117&gt;=$N$8)*(AH117:AI117 &lt;= $N$9)*(TEXT(AH117:AI117,"yyyy-mm")=AL117)*(AH118:AI118 = "▲"))</f>
        <v>0</v>
      </c>
      <c r="AO117" s="69" cm="1">
        <f t="array" ref="AO117">SUMPRODUCT((AC117:AI117&gt;=$N$8)*(AC117:AI117 &lt;= $N$9)*(TEXT(AC117:AI117,"yyyy-mm")=AL117)*(AC118:AI118 = "★"))</f>
        <v>0</v>
      </c>
      <c r="AP117" s="68"/>
      <c r="AQ117" s="19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3"/>
    </row>
    <row r="118" spans="10:55" s="8" customFormat="1" ht="19.5" customHeight="1" thickBot="1" x14ac:dyDescent="0.5">
      <c r="J118" s="86"/>
      <c r="K118" s="135" t="str">
        <f t="shared" ref="K118" si="424">IF(U118&gt;=0.285,"OK","NG")</f>
        <v>NG</v>
      </c>
      <c r="L118" s="136"/>
      <c r="M118" s="144"/>
      <c r="N118" s="144"/>
      <c r="O118" s="144"/>
      <c r="P118" s="144"/>
      <c r="Q118" s="144"/>
      <c r="R118" s="145"/>
      <c r="S118" s="146"/>
      <c r="T118" s="135">
        <f t="shared" ref="T118" si="425">COUNTIF(M118:S118,"●")</f>
        <v>0</v>
      </c>
      <c r="U118" s="147">
        <f t="shared" ref="U118" si="426">IF(COUNTA(M118:S118)=0,-1,IF(OR(COUNTIF(M118:S118,"▲")&gt;6,AND(M117&lt;$N$9,$N$9&lt;S117)),0.285,IF(T117+T118=0,0,T118/(T118+T117))))</f>
        <v>-1</v>
      </c>
      <c r="V118" s="135" t="str">
        <f>TEXT(S117,"YYYY-MM")</f>
        <v>2027-04</v>
      </c>
      <c r="W118" s="140" cm="1">
        <f t="array" ref="W118">IF(V118=V117,0,SUMPRODUCT((M117:S117&gt;=$N$8)*(M117:S117 &lt;= $N$9)*(TEXT(M117:S117,"yyyy-mm")=V118)*(M118:S118 = "●")))</f>
        <v>0</v>
      </c>
      <c r="X118" s="140" cm="1">
        <f t="array" ref="X118">IF(V118=V117,0,SUMPRODUCT((M117:S117&gt;=$N$8)*(M117:S117 &lt;= $N$9)*(TEXT(M117:S117,"yyyy-mm")=V118)*(M118:S118 = "▲")))</f>
        <v>0</v>
      </c>
      <c r="Y118" s="140" cm="1">
        <f t="array" ref="Y118">IF(V118=V117,0,SUMPRODUCT((M117:S117&gt;=$N$8)*(M117:S117 &lt;= $N$9)*(TEXT(M117:S117,"yyyy-mm")=V118)*(M118:S118 = "★")))</f>
        <v>0</v>
      </c>
      <c r="Z118" s="135"/>
      <c r="AA118" s="135" t="str">
        <f t="shared" ref="AA118" si="427">IF(AK118&gt;=0.285,"OK","NG")</f>
        <v>NG</v>
      </c>
      <c r="AB118" s="136"/>
      <c r="AC118" s="144"/>
      <c r="AD118" s="144"/>
      <c r="AE118" s="144"/>
      <c r="AF118" s="144"/>
      <c r="AG118" s="144"/>
      <c r="AH118" s="145"/>
      <c r="AI118" s="146"/>
      <c r="AJ118" s="68">
        <f t="shared" ref="AJ118" si="428">COUNTIF(AC118:AI118,"●")</f>
        <v>0</v>
      </c>
      <c r="AK118" s="70">
        <f t="shared" ref="AK118" si="429">IF(COUNTA(AC118:AI118)=0,-1,IF(OR(COUNTIF(AC118:AI118,"▲")&gt;6,AND(AC117&lt;$N$9,$N$9&lt;AI117)),0.285,IF(AJ117+AJ118=0,0,AJ118/(AJ118+AJ117))))</f>
        <v>-1</v>
      </c>
      <c r="AL118" s="68" t="str">
        <f>TEXT(AI117,"YYYY-MM")</f>
        <v>2027-09</v>
      </c>
      <c r="AM118" s="69" cm="1">
        <f t="array" ref="AM118">IF(AL118=AL117,0,SUMPRODUCT((AC117:AI117&gt;=$N$8)*(AC117:AI117 &lt;= $N$9)*(TEXT(AC117:AI117,"yyyy-mm")=AL118)*(AC118:AI118 = "●")))</f>
        <v>0</v>
      </c>
      <c r="AN118" s="69" cm="1">
        <f t="array" ref="AN118">IF(AL118=AL117,0,SUMPRODUCT((AC117:AI117&gt;=$N$8)*(AC117:AI117 &lt;= $N$9)*(TEXT(AC117:AI117,"yyyy-mm")=AL118)*(AC118:AI118 = "▲")))</f>
        <v>0</v>
      </c>
      <c r="AO118" s="69" cm="1">
        <f t="array" ref="AO118">IF(AL118=AL117,0,SUMPRODUCT((AC117:AI117&gt;=$N$8)*(AC117:AI117 &lt;= $N$9)*(TEXT(AC117:AI117,"yyyy-mm")=AL118)*(AC118:AI118 = "★")))</f>
        <v>0</v>
      </c>
      <c r="AP118" s="68"/>
      <c r="AQ118" s="19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3"/>
    </row>
    <row r="119" spans="10:55" s="8" customFormat="1" ht="19.5" customHeight="1" x14ac:dyDescent="0.45">
      <c r="J119" s="86"/>
      <c r="K119" s="135"/>
      <c r="L119" s="132">
        <v>80</v>
      </c>
      <c r="M119" s="141">
        <f>S117+1</f>
        <v>46503</v>
      </c>
      <c r="N119" s="141">
        <f t="shared" ref="N119:S119" si="430">M119+1</f>
        <v>46504</v>
      </c>
      <c r="O119" s="141">
        <f t="shared" si="430"/>
        <v>46505</v>
      </c>
      <c r="P119" s="141">
        <f t="shared" si="430"/>
        <v>46506</v>
      </c>
      <c r="Q119" s="141">
        <f t="shared" si="430"/>
        <v>46507</v>
      </c>
      <c r="R119" s="142">
        <f t="shared" si="430"/>
        <v>46508</v>
      </c>
      <c r="S119" s="143">
        <f t="shared" si="430"/>
        <v>46509</v>
      </c>
      <c r="T119" s="135">
        <f t="shared" ref="T119" si="431">COUNTIF(M120:S120,"★")</f>
        <v>0</v>
      </c>
      <c r="U119" s="135"/>
      <c r="V119" s="135" t="str">
        <f>TEXT(M119,"YYYY-MM")</f>
        <v>2027-04</v>
      </c>
      <c r="W119" s="140" cm="1">
        <f t="array" ref="W119">SUMPRODUCT((M119:S119&gt;=$N$8)*(M119:S119 &lt;= $N$9)*(TEXT(M119:S119,"yyyy-mm")=V119)*(M120:S120 = "●"))</f>
        <v>0</v>
      </c>
      <c r="X119" s="140" cm="1">
        <f t="array" ref="X119">SUMPRODUCT((R119:S119&gt;=$N$8)*(R119:S119 &lt;= $N$9)*(TEXT(R119:S119,"yyyy-mm")=V119)*(R120:S120 = "▲"))</f>
        <v>0</v>
      </c>
      <c r="Y119" s="140" cm="1">
        <f t="array" ref="Y119">SUMPRODUCT((M119:S119&gt;=$N$8)*(M119:S119 &lt;= $N$9)*(TEXT(M119:S119,"yyyy-mm")=V119)*(M120:S120 = "★"))</f>
        <v>0</v>
      </c>
      <c r="Z119" s="135"/>
      <c r="AA119" s="135"/>
      <c r="AB119" s="132">
        <v>101</v>
      </c>
      <c r="AC119" s="141">
        <f>AI117+1</f>
        <v>46650</v>
      </c>
      <c r="AD119" s="141">
        <f t="shared" ref="AD119:AI119" si="432">AC119+1</f>
        <v>46651</v>
      </c>
      <c r="AE119" s="141">
        <f t="shared" si="432"/>
        <v>46652</v>
      </c>
      <c r="AF119" s="141">
        <f t="shared" si="432"/>
        <v>46653</v>
      </c>
      <c r="AG119" s="141">
        <f t="shared" si="432"/>
        <v>46654</v>
      </c>
      <c r="AH119" s="142">
        <f t="shared" si="432"/>
        <v>46655</v>
      </c>
      <c r="AI119" s="143">
        <f t="shared" si="432"/>
        <v>46656</v>
      </c>
      <c r="AJ119" s="68">
        <f t="shared" ref="AJ119" si="433">COUNTIF(AC120:AI120,"★")</f>
        <v>0</v>
      </c>
      <c r="AK119" s="68"/>
      <c r="AL119" s="68" t="str">
        <f>TEXT(AC119,"YYYY-MM")</f>
        <v>2027-09</v>
      </c>
      <c r="AM119" s="69" cm="1">
        <f t="array" ref="AM119">SUMPRODUCT((AC119:AI119&gt;=$N$8)*(AC119:AI119 &lt;= $N$9)*(TEXT(AC119:AI119,"yyyy-mm")=AL119)*(AC120:AI120 = "●"))</f>
        <v>0</v>
      </c>
      <c r="AN119" s="69" cm="1">
        <f t="array" ref="AN119">SUMPRODUCT((AH119:AI119&gt;=$N$8)*(AH119:AI119 &lt;= $N$9)*(TEXT(AH119:AI119,"yyyy-mm")=AL119)*(AH120:AI120 = "▲"))</f>
        <v>0</v>
      </c>
      <c r="AO119" s="69" cm="1">
        <f t="array" ref="AO119">SUMPRODUCT((AC119:AI119&gt;=$N$8)*(AC119:AI119 &lt;= $N$9)*(TEXT(AC119:AI119,"yyyy-mm")=AL119)*(AC120:AI120 = "★"))</f>
        <v>0</v>
      </c>
      <c r="AP119" s="68"/>
      <c r="AQ119" s="19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3"/>
    </row>
    <row r="120" spans="10:55" s="8" customFormat="1" ht="19.5" customHeight="1" thickBot="1" x14ac:dyDescent="0.5">
      <c r="J120" s="86"/>
      <c r="K120" s="135" t="str">
        <f t="shared" ref="K120" si="434">IF(U120&gt;=0.285,"OK","NG")</f>
        <v>NG</v>
      </c>
      <c r="L120" s="136"/>
      <c r="M120" s="144"/>
      <c r="N120" s="144"/>
      <c r="O120" s="144"/>
      <c r="P120" s="144"/>
      <c r="Q120" s="144"/>
      <c r="R120" s="145"/>
      <c r="S120" s="146"/>
      <c r="T120" s="135">
        <f t="shared" ref="T120" si="435">COUNTIF(M120:S120,"●")</f>
        <v>0</v>
      </c>
      <c r="U120" s="147">
        <f t="shared" ref="U120" si="436">IF(COUNTA(M120:S120)=0,-1,IF(OR(COUNTIF(M120:S120,"▲")&gt;6,AND(M119&lt;$N$9,$N$9&lt;S119)),0.285,IF(T119+T120=0,0,T120/(T120+T119))))</f>
        <v>-1</v>
      </c>
      <c r="V120" s="135" t="str">
        <f>TEXT(S119,"YYYY-MM")</f>
        <v>2027-05</v>
      </c>
      <c r="W120" s="140" cm="1">
        <f t="array" ref="W120">IF(V120=V119,0,SUMPRODUCT((M119:S119&gt;=$N$8)*(M119:S119 &lt;= $N$9)*(TEXT(M119:S119,"yyyy-mm")=V120)*(M120:S120 = "●")))</f>
        <v>0</v>
      </c>
      <c r="X120" s="140" cm="1">
        <f t="array" ref="X120">IF(V120=V119,0,SUMPRODUCT((M119:S119&gt;=$N$8)*(M119:S119 &lt;= $N$9)*(TEXT(M119:S119,"yyyy-mm")=V120)*(M120:S120 = "▲")))</f>
        <v>0</v>
      </c>
      <c r="Y120" s="140" cm="1">
        <f t="array" ref="Y120">IF(V120=V119,0,SUMPRODUCT((M119:S119&gt;=$N$8)*(M119:S119 &lt;= $N$9)*(TEXT(M119:S119,"yyyy-mm")=V120)*(M120:S120 = "★")))</f>
        <v>0</v>
      </c>
      <c r="Z120" s="135"/>
      <c r="AA120" s="135" t="str">
        <f t="shared" ref="AA120" si="437">IF(AK120&gt;=0.285,"OK","NG")</f>
        <v>NG</v>
      </c>
      <c r="AB120" s="136"/>
      <c r="AC120" s="144"/>
      <c r="AD120" s="144"/>
      <c r="AE120" s="144"/>
      <c r="AF120" s="144"/>
      <c r="AG120" s="144"/>
      <c r="AH120" s="145"/>
      <c r="AI120" s="146"/>
      <c r="AJ120" s="68">
        <f t="shared" ref="AJ120" si="438">COUNTIF(AC120:AI120,"●")</f>
        <v>0</v>
      </c>
      <c r="AK120" s="70">
        <f t="shared" ref="AK120" si="439">IF(COUNTA(AC120:AI120)=0,-1,IF(OR(COUNTIF(AC120:AI120,"▲")&gt;6,AND(AC119&lt;$N$9,$N$9&lt;AI119)),0.285,IF(AJ119+AJ120=0,0,AJ120/(AJ120+AJ119))))</f>
        <v>-1</v>
      </c>
      <c r="AL120" s="68" t="str">
        <f>TEXT(AI119,"YYYY-MM")</f>
        <v>2027-09</v>
      </c>
      <c r="AM120" s="69" cm="1">
        <f t="array" ref="AM120">IF(AL120=AL119,0,SUMPRODUCT((AC119:AI119&gt;=$N$8)*(AC119:AI119 &lt;= $N$9)*(TEXT(AC119:AI119,"yyyy-mm")=AL120)*(AC120:AI120 = "●")))</f>
        <v>0</v>
      </c>
      <c r="AN120" s="69" cm="1">
        <f t="array" ref="AN120">IF(AL120=AL119,0,SUMPRODUCT((AC119:AI119&gt;=$N$8)*(AC119:AI119 &lt;= $N$9)*(TEXT(AC119:AI119,"yyyy-mm")=AL120)*(AC120:AI120 = "▲")))</f>
        <v>0</v>
      </c>
      <c r="AO120" s="69" cm="1">
        <f t="array" ref="AO120">IF(AL120=AL119,0,SUMPRODUCT((AC119:AI119&gt;=$N$8)*(AC119:AI119 &lt;= $N$9)*(TEXT(AC119:AI119,"yyyy-mm")=AL120)*(AC120:AI120 = "★")))</f>
        <v>0</v>
      </c>
      <c r="AP120" s="68"/>
      <c r="AQ120" s="19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3"/>
    </row>
    <row r="121" spans="10:55" s="8" customFormat="1" ht="19.5" customHeight="1" x14ac:dyDescent="0.45">
      <c r="J121" s="86"/>
      <c r="K121" s="135"/>
      <c r="L121" s="132">
        <v>81</v>
      </c>
      <c r="M121" s="141">
        <f>S119+1</f>
        <v>46510</v>
      </c>
      <c r="N121" s="141">
        <f t="shared" ref="N121:S121" si="440">M121+1</f>
        <v>46511</v>
      </c>
      <c r="O121" s="141">
        <f t="shared" si="440"/>
        <v>46512</v>
      </c>
      <c r="P121" s="141">
        <f t="shared" si="440"/>
        <v>46513</v>
      </c>
      <c r="Q121" s="141">
        <f t="shared" si="440"/>
        <v>46514</v>
      </c>
      <c r="R121" s="142">
        <f t="shared" si="440"/>
        <v>46515</v>
      </c>
      <c r="S121" s="143">
        <f t="shared" si="440"/>
        <v>46516</v>
      </c>
      <c r="T121" s="135">
        <f t="shared" ref="T121" si="441">COUNTIF(M122:S122,"★")</f>
        <v>0</v>
      </c>
      <c r="U121" s="135"/>
      <c r="V121" s="135" t="str">
        <f>TEXT(M121,"YYYY-MM")</f>
        <v>2027-05</v>
      </c>
      <c r="W121" s="140" cm="1">
        <f t="array" ref="W121">SUMPRODUCT((M121:S121&gt;=$N$8)*(M121:S121 &lt;= $N$9)*(TEXT(M121:S121,"yyyy-mm")=V121)*(M122:S122 = "●"))</f>
        <v>0</v>
      </c>
      <c r="X121" s="140" cm="1">
        <f t="array" ref="X121">SUMPRODUCT((R121:S121&gt;=$N$8)*(R121:S121 &lt;= $N$9)*(TEXT(R121:S121,"yyyy-mm")=V121)*(R122:S122 = "▲"))</f>
        <v>0</v>
      </c>
      <c r="Y121" s="140" cm="1">
        <f t="array" ref="Y121">SUMPRODUCT((M121:S121&gt;=$N$8)*(M121:S121 &lt;= $N$9)*(TEXT(M121:S121,"yyyy-mm")=V121)*(M122:S122 = "★"))</f>
        <v>0</v>
      </c>
      <c r="Z121" s="135"/>
      <c r="AA121" s="135"/>
      <c r="AB121" s="132">
        <v>102</v>
      </c>
      <c r="AC121" s="141">
        <f>AI119+1</f>
        <v>46657</v>
      </c>
      <c r="AD121" s="141">
        <f t="shared" ref="AD121:AI121" si="442">AC121+1</f>
        <v>46658</v>
      </c>
      <c r="AE121" s="141">
        <f t="shared" si="442"/>
        <v>46659</v>
      </c>
      <c r="AF121" s="141">
        <f t="shared" si="442"/>
        <v>46660</v>
      </c>
      <c r="AG121" s="141">
        <f t="shared" si="442"/>
        <v>46661</v>
      </c>
      <c r="AH121" s="142">
        <f t="shared" si="442"/>
        <v>46662</v>
      </c>
      <c r="AI121" s="143">
        <f t="shared" si="442"/>
        <v>46663</v>
      </c>
      <c r="AJ121" s="68">
        <f t="shared" ref="AJ121" si="443">COUNTIF(AC122:AI122,"★")</f>
        <v>0</v>
      </c>
      <c r="AK121" s="68"/>
      <c r="AL121" s="68" t="str">
        <f>TEXT(AC121,"YYYY-MM")</f>
        <v>2027-09</v>
      </c>
      <c r="AM121" s="69" cm="1">
        <f t="array" ref="AM121">SUMPRODUCT((AC121:AI121&gt;=$N$8)*(AC121:AI121 &lt;= $N$9)*(TEXT(AC121:AI121,"yyyy-mm")=AL121)*(AC122:AI122 = "●"))</f>
        <v>0</v>
      </c>
      <c r="AN121" s="69" cm="1">
        <f t="array" ref="AN121">SUMPRODUCT((AH121:AI121&gt;=$N$8)*(AH121:AI121 &lt;= $N$9)*(TEXT(AH121:AI121,"yyyy-mm")=AL121)*(AH122:AI122 = "▲"))</f>
        <v>0</v>
      </c>
      <c r="AO121" s="69" cm="1">
        <f t="array" ref="AO121">SUMPRODUCT((AC121:AI121&gt;=$N$8)*(AC121:AI121 &lt;= $N$9)*(TEXT(AC121:AI121,"yyyy-mm")=AL121)*(AC122:AI122 = "★"))</f>
        <v>0</v>
      </c>
      <c r="AP121" s="68"/>
      <c r="AQ121" s="19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3"/>
    </row>
    <row r="122" spans="10:55" s="8" customFormat="1" ht="19.5" customHeight="1" thickBot="1" x14ac:dyDescent="0.5">
      <c r="J122" s="86"/>
      <c r="K122" s="135" t="str">
        <f t="shared" ref="K122" si="444">IF(U122&gt;=0.285,"OK","NG")</f>
        <v>NG</v>
      </c>
      <c r="L122" s="136"/>
      <c r="M122" s="144"/>
      <c r="N122" s="144"/>
      <c r="O122" s="144"/>
      <c r="P122" s="144"/>
      <c r="Q122" s="144"/>
      <c r="R122" s="145"/>
      <c r="S122" s="146"/>
      <c r="T122" s="135">
        <f t="shared" ref="T122" si="445">COUNTIF(M122:S122,"●")</f>
        <v>0</v>
      </c>
      <c r="U122" s="147">
        <f t="shared" ref="U122" si="446">IF(COUNTA(M122:S122)=0,-1,IF(OR(COUNTIF(M122:S122,"▲")&gt;6,AND(M121&lt;$N$9,$N$9&lt;S121)),0.285,IF(T121+T122=0,0,T122/(T122+T121))))</f>
        <v>-1</v>
      </c>
      <c r="V122" s="135" t="str">
        <f>TEXT(S121,"YYYY-MM")</f>
        <v>2027-05</v>
      </c>
      <c r="W122" s="140" cm="1">
        <f t="array" ref="W122">IF(V122=V121,0,SUMPRODUCT((M121:S121&gt;=$N$8)*(M121:S121 &lt;= $N$9)*(TEXT(M121:S121,"yyyy-mm")=V122)*(M122:S122 = "●")))</f>
        <v>0</v>
      </c>
      <c r="X122" s="140" cm="1">
        <f t="array" ref="X122">IF(V122=V121,0,SUMPRODUCT((M121:S121&gt;=$N$8)*(M121:S121 &lt;= $N$9)*(TEXT(M121:S121,"yyyy-mm")=V122)*(M122:S122 = "▲")))</f>
        <v>0</v>
      </c>
      <c r="Y122" s="140" cm="1">
        <f t="array" ref="Y122">IF(V122=V121,0,SUMPRODUCT((M121:S121&gt;=$N$8)*(M121:S121 &lt;= $N$9)*(TEXT(M121:S121,"yyyy-mm")=V122)*(M122:S122 = "★")))</f>
        <v>0</v>
      </c>
      <c r="Z122" s="135"/>
      <c r="AA122" s="135" t="str">
        <f t="shared" ref="AA122" si="447">IF(AK122&gt;=0.285,"OK","NG")</f>
        <v>NG</v>
      </c>
      <c r="AB122" s="136"/>
      <c r="AC122" s="144"/>
      <c r="AD122" s="144"/>
      <c r="AE122" s="144"/>
      <c r="AF122" s="144"/>
      <c r="AG122" s="144"/>
      <c r="AH122" s="145"/>
      <c r="AI122" s="146"/>
      <c r="AJ122" s="68">
        <f t="shared" ref="AJ122" si="448">COUNTIF(AC122:AI122,"●")</f>
        <v>0</v>
      </c>
      <c r="AK122" s="70">
        <f t="shared" ref="AK122" si="449">IF(COUNTA(AC122:AI122)=0,-1,IF(OR(COUNTIF(AC122:AI122,"▲")&gt;6,AND(AC121&lt;$N$9,$N$9&lt;AI121)),0.285,IF(AJ121+AJ122=0,0,AJ122/(AJ122+AJ121))))</f>
        <v>-1</v>
      </c>
      <c r="AL122" s="68" t="str">
        <f>TEXT(AI121,"YYYY-MM")</f>
        <v>2027-10</v>
      </c>
      <c r="AM122" s="69" cm="1">
        <f t="array" ref="AM122">IF(AL122=AL121,0,SUMPRODUCT((AC121:AI121&gt;=$N$8)*(AC121:AI121 &lt;= $N$9)*(TEXT(AC121:AI121,"yyyy-mm")=AL122)*(AC122:AI122 = "●")))</f>
        <v>0</v>
      </c>
      <c r="AN122" s="69" cm="1">
        <f t="array" ref="AN122">IF(AL122=AL121,0,SUMPRODUCT((AC121:AI121&gt;=$N$8)*(AC121:AI121 &lt;= $N$9)*(TEXT(AC121:AI121,"yyyy-mm")=AL122)*(AC122:AI122 = "▲")))</f>
        <v>0</v>
      </c>
      <c r="AO122" s="69" cm="1">
        <f t="array" ref="AO122">IF(AL122=AL121,0,SUMPRODUCT((AC121:AI121&gt;=$N$8)*(AC121:AI121 &lt;= $N$9)*(TEXT(AC121:AI121,"yyyy-mm")=AL122)*(AC122:AI122 = "★")))</f>
        <v>0</v>
      </c>
      <c r="AP122" s="68"/>
      <c r="AQ122" s="19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3"/>
    </row>
    <row r="123" spans="10:55" s="8" customFormat="1" ht="19.5" customHeight="1" x14ac:dyDescent="0.45">
      <c r="J123" s="86"/>
      <c r="K123" s="135"/>
      <c r="L123" s="132">
        <v>82</v>
      </c>
      <c r="M123" s="141">
        <f>S121+1</f>
        <v>46517</v>
      </c>
      <c r="N123" s="141">
        <f t="shared" ref="N123:S123" si="450">M123+1</f>
        <v>46518</v>
      </c>
      <c r="O123" s="141">
        <f t="shared" si="450"/>
        <v>46519</v>
      </c>
      <c r="P123" s="141">
        <f t="shared" si="450"/>
        <v>46520</v>
      </c>
      <c r="Q123" s="141">
        <f t="shared" si="450"/>
        <v>46521</v>
      </c>
      <c r="R123" s="142">
        <f t="shared" si="450"/>
        <v>46522</v>
      </c>
      <c r="S123" s="143">
        <f t="shared" si="450"/>
        <v>46523</v>
      </c>
      <c r="T123" s="135">
        <f t="shared" ref="T123" si="451">COUNTIF(M124:S124,"★")</f>
        <v>0</v>
      </c>
      <c r="U123" s="135"/>
      <c r="V123" s="135" t="str">
        <f>TEXT(M123,"YYYY-MM")</f>
        <v>2027-05</v>
      </c>
      <c r="W123" s="140" cm="1">
        <f t="array" ref="W123">SUMPRODUCT((M123:S123&gt;=$N$8)*(M123:S123 &lt;= $N$9)*(TEXT(M123:S123,"yyyy-mm")=V123)*(M124:S124 = "●"))</f>
        <v>0</v>
      </c>
      <c r="X123" s="140" cm="1">
        <f t="array" ref="X123">SUMPRODUCT((R123:S123&gt;=$N$8)*(R123:S123 &lt;= $N$9)*(TEXT(R123:S123,"yyyy-mm")=V123)*(R124:S124 = "▲"))</f>
        <v>0</v>
      </c>
      <c r="Y123" s="140" cm="1">
        <f t="array" ref="Y123">SUMPRODUCT((M123:S123&gt;=$N$8)*(M123:S123 &lt;= $N$9)*(TEXT(M123:S123,"yyyy-mm")=V123)*(M124:S124 = "★"))</f>
        <v>0</v>
      </c>
      <c r="Z123" s="135"/>
      <c r="AA123" s="135"/>
      <c r="AB123" s="132">
        <v>103</v>
      </c>
      <c r="AC123" s="141">
        <f>AI121+1</f>
        <v>46664</v>
      </c>
      <c r="AD123" s="141">
        <f t="shared" ref="AD123:AI123" si="452">AC123+1</f>
        <v>46665</v>
      </c>
      <c r="AE123" s="141">
        <f t="shared" si="452"/>
        <v>46666</v>
      </c>
      <c r="AF123" s="141">
        <f t="shared" si="452"/>
        <v>46667</v>
      </c>
      <c r="AG123" s="141">
        <f t="shared" si="452"/>
        <v>46668</v>
      </c>
      <c r="AH123" s="142">
        <f t="shared" si="452"/>
        <v>46669</v>
      </c>
      <c r="AI123" s="143">
        <f t="shared" si="452"/>
        <v>46670</v>
      </c>
      <c r="AJ123" s="68">
        <f t="shared" ref="AJ123" si="453">COUNTIF(AC124:AI124,"★")</f>
        <v>0</v>
      </c>
      <c r="AK123" s="68"/>
      <c r="AL123" s="68" t="str">
        <f>TEXT(AC123,"YYYY-MM")</f>
        <v>2027-10</v>
      </c>
      <c r="AM123" s="69" cm="1">
        <f t="array" ref="AM123">SUMPRODUCT((AC123:AI123&gt;=$N$8)*(AC123:AI123 &lt;= $N$9)*(TEXT(AC123:AI123,"yyyy-mm")=AL123)*(AC124:AI124 = "●"))</f>
        <v>0</v>
      </c>
      <c r="AN123" s="69" cm="1">
        <f t="array" ref="AN123">SUMPRODUCT((AH123:AI123&gt;=$N$8)*(AH123:AI123 &lt;= $N$9)*(TEXT(AH123:AI123,"yyyy-mm")=AL123)*(AH124:AI124 = "▲"))</f>
        <v>0</v>
      </c>
      <c r="AO123" s="69" cm="1">
        <f t="array" ref="AO123">SUMPRODUCT((AC123:AI123&gt;=$N$8)*(AC123:AI123 &lt;= $N$9)*(TEXT(AC123:AI123,"yyyy-mm")=AL123)*(AC124:AI124 = "★"))</f>
        <v>0</v>
      </c>
      <c r="AP123" s="68"/>
      <c r="AQ123" s="19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3"/>
    </row>
    <row r="124" spans="10:55" s="8" customFormat="1" ht="19.5" customHeight="1" thickBot="1" x14ac:dyDescent="0.5">
      <c r="J124" s="86"/>
      <c r="K124" s="135" t="str">
        <f t="shared" ref="K124" si="454">IF(U124&gt;=0.285,"OK","NG")</f>
        <v>NG</v>
      </c>
      <c r="L124" s="136"/>
      <c r="M124" s="144"/>
      <c r="N124" s="144"/>
      <c r="O124" s="144"/>
      <c r="P124" s="144"/>
      <c r="Q124" s="144"/>
      <c r="R124" s="145"/>
      <c r="S124" s="146"/>
      <c r="T124" s="135">
        <f t="shared" ref="T124" si="455">COUNTIF(M124:S124,"●")</f>
        <v>0</v>
      </c>
      <c r="U124" s="147">
        <f t="shared" ref="U124" si="456">IF(COUNTA(M124:S124)=0,-1,IF(OR(COUNTIF(M124:S124,"▲")&gt;6,AND(M123&lt;$N$9,$N$9&lt;S123)),0.285,IF(T123+T124=0,0,T124/(T124+T123))))</f>
        <v>-1</v>
      </c>
      <c r="V124" s="135" t="str">
        <f>TEXT(S123,"YYYY-MM")</f>
        <v>2027-05</v>
      </c>
      <c r="W124" s="140" cm="1">
        <f t="array" ref="W124">IF(V124=V123,0,SUMPRODUCT((M123:S123&gt;=$N$8)*(M123:S123 &lt;= $N$9)*(TEXT(M123:S123,"yyyy-mm")=V124)*(M124:S124 = "●")))</f>
        <v>0</v>
      </c>
      <c r="X124" s="140" cm="1">
        <f t="array" ref="X124">IF(V124=V123,0,SUMPRODUCT((M123:S123&gt;=$N$8)*(M123:S123 &lt;= $N$9)*(TEXT(M123:S123,"yyyy-mm")=V124)*(M124:S124 = "▲")))</f>
        <v>0</v>
      </c>
      <c r="Y124" s="140" cm="1">
        <f t="array" ref="Y124">IF(V124=V123,0,SUMPRODUCT((M123:S123&gt;=$N$8)*(M123:S123 &lt;= $N$9)*(TEXT(M123:S123,"yyyy-mm")=V124)*(M124:S124 = "★")))</f>
        <v>0</v>
      </c>
      <c r="Z124" s="135"/>
      <c r="AA124" s="135" t="str">
        <f t="shared" ref="AA124" si="457">IF(AK124&gt;=0.285,"OK","NG")</f>
        <v>NG</v>
      </c>
      <c r="AB124" s="136"/>
      <c r="AC124" s="144"/>
      <c r="AD124" s="144"/>
      <c r="AE124" s="144"/>
      <c r="AF124" s="144"/>
      <c r="AG124" s="144"/>
      <c r="AH124" s="145"/>
      <c r="AI124" s="146"/>
      <c r="AJ124" s="68">
        <f t="shared" ref="AJ124" si="458">COUNTIF(AC124:AI124,"●")</f>
        <v>0</v>
      </c>
      <c r="AK124" s="70">
        <f t="shared" ref="AK124" si="459">IF(COUNTA(AC124:AI124)=0,-1,IF(OR(COUNTIF(AC124:AI124,"▲")&gt;6,AND(AC123&lt;$N$9,$N$9&lt;AI123)),0.285,IF(AJ123+AJ124=0,0,AJ124/(AJ124+AJ123))))</f>
        <v>-1</v>
      </c>
      <c r="AL124" s="68" t="str">
        <f>TEXT(AI123,"YYYY-MM")</f>
        <v>2027-10</v>
      </c>
      <c r="AM124" s="69" cm="1">
        <f t="array" ref="AM124">IF(AL124=AL123,0,SUMPRODUCT((AC123:AI123&gt;=$N$8)*(AC123:AI123 &lt;= $N$9)*(TEXT(AC123:AI123,"yyyy-mm")=AL124)*(AC124:AI124 = "●")))</f>
        <v>0</v>
      </c>
      <c r="AN124" s="69" cm="1">
        <f t="array" ref="AN124">IF(AL124=AL123,0,SUMPRODUCT((AC123:AI123&gt;=$N$8)*(AC123:AI123 &lt;= $N$9)*(TEXT(AC123:AI123,"yyyy-mm")=AL124)*(AC124:AI124 = "▲")))</f>
        <v>0</v>
      </c>
      <c r="AO124" s="69" cm="1">
        <f t="array" ref="AO124">IF(AL124=AL123,0,SUMPRODUCT((AC123:AI123&gt;=$N$8)*(AC123:AI123 &lt;= $N$9)*(TEXT(AC123:AI123,"yyyy-mm")=AL124)*(AC124:AI124 = "★")))</f>
        <v>0</v>
      </c>
      <c r="AP124" s="68"/>
      <c r="AQ124" s="19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3"/>
    </row>
    <row r="125" spans="10:55" s="8" customFormat="1" ht="19.5" customHeight="1" x14ac:dyDescent="0.45">
      <c r="J125" s="86"/>
      <c r="K125" s="135"/>
      <c r="L125" s="132">
        <v>83</v>
      </c>
      <c r="M125" s="141">
        <f>S123+1</f>
        <v>46524</v>
      </c>
      <c r="N125" s="141">
        <f t="shared" ref="N125:S125" si="460">M125+1</f>
        <v>46525</v>
      </c>
      <c r="O125" s="141">
        <f t="shared" si="460"/>
        <v>46526</v>
      </c>
      <c r="P125" s="141">
        <f t="shared" si="460"/>
        <v>46527</v>
      </c>
      <c r="Q125" s="141">
        <f t="shared" si="460"/>
        <v>46528</v>
      </c>
      <c r="R125" s="142">
        <f t="shared" si="460"/>
        <v>46529</v>
      </c>
      <c r="S125" s="143">
        <f t="shared" si="460"/>
        <v>46530</v>
      </c>
      <c r="T125" s="135">
        <f t="shared" ref="T125" si="461">COUNTIF(M126:S126,"★")</f>
        <v>0</v>
      </c>
      <c r="U125" s="135"/>
      <c r="V125" s="135" t="str">
        <f>TEXT(M125,"YYYY-MM")</f>
        <v>2027-05</v>
      </c>
      <c r="W125" s="140" cm="1">
        <f t="array" ref="W125">SUMPRODUCT((M125:S125&gt;=$N$8)*(M125:S125 &lt;= $N$9)*(TEXT(M125:S125,"yyyy-mm")=V125)*(M126:S126 = "●"))</f>
        <v>0</v>
      </c>
      <c r="X125" s="140" cm="1">
        <f t="array" ref="X125">SUMPRODUCT((R125:S125&gt;=$N$8)*(R125:S125 &lt;= $N$9)*(TEXT(R125:S125,"yyyy-mm")=V125)*(R126:S126 = "▲"))</f>
        <v>0</v>
      </c>
      <c r="Y125" s="140" cm="1">
        <f t="array" ref="Y125">SUMPRODUCT((M125:S125&gt;=$N$8)*(M125:S125 &lt;= $N$9)*(TEXT(M125:S125,"yyyy-mm")=V125)*(M126:S126 = "★"))</f>
        <v>0</v>
      </c>
      <c r="Z125" s="135"/>
      <c r="AA125" s="135"/>
      <c r="AB125" s="132">
        <v>104</v>
      </c>
      <c r="AC125" s="141">
        <f>AI123+1</f>
        <v>46671</v>
      </c>
      <c r="AD125" s="141">
        <f t="shared" ref="AD125:AI125" si="462">AC125+1</f>
        <v>46672</v>
      </c>
      <c r="AE125" s="141">
        <f t="shared" si="462"/>
        <v>46673</v>
      </c>
      <c r="AF125" s="141">
        <f t="shared" si="462"/>
        <v>46674</v>
      </c>
      <c r="AG125" s="141">
        <f t="shared" si="462"/>
        <v>46675</v>
      </c>
      <c r="AH125" s="142">
        <f t="shared" si="462"/>
        <v>46676</v>
      </c>
      <c r="AI125" s="143">
        <f t="shared" si="462"/>
        <v>46677</v>
      </c>
      <c r="AJ125" s="68">
        <f t="shared" ref="AJ125" si="463">COUNTIF(AC126:AI126,"★")</f>
        <v>0</v>
      </c>
      <c r="AK125" s="68"/>
      <c r="AL125" s="68" t="str">
        <f>TEXT(AC125,"YYYY-MM")</f>
        <v>2027-10</v>
      </c>
      <c r="AM125" s="69" cm="1">
        <f t="array" ref="AM125">SUMPRODUCT((AC125:AI125&gt;=$N$8)*(AC125:AI125 &lt;= $N$9)*(TEXT(AC125:AI125,"yyyy-mm")=AL125)*(AC126:AI126 = "●"))</f>
        <v>0</v>
      </c>
      <c r="AN125" s="69" cm="1">
        <f t="array" ref="AN125">SUMPRODUCT((AH125:AI125&gt;=$N$8)*(AH125:AI125 &lt;= $N$9)*(TEXT(AH125:AI125,"yyyy-mm")=AL125)*(AH126:AI126 = "▲"))</f>
        <v>0</v>
      </c>
      <c r="AO125" s="69" cm="1">
        <f t="array" ref="AO125">SUMPRODUCT((AC125:AI125&gt;=$N$8)*(AC125:AI125 &lt;= $N$9)*(TEXT(AC125:AI125,"yyyy-mm")=AL125)*(AC126:AI126 = "★"))</f>
        <v>0</v>
      </c>
      <c r="AP125" s="68"/>
      <c r="AQ125" s="19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3"/>
    </row>
    <row r="126" spans="10:55" s="8" customFormat="1" ht="19.5" customHeight="1" thickBot="1" x14ac:dyDescent="0.5">
      <c r="J126" s="86"/>
      <c r="K126" s="135" t="str">
        <f t="shared" ref="K126" si="464">IF(U126&gt;=0.285,"OK","NG")</f>
        <v>NG</v>
      </c>
      <c r="L126" s="136"/>
      <c r="M126" s="144"/>
      <c r="N126" s="144"/>
      <c r="O126" s="144"/>
      <c r="P126" s="144"/>
      <c r="Q126" s="144"/>
      <c r="R126" s="145"/>
      <c r="S126" s="146"/>
      <c r="T126" s="135">
        <f t="shared" ref="T126" si="465">COUNTIF(M126:S126,"●")</f>
        <v>0</v>
      </c>
      <c r="U126" s="147">
        <f t="shared" ref="U126" si="466">IF(COUNTA(M126:S126)=0,-1,IF(OR(COUNTIF(M126:S126,"▲")&gt;6,AND(M125&lt;$N$9,$N$9&lt;S125)),0.285,IF(T125+T126=0,0,T126/(T126+T125))))</f>
        <v>-1</v>
      </c>
      <c r="V126" s="135" t="str">
        <f>TEXT(S125,"YYYY-MM")</f>
        <v>2027-05</v>
      </c>
      <c r="W126" s="140" cm="1">
        <f t="array" ref="W126">IF(V126=V125,0,SUMPRODUCT((M125:S125&gt;=$N$8)*(M125:S125 &lt;= $N$9)*(TEXT(M125:S125,"yyyy-mm")=V126)*(M126:S126 = "●")))</f>
        <v>0</v>
      </c>
      <c r="X126" s="140" cm="1">
        <f t="array" ref="X126">IF(V126=V125,0,SUMPRODUCT((M125:S125&gt;=$N$8)*(M125:S125 &lt;= $N$9)*(TEXT(M125:S125,"yyyy-mm")=V126)*(M126:S126 = "▲")))</f>
        <v>0</v>
      </c>
      <c r="Y126" s="140" cm="1">
        <f t="array" ref="Y126">IF(V126=V125,0,SUMPRODUCT((M125:S125&gt;=$N$8)*(M125:S125 &lt;= $N$9)*(TEXT(M125:S125,"yyyy-mm")=V126)*(M126:S126 = "★")))</f>
        <v>0</v>
      </c>
      <c r="Z126" s="135"/>
      <c r="AA126" s="135" t="str">
        <f t="shared" ref="AA126" si="467">IF(AK126&gt;=0.285,"OK","NG")</f>
        <v>NG</v>
      </c>
      <c r="AB126" s="136"/>
      <c r="AC126" s="144"/>
      <c r="AD126" s="144"/>
      <c r="AE126" s="144"/>
      <c r="AF126" s="144"/>
      <c r="AG126" s="144"/>
      <c r="AH126" s="145"/>
      <c r="AI126" s="146"/>
      <c r="AJ126" s="68">
        <f t="shared" ref="AJ126" si="468">COUNTIF(AC126:AI126,"●")</f>
        <v>0</v>
      </c>
      <c r="AK126" s="70">
        <f t="shared" ref="AK126" si="469">IF(COUNTA(AC126:AI126)=0,-1,IF(OR(COUNTIF(AC126:AI126,"▲")&gt;6,AND(AC125&lt;$N$9,$N$9&lt;AI125)),0.285,IF(AJ125+AJ126=0,0,AJ126/(AJ126+AJ125))))</f>
        <v>-1</v>
      </c>
      <c r="AL126" s="68" t="str">
        <f>TEXT(AI125,"YYYY-MM")</f>
        <v>2027-10</v>
      </c>
      <c r="AM126" s="69" cm="1">
        <f t="array" ref="AM126">IF(AL126=AL125,0,SUMPRODUCT((AC125:AI125&gt;=$N$8)*(AC125:AI125 &lt;= $N$9)*(TEXT(AC125:AI125,"yyyy-mm")=AL126)*(AC126:AI126 = "●")))</f>
        <v>0</v>
      </c>
      <c r="AN126" s="69" cm="1">
        <f t="array" ref="AN126">IF(AL126=AL125,0,SUMPRODUCT((AC125:AI125&gt;=$N$8)*(AC125:AI125 &lt;= $N$9)*(TEXT(AC125:AI125,"yyyy-mm")=AL126)*(AC126:AI126 = "▲")))</f>
        <v>0</v>
      </c>
      <c r="AO126" s="69" cm="1">
        <f t="array" ref="AO126">IF(AL126=AL125,0,SUMPRODUCT((AC125:AI125&gt;=$N$8)*(AC125:AI125 &lt;= $N$9)*(TEXT(AC125:AI125,"yyyy-mm")=AL126)*(AC126:AI126 = "★")))</f>
        <v>0</v>
      </c>
      <c r="AP126" s="68"/>
      <c r="AQ126" s="19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3"/>
    </row>
    <row r="127" spans="10:55" s="8" customFormat="1" ht="19.5" customHeight="1" x14ac:dyDescent="0.45">
      <c r="J127" s="86"/>
      <c r="K127" s="135"/>
      <c r="L127" s="132">
        <v>84</v>
      </c>
      <c r="M127" s="141">
        <f>S125+1</f>
        <v>46531</v>
      </c>
      <c r="N127" s="141">
        <f t="shared" ref="N127:S127" si="470">M127+1</f>
        <v>46532</v>
      </c>
      <c r="O127" s="141">
        <f t="shared" si="470"/>
        <v>46533</v>
      </c>
      <c r="P127" s="141">
        <f t="shared" si="470"/>
        <v>46534</v>
      </c>
      <c r="Q127" s="141">
        <f t="shared" si="470"/>
        <v>46535</v>
      </c>
      <c r="R127" s="142">
        <f t="shared" si="470"/>
        <v>46536</v>
      </c>
      <c r="S127" s="143">
        <f t="shared" si="470"/>
        <v>46537</v>
      </c>
      <c r="T127" s="135">
        <f t="shared" ref="T127" si="471">COUNTIF(M128:S128,"★")</f>
        <v>0</v>
      </c>
      <c r="U127" s="135"/>
      <c r="V127" s="135" t="str">
        <f>TEXT(M127,"YYYY-MM")</f>
        <v>2027-05</v>
      </c>
      <c r="W127" s="140" cm="1">
        <f t="array" ref="W127">SUMPRODUCT((M127:S127&gt;=$N$8)*(M127:S127 &lt;= $N$9)*(TEXT(M127:S127,"yyyy-mm")=V127)*(M128:S128 = "●"))</f>
        <v>0</v>
      </c>
      <c r="X127" s="140" cm="1">
        <f t="array" ref="X127">SUMPRODUCT((R127:S127&gt;=$N$8)*(R127:S127 &lt;= $N$9)*(TEXT(R127:S127,"yyyy-mm")=V127)*(R128:S128 = "▲"))</f>
        <v>0</v>
      </c>
      <c r="Y127" s="140" cm="1">
        <f t="array" ref="Y127">SUMPRODUCT((M127:S127&gt;=$N$8)*(M127:S127 &lt;= $N$9)*(TEXT(M127:S127,"yyyy-mm")=V127)*(M128:S128 = "★"))</f>
        <v>0</v>
      </c>
      <c r="Z127" s="135"/>
      <c r="AA127" s="135"/>
      <c r="AB127" s="132">
        <v>105</v>
      </c>
      <c r="AC127" s="141">
        <f>AI125+1</f>
        <v>46678</v>
      </c>
      <c r="AD127" s="141">
        <f t="shared" ref="AD127:AI127" si="472">AC127+1</f>
        <v>46679</v>
      </c>
      <c r="AE127" s="141">
        <f t="shared" si="472"/>
        <v>46680</v>
      </c>
      <c r="AF127" s="141">
        <f t="shared" si="472"/>
        <v>46681</v>
      </c>
      <c r="AG127" s="141">
        <f t="shared" si="472"/>
        <v>46682</v>
      </c>
      <c r="AH127" s="142">
        <f t="shared" si="472"/>
        <v>46683</v>
      </c>
      <c r="AI127" s="143">
        <f t="shared" si="472"/>
        <v>46684</v>
      </c>
      <c r="AJ127" s="68">
        <f t="shared" ref="AJ127" si="473">COUNTIF(AC128:AI128,"★")</f>
        <v>0</v>
      </c>
      <c r="AK127" s="68"/>
      <c r="AL127" s="68" t="str">
        <f>TEXT(AC127,"YYYY-MM")</f>
        <v>2027-10</v>
      </c>
      <c r="AM127" s="69" cm="1">
        <f t="array" ref="AM127">SUMPRODUCT((AC127:AI127&gt;=$N$8)*(AC127:AI127 &lt;= $N$9)*(TEXT(AC127:AI127,"yyyy-mm")=AL127)*(AC128:AI128 = "●"))</f>
        <v>0</v>
      </c>
      <c r="AN127" s="69" cm="1">
        <f t="array" ref="AN127">SUMPRODUCT((AH127:AI127&gt;=$N$8)*(AH127:AI127 &lt;= $N$9)*(TEXT(AH127:AI127,"yyyy-mm")=AL127)*(AH128:AI128 = "▲"))</f>
        <v>0</v>
      </c>
      <c r="AO127" s="69" cm="1">
        <f t="array" ref="AO127">SUMPRODUCT((AC127:AI127&gt;=$N$8)*(AC127:AI127 &lt;= $N$9)*(TEXT(AC127:AI127,"yyyy-mm")=AL127)*(AC128:AI128 = "★"))</f>
        <v>0</v>
      </c>
      <c r="AP127" s="68"/>
      <c r="AQ127" s="19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3"/>
    </row>
    <row r="128" spans="10:55" s="8" customFormat="1" ht="19.5" customHeight="1" thickBot="1" x14ac:dyDescent="0.5">
      <c r="J128" s="86"/>
      <c r="K128" s="135" t="str">
        <f t="shared" ref="K128" si="474">IF(U128&gt;=0.285,"OK","NG")</f>
        <v>NG</v>
      </c>
      <c r="L128" s="136"/>
      <c r="M128" s="144"/>
      <c r="N128" s="144"/>
      <c r="O128" s="144"/>
      <c r="P128" s="144"/>
      <c r="Q128" s="144"/>
      <c r="R128" s="145"/>
      <c r="S128" s="146"/>
      <c r="T128" s="135">
        <f t="shared" ref="T128" si="475">COUNTIF(M128:S128,"●")</f>
        <v>0</v>
      </c>
      <c r="U128" s="147">
        <f t="shared" ref="U128" si="476">IF(COUNTA(M128:S128)=0,-1,IF(OR(COUNTIF(M128:S128,"▲")&gt;6,AND(M127&lt;$N$9,$N$9&lt;S127)),0.285,IF(T127+T128=0,0,T128/(T128+T127))))</f>
        <v>-1</v>
      </c>
      <c r="V128" s="135" t="str">
        <f>TEXT(S127,"YYYY-MM")</f>
        <v>2027-05</v>
      </c>
      <c r="W128" s="140" cm="1">
        <f t="array" ref="W128">IF(V128=V127,0,SUMPRODUCT((M127:S127&gt;=$N$8)*(M127:S127 &lt;= $N$9)*(TEXT(M127:S127,"yyyy-mm")=V128)*(M128:S128 = "●")))</f>
        <v>0</v>
      </c>
      <c r="X128" s="140" cm="1">
        <f t="array" ref="X128">IF(V128=V127,0,SUMPRODUCT((M127:S127&gt;=$N$8)*(M127:S127 &lt;= $N$9)*(TEXT(M127:S127,"yyyy-mm")=V128)*(M128:S128 = "▲")))</f>
        <v>0</v>
      </c>
      <c r="Y128" s="140" cm="1">
        <f t="array" ref="Y128">IF(V128=V127,0,SUMPRODUCT((M127:S127&gt;=$N$8)*(M127:S127 &lt;= $N$9)*(TEXT(M127:S127,"yyyy-mm")=V128)*(M128:S128 = "★")))</f>
        <v>0</v>
      </c>
      <c r="Z128" s="135"/>
      <c r="AA128" s="135" t="str">
        <f t="shared" ref="AA128" si="477">IF(AK128&gt;=0.285,"OK","NG")</f>
        <v>NG</v>
      </c>
      <c r="AB128" s="136"/>
      <c r="AC128" s="144"/>
      <c r="AD128" s="144"/>
      <c r="AE128" s="144"/>
      <c r="AF128" s="144"/>
      <c r="AG128" s="144"/>
      <c r="AH128" s="145"/>
      <c r="AI128" s="146"/>
      <c r="AJ128" s="68">
        <f t="shared" ref="AJ128" si="478">COUNTIF(AC128:AI128,"●")</f>
        <v>0</v>
      </c>
      <c r="AK128" s="70">
        <f t="shared" ref="AK128" si="479">IF(COUNTA(AC128:AI128)=0,-1,IF(OR(COUNTIF(AC128:AI128,"▲")&gt;6,AND(AC127&lt;$N$9,$N$9&lt;AI127)),0.285,IF(AJ127+AJ128=0,0,AJ128/(AJ128+AJ127))))</f>
        <v>-1</v>
      </c>
      <c r="AL128" s="68" t="str">
        <f>TEXT(AI127,"YYYY-MM")</f>
        <v>2027-10</v>
      </c>
      <c r="AM128" s="69" cm="1">
        <f t="array" ref="AM128">IF(AL128=AL127,0,SUMPRODUCT((AC127:AI127&gt;=$N$8)*(AC127:AI127 &lt;= $N$9)*(TEXT(AC127:AI127,"yyyy-mm")=AL128)*(AC128:AI128 = "●")))</f>
        <v>0</v>
      </c>
      <c r="AN128" s="69" cm="1">
        <f t="array" ref="AN128">IF(AL128=AL127,0,SUMPRODUCT((AC127:AI127&gt;=$N$8)*(AC127:AI127 &lt;= $N$9)*(TEXT(AC127:AI127,"yyyy-mm")=AL128)*(AC128:AI128 = "▲")))</f>
        <v>0</v>
      </c>
      <c r="AO128" s="69" cm="1">
        <f t="array" ref="AO128">IF(AL128=AL127,0,SUMPRODUCT((AC127:AI127&gt;=$N$8)*(AC127:AI127 &lt;= $N$9)*(TEXT(AC127:AI127,"yyyy-mm")=AL128)*(AC128:AI128 = "★")))</f>
        <v>0</v>
      </c>
      <c r="AP128" s="68"/>
      <c r="AQ128" s="19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3"/>
    </row>
    <row r="129" spans="10:55" s="8" customFormat="1" ht="19.5" customHeight="1" x14ac:dyDescent="0.45">
      <c r="J129" s="86"/>
      <c r="K129" s="135"/>
      <c r="L129" s="132">
        <v>85</v>
      </c>
      <c r="M129" s="141">
        <f>S127+1</f>
        <v>46538</v>
      </c>
      <c r="N129" s="141">
        <f t="shared" ref="N129:S129" si="480">M129+1</f>
        <v>46539</v>
      </c>
      <c r="O129" s="141">
        <f t="shared" si="480"/>
        <v>46540</v>
      </c>
      <c r="P129" s="141">
        <f t="shared" si="480"/>
        <v>46541</v>
      </c>
      <c r="Q129" s="141">
        <f t="shared" si="480"/>
        <v>46542</v>
      </c>
      <c r="R129" s="142">
        <f t="shared" si="480"/>
        <v>46543</v>
      </c>
      <c r="S129" s="143">
        <f t="shared" si="480"/>
        <v>46544</v>
      </c>
      <c r="T129" s="135">
        <f t="shared" ref="T129" si="481">COUNTIF(M130:S130,"★")</f>
        <v>0</v>
      </c>
      <c r="U129" s="135"/>
      <c r="V129" s="135" t="str">
        <f>TEXT(M129,"YYYY-MM")</f>
        <v>2027-05</v>
      </c>
      <c r="W129" s="140" cm="1">
        <f t="array" ref="W129">SUMPRODUCT((M129:S129&gt;=$N$8)*(M129:S129 &lt;= $N$9)*(TEXT(M129:S129,"yyyy-mm")=V129)*(M130:S130 = "●"))</f>
        <v>0</v>
      </c>
      <c r="X129" s="140" cm="1">
        <f t="array" ref="X129">SUMPRODUCT((R129:S129&gt;=$N$8)*(R129:S129 &lt;= $N$9)*(TEXT(R129:S129,"yyyy-mm")=V129)*(R130:S130 = "▲"))</f>
        <v>0</v>
      </c>
      <c r="Y129" s="140" cm="1">
        <f t="array" ref="Y129">SUMPRODUCT((M129:S129&gt;=$N$8)*(M129:S129 &lt;= $N$9)*(TEXT(M129:S129,"yyyy-mm")=V129)*(M130:S130 = "★"))</f>
        <v>0</v>
      </c>
      <c r="Z129" s="135"/>
      <c r="AA129" s="135"/>
      <c r="AB129" s="132">
        <v>106</v>
      </c>
      <c r="AC129" s="141">
        <f>AI127+1</f>
        <v>46685</v>
      </c>
      <c r="AD129" s="141">
        <f t="shared" ref="AD129:AI129" si="482">AC129+1</f>
        <v>46686</v>
      </c>
      <c r="AE129" s="141">
        <f t="shared" si="482"/>
        <v>46687</v>
      </c>
      <c r="AF129" s="141">
        <f t="shared" si="482"/>
        <v>46688</v>
      </c>
      <c r="AG129" s="141">
        <f t="shared" si="482"/>
        <v>46689</v>
      </c>
      <c r="AH129" s="142">
        <f t="shared" si="482"/>
        <v>46690</v>
      </c>
      <c r="AI129" s="143">
        <f t="shared" si="482"/>
        <v>46691</v>
      </c>
      <c r="AJ129" s="68">
        <f t="shared" ref="AJ129" si="483">COUNTIF(AC130:AI130,"★")</f>
        <v>0</v>
      </c>
      <c r="AK129" s="68"/>
      <c r="AL129" s="68" t="str">
        <f>TEXT(AC129,"YYYY-MM")</f>
        <v>2027-10</v>
      </c>
      <c r="AM129" s="69" cm="1">
        <f t="array" ref="AM129">SUMPRODUCT((AC129:AI129&gt;=$N$8)*(AC129:AI129 &lt;= $N$9)*(TEXT(AC129:AI129,"yyyy-mm")=AL129)*(AC130:AI130 = "●"))</f>
        <v>0</v>
      </c>
      <c r="AN129" s="69" cm="1">
        <f t="array" ref="AN129">SUMPRODUCT((AH129:AI129&gt;=$N$8)*(AH129:AI129 &lt;= $N$9)*(TEXT(AH129:AI129,"yyyy-mm")=AL129)*(AH130:AI130 = "▲"))</f>
        <v>0</v>
      </c>
      <c r="AO129" s="69" cm="1">
        <f t="array" ref="AO129">SUMPRODUCT((AC129:AI129&gt;=$N$8)*(AC129:AI129 &lt;= $N$9)*(TEXT(AC129:AI129,"yyyy-mm")=AL129)*(AC130:AI130 = "★"))</f>
        <v>0</v>
      </c>
      <c r="AP129" s="68"/>
      <c r="AQ129" s="19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3"/>
    </row>
    <row r="130" spans="10:55" s="8" customFormat="1" ht="19.5" customHeight="1" thickBot="1" x14ac:dyDescent="0.5">
      <c r="J130" s="86"/>
      <c r="K130" s="135" t="str">
        <f t="shared" ref="K130" si="484">IF(U130&gt;=0.285,"OK","NG")</f>
        <v>NG</v>
      </c>
      <c r="L130" s="136"/>
      <c r="M130" s="144"/>
      <c r="N130" s="144"/>
      <c r="O130" s="144"/>
      <c r="P130" s="144"/>
      <c r="Q130" s="144"/>
      <c r="R130" s="145"/>
      <c r="S130" s="146"/>
      <c r="T130" s="135">
        <f t="shared" ref="T130" si="485">COUNTIF(M130:S130,"●")</f>
        <v>0</v>
      </c>
      <c r="U130" s="147">
        <f t="shared" ref="U130" si="486">IF(COUNTA(M130:S130)=0,-1,IF(OR(COUNTIF(M130:S130,"▲")&gt;6,AND(M129&lt;$N$9,$N$9&lt;S129)),0.285,IF(T129+T130=0,0,T130/(T130+T129))))</f>
        <v>-1</v>
      </c>
      <c r="V130" s="135" t="str">
        <f>TEXT(S129,"YYYY-MM")</f>
        <v>2027-06</v>
      </c>
      <c r="W130" s="140" cm="1">
        <f t="array" ref="W130">IF(V130=V129,0,SUMPRODUCT((M129:S129&gt;=$N$8)*(M129:S129 &lt;= $N$9)*(TEXT(M129:S129,"yyyy-mm")=V130)*(M130:S130 = "●")))</f>
        <v>0</v>
      </c>
      <c r="X130" s="140" cm="1">
        <f t="array" ref="X130">IF(V130=V129,0,SUMPRODUCT((M129:S129&gt;=$N$8)*(M129:S129 &lt;= $N$9)*(TEXT(M129:S129,"yyyy-mm")=V130)*(M130:S130 = "▲")))</f>
        <v>0</v>
      </c>
      <c r="Y130" s="140" cm="1">
        <f t="array" ref="Y130">IF(V130=V129,0,SUMPRODUCT((M129:S129&gt;=$N$8)*(M129:S129 &lt;= $N$9)*(TEXT(M129:S129,"yyyy-mm")=V130)*(M130:S130 = "★")))</f>
        <v>0</v>
      </c>
      <c r="Z130" s="135"/>
      <c r="AA130" s="135" t="str">
        <f t="shared" ref="AA130" si="487">IF(AK130&gt;=0.285,"OK","NG")</f>
        <v>NG</v>
      </c>
      <c r="AB130" s="136"/>
      <c r="AC130" s="144"/>
      <c r="AD130" s="144"/>
      <c r="AE130" s="144"/>
      <c r="AF130" s="144"/>
      <c r="AG130" s="144"/>
      <c r="AH130" s="145"/>
      <c r="AI130" s="146"/>
      <c r="AJ130" s="68">
        <f t="shared" ref="AJ130" si="488">COUNTIF(AC130:AI130,"●")</f>
        <v>0</v>
      </c>
      <c r="AK130" s="70">
        <f t="shared" ref="AK130" si="489">IF(COUNTA(AC130:AI130)=0,-1,IF(OR(COUNTIF(AC130:AI130,"▲")&gt;6,AND(AC129&lt;$N$9,$N$9&lt;AI129)),0.285,IF(AJ129+AJ130=0,0,AJ130/(AJ130+AJ129))))</f>
        <v>-1</v>
      </c>
      <c r="AL130" s="68" t="str">
        <f>TEXT(AI129,"YYYY-MM")</f>
        <v>2027-10</v>
      </c>
      <c r="AM130" s="69" cm="1">
        <f t="array" ref="AM130">IF(AL130=AL129,0,SUMPRODUCT((AC129:AI129&gt;=$N$8)*(AC129:AI129 &lt;= $N$9)*(TEXT(AC129:AI129,"yyyy-mm")=AL130)*(AC130:AI130 = "●")))</f>
        <v>0</v>
      </c>
      <c r="AN130" s="69" cm="1">
        <f t="array" ref="AN130">IF(AL130=AL129,0,SUMPRODUCT((AC129:AI129&gt;=$N$8)*(AC129:AI129 &lt;= $N$9)*(TEXT(AC129:AI129,"yyyy-mm")=AL130)*(AC130:AI130 = "▲")))</f>
        <v>0</v>
      </c>
      <c r="AO130" s="69" cm="1">
        <f t="array" ref="AO130">IF(AL130=AL129,0,SUMPRODUCT((AC129:AI129&gt;=$N$8)*(AC129:AI129 &lt;= $N$9)*(TEXT(AC129:AI129,"yyyy-mm")=AL130)*(AC130:AI130 = "★")))</f>
        <v>0</v>
      </c>
      <c r="AP130" s="68"/>
      <c r="AQ130" s="19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3"/>
    </row>
    <row r="131" spans="10:55" s="8" customFormat="1" ht="19.5" customHeight="1" x14ac:dyDescent="0.45">
      <c r="J131" s="86"/>
      <c r="K131" s="135"/>
      <c r="L131" s="132">
        <v>86</v>
      </c>
      <c r="M131" s="141">
        <f>S129+1</f>
        <v>46545</v>
      </c>
      <c r="N131" s="141">
        <f t="shared" ref="N131:S131" si="490">M131+1</f>
        <v>46546</v>
      </c>
      <c r="O131" s="141">
        <f t="shared" si="490"/>
        <v>46547</v>
      </c>
      <c r="P131" s="141">
        <f t="shared" si="490"/>
        <v>46548</v>
      </c>
      <c r="Q131" s="141">
        <f t="shared" si="490"/>
        <v>46549</v>
      </c>
      <c r="R131" s="142">
        <f t="shared" si="490"/>
        <v>46550</v>
      </c>
      <c r="S131" s="143">
        <f t="shared" si="490"/>
        <v>46551</v>
      </c>
      <c r="T131" s="135">
        <f t="shared" ref="T131" si="491">COUNTIF(M132:S132,"★")</f>
        <v>0</v>
      </c>
      <c r="U131" s="135"/>
      <c r="V131" s="135" t="str">
        <f>TEXT(M131,"YYYY-MM")</f>
        <v>2027-06</v>
      </c>
      <c r="W131" s="140" cm="1">
        <f t="array" ref="W131">SUMPRODUCT((M131:S131&gt;=$N$8)*(M131:S131 &lt;= $N$9)*(TEXT(M131:S131,"yyyy-mm")=V131)*(M132:S132 = "●"))</f>
        <v>0</v>
      </c>
      <c r="X131" s="140" cm="1">
        <f t="array" ref="X131">SUMPRODUCT((R131:S131&gt;=$N$8)*(R131:S131 &lt;= $N$9)*(TEXT(R131:S131,"yyyy-mm")=V131)*(R132:S132 = "▲"))</f>
        <v>0</v>
      </c>
      <c r="Y131" s="140" cm="1">
        <f t="array" ref="Y131">SUMPRODUCT((M131:S131&gt;=$N$8)*(M131:S131 &lt;= $N$9)*(TEXT(M131:S131,"yyyy-mm")=V131)*(M132:S132 = "★"))</f>
        <v>0</v>
      </c>
      <c r="Z131" s="135"/>
      <c r="AA131" s="135"/>
      <c r="AB131" s="132">
        <v>107</v>
      </c>
      <c r="AC131" s="141">
        <f>AI129+1</f>
        <v>46692</v>
      </c>
      <c r="AD131" s="141">
        <f t="shared" ref="AD131:AI131" si="492">AC131+1</f>
        <v>46693</v>
      </c>
      <c r="AE131" s="141">
        <f t="shared" si="492"/>
        <v>46694</v>
      </c>
      <c r="AF131" s="141">
        <f t="shared" si="492"/>
        <v>46695</v>
      </c>
      <c r="AG131" s="141">
        <f t="shared" si="492"/>
        <v>46696</v>
      </c>
      <c r="AH131" s="142">
        <f t="shared" si="492"/>
        <v>46697</v>
      </c>
      <c r="AI131" s="143">
        <f t="shared" si="492"/>
        <v>46698</v>
      </c>
      <c r="AJ131" s="68">
        <f t="shared" ref="AJ131" si="493">COUNTIF(AC132:AI132,"★")</f>
        <v>0</v>
      </c>
      <c r="AK131" s="68"/>
      <c r="AL131" s="68" t="str">
        <f>TEXT(AC131,"YYYY-MM")</f>
        <v>2027-11</v>
      </c>
      <c r="AM131" s="69" cm="1">
        <f t="array" ref="AM131">SUMPRODUCT((AC131:AI131&gt;=$N$8)*(AC131:AI131 &lt;= $N$9)*(TEXT(AC131:AI131,"yyyy-mm")=AL131)*(AC132:AI132 = "●"))</f>
        <v>0</v>
      </c>
      <c r="AN131" s="69" cm="1">
        <f t="array" ref="AN131">SUMPRODUCT((AH131:AI131&gt;=$N$8)*(AH131:AI131 &lt;= $N$9)*(TEXT(AH131:AI131,"yyyy-mm")=AL131)*(AH132:AI132 = "▲"))</f>
        <v>0</v>
      </c>
      <c r="AO131" s="69" cm="1">
        <f t="array" ref="AO131">SUMPRODUCT((AC131:AI131&gt;=$N$8)*(AC131:AI131 &lt;= $N$9)*(TEXT(AC131:AI131,"yyyy-mm")=AL131)*(AC132:AI132 = "★"))</f>
        <v>0</v>
      </c>
      <c r="AP131" s="68"/>
      <c r="AQ131" s="19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3"/>
    </row>
    <row r="132" spans="10:55" s="8" customFormat="1" ht="19.5" customHeight="1" thickBot="1" x14ac:dyDescent="0.5">
      <c r="J132" s="86"/>
      <c r="K132" s="135" t="str">
        <f t="shared" ref="K132" si="494">IF(U132&gt;=0.285,"OK","NG")</f>
        <v>NG</v>
      </c>
      <c r="L132" s="136"/>
      <c r="M132" s="144"/>
      <c r="N132" s="144"/>
      <c r="O132" s="144"/>
      <c r="P132" s="144"/>
      <c r="Q132" s="144"/>
      <c r="R132" s="145"/>
      <c r="S132" s="146"/>
      <c r="T132" s="135">
        <f t="shared" ref="T132" si="495">COUNTIF(M132:S132,"●")</f>
        <v>0</v>
      </c>
      <c r="U132" s="147">
        <f t="shared" ref="U132" si="496">IF(COUNTA(M132:S132)=0,-1,IF(OR(COUNTIF(M132:S132,"▲")&gt;6,AND(M131&lt;$N$9,$N$9&lt;S131)),0.285,IF(T131+T132=0,0,T132/(T132+T131))))</f>
        <v>-1</v>
      </c>
      <c r="V132" s="135" t="str">
        <f>TEXT(S131,"YYYY-MM")</f>
        <v>2027-06</v>
      </c>
      <c r="W132" s="140" cm="1">
        <f t="array" ref="W132">IF(V132=V131,0,SUMPRODUCT((M131:S131&gt;=$N$8)*(M131:S131 &lt;= $N$9)*(TEXT(M131:S131,"yyyy-mm")=V132)*(M132:S132 = "●")))</f>
        <v>0</v>
      </c>
      <c r="X132" s="140" cm="1">
        <f t="array" ref="X132">IF(V132=V131,0,SUMPRODUCT((M131:S131&gt;=$N$8)*(M131:S131 &lt;= $N$9)*(TEXT(M131:S131,"yyyy-mm")=V132)*(M132:S132 = "▲")))</f>
        <v>0</v>
      </c>
      <c r="Y132" s="140" cm="1">
        <f t="array" ref="Y132">IF(V132=V131,0,SUMPRODUCT((M131:S131&gt;=$N$8)*(M131:S131 &lt;= $N$9)*(TEXT(M131:S131,"yyyy-mm")=V132)*(M132:S132 = "★")))</f>
        <v>0</v>
      </c>
      <c r="Z132" s="135"/>
      <c r="AA132" s="135" t="str">
        <f t="shared" ref="AA132" si="497">IF(AK132&gt;=0.285,"OK","NG")</f>
        <v>NG</v>
      </c>
      <c r="AB132" s="136"/>
      <c r="AC132" s="144"/>
      <c r="AD132" s="144"/>
      <c r="AE132" s="144"/>
      <c r="AF132" s="144"/>
      <c r="AG132" s="144"/>
      <c r="AH132" s="145"/>
      <c r="AI132" s="146"/>
      <c r="AJ132" s="68">
        <f t="shared" ref="AJ132" si="498">COUNTIF(AC132:AI132,"●")</f>
        <v>0</v>
      </c>
      <c r="AK132" s="70">
        <f t="shared" ref="AK132" si="499">IF(COUNTA(AC132:AI132)=0,-1,IF(OR(COUNTIF(AC132:AI132,"▲")&gt;6,AND(AC131&lt;$N$9,$N$9&lt;AI131)),0.285,IF(AJ131+AJ132=0,0,AJ132/(AJ132+AJ131))))</f>
        <v>-1</v>
      </c>
      <c r="AL132" s="68" t="str">
        <f>TEXT(AI131,"YYYY-MM")</f>
        <v>2027-11</v>
      </c>
      <c r="AM132" s="69" cm="1">
        <f t="array" ref="AM132">IF(AL132=AL131,0,SUMPRODUCT((AC131:AI131&gt;=$N$8)*(AC131:AI131 &lt;= $N$9)*(TEXT(AC131:AI131,"yyyy-mm")=AL132)*(AC132:AI132 = "●")))</f>
        <v>0</v>
      </c>
      <c r="AN132" s="69" cm="1">
        <f t="array" ref="AN132">IF(AL132=AL131,0,SUMPRODUCT((AC131:AI131&gt;=$N$8)*(AC131:AI131 &lt;= $N$9)*(TEXT(AC131:AI131,"yyyy-mm")=AL132)*(AC132:AI132 = "▲")))</f>
        <v>0</v>
      </c>
      <c r="AO132" s="69" cm="1">
        <f t="array" ref="AO132">IF(AL132=AL131,0,SUMPRODUCT((AC131:AI131&gt;=$N$8)*(AC131:AI131 &lt;= $N$9)*(TEXT(AC131:AI131,"yyyy-mm")=AL132)*(AC132:AI132 = "★")))</f>
        <v>0</v>
      </c>
      <c r="AP132" s="68"/>
      <c r="AQ132" s="19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3"/>
    </row>
    <row r="133" spans="10:55" s="8" customFormat="1" ht="19.5" customHeight="1" x14ac:dyDescent="0.45">
      <c r="J133" s="86"/>
      <c r="K133" s="135"/>
      <c r="L133" s="132">
        <v>87</v>
      </c>
      <c r="M133" s="141">
        <f>S131+1</f>
        <v>46552</v>
      </c>
      <c r="N133" s="141">
        <f t="shared" ref="N133:S133" si="500">M133+1</f>
        <v>46553</v>
      </c>
      <c r="O133" s="141">
        <f t="shared" si="500"/>
        <v>46554</v>
      </c>
      <c r="P133" s="141">
        <f t="shared" si="500"/>
        <v>46555</v>
      </c>
      <c r="Q133" s="141">
        <f t="shared" si="500"/>
        <v>46556</v>
      </c>
      <c r="R133" s="142">
        <f t="shared" si="500"/>
        <v>46557</v>
      </c>
      <c r="S133" s="143">
        <f t="shared" si="500"/>
        <v>46558</v>
      </c>
      <c r="T133" s="135">
        <f t="shared" ref="T133" si="501">COUNTIF(M134:S134,"★")</f>
        <v>0</v>
      </c>
      <c r="U133" s="135"/>
      <c r="V133" s="135" t="str">
        <f>TEXT(M133,"YYYY-MM")</f>
        <v>2027-06</v>
      </c>
      <c r="W133" s="140" cm="1">
        <f t="array" ref="W133">SUMPRODUCT((M133:S133&gt;=$N$8)*(M133:S133 &lt;= $N$9)*(TEXT(M133:S133,"yyyy-mm")=V133)*(M134:S134 = "●"))</f>
        <v>0</v>
      </c>
      <c r="X133" s="140" cm="1">
        <f t="array" ref="X133">SUMPRODUCT((R133:S133&gt;=$N$8)*(R133:S133 &lt;= $N$9)*(TEXT(R133:S133,"yyyy-mm")=V133)*(R134:S134 = "▲"))</f>
        <v>0</v>
      </c>
      <c r="Y133" s="140" cm="1">
        <f t="array" ref="Y133">SUMPRODUCT((M133:S133&gt;=$N$8)*(M133:S133 &lt;= $N$9)*(TEXT(M133:S133,"yyyy-mm")=V133)*(M134:S134 = "★"))</f>
        <v>0</v>
      </c>
      <c r="Z133" s="135"/>
      <c r="AA133" s="135"/>
      <c r="AB133" s="132">
        <v>108</v>
      </c>
      <c r="AC133" s="141">
        <f>AI131+1</f>
        <v>46699</v>
      </c>
      <c r="AD133" s="141">
        <f t="shared" ref="AD133:AI133" si="502">AC133+1</f>
        <v>46700</v>
      </c>
      <c r="AE133" s="141">
        <f t="shared" si="502"/>
        <v>46701</v>
      </c>
      <c r="AF133" s="141">
        <f t="shared" si="502"/>
        <v>46702</v>
      </c>
      <c r="AG133" s="141">
        <f t="shared" si="502"/>
        <v>46703</v>
      </c>
      <c r="AH133" s="142">
        <f t="shared" si="502"/>
        <v>46704</v>
      </c>
      <c r="AI133" s="143">
        <f t="shared" si="502"/>
        <v>46705</v>
      </c>
      <c r="AJ133" s="68">
        <f t="shared" ref="AJ133" si="503">COUNTIF(AC134:AI134,"★")</f>
        <v>0</v>
      </c>
      <c r="AK133" s="68"/>
      <c r="AL133" s="68" t="str">
        <f>TEXT(AC133,"YYYY-MM")</f>
        <v>2027-11</v>
      </c>
      <c r="AM133" s="69" cm="1">
        <f t="array" ref="AM133">SUMPRODUCT((AC133:AI133&gt;=$N$8)*(AC133:AI133 &lt;= $N$9)*(TEXT(AC133:AI133,"yyyy-mm")=AL133)*(AC134:AI134 = "●"))</f>
        <v>0</v>
      </c>
      <c r="AN133" s="69" cm="1">
        <f t="array" ref="AN133">SUMPRODUCT((AH133:AI133&gt;=$N$8)*(AH133:AI133 &lt;= $N$9)*(TEXT(AH133:AI133,"yyyy-mm")=AL133)*(AH134:AI134 = "▲"))</f>
        <v>0</v>
      </c>
      <c r="AO133" s="69" cm="1">
        <f t="array" ref="AO133">SUMPRODUCT((AC133:AI133&gt;=$N$8)*(AC133:AI133 &lt;= $N$9)*(TEXT(AC133:AI133,"yyyy-mm")=AL133)*(AC134:AI134 = "★"))</f>
        <v>0</v>
      </c>
      <c r="AP133" s="68"/>
      <c r="AQ133" s="19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3"/>
    </row>
    <row r="134" spans="10:55" s="8" customFormat="1" ht="19.5" customHeight="1" thickBot="1" x14ac:dyDescent="0.5">
      <c r="J134" s="86"/>
      <c r="K134" s="135" t="str">
        <f t="shared" ref="K134" si="504">IF(U134&gt;=0.285,"OK","NG")</f>
        <v>NG</v>
      </c>
      <c r="L134" s="136"/>
      <c r="M134" s="144"/>
      <c r="N134" s="144"/>
      <c r="O134" s="144"/>
      <c r="P134" s="144"/>
      <c r="Q134" s="144"/>
      <c r="R134" s="145"/>
      <c r="S134" s="146"/>
      <c r="T134" s="135">
        <f t="shared" ref="T134" si="505">COUNTIF(M134:S134,"●")</f>
        <v>0</v>
      </c>
      <c r="U134" s="147">
        <f t="shared" ref="U134" si="506">IF(COUNTA(M134:S134)=0,-1,IF(OR(COUNTIF(M134:S134,"▲")&gt;6,AND(M133&lt;$N$9,$N$9&lt;S133)),0.285,IF(T133+T134=0,0,T134/(T134+T133))))</f>
        <v>-1</v>
      </c>
      <c r="V134" s="135" t="str">
        <f>TEXT(S133,"YYYY-MM")</f>
        <v>2027-06</v>
      </c>
      <c r="W134" s="140" cm="1">
        <f t="array" ref="W134">IF(V134=V133,0,SUMPRODUCT((M133:S133&gt;=$N$8)*(M133:S133 &lt;= $N$9)*(TEXT(M133:S133,"yyyy-mm")=V134)*(M134:S134 = "●")))</f>
        <v>0</v>
      </c>
      <c r="X134" s="140" cm="1">
        <f t="array" ref="X134">IF(V134=V133,0,SUMPRODUCT((M133:S133&gt;=$N$8)*(M133:S133 &lt;= $N$9)*(TEXT(M133:S133,"yyyy-mm")=V134)*(M134:S134 = "▲")))</f>
        <v>0</v>
      </c>
      <c r="Y134" s="140" cm="1">
        <f t="array" ref="Y134">IF(V134=V133,0,SUMPRODUCT((M133:S133&gt;=$N$8)*(M133:S133 &lt;= $N$9)*(TEXT(M133:S133,"yyyy-mm")=V134)*(M134:S134 = "★")))</f>
        <v>0</v>
      </c>
      <c r="Z134" s="135"/>
      <c r="AA134" s="135" t="str">
        <f t="shared" ref="AA134" si="507">IF(AK134&gt;=0.285,"OK","NG")</f>
        <v>NG</v>
      </c>
      <c r="AB134" s="136"/>
      <c r="AC134" s="144"/>
      <c r="AD134" s="144"/>
      <c r="AE134" s="144"/>
      <c r="AF134" s="144"/>
      <c r="AG134" s="144"/>
      <c r="AH134" s="145"/>
      <c r="AI134" s="146"/>
      <c r="AJ134" s="68">
        <f t="shared" ref="AJ134" si="508">COUNTIF(AC134:AI134,"●")</f>
        <v>0</v>
      </c>
      <c r="AK134" s="70">
        <f t="shared" ref="AK134" si="509">IF(COUNTA(AC134:AI134)=0,-1,IF(OR(COUNTIF(AC134:AI134,"▲")&gt;6,AND(AC133&lt;$N$9,$N$9&lt;AI133)),0.285,IF(AJ133+AJ134=0,0,AJ134/(AJ134+AJ133))))</f>
        <v>-1</v>
      </c>
      <c r="AL134" s="68" t="str">
        <f>TEXT(AI133,"YYYY-MM")</f>
        <v>2027-11</v>
      </c>
      <c r="AM134" s="69" cm="1">
        <f t="array" ref="AM134">IF(AL134=AL133,0,SUMPRODUCT((AC133:AI133&gt;=$N$8)*(AC133:AI133 &lt;= $N$9)*(TEXT(AC133:AI133,"yyyy-mm")=AL134)*(AC134:AI134 = "●")))</f>
        <v>0</v>
      </c>
      <c r="AN134" s="69" cm="1">
        <f t="array" ref="AN134">IF(AL134=AL133,0,SUMPRODUCT((AC133:AI133&gt;=$N$8)*(AC133:AI133 &lt;= $N$9)*(TEXT(AC133:AI133,"yyyy-mm")=AL134)*(AC134:AI134 = "▲")))</f>
        <v>0</v>
      </c>
      <c r="AO134" s="69" cm="1">
        <f t="array" ref="AO134">IF(AL134=AL133,0,SUMPRODUCT((AC133:AI133&gt;=$N$8)*(AC133:AI133 &lt;= $N$9)*(TEXT(AC133:AI133,"yyyy-mm")=AL134)*(AC134:AI134 = "★")))</f>
        <v>0</v>
      </c>
      <c r="AP134" s="68"/>
      <c r="AQ134" s="19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3"/>
    </row>
    <row r="135" spans="10:55" s="8" customFormat="1" ht="19.5" customHeight="1" x14ac:dyDescent="0.45">
      <c r="J135" s="86"/>
      <c r="K135" s="135"/>
      <c r="L135" s="132">
        <v>88</v>
      </c>
      <c r="M135" s="141">
        <f>S133+1</f>
        <v>46559</v>
      </c>
      <c r="N135" s="141">
        <f t="shared" ref="N135:S135" si="510">M135+1</f>
        <v>46560</v>
      </c>
      <c r="O135" s="141">
        <f t="shared" si="510"/>
        <v>46561</v>
      </c>
      <c r="P135" s="141">
        <f t="shared" si="510"/>
        <v>46562</v>
      </c>
      <c r="Q135" s="141">
        <f t="shared" si="510"/>
        <v>46563</v>
      </c>
      <c r="R135" s="142">
        <f t="shared" si="510"/>
        <v>46564</v>
      </c>
      <c r="S135" s="143">
        <f t="shared" si="510"/>
        <v>46565</v>
      </c>
      <c r="T135" s="135">
        <f t="shared" ref="T135" si="511">COUNTIF(M136:S136,"★")</f>
        <v>0</v>
      </c>
      <c r="U135" s="135"/>
      <c r="V135" s="135" t="str">
        <f>TEXT(M135,"YYYY-MM")</f>
        <v>2027-06</v>
      </c>
      <c r="W135" s="140" cm="1">
        <f t="array" ref="W135">SUMPRODUCT((M135:S135&gt;=$N$8)*(M135:S135 &lt;= $N$9)*(TEXT(M135:S135,"yyyy-mm")=V135)*(M136:S136 = "●"))</f>
        <v>0</v>
      </c>
      <c r="X135" s="140" cm="1">
        <f t="array" ref="X135">SUMPRODUCT((R135:S135&gt;=$N$8)*(R135:S135 &lt;= $N$9)*(TEXT(R135:S135,"yyyy-mm")=V135)*(R136:S136 = "▲"))</f>
        <v>0</v>
      </c>
      <c r="Y135" s="140" cm="1">
        <f t="array" ref="Y135">SUMPRODUCT((M135:S135&gt;=$N$8)*(M135:S135 &lt;= $N$9)*(TEXT(M135:S135,"yyyy-mm")=V135)*(M136:S136 = "★"))</f>
        <v>0</v>
      </c>
      <c r="Z135" s="135"/>
      <c r="AA135" s="135"/>
      <c r="AB135" s="132">
        <v>109</v>
      </c>
      <c r="AC135" s="141">
        <f>AI133+1</f>
        <v>46706</v>
      </c>
      <c r="AD135" s="141">
        <f t="shared" ref="AD135:AI135" si="512">AC135+1</f>
        <v>46707</v>
      </c>
      <c r="AE135" s="141">
        <f t="shared" si="512"/>
        <v>46708</v>
      </c>
      <c r="AF135" s="141">
        <f t="shared" si="512"/>
        <v>46709</v>
      </c>
      <c r="AG135" s="141">
        <f t="shared" si="512"/>
        <v>46710</v>
      </c>
      <c r="AH135" s="142">
        <f t="shared" si="512"/>
        <v>46711</v>
      </c>
      <c r="AI135" s="143">
        <f t="shared" si="512"/>
        <v>46712</v>
      </c>
      <c r="AJ135" s="68">
        <f t="shared" ref="AJ135" si="513">COUNTIF(AC136:AI136,"★")</f>
        <v>0</v>
      </c>
      <c r="AK135" s="68"/>
      <c r="AL135" s="68" t="str">
        <f>TEXT(AC135,"YYYY-MM")</f>
        <v>2027-11</v>
      </c>
      <c r="AM135" s="69" cm="1">
        <f t="array" ref="AM135">SUMPRODUCT((AC135:AI135&gt;=$N$8)*(AC135:AI135 &lt;= $N$9)*(TEXT(AC135:AI135,"yyyy-mm")=AL135)*(AC136:AI136 = "●"))</f>
        <v>0</v>
      </c>
      <c r="AN135" s="69" cm="1">
        <f t="array" ref="AN135">SUMPRODUCT((AH135:AI135&gt;=$N$8)*(AH135:AI135 &lt;= $N$9)*(TEXT(AH135:AI135,"yyyy-mm")=AL135)*(AH136:AI136 = "▲"))</f>
        <v>0</v>
      </c>
      <c r="AO135" s="69" cm="1">
        <f t="array" ref="AO135">SUMPRODUCT((AC135:AI135&gt;=$N$8)*(AC135:AI135 &lt;= $N$9)*(TEXT(AC135:AI135,"yyyy-mm")=AL135)*(AC136:AI136 = "★"))</f>
        <v>0</v>
      </c>
      <c r="AP135" s="68"/>
      <c r="AQ135" s="19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3"/>
    </row>
    <row r="136" spans="10:55" s="8" customFormat="1" ht="19.5" customHeight="1" thickBot="1" x14ac:dyDescent="0.5">
      <c r="J136" s="86"/>
      <c r="K136" s="135" t="str">
        <f t="shared" ref="K136" si="514">IF(U136&gt;=0.285,"OK","NG")</f>
        <v>NG</v>
      </c>
      <c r="L136" s="136"/>
      <c r="M136" s="144"/>
      <c r="N136" s="144"/>
      <c r="O136" s="144"/>
      <c r="P136" s="144"/>
      <c r="Q136" s="144"/>
      <c r="R136" s="145"/>
      <c r="S136" s="146"/>
      <c r="T136" s="135">
        <f t="shared" ref="T136" si="515">COUNTIF(M136:S136,"●")</f>
        <v>0</v>
      </c>
      <c r="U136" s="147">
        <f t="shared" ref="U136" si="516">IF(COUNTA(M136:S136)=0,-1,IF(OR(COUNTIF(M136:S136,"▲")&gt;6,AND(M135&lt;$N$9,$N$9&lt;S135)),0.285,IF(T135+T136=0,0,T136/(T136+T135))))</f>
        <v>-1</v>
      </c>
      <c r="V136" s="135" t="str">
        <f>TEXT(S135,"YYYY-MM")</f>
        <v>2027-06</v>
      </c>
      <c r="W136" s="140" cm="1">
        <f t="array" ref="W136">IF(V136=V135,0,SUMPRODUCT((M135:S135&gt;=$N$8)*(M135:S135 &lt;= $N$9)*(TEXT(M135:S135,"yyyy-mm")=V136)*(M136:S136 = "●")))</f>
        <v>0</v>
      </c>
      <c r="X136" s="140" cm="1">
        <f t="array" ref="X136">IF(V136=V135,0,SUMPRODUCT((M135:S135&gt;=$N$8)*(M135:S135 &lt;= $N$9)*(TEXT(M135:S135,"yyyy-mm")=V136)*(M136:S136 = "▲")))</f>
        <v>0</v>
      </c>
      <c r="Y136" s="140" cm="1">
        <f t="array" ref="Y136">IF(V136=V135,0,SUMPRODUCT((M135:S135&gt;=$N$8)*(M135:S135 &lt;= $N$9)*(TEXT(M135:S135,"yyyy-mm")=V136)*(M136:S136 = "★")))</f>
        <v>0</v>
      </c>
      <c r="Z136" s="135"/>
      <c r="AA136" s="135" t="str">
        <f t="shared" ref="AA136" si="517">IF(AK136&gt;=0.285,"OK","NG")</f>
        <v>NG</v>
      </c>
      <c r="AB136" s="136"/>
      <c r="AC136" s="144"/>
      <c r="AD136" s="144"/>
      <c r="AE136" s="144"/>
      <c r="AF136" s="144"/>
      <c r="AG136" s="144"/>
      <c r="AH136" s="145"/>
      <c r="AI136" s="146"/>
      <c r="AJ136" s="68">
        <f t="shared" ref="AJ136" si="518">COUNTIF(AC136:AI136,"●")</f>
        <v>0</v>
      </c>
      <c r="AK136" s="70">
        <f t="shared" ref="AK136" si="519">IF(COUNTA(AC136:AI136)=0,-1,IF(OR(COUNTIF(AC136:AI136,"▲")&gt;6,AND(AC135&lt;$N$9,$N$9&lt;AI135)),0.285,IF(AJ135+AJ136=0,0,AJ136/(AJ136+AJ135))))</f>
        <v>-1</v>
      </c>
      <c r="AL136" s="68" t="str">
        <f>TEXT(AI135,"YYYY-MM")</f>
        <v>2027-11</v>
      </c>
      <c r="AM136" s="69" cm="1">
        <f t="array" ref="AM136">IF(AL136=AL135,0,SUMPRODUCT((AC135:AI135&gt;=$N$8)*(AC135:AI135 &lt;= $N$9)*(TEXT(AC135:AI135,"yyyy-mm")=AL136)*(AC136:AI136 = "●")))</f>
        <v>0</v>
      </c>
      <c r="AN136" s="69" cm="1">
        <f t="array" ref="AN136">IF(AL136=AL135,0,SUMPRODUCT((AC135:AI135&gt;=$N$8)*(AC135:AI135 &lt;= $N$9)*(TEXT(AC135:AI135,"yyyy-mm")=AL136)*(AC136:AI136 = "▲")))</f>
        <v>0</v>
      </c>
      <c r="AO136" s="69" cm="1">
        <f t="array" ref="AO136">IF(AL136=AL135,0,SUMPRODUCT((AC135:AI135&gt;=$N$8)*(AC135:AI135 &lt;= $N$9)*(TEXT(AC135:AI135,"yyyy-mm")=AL136)*(AC136:AI136 = "★")))</f>
        <v>0</v>
      </c>
      <c r="AP136" s="68"/>
      <c r="AQ136" s="19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3"/>
    </row>
    <row r="137" spans="10:55" s="8" customFormat="1" ht="19.5" customHeight="1" x14ac:dyDescent="0.45">
      <c r="J137" s="86"/>
      <c r="K137" s="135"/>
      <c r="L137" s="132">
        <v>89</v>
      </c>
      <c r="M137" s="141">
        <f>S135+1</f>
        <v>46566</v>
      </c>
      <c r="N137" s="141">
        <f t="shared" ref="N137:S137" si="520">M137+1</f>
        <v>46567</v>
      </c>
      <c r="O137" s="141">
        <f t="shared" si="520"/>
        <v>46568</v>
      </c>
      <c r="P137" s="141">
        <f t="shared" si="520"/>
        <v>46569</v>
      </c>
      <c r="Q137" s="141">
        <f t="shared" si="520"/>
        <v>46570</v>
      </c>
      <c r="R137" s="142">
        <f t="shared" si="520"/>
        <v>46571</v>
      </c>
      <c r="S137" s="143">
        <f t="shared" si="520"/>
        <v>46572</v>
      </c>
      <c r="T137" s="135">
        <f t="shared" ref="T137" si="521">COUNTIF(M138:S138,"★")</f>
        <v>0</v>
      </c>
      <c r="U137" s="135"/>
      <c r="V137" s="135" t="str">
        <f>TEXT(M137,"YYYY-MM")</f>
        <v>2027-06</v>
      </c>
      <c r="W137" s="140" cm="1">
        <f t="array" ref="W137">SUMPRODUCT((M137:S137&gt;=$N$8)*(M137:S137 &lt;= $N$9)*(TEXT(M137:S137,"yyyy-mm")=V137)*(M138:S138 = "●"))</f>
        <v>0</v>
      </c>
      <c r="X137" s="140" cm="1">
        <f t="array" ref="X137">SUMPRODUCT((R137:S137&gt;=$N$8)*(R137:S137 &lt;= $N$9)*(TEXT(R137:S137,"yyyy-mm")=V137)*(R138:S138 = "▲"))</f>
        <v>0</v>
      </c>
      <c r="Y137" s="140" cm="1">
        <f t="array" ref="Y137">SUMPRODUCT((M137:S137&gt;=$N$8)*(M137:S137 &lt;= $N$9)*(TEXT(M137:S137,"yyyy-mm")=V137)*(M138:S138 = "★"))</f>
        <v>0</v>
      </c>
      <c r="Z137" s="135"/>
      <c r="AA137" s="135"/>
      <c r="AB137" s="132">
        <v>110</v>
      </c>
      <c r="AC137" s="141">
        <f>AI135+1</f>
        <v>46713</v>
      </c>
      <c r="AD137" s="141">
        <f t="shared" ref="AD137:AI137" si="522">AC137+1</f>
        <v>46714</v>
      </c>
      <c r="AE137" s="141">
        <f t="shared" si="522"/>
        <v>46715</v>
      </c>
      <c r="AF137" s="141">
        <f t="shared" si="522"/>
        <v>46716</v>
      </c>
      <c r="AG137" s="141">
        <f t="shared" si="522"/>
        <v>46717</v>
      </c>
      <c r="AH137" s="142">
        <f t="shared" si="522"/>
        <v>46718</v>
      </c>
      <c r="AI137" s="143">
        <f t="shared" si="522"/>
        <v>46719</v>
      </c>
      <c r="AJ137" s="68">
        <f t="shared" ref="AJ137" si="523">COUNTIF(AC138:AI138,"★")</f>
        <v>0</v>
      </c>
      <c r="AK137" s="68"/>
      <c r="AL137" s="68" t="str">
        <f>TEXT(AC137,"YYYY-MM")</f>
        <v>2027-11</v>
      </c>
      <c r="AM137" s="69" cm="1">
        <f t="array" ref="AM137">SUMPRODUCT((AC137:AI137&gt;=$N$8)*(AC137:AI137 &lt;= $N$9)*(TEXT(AC137:AI137,"yyyy-mm")=AL137)*(AC138:AI138 = "●"))</f>
        <v>0</v>
      </c>
      <c r="AN137" s="69" cm="1">
        <f t="array" ref="AN137">SUMPRODUCT((AH137:AI137&gt;=$N$8)*(AH137:AI137 &lt;= $N$9)*(TEXT(AH137:AI137,"yyyy-mm")=AL137)*(AH138:AI138 = "▲"))</f>
        <v>0</v>
      </c>
      <c r="AO137" s="69" cm="1">
        <f t="array" ref="AO137">SUMPRODUCT((AC137:AI137&gt;=$N$8)*(AC137:AI137 &lt;= $N$9)*(TEXT(AC137:AI137,"yyyy-mm")=AL137)*(AC138:AI138 = "★"))</f>
        <v>0</v>
      </c>
      <c r="AP137" s="68"/>
      <c r="AQ137" s="19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3"/>
    </row>
    <row r="138" spans="10:55" s="8" customFormat="1" ht="19.5" customHeight="1" thickBot="1" x14ac:dyDescent="0.5">
      <c r="J138" s="86"/>
      <c r="K138" s="135" t="str">
        <f t="shared" ref="K138" si="524">IF(U138&gt;=0.285,"OK","NG")</f>
        <v>NG</v>
      </c>
      <c r="L138" s="136"/>
      <c r="M138" s="144"/>
      <c r="N138" s="144"/>
      <c r="O138" s="144"/>
      <c r="P138" s="144"/>
      <c r="Q138" s="144"/>
      <c r="R138" s="145"/>
      <c r="S138" s="146"/>
      <c r="T138" s="135">
        <f t="shared" ref="T138" si="525">COUNTIF(M138:S138,"●")</f>
        <v>0</v>
      </c>
      <c r="U138" s="147">
        <f t="shared" ref="U138" si="526">IF(COUNTA(M138:S138)=0,-1,IF(OR(COUNTIF(M138:S138,"▲")&gt;6,AND(M137&lt;$N$9,$N$9&lt;S137)),0.285,IF(T137+T138=0,0,T138/(T138+T137))))</f>
        <v>-1</v>
      </c>
      <c r="V138" s="135" t="str">
        <f>TEXT(S137,"YYYY-MM")</f>
        <v>2027-07</v>
      </c>
      <c r="W138" s="140" cm="1">
        <f t="array" ref="W138">IF(V138=V137,0,SUMPRODUCT((M137:S137&gt;=$N$8)*(M137:S137 &lt;= $N$9)*(TEXT(M137:S137,"yyyy-mm")=V138)*(M138:S138 = "●")))</f>
        <v>0</v>
      </c>
      <c r="X138" s="140" cm="1">
        <f t="array" ref="X138">IF(V138=V137,0,SUMPRODUCT((M137:S137&gt;=$N$8)*(M137:S137 &lt;= $N$9)*(TEXT(M137:S137,"yyyy-mm")=V138)*(M138:S138 = "▲")))</f>
        <v>0</v>
      </c>
      <c r="Y138" s="140" cm="1">
        <f t="array" ref="Y138">IF(V138=V137,0,SUMPRODUCT((M137:S137&gt;=$N$8)*(M137:S137 &lt;= $N$9)*(TEXT(M137:S137,"yyyy-mm")=V138)*(M138:S138 = "★")))</f>
        <v>0</v>
      </c>
      <c r="Z138" s="135"/>
      <c r="AA138" s="135" t="str">
        <f t="shared" ref="AA138" si="527">IF(AK138&gt;=0.285,"OK","NG")</f>
        <v>NG</v>
      </c>
      <c r="AB138" s="136"/>
      <c r="AC138" s="144"/>
      <c r="AD138" s="144"/>
      <c r="AE138" s="144"/>
      <c r="AF138" s="144"/>
      <c r="AG138" s="144"/>
      <c r="AH138" s="145"/>
      <c r="AI138" s="146"/>
      <c r="AJ138" s="68">
        <f t="shared" ref="AJ138" si="528">COUNTIF(AC138:AI138,"●")</f>
        <v>0</v>
      </c>
      <c r="AK138" s="70">
        <f t="shared" ref="AK138" si="529">IF(COUNTA(AC138:AI138)=0,-1,IF(OR(COUNTIF(AC138:AI138,"▲")&gt;6,AND(AC137&lt;$N$9,$N$9&lt;AI137)),0.285,IF(AJ137+AJ138=0,0,AJ138/(AJ138+AJ137))))</f>
        <v>-1</v>
      </c>
      <c r="AL138" s="68" t="str">
        <f>TEXT(AI137,"YYYY-MM")</f>
        <v>2027-11</v>
      </c>
      <c r="AM138" s="69" cm="1">
        <f t="array" ref="AM138">IF(AL138=AL137,0,SUMPRODUCT((AC137:AI137&gt;=$N$8)*(AC137:AI137 &lt;= $N$9)*(TEXT(AC137:AI137,"yyyy-mm")=AL138)*(AC138:AI138 = "●")))</f>
        <v>0</v>
      </c>
      <c r="AN138" s="69" cm="1">
        <f t="array" ref="AN138">IF(AL138=AL137,0,SUMPRODUCT((AC137:AI137&gt;=$N$8)*(AC137:AI137 &lt;= $N$9)*(TEXT(AC137:AI137,"yyyy-mm")=AL138)*(AC138:AI138 = "▲")))</f>
        <v>0</v>
      </c>
      <c r="AO138" s="69" cm="1">
        <f t="array" ref="AO138">IF(AL138=AL137,0,SUMPRODUCT((AC137:AI137&gt;=$N$8)*(AC137:AI137 &lt;= $N$9)*(TEXT(AC137:AI137,"yyyy-mm")=AL138)*(AC138:AI138 = "★")))</f>
        <v>0</v>
      </c>
      <c r="AP138" s="68"/>
      <c r="AQ138" s="19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3"/>
    </row>
    <row r="139" spans="10:55" s="8" customFormat="1" ht="19.5" customHeight="1" x14ac:dyDescent="0.45">
      <c r="J139" s="86"/>
      <c r="K139" s="135"/>
      <c r="L139" s="132">
        <v>90</v>
      </c>
      <c r="M139" s="141">
        <f>S137+1</f>
        <v>46573</v>
      </c>
      <c r="N139" s="141">
        <f t="shared" ref="N139:S139" si="530">M139+1</f>
        <v>46574</v>
      </c>
      <c r="O139" s="141">
        <f t="shared" si="530"/>
        <v>46575</v>
      </c>
      <c r="P139" s="141">
        <f t="shared" si="530"/>
        <v>46576</v>
      </c>
      <c r="Q139" s="141">
        <f t="shared" si="530"/>
        <v>46577</v>
      </c>
      <c r="R139" s="142">
        <f t="shared" si="530"/>
        <v>46578</v>
      </c>
      <c r="S139" s="143">
        <f t="shared" si="530"/>
        <v>46579</v>
      </c>
      <c r="T139" s="135">
        <f t="shared" ref="T139" si="531">COUNTIF(M140:S140,"★")</f>
        <v>0</v>
      </c>
      <c r="U139" s="135"/>
      <c r="V139" s="135" t="str">
        <f>TEXT(M139,"YYYY-MM")</f>
        <v>2027-07</v>
      </c>
      <c r="W139" s="140" cm="1">
        <f t="array" ref="W139">SUMPRODUCT((M139:S139&gt;=$N$8)*(M139:S139 &lt;= $N$9)*(TEXT(M139:S139,"yyyy-mm")=V139)*(M140:S140 = "●"))</f>
        <v>0</v>
      </c>
      <c r="X139" s="140" cm="1">
        <f t="array" ref="X139">SUMPRODUCT((R139:S139&gt;=$N$8)*(R139:S139 &lt;= $N$9)*(TEXT(R139:S139,"yyyy-mm")=V139)*(R140:S140 = "▲"))</f>
        <v>0</v>
      </c>
      <c r="Y139" s="140" cm="1">
        <f t="array" ref="Y139">SUMPRODUCT((M139:S139&gt;=$N$8)*(M139:S139 &lt;= $N$9)*(TEXT(M139:S139,"yyyy-mm")=V139)*(M140:S140 = "★"))</f>
        <v>0</v>
      </c>
      <c r="Z139" s="135"/>
      <c r="AA139" s="135"/>
      <c r="AB139" s="132">
        <v>111</v>
      </c>
      <c r="AC139" s="141">
        <f>AI137+1</f>
        <v>46720</v>
      </c>
      <c r="AD139" s="141">
        <f t="shared" ref="AD139:AI139" si="532">AC139+1</f>
        <v>46721</v>
      </c>
      <c r="AE139" s="141">
        <f t="shared" si="532"/>
        <v>46722</v>
      </c>
      <c r="AF139" s="141">
        <f t="shared" si="532"/>
        <v>46723</v>
      </c>
      <c r="AG139" s="141">
        <f t="shared" si="532"/>
        <v>46724</v>
      </c>
      <c r="AH139" s="142">
        <f t="shared" si="532"/>
        <v>46725</v>
      </c>
      <c r="AI139" s="143">
        <f t="shared" si="532"/>
        <v>46726</v>
      </c>
      <c r="AJ139" s="68">
        <f t="shared" ref="AJ139" si="533">COUNTIF(AC140:AI140,"★")</f>
        <v>0</v>
      </c>
      <c r="AK139" s="68"/>
      <c r="AL139" s="68" t="str">
        <f>TEXT(AC139,"YYYY-MM")</f>
        <v>2027-11</v>
      </c>
      <c r="AM139" s="69" cm="1">
        <f t="array" ref="AM139">SUMPRODUCT((AC139:AI139&gt;=$N$8)*(AC139:AI139 &lt;= $N$9)*(TEXT(AC139:AI139,"yyyy-mm")=AL139)*(AC140:AI140 = "●"))</f>
        <v>0</v>
      </c>
      <c r="AN139" s="69" cm="1">
        <f t="array" ref="AN139">SUMPRODUCT((AH139:AI139&gt;=$N$8)*(AH139:AI139 &lt;= $N$9)*(TEXT(AH139:AI139,"yyyy-mm")=AL139)*(AH140:AI140 = "▲"))</f>
        <v>0</v>
      </c>
      <c r="AO139" s="69" cm="1">
        <f t="array" ref="AO139">SUMPRODUCT((AC139:AI139&gt;=$N$8)*(AC139:AI139 &lt;= $N$9)*(TEXT(AC139:AI139,"yyyy-mm")=AL139)*(AC140:AI140 = "★"))</f>
        <v>0</v>
      </c>
      <c r="AP139" s="68"/>
      <c r="AQ139" s="19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3"/>
    </row>
    <row r="140" spans="10:55" s="8" customFormat="1" ht="19.5" customHeight="1" thickBot="1" x14ac:dyDescent="0.5">
      <c r="J140" s="86"/>
      <c r="K140" s="135" t="str">
        <f t="shared" ref="K140" si="534">IF(U140&gt;=0.285,"OK","NG")</f>
        <v>NG</v>
      </c>
      <c r="L140" s="136"/>
      <c r="M140" s="144"/>
      <c r="N140" s="144"/>
      <c r="O140" s="144"/>
      <c r="P140" s="144"/>
      <c r="Q140" s="144"/>
      <c r="R140" s="145"/>
      <c r="S140" s="146"/>
      <c r="T140" s="135">
        <f t="shared" ref="T140" si="535">COUNTIF(M140:S140,"●")</f>
        <v>0</v>
      </c>
      <c r="U140" s="147">
        <f t="shared" ref="U140" si="536">IF(COUNTA(M140:S140)=0,-1,IF(OR(COUNTIF(M140:S140,"▲")&gt;6,AND(M139&lt;$N$9,$N$9&lt;S139)),0.285,IF(T139+T140=0,0,T140/(T140+T139))))</f>
        <v>-1</v>
      </c>
      <c r="V140" s="135" t="str">
        <f>TEXT(S139,"YYYY-MM")</f>
        <v>2027-07</v>
      </c>
      <c r="W140" s="140" cm="1">
        <f t="array" ref="W140">IF(V140=V139,0,SUMPRODUCT((M139:S139&gt;=$N$8)*(M139:S139 &lt;= $N$9)*(TEXT(M139:S139,"yyyy-mm")=V140)*(M140:S140 = "●")))</f>
        <v>0</v>
      </c>
      <c r="X140" s="140" cm="1">
        <f t="array" ref="X140">IF(V140=V139,0,SUMPRODUCT((M139:S139&gt;=$N$8)*(M139:S139 &lt;= $N$9)*(TEXT(M139:S139,"yyyy-mm")=V140)*(M140:S140 = "▲")))</f>
        <v>0</v>
      </c>
      <c r="Y140" s="140" cm="1">
        <f t="array" ref="Y140">IF(V140=V139,0,SUMPRODUCT((M139:S139&gt;=$N$8)*(M139:S139 &lt;= $N$9)*(TEXT(M139:S139,"yyyy-mm")=V140)*(M140:S140 = "★")))</f>
        <v>0</v>
      </c>
      <c r="Z140" s="135"/>
      <c r="AA140" s="135" t="str">
        <f t="shared" ref="AA140" si="537">IF(AK140&gt;=0.285,"OK","NG")</f>
        <v>NG</v>
      </c>
      <c r="AB140" s="136"/>
      <c r="AC140" s="144"/>
      <c r="AD140" s="144"/>
      <c r="AE140" s="144"/>
      <c r="AF140" s="144"/>
      <c r="AG140" s="144"/>
      <c r="AH140" s="145"/>
      <c r="AI140" s="146"/>
      <c r="AJ140" s="68">
        <f t="shared" ref="AJ140" si="538">COUNTIF(AC140:AI140,"●")</f>
        <v>0</v>
      </c>
      <c r="AK140" s="70">
        <f t="shared" ref="AK140" si="539">IF(COUNTA(AC140:AI140)=0,-1,IF(OR(COUNTIF(AC140:AI140,"▲")&gt;6,AND(AC139&lt;$N$9,$N$9&lt;AI139)),0.285,IF(AJ139+AJ140=0,0,AJ140/(AJ140+AJ139))))</f>
        <v>-1</v>
      </c>
      <c r="AL140" s="68" t="str">
        <f>TEXT(AI139,"YYYY-MM")</f>
        <v>2027-12</v>
      </c>
      <c r="AM140" s="69" cm="1">
        <f t="array" ref="AM140">IF(AL140=AL139,0,SUMPRODUCT((AC139:AI139&gt;=$N$8)*(AC139:AI139 &lt;= $N$9)*(TEXT(AC139:AI139,"yyyy-mm")=AL140)*(AC140:AI140 = "●")))</f>
        <v>0</v>
      </c>
      <c r="AN140" s="69" cm="1">
        <f t="array" ref="AN140">IF(AL140=AL139,0,SUMPRODUCT((AC139:AI139&gt;=$N$8)*(AC139:AI139 &lt;= $N$9)*(TEXT(AC139:AI139,"yyyy-mm")=AL140)*(AC140:AI140 = "▲")))</f>
        <v>0</v>
      </c>
      <c r="AO140" s="69" cm="1">
        <f t="array" ref="AO140">IF(AL140=AL139,0,SUMPRODUCT((AC139:AI139&gt;=$N$8)*(AC139:AI139 &lt;= $N$9)*(TEXT(AC139:AI139,"yyyy-mm")=AL140)*(AC140:AI140 = "★")))</f>
        <v>0</v>
      </c>
      <c r="AP140" s="68"/>
      <c r="AQ140" s="19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3"/>
    </row>
    <row r="141" spans="10:55" s="8" customFormat="1" ht="19.5" customHeight="1" x14ac:dyDescent="0.45">
      <c r="J141" s="86"/>
      <c r="K141" s="135"/>
      <c r="L141" s="132">
        <v>91</v>
      </c>
      <c r="M141" s="141">
        <f>S139+1</f>
        <v>46580</v>
      </c>
      <c r="N141" s="141">
        <f t="shared" ref="N141:S141" si="540">M141+1</f>
        <v>46581</v>
      </c>
      <c r="O141" s="141">
        <f t="shared" si="540"/>
        <v>46582</v>
      </c>
      <c r="P141" s="141">
        <f t="shared" si="540"/>
        <v>46583</v>
      </c>
      <c r="Q141" s="141">
        <f t="shared" si="540"/>
        <v>46584</v>
      </c>
      <c r="R141" s="142">
        <f t="shared" si="540"/>
        <v>46585</v>
      </c>
      <c r="S141" s="143">
        <f t="shared" si="540"/>
        <v>46586</v>
      </c>
      <c r="T141" s="135">
        <f t="shared" ref="T141" si="541">COUNTIF(M142:S142,"★")</f>
        <v>0</v>
      </c>
      <c r="U141" s="135"/>
      <c r="V141" s="135" t="str">
        <f t="shared" ref="V141" si="542">TEXT(M141,"YYYY-MM")</f>
        <v>2027-07</v>
      </c>
      <c r="W141" s="140" cm="1">
        <f t="array" ref="W141">SUMPRODUCT((M141:S141&gt;=$N$8)*(M141:S141 &lt;= $N$9)*(TEXT(M141:S141,"yyyy-mm")=V141)*(M142:S142 = "●"))</f>
        <v>0</v>
      </c>
      <c r="X141" s="140" cm="1">
        <f t="array" ref="X141">SUMPRODUCT((R141:S141&gt;=$N$8)*(R141:S141 &lt;= $N$9)*(TEXT(R141:S141,"yyyy-mm")=V141)*(R142:S142 = "▲"))</f>
        <v>0</v>
      </c>
      <c r="Y141" s="140" cm="1">
        <f t="array" ref="Y141">SUMPRODUCT((M141:S141&gt;=$N$8)*(M141:S141 &lt;= $N$9)*(TEXT(M141:S141,"yyyy-mm")=V141)*(M142:S142 = "★"))</f>
        <v>0</v>
      </c>
      <c r="Z141" s="135"/>
      <c r="AA141" s="135"/>
      <c r="AB141" s="132">
        <v>112</v>
      </c>
      <c r="AC141" s="141">
        <f>AI139+1</f>
        <v>46727</v>
      </c>
      <c r="AD141" s="141">
        <f t="shared" ref="AD141:AI141" si="543">AC141+1</f>
        <v>46728</v>
      </c>
      <c r="AE141" s="141">
        <f t="shared" si="543"/>
        <v>46729</v>
      </c>
      <c r="AF141" s="141">
        <f t="shared" si="543"/>
        <v>46730</v>
      </c>
      <c r="AG141" s="141">
        <f t="shared" si="543"/>
        <v>46731</v>
      </c>
      <c r="AH141" s="142">
        <f t="shared" si="543"/>
        <v>46732</v>
      </c>
      <c r="AI141" s="143">
        <f t="shared" si="543"/>
        <v>46733</v>
      </c>
      <c r="AJ141" s="68">
        <f t="shared" ref="AJ141" si="544">COUNTIF(AC142:AI142,"★")</f>
        <v>0</v>
      </c>
      <c r="AK141" s="68"/>
      <c r="AL141" s="68" t="str">
        <f t="shared" ref="AL141" si="545">TEXT(AC141,"YYYY-MM")</f>
        <v>2027-12</v>
      </c>
      <c r="AM141" s="69" cm="1">
        <f t="array" ref="AM141">SUMPRODUCT((AC141:AI141&gt;=$N$8)*(AC141:AI141 &lt;= $N$9)*(TEXT(AC141:AI141,"yyyy-mm")=AL141)*(AC142:AI142 = "●"))</f>
        <v>0</v>
      </c>
      <c r="AN141" s="69" cm="1">
        <f t="array" ref="AN141">SUMPRODUCT((AH141:AI141&gt;=$N$8)*(AH141:AI141 &lt;= $N$9)*(TEXT(AH141:AI141,"yyyy-mm")=AL141)*(AH142:AI142 = "▲"))</f>
        <v>0</v>
      </c>
      <c r="AO141" s="69" cm="1">
        <f t="array" ref="AO141">SUMPRODUCT((AC141:AI141&gt;=$N$8)*(AC141:AI141 &lt;= $N$9)*(TEXT(AC141:AI141,"yyyy-mm")=AL141)*(AC142:AI142 = "★"))</f>
        <v>0</v>
      </c>
      <c r="AP141" s="68"/>
      <c r="AQ141" s="19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3"/>
    </row>
    <row r="142" spans="10:55" s="8" customFormat="1" ht="19.5" customHeight="1" thickBot="1" x14ac:dyDescent="0.5">
      <c r="J142" s="86"/>
      <c r="K142" s="135" t="str">
        <f t="shared" ref="K142" si="546">IF(U142&gt;=0.285,"OK","NG")</f>
        <v>NG</v>
      </c>
      <c r="L142" s="136"/>
      <c r="M142" s="144"/>
      <c r="N142" s="144"/>
      <c r="O142" s="144"/>
      <c r="P142" s="144"/>
      <c r="Q142" s="144"/>
      <c r="R142" s="145"/>
      <c r="S142" s="146"/>
      <c r="T142" s="135">
        <f t="shared" ref="T142" si="547">COUNTIF(M142:S142,"●")</f>
        <v>0</v>
      </c>
      <c r="U142" s="147">
        <f t="shared" ref="U142" si="548">IF(COUNTA(M142:S142)=0,-1,IF(OR(COUNTIF(M142:S142,"▲")&gt;6,AND(M141&lt;$N$9,$N$9&lt;S141)),0.285,IF(T141+T142=0,0,T142/(T142+T141))))</f>
        <v>-1</v>
      </c>
      <c r="V142" s="135" t="str">
        <f t="shared" ref="V142" si="549">TEXT(S141,"YYYY-MM")</f>
        <v>2027-07</v>
      </c>
      <c r="W142" s="140" cm="1">
        <f t="array" ref="W142">IF(V142=V141,0,SUMPRODUCT((M141:S141&gt;=$N$8)*(M141:S141 &lt;= $N$9)*(TEXT(M141:S141,"yyyy-mm")=V142)*(M142:S142 = "●")))</f>
        <v>0</v>
      </c>
      <c r="X142" s="140" cm="1">
        <f t="array" ref="X142">IF(V142=V141,0,SUMPRODUCT((M141:S141&gt;=$N$8)*(M141:S141 &lt;= $N$9)*(TEXT(M141:S141,"yyyy-mm")=V142)*(M142:S142 = "▲")))</f>
        <v>0</v>
      </c>
      <c r="Y142" s="140" cm="1">
        <f t="array" ref="Y142">IF(V142=V141,0,SUMPRODUCT((M141:S141&gt;=$N$8)*(M141:S141 &lt;= $N$9)*(TEXT(M141:S141,"yyyy-mm")=V142)*(M142:S142 = "★")))</f>
        <v>0</v>
      </c>
      <c r="Z142" s="135"/>
      <c r="AA142" s="135" t="str">
        <f t="shared" ref="AA142" si="550">IF(AK142&gt;=0.285,"OK","NG")</f>
        <v>NG</v>
      </c>
      <c r="AB142" s="136"/>
      <c r="AC142" s="144"/>
      <c r="AD142" s="144"/>
      <c r="AE142" s="144"/>
      <c r="AF142" s="144"/>
      <c r="AG142" s="144"/>
      <c r="AH142" s="145"/>
      <c r="AI142" s="146"/>
      <c r="AJ142" s="68">
        <f t="shared" ref="AJ142" si="551">COUNTIF(AC142:AI142,"●")</f>
        <v>0</v>
      </c>
      <c r="AK142" s="70">
        <f t="shared" ref="AK142" si="552">IF(COUNTA(AC142:AI142)=0,-1,IF(OR(COUNTIF(AC142:AI142,"▲")&gt;6,AND(AC141&lt;$N$9,$N$9&lt;AI141)),0.285,IF(AJ141+AJ142=0,0,AJ142/(AJ142+AJ141))))</f>
        <v>-1</v>
      </c>
      <c r="AL142" s="68" t="str">
        <f t="shared" ref="AL142" si="553">TEXT(AI141,"YYYY-MM")</f>
        <v>2027-12</v>
      </c>
      <c r="AM142" s="69" cm="1">
        <f t="array" ref="AM142">IF(AL142=AL141,0,SUMPRODUCT((AC141:AI141&gt;=$N$8)*(AC141:AI141 &lt;= $N$9)*(TEXT(AC141:AI141,"yyyy-mm")=AL142)*(AC142:AI142 = "●")))</f>
        <v>0</v>
      </c>
      <c r="AN142" s="69" cm="1">
        <f t="array" ref="AN142">IF(AL142=AL141,0,SUMPRODUCT((AC141:AI141&gt;=$N$8)*(AC141:AI141 &lt;= $N$9)*(TEXT(AC141:AI141,"yyyy-mm")=AL142)*(AC142:AI142 = "▲")))</f>
        <v>0</v>
      </c>
      <c r="AO142" s="69" cm="1">
        <f t="array" ref="AO142">IF(AL142=AL141,0,SUMPRODUCT((AC141:AI141&gt;=$N$8)*(AC141:AI141 &lt;= $N$9)*(TEXT(AC141:AI141,"yyyy-mm")=AL142)*(AC142:AI142 = "★")))</f>
        <v>0</v>
      </c>
      <c r="AP142" s="68"/>
      <c r="AQ142" s="19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3"/>
    </row>
    <row r="143" spans="10:55" s="8" customFormat="1" ht="19.5" customHeight="1" x14ac:dyDescent="0.45">
      <c r="J143" s="86"/>
      <c r="K143" s="135"/>
      <c r="L143" s="132">
        <v>92</v>
      </c>
      <c r="M143" s="141">
        <f>S141+1</f>
        <v>46587</v>
      </c>
      <c r="N143" s="141">
        <f t="shared" ref="N143:S143" si="554">M143+1</f>
        <v>46588</v>
      </c>
      <c r="O143" s="141">
        <f t="shared" si="554"/>
        <v>46589</v>
      </c>
      <c r="P143" s="141">
        <f t="shared" si="554"/>
        <v>46590</v>
      </c>
      <c r="Q143" s="141">
        <f t="shared" si="554"/>
        <v>46591</v>
      </c>
      <c r="R143" s="142">
        <f t="shared" si="554"/>
        <v>46592</v>
      </c>
      <c r="S143" s="143">
        <f t="shared" si="554"/>
        <v>46593</v>
      </c>
      <c r="T143" s="135">
        <f t="shared" ref="T143" si="555">COUNTIF(M144:S144,"★")</f>
        <v>0</v>
      </c>
      <c r="U143" s="135"/>
      <c r="V143" s="135" t="str">
        <f t="shared" ref="V143" si="556">TEXT(M143,"YYYY-MM")</f>
        <v>2027-07</v>
      </c>
      <c r="W143" s="140" cm="1">
        <f t="array" ref="W143">SUMPRODUCT((M143:S143&gt;=$N$8)*(M143:S143 &lt;= $N$9)*(TEXT(M143:S143,"yyyy-mm")=V143)*(M144:S144 = "●"))</f>
        <v>0</v>
      </c>
      <c r="X143" s="140" cm="1">
        <f t="array" ref="X143">SUMPRODUCT((R143:S143&gt;=$N$8)*(R143:S143 &lt;= $N$9)*(TEXT(R143:S143,"yyyy-mm")=V143)*(R144:S144 = "▲"))</f>
        <v>0</v>
      </c>
      <c r="Y143" s="140" cm="1">
        <f t="array" ref="Y143">SUMPRODUCT((M143:S143&gt;=$N$8)*(M143:S143 &lt;= $N$9)*(TEXT(M143:S143,"yyyy-mm")=V143)*(M144:S144 = "★"))</f>
        <v>0</v>
      </c>
      <c r="Z143" s="135"/>
      <c r="AA143" s="135"/>
      <c r="AB143" s="132">
        <v>113</v>
      </c>
      <c r="AC143" s="141">
        <f>AI141+1</f>
        <v>46734</v>
      </c>
      <c r="AD143" s="141">
        <f t="shared" ref="AD143:AI143" si="557">AC143+1</f>
        <v>46735</v>
      </c>
      <c r="AE143" s="141">
        <f t="shared" si="557"/>
        <v>46736</v>
      </c>
      <c r="AF143" s="141">
        <f t="shared" si="557"/>
        <v>46737</v>
      </c>
      <c r="AG143" s="141">
        <f t="shared" si="557"/>
        <v>46738</v>
      </c>
      <c r="AH143" s="142">
        <f t="shared" si="557"/>
        <v>46739</v>
      </c>
      <c r="AI143" s="143">
        <f t="shared" si="557"/>
        <v>46740</v>
      </c>
      <c r="AJ143" s="68">
        <f t="shared" ref="AJ143" si="558">COUNTIF(AC144:AI144,"★")</f>
        <v>0</v>
      </c>
      <c r="AK143" s="68"/>
      <c r="AL143" s="68" t="str">
        <f t="shared" ref="AL143" si="559">TEXT(AC143,"YYYY-MM")</f>
        <v>2027-12</v>
      </c>
      <c r="AM143" s="69" cm="1">
        <f t="array" ref="AM143">SUMPRODUCT((AC143:AI143&gt;=$N$8)*(AC143:AI143 &lt;= $N$9)*(TEXT(AC143:AI143,"yyyy-mm")=AL143)*(AC144:AI144 = "●"))</f>
        <v>0</v>
      </c>
      <c r="AN143" s="69" cm="1">
        <f t="array" ref="AN143">SUMPRODUCT((AH143:AI143&gt;=$N$8)*(AH143:AI143 &lt;= $N$9)*(TEXT(AH143:AI143,"yyyy-mm")=AL143)*(AH144:AI144 = "▲"))</f>
        <v>0</v>
      </c>
      <c r="AO143" s="69" cm="1">
        <f t="array" ref="AO143">SUMPRODUCT((AC143:AI143&gt;=$N$8)*(AC143:AI143 &lt;= $N$9)*(TEXT(AC143:AI143,"yyyy-mm")=AL143)*(AC144:AI144 = "★"))</f>
        <v>0</v>
      </c>
      <c r="AP143" s="68"/>
      <c r="AQ143" s="19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3"/>
    </row>
    <row r="144" spans="10:55" s="8" customFormat="1" ht="19.5" customHeight="1" thickBot="1" x14ac:dyDescent="0.5">
      <c r="J144" s="86"/>
      <c r="K144" s="135" t="str">
        <f t="shared" ref="K144" si="560">IF(U144&gt;=0.285,"OK","NG")</f>
        <v>NG</v>
      </c>
      <c r="L144" s="136"/>
      <c r="M144" s="144"/>
      <c r="N144" s="144"/>
      <c r="O144" s="144"/>
      <c r="P144" s="144"/>
      <c r="Q144" s="144"/>
      <c r="R144" s="145"/>
      <c r="S144" s="146"/>
      <c r="T144" s="135">
        <f t="shared" ref="T144" si="561">COUNTIF(M144:S144,"●")</f>
        <v>0</v>
      </c>
      <c r="U144" s="147">
        <f t="shared" ref="U144" si="562">IF(COUNTA(M144:S144)=0,-1,IF(OR(COUNTIF(M144:S144,"▲")&gt;6,AND(M143&lt;$N$9,$N$9&lt;S143)),0.285,IF(T143+T144=0,0,T144/(T144+T143))))</f>
        <v>-1</v>
      </c>
      <c r="V144" s="135" t="str">
        <f t="shared" ref="V144" si="563">TEXT(S143,"YYYY-MM")</f>
        <v>2027-07</v>
      </c>
      <c r="W144" s="140" cm="1">
        <f t="array" ref="W144">IF(V144=V143,0,SUMPRODUCT((M143:S143&gt;=$N$8)*(M143:S143 &lt;= $N$9)*(TEXT(M143:S143,"yyyy-mm")=V144)*(M144:S144 = "●")))</f>
        <v>0</v>
      </c>
      <c r="X144" s="140" cm="1">
        <f t="array" ref="X144">IF(V144=V143,0,SUMPRODUCT((M143:S143&gt;=$N$8)*(M143:S143 &lt;= $N$9)*(TEXT(M143:S143,"yyyy-mm")=V144)*(M144:S144 = "▲")))</f>
        <v>0</v>
      </c>
      <c r="Y144" s="140" cm="1">
        <f t="array" ref="Y144">IF(V144=V143,0,SUMPRODUCT((M143:S143&gt;=$N$8)*(M143:S143 &lt;= $N$9)*(TEXT(M143:S143,"yyyy-mm")=V144)*(M144:S144 = "★")))</f>
        <v>0</v>
      </c>
      <c r="Z144" s="135"/>
      <c r="AA144" s="135" t="str">
        <f t="shared" ref="AA144" si="564">IF(AK144&gt;=0.285,"OK","NG")</f>
        <v>NG</v>
      </c>
      <c r="AB144" s="136"/>
      <c r="AC144" s="144"/>
      <c r="AD144" s="144"/>
      <c r="AE144" s="144"/>
      <c r="AF144" s="144"/>
      <c r="AG144" s="144"/>
      <c r="AH144" s="145"/>
      <c r="AI144" s="146"/>
      <c r="AJ144" s="68">
        <f t="shared" ref="AJ144" si="565">COUNTIF(AC144:AI144,"●")</f>
        <v>0</v>
      </c>
      <c r="AK144" s="70">
        <f t="shared" ref="AK144" si="566">IF(COUNTA(AC144:AI144)=0,-1,IF(OR(COUNTIF(AC144:AI144,"▲")&gt;6,AND(AC143&lt;$N$9,$N$9&lt;AI143)),0.285,IF(AJ143+AJ144=0,0,AJ144/(AJ144+AJ143))))</f>
        <v>-1</v>
      </c>
      <c r="AL144" s="68" t="str">
        <f t="shared" ref="AL144" si="567">TEXT(AI143,"YYYY-MM")</f>
        <v>2027-12</v>
      </c>
      <c r="AM144" s="69" cm="1">
        <f t="array" ref="AM144">IF(AL144=AL143,0,SUMPRODUCT((AC143:AI143&gt;=$N$8)*(AC143:AI143 &lt;= $N$9)*(TEXT(AC143:AI143,"yyyy-mm")=AL144)*(AC144:AI144 = "●")))</f>
        <v>0</v>
      </c>
      <c r="AN144" s="69" cm="1">
        <f t="array" ref="AN144">IF(AL144=AL143,0,SUMPRODUCT((AC143:AI143&gt;=$N$8)*(AC143:AI143 &lt;= $N$9)*(TEXT(AC143:AI143,"yyyy-mm")=AL144)*(AC144:AI144 = "▲")))</f>
        <v>0</v>
      </c>
      <c r="AO144" s="69" cm="1">
        <f t="array" ref="AO144">IF(AL144=AL143,0,SUMPRODUCT((AC143:AI143&gt;=$N$8)*(AC143:AI143 &lt;= $N$9)*(TEXT(AC143:AI143,"yyyy-mm")=AL144)*(AC144:AI144 = "★")))</f>
        <v>0</v>
      </c>
      <c r="AP144" s="68"/>
      <c r="AQ144" s="19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3"/>
    </row>
    <row r="145" spans="10:55" s="8" customFormat="1" ht="19.5" customHeight="1" x14ac:dyDescent="0.45">
      <c r="J145" s="86"/>
      <c r="K145" s="135"/>
      <c r="L145" s="132">
        <v>93</v>
      </c>
      <c r="M145" s="141">
        <f>S143+1</f>
        <v>46594</v>
      </c>
      <c r="N145" s="141">
        <f t="shared" ref="N145:S145" si="568">M145+1</f>
        <v>46595</v>
      </c>
      <c r="O145" s="141">
        <f t="shared" si="568"/>
        <v>46596</v>
      </c>
      <c r="P145" s="141">
        <f t="shared" si="568"/>
        <v>46597</v>
      </c>
      <c r="Q145" s="141">
        <f t="shared" si="568"/>
        <v>46598</v>
      </c>
      <c r="R145" s="142">
        <f t="shared" si="568"/>
        <v>46599</v>
      </c>
      <c r="S145" s="143">
        <f t="shared" si="568"/>
        <v>46600</v>
      </c>
      <c r="T145" s="135">
        <f t="shared" ref="T145" si="569">COUNTIF(M146:S146,"★")</f>
        <v>0</v>
      </c>
      <c r="U145" s="135"/>
      <c r="V145" s="135" t="str">
        <f t="shared" ref="V145" si="570">TEXT(M145,"YYYY-MM")</f>
        <v>2027-07</v>
      </c>
      <c r="W145" s="140" cm="1">
        <f t="array" ref="W145">SUMPRODUCT((M145:S145&gt;=$N$8)*(M145:S145 &lt;= $N$9)*(TEXT(M145:S145,"yyyy-mm")=V145)*(M146:S146 = "●"))</f>
        <v>0</v>
      </c>
      <c r="X145" s="140" cm="1">
        <f t="array" ref="X145">SUMPRODUCT((R145:S145&gt;=$N$8)*(R145:S145 &lt;= $N$9)*(TEXT(R145:S145,"yyyy-mm")=V145)*(R146:S146 = "▲"))</f>
        <v>0</v>
      </c>
      <c r="Y145" s="140" cm="1">
        <f t="array" ref="Y145">SUMPRODUCT((M145:S145&gt;=$N$8)*(M145:S145 &lt;= $N$9)*(TEXT(M145:S145,"yyyy-mm")=V145)*(M146:S146 = "★"))</f>
        <v>0</v>
      </c>
      <c r="Z145" s="135"/>
      <c r="AA145" s="135"/>
      <c r="AB145" s="132">
        <v>114</v>
      </c>
      <c r="AC145" s="141">
        <f>AI143+1</f>
        <v>46741</v>
      </c>
      <c r="AD145" s="141">
        <f t="shared" ref="AD145:AI145" si="571">AC145+1</f>
        <v>46742</v>
      </c>
      <c r="AE145" s="141">
        <f t="shared" si="571"/>
        <v>46743</v>
      </c>
      <c r="AF145" s="141">
        <f t="shared" si="571"/>
        <v>46744</v>
      </c>
      <c r="AG145" s="141">
        <f t="shared" si="571"/>
        <v>46745</v>
      </c>
      <c r="AH145" s="142">
        <f t="shared" si="571"/>
        <v>46746</v>
      </c>
      <c r="AI145" s="143">
        <f t="shared" si="571"/>
        <v>46747</v>
      </c>
      <c r="AJ145" s="68">
        <f t="shared" ref="AJ145" si="572">COUNTIF(AC146:AI146,"★")</f>
        <v>0</v>
      </c>
      <c r="AK145" s="68"/>
      <c r="AL145" s="68" t="str">
        <f t="shared" ref="AL145" si="573">TEXT(AC145,"YYYY-MM")</f>
        <v>2027-12</v>
      </c>
      <c r="AM145" s="69" cm="1">
        <f t="array" ref="AM145">SUMPRODUCT((AC145:AI145&gt;=$N$8)*(AC145:AI145 &lt;= $N$9)*(TEXT(AC145:AI145,"yyyy-mm")=AL145)*(AC146:AI146 = "●"))</f>
        <v>0</v>
      </c>
      <c r="AN145" s="69" cm="1">
        <f t="array" ref="AN145">SUMPRODUCT((AH145:AI145&gt;=$N$8)*(AH145:AI145 &lt;= $N$9)*(TEXT(AH145:AI145,"yyyy-mm")=AL145)*(AH146:AI146 = "▲"))</f>
        <v>0</v>
      </c>
      <c r="AO145" s="69" cm="1">
        <f t="array" ref="AO145">SUMPRODUCT((AC145:AI145&gt;=$N$8)*(AC145:AI145 &lt;= $N$9)*(TEXT(AC145:AI145,"yyyy-mm")=AL145)*(AC146:AI146 = "★"))</f>
        <v>0</v>
      </c>
      <c r="AP145" s="65"/>
      <c r="AQ145" s="7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3"/>
    </row>
    <row r="146" spans="10:55" s="8" customFormat="1" ht="19.5" customHeight="1" thickBot="1" x14ac:dyDescent="0.5">
      <c r="J146" s="86"/>
      <c r="K146" s="135" t="str">
        <f t="shared" ref="K146" si="574">IF(U146&gt;=0.285,"OK","NG")</f>
        <v>NG</v>
      </c>
      <c r="L146" s="136"/>
      <c r="M146" s="144"/>
      <c r="N146" s="144"/>
      <c r="O146" s="144"/>
      <c r="P146" s="144"/>
      <c r="Q146" s="144"/>
      <c r="R146" s="145"/>
      <c r="S146" s="146"/>
      <c r="T146" s="135">
        <f t="shared" ref="T146" si="575">COUNTIF(M146:S146,"●")</f>
        <v>0</v>
      </c>
      <c r="U146" s="147">
        <f t="shared" ref="U146" si="576">IF(COUNTA(M146:S146)=0,-1,IF(OR(COUNTIF(M146:S146,"▲")&gt;6,AND(M145&lt;$N$9,$N$9&lt;S145)),0.285,IF(T145+T146=0,0,T146/(T146+T145))))</f>
        <v>-1</v>
      </c>
      <c r="V146" s="135" t="str">
        <f t="shared" ref="V146" si="577">TEXT(S145,"YYYY-MM")</f>
        <v>2027-08</v>
      </c>
      <c r="W146" s="140" cm="1">
        <f t="array" ref="W146">IF(V146=V145,0,SUMPRODUCT((M145:S145&gt;=$N$8)*(M145:S145 &lt;= $N$9)*(TEXT(M145:S145,"yyyy-mm")=V146)*(M146:S146 = "●")))</f>
        <v>0</v>
      </c>
      <c r="X146" s="140" cm="1">
        <f t="array" ref="X146">IF(V146=V145,0,SUMPRODUCT((M145:S145&gt;=$N$8)*(M145:S145 &lt;= $N$9)*(TEXT(M145:S145,"yyyy-mm")=V146)*(M146:S146 = "▲")))</f>
        <v>0</v>
      </c>
      <c r="Y146" s="140" cm="1">
        <f t="array" ref="Y146">IF(V146=V145,0,SUMPRODUCT((M145:S145&gt;=$N$8)*(M145:S145 &lt;= $N$9)*(TEXT(M145:S145,"yyyy-mm")=V146)*(M146:S146 = "★")))</f>
        <v>0</v>
      </c>
      <c r="Z146" s="135"/>
      <c r="AA146" s="135" t="str">
        <f t="shared" ref="AA146" si="578">IF(AK146&gt;=0.285,"OK","NG")</f>
        <v>NG</v>
      </c>
      <c r="AB146" s="136"/>
      <c r="AC146" s="144"/>
      <c r="AD146" s="144"/>
      <c r="AE146" s="144"/>
      <c r="AF146" s="144"/>
      <c r="AG146" s="144"/>
      <c r="AH146" s="145"/>
      <c r="AI146" s="146"/>
      <c r="AJ146" s="68">
        <f t="shared" ref="AJ146" si="579">COUNTIF(AC146:AI146,"●")</f>
        <v>0</v>
      </c>
      <c r="AK146" s="70">
        <f t="shared" ref="AK146" si="580">IF(COUNTA(AC146:AI146)=0,-1,IF(OR(COUNTIF(AC146:AI146,"▲")&gt;6,AND(AC145&lt;$N$9,$N$9&lt;AI145)),0.285,IF(AJ145+AJ146=0,0,AJ146/(AJ146+AJ145))))</f>
        <v>-1</v>
      </c>
      <c r="AL146" s="68" t="str">
        <f t="shared" ref="AL146" si="581">TEXT(AI145,"YYYY-MM")</f>
        <v>2027-12</v>
      </c>
      <c r="AM146" s="69" cm="1">
        <f t="array" ref="AM146">IF(AL146=AL145,0,SUMPRODUCT((AC145:AI145&gt;=$N$8)*(AC145:AI145 &lt;= $N$9)*(TEXT(AC145:AI145,"yyyy-mm")=AL146)*(AC146:AI146 = "●")))</f>
        <v>0</v>
      </c>
      <c r="AN146" s="69" cm="1">
        <f t="array" ref="AN146">IF(AL146=AL145,0,SUMPRODUCT((AC145:AI145&gt;=$N$8)*(AC145:AI145 &lt;= $N$9)*(TEXT(AC145:AI145,"yyyy-mm")=AL146)*(AC146:AI146 = "▲")))</f>
        <v>0</v>
      </c>
      <c r="AO146" s="69" cm="1">
        <f t="array" ref="AO146">IF(AL146=AL145,0,SUMPRODUCT((AC145:AI145&gt;=$N$8)*(AC145:AI145 &lt;= $N$9)*(TEXT(AC145:AI145,"yyyy-mm")=AL146)*(AC146:AI146 = "★")))</f>
        <v>0</v>
      </c>
      <c r="AP146" s="65"/>
      <c r="AQ146" s="7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3"/>
    </row>
    <row r="147" spans="10:55" s="8" customFormat="1" ht="19.5" customHeight="1" x14ac:dyDescent="0.45">
      <c r="J147" s="86"/>
      <c r="K147" s="135"/>
      <c r="L147" s="132">
        <v>94</v>
      </c>
      <c r="M147" s="141">
        <f>S145+1</f>
        <v>46601</v>
      </c>
      <c r="N147" s="141">
        <f t="shared" ref="N147:S147" si="582">M147+1</f>
        <v>46602</v>
      </c>
      <c r="O147" s="141">
        <f t="shared" si="582"/>
        <v>46603</v>
      </c>
      <c r="P147" s="141">
        <f t="shared" si="582"/>
        <v>46604</v>
      </c>
      <c r="Q147" s="141">
        <f t="shared" si="582"/>
        <v>46605</v>
      </c>
      <c r="R147" s="142">
        <f t="shared" si="582"/>
        <v>46606</v>
      </c>
      <c r="S147" s="143">
        <f t="shared" si="582"/>
        <v>46607</v>
      </c>
      <c r="T147" s="135">
        <f t="shared" ref="T147" si="583">COUNTIF(M148:S148,"★")</f>
        <v>0</v>
      </c>
      <c r="U147" s="135"/>
      <c r="V147" s="135" t="str">
        <f t="shared" ref="V147" si="584">TEXT(M147,"YYYY-MM")</f>
        <v>2027-08</v>
      </c>
      <c r="W147" s="140" cm="1">
        <f t="array" ref="W147">SUMPRODUCT((M147:S147&gt;=$N$8)*(M147:S147 &lt;= $N$9)*(TEXT(M147:S147,"yyyy-mm")=V147)*(M148:S148 = "●"))</f>
        <v>0</v>
      </c>
      <c r="X147" s="140" cm="1">
        <f t="array" ref="X147">SUMPRODUCT((R147:S147&gt;=$N$8)*(R147:S147 &lt;= $N$9)*(TEXT(R147:S147,"yyyy-mm")=V147)*(R148:S148 = "▲"))</f>
        <v>0</v>
      </c>
      <c r="Y147" s="140" cm="1">
        <f t="array" ref="Y147">SUMPRODUCT((M147:S147&gt;=$N$8)*(M147:S147 &lt;= $N$9)*(TEXT(M147:S147,"yyyy-mm")=V147)*(M148:S148 = "★"))</f>
        <v>0</v>
      </c>
      <c r="Z147" s="135"/>
      <c r="AA147" s="135"/>
      <c r="AB147" s="132">
        <v>115</v>
      </c>
      <c r="AC147" s="141">
        <f>AI145+1</f>
        <v>46748</v>
      </c>
      <c r="AD147" s="141">
        <f t="shared" ref="AD147:AI147" si="585">AC147+1</f>
        <v>46749</v>
      </c>
      <c r="AE147" s="141">
        <f t="shared" si="585"/>
        <v>46750</v>
      </c>
      <c r="AF147" s="141">
        <f t="shared" si="585"/>
        <v>46751</v>
      </c>
      <c r="AG147" s="141">
        <f t="shared" si="585"/>
        <v>46752</v>
      </c>
      <c r="AH147" s="142">
        <f t="shared" si="585"/>
        <v>46753</v>
      </c>
      <c r="AI147" s="143">
        <f t="shared" si="585"/>
        <v>46754</v>
      </c>
      <c r="AJ147" s="68">
        <f t="shared" ref="AJ147" si="586">COUNTIF(AC148:AI148,"★")</f>
        <v>0</v>
      </c>
      <c r="AK147" s="68"/>
      <c r="AL147" s="68" t="str">
        <f t="shared" ref="AL147" si="587">TEXT(AC147,"YYYY-MM")</f>
        <v>2027-12</v>
      </c>
      <c r="AM147" s="69" cm="1">
        <f t="array" ref="AM147">SUMPRODUCT((AC147:AI147&gt;=$N$8)*(AC147:AI147 &lt;= $N$9)*(TEXT(AC147:AI147,"yyyy-mm")=AL147)*(AC148:AI148 = "●"))</f>
        <v>0</v>
      </c>
      <c r="AN147" s="69" cm="1">
        <f t="array" ref="AN147">SUMPRODUCT((AH147:AI147&gt;=$N$8)*(AH147:AI147 &lt;= $N$9)*(TEXT(AH147:AI147,"yyyy-mm")=AL147)*(AH148:AI148 = "▲"))</f>
        <v>0</v>
      </c>
      <c r="AO147" s="69" cm="1">
        <f t="array" ref="AO147">SUMPRODUCT((AC147:AI147&gt;=$N$8)*(AC147:AI147 &lt;= $N$9)*(TEXT(AC147:AI147,"yyyy-mm")=AL147)*(AC148:AI148 = "★"))</f>
        <v>0</v>
      </c>
      <c r="AP147" s="65"/>
      <c r="AQ147" s="7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3"/>
    </row>
    <row r="148" spans="10:55" s="8" customFormat="1" ht="19.5" customHeight="1" thickBot="1" x14ac:dyDescent="0.5">
      <c r="J148" s="86"/>
      <c r="K148" s="135" t="str">
        <f t="shared" ref="K148" si="588">IF(U148&gt;=0.285,"OK","NG")</f>
        <v>NG</v>
      </c>
      <c r="L148" s="136"/>
      <c r="M148" s="144"/>
      <c r="N148" s="144"/>
      <c r="O148" s="144"/>
      <c r="P148" s="144"/>
      <c r="Q148" s="144"/>
      <c r="R148" s="145"/>
      <c r="S148" s="146"/>
      <c r="T148" s="135">
        <f t="shared" ref="T148" si="589">COUNTIF(M148:S148,"●")</f>
        <v>0</v>
      </c>
      <c r="U148" s="147">
        <f t="shared" ref="U148" si="590">IF(COUNTA(M148:S148)=0,-1,IF(OR(COUNTIF(M148:S148,"▲")&gt;6,AND(M147&lt;$N$9,$N$9&lt;S147)),0.285,IF(T147+T148=0,0,T148/(T148+T147))))</f>
        <v>-1</v>
      </c>
      <c r="V148" s="135" t="str">
        <f t="shared" ref="V148" si="591">TEXT(S147,"YYYY-MM")</f>
        <v>2027-08</v>
      </c>
      <c r="W148" s="140" cm="1">
        <f t="array" ref="W148">IF(V148=V147,0,SUMPRODUCT((M147:S147&gt;=$N$8)*(M147:S147 &lt;= $N$9)*(TEXT(M147:S147,"yyyy-mm")=V148)*(M148:S148 = "●")))</f>
        <v>0</v>
      </c>
      <c r="X148" s="140" cm="1">
        <f t="array" ref="X148">IF(V148=V147,0,SUMPRODUCT((M147:S147&gt;=$N$8)*(M147:S147 &lt;= $N$9)*(TEXT(M147:S147,"yyyy-mm")=V148)*(M148:S148 = "▲")))</f>
        <v>0</v>
      </c>
      <c r="Y148" s="140" cm="1">
        <f t="array" ref="Y148">IF(V148=V147,0,SUMPRODUCT((M147:S147&gt;=$N$8)*(M147:S147 &lt;= $N$9)*(TEXT(M147:S147,"yyyy-mm")=V148)*(M148:S148 = "★")))</f>
        <v>0</v>
      </c>
      <c r="Z148" s="135"/>
      <c r="AA148" s="135" t="str">
        <f t="shared" ref="AA148" si="592">IF(AK148&gt;=0.285,"OK","NG")</f>
        <v>NG</v>
      </c>
      <c r="AB148" s="136"/>
      <c r="AC148" s="144"/>
      <c r="AD148" s="144"/>
      <c r="AE148" s="144"/>
      <c r="AF148" s="144"/>
      <c r="AG148" s="144"/>
      <c r="AH148" s="145"/>
      <c r="AI148" s="146"/>
      <c r="AJ148" s="68">
        <f t="shared" ref="AJ148" si="593">COUNTIF(AC148:AI148,"●")</f>
        <v>0</v>
      </c>
      <c r="AK148" s="70">
        <f t="shared" ref="AK148" si="594">IF(COUNTA(AC148:AI148)=0,-1,IF(OR(COUNTIF(AC148:AI148,"▲")&gt;6,AND(AC147&lt;$N$9,$N$9&lt;AI147)),0.285,IF(AJ147+AJ148=0,0,AJ148/(AJ148+AJ147))))</f>
        <v>-1</v>
      </c>
      <c r="AL148" s="68" t="str">
        <f t="shared" ref="AL148" si="595">TEXT(AI147,"YYYY-MM")</f>
        <v>2028-01</v>
      </c>
      <c r="AM148" s="69" cm="1">
        <f t="array" ref="AM148">IF(AL148=AL147,0,SUMPRODUCT((AC147:AI147&gt;=$N$8)*(AC147:AI147 &lt;= $N$9)*(TEXT(AC147:AI147,"yyyy-mm")=AL148)*(AC148:AI148 = "●")))</f>
        <v>0</v>
      </c>
      <c r="AN148" s="69" cm="1">
        <f t="array" ref="AN148">IF(AL148=AL147,0,SUMPRODUCT((AC147:AI147&gt;=$N$8)*(AC147:AI147 &lt;= $N$9)*(TEXT(AC147:AI147,"yyyy-mm")=AL148)*(AC148:AI148 = "▲")))</f>
        <v>0</v>
      </c>
      <c r="AO148" s="69" cm="1">
        <f t="array" ref="AO148">IF(AL148=AL147,0,SUMPRODUCT((AC147:AI147&gt;=$N$8)*(AC147:AI147 &lt;= $N$9)*(TEXT(AC147:AI147,"yyyy-mm")=AL148)*(AC148:AI148 = "★")))</f>
        <v>0</v>
      </c>
      <c r="AP148" s="65"/>
      <c r="AQ148" s="7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3"/>
    </row>
    <row r="149" spans="10:55" s="8" customFormat="1" ht="19.5" customHeight="1" x14ac:dyDescent="0.45">
      <c r="J149" s="86"/>
      <c r="K149" s="135"/>
      <c r="L149" s="132">
        <v>95</v>
      </c>
      <c r="M149" s="141">
        <f>S147+1</f>
        <v>46608</v>
      </c>
      <c r="N149" s="141">
        <f t="shared" ref="N149:S149" si="596">M149+1</f>
        <v>46609</v>
      </c>
      <c r="O149" s="141">
        <f t="shared" si="596"/>
        <v>46610</v>
      </c>
      <c r="P149" s="141">
        <f t="shared" si="596"/>
        <v>46611</v>
      </c>
      <c r="Q149" s="141">
        <f t="shared" si="596"/>
        <v>46612</v>
      </c>
      <c r="R149" s="142">
        <f t="shared" si="596"/>
        <v>46613</v>
      </c>
      <c r="S149" s="143">
        <f t="shared" si="596"/>
        <v>46614</v>
      </c>
      <c r="T149" s="135">
        <f t="shared" ref="T149" si="597">COUNTIF(M150:S150,"★")</f>
        <v>0</v>
      </c>
      <c r="U149" s="135"/>
      <c r="V149" s="135" t="str">
        <f t="shared" ref="V149" si="598">TEXT(M149,"YYYY-MM")</f>
        <v>2027-08</v>
      </c>
      <c r="W149" s="140" cm="1">
        <f t="array" ref="W149">SUMPRODUCT((M149:S149&gt;=$N$8)*(M149:S149 &lt;= $N$9)*(TEXT(M149:S149,"yyyy-mm")=V149)*(M150:S150 = "●"))</f>
        <v>0</v>
      </c>
      <c r="X149" s="140" cm="1">
        <f t="array" ref="X149">SUMPRODUCT((R149:S149&gt;=$N$8)*(R149:S149 &lt;= $N$9)*(TEXT(R149:S149,"yyyy-mm")=V149)*(R150:S150 = "▲"))</f>
        <v>0</v>
      </c>
      <c r="Y149" s="140" cm="1">
        <f t="array" ref="Y149">SUMPRODUCT((M149:S149&gt;=$N$8)*(M149:S149 &lt;= $N$9)*(TEXT(M149:S149,"yyyy-mm")=V149)*(M150:S150 = "★"))</f>
        <v>0</v>
      </c>
      <c r="Z149" s="135"/>
      <c r="AA149" s="135"/>
      <c r="AB149" s="132">
        <v>116</v>
      </c>
      <c r="AC149" s="141">
        <f>AI147+1</f>
        <v>46755</v>
      </c>
      <c r="AD149" s="141">
        <f t="shared" ref="AD149:AI149" si="599">AC149+1</f>
        <v>46756</v>
      </c>
      <c r="AE149" s="141">
        <f t="shared" si="599"/>
        <v>46757</v>
      </c>
      <c r="AF149" s="141">
        <f t="shared" si="599"/>
        <v>46758</v>
      </c>
      <c r="AG149" s="141">
        <f t="shared" si="599"/>
        <v>46759</v>
      </c>
      <c r="AH149" s="142">
        <f t="shared" si="599"/>
        <v>46760</v>
      </c>
      <c r="AI149" s="143">
        <f t="shared" si="599"/>
        <v>46761</v>
      </c>
      <c r="AJ149" s="68">
        <f t="shared" ref="AJ149" si="600">COUNTIF(AC150:AI150,"★")</f>
        <v>0</v>
      </c>
      <c r="AK149" s="68"/>
      <c r="AL149" s="68" t="str">
        <f t="shared" ref="AL149" si="601">TEXT(AC149,"YYYY-MM")</f>
        <v>2028-01</v>
      </c>
      <c r="AM149" s="69" cm="1">
        <f t="array" ref="AM149">SUMPRODUCT((AC149:AI149&gt;=$N$8)*(AC149:AI149 &lt;= $N$9)*(TEXT(AC149:AI149,"yyyy-mm")=AL149)*(AC150:AI150 = "●"))</f>
        <v>0</v>
      </c>
      <c r="AN149" s="69" cm="1">
        <f t="array" ref="AN149">SUMPRODUCT((AH149:AI149&gt;=$N$8)*(AH149:AI149 &lt;= $N$9)*(TEXT(AH149:AI149,"yyyy-mm")=AL149)*(AH150:AI150 = "▲"))</f>
        <v>0</v>
      </c>
      <c r="AO149" s="69" cm="1">
        <f t="array" ref="AO149">SUMPRODUCT((AC149:AI149&gt;=$N$8)*(AC149:AI149 &lt;= $N$9)*(TEXT(AC149:AI149,"yyyy-mm")=AL149)*(AC150:AI150 = "★"))</f>
        <v>0</v>
      </c>
      <c r="AP149" s="65"/>
      <c r="AQ149" s="7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3"/>
    </row>
    <row r="150" spans="10:55" s="8" customFormat="1" ht="19.5" customHeight="1" thickBot="1" x14ac:dyDescent="0.5">
      <c r="J150" s="86"/>
      <c r="K150" s="135" t="str">
        <f t="shared" ref="K150" si="602">IF(U150&gt;=0.285,"OK","NG")</f>
        <v>NG</v>
      </c>
      <c r="L150" s="136"/>
      <c r="M150" s="144"/>
      <c r="N150" s="144"/>
      <c r="O150" s="144"/>
      <c r="P150" s="144"/>
      <c r="Q150" s="144"/>
      <c r="R150" s="145"/>
      <c r="S150" s="146"/>
      <c r="T150" s="135">
        <f t="shared" ref="T150" si="603">COUNTIF(M150:S150,"●")</f>
        <v>0</v>
      </c>
      <c r="U150" s="147">
        <f t="shared" ref="U150" si="604">IF(COUNTA(M150:S150)=0,-1,IF(OR(COUNTIF(M150:S150,"▲")&gt;6,AND(M149&lt;$N$9,$N$9&lt;S149)),0.285,IF(T149+T150=0,0,T150/(T150+T149))))</f>
        <v>-1</v>
      </c>
      <c r="V150" s="135" t="str">
        <f t="shared" ref="V150" si="605">TEXT(S149,"YYYY-MM")</f>
        <v>2027-08</v>
      </c>
      <c r="W150" s="140" cm="1">
        <f t="array" ref="W150">IF(V150=V149,0,SUMPRODUCT((M149:S149&gt;=$N$8)*(M149:S149 &lt;= $N$9)*(TEXT(M149:S149,"yyyy-mm")=V150)*(M150:S150 = "●")))</f>
        <v>0</v>
      </c>
      <c r="X150" s="140" cm="1">
        <f t="array" ref="X150">IF(V150=V149,0,SUMPRODUCT((M149:S149&gt;=$N$8)*(M149:S149 &lt;= $N$9)*(TEXT(M149:S149,"yyyy-mm")=V150)*(M150:S150 = "▲")))</f>
        <v>0</v>
      </c>
      <c r="Y150" s="140" cm="1">
        <f t="array" ref="Y150">IF(V150=V149,0,SUMPRODUCT((M149:S149&gt;=$N$8)*(M149:S149 &lt;= $N$9)*(TEXT(M149:S149,"yyyy-mm")=V150)*(M150:S150 = "★")))</f>
        <v>0</v>
      </c>
      <c r="Z150" s="135"/>
      <c r="AA150" s="135" t="str">
        <f t="shared" ref="AA150" si="606">IF(AK150&gt;=0.285,"OK","NG")</f>
        <v>NG</v>
      </c>
      <c r="AB150" s="136"/>
      <c r="AC150" s="144"/>
      <c r="AD150" s="144"/>
      <c r="AE150" s="144"/>
      <c r="AF150" s="144"/>
      <c r="AG150" s="144"/>
      <c r="AH150" s="145"/>
      <c r="AI150" s="146"/>
      <c r="AJ150" s="68">
        <f t="shared" ref="AJ150" si="607">COUNTIF(AC150:AI150,"●")</f>
        <v>0</v>
      </c>
      <c r="AK150" s="70">
        <f t="shared" ref="AK150" si="608">IF(COUNTA(AC150:AI150)=0,-1,IF(OR(COUNTIF(AC150:AI150,"▲")&gt;6,AND(AC149&lt;$N$9,$N$9&lt;AI149)),0.285,IF(AJ149+AJ150=0,0,AJ150/(AJ150+AJ149))))</f>
        <v>-1</v>
      </c>
      <c r="AL150" s="68" t="str">
        <f t="shared" ref="AL150" si="609">TEXT(AI149,"YYYY-MM")</f>
        <v>2028-01</v>
      </c>
      <c r="AM150" s="69" cm="1">
        <f t="array" ref="AM150">IF(AL150=AL149,0,SUMPRODUCT((AC149:AI149&gt;=$N$8)*(AC149:AI149 &lt;= $N$9)*(TEXT(AC149:AI149,"yyyy-mm")=AL150)*(AC150:AI150 = "●")))</f>
        <v>0</v>
      </c>
      <c r="AN150" s="69" cm="1">
        <f t="array" ref="AN150">IF(AL150=AL149,0,SUMPRODUCT((AC149:AI149&gt;=$N$8)*(AC149:AI149 &lt;= $N$9)*(TEXT(AC149:AI149,"yyyy-mm")=AL150)*(AC150:AI150 = "▲")))</f>
        <v>0</v>
      </c>
      <c r="AO150" s="69" cm="1">
        <f t="array" ref="AO150">IF(AL150=AL149,0,SUMPRODUCT((AC149:AI149&gt;=$N$8)*(AC149:AI149 &lt;= $N$9)*(TEXT(AC149:AI149,"yyyy-mm")=AL150)*(AC150:AI150 = "★")))</f>
        <v>0</v>
      </c>
      <c r="AP150" s="65"/>
      <c r="AQ150" s="7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3"/>
    </row>
    <row r="151" spans="10:55" s="8" customFormat="1" ht="19.5" customHeight="1" x14ac:dyDescent="0.45">
      <c r="J151" s="86"/>
      <c r="K151" s="87"/>
      <c r="L151" s="28"/>
      <c r="M151" s="28"/>
      <c r="N151" s="28"/>
      <c r="O151" s="28"/>
      <c r="P151" s="28"/>
      <c r="Q151" s="28"/>
      <c r="R151" s="28"/>
      <c r="S151" s="28"/>
      <c r="T151" s="86"/>
      <c r="U151" s="148">
        <f>IFERROR(AVERAGEIF(U109:U150,"&gt;-1"),0)</f>
        <v>0</v>
      </c>
      <c r="V151" s="86"/>
      <c r="W151" s="81"/>
      <c r="X151" s="81"/>
      <c r="Y151" s="81"/>
      <c r="Z151" s="86"/>
      <c r="AA151" s="88"/>
      <c r="AB151" s="28"/>
      <c r="AC151" s="28"/>
      <c r="AD151" s="28"/>
      <c r="AE151" s="28"/>
      <c r="AF151" s="28"/>
      <c r="AG151" s="28"/>
      <c r="AH151" s="28"/>
      <c r="AI151" s="28"/>
      <c r="AJ151" s="65"/>
      <c r="AK151" s="71">
        <f>IFERROR(AVERAGEIF(AK109:AK150,"&gt;-1"),0)</f>
        <v>0</v>
      </c>
      <c r="AL151" s="65"/>
      <c r="AM151" s="64"/>
      <c r="AN151" s="64"/>
      <c r="AO151" s="64"/>
      <c r="AP151" s="68"/>
      <c r="AQ151" s="19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3"/>
    </row>
    <row r="152" spans="10:55" s="8" customFormat="1" ht="19.5" customHeight="1" x14ac:dyDescent="0.45">
      <c r="J152" s="86"/>
      <c r="K152" s="87"/>
      <c r="L152" s="28"/>
      <c r="M152" s="28"/>
      <c r="N152" s="28"/>
      <c r="O152" s="28"/>
      <c r="P152" s="28"/>
      <c r="Q152" s="28"/>
      <c r="R152" s="28"/>
      <c r="S152" s="28"/>
      <c r="T152" s="86"/>
      <c r="U152" s="86"/>
      <c r="V152" s="86"/>
      <c r="W152" s="81"/>
      <c r="X152" s="81"/>
      <c r="Y152" s="81"/>
      <c r="Z152" s="86"/>
      <c r="AA152" s="88"/>
      <c r="AB152" s="28"/>
      <c r="AC152" s="28"/>
      <c r="AD152" s="28"/>
      <c r="AE152" s="28"/>
      <c r="AF152" s="28"/>
      <c r="AG152" s="28"/>
      <c r="AH152" s="28"/>
      <c r="AI152" s="28"/>
      <c r="AJ152" s="65"/>
      <c r="AK152" s="65"/>
      <c r="AL152" s="65"/>
      <c r="AM152" s="64"/>
      <c r="AN152" s="64"/>
      <c r="AO152" s="64"/>
      <c r="AP152" s="68"/>
      <c r="AQ152" s="19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3"/>
    </row>
    <row r="153" spans="10:55" s="8" customFormat="1" ht="24" customHeight="1" x14ac:dyDescent="0.45">
      <c r="J153" s="75" t="s">
        <v>63</v>
      </c>
      <c r="K153" s="76"/>
      <c r="L153" s="76"/>
      <c r="M153" s="77"/>
      <c r="N153" s="78"/>
      <c r="O153" s="79"/>
      <c r="P153" s="79"/>
      <c r="Q153" s="79"/>
      <c r="R153" s="79"/>
      <c r="S153" s="79"/>
      <c r="T153" s="80"/>
      <c r="U153" s="80"/>
      <c r="V153" s="80"/>
      <c r="W153" s="81"/>
      <c r="X153" s="81"/>
      <c r="Y153" s="81"/>
      <c r="Z153" s="80"/>
      <c r="AA153" s="82"/>
      <c r="AB153" s="79"/>
      <c r="AC153" s="79"/>
      <c r="AD153" s="79"/>
      <c r="AE153" s="79"/>
      <c r="AF153" s="28"/>
      <c r="AG153" s="28"/>
      <c r="AH153" s="28"/>
      <c r="AI153" s="28"/>
      <c r="AJ153" s="65"/>
      <c r="AK153" s="65"/>
      <c r="AL153" s="65"/>
      <c r="AM153" s="64"/>
      <c r="AN153" s="64"/>
      <c r="AO153" s="64"/>
      <c r="AP153" s="68"/>
      <c r="AQ153" s="19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3"/>
    </row>
    <row r="154" spans="10:55" s="8" customFormat="1" ht="27" customHeight="1" x14ac:dyDescent="0.45">
      <c r="J154" s="83"/>
      <c r="K154" s="84"/>
      <c r="L154" s="84"/>
      <c r="M154" s="60" t="s">
        <v>96</v>
      </c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28"/>
      <c r="AI154" s="28"/>
      <c r="AJ154" s="65"/>
      <c r="AK154" s="65"/>
      <c r="AL154" s="65"/>
      <c r="AM154" s="64"/>
      <c r="AN154" s="64"/>
      <c r="AO154" s="64"/>
      <c r="AP154" s="68"/>
      <c r="AQ154" s="19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3"/>
    </row>
    <row r="155" spans="10:55" s="8" customFormat="1" ht="20.25" customHeight="1" x14ac:dyDescent="0.45">
      <c r="J155" s="83"/>
      <c r="K155" s="84"/>
      <c r="L155" s="84"/>
      <c r="M155" s="149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28"/>
      <c r="AI155" s="28"/>
      <c r="AJ155" s="65"/>
      <c r="AK155" s="65"/>
      <c r="AL155" s="65"/>
      <c r="AM155" s="64"/>
      <c r="AN155" s="64"/>
      <c r="AO155" s="64"/>
      <c r="AP155" s="68"/>
      <c r="AQ155" s="19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3"/>
    </row>
    <row r="156" spans="10:55" s="8" customFormat="1" ht="20.25" customHeight="1" x14ac:dyDescent="0.45">
      <c r="J156" s="86"/>
      <c r="K156" s="87"/>
      <c r="L156" s="28"/>
      <c r="M156" s="28"/>
      <c r="N156" s="28"/>
      <c r="O156" s="28"/>
      <c r="P156" s="28"/>
      <c r="Q156" s="28"/>
      <c r="R156" s="28"/>
      <c r="S156" s="28"/>
      <c r="T156" s="86"/>
      <c r="U156" s="86"/>
      <c r="V156" s="86"/>
      <c r="W156" s="81"/>
      <c r="X156" s="81"/>
      <c r="Y156" s="81"/>
      <c r="Z156" s="86"/>
      <c r="AA156" s="88"/>
      <c r="AB156" s="28"/>
      <c r="AC156" s="28"/>
      <c r="AD156" s="28"/>
      <c r="AE156" s="28"/>
      <c r="AF156" s="28"/>
      <c r="AG156" s="28"/>
      <c r="AH156" s="28"/>
      <c r="AI156" s="28"/>
      <c r="AJ156" s="65"/>
      <c r="AK156" s="65"/>
      <c r="AL156" s="65"/>
      <c r="AM156" s="64"/>
      <c r="AN156" s="64"/>
      <c r="AO156" s="64"/>
      <c r="AP156" s="68"/>
      <c r="AQ156" s="19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3"/>
    </row>
    <row r="157" spans="10:55" s="8" customFormat="1" ht="20.25" customHeight="1" thickBot="1" x14ac:dyDescent="0.5">
      <c r="J157" s="86"/>
      <c r="K157" s="87"/>
      <c r="L157" s="28"/>
      <c r="M157" s="28"/>
      <c r="N157" s="28"/>
      <c r="O157" s="28"/>
      <c r="P157" s="28"/>
      <c r="Q157" s="28"/>
      <c r="R157" s="28"/>
      <c r="S157" s="28"/>
      <c r="T157" s="86"/>
      <c r="U157" s="86"/>
      <c r="V157" s="86"/>
      <c r="W157" s="81"/>
      <c r="X157" s="81"/>
      <c r="Y157" s="81"/>
      <c r="Z157" s="86"/>
      <c r="AA157" s="88"/>
      <c r="AB157" s="28"/>
      <c r="AC157" s="28"/>
      <c r="AD157" s="28"/>
      <c r="AE157" s="28"/>
      <c r="AF157" s="28"/>
      <c r="AG157" s="28"/>
      <c r="AH157" s="28"/>
      <c r="AI157" s="28"/>
      <c r="AJ157" s="65"/>
      <c r="AK157" s="65"/>
      <c r="AL157" s="65"/>
      <c r="AM157" s="64"/>
      <c r="AN157" s="64"/>
      <c r="AO157" s="64"/>
      <c r="AP157" s="68"/>
      <c r="AQ157" s="19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3"/>
    </row>
    <row r="158" spans="10:55" s="8" customFormat="1" ht="20.25" customHeight="1" x14ac:dyDescent="0.45">
      <c r="J158" s="86"/>
      <c r="K158" s="86"/>
      <c r="L158" s="132" t="s">
        <v>47</v>
      </c>
      <c r="M158" s="133" t="str">
        <f>"実施状況（"&amp;YEAR(M160)&amp;"年～）"</f>
        <v>実施状況（2028年～）</v>
      </c>
      <c r="N158" s="133"/>
      <c r="O158" s="133"/>
      <c r="P158" s="133"/>
      <c r="Q158" s="133"/>
      <c r="R158" s="133"/>
      <c r="S158" s="134"/>
      <c r="T158" s="86"/>
      <c r="U158" s="86"/>
      <c r="V158" s="86"/>
      <c r="W158" s="81"/>
      <c r="X158" s="81"/>
      <c r="Y158" s="81"/>
      <c r="Z158" s="86"/>
      <c r="AA158" s="28"/>
      <c r="AB158" s="132" t="s">
        <v>47</v>
      </c>
      <c r="AC158" s="133" t="str">
        <f>"実施状況（"&amp;YEAR(AC160)&amp;"年～）"</f>
        <v>実施状況（2028年～）</v>
      </c>
      <c r="AD158" s="133"/>
      <c r="AE158" s="133"/>
      <c r="AF158" s="133"/>
      <c r="AG158" s="133"/>
      <c r="AH158" s="133"/>
      <c r="AI158" s="134"/>
      <c r="AJ158" s="65"/>
      <c r="AK158" s="65"/>
      <c r="AL158" s="65"/>
      <c r="AM158" s="64"/>
      <c r="AN158" s="64"/>
      <c r="AO158" s="64"/>
      <c r="AP158" s="68"/>
      <c r="AQ158" s="19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3"/>
    </row>
    <row r="159" spans="10:55" s="8" customFormat="1" ht="20.25" customHeight="1" thickBot="1" x14ac:dyDescent="0.5">
      <c r="J159" s="86"/>
      <c r="K159" s="135" t="s">
        <v>48</v>
      </c>
      <c r="L159" s="136"/>
      <c r="M159" s="137" t="s">
        <v>49</v>
      </c>
      <c r="N159" s="137" t="s">
        <v>50</v>
      </c>
      <c r="O159" s="137" t="s">
        <v>51</v>
      </c>
      <c r="P159" s="137" t="s">
        <v>52</v>
      </c>
      <c r="Q159" s="137" t="s">
        <v>53</v>
      </c>
      <c r="R159" s="138" t="s">
        <v>54</v>
      </c>
      <c r="S159" s="139" t="s">
        <v>55</v>
      </c>
      <c r="T159" s="135" t="s">
        <v>47</v>
      </c>
      <c r="U159" s="86" t="s">
        <v>56</v>
      </c>
      <c r="V159" s="86" t="s">
        <v>57</v>
      </c>
      <c r="W159" s="140" t="s">
        <v>38</v>
      </c>
      <c r="X159" s="140" t="s">
        <v>39</v>
      </c>
      <c r="Y159" s="140" t="s">
        <v>40</v>
      </c>
      <c r="Z159" s="86"/>
      <c r="AA159" s="135" t="s">
        <v>48</v>
      </c>
      <c r="AB159" s="136"/>
      <c r="AC159" s="137" t="s">
        <v>49</v>
      </c>
      <c r="AD159" s="137" t="s">
        <v>50</v>
      </c>
      <c r="AE159" s="137" t="s">
        <v>51</v>
      </c>
      <c r="AF159" s="137" t="s">
        <v>52</v>
      </c>
      <c r="AG159" s="137" t="s">
        <v>53</v>
      </c>
      <c r="AH159" s="138" t="s">
        <v>54</v>
      </c>
      <c r="AI159" s="139" t="s">
        <v>55</v>
      </c>
      <c r="AJ159" s="68" t="s">
        <v>47</v>
      </c>
      <c r="AK159" s="65" t="s">
        <v>56</v>
      </c>
      <c r="AL159" s="65" t="s">
        <v>57</v>
      </c>
      <c r="AM159" s="69" t="s">
        <v>38</v>
      </c>
      <c r="AN159" s="69" t="s">
        <v>39</v>
      </c>
      <c r="AO159" s="69" t="s">
        <v>40</v>
      </c>
      <c r="AP159" s="68"/>
      <c r="AQ159" s="19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3"/>
    </row>
    <row r="160" spans="10:55" s="8" customFormat="1" ht="20.25" customHeight="1" x14ac:dyDescent="0.45">
      <c r="J160" s="86"/>
      <c r="K160" s="135"/>
      <c r="L160" s="132">
        <v>117</v>
      </c>
      <c r="M160" s="141">
        <f>AI149+1</f>
        <v>46762</v>
      </c>
      <c r="N160" s="141">
        <f t="shared" ref="N160:S160" si="610">M160+1</f>
        <v>46763</v>
      </c>
      <c r="O160" s="141">
        <f t="shared" si="610"/>
        <v>46764</v>
      </c>
      <c r="P160" s="141">
        <f t="shared" si="610"/>
        <v>46765</v>
      </c>
      <c r="Q160" s="141">
        <f t="shared" si="610"/>
        <v>46766</v>
      </c>
      <c r="R160" s="151">
        <f t="shared" si="610"/>
        <v>46767</v>
      </c>
      <c r="S160" s="152">
        <f t="shared" si="610"/>
        <v>46768</v>
      </c>
      <c r="T160" s="135">
        <f t="shared" ref="T160" si="611">COUNTIF(M161:S161,"★")</f>
        <v>0</v>
      </c>
      <c r="U160" s="135"/>
      <c r="V160" s="135" t="str">
        <f>TEXT(M160,"YYYY-MM")</f>
        <v>2028-01</v>
      </c>
      <c r="W160" s="140" cm="1">
        <f t="array" ref="W160">SUMPRODUCT((M160:S160&gt;=$N$8)*(M160:S160 &lt;= $N$9)*(TEXT(M160:S160,"yyyy-mm")=V160)*(M161:S161 = "●"))</f>
        <v>0</v>
      </c>
      <c r="X160" s="140" cm="1">
        <f t="array" ref="X160">SUMPRODUCT((R160:S160&gt;=$N$8)*(R160:S160 &lt;= $N$9)*(TEXT(R160:S160,"yyyy-mm")=V160)*(R161:S161 = "▲"))</f>
        <v>0</v>
      </c>
      <c r="Y160" s="140" cm="1">
        <f t="array" ref="Y160">SUMPRODUCT((M160:S160&gt;=$N$8)*(M160:S160 &lt;= $N$9)*(TEXT(M160:S160,"yyyy-mm")=V160)*(M161:S161 = "★"))</f>
        <v>0</v>
      </c>
      <c r="Z160" s="135"/>
      <c r="AA160" s="135"/>
      <c r="AB160" s="132">
        <v>138</v>
      </c>
      <c r="AC160" s="141">
        <f>S200+1</f>
        <v>46909</v>
      </c>
      <c r="AD160" s="141">
        <f t="shared" ref="AD160:AI160" si="612">AC160+1</f>
        <v>46910</v>
      </c>
      <c r="AE160" s="141">
        <f t="shared" si="612"/>
        <v>46911</v>
      </c>
      <c r="AF160" s="141">
        <f t="shared" si="612"/>
        <v>46912</v>
      </c>
      <c r="AG160" s="141">
        <f t="shared" si="612"/>
        <v>46913</v>
      </c>
      <c r="AH160" s="151">
        <f t="shared" si="612"/>
        <v>46914</v>
      </c>
      <c r="AI160" s="152">
        <f t="shared" si="612"/>
        <v>46915</v>
      </c>
      <c r="AJ160" s="68">
        <f t="shared" ref="AJ160" si="613">COUNTIF(AC161:AI161,"★")</f>
        <v>0</v>
      </c>
      <c r="AK160" s="68"/>
      <c r="AL160" s="68" t="str">
        <f>TEXT(AC160,"YYYY-MM")</f>
        <v>2028-06</v>
      </c>
      <c r="AM160" s="69" cm="1">
        <f t="array" ref="AM160">SUMPRODUCT((AC160:AI160&gt;=$N$8)*(AC160:AI160 &lt;= $N$9)*(TEXT(AC160:AI160,"yyyy-mm")=AL160)*(AC161:AI161 = "●"))</f>
        <v>0</v>
      </c>
      <c r="AN160" s="69" cm="1">
        <f t="array" ref="AN160">SUMPRODUCT((AH160:AI160&gt;=$N$8)*(AH160:AI160 &lt;= $N$9)*(TEXT(AH160:AI160,"yyyy-mm")=AL160)*(AH161:AI161 = "▲"))</f>
        <v>0</v>
      </c>
      <c r="AO160" s="69" cm="1">
        <f t="array" ref="AO160">SUMPRODUCT((AC160:AI160&gt;=$N$8)*(AC160:AI160 &lt;= $N$9)*(TEXT(AC160:AI160,"yyyy-mm")=AL160)*(AC161:AI161 = "★"))</f>
        <v>0</v>
      </c>
      <c r="AP160" s="68"/>
      <c r="AQ160" s="19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3"/>
    </row>
    <row r="161" spans="10:55" s="8" customFormat="1" ht="20.25" customHeight="1" thickBot="1" x14ac:dyDescent="0.5">
      <c r="J161" s="86"/>
      <c r="K161" s="135" t="str">
        <f>IF(U161&gt;=0.285,"OK","NG")</f>
        <v>NG</v>
      </c>
      <c r="L161" s="136"/>
      <c r="M161" s="144"/>
      <c r="N161" s="144"/>
      <c r="O161" s="144"/>
      <c r="P161" s="144"/>
      <c r="Q161" s="144"/>
      <c r="R161" s="145"/>
      <c r="S161" s="146"/>
      <c r="T161" s="135">
        <f t="shared" ref="T161" si="614">COUNTIF(M161:S161,"●")</f>
        <v>0</v>
      </c>
      <c r="U161" s="147">
        <f>IF(COUNTA(M161:S161)=0,-1,IF(OR(COUNTIF(M161:S161,"▲")&gt;6,AND(M160&lt;$N$9,$N$9&lt;S160)),0.285,IF(T160+T161=0,0,T161/(T161+T160))))</f>
        <v>-1</v>
      </c>
      <c r="V161" s="135" t="str">
        <f>TEXT(S160,"YYYY-MM")</f>
        <v>2028-01</v>
      </c>
      <c r="W161" s="140" cm="1">
        <f t="array" ref="W161">IF(V161=V160,0,SUMPRODUCT((M160:S160&gt;=$N$8)*(M160:S160 &lt;= $N$9)*(TEXT(M160:S160,"yyyy-mm")=V161)*(M161:S161 = "●")))</f>
        <v>0</v>
      </c>
      <c r="X161" s="140" cm="1">
        <f t="array" ref="X161">IF(V161=V160,0,SUMPRODUCT((M160:S160&gt;=$N$8)*(M160:S160 &lt;= $N$9)*(TEXT(M160:S160,"yyyy-mm")=V161)*(M161:S161 = "▲")))</f>
        <v>0</v>
      </c>
      <c r="Y161" s="140" cm="1">
        <f t="array" ref="Y161">IF(V161=V160,0,SUMPRODUCT((M160:S160&gt;=$N$8)*(M160:S160 &lt;= $N$9)*(TEXT(M160:S160,"yyyy-mm")=V161)*(M161:S161 = "★")))</f>
        <v>0</v>
      </c>
      <c r="Z161" s="135"/>
      <c r="AA161" s="135" t="str">
        <f>IF(AK161&gt;=0.285,"OK","NG")</f>
        <v>NG</v>
      </c>
      <c r="AB161" s="136"/>
      <c r="AC161" s="144"/>
      <c r="AD161" s="144"/>
      <c r="AE161" s="144"/>
      <c r="AF161" s="144"/>
      <c r="AG161" s="144"/>
      <c r="AH161" s="145"/>
      <c r="AI161" s="146"/>
      <c r="AJ161" s="68">
        <f t="shared" ref="AJ161" si="615">COUNTIF(AC161:AI161,"●")</f>
        <v>0</v>
      </c>
      <c r="AK161" s="70">
        <f>IF(COUNTA(AC161:AI161)=0,-1,IF(OR(COUNTIF(AC161:AI161,"▲")&gt;6,AND(AC160&lt;$N$9,$N$9&lt;AI160)),0.285,IF(AJ160+AJ161=0,0,AJ161/(AJ161+AJ160))))</f>
        <v>-1</v>
      </c>
      <c r="AL161" s="68" t="str">
        <f>TEXT(AI160,"YYYY-MM")</f>
        <v>2028-06</v>
      </c>
      <c r="AM161" s="69" cm="1">
        <f t="array" ref="AM161">IF(AL161=AL160,0,SUMPRODUCT((AC160:AI160&gt;=$N$8)*(AC160:AI160 &lt;= $N$9)*(TEXT(AC160:AI160,"yyyy-mm")=AL161)*(AC161:AI161 = "●")))</f>
        <v>0</v>
      </c>
      <c r="AN161" s="69" cm="1">
        <f t="array" ref="AN161">IF(AL161=AL160,0,SUMPRODUCT((AC160:AI160&gt;=$N$8)*(AC160:AI160 &lt;= $N$9)*(TEXT(AC160:AI160,"yyyy-mm")=AL161)*(AC161:AI161 = "▲")))</f>
        <v>0</v>
      </c>
      <c r="AO161" s="69" cm="1">
        <f t="array" ref="AO161">IF(AL161=AL160,0,SUMPRODUCT((AC160:AI160&gt;=$N$8)*(AC160:AI160 &lt;= $N$9)*(TEXT(AC160:AI160,"yyyy-mm")=AL161)*(AC161:AI161 = "★")))</f>
        <v>0</v>
      </c>
      <c r="AP161" s="68"/>
      <c r="AQ161" s="19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3"/>
    </row>
    <row r="162" spans="10:55" s="8" customFormat="1" ht="20.25" customHeight="1" x14ac:dyDescent="0.45">
      <c r="J162" s="86"/>
      <c r="K162" s="135"/>
      <c r="L162" s="132">
        <v>118</v>
      </c>
      <c r="M162" s="141">
        <f>S160+1</f>
        <v>46769</v>
      </c>
      <c r="N162" s="141">
        <f t="shared" ref="N162:S162" si="616">M162+1</f>
        <v>46770</v>
      </c>
      <c r="O162" s="141">
        <f t="shared" si="616"/>
        <v>46771</v>
      </c>
      <c r="P162" s="141">
        <f t="shared" si="616"/>
        <v>46772</v>
      </c>
      <c r="Q162" s="141">
        <f t="shared" si="616"/>
        <v>46773</v>
      </c>
      <c r="R162" s="142">
        <f t="shared" si="616"/>
        <v>46774</v>
      </c>
      <c r="S162" s="143">
        <f t="shared" si="616"/>
        <v>46775</v>
      </c>
      <c r="T162" s="135">
        <f t="shared" ref="T162" si="617">COUNTIF(M163:S163,"★")</f>
        <v>0</v>
      </c>
      <c r="U162" s="135"/>
      <c r="V162" s="135" t="str">
        <f>TEXT(M162,"YYYY-MM")</f>
        <v>2028-01</v>
      </c>
      <c r="W162" s="140" cm="1">
        <f t="array" ref="W162">SUMPRODUCT((M162:S162&gt;=$N$8)*(M162:S162 &lt;= $N$9)*(TEXT(M162:S162,"yyyy-mm")=V162)*(M163:S163 = "●"))</f>
        <v>0</v>
      </c>
      <c r="X162" s="140" cm="1">
        <f t="array" ref="X162">SUMPRODUCT((R162:S162&gt;=$N$8)*(R162:S162 &lt;= $N$9)*(TEXT(R162:S162,"yyyy-mm")=V162)*(R163:S163 = "▲"))</f>
        <v>0</v>
      </c>
      <c r="Y162" s="140" cm="1">
        <f t="array" ref="Y162">SUMPRODUCT((M162:S162&gt;=$N$8)*(M162:S162 &lt;= $N$9)*(TEXT(M162:S162,"yyyy-mm")=V162)*(M163:S163 = "★"))</f>
        <v>0</v>
      </c>
      <c r="Z162" s="135"/>
      <c r="AA162" s="135"/>
      <c r="AB162" s="132">
        <v>139</v>
      </c>
      <c r="AC162" s="141">
        <f>AI160+1</f>
        <v>46916</v>
      </c>
      <c r="AD162" s="141">
        <f t="shared" ref="AD162:AI162" si="618">AC162+1</f>
        <v>46917</v>
      </c>
      <c r="AE162" s="141">
        <f t="shared" si="618"/>
        <v>46918</v>
      </c>
      <c r="AF162" s="141">
        <f t="shared" si="618"/>
        <v>46919</v>
      </c>
      <c r="AG162" s="141">
        <f t="shared" si="618"/>
        <v>46920</v>
      </c>
      <c r="AH162" s="142">
        <f t="shared" si="618"/>
        <v>46921</v>
      </c>
      <c r="AI162" s="143">
        <f t="shared" si="618"/>
        <v>46922</v>
      </c>
      <c r="AJ162" s="68">
        <f t="shared" ref="AJ162" si="619">COUNTIF(AC163:AI163,"★")</f>
        <v>0</v>
      </c>
      <c r="AK162" s="68"/>
      <c r="AL162" s="68" t="str">
        <f>TEXT(AC162,"YYYY-MM")</f>
        <v>2028-06</v>
      </c>
      <c r="AM162" s="69" cm="1">
        <f t="array" ref="AM162">SUMPRODUCT((AC162:AI162&gt;=$N$8)*(AC162:AI162 &lt;= $N$9)*(TEXT(AC162:AI162,"yyyy-mm")=AL162)*(AC163:AI163 = "●"))</f>
        <v>0</v>
      </c>
      <c r="AN162" s="69" cm="1">
        <f t="array" ref="AN162">SUMPRODUCT((AH162:AI162&gt;=$N$8)*(AH162:AI162 &lt;= $N$9)*(TEXT(AH162:AI162,"yyyy-mm")=AL162)*(AH163:AI163 = "▲"))</f>
        <v>0</v>
      </c>
      <c r="AO162" s="69" cm="1">
        <f t="array" ref="AO162">SUMPRODUCT((AC162:AI162&gt;=$N$8)*(AC162:AI162 &lt;= $N$9)*(TEXT(AC162:AI162,"yyyy-mm")=AL162)*(AC163:AI163 = "★"))</f>
        <v>0</v>
      </c>
      <c r="AP162" s="68"/>
      <c r="AQ162" s="19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3"/>
    </row>
    <row r="163" spans="10:55" s="8" customFormat="1" ht="20.25" customHeight="1" thickBot="1" x14ac:dyDescent="0.5">
      <c r="J163" s="86"/>
      <c r="K163" s="135" t="str">
        <f t="shared" ref="K163" si="620">IF(U163&gt;=0.285,"OK","NG")</f>
        <v>NG</v>
      </c>
      <c r="L163" s="136"/>
      <c r="M163" s="144"/>
      <c r="N163" s="144"/>
      <c r="O163" s="144"/>
      <c r="P163" s="144"/>
      <c r="Q163" s="144"/>
      <c r="R163" s="145"/>
      <c r="S163" s="146"/>
      <c r="T163" s="135">
        <f t="shared" ref="T163" si="621">COUNTIF(M163:S163,"●")</f>
        <v>0</v>
      </c>
      <c r="U163" s="147">
        <f t="shared" ref="U163" si="622">IF(COUNTA(M163:S163)=0,-1,IF(OR(COUNTIF(M163:S163,"▲")&gt;6,AND(M162&lt;$N$9,$N$9&lt;S162)),0.285,IF(T162+T163=0,0,T163/(T163+T162))))</f>
        <v>-1</v>
      </c>
      <c r="V163" s="135" t="str">
        <f>TEXT(S162,"YYYY-MM")</f>
        <v>2028-01</v>
      </c>
      <c r="W163" s="140" cm="1">
        <f t="array" ref="W163">IF(V163=V162,0,SUMPRODUCT((M162:S162&gt;=$N$8)*(M162:S162 &lt;= $N$9)*(TEXT(M162:S162,"yyyy-mm")=V163)*(M163:S163 = "●")))</f>
        <v>0</v>
      </c>
      <c r="X163" s="140" cm="1">
        <f t="array" ref="X163">IF(V163=V162,0,SUMPRODUCT((M162:S162&gt;=$N$8)*(M162:S162 &lt;= $N$9)*(TEXT(M162:S162,"yyyy-mm")=V163)*(M163:S163 = "▲")))</f>
        <v>0</v>
      </c>
      <c r="Y163" s="140" cm="1">
        <f t="array" ref="Y163">IF(V163=V162,0,SUMPRODUCT((M162:S162&gt;=$N$8)*(M162:S162 &lt;= $N$9)*(TEXT(M162:S162,"yyyy-mm")=V163)*(M163:S163 = "★")))</f>
        <v>0</v>
      </c>
      <c r="Z163" s="135"/>
      <c r="AA163" s="135" t="str">
        <f t="shared" ref="AA163" si="623">IF(AK163&gt;=0.285,"OK","NG")</f>
        <v>NG</v>
      </c>
      <c r="AB163" s="136"/>
      <c r="AC163" s="144"/>
      <c r="AD163" s="144"/>
      <c r="AE163" s="144"/>
      <c r="AF163" s="144"/>
      <c r="AG163" s="144"/>
      <c r="AH163" s="145"/>
      <c r="AI163" s="146"/>
      <c r="AJ163" s="68">
        <f t="shared" ref="AJ163" si="624">COUNTIF(AC163:AI163,"●")</f>
        <v>0</v>
      </c>
      <c r="AK163" s="70">
        <f t="shared" ref="AK163" si="625">IF(COUNTA(AC163:AI163)=0,-1,IF(OR(COUNTIF(AC163:AI163,"▲")&gt;6,AND(AC162&lt;$N$9,$N$9&lt;AI162)),0.285,IF(AJ162+AJ163=0,0,AJ163/(AJ163+AJ162))))</f>
        <v>-1</v>
      </c>
      <c r="AL163" s="68" t="str">
        <f>TEXT(AI162,"YYYY-MM")</f>
        <v>2028-06</v>
      </c>
      <c r="AM163" s="69" cm="1">
        <f t="array" ref="AM163">IF(AL163=AL162,0,SUMPRODUCT((AC162:AI162&gt;=$N$8)*(AC162:AI162 &lt;= $N$9)*(TEXT(AC162:AI162,"yyyy-mm")=AL163)*(AC163:AI163 = "●")))</f>
        <v>0</v>
      </c>
      <c r="AN163" s="69" cm="1">
        <f t="array" ref="AN163">IF(AL163=AL162,0,SUMPRODUCT((AC162:AI162&gt;=$N$8)*(AC162:AI162 &lt;= $N$9)*(TEXT(AC162:AI162,"yyyy-mm")=AL163)*(AC163:AI163 = "▲")))</f>
        <v>0</v>
      </c>
      <c r="AO163" s="69" cm="1">
        <f t="array" ref="AO163">IF(AL163=AL162,0,SUMPRODUCT((AC162:AI162&gt;=$N$8)*(AC162:AI162 &lt;= $N$9)*(TEXT(AC162:AI162,"yyyy-mm")=AL163)*(AC163:AI163 = "★")))</f>
        <v>0</v>
      </c>
      <c r="AP163" s="68"/>
      <c r="AQ163" s="19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3"/>
    </row>
    <row r="164" spans="10:55" s="8" customFormat="1" ht="20.25" customHeight="1" x14ac:dyDescent="0.45">
      <c r="J164" s="86"/>
      <c r="K164" s="135"/>
      <c r="L164" s="132">
        <v>119</v>
      </c>
      <c r="M164" s="141">
        <f>S162+1</f>
        <v>46776</v>
      </c>
      <c r="N164" s="141">
        <f t="shared" ref="N164:S164" si="626">M164+1</f>
        <v>46777</v>
      </c>
      <c r="O164" s="141">
        <f t="shared" si="626"/>
        <v>46778</v>
      </c>
      <c r="P164" s="141">
        <f t="shared" si="626"/>
        <v>46779</v>
      </c>
      <c r="Q164" s="141">
        <f t="shared" si="626"/>
        <v>46780</v>
      </c>
      <c r="R164" s="142">
        <f t="shared" si="626"/>
        <v>46781</v>
      </c>
      <c r="S164" s="143">
        <f t="shared" si="626"/>
        <v>46782</v>
      </c>
      <c r="T164" s="135">
        <f t="shared" ref="T164" si="627">COUNTIF(M165:S165,"★")</f>
        <v>0</v>
      </c>
      <c r="U164" s="135"/>
      <c r="V164" s="135" t="str">
        <f>TEXT(M164,"YYYY-MM")</f>
        <v>2028-01</v>
      </c>
      <c r="W164" s="140" cm="1">
        <f t="array" ref="W164">SUMPRODUCT((M164:S164&gt;=$N$8)*(M164:S164 &lt;= $N$9)*(TEXT(M164:S164,"yyyy-mm")=V164)*(M165:S165 = "●"))</f>
        <v>0</v>
      </c>
      <c r="X164" s="140" cm="1">
        <f t="array" ref="X164">SUMPRODUCT((R164:S164&gt;=$N$8)*(R164:S164 &lt;= $N$9)*(TEXT(R164:S164,"yyyy-mm")=V164)*(R165:S165 = "▲"))</f>
        <v>0</v>
      </c>
      <c r="Y164" s="140" cm="1">
        <f t="array" ref="Y164">SUMPRODUCT((M164:S164&gt;=$N$8)*(M164:S164 &lt;= $N$9)*(TEXT(M164:S164,"yyyy-mm")=V164)*(M165:S165 = "★"))</f>
        <v>0</v>
      </c>
      <c r="Z164" s="135"/>
      <c r="AA164" s="135"/>
      <c r="AB164" s="132">
        <v>140</v>
      </c>
      <c r="AC164" s="141">
        <f>AI162+1</f>
        <v>46923</v>
      </c>
      <c r="AD164" s="141">
        <f t="shared" ref="AD164:AI164" si="628">AC164+1</f>
        <v>46924</v>
      </c>
      <c r="AE164" s="141">
        <f t="shared" si="628"/>
        <v>46925</v>
      </c>
      <c r="AF164" s="141">
        <f t="shared" si="628"/>
        <v>46926</v>
      </c>
      <c r="AG164" s="141">
        <f t="shared" si="628"/>
        <v>46927</v>
      </c>
      <c r="AH164" s="142">
        <f t="shared" si="628"/>
        <v>46928</v>
      </c>
      <c r="AI164" s="143">
        <f t="shared" si="628"/>
        <v>46929</v>
      </c>
      <c r="AJ164" s="68">
        <f t="shared" ref="AJ164" si="629">COUNTIF(AC165:AI165,"★")</f>
        <v>0</v>
      </c>
      <c r="AK164" s="68"/>
      <c r="AL164" s="68" t="str">
        <f>TEXT(AC164,"YYYY-MM")</f>
        <v>2028-06</v>
      </c>
      <c r="AM164" s="69" cm="1">
        <f t="array" ref="AM164">SUMPRODUCT((AC164:AI164&gt;=$N$8)*(AC164:AI164 &lt;= $N$9)*(TEXT(AC164:AI164,"yyyy-mm")=AL164)*(AC165:AI165 = "●"))</f>
        <v>0</v>
      </c>
      <c r="AN164" s="69" cm="1">
        <f t="array" ref="AN164">SUMPRODUCT((AH164:AI164&gt;=$N$8)*(AH164:AI164 &lt;= $N$9)*(TEXT(AH164:AI164,"yyyy-mm")=AL164)*(AH165:AI165 = "▲"))</f>
        <v>0</v>
      </c>
      <c r="AO164" s="69" cm="1">
        <f t="array" ref="AO164">SUMPRODUCT((AC164:AI164&gt;=$N$8)*(AC164:AI164 &lt;= $N$9)*(TEXT(AC164:AI164,"yyyy-mm")=AL164)*(AC165:AI165 = "★"))</f>
        <v>0</v>
      </c>
      <c r="AP164" s="68"/>
      <c r="AQ164" s="19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3"/>
    </row>
    <row r="165" spans="10:55" s="8" customFormat="1" ht="20.25" customHeight="1" thickBot="1" x14ac:dyDescent="0.5">
      <c r="J165" s="86"/>
      <c r="K165" s="135" t="str">
        <f t="shared" ref="K165" si="630">IF(U165&gt;=0.285,"OK","NG")</f>
        <v>NG</v>
      </c>
      <c r="L165" s="136"/>
      <c r="M165" s="144"/>
      <c r="N165" s="144"/>
      <c r="O165" s="144"/>
      <c r="P165" s="144"/>
      <c r="Q165" s="144"/>
      <c r="R165" s="145"/>
      <c r="S165" s="146"/>
      <c r="T165" s="135">
        <f t="shared" ref="T165" si="631">COUNTIF(M165:S165,"●")</f>
        <v>0</v>
      </c>
      <c r="U165" s="147">
        <f t="shared" ref="U165" si="632">IF(COUNTA(M165:S165)=0,-1,IF(OR(COUNTIF(M165:S165,"▲")&gt;6,AND(M164&lt;$N$9,$N$9&lt;S164)),0.285,IF(T164+T165=0,0,T165/(T165+T164))))</f>
        <v>-1</v>
      </c>
      <c r="V165" s="135" t="str">
        <f>TEXT(S164,"YYYY-MM")</f>
        <v>2028-01</v>
      </c>
      <c r="W165" s="140" cm="1">
        <f t="array" ref="W165">IF(V165=V164,0,SUMPRODUCT((M164:S164&gt;=$N$8)*(M164:S164 &lt;= $N$9)*(TEXT(M164:S164,"yyyy-mm")=V165)*(M165:S165 = "●")))</f>
        <v>0</v>
      </c>
      <c r="X165" s="140" cm="1">
        <f t="array" ref="X165">IF(V165=V164,0,SUMPRODUCT((M164:S164&gt;=$N$8)*(M164:S164 &lt;= $N$9)*(TEXT(M164:S164,"yyyy-mm")=V165)*(M165:S165 = "▲")))</f>
        <v>0</v>
      </c>
      <c r="Y165" s="140" cm="1">
        <f t="array" ref="Y165">IF(V165=V164,0,SUMPRODUCT((M164:S164&gt;=$N$8)*(M164:S164 &lt;= $N$9)*(TEXT(M164:S164,"yyyy-mm")=V165)*(M165:S165 = "★")))</f>
        <v>0</v>
      </c>
      <c r="Z165" s="135"/>
      <c r="AA165" s="135" t="str">
        <f t="shared" ref="AA165" si="633">IF(AK165&gt;=0.285,"OK","NG")</f>
        <v>NG</v>
      </c>
      <c r="AB165" s="136"/>
      <c r="AC165" s="144"/>
      <c r="AD165" s="144"/>
      <c r="AE165" s="144"/>
      <c r="AF165" s="144"/>
      <c r="AG165" s="144"/>
      <c r="AH165" s="145"/>
      <c r="AI165" s="146"/>
      <c r="AJ165" s="68">
        <f t="shared" ref="AJ165" si="634">COUNTIF(AC165:AI165,"●")</f>
        <v>0</v>
      </c>
      <c r="AK165" s="70">
        <f t="shared" ref="AK165" si="635">IF(COUNTA(AC165:AI165)=0,-1,IF(OR(COUNTIF(AC165:AI165,"▲")&gt;6,AND(AC164&lt;$N$9,$N$9&lt;AI164)),0.285,IF(AJ164+AJ165=0,0,AJ165/(AJ165+AJ164))))</f>
        <v>-1</v>
      </c>
      <c r="AL165" s="68" t="str">
        <f>TEXT(AI164,"YYYY-MM")</f>
        <v>2028-06</v>
      </c>
      <c r="AM165" s="69" cm="1">
        <f t="array" ref="AM165">IF(AL165=AL164,0,SUMPRODUCT((AC164:AI164&gt;=$N$8)*(AC164:AI164 &lt;= $N$9)*(TEXT(AC164:AI164,"yyyy-mm")=AL165)*(AC165:AI165 = "●")))</f>
        <v>0</v>
      </c>
      <c r="AN165" s="69" cm="1">
        <f t="array" ref="AN165">IF(AL165=AL164,0,SUMPRODUCT((AC164:AI164&gt;=$N$8)*(AC164:AI164 &lt;= $N$9)*(TEXT(AC164:AI164,"yyyy-mm")=AL165)*(AC165:AI165 = "▲")))</f>
        <v>0</v>
      </c>
      <c r="AO165" s="69" cm="1">
        <f t="array" ref="AO165">IF(AL165=AL164,0,SUMPRODUCT((AC164:AI164&gt;=$N$8)*(AC164:AI164 &lt;= $N$9)*(TEXT(AC164:AI164,"yyyy-mm")=AL165)*(AC165:AI165 = "★")))</f>
        <v>0</v>
      </c>
      <c r="AP165" s="68"/>
      <c r="AQ165" s="19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3"/>
    </row>
    <row r="166" spans="10:55" s="8" customFormat="1" ht="20.25" customHeight="1" x14ac:dyDescent="0.45">
      <c r="J166" s="86"/>
      <c r="K166" s="135"/>
      <c r="L166" s="132">
        <v>120</v>
      </c>
      <c r="M166" s="141">
        <f>S164+1</f>
        <v>46783</v>
      </c>
      <c r="N166" s="141">
        <f t="shared" ref="N166:S166" si="636">M166+1</f>
        <v>46784</v>
      </c>
      <c r="O166" s="141">
        <f t="shared" si="636"/>
        <v>46785</v>
      </c>
      <c r="P166" s="141">
        <f t="shared" si="636"/>
        <v>46786</v>
      </c>
      <c r="Q166" s="141">
        <f t="shared" si="636"/>
        <v>46787</v>
      </c>
      <c r="R166" s="142">
        <f t="shared" si="636"/>
        <v>46788</v>
      </c>
      <c r="S166" s="143">
        <f t="shared" si="636"/>
        <v>46789</v>
      </c>
      <c r="T166" s="135">
        <f t="shared" ref="T166" si="637">COUNTIF(M167:S167,"★")</f>
        <v>0</v>
      </c>
      <c r="U166" s="135"/>
      <c r="V166" s="135" t="str">
        <f>TEXT(M166,"YYYY-MM")</f>
        <v>2028-01</v>
      </c>
      <c r="W166" s="140" cm="1">
        <f t="array" ref="W166">SUMPRODUCT((M166:S166&gt;=$N$8)*(M166:S166 &lt;= $N$9)*(TEXT(M166:S166,"yyyy-mm")=V166)*(M167:S167 = "●"))</f>
        <v>0</v>
      </c>
      <c r="X166" s="140" cm="1">
        <f t="array" ref="X166">SUMPRODUCT((R166:S166&gt;=$N$8)*(R166:S166 &lt;= $N$9)*(TEXT(R166:S166,"yyyy-mm")=V166)*(R167:S167 = "▲"))</f>
        <v>0</v>
      </c>
      <c r="Y166" s="140" cm="1">
        <f t="array" ref="Y166">SUMPRODUCT((M166:S166&gt;=$N$8)*(M166:S166 &lt;= $N$9)*(TEXT(M166:S166,"yyyy-mm")=V166)*(M167:S167 = "★"))</f>
        <v>0</v>
      </c>
      <c r="Z166" s="135"/>
      <c r="AA166" s="135"/>
      <c r="AB166" s="132">
        <v>141</v>
      </c>
      <c r="AC166" s="141">
        <f>AI164+1</f>
        <v>46930</v>
      </c>
      <c r="AD166" s="141">
        <f t="shared" ref="AD166:AI166" si="638">AC166+1</f>
        <v>46931</v>
      </c>
      <c r="AE166" s="141">
        <f t="shared" si="638"/>
        <v>46932</v>
      </c>
      <c r="AF166" s="141">
        <f t="shared" si="638"/>
        <v>46933</v>
      </c>
      <c r="AG166" s="141">
        <f t="shared" si="638"/>
        <v>46934</v>
      </c>
      <c r="AH166" s="142">
        <f t="shared" si="638"/>
        <v>46935</v>
      </c>
      <c r="AI166" s="143">
        <f t="shared" si="638"/>
        <v>46936</v>
      </c>
      <c r="AJ166" s="68">
        <f t="shared" ref="AJ166" si="639">COUNTIF(AC167:AI167,"★")</f>
        <v>0</v>
      </c>
      <c r="AK166" s="68"/>
      <c r="AL166" s="68" t="str">
        <f>TEXT(AC166,"YYYY-MM")</f>
        <v>2028-06</v>
      </c>
      <c r="AM166" s="69" cm="1">
        <f t="array" ref="AM166">SUMPRODUCT((AC166:AI166&gt;=$N$8)*(AC166:AI166 &lt;= $N$9)*(TEXT(AC166:AI166,"yyyy-mm")=AL166)*(AC167:AI167 = "●"))</f>
        <v>0</v>
      </c>
      <c r="AN166" s="69" cm="1">
        <f t="array" ref="AN166">SUMPRODUCT((AH166:AI166&gt;=$N$8)*(AH166:AI166 &lt;= $N$9)*(TEXT(AH166:AI166,"yyyy-mm")=AL166)*(AH167:AI167 = "▲"))</f>
        <v>0</v>
      </c>
      <c r="AO166" s="69" cm="1">
        <f t="array" ref="AO166">SUMPRODUCT((AC166:AI166&gt;=$N$8)*(AC166:AI166 &lt;= $N$9)*(TEXT(AC166:AI166,"yyyy-mm")=AL166)*(AC167:AI167 = "★"))</f>
        <v>0</v>
      </c>
      <c r="AP166" s="68"/>
      <c r="AQ166" s="19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3"/>
    </row>
    <row r="167" spans="10:55" s="8" customFormat="1" ht="20.25" customHeight="1" thickBot="1" x14ac:dyDescent="0.5">
      <c r="J167" s="86"/>
      <c r="K167" s="135" t="str">
        <f t="shared" ref="K167" si="640">IF(U167&gt;=0.285,"OK","NG")</f>
        <v>NG</v>
      </c>
      <c r="L167" s="136"/>
      <c r="M167" s="144"/>
      <c r="N167" s="144"/>
      <c r="O167" s="144"/>
      <c r="P167" s="144"/>
      <c r="Q167" s="144"/>
      <c r="R167" s="145"/>
      <c r="S167" s="146"/>
      <c r="T167" s="135">
        <f t="shared" ref="T167" si="641">COUNTIF(M167:S167,"●")</f>
        <v>0</v>
      </c>
      <c r="U167" s="147">
        <f t="shared" ref="U167" si="642">IF(COUNTA(M167:S167)=0,-1,IF(OR(COUNTIF(M167:S167,"▲")&gt;6,AND(M166&lt;$N$9,$N$9&lt;S166)),0.285,IF(T166+T167=0,0,T167/(T167+T166))))</f>
        <v>-1</v>
      </c>
      <c r="V167" s="135" t="str">
        <f>TEXT(S166,"YYYY-MM")</f>
        <v>2028-02</v>
      </c>
      <c r="W167" s="140" cm="1">
        <f t="array" ref="W167">IF(V167=V166,0,SUMPRODUCT((M166:S166&gt;=$N$8)*(M166:S166 &lt;= $N$9)*(TEXT(M166:S166,"yyyy-mm")=V167)*(M167:S167 = "●")))</f>
        <v>0</v>
      </c>
      <c r="X167" s="140" cm="1">
        <f t="array" ref="X167">IF(V167=V166,0,SUMPRODUCT((M166:S166&gt;=$N$8)*(M166:S166 &lt;= $N$9)*(TEXT(M166:S166,"yyyy-mm")=V167)*(M167:S167 = "▲")))</f>
        <v>0</v>
      </c>
      <c r="Y167" s="140" cm="1">
        <f t="array" ref="Y167">IF(V167=V166,0,SUMPRODUCT((M166:S166&gt;=$N$8)*(M166:S166 &lt;= $N$9)*(TEXT(M166:S166,"yyyy-mm")=V167)*(M167:S167 = "★")))</f>
        <v>0</v>
      </c>
      <c r="Z167" s="135"/>
      <c r="AA167" s="135" t="str">
        <f t="shared" ref="AA167" si="643">IF(AK167&gt;=0.285,"OK","NG")</f>
        <v>NG</v>
      </c>
      <c r="AB167" s="136"/>
      <c r="AC167" s="144"/>
      <c r="AD167" s="144"/>
      <c r="AE167" s="144"/>
      <c r="AF167" s="144"/>
      <c r="AG167" s="144"/>
      <c r="AH167" s="145"/>
      <c r="AI167" s="146"/>
      <c r="AJ167" s="68">
        <f t="shared" ref="AJ167" si="644">COUNTIF(AC167:AI167,"●")</f>
        <v>0</v>
      </c>
      <c r="AK167" s="70">
        <f t="shared" ref="AK167" si="645">IF(COUNTA(AC167:AI167)=0,-1,IF(OR(COUNTIF(AC167:AI167,"▲")&gt;6,AND(AC166&lt;$N$9,$N$9&lt;AI166)),0.285,IF(AJ166+AJ167=0,0,AJ167/(AJ167+AJ166))))</f>
        <v>-1</v>
      </c>
      <c r="AL167" s="68" t="str">
        <f>TEXT(AI166,"YYYY-MM")</f>
        <v>2028-07</v>
      </c>
      <c r="AM167" s="69" cm="1">
        <f t="array" ref="AM167">IF(AL167=AL166,0,SUMPRODUCT((AC166:AI166&gt;=$N$8)*(AC166:AI166 &lt;= $N$9)*(TEXT(AC166:AI166,"yyyy-mm")=AL167)*(AC167:AI167 = "●")))</f>
        <v>0</v>
      </c>
      <c r="AN167" s="69" cm="1">
        <f t="array" ref="AN167">IF(AL167=AL166,0,SUMPRODUCT((AC166:AI166&gt;=$N$8)*(AC166:AI166 &lt;= $N$9)*(TEXT(AC166:AI166,"yyyy-mm")=AL167)*(AC167:AI167 = "▲")))</f>
        <v>0</v>
      </c>
      <c r="AO167" s="69" cm="1">
        <f t="array" ref="AO167">IF(AL167=AL166,0,SUMPRODUCT((AC166:AI166&gt;=$N$8)*(AC166:AI166 &lt;= $N$9)*(TEXT(AC166:AI166,"yyyy-mm")=AL167)*(AC167:AI167 = "★")))</f>
        <v>0</v>
      </c>
      <c r="AP167" s="68"/>
      <c r="AQ167" s="19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3"/>
    </row>
    <row r="168" spans="10:55" s="8" customFormat="1" ht="20.25" customHeight="1" x14ac:dyDescent="0.45">
      <c r="J168" s="86"/>
      <c r="K168" s="135"/>
      <c r="L168" s="132">
        <v>121</v>
      </c>
      <c r="M168" s="141">
        <f>S166+1</f>
        <v>46790</v>
      </c>
      <c r="N168" s="141">
        <f t="shared" ref="N168:S168" si="646">M168+1</f>
        <v>46791</v>
      </c>
      <c r="O168" s="141">
        <f t="shared" si="646"/>
        <v>46792</v>
      </c>
      <c r="P168" s="141">
        <f t="shared" si="646"/>
        <v>46793</v>
      </c>
      <c r="Q168" s="141">
        <f t="shared" si="646"/>
        <v>46794</v>
      </c>
      <c r="R168" s="142">
        <f t="shared" si="646"/>
        <v>46795</v>
      </c>
      <c r="S168" s="143">
        <f t="shared" si="646"/>
        <v>46796</v>
      </c>
      <c r="T168" s="135">
        <f t="shared" ref="T168" si="647">COUNTIF(M169:S169,"★")</f>
        <v>0</v>
      </c>
      <c r="U168" s="135"/>
      <c r="V168" s="135" t="str">
        <f>TEXT(M168,"YYYY-MM")</f>
        <v>2028-02</v>
      </c>
      <c r="W168" s="140" cm="1">
        <f t="array" ref="W168">SUMPRODUCT((M168:S168&gt;=$N$8)*(M168:S168 &lt;= $N$9)*(TEXT(M168:S168,"yyyy-mm")=V168)*(M169:S169 = "●"))</f>
        <v>0</v>
      </c>
      <c r="X168" s="140" cm="1">
        <f t="array" ref="X168">SUMPRODUCT((R168:S168&gt;=$N$8)*(R168:S168 &lt;= $N$9)*(TEXT(R168:S168,"yyyy-mm")=V168)*(R169:S169 = "▲"))</f>
        <v>0</v>
      </c>
      <c r="Y168" s="140" cm="1">
        <f t="array" ref="Y168">SUMPRODUCT((M168:S168&gt;=$N$8)*(M168:S168 &lt;= $N$9)*(TEXT(M168:S168,"yyyy-mm")=V168)*(M169:S169 = "★"))</f>
        <v>0</v>
      </c>
      <c r="Z168" s="135"/>
      <c r="AA168" s="135"/>
      <c r="AB168" s="132">
        <v>142</v>
      </c>
      <c r="AC168" s="141">
        <f>AI166+1</f>
        <v>46937</v>
      </c>
      <c r="AD168" s="141">
        <f t="shared" ref="AD168:AI168" si="648">AC168+1</f>
        <v>46938</v>
      </c>
      <c r="AE168" s="141">
        <f t="shared" si="648"/>
        <v>46939</v>
      </c>
      <c r="AF168" s="141">
        <f t="shared" si="648"/>
        <v>46940</v>
      </c>
      <c r="AG168" s="141">
        <f t="shared" si="648"/>
        <v>46941</v>
      </c>
      <c r="AH168" s="142">
        <f t="shared" si="648"/>
        <v>46942</v>
      </c>
      <c r="AI168" s="143">
        <f t="shared" si="648"/>
        <v>46943</v>
      </c>
      <c r="AJ168" s="68">
        <f t="shared" ref="AJ168" si="649">COUNTIF(AC169:AI169,"★")</f>
        <v>0</v>
      </c>
      <c r="AK168" s="68"/>
      <c r="AL168" s="68" t="str">
        <f>TEXT(AC168,"YYYY-MM")</f>
        <v>2028-07</v>
      </c>
      <c r="AM168" s="69" cm="1">
        <f t="array" ref="AM168">SUMPRODUCT((AC168:AI168&gt;=$N$8)*(AC168:AI168 &lt;= $N$9)*(TEXT(AC168:AI168,"yyyy-mm")=AL168)*(AC169:AI169 = "●"))</f>
        <v>0</v>
      </c>
      <c r="AN168" s="69" cm="1">
        <f t="array" ref="AN168">SUMPRODUCT((AH168:AI168&gt;=$N$8)*(AH168:AI168 &lt;= $N$9)*(TEXT(AH168:AI168,"yyyy-mm")=AL168)*(AH169:AI169 = "▲"))</f>
        <v>0</v>
      </c>
      <c r="AO168" s="69" cm="1">
        <f t="array" ref="AO168">SUMPRODUCT((AC168:AI168&gt;=$N$8)*(AC168:AI168 &lt;= $N$9)*(TEXT(AC168:AI168,"yyyy-mm")=AL168)*(AC169:AI169 = "★"))</f>
        <v>0</v>
      </c>
      <c r="AP168" s="68"/>
      <c r="AQ168" s="19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3"/>
    </row>
    <row r="169" spans="10:55" s="8" customFormat="1" ht="20.25" customHeight="1" thickBot="1" x14ac:dyDescent="0.5">
      <c r="J169" s="86"/>
      <c r="K169" s="135" t="str">
        <f t="shared" ref="K169" si="650">IF(U169&gt;=0.285,"OK","NG")</f>
        <v>NG</v>
      </c>
      <c r="L169" s="136"/>
      <c r="M169" s="144"/>
      <c r="N169" s="144"/>
      <c r="O169" s="144"/>
      <c r="P169" s="144"/>
      <c r="Q169" s="144"/>
      <c r="R169" s="145"/>
      <c r="S169" s="146"/>
      <c r="T169" s="135">
        <f t="shared" ref="T169" si="651">COUNTIF(M169:S169,"●")</f>
        <v>0</v>
      </c>
      <c r="U169" s="147">
        <f t="shared" ref="U169" si="652">IF(COUNTA(M169:S169)=0,-1,IF(OR(COUNTIF(M169:S169,"▲")&gt;6,AND(M168&lt;$N$9,$N$9&lt;S168)),0.285,IF(T168+T169=0,0,T169/(T169+T168))))</f>
        <v>-1</v>
      </c>
      <c r="V169" s="135" t="str">
        <f>TEXT(S168,"YYYY-MM")</f>
        <v>2028-02</v>
      </c>
      <c r="W169" s="140" cm="1">
        <f t="array" ref="W169">IF(V169=V168,0,SUMPRODUCT((M168:S168&gt;=$N$8)*(M168:S168 &lt;= $N$9)*(TEXT(M168:S168,"yyyy-mm")=V169)*(M169:S169 = "●")))</f>
        <v>0</v>
      </c>
      <c r="X169" s="140" cm="1">
        <f t="array" ref="X169">IF(V169=V168,0,SUMPRODUCT((M168:S168&gt;=$N$8)*(M168:S168 &lt;= $N$9)*(TEXT(M168:S168,"yyyy-mm")=V169)*(M169:S169 = "▲")))</f>
        <v>0</v>
      </c>
      <c r="Y169" s="140" cm="1">
        <f t="array" ref="Y169">IF(V169=V168,0,SUMPRODUCT((M168:S168&gt;=$N$8)*(M168:S168 &lt;= $N$9)*(TEXT(M168:S168,"yyyy-mm")=V169)*(M169:S169 = "★")))</f>
        <v>0</v>
      </c>
      <c r="Z169" s="135"/>
      <c r="AA169" s="135" t="str">
        <f t="shared" ref="AA169" si="653">IF(AK169&gt;=0.285,"OK","NG")</f>
        <v>NG</v>
      </c>
      <c r="AB169" s="136"/>
      <c r="AC169" s="144"/>
      <c r="AD169" s="144"/>
      <c r="AE169" s="144"/>
      <c r="AF169" s="144"/>
      <c r="AG169" s="144"/>
      <c r="AH169" s="145"/>
      <c r="AI169" s="146"/>
      <c r="AJ169" s="68">
        <f t="shared" ref="AJ169" si="654">COUNTIF(AC169:AI169,"●")</f>
        <v>0</v>
      </c>
      <c r="AK169" s="70">
        <f t="shared" ref="AK169" si="655">IF(COUNTA(AC169:AI169)=0,-1,IF(OR(COUNTIF(AC169:AI169,"▲")&gt;6,AND(AC168&lt;$N$9,$N$9&lt;AI168)),0.285,IF(AJ168+AJ169=0,0,AJ169/(AJ169+AJ168))))</f>
        <v>-1</v>
      </c>
      <c r="AL169" s="68" t="str">
        <f>TEXT(AI168,"YYYY-MM")</f>
        <v>2028-07</v>
      </c>
      <c r="AM169" s="69" cm="1">
        <f t="array" ref="AM169">IF(AL169=AL168,0,SUMPRODUCT((AC168:AI168&gt;=$N$8)*(AC168:AI168 &lt;= $N$9)*(TEXT(AC168:AI168,"yyyy-mm")=AL169)*(AC169:AI169 = "●")))</f>
        <v>0</v>
      </c>
      <c r="AN169" s="69" cm="1">
        <f t="array" ref="AN169">IF(AL169=AL168,0,SUMPRODUCT((AC168:AI168&gt;=$N$8)*(AC168:AI168 &lt;= $N$9)*(TEXT(AC168:AI168,"yyyy-mm")=AL169)*(AC169:AI169 = "▲")))</f>
        <v>0</v>
      </c>
      <c r="AO169" s="69" cm="1">
        <f t="array" ref="AO169">IF(AL169=AL168,0,SUMPRODUCT((AC168:AI168&gt;=$N$8)*(AC168:AI168 &lt;= $N$9)*(TEXT(AC168:AI168,"yyyy-mm")=AL169)*(AC169:AI169 = "★")))</f>
        <v>0</v>
      </c>
      <c r="AP169" s="68"/>
      <c r="AQ169" s="19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3"/>
    </row>
    <row r="170" spans="10:55" s="8" customFormat="1" ht="20.25" customHeight="1" x14ac:dyDescent="0.45">
      <c r="J170" s="86"/>
      <c r="K170" s="135"/>
      <c r="L170" s="132">
        <v>122</v>
      </c>
      <c r="M170" s="141">
        <f>S168+1</f>
        <v>46797</v>
      </c>
      <c r="N170" s="141">
        <f t="shared" ref="N170:S170" si="656">M170+1</f>
        <v>46798</v>
      </c>
      <c r="O170" s="141">
        <f t="shared" si="656"/>
        <v>46799</v>
      </c>
      <c r="P170" s="141">
        <f t="shared" si="656"/>
        <v>46800</v>
      </c>
      <c r="Q170" s="141">
        <f t="shared" si="656"/>
        <v>46801</v>
      </c>
      <c r="R170" s="142">
        <f t="shared" si="656"/>
        <v>46802</v>
      </c>
      <c r="S170" s="143">
        <f t="shared" si="656"/>
        <v>46803</v>
      </c>
      <c r="T170" s="135">
        <f t="shared" ref="T170" si="657">COUNTIF(M171:S171,"★")</f>
        <v>0</v>
      </c>
      <c r="U170" s="135"/>
      <c r="V170" s="135" t="str">
        <f>TEXT(M170,"YYYY-MM")</f>
        <v>2028-02</v>
      </c>
      <c r="W170" s="140" cm="1">
        <f t="array" ref="W170">SUMPRODUCT((M170:S170&gt;=$N$8)*(M170:S170 &lt;= $N$9)*(TEXT(M170:S170,"yyyy-mm")=V170)*(M171:S171 = "●"))</f>
        <v>0</v>
      </c>
      <c r="X170" s="140" cm="1">
        <f t="array" ref="X170">SUMPRODUCT((R170:S170&gt;=$N$8)*(R170:S170 &lt;= $N$9)*(TEXT(R170:S170,"yyyy-mm")=V170)*(R171:S171 = "▲"))</f>
        <v>0</v>
      </c>
      <c r="Y170" s="140" cm="1">
        <f t="array" ref="Y170">SUMPRODUCT((M170:S170&gt;=$N$8)*(M170:S170 &lt;= $N$9)*(TEXT(M170:S170,"yyyy-mm")=V170)*(M171:S171 = "★"))</f>
        <v>0</v>
      </c>
      <c r="Z170" s="135"/>
      <c r="AA170" s="135"/>
      <c r="AB170" s="132">
        <v>143</v>
      </c>
      <c r="AC170" s="141">
        <f>AI168+1</f>
        <v>46944</v>
      </c>
      <c r="AD170" s="141">
        <f t="shared" ref="AD170:AI170" si="658">AC170+1</f>
        <v>46945</v>
      </c>
      <c r="AE170" s="141">
        <f t="shared" si="658"/>
        <v>46946</v>
      </c>
      <c r="AF170" s="141">
        <f t="shared" si="658"/>
        <v>46947</v>
      </c>
      <c r="AG170" s="141">
        <f t="shared" si="658"/>
        <v>46948</v>
      </c>
      <c r="AH170" s="142">
        <f t="shared" si="658"/>
        <v>46949</v>
      </c>
      <c r="AI170" s="143">
        <f t="shared" si="658"/>
        <v>46950</v>
      </c>
      <c r="AJ170" s="68">
        <f t="shared" ref="AJ170" si="659">COUNTIF(AC171:AI171,"★")</f>
        <v>0</v>
      </c>
      <c r="AK170" s="68"/>
      <c r="AL170" s="68" t="str">
        <f>TEXT(AC170,"YYYY-MM")</f>
        <v>2028-07</v>
      </c>
      <c r="AM170" s="69" cm="1">
        <f t="array" ref="AM170">SUMPRODUCT((AC170:AI170&gt;=$N$8)*(AC170:AI170 &lt;= $N$9)*(TEXT(AC170:AI170,"yyyy-mm")=AL170)*(AC171:AI171 = "●"))</f>
        <v>0</v>
      </c>
      <c r="AN170" s="69" cm="1">
        <f t="array" ref="AN170">SUMPRODUCT((AH170:AI170&gt;=$N$8)*(AH170:AI170 &lt;= $N$9)*(TEXT(AH170:AI170,"yyyy-mm")=AL170)*(AH171:AI171 = "▲"))</f>
        <v>0</v>
      </c>
      <c r="AO170" s="69" cm="1">
        <f t="array" ref="AO170">SUMPRODUCT((AC170:AI170&gt;=$N$8)*(AC170:AI170 &lt;= $N$9)*(TEXT(AC170:AI170,"yyyy-mm")=AL170)*(AC171:AI171 = "★"))</f>
        <v>0</v>
      </c>
      <c r="AP170" s="68"/>
      <c r="AQ170" s="19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3"/>
    </row>
    <row r="171" spans="10:55" s="8" customFormat="1" ht="20.25" customHeight="1" thickBot="1" x14ac:dyDescent="0.5">
      <c r="J171" s="86"/>
      <c r="K171" s="135" t="str">
        <f t="shared" ref="K171" si="660">IF(U171&gt;=0.285,"OK","NG")</f>
        <v>NG</v>
      </c>
      <c r="L171" s="136"/>
      <c r="M171" s="144"/>
      <c r="N171" s="144"/>
      <c r="O171" s="144"/>
      <c r="P171" s="144"/>
      <c r="Q171" s="144"/>
      <c r="R171" s="145"/>
      <c r="S171" s="146"/>
      <c r="T171" s="135">
        <f t="shared" ref="T171" si="661">COUNTIF(M171:S171,"●")</f>
        <v>0</v>
      </c>
      <c r="U171" s="147">
        <f t="shared" ref="U171" si="662">IF(COUNTA(M171:S171)=0,-1,IF(OR(COUNTIF(M171:S171,"▲")&gt;6,AND(M170&lt;$N$9,$N$9&lt;S170)),0.285,IF(T170+T171=0,0,T171/(T171+T170))))</f>
        <v>-1</v>
      </c>
      <c r="V171" s="135" t="str">
        <f>TEXT(S170,"YYYY-MM")</f>
        <v>2028-02</v>
      </c>
      <c r="W171" s="140" cm="1">
        <f t="array" ref="W171">IF(V171=V170,0,SUMPRODUCT((M170:S170&gt;=$N$8)*(M170:S170 &lt;= $N$9)*(TEXT(M170:S170,"yyyy-mm")=V171)*(M171:S171 = "●")))</f>
        <v>0</v>
      </c>
      <c r="X171" s="140" cm="1">
        <f t="array" ref="X171">IF(V171=V170,0,SUMPRODUCT((M170:S170&gt;=$N$8)*(M170:S170 &lt;= $N$9)*(TEXT(M170:S170,"yyyy-mm")=V171)*(M171:S171 = "▲")))</f>
        <v>0</v>
      </c>
      <c r="Y171" s="140" cm="1">
        <f t="array" ref="Y171">IF(V171=V170,0,SUMPRODUCT((M170:S170&gt;=$N$8)*(M170:S170 &lt;= $N$9)*(TEXT(M170:S170,"yyyy-mm")=V171)*(M171:S171 = "★")))</f>
        <v>0</v>
      </c>
      <c r="Z171" s="135"/>
      <c r="AA171" s="135" t="str">
        <f t="shared" ref="AA171" si="663">IF(AK171&gt;=0.285,"OK","NG")</f>
        <v>NG</v>
      </c>
      <c r="AB171" s="136"/>
      <c r="AC171" s="144"/>
      <c r="AD171" s="144"/>
      <c r="AE171" s="144"/>
      <c r="AF171" s="144"/>
      <c r="AG171" s="144"/>
      <c r="AH171" s="145"/>
      <c r="AI171" s="146"/>
      <c r="AJ171" s="68">
        <f t="shared" ref="AJ171" si="664">COUNTIF(AC171:AI171,"●")</f>
        <v>0</v>
      </c>
      <c r="AK171" s="70">
        <f t="shared" ref="AK171" si="665">IF(COUNTA(AC171:AI171)=0,-1,IF(OR(COUNTIF(AC171:AI171,"▲")&gt;6,AND(AC170&lt;$N$9,$N$9&lt;AI170)),0.285,IF(AJ170+AJ171=0,0,AJ171/(AJ171+AJ170))))</f>
        <v>-1</v>
      </c>
      <c r="AL171" s="68" t="str">
        <f>TEXT(AI170,"YYYY-MM")</f>
        <v>2028-07</v>
      </c>
      <c r="AM171" s="69" cm="1">
        <f t="array" ref="AM171">IF(AL171=AL170,0,SUMPRODUCT((AC170:AI170&gt;=$N$8)*(AC170:AI170 &lt;= $N$9)*(TEXT(AC170:AI170,"yyyy-mm")=AL171)*(AC171:AI171 = "●")))</f>
        <v>0</v>
      </c>
      <c r="AN171" s="69" cm="1">
        <f t="array" ref="AN171">IF(AL171=AL170,0,SUMPRODUCT((AC170:AI170&gt;=$N$8)*(AC170:AI170 &lt;= $N$9)*(TEXT(AC170:AI170,"yyyy-mm")=AL171)*(AC171:AI171 = "▲")))</f>
        <v>0</v>
      </c>
      <c r="AO171" s="69" cm="1">
        <f t="array" ref="AO171">IF(AL171=AL170,0,SUMPRODUCT((AC170:AI170&gt;=$N$8)*(AC170:AI170 &lt;= $N$9)*(TEXT(AC170:AI170,"yyyy-mm")=AL171)*(AC171:AI171 = "★")))</f>
        <v>0</v>
      </c>
      <c r="AP171" s="68"/>
      <c r="AQ171" s="19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3"/>
    </row>
    <row r="172" spans="10:55" s="8" customFormat="1" ht="20.25" customHeight="1" x14ac:dyDescent="0.45">
      <c r="J172" s="86"/>
      <c r="K172" s="135"/>
      <c r="L172" s="132">
        <v>123</v>
      </c>
      <c r="M172" s="141">
        <f>S170+1</f>
        <v>46804</v>
      </c>
      <c r="N172" s="141">
        <f t="shared" ref="N172:S172" si="666">M172+1</f>
        <v>46805</v>
      </c>
      <c r="O172" s="141">
        <f t="shared" si="666"/>
        <v>46806</v>
      </c>
      <c r="P172" s="141">
        <f t="shared" si="666"/>
        <v>46807</v>
      </c>
      <c r="Q172" s="141">
        <f t="shared" si="666"/>
        <v>46808</v>
      </c>
      <c r="R172" s="142">
        <f t="shared" si="666"/>
        <v>46809</v>
      </c>
      <c r="S172" s="143">
        <f t="shared" si="666"/>
        <v>46810</v>
      </c>
      <c r="T172" s="135">
        <f t="shared" ref="T172" si="667">COUNTIF(M173:S173,"★")</f>
        <v>0</v>
      </c>
      <c r="U172" s="135"/>
      <c r="V172" s="135" t="str">
        <f>TEXT(M172,"YYYY-MM")</f>
        <v>2028-02</v>
      </c>
      <c r="W172" s="140" cm="1">
        <f t="array" ref="W172">SUMPRODUCT((M172:S172&gt;=$N$8)*(M172:S172 &lt;= $N$9)*(TEXT(M172:S172,"yyyy-mm")=V172)*(M173:S173 = "●"))</f>
        <v>0</v>
      </c>
      <c r="X172" s="140" cm="1">
        <f t="array" ref="X172">SUMPRODUCT((R172:S172&gt;=$N$8)*(R172:S172 &lt;= $N$9)*(TEXT(R172:S172,"yyyy-mm")=V172)*(R173:S173 = "▲"))</f>
        <v>0</v>
      </c>
      <c r="Y172" s="140" cm="1">
        <f t="array" ref="Y172">SUMPRODUCT((M172:S172&gt;=$N$8)*(M172:S172 &lt;= $N$9)*(TEXT(M172:S172,"yyyy-mm")=V172)*(M173:S173 = "★"))</f>
        <v>0</v>
      </c>
      <c r="Z172" s="135"/>
      <c r="AA172" s="135"/>
      <c r="AB172" s="132">
        <v>144</v>
      </c>
      <c r="AC172" s="141">
        <f>AI170+1</f>
        <v>46951</v>
      </c>
      <c r="AD172" s="141">
        <f t="shared" ref="AD172:AI172" si="668">AC172+1</f>
        <v>46952</v>
      </c>
      <c r="AE172" s="141">
        <f t="shared" si="668"/>
        <v>46953</v>
      </c>
      <c r="AF172" s="141">
        <f t="shared" si="668"/>
        <v>46954</v>
      </c>
      <c r="AG172" s="141">
        <f t="shared" si="668"/>
        <v>46955</v>
      </c>
      <c r="AH172" s="142">
        <f t="shared" si="668"/>
        <v>46956</v>
      </c>
      <c r="AI172" s="143">
        <f t="shared" si="668"/>
        <v>46957</v>
      </c>
      <c r="AJ172" s="68">
        <f t="shared" ref="AJ172" si="669">COUNTIF(AC173:AI173,"★")</f>
        <v>0</v>
      </c>
      <c r="AK172" s="68"/>
      <c r="AL172" s="68" t="str">
        <f>TEXT(AC172,"YYYY-MM")</f>
        <v>2028-07</v>
      </c>
      <c r="AM172" s="69" cm="1">
        <f t="array" ref="AM172">SUMPRODUCT((AC172:AI172&gt;=$N$8)*(AC172:AI172 &lt;= $N$9)*(TEXT(AC172:AI172,"yyyy-mm")=AL172)*(AC173:AI173 = "●"))</f>
        <v>0</v>
      </c>
      <c r="AN172" s="69" cm="1">
        <f t="array" ref="AN172">SUMPRODUCT((AH172:AI172&gt;=$N$8)*(AH172:AI172 &lt;= $N$9)*(TEXT(AH172:AI172,"yyyy-mm")=AL172)*(AH173:AI173 = "▲"))</f>
        <v>0</v>
      </c>
      <c r="AO172" s="69" cm="1">
        <f t="array" ref="AO172">SUMPRODUCT((AC172:AI172&gt;=$N$8)*(AC172:AI172 &lt;= $N$9)*(TEXT(AC172:AI172,"yyyy-mm")=AL172)*(AC173:AI173 = "★"))</f>
        <v>0</v>
      </c>
      <c r="AP172" s="68"/>
      <c r="AQ172" s="19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3"/>
    </row>
    <row r="173" spans="10:55" s="8" customFormat="1" ht="20.25" customHeight="1" thickBot="1" x14ac:dyDescent="0.5">
      <c r="J173" s="86"/>
      <c r="K173" s="135" t="str">
        <f t="shared" ref="K173" si="670">IF(U173&gt;=0.285,"OK","NG")</f>
        <v>NG</v>
      </c>
      <c r="L173" s="136"/>
      <c r="M173" s="144"/>
      <c r="N173" s="144"/>
      <c r="O173" s="144"/>
      <c r="P173" s="144"/>
      <c r="Q173" s="144"/>
      <c r="R173" s="145"/>
      <c r="S173" s="146"/>
      <c r="T173" s="135">
        <f t="shared" ref="T173" si="671">COUNTIF(M173:S173,"●")</f>
        <v>0</v>
      </c>
      <c r="U173" s="147">
        <f t="shared" ref="U173" si="672">IF(COUNTA(M173:S173)=0,-1,IF(OR(COUNTIF(M173:S173,"▲")&gt;6,AND(M172&lt;$N$9,$N$9&lt;S172)),0.285,IF(T172+T173=0,0,T173/(T173+T172))))</f>
        <v>-1</v>
      </c>
      <c r="V173" s="135" t="str">
        <f>TEXT(S172,"YYYY-MM")</f>
        <v>2028-02</v>
      </c>
      <c r="W173" s="140" cm="1">
        <f t="array" ref="W173">IF(V173=V172,0,SUMPRODUCT((M172:S172&gt;=$N$8)*(M172:S172 &lt;= $N$9)*(TEXT(M172:S172,"yyyy-mm")=V173)*(M173:S173 = "●")))</f>
        <v>0</v>
      </c>
      <c r="X173" s="140" cm="1">
        <f t="array" ref="X173">IF(V173=V172,0,SUMPRODUCT((M172:S172&gt;=$N$8)*(M172:S172 &lt;= $N$9)*(TEXT(M172:S172,"yyyy-mm")=V173)*(M173:S173 = "▲")))</f>
        <v>0</v>
      </c>
      <c r="Y173" s="140" cm="1">
        <f t="array" ref="Y173">IF(V173=V172,0,SUMPRODUCT((M172:S172&gt;=$N$8)*(M172:S172 &lt;= $N$9)*(TEXT(M172:S172,"yyyy-mm")=V173)*(M173:S173 = "★")))</f>
        <v>0</v>
      </c>
      <c r="Z173" s="135"/>
      <c r="AA173" s="135" t="str">
        <f t="shared" ref="AA173" si="673">IF(AK173&gt;=0.285,"OK","NG")</f>
        <v>NG</v>
      </c>
      <c r="AB173" s="136"/>
      <c r="AC173" s="144"/>
      <c r="AD173" s="144"/>
      <c r="AE173" s="144"/>
      <c r="AF173" s="144"/>
      <c r="AG173" s="144"/>
      <c r="AH173" s="145"/>
      <c r="AI173" s="146"/>
      <c r="AJ173" s="68">
        <f t="shared" ref="AJ173" si="674">COUNTIF(AC173:AI173,"●")</f>
        <v>0</v>
      </c>
      <c r="AK173" s="70">
        <f t="shared" ref="AK173" si="675">IF(COUNTA(AC173:AI173)=0,-1,IF(OR(COUNTIF(AC173:AI173,"▲")&gt;6,AND(AC172&lt;$N$9,$N$9&lt;AI172)),0.285,IF(AJ172+AJ173=0,0,AJ173/(AJ173+AJ172))))</f>
        <v>-1</v>
      </c>
      <c r="AL173" s="68" t="str">
        <f>TEXT(AI172,"YYYY-MM")</f>
        <v>2028-07</v>
      </c>
      <c r="AM173" s="69" cm="1">
        <f t="array" ref="AM173">IF(AL173=AL172,0,SUMPRODUCT((AC172:AI172&gt;=$N$8)*(AC172:AI172 &lt;= $N$9)*(TEXT(AC172:AI172,"yyyy-mm")=AL173)*(AC173:AI173 = "●")))</f>
        <v>0</v>
      </c>
      <c r="AN173" s="69" cm="1">
        <f t="array" ref="AN173">IF(AL173=AL172,0,SUMPRODUCT((AC172:AI172&gt;=$N$8)*(AC172:AI172 &lt;= $N$9)*(TEXT(AC172:AI172,"yyyy-mm")=AL173)*(AC173:AI173 = "▲")))</f>
        <v>0</v>
      </c>
      <c r="AO173" s="69" cm="1">
        <f t="array" ref="AO173">IF(AL173=AL172,0,SUMPRODUCT((AC172:AI172&gt;=$N$8)*(AC172:AI172 &lt;= $N$9)*(TEXT(AC172:AI172,"yyyy-mm")=AL173)*(AC173:AI173 = "★")))</f>
        <v>0</v>
      </c>
      <c r="AP173" s="68"/>
      <c r="AQ173" s="19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3"/>
    </row>
    <row r="174" spans="10:55" s="8" customFormat="1" ht="20.25" customHeight="1" x14ac:dyDescent="0.45">
      <c r="J174" s="86"/>
      <c r="K174" s="135"/>
      <c r="L174" s="132">
        <v>124</v>
      </c>
      <c r="M174" s="141">
        <f>S172+1</f>
        <v>46811</v>
      </c>
      <c r="N174" s="141">
        <f t="shared" ref="N174:S174" si="676">M174+1</f>
        <v>46812</v>
      </c>
      <c r="O174" s="141">
        <f t="shared" si="676"/>
        <v>46813</v>
      </c>
      <c r="P174" s="141">
        <f t="shared" si="676"/>
        <v>46814</v>
      </c>
      <c r="Q174" s="141">
        <f t="shared" si="676"/>
        <v>46815</v>
      </c>
      <c r="R174" s="142">
        <f t="shared" si="676"/>
        <v>46816</v>
      </c>
      <c r="S174" s="143">
        <f t="shared" si="676"/>
        <v>46817</v>
      </c>
      <c r="T174" s="135">
        <f t="shared" ref="T174" si="677">COUNTIF(M175:S175,"★")</f>
        <v>0</v>
      </c>
      <c r="U174" s="135"/>
      <c r="V174" s="135" t="str">
        <f>TEXT(M174,"YYYY-MM")</f>
        <v>2028-02</v>
      </c>
      <c r="W174" s="140" cm="1">
        <f t="array" ref="W174">SUMPRODUCT((M174:S174&gt;=$N$8)*(M174:S174 &lt;= $N$9)*(TEXT(M174:S174,"yyyy-mm")=V174)*(M175:S175 = "●"))</f>
        <v>0</v>
      </c>
      <c r="X174" s="140" cm="1">
        <f t="array" ref="X174">SUMPRODUCT((R174:S174&gt;=$N$8)*(R174:S174 &lt;= $N$9)*(TEXT(R174:S174,"yyyy-mm")=V174)*(R175:S175 = "▲"))</f>
        <v>0</v>
      </c>
      <c r="Y174" s="140" cm="1">
        <f t="array" ref="Y174">SUMPRODUCT((M174:S174&gt;=$N$8)*(M174:S174 &lt;= $N$9)*(TEXT(M174:S174,"yyyy-mm")=V174)*(M175:S175 = "★"))</f>
        <v>0</v>
      </c>
      <c r="Z174" s="135"/>
      <c r="AA174" s="135"/>
      <c r="AB174" s="132">
        <v>145</v>
      </c>
      <c r="AC174" s="141">
        <f>AI172+1</f>
        <v>46958</v>
      </c>
      <c r="AD174" s="141">
        <f t="shared" ref="AD174:AI174" si="678">AC174+1</f>
        <v>46959</v>
      </c>
      <c r="AE174" s="141">
        <f t="shared" si="678"/>
        <v>46960</v>
      </c>
      <c r="AF174" s="141">
        <f t="shared" si="678"/>
        <v>46961</v>
      </c>
      <c r="AG174" s="141">
        <f t="shared" si="678"/>
        <v>46962</v>
      </c>
      <c r="AH174" s="142">
        <f t="shared" si="678"/>
        <v>46963</v>
      </c>
      <c r="AI174" s="143">
        <f t="shared" si="678"/>
        <v>46964</v>
      </c>
      <c r="AJ174" s="68">
        <f t="shared" ref="AJ174" si="679">COUNTIF(AC175:AI175,"★")</f>
        <v>0</v>
      </c>
      <c r="AK174" s="68"/>
      <c r="AL174" s="68" t="str">
        <f>TEXT(AC174,"YYYY-MM")</f>
        <v>2028-07</v>
      </c>
      <c r="AM174" s="69" cm="1">
        <f t="array" ref="AM174">SUMPRODUCT((AC174:AI174&gt;=$N$8)*(AC174:AI174 &lt;= $N$9)*(TEXT(AC174:AI174,"yyyy-mm")=AL174)*(AC175:AI175 = "●"))</f>
        <v>0</v>
      </c>
      <c r="AN174" s="69" cm="1">
        <f t="array" ref="AN174">SUMPRODUCT((AH174:AI174&gt;=$N$8)*(AH174:AI174 &lt;= $N$9)*(TEXT(AH174:AI174,"yyyy-mm")=AL174)*(AH175:AI175 = "▲"))</f>
        <v>0</v>
      </c>
      <c r="AO174" s="69" cm="1">
        <f t="array" ref="AO174">SUMPRODUCT((AC174:AI174&gt;=$N$8)*(AC174:AI174 &lt;= $N$9)*(TEXT(AC174:AI174,"yyyy-mm")=AL174)*(AC175:AI175 = "★"))</f>
        <v>0</v>
      </c>
      <c r="AP174" s="68"/>
      <c r="AQ174" s="19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3"/>
    </row>
    <row r="175" spans="10:55" s="8" customFormat="1" ht="20.25" customHeight="1" thickBot="1" x14ac:dyDescent="0.5">
      <c r="J175" s="86"/>
      <c r="K175" s="135" t="str">
        <f t="shared" ref="K175" si="680">IF(U175&gt;=0.285,"OK","NG")</f>
        <v>NG</v>
      </c>
      <c r="L175" s="136"/>
      <c r="M175" s="144"/>
      <c r="N175" s="144"/>
      <c r="O175" s="144"/>
      <c r="P175" s="144"/>
      <c r="Q175" s="144"/>
      <c r="R175" s="145"/>
      <c r="S175" s="146"/>
      <c r="T175" s="135">
        <f t="shared" ref="T175" si="681">COUNTIF(M175:S175,"●")</f>
        <v>0</v>
      </c>
      <c r="U175" s="147">
        <f t="shared" ref="U175" si="682">IF(COUNTA(M175:S175)=0,-1,IF(OR(COUNTIF(M175:S175,"▲")&gt;6,AND(M174&lt;$N$9,$N$9&lt;S174)),0.285,IF(T174+T175=0,0,T175/(T175+T174))))</f>
        <v>-1</v>
      </c>
      <c r="V175" s="135" t="str">
        <f>TEXT(S174,"YYYY-MM")</f>
        <v>2028-03</v>
      </c>
      <c r="W175" s="140" cm="1">
        <f t="array" ref="W175">IF(V175=V174,0,SUMPRODUCT((M174:S174&gt;=$N$8)*(M174:S174 &lt;= $N$9)*(TEXT(M174:S174,"yyyy-mm")=V175)*(M175:S175 = "●")))</f>
        <v>0</v>
      </c>
      <c r="X175" s="140" cm="1">
        <f t="array" ref="X175">IF(V175=V174,0,SUMPRODUCT((M174:S174&gt;=$N$8)*(M174:S174 &lt;= $N$9)*(TEXT(M174:S174,"yyyy-mm")=V175)*(M175:S175 = "▲")))</f>
        <v>0</v>
      </c>
      <c r="Y175" s="140" cm="1">
        <f t="array" ref="Y175">IF(V175=V174,0,SUMPRODUCT((M174:S174&gt;=$N$8)*(M174:S174 &lt;= $N$9)*(TEXT(M174:S174,"yyyy-mm")=V175)*(M175:S175 = "★")))</f>
        <v>0</v>
      </c>
      <c r="Z175" s="135"/>
      <c r="AA175" s="135" t="str">
        <f t="shared" ref="AA175" si="683">IF(AK175&gt;=0.285,"OK","NG")</f>
        <v>NG</v>
      </c>
      <c r="AB175" s="136"/>
      <c r="AC175" s="144"/>
      <c r="AD175" s="144"/>
      <c r="AE175" s="144"/>
      <c r="AF175" s="144"/>
      <c r="AG175" s="144"/>
      <c r="AH175" s="145"/>
      <c r="AI175" s="146"/>
      <c r="AJ175" s="68">
        <f t="shared" ref="AJ175" si="684">COUNTIF(AC175:AI175,"●")</f>
        <v>0</v>
      </c>
      <c r="AK175" s="70">
        <f t="shared" ref="AK175" si="685">IF(COUNTA(AC175:AI175)=0,-1,IF(OR(COUNTIF(AC175:AI175,"▲")&gt;6,AND(AC174&lt;$N$9,$N$9&lt;AI174)),0.285,IF(AJ174+AJ175=0,0,AJ175/(AJ175+AJ174))))</f>
        <v>-1</v>
      </c>
      <c r="AL175" s="68" t="str">
        <f>TEXT(AI174,"YYYY-MM")</f>
        <v>2028-07</v>
      </c>
      <c r="AM175" s="69" cm="1">
        <f t="array" ref="AM175">IF(AL175=AL174,0,SUMPRODUCT((AC174:AI174&gt;=$N$8)*(AC174:AI174 &lt;= $N$9)*(TEXT(AC174:AI174,"yyyy-mm")=AL175)*(AC175:AI175 = "●")))</f>
        <v>0</v>
      </c>
      <c r="AN175" s="69" cm="1">
        <f t="array" ref="AN175">IF(AL175=AL174,0,SUMPRODUCT((AC174:AI174&gt;=$N$8)*(AC174:AI174 &lt;= $N$9)*(TEXT(AC174:AI174,"yyyy-mm")=AL175)*(AC175:AI175 = "▲")))</f>
        <v>0</v>
      </c>
      <c r="AO175" s="69" cm="1">
        <f t="array" ref="AO175">IF(AL175=AL174,0,SUMPRODUCT((AC174:AI174&gt;=$N$8)*(AC174:AI174 &lt;= $N$9)*(TEXT(AC174:AI174,"yyyy-mm")=AL175)*(AC175:AI175 = "★")))</f>
        <v>0</v>
      </c>
      <c r="AP175" s="68"/>
      <c r="AQ175" s="19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3"/>
    </row>
    <row r="176" spans="10:55" s="8" customFormat="1" ht="20.25" customHeight="1" x14ac:dyDescent="0.45">
      <c r="J176" s="86"/>
      <c r="K176" s="135"/>
      <c r="L176" s="132">
        <v>125</v>
      </c>
      <c r="M176" s="141">
        <f>S174+1</f>
        <v>46818</v>
      </c>
      <c r="N176" s="141">
        <f t="shared" ref="N176:S176" si="686">M176+1</f>
        <v>46819</v>
      </c>
      <c r="O176" s="141">
        <f t="shared" si="686"/>
        <v>46820</v>
      </c>
      <c r="P176" s="141">
        <f t="shared" si="686"/>
        <v>46821</v>
      </c>
      <c r="Q176" s="141">
        <f t="shared" si="686"/>
        <v>46822</v>
      </c>
      <c r="R176" s="142">
        <f t="shared" si="686"/>
        <v>46823</v>
      </c>
      <c r="S176" s="143">
        <f t="shared" si="686"/>
        <v>46824</v>
      </c>
      <c r="T176" s="135">
        <f t="shared" ref="T176" si="687">COUNTIF(M177:S177,"★")</f>
        <v>0</v>
      </c>
      <c r="U176" s="135"/>
      <c r="V176" s="135" t="str">
        <f>TEXT(M176,"YYYY-MM")</f>
        <v>2028-03</v>
      </c>
      <c r="W176" s="140" cm="1">
        <f t="array" ref="W176">SUMPRODUCT((M176:S176&gt;=$N$8)*(M176:S176 &lt;= $N$9)*(TEXT(M176:S176,"yyyy-mm")=V176)*(M177:S177 = "●"))</f>
        <v>0</v>
      </c>
      <c r="X176" s="140" cm="1">
        <f t="array" ref="X176">SUMPRODUCT((R176:S176&gt;=$N$8)*(R176:S176 &lt;= $N$9)*(TEXT(R176:S176,"yyyy-mm")=V176)*(R177:S177 = "▲"))</f>
        <v>0</v>
      </c>
      <c r="Y176" s="140" cm="1">
        <f t="array" ref="Y176">SUMPRODUCT((M176:S176&gt;=$N$8)*(M176:S176 &lt;= $N$9)*(TEXT(M176:S176,"yyyy-mm")=V176)*(M177:S177 = "★"))</f>
        <v>0</v>
      </c>
      <c r="Z176" s="135"/>
      <c r="AA176" s="135"/>
      <c r="AB176" s="132">
        <v>146</v>
      </c>
      <c r="AC176" s="141">
        <f>AI174+1</f>
        <v>46965</v>
      </c>
      <c r="AD176" s="141">
        <f t="shared" ref="AD176:AI176" si="688">AC176+1</f>
        <v>46966</v>
      </c>
      <c r="AE176" s="141">
        <f t="shared" si="688"/>
        <v>46967</v>
      </c>
      <c r="AF176" s="141">
        <f t="shared" si="688"/>
        <v>46968</v>
      </c>
      <c r="AG176" s="141">
        <f t="shared" si="688"/>
        <v>46969</v>
      </c>
      <c r="AH176" s="142">
        <f t="shared" si="688"/>
        <v>46970</v>
      </c>
      <c r="AI176" s="143">
        <f t="shared" si="688"/>
        <v>46971</v>
      </c>
      <c r="AJ176" s="68">
        <f t="shared" ref="AJ176" si="689">COUNTIF(AC177:AI177,"★")</f>
        <v>0</v>
      </c>
      <c r="AK176" s="68"/>
      <c r="AL176" s="68" t="str">
        <f>TEXT(AC176,"YYYY-MM")</f>
        <v>2028-07</v>
      </c>
      <c r="AM176" s="69" cm="1">
        <f t="array" ref="AM176">SUMPRODUCT((AC176:AI176&gt;=$N$8)*(AC176:AI176 &lt;= $N$9)*(TEXT(AC176:AI176,"yyyy-mm")=AL176)*(AC177:AI177 = "●"))</f>
        <v>0</v>
      </c>
      <c r="AN176" s="69" cm="1">
        <f t="array" ref="AN176">SUMPRODUCT((AH176:AI176&gt;=$N$8)*(AH176:AI176 &lt;= $N$9)*(TEXT(AH176:AI176,"yyyy-mm")=AL176)*(AH177:AI177 = "▲"))</f>
        <v>0</v>
      </c>
      <c r="AO176" s="69" cm="1">
        <f t="array" ref="AO176">SUMPRODUCT((AC176:AI176&gt;=$N$8)*(AC176:AI176 &lt;= $N$9)*(TEXT(AC176:AI176,"yyyy-mm")=AL176)*(AC177:AI177 = "★"))</f>
        <v>0</v>
      </c>
      <c r="AP176" s="68"/>
      <c r="AQ176" s="19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3"/>
    </row>
    <row r="177" spans="9:55" s="8" customFormat="1" ht="20.25" customHeight="1" thickBot="1" x14ac:dyDescent="0.5">
      <c r="J177" s="86"/>
      <c r="K177" s="135" t="str">
        <f t="shared" ref="K177" si="690">IF(U177&gt;=0.285,"OK","NG")</f>
        <v>NG</v>
      </c>
      <c r="L177" s="136"/>
      <c r="M177" s="144"/>
      <c r="N177" s="144"/>
      <c r="O177" s="144"/>
      <c r="P177" s="144"/>
      <c r="Q177" s="144"/>
      <c r="R177" s="145"/>
      <c r="S177" s="146"/>
      <c r="T177" s="135">
        <f t="shared" ref="T177" si="691">COUNTIF(M177:S177,"●")</f>
        <v>0</v>
      </c>
      <c r="U177" s="147">
        <f t="shared" ref="U177" si="692">IF(COUNTA(M177:S177)=0,-1,IF(OR(COUNTIF(M177:S177,"▲")&gt;6,AND(M176&lt;$N$9,$N$9&lt;S176)),0.285,IF(T176+T177=0,0,T177/(T177+T176))))</f>
        <v>-1</v>
      </c>
      <c r="V177" s="135" t="str">
        <f>TEXT(S176,"YYYY-MM")</f>
        <v>2028-03</v>
      </c>
      <c r="W177" s="140" cm="1">
        <f t="array" ref="W177">IF(V177=V176,0,SUMPRODUCT((M176:S176&gt;=$N$8)*(M176:S176 &lt;= $N$9)*(TEXT(M176:S176,"yyyy-mm")=V177)*(M177:S177 = "●")))</f>
        <v>0</v>
      </c>
      <c r="X177" s="140" cm="1">
        <f t="array" ref="X177">IF(V177=V176,0,SUMPRODUCT((M176:S176&gt;=$N$8)*(M176:S176 &lt;= $N$9)*(TEXT(M176:S176,"yyyy-mm")=V177)*(M177:S177 = "▲")))</f>
        <v>0</v>
      </c>
      <c r="Y177" s="140" cm="1">
        <f t="array" ref="Y177">IF(V177=V176,0,SUMPRODUCT((M176:S176&gt;=$N$8)*(M176:S176 &lt;= $N$9)*(TEXT(M176:S176,"yyyy-mm")=V177)*(M177:S177 = "★")))</f>
        <v>0</v>
      </c>
      <c r="Z177" s="135"/>
      <c r="AA177" s="135" t="str">
        <f t="shared" ref="AA177" si="693">IF(AK177&gt;=0.285,"OK","NG")</f>
        <v>NG</v>
      </c>
      <c r="AB177" s="136"/>
      <c r="AC177" s="144"/>
      <c r="AD177" s="144"/>
      <c r="AE177" s="144"/>
      <c r="AF177" s="144"/>
      <c r="AG177" s="144"/>
      <c r="AH177" s="145"/>
      <c r="AI177" s="146"/>
      <c r="AJ177" s="68">
        <f t="shared" ref="AJ177" si="694">COUNTIF(AC177:AI177,"●")</f>
        <v>0</v>
      </c>
      <c r="AK177" s="70">
        <f t="shared" ref="AK177" si="695">IF(COUNTA(AC177:AI177)=0,-1,IF(OR(COUNTIF(AC177:AI177,"▲")&gt;6,AND(AC176&lt;$N$9,$N$9&lt;AI176)),0.285,IF(AJ176+AJ177=0,0,AJ177/(AJ177+AJ176))))</f>
        <v>-1</v>
      </c>
      <c r="AL177" s="68" t="str">
        <f>TEXT(AI176,"YYYY-MM")</f>
        <v>2028-08</v>
      </c>
      <c r="AM177" s="69" cm="1">
        <f t="array" ref="AM177">IF(AL177=AL176,0,SUMPRODUCT((AC176:AI176&gt;=$N$8)*(AC176:AI176 &lt;= $N$9)*(TEXT(AC176:AI176,"yyyy-mm")=AL177)*(AC177:AI177 = "●")))</f>
        <v>0</v>
      </c>
      <c r="AN177" s="69" cm="1">
        <f t="array" ref="AN177">IF(AL177=AL176,0,SUMPRODUCT((AC176:AI176&gt;=$N$8)*(AC176:AI176 &lt;= $N$9)*(TEXT(AC176:AI176,"yyyy-mm")=AL177)*(AC177:AI177 = "▲")))</f>
        <v>0</v>
      </c>
      <c r="AO177" s="69" cm="1">
        <f t="array" ref="AO177">IF(AL177=AL176,0,SUMPRODUCT((AC176:AI176&gt;=$N$8)*(AC176:AI176 &lt;= $N$9)*(TEXT(AC176:AI176,"yyyy-mm")=AL177)*(AC177:AI177 = "★")))</f>
        <v>0</v>
      </c>
      <c r="AP177" s="68"/>
      <c r="AQ177" s="19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3"/>
    </row>
    <row r="178" spans="9:55" s="8" customFormat="1" ht="20.25" customHeight="1" x14ac:dyDescent="0.45">
      <c r="J178" s="86"/>
      <c r="K178" s="135"/>
      <c r="L178" s="132">
        <v>126</v>
      </c>
      <c r="M178" s="141">
        <f>S176+1</f>
        <v>46825</v>
      </c>
      <c r="N178" s="141">
        <f t="shared" ref="N178:S178" si="696">M178+1</f>
        <v>46826</v>
      </c>
      <c r="O178" s="141">
        <f t="shared" si="696"/>
        <v>46827</v>
      </c>
      <c r="P178" s="141">
        <f t="shared" si="696"/>
        <v>46828</v>
      </c>
      <c r="Q178" s="141">
        <f t="shared" si="696"/>
        <v>46829</v>
      </c>
      <c r="R178" s="142">
        <f t="shared" si="696"/>
        <v>46830</v>
      </c>
      <c r="S178" s="143">
        <f t="shared" si="696"/>
        <v>46831</v>
      </c>
      <c r="T178" s="135">
        <f t="shared" ref="T178" si="697">COUNTIF(M179:S179,"★")</f>
        <v>0</v>
      </c>
      <c r="U178" s="135"/>
      <c r="V178" s="135" t="str">
        <f>TEXT(M178,"YYYY-MM")</f>
        <v>2028-03</v>
      </c>
      <c r="W178" s="140" cm="1">
        <f t="array" ref="W178">SUMPRODUCT((M178:S178&gt;=$N$8)*(M178:S178 &lt;= $N$9)*(TEXT(M178:S178,"yyyy-mm")=V178)*(M179:S179 = "●"))</f>
        <v>0</v>
      </c>
      <c r="X178" s="140" cm="1">
        <f t="array" ref="X178">SUMPRODUCT((R178:S178&gt;=$N$8)*(R178:S178 &lt;= $N$9)*(TEXT(R178:S178,"yyyy-mm")=V178)*(R179:S179 = "▲"))</f>
        <v>0</v>
      </c>
      <c r="Y178" s="140" cm="1">
        <f t="array" ref="Y178">SUMPRODUCT((M178:S178&gt;=$N$8)*(M178:S178 &lt;= $N$9)*(TEXT(M178:S178,"yyyy-mm")=V178)*(M179:S179 = "★"))</f>
        <v>0</v>
      </c>
      <c r="Z178" s="135"/>
      <c r="AA178" s="135"/>
      <c r="AB178" s="132">
        <v>147</v>
      </c>
      <c r="AC178" s="141">
        <f>AI176+1</f>
        <v>46972</v>
      </c>
      <c r="AD178" s="141">
        <f t="shared" ref="AD178:AI178" si="698">AC178+1</f>
        <v>46973</v>
      </c>
      <c r="AE178" s="141">
        <f t="shared" si="698"/>
        <v>46974</v>
      </c>
      <c r="AF178" s="141">
        <f t="shared" si="698"/>
        <v>46975</v>
      </c>
      <c r="AG178" s="141">
        <f t="shared" si="698"/>
        <v>46976</v>
      </c>
      <c r="AH178" s="142">
        <f t="shared" si="698"/>
        <v>46977</v>
      </c>
      <c r="AI178" s="143">
        <f t="shared" si="698"/>
        <v>46978</v>
      </c>
      <c r="AJ178" s="68">
        <f t="shared" ref="AJ178" si="699">COUNTIF(AC179:AI179,"★")</f>
        <v>0</v>
      </c>
      <c r="AK178" s="68"/>
      <c r="AL178" s="68" t="str">
        <f>TEXT(AC178,"YYYY-MM")</f>
        <v>2028-08</v>
      </c>
      <c r="AM178" s="69" cm="1">
        <f t="array" ref="AM178">SUMPRODUCT((AC178:AI178&gt;=$N$8)*(AC178:AI178 &lt;= $N$9)*(TEXT(AC178:AI178,"yyyy-mm")=AL178)*(AC179:AI179 = "●"))</f>
        <v>0</v>
      </c>
      <c r="AN178" s="69" cm="1">
        <f t="array" ref="AN178">SUMPRODUCT((AH178:AI178&gt;=$N$8)*(AH178:AI178 &lt;= $N$9)*(TEXT(AH178:AI178,"yyyy-mm")=AL178)*(AH179:AI179 = "▲"))</f>
        <v>0</v>
      </c>
      <c r="AO178" s="69" cm="1">
        <f t="array" ref="AO178">SUMPRODUCT((AC178:AI178&gt;=$N$8)*(AC178:AI178 &lt;= $N$9)*(TEXT(AC178:AI178,"yyyy-mm")=AL178)*(AC179:AI179 = "★"))</f>
        <v>0</v>
      </c>
      <c r="AP178" s="68"/>
      <c r="AQ178" s="19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3"/>
    </row>
    <row r="179" spans="9:55" s="8" customFormat="1" ht="20.25" customHeight="1" thickBot="1" x14ac:dyDescent="0.5">
      <c r="J179" s="86"/>
      <c r="K179" s="135" t="str">
        <f t="shared" ref="K179" si="700">IF(U179&gt;=0.285,"OK","NG")</f>
        <v>NG</v>
      </c>
      <c r="L179" s="136"/>
      <c r="M179" s="144"/>
      <c r="N179" s="144"/>
      <c r="O179" s="144"/>
      <c r="P179" s="144"/>
      <c r="Q179" s="144"/>
      <c r="R179" s="145"/>
      <c r="S179" s="146"/>
      <c r="T179" s="135">
        <f t="shared" ref="T179" si="701">COUNTIF(M179:S179,"●")</f>
        <v>0</v>
      </c>
      <c r="U179" s="147">
        <f t="shared" ref="U179" si="702">IF(COUNTA(M179:S179)=0,-1,IF(OR(COUNTIF(M179:S179,"▲")&gt;6,AND(M178&lt;$N$9,$N$9&lt;S178)),0.285,IF(T178+T179=0,0,T179/(T179+T178))))</f>
        <v>-1</v>
      </c>
      <c r="V179" s="135" t="str">
        <f>TEXT(S178,"YYYY-MM")</f>
        <v>2028-03</v>
      </c>
      <c r="W179" s="140" cm="1">
        <f t="array" ref="W179">IF(V179=V178,0,SUMPRODUCT((M178:S178&gt;=$N$8)*(M178:S178 &lt;= $N$9)*(TEXT(M178:S178,"yyyy-mm")=V179)*(M179:S179 = "●")))</f>
        <v>0</v>
      </c>
      <c r="X179" s="140" cm="1">
        <f t="array" ref="X179">IF(V179=V178,0,SUMPRODUCT((M178:S178&gt;=$N$8)*(M178:S178 &lt;= $N$9)*(TEXT(M178:S178,"yyyy-mm")=V179)*(M179:S179 = "▲")))</f>
        <v>0</v>
      </c>
      <c r="Y179" s="140" cm="1">
        <f t="array" ref="Y179">IF(V179=V178,0,SUMPRODUCT((M178:S178&gt;=$N$8)*(M178:S178 &lt;= $N$9)*(TEXT(M178:S178,"yyyy-mm")=V179)*(M179:S179 = "★")))</f>
        <v>0</v>
      </c>
      <c r="Z179" s="135"/>
      <c r="AA179" s="135" t="str">
        <f t="shared" ref="AA179" si="703">IF(AK179&gt;=0.285,"OK","NG")</f>
        <v>NG</v>
      </c>
      <c r="AB179" s="136"/>
      <c r="AC179" s="144"/>
      <c r="AD179" s="144"/>
      <c r="AE179" s="144"/>
      <c r="AF179" s="144"/>
      <c r="AG179" s="144"/>
      <c r="AH179" s="145"/>
      <c r="AI179" s="146"/>
      <c r="AJ179" s="68">
        <f t="shared" ref="AJ179" si="704">COUNTIF(AC179:AI179,"●")</f>
        <v>0</v>
      </c>
      <c r="AK179" s="70">
        <f t="shared" ref="AK179" si="705">IF(COUNTA(AC179:AI179)=0,-1,IF(OR(COUNTIF(AC179:AI179,"▲")&gt;6,AND(AC178&lt;$N$9,$N$9&lt;AI178)),0.285,IF(AJ178+AJ179=0,0,AJ179/(AJ179+AJ178))))</f>
        <v>-1</v>
      </c>
      <c r="AL179" s="68" t="str">
        <f>TEXT(AI178,"YYYY-MM")</f>
        <v>2028-08</v>
      </c>
      <c r="AM179" s="69" cm="1">
        <f t="array" ref="AM179">IF(AL179=AL178,0,SUMPRODUCT((AC178:AI178&gt;=$N$8)*(AC178:AI178 &lt;= $N$9)*(TEXT(AC178:AI178,"yyyy-mm")=AL179)*(AC179:AI179 = "●")))</f>
        <v>0</v>
      </c>
      <c r="AN179" s="69" cm="1">
        <f t="array" ref="AN179">IF(AL179=AL178,0,SUMPRODUCT((AC178:AI178&gt;=$N$8)*(AC178:AI178 &lt;= $N$9)*(TEXT(AC178:AI178,"yyyy-mm")=AL179)*(AC179:AI179 = "▲")))</f>
        <v>0</v>
      </c>
      <c r="AO179" s="69" cm="1">
        <f t="array" ref="AO179">IF(AL179=AL178,0,SUMPRODUCT((AC178:AI178&gt;=$N$8)*(AC178:AI178 &lt;= $N$9)*(TEXT(AC178:AI178,"yyyy-mm")=AL179)*(AC179:AI179 = "★")))</f>
        <v>0</v>
      </c>
      <c r="AP179" s="68"/>
      <c r="AQ179" s="19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3"/>
    </row>
    <row r="180" spans="9:55" s="8" customFormat="1" ht="20.25" customHeight="1" x14ac:dyDescent="0.45">
      <c r="J180" s="86"/>
      <c r="K180" s="135"/>
      <c r="L180" s="132">
        <v>127</v>
      </c>
      <c r="M180" s="141">
        <f>S178+1</f>
        <v>46832</v>
      </c>
      <c r="N180" s="141">
        <f t="shared" ref="N180:S180" si="706">M180+1</f>
        <v>46833</v>
      </c>
      <c r="O180" s="141">
        <f t="shared" si="706"/>
        <v>46834</v>
      </c>
      <c r="P180" s="141">
        <f t="shared" si="706"/>
        <v>46835</v>
      </c>
      <c r="Q180" s="141">
        <f t="shared" si="706"/>
        <v>46836</v>
      </c>
      <c r="R180" s="142">
        <f t="shared" si="706"/>
        <v>46837</v>
      </c>
      <c r="S180" s="143">
        <f t="shared" si="706"/>
        <v>46838</v>
      </c>
      <c r="T180" s="135">
        <f t="shared" ref="T180" si="707">COUNTIF(M181:S181,"★")</f>
        <v>0</v>
      </c>
      <c r="U180" s="135"/>
      <c r="V180" s="135" t="str">
        <f>TEXT(M180,"YYYY-MM")</f>
        <v>2028-03</v>
      </c>
      <c r="W180" s="140" cm="1">
        <f t="array" ref="W180">SUMPRODUCT((M180:S180&gt;=$N$8)*(M180:S180 &lt;= $N$9)*(TEXT(M180:S180,"yyyy-mm")=V180)*(M181:S181 = "●"))</f>
        <v>0</v>
      </c>
      <c r="X180" s="140" cm="1">
        <f t="array" ref="X180">SUMPRODUCT((R180:S180&gt;=$N$8)*(R180:S180 &lt;= $N$9)*(TEXT(R180:S180,"yyyy-mm")=V180)*(R181:S181 = "▲"))</f>
        <v>0</v>
      </c>
      <c r="Y180" s="140" cm="1">
        <f t="array" ref="Y180">SUMPRODUCT((M180:S180&gt;=$N$8)*(M180:S180 &lt;= $N$9)*(TEXT(M180:S180,"yyyy-mm")=V180)*(M181:S181 = "★"))</f>
        <v>0</v>
      </c>
      <c r="Z180" s="135"/>
      <c r="AA180" s="135"/>
      <c r="AB180" s="132">
        <v>148</v>
      </c>
      <c r="AC180" s="141">
        <f>AI178+1</f>
        <v>46979</v>
      </c>
      <c r="AD180" s="141">
        <f t="shared" ref="AD180:AI180" si="708">AC180+1</f>
        <v>46980</v>
      </c>
      <c r="AE180" s="141">
        <f t="shared" si="708"/>
        <v>46981</v>
      </c>
      <c r="AF180" s="141">
        <f t="shared" si="708"/>
        <v>46982</v>
      </c>
      <c r="AG180" s="141">
        <f t="shared" si="708"/>
        <v>46983</v>
      </c>
      <c r="AH180" s="142">
        <f t="shared" si="708"/>
        <v>46984</v>
      </c>
      <c r="AI180" s="143">
        <f t="shared" si="708"/>
        <v>46985</v>
      </c>
      <c r="AJ180" s="68">
        <f t="shared" ref="AJ180" si="709">COUNTIF(AC181:AI181,"★")</f>
        <v>0</v>
      </c>
      <c r="AK180" s="68"/>
      <c r="AL180" s="68" t="str">
        <f>TEXT(AC180,"YYYY-MM")</f>
        <v>2028-08</v>
      </c>
      <c r="AM180" s="69" cm="1">
        <f t="array" ref="AM180">SUMPRODUCT((AC180:AI180&gt;=$N$8)*(AC180:AI180 &lt;= $N$9)*(TEXT(AC180:AI180,"yyyy-mm")=AL180)*(AC181:AI181 = "●"))</f>
        <v>0</v>
      </c>
      <c r="AN180" s="69" cm="1">
        <f t="array" ref="AN180">SUMPRODUCT((AH180:AI180&gt;=$N$8)*(AH180:AI180 &lt;= $N$9)*(TEXT(AH180:AI180,"yyyy-mm")=AL180)*(AH181:AI181 = "▲"))</f>
        <v>0</v>
      </c>
      <c r="AO180" s="69" cm="1">
        <f t="array" ref="AO180">SUMPRODUCT((AC180:AI180&gt;=$N$8)*(AC180:AI180 &lt;= $N$9)*(TEXT(AC180:AI180,"yyyy-mm")=AL180)*(AC181:AI181 = "★"))</f>
        <v>0</v>
      </c>
      <c r="AP180" s="68"/>
      <c r="AQ180" s="19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3"/>
    </row>
    <row r="181" spans="9:55" s="8" customFormat="1" ht="20.25" customHeight="1" thickBot="1" x14ac:dyDescent="0.5">
      <c r="J181" s="86"/>
      <c r="K181" s="135" t="str">
        <f t="shared" ref="K181" si="710">IF(U181&gt;=0.285,"OK","NG")</f>
        <v>NG</v>
      </c>
      <c r="L181" s="136"/>
      <c r="M181" s="144"/>
      <c r="N181" s="144"/>
      <c r="O181" s="144"/>
      <c r="P181" s="144"/>
      <c r="Q181" s="144"/>
      <c r="R181" s="145"/>
      <c r="S181" s="146"/>
      <c r="T181" s="135">
        <f t="shared" ref="T181" si="711">COUNTIF(M181:S181,"●")</f>
        <v>0</v>
      </c>
      <c r="U181" s="147">
        <f t="shared" ref="U181" si="712">IF(COUNTA(M181:S181)=0,-1,IF(OR(COUNTIF(M181:S181,"▲")&gt;6,AND(M180&lt;$N$9,$N$9&lt;S180)),0.285,IF(T180+T181=0,0,T181/(T181+T180))))</f>
        <v>-1</v>
      </c>
      <c r="V181" s="135" t="str">
        <f>TEXT(S180,"YYYY-MM")</f>
        <v>2028-03</v>
      </c>
      <c r="W181" s="140" cm="1">
        <f t="array" ref="W181">IF(V181=V180,0,SUMPRODUCT((M180:S180&gt;=$N$8)*(M180:S180 &lt;= $N$9)*(TEXT(M180:S180,"yyyy-mm")=V181)*(M181:S181 = "●")))</f>
        <v>0</v>
      </c>
      <c r="X181" s="140" cm="1">
        <f t="array" ref="X181">IF(V181=V180,0,SUMPRODUCT((M180:S180&gt;=$N$8)*(M180:S180 &lt;= $N$9)*(TEXT(M180:S180,"yyyy-mm")=V181)*(M181:S181 = "▲")))</f>
        <v>0</v>
      </c>
      <c r="Y181" s="140" cm="1">
        <f t="array" ref="Y181">IF(V181=V180,0,SUMPRODUCT((M180:S180&gt;=$N$8)*(M180:S180 &lt;= $N$9)*(TEXT(M180:S180,"yyyy-mm")=V181)*(M181:S181 = "★")))</f>
        <v>0</v>
      </c>
      <c r="Z181" s="135"/>
      <c r="AA181" s="135" t="str">
        <f t="shared" ref="AA181" si="713">IF(AK181&gt;=0.285,"OK","NG")</f>
        <v>NG</v>
      </c>
      <c r="AB181" s="136"/>
      <c r="AC181" s="144"/>
      <c r="AD181" s="144"/>
      <c r="AE181" s="144"/>
      <c r="AF181" s="144"/>
      <c r="AG181" s="144"/>
      <c r="AH181" s="145"/>
      <c r="AI181" s="146"/>
      <c r="AJ181" s="68">
        <f t="shared" ref="AJ181" si="714">COUNTIF(AC181:AI181,"●")</f>
        <v>0</v>
      </c>
      <c r="AK181" s="70">
        <f t="shared" ref="AK181" si="715">IF(COUNTA(AC181:AI181)=0,-1,IF(OR(COUNTIF(AC181:AI181,"▲")&gt;6,AND(AC180&lt;$N$9,$N$9&lt;AI180)),0.285,IF(AJ180+AJ181=0,0,AJ181/(AJ181+AJ180))))</f>
        <v>-1</v>
      </c>
      <c r="AL181" s="68" t="str">
        <f>TEXT(AI180,"YYYY-MM")</f>
        <v>2028-08</v>
      </c>
      <c r="AM181" s="69" cm="1">
        <f t="array" ref="AM181">IF(AL181=AL180,0,SUMPRODUCT((AC180:AI180&gt;=$N$8)*(AC180:AI180 &lt;= $N$9)*(TEXT(AC180:AI180,"yyyy-mm")=AL181)*(AC181:AI181 = "●")))</f>
        <v>0</v>
      </c>
      <c r="AN181" s="69" cm="1">
        <f t="array" ref="AN181">IF(AL181=AL180,0,SUMPRODUCT((AC180:AI180&gt;=$N$8)*(AC180:AI180 &lt;= $N$9)*(TEXT(AC180:AI180,"yyyy-mm")=AL181)*(AC181:AI181 = "▲")))</f>
        <v>0</v>
      </c>
      <c r="AO181" s="69" cm="1">
        <f t="array" ref="AO181">IF(AL181=AL180,0,SUMPRODUCT((AC180:AI180&gt;=$N$8)*(AC180:AI180 &lt;= $N$9)*(TEXT(AC180:AI180,"yyyy-mm")=AL181)*(AC181:AI181 = "★")))</f>
        <v>0</v>
      </c>
      <c r="AP181" s="68"/>
      <c r="AQ181" s="19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3"/>
    </row>
    <row r="182" spans="9:55" s="8" customFormat="1" ht="20.25" customHeight="1" x14ac:dyDescent="0.45">
      <c r="I182" s="4"/>
      <c r="J182" s="86"/>
      <c r="K182" s="135"/>
      <c r="L182" s="132">
        <v>128</v>
      </c>
      <c r="M182" s="141">
        <f>S180+1</f>
        <v>46839</v>
      </c>
      <c r="N182" s="141">
        <f t="shared" ref="N182:S182" si="716">M182+1</f>
        <v>46840</v>
      </c>
      <c r="O182" s="141">
        <f t="shared" si="716"/>
        <v>46841</v>
      </c>
      <c r="P182" s="141">
        <f t="shared" si="716"/>
        <v>46842</v>
      </c>
      <c r="Q182" s="141">
        <f t="shared" si="716"/>
        <v>46843</v>
      </c>
      <c r="R182" s="142">
        <f t="shared" si="716"/>
        <v>46844</v>
      </c>
      <c r="S182" s="143">
        <f t="shared" si="716"/>
        <v>46845</v>
      </c>
      <c r="T182" s="135">
        <f t="shared" ref="T182" si="717">COUNTIF(M183:S183,"★")</f>
        <v>0</v>
      </c>
      <c r="U182" s="135"/>
      <c r="V182" s="135" t="str">
        <f>TEXT(M182,"YYYY-MM")</f>
        <v>2028-03</v>
      </c>
      <c r="W182" s="140" cm="1">
        <f t="array" ref="W182">SUMPRODUCT((M182:S182&gt;=$N$8)*(M182:S182 &lt;= $N$9)*(TEXT(M182:S182,"yyyy-mm")=V182)*(M183:S183 = "●"))</f>
        <v>0</v>
      </c>
      <c r="X182" s="140" cm="1">
        <f t="array" ref="X182">SUMPRODUCT((R182:S182&gt;=$N$8)*(R182:S182 &lt;= $N$9)*(TEXT(R182:S182,"yyyy-mm")=V182)*(R183:S183 = "▲"))</f>
        <v>0</v>
      </c>
      <c r="Y182" s="140" cm="1">
        <f t="array" ref="Y182">SUMPRODUCT((M182:S182&gt;=$N$8)*(M182:S182 &lt;= $N$9)*(TEXT(M182:S182,"yyyy-mm")=V182)*(M183:S183 = "★"))</f>
        <v>0</v>
      </c>
      <c r="Z182" s="135"/>
      <c r="AA182" s="135"/>
      <c r="AB182" s="132">
        <v>149</v>
      </c>
      <c r="AC182" s="141">
        <f>AI180+1</f>
        <v>46986</v>
      </c>
      <c r="AD182" s="141">
        <f t="shared" ref="AD182:AI182" si="718">AC182+1</f>
        <v>46987</v>
      </c>
      <c r="AE182" s="141">
        <f t="shared" si="718"/>
        <v>46988</v>
      </c>
      <c r="AF182" s="141">
        <f t="shared" si="718"/>
        <v>46989</v>
      </c>
      <c r="AG182" s="141">
        <f t="shared" si="718"/>
        <v>46990</v>
      </c>
      <c r="AH182" s="142">
        <f t="shared" si="718"/>
        <v>46991</v>
      </c>
      <c r="AI182" s="143">
        <f t="shared" si="718"/>
        <v>46992</v>
      </c>
      <c r="AJ182" s="68">
        <f t="shared" ref="AJ182" si="719">COUNTIF(AC183:AI183,"★")</f>
        <v>0</v>
      </c>
      <c r="AK182" s="68"/>
      <c r="AL182" s="68" t="str">
        <f>TEXT(AC182,"YYYY-MM")</f>
        <v>2028-08</v>
      </c>
      <c r="AM182" s="69" cm="1">
        <f t="array" ref="AM182">SUMPRODUCT((AC182:AI182&gt;=$N$8)*(AC182:AI182 &lt;= $N$9)*(TEXT(AC182:AI182,"yyyy-mm")=AL182)*(AC183:AI183 = "●"))</f>
        <v>0</v>
      </c>
      <c r="AN182" s="69" cm="1">
        <f t="array" ref="AN182">SUMPRODUCT((AH182:AI182&gt;=$N$8)*(AH182:AI182 &lt;= $N$9)*(TEXT(AH182:AI182,"yyyy-mm")=AL182)*(AH183:AI183 = "▲"))</f>
        <v>0</v>
      </c>
      <c r="AO182" s="69" cm="1">
        <f t="array" ref="AO182">SUMPRODUCT((AC182:AI182&gt;=$N$8)*(AC182:AI182 &lt;= $N$9)*(TEXT(AC182:AI182,"yyyy-mm")=AL182)*(AC183:AI183 = "★"))</f>
        <v>0</v>
      </c>
      <c r="AP182" s="68"/>
      <c r="AQ182" s="19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3"/>
    </row>
    <row r="183" spans="9:55" s="8" customFormat="1" ht="20.25" customHeight="1" thickBot="1" x14ac:dyDescent="0.5">
      <c r="I183" s="4"/>
      <c r="J183" s="86"/>
      <c r="K183" s="135" t="str">
        <f t="shared" ref="K183" si="720">IF(U183&gt;=0.285,"OK","NG")</f>
        <v>NG</v>
      </c>
      <c r="L183" s="136"/>
      <c r="M183" s="144"/>
      <c r="N183" s="144"/>
      <c r="O183" s="144"/>
      <c r="P183" s="144"/>
      <c r="Q183" s="144"/>
      <c r="R183" s="145"/>
      <c r="S183" s="146"/>
      <c r="T183" s="135">
        <f t="shared" ref="T183" si="721">COUNTIF(M183:S183,"●")</f>
        <v>0</v>
      </c>
      <c r="U183" s="147">
        <f t="shared" ref="U183" si="722">IF(COUNTA(M183:S183)=0,-1,IF(OR(COUNTIF(M183:S183,"▲")&gt;6,AND(M182&lt;$N$9,$N$9&lt;S182)),0.285,IF(T182+T183=0,0,T183/(T183+T182))))</f>
        <v>-1</v>
      </c>
      <c r="V183" s="135" t="str">
        <f>TEXT(S182,"YYYY-MM")</f>
        <v>2028-04</v>
      </c>
      <c r="W183" s="140" cm="1">
        <f t="array" ref="W183">IF(V183=V182,0,SUMPRODUCT((M182:S182&gt;=$N$8)*(M182:S182 &lt;= $N$9)*(TEXT(M182:S182,"yyyy-mm")=V183)*(M183:S183 = "●")))</f>
        <v>0</v>
      </c>
      <c r="X183" s="140" cm="1">
        <f t="array" ref="X183">IF(V183=V182,0,SUMPRODUCT((M182:S182&gt;=$N$8)*(M182:S182 &lt;= $N$9)*(TEXT(M182:S182,"yyyy-mm")=V183)*(M183:S183 = "▲")))</f>
        <v>0</v>
      </c>
      <c r="Y183" s="140" cm="1">
        <f t="array" ref="Y183">IF(V183=V182,0,SUMPRODUCT((M182:S182&gt;=$N$8)*(M182:S182 &lt;= $N$9)*(TEXT(M182:S182,"yyyy-mm")=V183)*(M183:S183 = "★")))</f>
        <v>0</v>
      </c>
      <c r="Z183" s="135"/>
      <c r="AA183" s="135" t="str">
        <f t="shared" ref="AA183" si="723">IF(AK183&gt;=0.285,"OK","NG")</f>
        <v>NG</v>
      </c>
      <c r="AB183" s="136"/>
      <c r="AC183" s="144"/>
      <c r="AD183" s="144"/>
      <c r="AE183" s="144"/>
      <c r="AF183" s="144"/>
      <c r="AG183" s="144"/>
      <c r="AH183" s="145"/>
      <c r="AI183" s="146"/>
      <c r="AJ183" s="68">
        <f t="shared" ref="AJ183" si="724">COUNTIF(AC183:AI183,"●")</f>
        <v>0</v>
      </c>
      <c r="AK183" s="70">
        <f t="shared" ref="AK183" si="725">IF(COUNTA(AC183:AI183)=0,-1,IF(OR(COUNTIF(AC183:AI183,"▲")&gt;6,AND(AC182&lt;$N$9,$N$9&lt;AI182)),0.285,IF(AJ182+AJ183=0,0,AJ183/(AJ183+AJ182))))</f>
        <v>-1</v>
      </c>
      <c r="AL183" s="68" t="str">
        <f>TEXT(AI182,"YYYY-MM")</f>
        <v>2028-08</v>
      </c>
      <c r="AM183" s="69" cm="1">
        <f t="array" ref="AM183">IF(AL183=AL182,0,SUMPRODUCT((AC182:AI182&gt;=$N$8)*(AC182:AI182 &lt;= $N$9)*(TEXT(AC182:AI182,"yyyy-mm")=AL183)*(AC183:AI183 = "●")))</f>
        <v>0</v>
      </c>
      <c r="AN183" s="69" cm="1">
        <f t="array" ref="AN183">IF(AL183=AL182,0,SUMPRODUCT((AC182:AI182&gt;=$N$8)*(AC182:AI182 &lt;= $N$9)*(TEXT(AC182:AI182,"yyyy-mm")=AL183)*(AC183:AI183 = "▲")))</f>
        <v>0</v>
      </c>
      <c r="AO183" s="69" cm="1">
        <f t="array" ref="AO183">IF(AL183=AL182,0,SUMPRODUCT((AC182:AI182&gt;=$N$8)*(AC182:AI182 &lt;= $N$9)*(TEXT(AC182:AI182,"yyyy-mm")=AL183)*(AC183:AI183 = "★")))</f>
        <v>0</v>
      </c>
      <c r="AP183" s="68"/>
      <c r="AQ183" s="19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3"/>
    </row>
    <row r="184" spans="9:55" s="8" customFormat="1" ht="20.25" customHeight="1" x14ac:dyDescent="0.45">
      <c r="I184" s="4"/>
      <c r="J184" s="86"/>
      <c r="K184" s="135"/>
      <c r="L184" s="132">
        <v>129</v>
      </c>
      <c r="M184" s="141">
        <f>S182+1</f>
        <v>46846</v>
      </c>
      <c r="N184" s="141">
        <f t="shared" ref="N184:S184" si="726">M184+1</f>
        <v>46847</v>
      </c>
      <c r="O184" s="141">
        <f t="shared" si="726"/>
        <v>46848</v>
      </c>
      <c r="P184" s="141">
        <f t="shared" si="726"/>
        <v>46849</v>
      </c>
      <c r="Q184" s="141">
        <f t="shared" si="726"/>
        <v>46850</v>
      </c>
      <c r="R184" s="142">
        <f t="shared" si="726"/>
        <v>46851</v>
      </c>
      <c r="S184" s="143">
        <f t="shared" si="726"/>
        <v>46852</v>
      </c>
      <c r="T184" s="135">
        <f t="shared" ref="T184" si="727">COUNTIF(M185:S185,"★")</f>
        <v>0</v>
      </c>
      <c r="U184" s="135"/>
      <c r="V184" s="135" t="str">
        <f>TEXT(M184,"YYYY-MM")</f>
        <v>2028-04</v>
      </c>
      <c r="W184" s="140" cm="1">
        <f t="array" ref="W184">SUMPRODUCT((M184:S184&gt;=$N$8)*(M184:S184 &lt;= $N$9)*(TEXT(M184:S184,"yyyy-mm")=V184)*(M185:S185 = "●"))</f>
        <v>0</v>
      </c>
      <c r="X184" s="140" cm="1">
        <f t="array" ref="X184">SUMPRODUCT((R184:S184&gt;=$N$8)*(R184:S184 &lt;= $N$9)*(TEXT(R184:S184,"yyyy-mm")=V184)*(R185:S185 = "▲"))</f>
        <v>0</v>
      </c>
      <c r="Y184" s="140" cm="1">
        <f t="array" ref="Y184">SUMPRODUCT((M184:S184&gt;=$N$8)*(M184:S184 &lt;= $N$9)*(TEXT(M184:S184,"yyyy-mm")=V184)*(M185:S185 = "★"))</f>
        <v>0</v>
      </c>
      <c r="Z184" s="135"/>
      <c r="AA184" s="135"/>
      <c r="AB184" s="132">
        <v>150</v>
      </c>
      <c r="AC184" s="141">
        <f>AI182+1</f>
        <v>46993</v>
      </c>
      <c r="AD184" s="141">
        <f t="shared" ref="AD184:AI184" si="728">AC184+1</f>
        <v>46994</v>
      </c>
      <c r="AE184" s="141">
        <f t="shared" si="728"/>
        <v>46995</v>
      </c>
      <c r="AF184" s="141">
        <f t="shared" si="728"/>
        <v>46996</v>
      </c>
      <c r="AG184" s="141">
        <f t="shared" si="728"/>
        <v>46997</v>
      </c>
      <c r="AH184" s="142">
        <f t="shared" si="728"/>
        <v>46998</v>
      </c>
      <c r="AI184" s="143">
        <f t="shared" si="728"/>
        <v>46999</v>
      </c>
      <c r="AJ184" s="68">
        <f t="shared" ref="AJ184" si="729">COUNTIF(AC185:AI185,"★")</f>
        <v>0</v>
      </c>
      <c r="AK184" s="68"/>
      <c r="AL184" s="68" t="str">
        <f>TEXT(AC184,"YYYY-MM")</f>
        <v>2028-08</v>
      </c>
      <c r="AM184" s="69" cm="1">
        <f t="array" ref="AM184">SUMPRODUCT((AC184:AI184&gt;=$N$8)*(AC184:AI184 &lt;= $N$9)*(TEXT(AC184:AI184,"yyyy-mm")=AL184)*(AC185:AI185 = "●"))</f>
        <v>0</v>
      </c>
      <c r="AN184" s="69" cm="1">
        <f t="array" ref="AN184">SUMPRODUCT((AH184:AI184&gt;=$N$8)*(AH184:AI184 &lt;= $N$9)*(TEXT(AH184:AI184,"yyyy-mm")=AL184)*(AH185:AI185 = "▲"))</f>
        <v>0</v>
      </c>
      <c r="AO184" s="69" cm="1">
        <f t="array" ref="AO184">SUMPRODUCT((AC184:AI184&gt;=$N$8)*(AC184:AI184 &lt;= $N$9)*(TEXT(AC184:AI184,"yyyy-mm")=AL184)*(AC185:AI185 = "★"))</f>
        <v>0</v>
      </c>
      <c r="AP184" s="68"/>
      <c r="AQ184" s="19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3"/>
    </row>
    <row r="185" spans="9:55" s="8" customFormat="1" ht="20.25" customHeight="1" thickBot="1" x14ac:dyDescent="0.5">
      <c r="I185" s="4"/>
      <c r="J185" s="86"/>
      <c r="K185" s="135" t="str">
        <f t="shared" ref="K185" si="730">IF(U185&gt;=0.285,"OK","NG")</f>
        <v>NG</v>
      </c>
      <c r="L185" s="136"/>
      <c r="M185" s="144"/>
      <c r="N185" s="144"/>
      <c r="O185" s="144"/>
      <c r="P185" s="144"/>
      <c r="Q185" s="144"/>
      <c r="R185" s="145"/>
      <c r="S185" s="146"/>
      <c r="T185" s="135">
        <f t="shared" ref="T185" si="731">COUNTIF(M185:S185,"●")</f>
        <v>0</v>
      </c>
      <c r="U185" s="147">
        <f t="shared" ref="U185" si="732">IF(COUNTA(M185:S185)=0,-1,IF(OR(COUNTIF(M185:S185,"▲")&gt;6,AND(M184&lt;$N$9,$N$9&lt;S184)),0.285,IF(T184+T185=0,0,T185/(T185+T184))))</f>
        <v>-1</v>
      </c>
      <c r="V185" s="135" t="str">
        <f>TEXT(S184,"YYYY-MM")</f>
        <v>2028-04</v>
      </c>
      <c r="W185" s="140" cm="1">
        <f t="array" ref="W185">IF(V185=V184,0,SUMPRODUCT((M184:S184&gt;=$N$8)*(M184:S184 &lt;= $N$9)*(TEXT(M184:S184,"yyyy-mm")=V185)*(M185:S185 = "●")))</f>
        <v>0</v>
      </c>
      <c r="X185" s="140" cm="1">
        <f t="array" ref="X185">IF(V185=V184,0,SUMPRODUCT((M184:S184&gt;=$N$8)*(M184:S184 &lt;= $N$9)*(TEXT(M184:S184,"yyyy-mm")=V185)*(M185:S185 = "▲")))</f>
        <v>0</v>
      </c>
      <c r="Y185" s="140" cm="1">
        <f t="array" ref="Y185">IF(V185=V184,0,SUMPRODUCT((M184:S184&gt;=$N$8)*(M184:S184 &lt;= $N$9)*(TEXT(M184:S184,"yyyy-mm")=V185)*(M185:S185 = "★")))</f>
        <v>0</v>
      </c>
      <c r="Z185" s="135"/>
      <c r="AA185" s="135" t="str">
        <f t="shared" ref="AA185" si="733">IF(AK185&gt;=0.285,"OK","NG")</f>
        <v>NG</v>
      </c>
      <c r="AB185" s="136"/>
      <c r="AC185" s="144"/>
      <c r="AD185" s="144"/>
      <c r="AE185" s="144"/>
      <c r="AF185" s="144"/>
      <c r="AG185" s="144"/>
      <c r="AH185" s="145"/>
      <c r="AI185" s="146"/>
      <c r="AJ185" s="68">
        <f t="shared" ref="AJ185" si="734">COUNTIF(AC185:AI185,"●")</f>
        <v>0</v>
      </c>
      <c r="AK185" s="70">
        <f t="shared" ref="AK185" si="735">IF(COUNTA(AC185:AI185)=0,-1,IF(OR(COUNTIF(AC185:AI185,"▲")&gt;6,AND(AC184&lt;$N$9,$N$9&lt;AI184)),0.285,IF(AJ184+AJ185=0,0,AJ185/(AJ185+AJ184))))</f>
        <v>-1</v>
      </c>
      <c r="AL185" s="68" t="str">
        <f>TEXT(AI184,"YYYY-MM")</f>
        <v>2028-09</v>
      </c>
      <c r="AM185" s="69" cm="1">
        <f t="array" ref="AM185">IF(AL185=AL184,0,SUMPRODUCT((AC184:AI184&gt;=$N$8)*(AC184:AI184 &lt;= $N$9)*(TEXT(AC184:AI184,"yyyy-mm")=AL185)*(AC185:AI185 = "●")))</f>
        <v>0</v>
      </c>
      <c r="AN185" s="69" cm="1">
        <f t="array" ref="AN185">IF(AL185=AL184,0,SUMPRODUCT((AC184:AI184&gt;=$N$8)*(AC184:AI184 &lt;= $N$9)*(TEXT(AC184:AI184,"yyyy-mm")=AL185)*(AC185:AI185 = "▲")))</f>
        <v>0</v>
      </c>
      <c r="AO185" s="69" cm="1">
        <f t="array" ref="AO185">IF(AL185=AL184,0,SUMPRODUCT((AC184:AI184&gt;=$N$8)*(AC184:AI184 &lt;= $N$9)*(TEXT(AC184:AI184,"yyyy-mm")=AL185)*(AC185:AI185 = "★")))</f>
        <v>0</v>
      </c>
      <c r="AP185" s="68"/>
      <c r="AQ185" s="19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3"/>
    </row>
    <row r="186" spans="9:55" s="8" customFormat="1" ht="20.25" customHeight="1" x14ac:dyDescent="0.45">
      <c r="I186" s="4"/>
      <c r="J186" s="86"/>
      <c r="K186" s="135"/>
      <c r="L186" s="132">
        <v>130</v>
      </c>
      <c r="M186" s="141">
        <f>S184+1</f>
        <v>46853</v>
      </c>
      <c r="N186" s="141">
        <f t="shared" ref="N186:S186" si="736">M186+1</f>
        <v>46854</v>
      </c>
      <c r="O186" s="141">
        <f t="shared" si="736"/>
        <v>46855</v>
      </c>
      <c r="P186" s="141">
        <f t="shared" si="736"/>
        <v>46856</v>
      </c>
      <c r="Q186" s="141">
        <f t="shared" si="736"/>
        <v>46857</v>
      </c>
      <c r="R186" s="142">
        <f t="shared" si="736"/>
        <v>46858</v>
      </c>
      <c r="S186" s="143">
        <f t="shared" si="736"/>
        <v>46859</v>
      </c>
      <c r="T186" s="135">
        <f t="shared" ref="T186" si="737">COUNTIF(M187:S187,"★")</f>
        <v>0</v>
      </c>
      <c r="U186" s="135"/>
      <c r="V186" s="135" t="str">
        <f>TEXT(M186,"YYYY-MM")</f>
        <v>2028-04</v>
      </c>
      <c r="W186" s="140" cm="1">
        <f t="array" ref="W186">SUMPRODUCT((M186:S186&gt;=$N$8)*(M186:S186 &lt;= $N$9)*(TEXT(M186:S186,"yyyy-mm")=V186)*(M187:S187 = "●"))</f>
        <v>0</v>
      </c>
      <c r="X186" s="140" cm="1">
        <f t="array" ref="X186">SUMPRODUCT((R186:S186&gt;=$N$8)*(R186:S186 &lt;= $N$9)*(TEXT(R186:S186,"yyyy-mm")=V186)*(R187:S187 = "▲"))</f>
        <v>0</v>
      </c>
      <c r="Y186" s="140" cm="1">
        <f t="array" ref="Y186">SUMPRODUCT((M186:S186&gt;=$N$8)*(M186:S186 &lt;= $N$9)*(TEXT(M186:S186,"yyyy-mm")=V186)*(M187:S187 = "★"))</f>
        <v>0</v>
      </c>
      <c r="Z186" s="135"/>
      <c r="AA186" s="135"/>
      <c r="AB186" s="132">
        <v>151</v>
      </c>
      <c r="AC186" s="141">
        <f>AI184+1</f>
        <v>47000</v>
      </c>
      <c r="AD186" s="141">
        <f t="shared" ref="AD186:AI186" si="738">AC186+1</f>
        <v>47001</v>
      </c>
      <c r="AE186" s="141">
        <f t="shared" si="738"/>
        <v>47002</v>
      </c>
      <c r="AF186" s="141">
        <f t="shared" si="738"/>
        <v>47003</v>
      </c>
      <c r="AG186" s="141">
        <f t="shared" si="738"/>
        <v>47004</v>
      </c>
      <c r="AH186" s="142">
        <f t="shared" si="738"/>
        <v>47005</v>
      </c>
      <c r="AI186" s="143">
        <f t="shared" si="738"/>
        <v>47006</v>
      </c>
      <c r="AJ186" s="68">
        <f t="shared" ref="AJ186" si="739">COUNTIF(AC187:AI187,"★")</f>
        <v>0</v>
      </c>
      <c r="AK186" s="68"/>
      <c r="AL186" s="68" t="str">
        <f>TEXT(AC186,"YYYY-MM")</f>
        <v>2028-09</v>
      </c>
      <c r="AM186" s="69" cm="1">
        <f t="array" ref="AM186">SUMPRODUCT((AC186:AI186&gt;=$N$8)*(AC186:AI186 &lt;= $N$9)*(TEXT(AC186:AI186,"yyyy-mm")=AL186)*(AC187:AI187 = "●"))</f>
        <v>0</v>
      </c>
      <c r="AN186" s="69" cm="1">
        <f t="array" ref="AN186">SUMPRODUCT((AH186:AI186&gt;=$N$8)*(AH186:AI186 &lt;= $N$9)*(TEXT(AH186:AI186,"yyyy-mm")=AL186)*(AH187:AI187 = "▲"))</f>
        <v>0</v>
      </c>
      <c r="AO186" s="69" cm="1">
        <f t="array" ref="AO186">SUMPRODUCT((AC186:AI186&gt;=$N$8)*(AC186:AI186 &lt;= $N$9)*(TEXT(AC186:AI186,"yyyy-mm")=AL186)*(AC187:AI187 = "★"))</f>
        <v>0</v>
      </c>
      <c r="AP186" s="68"/>
      <c r="AQ186" s="19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3"/>
    </row>
    <row r="187" spans="9:55" s="8" customFormat="1" ht="20.25" customHeight="1" thickBot="1" x14ac:dyDescent="0.5">
      <c r="I187" s="4"/>
      <c r="J187" s="86"/>
      <c r="K187" s="135" t="str">
        <f t="shared" ref="K187" si="740">IF(U187&gt;=0.285,"OK","NG")</f>
        <v>NG</v>
      </c>
      <c r="L187" s="136"/>
      <c r="M187" s="144"/>
      <c r="N187" s="144"/>
      <c r="O187" s="144"/>
      <c r="P187" s="144"/>
      <c r="Q187" s="144"/>
      <c r="R187" s="145"/>
      <c r="S187" s="146"/>
      <c r="T187" s="135">
        <f t="shared" ref="T187" si="741">COUNTIF(M187:S187,"●")</f>
        <v>0</v>
      </c>
      <c r="U187" s="147">
        <f t="shared" ref="U187" si="742">IF(COUNTA(M187:S187)=0,-1,IF(OR(COUNTIF(M187:S187,"▲")&gt;6,AND(M186&lt;$N$9,$N$9&lt;S186)),0.285,IF(T186+T187=0,0,T187/(T187+T186))))</f>
        <v>-1</v>
      </c>
      <c r="V187" s="135" t="str">
        <f>TEXT(S186,"YYYY-MM")</f>
        <v>2028-04</v>
      </c>
      <c r="W187" s="140" cm="1">
        <f t="array" ref="W187">IF(V187=V186,0,SUMPRODUCT((M186:S186&gt;=$N$8)*(M186:S186 &lt;= $N$9)*(TEXT(M186:S186,"yyyy-mm")=V187)*(M187:S187 = "●")))</f>
        <v>0</v>
      </c>
      <c r="X187" s="140" cm="1">
        <f t="array" ref="X187">IF(V187=V186,0,SUMPRODUCT((M186:S186&gt;=$N$8)*(M186:S186 &lt;= $N$9)*(TEXT(M186:S186,"yyyy-mm")=V187)*(M187:S187 = "▲")))</f>
        <v>0</v>
      </c>
      <c r="Y187" s="140" cm="1">
        <f t="array" ref="Y187">IF(V187=V186,0,SUMPRODUCT((M186:S186&gt;=$N$8)*(M186:S186 &lt;= $N$9)*(TEXT(M186:S186,"yyyy-mm")=V187)*(M187:S187 = "★")))</f>
        <v>0</v>
      </c>
      <c r="Z187" s="135"/>
      <c r="AA187" s="135" t="str">
        <f t="shared" ref="AA187" si="743">IF(AK187&gt;=0.285,"OK","NG")</f>
        <v>NG</v>
      </c>
      <c r="AB187" s="136"/>
      <c r="AC187" s="144"/>
      <c r="AD187" s="144"/>
      <c r="AE187" s="144"/>
      <c r="AF187" s="144"/>
      <c r="AG187" s="144"/>
      <c r="AH187" s="145"/>
      <c r="AI187" s="146"/>
      <c r="AJ187" s="68">
        <f t="shared" ref="AJ187" si="744">COUNTIF(AC187:AI187,"●")</f>
        <v>0</v>
      </c>
      <c r="AK187" s="70">
        <f t="shared" ref="AK187" si="745">IF(COUNTA(AC187:AI187)=0,-1,IF(OR(COUNTIF(AC187:AI187,"▲")&gt;6,AND(AC186&lt;$N$9,$N$9&lt;AI186)),0.285,IF(AJ186+AJ187=0,0,AJ187/(AJ187+AJ186))))</f>
        <v>-1</v>
      </c>
      <c r="AL187" s="68" t="str">
        <f>TEXT(AI186,"YYYY-MM")</f>
        <v>2028-09</v>
      </c>
      <c r="AM187" s="69" cm="1">
        <f t="array" ref="AM187">IF(AL187=AL186,0,SUMPRODUCT((AC186:AI186&gt;=$N$8)*(AC186:AI186 &lt;= $N$9)*(TEXT(AC186:AI186,"yyyy-mm")=AL187)*(AC187:AI187 = "●")))</f>
        <v>0</v>
      </c>
      <c r="AN187" s="69" cm="1">
        <f t="array" ref="AN187">IF(AL187=AL186,0,SUMPRODUCT((AC186:AI186&gt;=$N$8)*(AC186:AI186 &lt;= $N$9)*(TEXT(AC186:AI186,"yyyy-mm")=AL187)*(AC187:AI187 = "▲")))</f>
        <v>0</v>
      </c>
      <c r="AO187" s="69" cm="1">
        <f t="array" ref="AO187">IF(AL187=AL186,0,SUMPRODUCT((AC186:AI186&gt;=$N$8)*(AC186:AI186 &lt;= $N$9)*(TEXT(AC186:AI186,"yyyy-mm")=AL187)*(AC187:AI187 = "★")))</f>
        <v>0</v>
      </c>
      <c r="AP187" s="68"/>
      <c r="AQ187" s="19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3"/>
    </row>
    <row r="188" spans="9:55" s="8" customFormat="1" ht="20.25" customHeight="1" x14ac:dyDescent="0.45">
      <c r="I188" s="4"/>
      <c r="J188" s="86"/>
      <c r="K188" s="135"/>
      <c r="L188" s="132">
        <v>131</v>
      </c>
      <c r="M188" s="141">
        <f>S186+1</f>
        <v>46860</v>
      </c>
      <c r="N188" s="141">
        <f t="shared" ref="N188:S188" si="746">M188+1</f>
        <v>46861</v>
      </c>
      <c r="O188" s="141">
        <f t="shared" si="746"/>
        <v>46862</v>
      </c>
      <c r="P188" s="141">
        <f t="shared" si="746"/>
        <v>46863</v>
      </c>
      <c r="Q188" s="141">
        <f t="shared" si="746"/>
        <v>46864</v>
      </c>
      <c r="R188" s="142">
        <f t="shared" si="746"/>
        <v>46865</v>
      </c>
      <c r="S188" s="143">
        <f t="shared" si="746"/>
        <v>46866</v>
      </c>
      <c r="T188" s="135">
        <f t="shared" ref="T188" si="747">COUNTIF(M189:S189,"★")</f>
        <v>0</v>
      </c>
      <c r="U188" s="135"/>
      <c r="V188" s="135" t="str">
        <f>TEXT(M188,"YYYY-MM")</f>
        <v>2028-04</v>
      </c>
      <c r="W188" s="140" cm="1">
        <f t="array" ref="W188">SUMPRODUCT((M188:S188&gt;=$N$8)*(M188:S188 &lt;= $N$9)*(TEXT(M188:S188,"yyyy-mm")=V188)*(M189:S189 = "●"))</f>
        <v>0</v>
      </c>
      <c r="X188" s="140" cm="1">
        <f t="array" ref="X188">SUMPRODUCT((R188:S188&gt;=$N$8)*(R188:S188 &lt;= $N$9)*(TEXT(R188:S188,"yyyy-mm")=V188)*(R189:S189 = "▲"))</f>
        <v>0</v>
      </c>
      <c r="Y188" s="140" cm="1">
        <f t="array" ref="Y188">SUMPRODUCT((M188:S188&gt;=$N$8)*(M188:S188 &lt;= $N$9)*(TEXT(M188:S188,"yyyy-mm")=V188)*(M189:S189 = "★"))</f>
        <v>0</v>
      </c>
      <c r="Z188" s="135"/>
      <c r="AA188" s="135"/>
      <c r="AB188" s="132">
        <v>152</v>
      </c>
      <c r="AC188" s="141">
        <f>AI186+1</f>
        <v>47007</v>
      </c>
      <c r="AD188" s="141">
        <f t="shared" ref="AD188:AI188" si="748">AC188+1</f>
        <v>47008</v>
      </c>
      <c r="AE188" s="141">
        <f t="shared" si="748"/>
        <v>47009</v>
      </c>
      <c r="AF188" s="141">
        <f t="shared" si="748"/>
        <v>47010</v>
      </c>
      <c r="AG188" s="141">
        <f t="shared" si="748"/>
        <v>47011</v>
      </c>
      <c r="AH188" s="142">
        <f t="shared" si="748"/>
        <v>47012</v>
      </c>
      <c r="AI188" s="143">
        <f t="shared" si="748"/>
        <v>47013</v>
      </c>
      <c r="AJ188" s="68">
        <f t="shared" ref="AJ188" si="749">COUNTIF(AC189:AI189,"★")</f>
        <v>0</v>
      </c>
      <c r="AK188" s="68"/>
      <c r="AL188" s="68" t="str">
        <f>TEXT(AC188,"YYYY-MM")</f>
        <v>2028-09</v>
      </c>
      <c r="AM188" s="69" cm="1">
        <f t="array" ref="AM188">SUMPRODUCT((AC188:AI188&gt;=$N$8)*(AC188:AI188 &lt;= $N$9)*(TEXT(AC188:AI188,"yyyy-mm")=AL188)*(AC189:AI189 = "●"))</f>
        <v>0</v>
      </c>
      <c r="AN188" s="69" cm="1">
        <f t="array" ref="AN188">SUMPRODUCT((AH188:AI188&gt;=$N$8)*(AH188:AI188 &lt;= $N$9)*(TEXT(AH188:AI188,"yyyy-mm")=AL188)*(AH189:AI189 = "▲"))</f>
        <v>0</v>
      </c>
      <c r="AO188" s="69" cm="1">
        <f t="array" ref="AO188">SUMPRODUCT((AC188:AI188&gt;=$N$8)*(AC188:AI188 &lt;= $N$9)*(TEXT(AC188:AI188,"yyyy-mm")=AL188)*(AC189:AI189 = "★"))</f>
        <v>0</v>
      </c>
      <c r="AP188" s="68"/>
      <c r="AQ188" s="19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3"/>
    </row>
    <row r="189" spans="9:55" s="8" customFormat="1" ht="20.25" customHeight="1" thickBot="1" x14ac:dyDescent="0.5">
      <c r="I189" s="4"/>
      <c r="J189" s="86"/>
      <c r="K189" s="135" t="str">
        <f t="shared" ref="K189" si="750">IF(U189&gt;=0.285,"OK","NG")</f>
        <v>NG</v>
      </c>
      <c r="L189" s="136"/>
      <c r="M189" s="144"/>
      <c r="N189" s="144"/>
      <c r="O189" s="144"/>
      <c r="P189" s="144"/>
      <c r="Q189" s="144"/>
      <c r="R189" s="145"/>
      <c r="S189" s="146"/>
      <c r="T189" s="135">
        <f t="shared" ref="T189" si="751">COUNTIF(M189:S189,"●")</f>
        <v>0</v>
      </c>
      <c r="U189" s="147">
        <f t="shared" ref="U189" si="752">IF(COUNTA(M189:S189)=0,-1,IF(OR(COUNTIF(M189:S189,"▲")&gt;6,AND(M188&lt;$N$9,$N$9&lt;S188)),0.285,IF(T188+T189=0,0,T189/(T189+T188))))</f>
        <v>-1</v>
      </c>
      <c r="V189" s="135" t="str">
        <f>TEXT(S188,"YYYY-MM")</f>
        <v>2028-04</v>
      </c>
      <c r="W189" s="140" cm="1">
        <f t="array" ref="W189">IF(V189=V188,0,SUMPRODUCT((M188:S188&gt;=$N$8)*(M188:S188 &lt;= $N$9)*(TEXT(M188:S188,"yyyy-mm")=V189)*(M189:S189 = "●")))</f>
        <v>0</v>
      </c>
      <c r="X189" s="140" cm="1">
        <f t="array" ref="X189">IF(V189=V188,0,SUMPRODUCT((M188:S188&gt;=$N$8)*(M188:S188 &lt;= $N$9)*(TEXT(M188:S188,"yyyy-mm")=V189)*(M189:S189 = "▲")))</f>
        <v>0</v>
      </c>
      <c r="Y189" s="140" cm="1">
        <f t="array" ref="Y189">IF(V189=V188,0,SUMPRODUCT((M188:S188&gt;=$N$8)*(M188:S188 &lt;= $N$9)*(TEXT(M188:S188,"yyyy-mm")=V189)*(M189:S189 = "★")))</f>
        <v>0</v>
      </c>
      <c r="Z189" s="135"/>
      <c r="AA189" s="135" t="str">
        <f t="shared" ref="AA189" si="753">IF(AK189&gt;=0.285,"OK","NG")</f>
        <v>NG</v>
      </c>
      <c r="AB189" s="136"/>
      <c r="AC189" s="144"/>
      <c r="AD189" s="144"/>
      <c r="AE189" s="144"/>
      <c r="AF189" s="144"/>
      <c r="AG189" s="144"/>
      <c r="AH189" s="145"/>
      <c r="AI189" s="146"/>
      <c r="AJ189" s="68">
        <f t="shared" ref="AJ189" si="754">COUNTIF(AC189:AI189,"●")</f>
        <v>0</v>
      </c>
      <c r="AK189" s="70">
        <f t="shared" ref="AK189" si="755">IF(COUNTA(AC189:AI189)=0,-1,IF(OR(COUNTIF(AC189:AI189,"▲")&gt;6,AND(AC188&lt;$N$9,$N$9&lt;AI188)),0.285,IF(AJ188+AJ189=0,0,AJ189/(AJ189+AJ188))))</f>
        <v>-1</v>
      </c>
      <c r="AL189" s="68" t="str">
        <f>TEXT(AI188,"YYYY-MM")</f>
        <v>2028-09</v>
      </c>
      <c r="AM189" s="69" cm="1">
        <f t="array" ref="AM189">IF(AL189=AL188,0,SUMPRODUCT((AC188:AI188&gt;=$N$8)*(AC188:AI188 &lt;= $N$9)*(TEXT(AC188:AI188,"yyyy-mm")=AL189)*(AC189:AI189 = "●")))</f>
        <v>0</v>
      </c>
      <c r="AN189" s="69" cm="1">
        <f t="array" ref="AN189">IF(AL189=AL188,0,SUMPRODUCT((AC188:AI188&gt;=$N$8)*(AC188:AI188 &lt;= $N$9)*(TEXT(AC188:AI188,"yyyy-mm")=AL189)*(AC189:AI189 = "▲")))</f>
        <v>0</v>
      </c>
      <c r="AO189" s="69" cm="1">
        <f t="array" ref="AO189">IF(AL189=AL188,0,SUMPRODUCT((AC188:AI188&gt;=$N$8)*(AC188:AI188 &lt;= $N$9)*(TEXT(AC188:AI188,"yyyy-mm")=AL189)*(AC189:AI189 = "★")))</f>
        <v>0</v>
      </c>
      <c r="AP189" s="68"/>
      <c r="AQ189" s="19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3"/>
    </row>
    <row r="190" spans="9:55" s="8" customFormat="1" ht="20.25" customHeight="1" x14ac:dyDescent="0.45">
      <c r="I190" s="4"/>
      <c r="J190" s="86"/>
      <c r="K190" s="135"/>
      <c r="L190" s="132">
        <v>132</v>
      </c>
      <c r="M190" s="141">
        <f>S188+1</f>
        <v>46867</v>
      </c>
      <c r="N190" s="141">
        <f t="shared" ref="N190:S190" si="756">M190+1</f>
        <v>46868</v>
      </c>
      <c r="O190" s="141">
        <f t="shared" si="756"/>
        <v>46869</v>
      </c>
      <c r="P190" s="141">
        <f t="shared" si="756"/>
        <v>46870</v>
      </c>
      <c r="Q190" s="141">
        <f t="shared" si="756"/>
        <v>46871</v>
      </c>
      <c r="R190" s="142">
        <f t="shared" si="756"/>
        <v>46872</v>
      </c>
      <c r="S190" s="143">
        <f t="shared" si="756"/>
        <v>46873</v>
      </c>
      <c r="T190" s="135">
        <f t="shared" ref="T190" si="757">COUNTIF(M191:S191,"★")</f>
        <v>0</v>
      </c>
      <c r="U190" s="135"/>
      <c r="V190" s="135" t="str">
        <f>TEXT(M190,"YYYY-MM")</f>
        <v>2028-04</v>
      </c>
      <c r="W190" s="140" cm="1">
        <f t="array" ref="W190">SUMPRODUCT((M190:S190&gt;=$N$8)*(M190:S190 &lt;= $N$9)*(TEXT(M190:S190,"yyyy-mm")=V190)*(M191:S191 = "●"))</f>
        <v>0</v>
      </c>
      <c r="X190" s="140" cm="1">
        <f t="array" ref="X190">SUMPRODUCT((R190:S190&gt;=$N$8)*(R190:S190 &lt;= $N$9)*(TEXT(R190:S190,"yyyy-mm")=V190)*(R191:S191 = "▲"))</f>
        <v>0</v>
      </c>
      <c r="Y190" s="140" cm="1">
        <f t="array" ref="Y190">SUMPRODUCT((M190:S190&gt;=$N$8)*(M190:S190 &lt;= $N$9)*(TEXT(M190:S190,"yyyy-mm")=V190)*(M191:S191 = "★"))</f>
        <v>0</v>
      </c>
      <c r="Z190" s="135"/>
      <c r="AA190" s="135"/>
      <c r="AB190" s="132">
        <v>153</v>
      </c>
      <c r="AC190" s="141">
        <f>AI188+1</f>
        <v>47014</v>
      </c>
      <c r="AD190" s="141">
        <f t="shared" ref="AD190:AI190" si="758">AC190+1</f>
        <v>47015</v>
      </c>
      <c r="AE190" s="141">
        <f t="shared" si="758"/>
        <v>47016</v>
      </c>
      <c r="AF190" s="141">
        <f t="shared" si="758"/>
        <v>47017</v>
      </c>
      <c r="AG190" s="141">
        <f t="shared" si="758"/>
        <v>47018</v>
      </c>
      <c r="AH190" s="142">
        <f t="shared" si="758"/>
        <v>47019</v>
      </c>
      <c r="AI190" s="143">
        <f t="shared" si="758"/>
        <v>47020</v>
      </c>
      <c r="AJ190" s="68">
        <f t="shared" ref="AJ190" si="759">COUNTIF(AC191:AI191,"★")</f>
        <v>0</v>
      </c>
      <c r="AK190" s="68"/>
      <c r="AL190" s="68" t="str">
        <f>TEXT(AC190,"YYYY-MM")</f>
        <v>2028-09</v>
      </c>
      <c r="AM190" s="69" cm="1">
        <f t="array" ref="AM190">SUMPRODUCT((AC190:AI190&gt;=$N$8)*(AC190:AI190 &lt;= $N$9)*(TEXT(AC190:AI190,"yyyy-mm")=AL190)*(AC191:AI191 = "●"))</f>
        <v>0</v>
      </c>
      <c r="AN190" s="69" cm="1">
        <f t="array" ref="AN190">SUMPRODUCT((AH190:AI190&gt;=$N$8)*(AH190:AI190 &lt;= $N$9)*(TEXT(AH190:AI190,"yyyy-mm")=AL190)*(AH191:AI191 = "▲"))</f>
        <v>0</v>
      </c>
      <c r="AO190" s="69" cm="1">
        <f t="array" ref="AO190">SUMPRODUCT((AC190:AI190&gt;=$N$8)*(AC190:AI190 &lt;= $N$9)*(TEXT(AC190:AI190,"yyyy-mm")=AL190)*(AC191:AI191 = "★"))</f>
        <v>0</v>
      </c>
      <c r="AP190" s="68"/>
      <c r="AQ190" s="19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3"/>
    </row>
    <row r="191" spans="9:55" s="8" customFormat="1" ht="20.25" customHeight="1" thickBot="1" x14ac:dyDescent="0.5">
      <c r="I191" s="4"/>
      <c r="J191" s="86"/>
      <c r="K191" s="135" t="str">
        <f t="shared" ref="K191:K201" si="760">IF(U191&gt;=0.285,"OK","NG")</f>
        <v>NG</v>
      </c>
      <c r="L191" s="136"/>
      <c r="M191" s="144"/>
      <c r="N191" s="144"/>
      <c r="O191" s="144"/>
      <c r="P191" s="144"/>
      <c r="Q191" s="144"/>
      <c r="R191" s="145"/>
      <c r="S191" s="146"/>
      <c r="T191" s="135">
        <f t="shared" ref="T191" si="761">COUNTIF(M191:S191,"●")</f>
        <v>0</v>
      </c>
      <c r="U191" s="147">
        <f t="shared" ref="U191:U201" si="762">IF(COUNTA(M191:S191)=0,-1,IF(OR(COUNTIF(M191:S191,"▲")&gt;6,AND(M190&lt;$N$9,$N$9&lt;S190)),0.285,IF(T190+T191=0,0,T191/(T191+T190))))</f>
        <v>-1</v>
      </c>
      <c r="V191" s="135" t="str">
        <f>TEXT(S190,"YYYY-MM")</f>
        <v>2028-04</v>
      </c>
      <c r="W191" s="140" cm="1">
        <f t="array" ref="W191">IF(V191=V190,0,SUMPRODUCT((M190:S190&gt;=$N$8)*(M190:S190 &lt;= $N$9)*(TEXT(M190:S190,"yyyy-mm")=V191)*(M191:S191 = "●")))</f>
        <v>0</v>
      </c>
      <c r="X191" s="140" cm="1">
        <f t="array" ref="X191">IF(V191=V190,0,SUMPRODUCT((M190:S190&gt;=$N$8)*(M190:S190 &lt;= $N$9)*(TEXT(M190:S190,"yyyy-mm")=V191)*(M191:S191 = "▲")))</f>
        <v>0</v>
      </c>
      <c r="Y191" s="140" cm="1">
        <f t="array" ref="Y191">IF(V191=V190,0,SUMPRODUCT((M190:S190&gt;=$N$8)*(M190:S190 &lt;= $N$9)*(TEXT(M190:S190,"yyyy-mm")=V191)*(M191:S191 = "★")))</f>
        <v>0</v>
      </c>
      <c r="Z191" s="135"/>
      <c r="AA191" s="135" t="str">
        <f t="shared" ref="AA191:AA201" si="763">IF(AK191&gt;=0.285,"OK","NG")</f>
        <v>NG</v>
      </c>
      <c r="AB191" s="136"/>
      <c r="AC191" s="144"/>
      <c r="AD191" s="144"/>
      <c r="AE191" s="144"/>
      <c r="AF191" s="144"/>
      <c r="AG191" s="144"/>
      <c r="AH191" s="145"/>
      <c r="AI191" s="146"/>
      <c r="AJ191" s="68">
        <f t="shared" ref="AJ191" si="764">COUNTIF(AC191:AI191,"●")</f>
        <v>0</v>
      </c>
      <c r="AK191" s="70">
        <f t="shared" ref="AK191:AK201" si="765">IF(COUNTA(AC191:AI191)=0,-1,IF(OR(COUNTIF(AC191:AI191,"▲")&gt;6,AND(AC190&lt;$N$9,$N$9&lt;AI190)),0.285,IF(AJ190+AJ191=0,0,AJ191/(AJ191+AJ190))))</f>
        <v>-1</v>
      </c>
      <c r="AL191" s="68" t="str">
        <f>TEXT(AI190,"YYYY-MM")</f>
        <v>2028-09</v>
      </c>
      <c r="AM191" s="69" cm="1">
        <f t="array" ref="AM191">IF(AL191=AL190,0,SUMPRODUCT((AC190:AI190&gt;=$N$8)*(AC190:AI190 &lt;= $N$9)*(TEXT(AC190:AI190,"yyyy-mm")=AL191)*(AC191:AI191 = "●")))</f>
        <v>0</v>
      </c>
      <c r="AN191" s="69" cm="1">
        <f t="array" ref="AN191">IF(AL191=AL190,0,SUMPRODUCT((AC190:AI190&gt;=$N$8)*(AC190:AI190 &lt;= $N$9)*(TEXT(AC190:AI190,"yyyy-mm")=AL191)*(AC191:AI191 = "▲")))</f>
        <v>0</v>
      </c>
      <c r="AO191" s="69" cm="1">
        <f t="array" ref="AO191">IF(AL191=AL190,0,SUMPRODUCT((AC190:AI190&gt;=$N$8)*(AC190:AI190 &lt;= $N$9)*(TEXT(AC190:AI190,"yyyy-mm")=AL191)*(AC191:AI191 = "★")))</f>
        <v>0</v>
      </c>
      <c r="AP191" s="68"/>
      <c r="AQ191" s="19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3"/>
    </row>
    <row r="192" spans="9:55" s="8" customFormat="1" ht="20.25" customHeight="1" x14ac:dyDescent="0.45">
      <c r="I192" s="4"/>
      <c r="J192" s="86"/>
      <c r="K192" s="135"/>
      <c r="L192" s="132">
        <v>133</v>
      </c>
      <c r="M192" s="141">
        <f>S190+1</f>
        <v>46874</v>
      </c>
      <c r="N192" s="141">
        <f t="shared" ref="N192:S192" si="766">M192+1</f>
        <v>46875</v>
      </c>
      <c r="O192" s="141">
        <f t="shared" si="766"/>
        <v>46876</v>
      </c>
      <c r="P192" s="141">
        <f t="shared" si="766"/>
        <v>46877</v>
      </c>
      <c r="Q192" s="141">
        <f t="shared" si="766"/>
        <v>46878</v>
      </c>
      <c r="R192" s="142">
        <f t="shared" si="766"/>
        <v>46879</v>
      </c>
      <c r="S192" s="143">
        <f t="shared" si="766"/>
        <v>46880</v>
      </c>
      <c r="T192" s="135">
        <f t="shared" ref="T192" si="767">COUNTIF(M193:S193,"★")</f>
        <v>0</v>
      </c>
      <c r="U192" s="135"/>
      <c r="V192" s="135" t="str">
        <f t="shared" ref="V192" si="768">TEXT(M192,"YYYY-MM")</f>
        <v>2028-05</v>
      </c>
      <c r="W192" s="140" cm="1">
        <f t="array" ref="W192">SUMPRODUCT((M192:S192&gt;=$N$8)*(M192:S192 &lt;= $N$9)*(TEXT(M192:S192,"yyyy-mm")=V192)*(M193:S193 = "●"))</f>
        <v>0</v>
      </c>
      <c r="X192" s="140" cm="1">
        <f t="array" ref="X192">SUMPRODUCT((R192:S192&gt;=$N$8)*(R192:S192 &lt;= $N$9)*(TEXT(R192:S192,"yyyy-mm")=V192)*(R193:S193 = "▲"))</f>
        <v>0</v>
      </c>
      <c r="Y192" s="140" cm="1">
        <f t="array" ref="Y192">SUMPRODUCT((M192:S192&gt;=$N$8)*(M192:S192 &lt;= $N$9)*(TEXT(M192:S192,"yyyy-mm")=V192)*(M193:S193 = "★"))</f>
        <v>0</v>
      </c>
      <c r="Z192" s="135"/>
      <c r="AA192" s="135"/>
      <c r="AB192" s="132">
        <v>154</v>
      </c>
      <c r="AC192" s="141">
        <f>AI190+1</f>
        <v>47021</v>
      </c>
      <c r="AD192" s="141">
        <f t="shared" ref="AD192:AI192" si="769">AC192+1</f>
        <v>47022</v>
      </c>
      <c r="AE192" s="141">
        <f t="shared" si="769"/>
        <v>47023</v>
      </c>
      <c r="AF192" s="141">
        <f t="shared" si="769"/>
        <v>47024</v>
      </c>
      <c r="AG192" s="141">
        <f t="shared" si="769"/>
        <v>47025</v>
      </c>
      <c r="AH192" s="142">
        <f t="shared" si="769"/>
        <v>47026</v>
      </c>
      <c r="AI192" s="143">
        <f t="shared" si="769"/>
        <v>47027</v>
      </c>
      <c r="AJ192" s="68">
        <f t="shared" ref="AJ192" si="770">COUNTIF(AC193:AI193,"★")</f>
        <v>0</v>
      </c>
      <c r="AK192" s="68"/>
      <c r="AL192" s="68" t="str">
        <f t="shared" ref="AL192" si="771">TEXT(AC192,"YYYY-MM")</f>
        <v>2028-09</v>
      </c>
      <c r="AM192" s="69" cm="1">
        <f t="array" ref="AM192">SUMPRODUCT((AC192:AI192&gt;=$N$8)*(AC192:AI192 &lt;= $N$9)*(TEXT(AC192:AI192,"yyyy-mm")=AL192)*(AC193:AI193 = "●"))</f>
        <v>0</v>
      </c>
      <c r="AN192" s="69" cm="1">
        <f t="array" ref="AN192">SUMPRODUCT((AH192:AI192&gt;=$N$8)*(AH192:AI192 &lt;= $N$9)*(TEXT(AH192:AI192,"yyyy-mm")=AL192)*(AH193:AI193 = "▲"))</f>
        <v>0</v>
      </c>
      <c r="AO192" s="69" cm="1">
        <f t="array" ref="AO192">SUMPRODUCT((AC192:AI192&gt;=$N$8)*(AC192:AI192 &lt;= $N$9)*(TEXT(AC192:AI192,"yyyy-mm")=AL192)*(AC193:AI193 = "★"))</f>
        <v>0</v>
      </c>
      <c r="AP192" s="68"/>
      <c r="AQ192" s="19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3"/>
    </row>
    <row r="193" spans="9:55" s="8" customFormat="1" ht="20.25" customHeight="1" thickBot="1" x14ac:dyDescent="0.5">
      <c r="I193" s="4"/>
      <c r="J193" s="86"/>
      <c r="K193" s="135" t="str">
        <f t="shared" ref="K193:K203" si="772">IF(U193&gt;=0.285,"OK","NG")</f>
        <v>NG</v>
      </c>
      <c r="L193" s="136"/>
      <c r="M193" s="144"/>
      <c r="N193" s="144"/>
      <c r="O193" s="144"/>
      <c r="P193" s="144"/>
      <c r="Q193" s="144"/>
      <c r="R193" s="145"/>
      <c r="S193" s="146"/>
      <c r="T193" s="135">
        <f t="shared" ref="T193" si="773">COUNTIF(M193:S193,"●")</f>
        <v>0</v>
      </c>
      <c r="U193" s="147">
        <f t="shared" ref="U193:U203" si="774">IF(COUNTA(M193:S193)=0,-1,IF(OR(COUNTIF(M193:S193,"▲")&gt;6,AND(M192&lt;$N$9,$N$9&lt;S192)),0.285,IF(T192+T193=0,0,T193/(T193+T192))))</f>
        <v>-1</v>
      </c>
      <c r="V193" s="135" t="str">
        <f t="shared" ref="V193" si="775">TEXT(S192,"YYYY-MM")</f>
        <v>2028-05</v>
      </c>
      <c r="W193" s="140" cm="1">
        <f t="array" ref="W193">IF(V193=V192,0,SUMPRODUCT((M192:S192&gt;=$N$8)*(M192:S192 &lt;= $N$9)*(TEXT(M192:S192,"yyyy-mm")=V193)*(M193:S193 = "●")))</f>
        <v>0</v>
      </c>
      <c r="X193" s="140" cm="1">
        <f t="array" ref="X193">IF(V193=V192,0,SUMPRODUCT((M192:S192&gt;=$N$8)*(M192:S192 &lt;= $N$9)*(TEXT(M192:S192,"yyyy-mm")=V193)*(M193:S193 = "▲")))</f>
        <v>0</v>
      </c>
      <c r="Y193" s="140" cm="1">
        <f t="array" ref="Y193">IF(V193=V192,0,SUMPRODUCT((M192:S192&gt;=$N$8)*(M192:S192 &lt;= $N$9)*(TEXT(M192:S192,"yyyy-mm")=V193)*(M193:S193 = "★")))</f>
        <v>0</v>
      </c>
      <c r="Z193" s="135"/>
      <c r="AA193" s="135" t="str">
        <f t="shared" ref="AA193:AA203" si="776">IF(AK193&gt;=0.285,"OK","NG")</f>
        <v>NG</v>
      </c>
      <c r="AB193" s="136"/>
      <c r="AC193" s="144"/>
      <c r="AD193" s="144"/>
      <c r="AE193" s="144"/>
      <c r="AF193" s="144"/>
      <c r="AG193" s="144"/>
      <c r="AH193" s="145"/>
      <c r="AI193" s="146"/>
      <c r="AJ193" s="68">
        <f t="shared" ref="AJ193" si="777">COUNTIF(AC193:AI193,"●")</f>
        <v>0</v>
      </c>
      <c r="AK193" s="70">
        <f t="shared" ref="AK193:AK203" si="778">IF(COUNTA(AC193:AI193)=0,-1,IF(OR(COUNTIF(AC193:AI193,"▲")&gt;6,AND(AC192&lt;$N$9,$N$9&lt;AI192)),0.285,IF(AJ192+AJ193=0,0,AJ193/(AJ193+AJ192))))</f>
        <v>-1</v>
      </c>
      <c r="AL193" s="68" t="str">
        <f t="shared" ref="AL193" si="779">TEXT(AI192,"YYYY-MM")</f>
        <v>2028-10</v>
      </c>
      <c r="AM193" s="69" cm="1">
        <f t="array" ref="AM193">IF(AL193=AL192,0,SUMPRODUCT((AC192:AI192&gt;=$N$8)*(AC192:AI192 &lt;= $N$9)*(TEXT(AC192:AI192,"yyyy-mm")=AL193)*(AC193:AI193 = "●")))</f>
        <v>0</v>
      </c>
      <c r="AN193" s="69" cm="1">
        <f t="array" ref="AN193">IF(AL193=AL192,0,SUMPRODUCT((AC192:AI192&gt;=$N$8)*(AC192:AI192 &lt;= $N$9)*(TEXT(AC192:AI192,"yyyy-mm")=AL193)*(AC193:AI193 = "▲")))</f>
        <v>0</v>
      </c>
      <c r="AO193" s="69" cm="1">
        <f t="array" ref="AO193">IF(AL193=AL192,0,SUMPRODUCT((AC192:AI192&gt;=$N$8)*(AC192:AI192 &lt;= $N$9)*(TEXT(AC192:AI192,"yyyy-mm")=AL193)*(AC193:AI193 = "★")))</f>
        <v>0</v>
      </c>
      <c r="AP193" s="68"/>
      <c r="AQ193" s="19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3"/>
    </row>
    <row r="194" spans="9:55" s="8" customFormat="1" ht="20.25" customHeight="1" x14ac:dyDescent="0.45">
      <c r="I194" s="4"/>
      <c r="J194" s="86"/>
      <c r="K194" s="135"/>
      <c r="L194" s="132">
        <v>134</v>
      </c>
      <c r="M194" s="141">
        <f>S192+1</f>
        <v>46881</v>
      </c>
      <c r="N194" s="141">
        <f t="shared" ref="N194:S194" si="780">M194+1</f>
        <v>46882</v>
      </c>
      <c r="O194" s="141">
        <f t="shared" si="780"/>
        <v>46883</v>
      </c>
      <c r="P194" s="141">
        <f t="shared" si="780"/>
        <v>46884</v>
      </c>
      <c r="Q194" s="141">
        <f t="shared" si="780"/>
        <v>46885</v>
      </c>
      <c r="R194" s="142">
        <f t="shared" si="780"/>
        <v>46886</v>
      </c>
      <c r="S194" s="143">
        <f t="shared" si="780"/>
        <v>46887</v>
      </c>
      <c r="T194" s="135">
        <f t="shared" ref="T194" si="781">COUNTIF(M195:S195,"★")</f>
        <v>0</v>
      </c>
      <c r="U194" s="135"/>
      <c r="V194" s="135" t="str">
        <f t="shared" ref="V194" si="782">TEXT(M194,"YYYY-MM")</f>
        <v>2028-05</v>
      </c>
      <c r="W194" s="140" cm="1">
        <f t="array" ref="W194">SUMPRODUCT((M194:S194&gt;=$N$8)*(M194:S194 &lt;= $N$9)*(TEXT(M194:S194,"yyyy-mm")=V194)*(M195:S195 = "●"))</f>
        <v>0</v>
      </c>
      <c r="X194" s="140" cm="1">
        <f t="array" ref="X194">SUMPRODUCT((R194:S194&gt;=$N$8)*(R194:S194 &lt;= $N$9)*(TEXT(R194:S194,"yyyy-mm")=V194)*(R195:S195 = "▲"))</f>
        <v>0</v>
      </c>
      <c r="Y194" s="140" cm="1">
        <f t="array" ref="Y194">SUMPRODUCT((M194:S194&gt;=$N$8)*(M194:S194 &lt;= $N$9)*(TEXT(M194:S194,"yyyy-mm")=V194)*(M195:S195 = "★"))</f>
        <v>0</v>
      </c>
      <c r="Z194" s="135"/>
      <c r="AA194" s="135"/>
      <c r="AB194" s="132">
        <v>155</v>
      </c>
      <c r="AC194" s="141">
        <f>AI192+1</f>
        <v>47028</v>
      </c>
      <c r="AD194" s="141">
        <f t="shared" ref="AD194:AI194" si="783">AC194+1</f>
        <v>47029</v>
      </c>
      <c r="AE194" s="141">
        <f t="shared" si="783"/>
        <v>47030</v>
      </c>
      <c r="AF194" s="141">
        <f t="shared" si="783"/>
        <v>47031</v>
      </c>
      <c r="AG194" s="141">
        <f t="shared" si="783"/>
        <v>47032</v>
      </c>
      <c r="AH194" s="142">
        <f t="shared" si="783"/>
        <v>47033</v>
      </c>
      <c r="AI194" s="143">
        <f t="shared" si="783"/>
        <v>47034</v>
      </c>
      <c r="AJ194" s="68">
        <f t="shared" ref="AJ194" si="784">COUNTIF(AC195:AI195,"★")</f>
        <v>0</v>
      </c>
      <c r="AK194" s="68"/>
      <c r="AL194" s="68" t="str">
        <f t="shared" ref="AL194" si="785">TEXT(AC194,"YYYY-MM")</f>
        <v>2028-10</v>
      </c>
      <c r="AM194" s="69" cm="1">
        <f t="array" ref="AM194">SUMPRODUCT((AC194:AI194&gt;=$N$8)*(AC194:AI194 &lt;= $N$9)*(TEXT(AC194:AI194,"yyyy-mm")=AL194)*(AC195:AI195 = "●"))</f>
        <v>0</v>
      </c>
      <c r="AN194" s="69" cm="1">
        <f t="array" ref="AN194">SUMPRODUCT((AH194:AI194&gt;=$N$8)*(AH194:AI194 &lt;= $N$9)*(TEXT(AH194:AI194,"yyyy-mm")=AL194)*(AH195:AI195 = "▲"))</f>
        <v>0</v>
      </c>
      <c r="AO194" s="69" cm="1">
        <f t="array" ref="AO194">SUMPRODUCT((AC194:AI194&gt;=$N$8)*(AC194:AI194 &lt;= $N$9)*(TEXT(AC194:AI194,"yyyy-mm")=AL194)*(AC195:AI195 = "★"))</f>
        <v>0</v>
      </c>
      <c r="AP194" s="65"/>
      <c r="AQ194" s="7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3"/>
    </row>
    <row r="195" spans="9:55" s="8" customFormat="1" ht="20.25" customHeight="1" thickBot="1" x14ac:dyDescent="0.5">
      <c r="I195" s="4"/>
      <c r="J195" s="86"/>
      <c r="K195" s="135" t="str">
        <f t="shared" ref="K195:K205" si="786">IF(U195&gt;=0.285,"OK","NG")</f>
        <v>NG</v>
      </c>
      <c r="L195" s="136"/>
      <c r="M195" s="144"/>
      <c r="N195" s="144"/>
      <c r="O195" s="144"/>
      <c r="P195" s="144"/>
      <c r="Q195" s="144"/>
      <c r="R195" s="145"/>
      <c r="S195" s="146"/>
      <c r="T195" s="135">
        <f t="shared" ref="T195" si="787">COUNTIF(M195:S195,"●")</f>
        <v>0</v>
      </c>
      <c r="U195" s="147">
        <f t="shared" ref="U195:U205" si="788">IF(COUNTA(M195:S195)=0,-1,IF(OR(COUNTIF(M195:S195,"▲")&gt;6,AND(M194&lt;$N$9,$N$9&lt;S194)),0.285,IF(T194+T195=0,0,T195/(T195+T194))))</f>
        <v>-1</v>
      </c>
      <c r="V195" s="135" t="str">
        <f t="shared" ref="V195" si="789">TEXT(S194,"YYYY-MM")</f>
        <v>2028-05</v>
      </c>
      <c r="W195" s="140" cm="1">
        <f t="array" ref="W195">IF(V195=V194,0,SUMPRODUCT((M194:S194&gt;=$N$8)*(M194:S194 &lt;= $N$9)*(TEXT(M194:S194,"yyyy-mm")=V195)*(M195:S195 = "●")))</f>
        <v>0</v>
      </c>
      <c r="X195" s="140" cm="1">
        <f t="array" ref="X195">IF(V195=V194,0,SUMPRODUCT((M194:S194&gt;=$N$8)*(M194:S194 &lt;= $N$9)*(TEXT(M194:S194,"yyyy-mm")=V195)*(M195:S195 = "▲")))</f>
        <v>0</v>
      </c>
      <c r="Y195" s="140" cm="1">
        <f t="array" ref="Y195">IF(V195=V194,0,SUMPRODUCT((M194:S194&gt;=$N$8)*(M194:S194 &lt;= $N$9)*(TEXT(M194:S194,"yyyy-mm")=V195)*(M195:S195 = "★")))</f>
        <v>0</v>
      </c>
      <c r="Z195" s="135"/>
      <c r="AA195" s="135" t="str">
        <f t="shared" ref="AA195:AA205" si="790">IF(AK195&gt;=0.285,"OK","NG")</f>
        <v>NG</v>
      </c>
      <c r="AB195" s="136"/>
      <c r="AC195" s="144"/>
      <c r="AD195" s="144"/>
      <c r="AE195" s="144"/>
      <c r="AF195" s="144"/>
      <c r="AG195" s="144"/>
      <c r="AH195" s="145"/>
      <c r="AI195" s="146"/>
      <c r="AJ195" s="68">
        <f t="shared" ref="AJ195" si="791">COUNTIF(AC195:AI195,"●")</f>
        <v>0</v>
      </c>
      <c r="AK195" s="70">
        <f t="shared" ref="AK195:AK205" si="792">IF(COUNTA(AC195:AI195)=0,-1,IF(OR(COUNTIF(AC195:AI195,"▲")&gt;6,AND(AC194&lt;$N$9,$N$9&lt;AI194)),0.285,IF(AJ194+AJ195=0,0,AJ195/(AJ195+AJ194))))</f>
        <v>-1</v>
      </c>
      <c r="AL195" s="68" t="str">
        <f t="shared" ref="AL195" si="793">TEXT(AI194,"YYYY-MM")</f>
        <v>2028-10</v>
      </c>
      <c r="AM195" s="69" cm="1">
        <f t="array" ref="AM195">IF(AL195=AL194,0,SUMPRODUCT((AC194:AI194&gt;=$N$8)*(AC194:AI194 &lt;= $N$9)*(TEXT(AC194:AI194,"yyyy-mm")=AL195)*(AC195:AI195 = "●")))</f>
        <v>0</v>
      </c>
      <c r="AN195" s="69" cm="1">
        <f t="array" ref="AN195">IF(AL195=AL194,0,SUMPRODUCT((AC194:AI194&gt;=$N$8)*(AC194:AI194 &lt;= $N$9)*(TEXT(AC194:AI194,"yyyy-mm")=AL195)*(AC195:AI195 = "▲")))</f>
        <v>0</v>
      </c>
      <c r="AO195" s="69" cm="1">
        <f t="array" ref="AO195">IF(AL195=AL194,0,SUMPRODUCT((AC194:AI194&gt;=$N$8)*(AC194:AI194 &lt;= $N$9)*(TEXT(AC194:AI194,"yyyy-mm")=AL195)*(AC195:AI195 = "★")))</f>
        <v>0</v>
      </c>
      <c r="AP195" s="65"/>
      <c r="AQ195" s="7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3"/>
    </row>
    <row r="196" spans="9:55" s="8" customFormat="1" ht="20.25" customHeight="1" x14ac:dyDescent="0.45">
      <c r="I196" s="3"/>
      <c r="J196" s="86"/>
      <c r="K196" s="135"/>
      <c r="L196" s="132">
        <v>135</v>
      </c>
      <c r="M196" s="141">
        <f>S194+1</f>
        <v>46888</v>
      </c>
      <c r="N196" s="141">
        <f t="shared" ref="N196:S196" si="794">M196+1</f>
        <v>46889</v>
      </c>
      <c r="O196" s="141">
        <f t="shared" si="794"/>
        <v>46890</v>
      </c>
      <c r="P196" s="141">
        <f t="shared" si="794"/>
        <v>46891</v>
      </c>
      <c r="Q196" s="141">
        <f t="shared" si="794"/>
        <v>46892</v>
      </c>
      <c r="R196" s="142">
        <f t="shared" si="794"/>
        <v>46893</v>
      </c>
      <c r="S196" s="143">
        <f t="shared" si="794"/>
        <v>46894</v>
      </c>
      <c r="T196" s="135">
        <f t="shared" ref="T196" si="795">COUNTIF(M197:S197,"★")</f>
        <v>0</v>
      </c>
      <c r="U196" s="135"/>
      <c r="V196" s="135" t="str">
        <f t="shared" ref="V196" si="796">TEXT(M196,"YYYY-MM")</f>
        <v>2028-05</v>
      </c>
      <c r="W196" s="140" cm="1">
        <f t="array" ref="W196">SUMPRODUCT((M196:S196&gt;=$N$8)*(M196:S196 &lt;= $N$9)*(TEXT(M196:S196,"yyyy-mm")=V196)*(M197:S197 = "●"))</f>
        <v>0</v>
      </c>
      <c r="X196" s="140" cm="1">
        <f t="array" ref="X196">SUMPRODUCT((R196:S196&gt;=$N$8)*(R196:S196 &lt;= $N$9)*(TEXT(R196:S196,"yyyy-mm")=V196)*(R197:S197 = "▲"))</f>
        <v>0</v>
      </c>
      <c r="Y196" s="140" cm="1">
        <f t="array" ref="Y196">SUMPRODUCT((M196:S196&gt;=$N$8)*(M196:S196 &lt;= $N$9)*(TEXT(M196:S196,"yyyy-mm")=V196)*(M197:S197 = "★"))</f>
        <v>0</v>
      </c>
      <c r="Z196" s="135"/>
      <c r="AA196" s="135"/>
      <c r="AB196" s="132">
        <v>156</v>
      </c>
      <c r="AC196" s="141">
        <f>AI194+1</f>
        <v>47035</v>
      </c>
      <c r="AD196" s="141">
        <f t="shared" ref="AD196:AI196" si="797">AC196+1</f>
        <v>47036</v>
      </c>
      <c r="AE196" s="141">
        <f t="shared" si="797"/>
        <v>47037</v>
      </c>
      <c r="AF196" s="141">
        <f t="shared" si="797"/>
        <v>47038</v>
      </c>
      <c r="AG196" s="141">
        <f t="shared" si="797"/>
        <v>47039</v>
      </c>
      <c r="AH196" s="142">
        <f t="shared" si="797"/>
        <v>47040</v>
      </c>
      <c r="AI196" s="143">
        <f t="shared" si="797"/>
        <v>47041</v>
      </c>
      <c r="AJ196" s="68">
        <f t="shared" ref="AJ196" si="798">COUNTIF(AC197:AI197,"★")</f>
        <v>0</v>
      </c>
      <c r="AK196" s="68"/>
      <c r="AL196" s="68" t="str">
        <f t="shared" ref="AL196" si="799">TEXT(AC196,"YYYY-MM")</f>
        <v>2028-10</v>
      </c>
      <c r="AM196" s="69" cm="1">
        <f t="array" ref="AM196">SUMPRODUCT((AC196:AI196&gt;=$N$8)*(AC196:AI196 &lt;= $N$9)*(TEXT(AC196:AI196,"yyyy-mm")=AL196)*(AC197:AI197 = "●"))</f>
        <v>0</v>
      </c>
      <c r="AN196" s="69" cm="1">
        <f t="array" ref="AN196">SUMPRODUCT((AH196:AI196&gt;=$N$8)*(AH196:AI196 &lt;= $N$9)*(TEXT(AH196:AI196,"yyyy-mm")=AL196)*(AH197:AI197 = "▲"))</f>
        <v>0</v>
      </c>
      <c r="AO196" s="69" cm="1">
        <f t="array" ref="AO196">SUMPRODUCT((AC196:AI196&gt;=$N$8)*(AC196:AI196 &lt;= $N$9)*(TEXT(AC196:AI196,"yyyy-mm")=AL196)*(AC197:AI197 = "★"))</f>
        <v>0</v>
      </c>
      <c r="AP196" s="65"/>
      <c r="AQ196" s="7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3"/>
    </row>
    <row r="197" spans="9:55" s="8" customFormat="1" ht="20.25" customHeight="1" thickBot="1" x14ac:dyDescent="0.5">
      <c r="I197" s="3"/>
      <c r="J197" s="86"/>
      <c r="K197" s="135" t="str">
        <f t="shared" ref="K197:K207" si="800">IF(U197&gt;=0.285,"OK","NG")</f>
        <v>NG</v>
      </c>
      <c r="L197" s="136"/>
      <c r="M197" s="144"/>
      <c r="N197" s="144"/>
      <c r="O197" s="144"/>
      <c r="P197" s="144"/>
      <c r="Q197" s="144"/>
      <c r="R197" s="145"/>
      <c r="S197" s="146"/>
      <c r="T197" s="135">
        <f t="shared" ref="T197" si="801">COUNTIF(M197:S197,"●")</f>
        <v>0</v>
      </c>
      <c r="U197" s="147">
        <f t="shared" ref="U197:U207" si="802">IF(COUNTA(M197:S197)=0,-1,IF(OR(COUNTIF(M197:S197,"▲")&gt;6,AND(M196&lt;$N$9,$N$9&lt;S196)),0.285,IF(T196+T197=0,0,T197/(T197+T196))))</f>
        <v>-1</v>
      </c>
      <c r="V197" s="135" t="str">
        <f t="shared" ref="V197" si="803">TEXT(S196,"YYYY-MM")</f>
        <v>2028-05</v>
      </c>
      <c r="W197" s="140" cm="1">
        <f t="array" ref="W197">IF(V197=V196,0,SUMPRODUCT((M196:S196&gt;=$N$8)*(M196:S196 &lt;= $N$9)*(TEXT(M196:S196,"yyyy-mm")=V197)*(M197:S197 = "●")))</f>
        <v>0</v>
      </c>
      <c r="X197" s="140" cm="1">
        <f t="array" ref="X197">IF(V197=V196,0,SUMPRODUCT((M196:S196&gt;=$N$8)*(M196:S196 &lt;= $N$9)*(TEXT(M196:S196,"yyyy-mm")=V197)*(M197:S197 = "▲")))</f>
        <v>0</v>
      </c>
      <c r="Y197" s="140" cm="1">
        <f t="array" ref="Y197">IF(V197=V196,0,SUMPRODUCT((M196:S196&gt;=$N$8)*(M196:S196 &lt;= $N$9)*(TEXT(M196:S196,"yyyy-mm")=V197)*(M197:S197 = "★")))</f>
        <v>0</v>
      </c>
      <c r="Z197" s="135"/>
      <c r="AA197" s="135" t="str">
        <f t="shared" ref="AA197:AA207" si="804">IF(AK197&gt;=0.285,"OK","NG")</f>
        <v>NG</v>
      </c>
      <c r="AB197" s="136"/>
      <c r="AC197" s="144"/>
      <c r="AD197" s="144"/>
      <c r="AE197" s="144"/>
      <c r="AF197" s="144"/>
      <c r="AG197" s="144"/>
      <c r="AH197" s="145"/>
      <c r="AI197" s="146"/>
      <c r="AJ197" s="68">
        <f t="shared" ref="AJ197" si="805">COUNTIF(AC197:AI197,"●")</f>
        <v>0</v>
      </c>
      <c r="AK197" s="70">
        <f t="shared" ref="AK197:AK207" si="806">IF(COUNTA(AC197:AI197)=0,-1,IF(OR(COUNTIF(AC197:AI197,"▲")&gt;6,AND(AC196&lt;$N$9,$N$9&lt;AI196)),0.285,IF(AJ196+AJ197=0,0,AJ197/(AJ197+AJ196))))</f>
        <v>-1</v>
      </c>
      <c r="AL197" s="68" t="str">
        <f t="shared" ref="AL197" si="807">TEXT(AI196,"YYYY-MM")</f>
        <v>2028-10</v>
      </c>
      <c r="AM197" s="69" cm="1">
        <f t="array" ref="AM197">IF(AL197=AL196,0,SUMPRODUCT((AC196:AI196&gt;=$N$8)*(AC196:AI196 &lt;= $N$9)*(TEXT(AC196:AI196,"yyyy-mm")=AL197)*(AC197:AI197 = "●")))</f>
        <v>0</v>
      </c>
      <c r="AN197" s="69" cm="1">
        <f t="array" ref="AN197">IF(AL197=AL196,0,SUMPRODUCT((AC196:AI196&gt;=$N$8)*(AC196:AI196 &lt;= $N$9)*(TEXT(AC196:AI196,"yyyy-mm")=AL197)*(AC197:AI197 = "▲")))</f>
        <v>0</v>
      </c>
      <c r="AO197" s="69" cm="1">
        <f t="array" ref="AO197">IF(AL197=AL196,0,SUMPRODUCT((AC196:AI196&gt;=$N$8)*(AC196:AI196 &lt;= $N$9)*(TEXT(AC196:AI196,"yyyy-mm")=AL197)*(AC197:AI197 = "★")))</f>
        <v>0</v>
      </c>
      <c r="AP197" s="65"/>
      <c r="AQ197" s="7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3"/>
    </row>
    <row r="198" spans="9:55" s="8" customFormat="1" ht="20.25" customHeight="1" x14ac:dyDescent="0.45">
      <c r="I198" s="3"/>
      <c r="J198" s="86"/>
      <c r="K198" s="135"/>
      <c r="L198" s="132">
        <v>136</v>
      </c>
      <c r="M198" s="141">
        <f>S196+1</f>
        <v>46895</v>
      </c>
      <c r="N198" s="141">
        <f t="shared" ref="N198:S198" si="808">M198+1</f>
        <v>46896</v>
      </c>
      <c r="O198" s="141">
        <f t="shared" si="808"/>
        <v>46897</v>
      </c>
      <c r="P198" s="141">
        <f t="shared" si="808"/>
        <v>46898</v>
      </c>
      <c r="Q198" s="141">
        <f t="shared" si="808"/>
        <v>46899</v>
      </c>
      <c r="R198" s="142">
        <f t="shared" si="808"/>
        <v>46900</v>
      </c>
      <c r="S198" s="143">
        <f t="shared" si="808"/>
        <v>46901</v>
      </c>
      <c r="T198" s="135">
        <f t="shared" ref="T198" si="809">COUNTIF(M199:S199,"★")</f>
        <v>0</v>
      </c>
      <c r="U198" s="135"/>
      <c r="V198" s="135" t="str">
        <f t="shared" ref="V198" si="810">TEXT(M198,"YYYY-MM")</f>
        <v>2028-05</v>
      </c>
      <c r="W198" s="140" cm="1">
        <f t="array" ref="W198">SUMPRODUCT((M198:S198&gt;=$N$8)*(M198:S198 &lt;= $N$9)*(TEXT(M198:S198,"yyyy-mm")=V198)*(M199:S199 = "●"))</f>
        <v>0</v>
      </c>
      <c r="X198" s="140" cm="1">
        <f t="array" ref="X198">SUMPRODUCT((R198:S198&gt;=$N$8)*(R198:S198 &lt;= $N$9)*(TEXT(R198:S198,"yyyy-mm")=V198)*(R199:S199 = "▲"))</f>
        <v>0</v>
      </c>
      <c r="Y198" s="140" cm="1">
        <f t="array" ref="Y198">SUMPRODUCT((M198:S198&gt;=$N$8)*(M198:S198 &lt;= $N$9)*(TEXT(M198:S198,"yyyy-mm")=V198)*(M199:S199 = "★"))</f>
        <v>0</v>
      </c>
      <c r="Z198" s="135"/>
      <c r="AA198" s="135"/>
      <c r="AB198" s="132">
        <v>157</v>
      </c>
      <c r="AC198" s="141">
        <f>AI196+1</f>
        <v>47042</v>
      </c>
      <c r="AD198" s="141">
        <f t="shared" ref="AD198:AI198" si="811">AC198+1</f>
        <v>47043</v>
      </c>
      <c r="AE198" s="141">
        <f t="shared" si="811"/>
        <v>47044</v>
      </c>
      <c r="AF198" s="141">
        <f t="shared" si="811"/>
        <v>47045</v>
      </c>
      <c r="AG198" s="141">
        <f t="shared" si="811"/>
        <v>47046</v>
      </c>
      <c r="AH198" s="142">
        <f t="shared" si="811"/>
        <v>47047</v>
      </c>
      <c r="AI198" s="143">
        <f t="shared" si="811"/>
        <v>47048</v>
      </c>
      <c r="AJ198" s="68">
        <f t="shared" ref="AJ198" si="812">COUNTIF(AC199:AI199,"★")</f>
        <v>0</v>
      </c>
      <c r="AK198" s="68"/>
      <c r="AL198" s="68" t="str">
        <f t="shared" ref="AL198" si="813">TEXT(AC198,"YYYY-MM")</f>
        <v>2028-10</v>
      </c>
      <c r="AM198" s="69" cm="1">
        <f t="array" ref="AM198">SUMPRODUCT((AC198:AI198&gt;=$N$8)*(AC198:AI198 &lt;= $N$9)*(TEXT(AC198:AI198,"yyyy-mm")=AL198)*(AC199:AI199 = "●"))</f>
        <v>0</v>
      </c>
      <c r="AN198" s="69" cm="1">
        <f t="array" ref="AN198">SUMPRODUCT((AH198:AI198&gt;=$N$8)*(AH198:AI198 &lt;= $N$9)*(TEXT(AH198:AI198,"yyyy-mm")=AL198)*(AH199:AI199 = "▲"))</f>
        <v>0</v>
      </c>
      <c r="AO198" s="69" cm="1">
        <f t="array" ref="AO198">SUMPRODUCT((AC198:AI198&gt;=$N$8)*(AC198:AI198 &lt;= $N$9)*(TEXT(AC198:AI198,"yyyy-mm")=AL198)*(AC199:AI199 = "★"))</f>
        <v>0</v>
      </c>
      <c r="AP198" s="65"/>
      <c r="AQ198" s="7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3"/>
    </row>
    <row r="199" spans="9:55" s="8" customFormat="1" ht="20.25" customHeight="1" thickBot="1" x14ac:dyDescent="0.5">
      <c r="I199" s="3"/>
      <c r="J199" s="86"/>
      <c r="K199" s="135" t="str">
        <f t="shared" ref="K199:K209" si="814">IF(U199&gt;=0.285,"OK","NG")</f>
        <v>NG</v>
      </c>
      <c r="L199" s="136"/>
      <c r="M199" s="144"/>
      <c r="N199" s="144"/>
      <c r="O199" s="144"/>
      <c r="P199" s="144"/>
      <c r="Q199" s="144"/>
      <c r="R199" s="145"/>
      <c r="S199" s="146"/>
      <c r="T199" s="135">
        <f t="shared" ref="T199" si="815">COUNTIF(M199:S199,"●")</f>
        <v>0</v>
      </c>
      <c r="U199" s="147">
        <f t="shared" ref="U199:U209" si="816">IF(COUNTA(M199:S199)=0,-1,IF(OR(COUNTIF(M199:S199,"▲")&gt;6,AND(M198&lt;$N$9,$N$9&lt;S198)),0.285,IF(T198+T199=0,0,T199/(T199+T198))))</f>
        <v>-1</v>
      </c>
      <c r="V199" s="135" t="str">
        <f t="shared" ref="V199" si="817">TEXT(S198,"YYYY-MM")</f>
        <v>2028-05</v>
      </c>
      <c r="W199" s="140" cm="1">
        <f t="array" ref="W199">IF(V199=V198,0,SUMPRODUCT((M198:S198&gt;=$N$8)*(M198:S198 &lt;= $N$9)*(TEXT(M198:S198,"yyyy-mm")=V199)*(M199:S199 = "●")))</f>
        <v>0</v>
      </c>
      <c r="X199" s="140" cm="1">
        <f t="array" ref="X199">IF(V199=V198,0,SUMPRODUCT((M198:S198&gt;=$N$8)*(M198:S198 &lt;= $N$9)*(TEXT(M198:S198,"yyyy-mm")=V199)*(M199:S199 = "▲")))</f>
        <v>0</v>
      </c>
      <c r="Y199" s="140" cm="1">
        <f t="array" ref="Y199">IF(V199=V198,0,SUMPRODUCT((M198:S198&gt;=$N$8)*(M198:S198 &lt;= $N$9)*(TEXT(M198:S198,"yyyy-mm")=V199)*(M199:S199 = "★")))</f>
        <v>0</v>
      </c>
      <c r="Z199" s="135"/>
      <c r="AA199" s="135" t="str">
        <f t="shared" ref="AA199:AA209" si="818">IF(AK199&gt;=0.285,"OK","NG")</f>
        <v>NG</v>
      </c>
      <c r="AB199" s="136"/>
      <c r="AC199" s="144"/>
      <c r="AD199" s="144"/>
      <c r="AE199" s="144"/>
      <c r="AF199" s="144"/>
      <c r="AG199" s="144"/>
      <c r="AH199" s="145"/>
      <c r="AI199" s="146"/>
      <c r="AJ199" s="68">
        <f t="shared" ref="AJ199" si="819">COUNTIF(AC199:AI199,"●")</f>
        <v>0</v>
      </c>
      <c r="AK199" s="70">
        <f t="shared" ref="AK199:AK209" si="820">IF(COUNTA(AC199:AI199)=0,-1,IF(OR(COUNTIF(AC199:AI199,"▲")&gt;6,AND(AC198&lt;$N$9,$N$9&lt;AI198)),0.285,IF(AJ198+AJ199=0,0,AJ199/(AJ199+AJ198))))</f>
        <v>-1</v>
      </c>
      <c r="AL199" s="68" t="str">
        <f t="shared" ref="AL199" si="821">TEXT(AI198,"YYYY-MM")</f>
        <v>2028-10</v>
      </c>
      <c r="AM199" s="69" cm="1">
        <f t="array" ref="AM199">IF(AL199=AL198,0,SUMPRODUCT((AC198:AI198&gt;=$N$8)*(AC198:AI198 &lt;= $N$9)*(TEXT(AC198:AI198,"yyyy-mm")=AL199)*(AC199:AI199 = "●")))</f>
        <v>0</v>
      </c>
      <c r="AN199" s="69" cm="1">
        <f t="array" ref="AN199">IF(AL199=AL198,0,SUMPRODUCT((AC198:AI198&gt;=$N$8)*(AC198:AI198 &lt;= $N$9)*(TEXT(AC198:AI198,"yyyy-mm")=AL199)*(AC199:AI199 = "▲")))</f>
        <v>0</v>
      </c>
      <c r="AO199" s="69" cm="1">
        <f t="array" ref="AO199">IF(AL199=AL198,0,SUMPRODUCT((AC198:AI198&gt;=$N$8)*(AC198:AI198 &lt;= $N$9)*(TEXT(AC198:AI198,"yyyy-mm")=AL199)*(AC199:AI199 = "★")))</f>
        <v>0</v>
      </c>
      <c r="AP199" s="65"/>
      <c r="AQ199" s="7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3"/>
    </row>
    <row r="200" spans="9:55" s="8" customFormat="1" ht="20.25" customHeight="1" x14ac:dyDescent="0.45">
      <c r="I200" s="3"/>
      <c r="J200" s="86"/>
      <c r="K200" s="135"/>
      <c r="L200" s="132">
        <v>137</v>
      </c>
      <c r="M200" s="141">
        <f>S198+1</f>
        <v>46902</v>
      </c>
      <c r="N200" s="141">
        <f t="shared" ref="N200:S200" si="822">M200+1</f>
        <v>46903</v>
      </c>
      <c r="O200" s="141">
        <f t="shared" si="822"/>
        <v>46904</v>
      </c>
      <c r="P200" s="141">
        <f t="shared" si="822"/>
        <v>46905</v>
      </c>
      <c r="Q200" s="141">
        <f t="shared" si="822"/>
        <v>46906</v>
      </c>
      <c r="R200" s="142">
        <f t="shared" si="822"/>
        <v>46907</v>
      </c>
      <c r="S200" s="143">
        <f t="shared" si="822"/>
        <v>46908</v>
      </c>
      <c r="T200" s="135">
        <f t="shared" ref="T200" si="823">COUNTIF(M201:S201,"★")</f>
        <v>0</v>
      </c>
      <c r="U200" s="135"/>
      <c r="V200" s="135" t="str">
        <f t="shared" ref="V200" si="824">TEXT(M200,"YYYY-MM")</f>
        <v>2028-05</v>
      </c>
      <c r="W200" s="140" cm="1">
        <f t="array" ref="W200">SUMPRODUCT((M200:S200&gt;=$N$8)*(M200:S200 &lt;= $N$9)*(TEXT(M200:S200,"yyyy-mm")=V200)*(M201:S201 = "●"))</f>
        <v>0</v>
      </c>
      <c r="X200" s="140" cm="1">
        <f t="array" ref="X200">SUMPRODUCT((R200:S200&gt;=$N$8)*(R200:S200 &lt;= $N$9)*(TEXT(R200:S200,"yyyy-mm")=V200)*(R201:S201 = "▲"))</f>
        <v>0</v>
      </c>
      <c r="Y200" s="140" cm="1">
        <f t="array" ref="Y200">SUMPRODUCT((M200:S200&gt;=$N$8)*(M200:S200 &lt;= $N$9)*(TEXT(M200:S200,"yyyy-mm")=V200)*(M201:S201 = "★"))</f>
        <v>0</v>
      </c>
      <c r="Z200" s="135"/>
      <c r="AA200" s="135"/>
      <c r="AB200" s="132">
        <v>158</v>
      </c>
      <c r="AC200" s="141">
        <f>AI198+1</f>
        <v>47049</v>
      </c>
      <c r="AD200" s="141">
        <f t="shared" ref="AD200:AI200" si="825">AC200+1</f>
        <v>47050</v>
      </c>
      <c r="AE200" s="141">
        <f t="shared" si="825"/>
        <v>47051</v>
      </c>
      <c r="AF200" s="141">
        <f t="shared" si="825"/>
        <v>47052</v>
      </c>
      <c r="AG200" s="141">
        <f t="shared" si="825"/>
        <v>47053</v>
      </c>
      <c r="AH200" s="142">
        <f t="shared" si="825"/>
        <v>47054</v>
      </c>
      <c r="AI200" s="143">
        <f t="shared" si="825"/>
        <v>47055</v>
      </c>
      <c r="AJ200" s="68">
        <f t="shared" ref="AJ200" si="826">COUNTIF(AC201:AI201,"★")</f>
        <v>0</v>
      </c>
      <c r="AK200" s="68"/>
      <c r="AL200" s="68" t="str">
        <f t="shared" ref="AL200" si="827">TEXT(AC200,"YYYY-MM")</f>
        <v>2028-10</v>
      </c>
      <c r="AM200" s="69" cm="1">
        <f t="array" ref="AM200">SUMPRODUCT((AC200:AI200&gt;=$N$8)*(AC200:AI200 &lt;= $N$9)*(TEXT(AC200:AI200,"yyyy-mm")=AL200)*(AC201:AI201 = "●"))</f>
        <v>0</v>
      </c>
      <c r="AN200" s="69" cm="1">
        <f t="array" ref="AN200">SUMPRODUCT((AH200:AI200&gt;=$N$8)*(AH200:AI200 &lt;= $N$9)*(TEXT(AH200:AI200,"yyyy-mm")=AL200)*(AH201:AI201 = "▲"))</f>
        <v>0</v>
      </c>
      <c r="AO200" s="69" cm="1">
        <f t="array" ref="AO200">SUMPRODUCT((AC200:AI200&gt;=$N$8)*(AC200:AI200 &lt;= $N$9)*(TEXT(AC200:AI200,"yyyy-mm")=AL200)*(AC201:AI201 = "★"))</f>
        <v>0</v>
      </c>
      <c r="AP200" s="68"/>
      <c r="AQ200" s="19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3"/>
    </row>
    <row r="201" spans="9:55" s="8" customFormat="1" ht="20.25" customHeight="1" thickBot="1" x14ac:dyDescent="0.5">
      <c r="I201" s="3"/>
      <c r="J201" s="86"/>
      <c r="K201" s="135" t="str">
        <f t="shared" ref="K201:K211" si="828">IF(U201&gt;=0.285,"OK","NG")</f>
        <v>NG</v>
      </c>
      <c r="L201" s="136"/>
      <c r="M201" s="144"/>
      <c r="N201" s="144"/>
      <c r="O201" s="144"/>
      <c r="P201" s="144"/>
      <c r="Q201" s="144"/>
      <c r="R201" s="145"/>
      <c r="S201" s="146"/>
      <c r="T201" s="135">
        <f t="shared" ref="T201" si="829">COUNTIF(M201:S201,"●")</f>
        <v>0</v>
      </c>
      <c r="U201" s="147">
        <f t="shared" ref="U201:U211" si="830">IF(COUNTA(M201:S201)=0,-1,IF(OR(COUNTIF(M201:S201,"▲")&gt;6,AND(M200&lt;$N$9,$N$9&lt;S200)),0.285,IF(T200+T201=0,0,T201/(T201+T200))))</f>
        <v>-1</v>
      </c>
      <c r="V201" s="135" t="str">
        <f t="shared" ref="V201" si="831">TEXT(S200,"YYYY-MM")</f>
        <v>2028-06</v>
      </c>
      <c r="W201" s="140" cm="1">
        <f t="array" ref="W201">IF(V201=V200,0,SUMPRODUCT((M200:S200&gt;=$N$8)*(M200:S200 &lt;= $N$9)*(TEXT(M200:S200,"yyyy-mm")=V201)*(M201:S201 = "●")))</f>
        <v>0</v>
      </c>
      <c r="X201" s="140" cm="1">
        <f t="array" ref="X201">IF(V201=V200,0,SUMPRODUCT((M200:S200&gt;=$N$8)*(M200:S200 &lt;= $N$9)*(TEXT(M200:S200,"yyyy-mm")=V201)*(M201:S201 = "▲")))</f>
        <v>0</v>
      </c>
      <c r="Y201" s="140" cm="1">
        <f t="array" ref="Y201">IF(V201=V200,0,SUMPRODUCT((M200:S200&gt;=$N$8)*(M200:S200 &lt;= $N$9)*(TEXT(M200:S200,"yyyy-mm")=V201)*(M201:S201 = "★")))</f>
        <v>0</v>
      </c>
      <c r="Z201" s="135"/>
      <c r="AA201" s="135" t="str">
        <f t="shared" ref="AA201:AA211" si="832">IF(AK201&gt;=0.285,"OK","NG")</f>
        <v>NG</v>
      </c>
      <c r="AB201" s="136"/>
      <c r="AC201" s="144"/>
      <c r="AD201" s="144"/>
      <c r="AE201" s="144"/>
      <c r="AF201" s="144"/>
      <c r="AG201" s="144"/>
      <c r="AH201" s="145"/>
      <c r="AI201" s="146"/>
      <c r="AJ201" s="68">
        <f t="shared" ref="AJ201" si="833">COUNTIF(AC201:AI201,"●")</f>
        <v>0</v>
      </c>
      <c r="AK201" s="70">
        <f t="shared" ref="AK201:AK211" si="834">IF(COUNTA(AC201:AI201)=0,-1,IF(OR(COUNTIF(AC201:AI201,"▲")&gt;6,AND(AC200&lt;$N$9,$N$9&lt;AI200)),0.285,IF(AJ200+AJ201=0,0,AJ201/(AJ201+AJ200))))</f>
        <v>-1</v>
      </c>
      <c r="AL201" s="68" t="str">
        <f t="shared" ref="AL201" si="835">TEXT(AI200,"YYYY-MM")</f>
        <v>2028-10</v>
      </c>
      <c r="AM201" s="69" cm="1">
        <f t="array" ref="AM201">IF(AL201=AL200,0,SUMPRODUCT((AC200:AI200&gt;=$N$8)*(AC200:AI200 &lt;= $N$9)*(TEXT(AC200:AI200,"yyyy-mm")=AL201)*(AC201:AI201 = "●")))</f>
        <v>0</v>
      </c>
      <c r="AN201" s="69" cm="1">
        <f t="array" ref="AN201">IF(AL201=AL200,0,SUMPRODUCT((AC200:AI200&gt;=$N$8)*(AC200:AI200 &lt;= $N$9)*(TEXT(AC200:AI200,"yyyy-mm")=AL201)*(AC201:AI201 = "▲")))</f>
        <v>0</v>
      </c>
      <c r="AO201" s="69" cm="1">
        <f t="array" ref="AO201">IF(AL201=AL200,0,SUMPRODUCT((AC200:AI200&gt;=$N$8)*(AC200:AI200 &lt;= $N$9)*(TEXT(AC200:AI200,"yyyy-mm")=AL201)*(AC201:AI201 = "★")))</f>
        <v>0</v>
      </c>
      <c r="AP201" s="68"/>
      <c r="AQ201" s="19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3"/>
    </row>
    <row r="202" spans="9:55" s="8" customFormat="1" x14ac:dyDescent="0.45">
      <c r="I202" s="3"/>
      <c r="J202" s="7"/>
      <c r="K202" s="9"/>
      <c r="L202" s="4"/>
      <c r="M202" s="4"/>
      <c r="N202" s="4"/>
      <c r="O202" s="4"/>
      <c r="P202" s="4"/>
      <c r="Q202" s="4"/>
      <c r="R202" s="4"/>
      <c r="S202" s="4"/>
      <c r="T202" s="7"/>
      <c r="U202" s="16">
        <f>IFERROR(AVERAGEIF(U160:U201,"&gt;-1"),0)</f>
        <v>0</v>
      </c>
      <c r="V202" s="7"/>
      <c r="W202" s="6"/>
      <c r="X202" s="6"/>
      <c r="Y202" s="6"/>
      <c r="Z202" s="7"/>
      <c r="AA202" s="10"/>
      <c r="AB202" s="4"/>
      <c r="AC202" s="4"/>
      <c r="AD202" s="4"/>
      <c r="AE202" s="4"/>
      <c r="AF202" s="4"/>
      <c r="AG202" s="4"/>
      <c r="AH202" s="4"/>
      <c r="AI202" s="4"/>
      <c r="AJ202" s="7"/>
      <c r="AK202" s="16">
        <f>IFERROR(AVERAGEIF(AK160:AK201,"&gt;-1"),0)</f>
        <v>0</v>
      </c>
      <c r="AL202" s="7"/>
      <c r="AM202" s="6"/>
      <c r="AN202" s="6"/>
      <c r="AO202" s="6"/>
      <c r="AP202" s="19"/>
      <c r="AQ202" s="19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3"/>
    </row>
    <row r="203" spans="9:55" s="8" customFormat="1" x14ac:dyDescent="0.45">
      <c r="I203" s="3"/>
      <c r="J203" s="7"/>
      <c r="K203" s="9"/>
      <c r="L203" s="4"/>
      <c r="M203" s="4"/>
      <c r="N203" s="4"/>
      <c r="O203" s="4"/>
      <c r="P203" s="4"/>
      <c r="Q203" s="4"/>
      <c r="R203" s="4"/>
      <c r="S203" s="4"/>
      <c r="T203" s="7"/>
      <c r="U203" s="7"/>
      <c r="V203" s="7"/>
      <c r="W203" s="6"/>
      <c r="X203" s="6"/>
      <c r="Y203" s="6"/>
      <c r="Z203" s="7"/>
      <c r="AA203" s="10"/>
      <c r="AB203" s="4"/>
      <c r="AC203" s="4"/>
      <c r="AD203" s="4"/>
      <c r="AE203" s="4"/>
      <c r="AF203" s="4"/>
      <c r="AG203" s="4"/>
      <c r="AH203" s="4"/>
      <c r="AI203" s="4"/>
      <c r="AJ203" s="7"/>
      <c r="AK203" s="7"/>
      <c r="AL203" s="7"/>
      <c r="AM203" s="6"/>
      <c r="AN203" s="6"/>
      <c r="AO203" s="6"/>
      <c r="AP203" s="19"/>
      <c r="AQ203" s="19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3"/>
    </row>
    <row r="204" spans="9:55" s="8" customFormat="1" x14ac:dyDescent="0.45">
      <c r="I204" s="3"/>
      <c r="J204" s="3"/>
      <c r="K204" s="2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22"/>
      <c r="X204" s="22"/>
      <c r="Y204" s="22"/>
      <c r="Z204" s="3"/>
      <c r="AA204" s="21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6"/>
      <c r="AN204" s="6"/>
      <c r="AO204" s="6"/>
      <c r="AP204" s="19"/>
      <c r="AQ204" s="19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3"/>
    </row>
    <row r="205" spans="9:55" s="8" customFormat="1" x14ac:dyDescent="0.45">
      <c r="I205" s="3"/>
      <c r="J205" s="3"/>
      <c r="K205" s="2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22"/>
      <c r="X205" s="22"/>
      <c r="Y205" s="22"/>
      <c r="Z205" s="3"/>
      <c r="AA205" s="21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6"/>
      <c r="AN205" s="6"/>
      <c r="AO205" s="6"/>
      <c r="AP205" s="19"/>
      <c r="AQ205" s="19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3"/>
    </row>
    <row r="206" spans="9:55" s="8" customFormat="1" x14ac:dyDescent="0.45">
      <c r="I206" s="3"/>
      <c r="J206" s="3"/>
      <c r="K206" s="2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22"/>
      <c r="X206" s="22"/>
      <c r="Y206" s="22"/>
      <c r="Z206" s="3"/>
      <c r="AA206" s="21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6"/>
      <c r="AN206" s="6"/>
      <c r="AO206" s="6"/>
      <c r="AP206" s="19"/>
      <c r="AQ206" s="19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3"/>
    </row>
    <row r="207" spans="9:55" s="8" customFormat="1" x14ac:dyDescent="0.45">
      <c r="I207" s="3"/>
      <c r="J207" s="3"/>
      <c r="K207" s="2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22"/>
      <c r="X207" s="22"/>
      <c r="Y207" s="22"/>
      <c r="Z207" s="3"/>
      <c r="AA207" s="21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20"/>
      <c r="AN207" s="6"/>
      <c r="AO207" s="6"/>
      <c r="AP207" s="19"/>
      <c r="AQ207" s="19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3"/>
    </row>
    <row r="208" spans="9:55" s="8" customFormat="1" x14ac:dyDescent="0.45">
      <c r="I208" s="3"/>
      <c r="J208" s="3"/>
      <c r="K208" s="2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22"/>
      <c r="X208" s="22"/>
      <c r="Y208" s="22"/>
      <c r="Z208" s="3"/>
      <c r="AA208" s="21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20"/>
      <c r="AN208" s="20"/>
      <c r="AO208" s="20"/>
      <c r="AP208" s="19"/>
      <c r="AQ208" s="19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3"/>
    </row>
    <row r="209" spans="9:55" s="8" customFormat="1" x14ac:dyDescent="0.45">
      <c r="I209" s="3"/>
      <c r="J209" s="3"/>
      <c r="K209" s="2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22"/>
      <c r="X209" s="22"/>
      <c r="Y209" s="22"/>
      <c r="Z209" s="3"/>
      <c r="AA209" s="21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20"/>
      <c r="AN209" s="20"/>
      <c r="AO209" s="20"/>
      <c r="AP209" s="19"/>
      <c r="AQ209" s="19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3"/>
    </row>
    <row r="210" spans="9:55" s="8" customFormat="1" x14ac:dyDescent="0.45">
      <c r="I210" s="3"/>
      <c r="J210" s="3"/>
      <c r="K210" s="2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22"/>
      <c r="X210" s="22"/>
      <c r="Y210" s="22"/>
      <c r="Z210" s="3"/>
      <c r="AA210" s="21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20"/>
      <c r="AN210" s="20"/>
      <c r="AO210" s="20"/>
      <c r="AP210" s="19"/>
      <c r="AQ210" s="19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3"/>
    </row>
    <row r="211" spans="9:55" s="8" customFormat="1" x14ac:dyDescent="0.45">
      <c r="I211" s="3"/>
      <c r="J211" s="3"/>
      <c r="K211" s="2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22"/>
      <c r="X211" s="22"/>
      <c r="Y211" s="22"/>
      <c r="Z211" s="3"/>
      <c r="AA211" s="21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20"/>
      <c r="AN211" s="20"/>
      <c r="AO211" s="20"/>
      <c r="AP211" s="19"/>
      <c r="AQ211" s="19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3"/>
    </row>
    <row r="212" spans="9:55" s="8" customFormat="1" x14ac:dyDescent="0.45">
      <c r="I212" s="3"/>
      <c r="J212" s="3"/>
      <c r="K212" s="2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22"/>
      <c r="X212" s="22"/>
      <c r="Y212" s="22"/>
      <c r="Z212" s="3"/>
      <c r="AA212" s="21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20"/>
      <c r="AN212" s="20"/>
      <c r="AO212" s="20"/>
      <c r="AP212" s="19"/>
      <c r="AQ212" s="19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3"/>
    </row>
    <row r="213" spans="9:55" s="8" customFormat="1" x14ac:dyDescent="0.45">
      <c r="I213" s="3"/>
      <c r="J213" s="3"/>
      <c r="K213" s="2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22"/>
      <c r="X213" s="22"/>
      <c r="Y213" s="22"/>
      <c r="Z213" s="3"/>
      <c r="AA213" s="21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20"/>
      <c r="AN213" s="20"/>
      <c r="AO213" s="20"/>
      <c r="AP213" s="19"/>
      <c r="AQ213" s="19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3"/>
    </row>
    <row r="214" spans="9:55" s="8" customFormat="1" x14ac:dyDescent="0.45">
      <c r="I214" s="3"/>
      <c r="J214" s="3"/>
      <c r="K214" s="2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22"/>
      <c r="X214" s="22"/>
      <c r="Y214" s="22"/>
      <c r="Z214" s="3"/>
      <c r="AA214" s="21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20"/>
      <c r="AN214" s="20"/>
      <c r="AO214" s="20"/>
      <c r="AP214" s="19"/>
      <c r="AQ214" s="19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3"/>
    </row>
    <row r="215" spans="9:55" s="8" customFormat="1" x14ac:dyDescent="0.45">
      <c r="I215" s="3"/>
      <c r="J215" s="3"/>
      <c r="K215" s="2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22"/>
      <c r="X215" s="22"/>
      <c r="Y215" s="22"/>
      <c r="Z215" s="3"/>
      <c r="AA215" s="21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20"/>
      <c r="AN215" s="20"/>
      <c r="AO215" s="20"/>
      <c r="AP215" s="19"/>
      <c r="AQ215" s="19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3"/>
    </row>
    <row r="216" spans="9:55" s="8" customFormat="1" x14ac:dyDescent="0.45">
      <c r="I216" s="3"/>
      <c r="J216" s="3"/>
      <c r="K216" s="2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22"/>
      <c r="X216" s="22"/>
      <c r="Y216" s="22"/>
      <c r="Z216" s="3"/>
      <c r="AA216" s="21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20"/>
      <c r="AN216" s="20"/>
      <c r="AO216" s="20"/>
      <c r="AP216" s="19"/>
      <c r="AQ216" s="19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3"/>
    </row>
    <row r="217" spans="9:55" s="8" customFormat="1" x14ac:dyDescent="0.45">
      <c r="I217" s="3"/>
      <c r="J217" s="3"/>
      <c r="K217" s="2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22"/>
      <c r="X217" s="22"/>
      <c r="Y217" s="22"/>
      <c r="Z217" s="3"/>
      <c r="AA217" s="21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20"/>
      <c r="AN217" s="20"/>
      <c r="AO217" s="20"/>
      <c r="AP217" s="19"/>
      <c r="AQ217" s="19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3"/>
    </row>
    <row r="218" spans="9:55" s="8" customFormat="1" x14ac:dyDescent="0.45">
      <c r="I218" s="3"/>
      <c r="J218" s="3"/>
      <c r="K218" s="2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22"/>
      <c r="X218" s="22"/>
      <c r="Y218" s="22"/>
      <c r="Z218" s="3"/>
      <c r="AA218" s="21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20"/>
      <c r="AN218" s="20"/>
      <c r="AO218" s="20"/>
      <c r="AP218" s="19"/>
      <c r="AQ218" s="19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3"/>
    </row>
    <row r="219" spans="9:55" s="8" customFormat="1" x14ac:dyDescent="0.45">
      <c r="I219" s="3"/>
      <c r="J219" s="3"/>
      <c r="K219" s="2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22"/>
      <c r="X219" s="22"/>
      <c r="Y219" s="22"/>
      <c r="Z219" s="3"/>
      <c r="AA219" s="21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20"/>
      <c r="AN219" s="20"/>
      <c r="AO219" s="20"/>
      <c r="AP219" s="19"/>
      <c r="AQ219" s="19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3"/>
    </row>
    <row r="220" spans="9:55" s="8" customFormat="1" x14ac:dyDescent="0.45">
      <c r="I220" s="3"/>
      <c r="J220" s="3"/>
      <c r="K220" s="2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22"/>
      <c r="X220" s="22"/>
      <c r="Y220" s="22"/>
      <c r="Z220" s="3"/>
      <c r="AA220" s="21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20"/>
      <c r="AN220" s="20"/>
      <c r="AO220" s="20"/>
      <c r="AP220" s="19"/>
      <c r="AQ220" s="19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3"/>
    </row>
    <row r="221" spans="9:55" s="8" customFormat="1" x14ac:dyDescent="0.45">
      <c r="I221" s="3"/>
      <c r="J221" s="3"/>
      <c r="K221" s="2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22"/>
      <c r="X221" s="22"/>
      <c r="Y221" s="22"/>
      <c r="Z221" s="3"/>
      <c r="AA221" s="21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20"/>
      <c r="AN221" s="20"/>
      <c r="AO221" s="20"/>
      <c r="AP221" s="19"/>
      <c r="AQ221" s="19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3"/>
    </row>
    <row r="222" spans="9:55" s="8" customFormat="1" x14ac:dyDescent="0.45">
      <c r="I222" s="3"/>
      <c r="J222" s="3"/>
      <c r="K222" s="2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22"/>
      <c r="X222" s="22"/>
      <c r="Y222" s="22"/>
      <c r="Z222" s="3"/>
      <c r="AA222" s="21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20"/>
      <c r="AN222" s="20"/>
      <c r="AO222" s="20"/>
      <c r="AP222" s="19"/>
      <c r="AQ222" s="19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3"/>
    </row>
    <row r="223" spans="9:55" s="8" customFormat="1" x14ac:dyDescent="0.45">
      <c r="I223" s="3"/>
      <c r="J223" s="3"/>
      <c r="K223" s="2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22"/>
      <c r="X223" s="22"/>
      <c r="Y223" s="22"/>
      <c r="Z223" s="3"/>
      <c r="AA223" s="21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20"/>
      <c r="AN223" s="20"/>
      <c r="AO223" s="20"/>
      <c r="AP223" s="19"/>
      <c r="AQ223" s="19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3"/>
    </row>
    <row r="224" spans="9:55" s="8" customFormat="1" x14ac:dyDescent="0.45">
      <c r="I224" s="3"/>
      <c r="J224" s="3"/>
      <c r="K224" s="2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22"/>
      <c r="X224" s="22"/>
      <c r="Y224" s="22"/>
      <c r="Z224" s="3"/>
      <c r="AA224" s="21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20"/>
      <c r="AN224" s="20"/>
      <c r="AO224" s="20"/>
      <c r="AP224" s="19"/>
      <c r="AQ224" s="19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3"/>
    </row>
    <row r="225" spans="9:55" s="8" customFormat="1" x14ac:dyDescent="0.45">
      <c r="I225" s="3"/>
      <c r="J225" s="3"/>
      <c r="K225" s="2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22"/>
      <c r="X225" s="22"/>
      <c r="Y225" s="22"/>
      <c r="Z225" s="3"/>
      <c r="AA225" s="21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20"/>
      <c r="AN225" s="20"/>
      <c r="AO225" s="20"/>
      <c r="AP225" s="19"/>
      <c r="AQ225" s="19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3"/>
    </row>
    <row r="226" spans="9:55" s="8" customFormat="1" x14ac:dyDescent="0.45">
      <c r="I226" s="3"/>
      <c r="J226" s="3"/>
      <c r="K226" s="2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22"/>
      <c r="X226" s="22"/>
      <c r="Y226" s="22"/>
      <c r="Z226" s="3"/>
      <c r="AA226" s="21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20"/>
      <c r="AN226" s="20"/>
      <c r="AO226" s="20"/>
      <c r="AP226" s="19"/>
      <c r="AQ226" s="19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3"/>
    </row>
    <row r="227" spans="9:55" s="8" customFormat="1" x14ac:dyDescent="0.45">
      <c r="I227" s="3"/>
      <c r="J227" s="3"/>
      <c r="K227" s="2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22"/>
      <c r="X227" s="22"/>
      <c r="Y227" s="22"/>
      <c r="Z227" s="3"/>
      <c r="AA227" s="21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20"/>
      <c r="AN227" s="20"/>
      <c r="AO227" s="20"/>
      <c r="AP227" s="19"/>
      <c r="AQ227" s="19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3"/>
    </row>
    <row r="228" spans="9:55" s="8" customFormat="1" x14ac:dyDescent="0.45">
      <c r="I228" s="3"/>
      <c r="J228" s="3"/>
      <c r="K228" s="2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22"/>
      <c r="X228" s="22"/>
      <c r="Y228" s="22"/>
      <c r="Z228" s="3"/>
      <c r="AA228" s="21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20"/>
      <c r="AN228" s="20"/>
      <c r="AO228" s="20"/>
      <c r="AP228" s="19"/>
      <c r="AQ228" s="19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3"/>
    </row>
    <row r="229" spans="9:55" s="8" customFormat="1" x14ac:dyDescent="0.45">
      <c r="I229" s="3"/>
      <c r="J229" s="3"/>
      <c r="K229" s="2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22"/>
      <c r="X229" s="22"/>
      <c r="Y229" s="22"/>
      <c r="Z229" s="3"/>
      <c r="AA229" s="21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20"/>
      <c r="AN229" s="20"/>
      <c r="AO229" s="20"/>
      <c r="AP229" s="19"/>
      <c r="AQ229" s="19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3"/>
    </row>
    <row r="230" spans="9:55" s="8" customFormat="1" x14ac:dyDescent="0.45">
      <c r="I230" s="3"/>
      <c r="J230" s="3"/>
      <c r="K230" s="2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22"/>
      <c r="X230" s="22"/>
      <c r="Y230" s="22"/>
      <c r="Z230" s="3"/>
      <c r="AA230" s="21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20"/>
      <c r="AN230" s="20"/>
      <c r="AO230" s="20"/>
      <c r="AP230" s="19"/>
      <c r="AQ230" s="19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3"/>
    </row>
    <row r="231" spans="9:55" s="8" customFormat="1" x14ac:dyDescent="0.45">
      <c r="I231" s="3"/>
      <c r="J231" s="3"/>
      <c r="K231" s="2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22"/>
      <c r="X231" s="22"/>
      <c r="Y231" s="22"/>
      <c r="Z231" s="3"/>
      <c r="AA231" s="21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20"/>
      <c r="AN231" s="20"/>
      <c r="AO231" s="20"/>
      <c r="AP231" s="19"/>
      <c r="AQ231" s="19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3"/>
    </row>
    <row r="232" spans="9:55" s="8" customFormat="1" x14ac:dyDescent="0.45">
      <c r="I232" s="3"/>
      <c r="J232" s="3"/>
      <c r="K232" s="2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22"/>
      <c r="X232" s="22"/>
      <c r="Y232" s="22"/>
      <c r="Z232" s="3"/>
      <c r="AA232" s="21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20"/>
      <c r="AN232" s="20"/>
      <c r="AO232" s="20"/>
      <c r="AP232" s="19"/>
      <c r="AQ232" s="19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3"/>
    </row>
    <row r="233" spans="9:55" s="8" customFormat="1" x14ac:dyDescent="0.45">
      <c r="I233" s="3"/>
      <c r="J233" s="3"/>
      <c r="K233" s="2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22"/>
      <c r="X233" s="22"/>
      <c r="Y233" s="22"/>
      <c r="Z233" s="3"/>
      <c r="AA233" s="21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20"/>
      <c r="AN233" s="20"/>
      <c r="AO233" s="20"/>
      <c r="AP233" s="19"/>
      <c r="AQ233" s="19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3"/>
    </row>
    <row r="234" spans="9:55" s="8" customFormat="1" x14ac:dyDescent="0.45">
      <c r="I234" s="3"/>
      <c r="J234" s="3"/>
      <c r="K234" s="2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22"/>
      <c r="X234" s="22"/>
      <c r="Y234" s="22"/>
      <c r="Z234" s="3"/>
      <c r="AA234" s="21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20"/>
      <c r="AN234" s="20"/>
      <c r="AO234" s="20"/>
      <c r="AP234" s="19"/>
      <c r="AQ234" s="19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3"/>
    </row>
    <row r="235" spans="9:55" s="8" customFormat="1" x14ac:dyDescent="0.45">
      <c r="I235" s="3"/>
      <c r="J235" s="3"/>
      <c r="K235" s="2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22"/>
      <c r="X235" s="22"/>
      <c r="Y235" s="22"/>
      <c r="Z235" s="3"/>
      <c r="AA235" s="21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20"/>
      <c r="AN235" s="20"/>
      <c r="AO235" s="20"/>
      <c r="AP235" s="19"/>
      <c r="AQ235" s="19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3"/>
    </row>
    <row r="236" spans="9:55" s="8" customFormat="1" x14ac:dyDescent="0.45">
      <c r="I236" s="3"/>
      <c r="J236" s="3"/>
      <c r="K236" s="2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22"/>
      <c r="X236" s="22"/>
      <c r="Y236" s="22"/>
      <c r="Z236" s="3"/>
      <c r="AA236" s="21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20"/>
      <c r="AN236" s="20"/>
      <c r="AO236" s="20"/>
      <c r="AP236" s="19"/>
      <c r="AQ236" s="19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3"/>
    </row>
    <row r="237" spans="9:55" s="8" customFormat="1" x14ac:dyDescent="0.45">
      <c r="I237" s="3"/>
      <c r="J237" s="3"/>
      <c r="K237" s="2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22"/>
      <c r="X237" s="22"/>
      <c r="Y237" s="22"/>
      <c r="Z237" s="3"/>
      <c r="AA237" s="21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20"/>
      <c r="AN237" s="20"/>
      <c r="AO237" s="20"/>
      <c r="AP237" s="19"/>
      <c r="AQ237" s="19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3"/>
    </row>
    <row r="238" spans="9:55" s="8" customFormat="1" x14ac:dyDescent="0.45">
      <c r="I238" s="3"/>
      <c r="J238" s="3"/>
      <c r="K238" s="2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22"/>
      <c r="X238" s="22"/>
      <c r="Y238" s="22"/>
      <c r="Z238" s="3"/>
      <c r="AA238" s="21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20"/>
      <c r="AN238" s="20"/>
      <c r="AO238" s="20"/>
      <c r="AP238" s="19"/>
      <c r="AQ238" s="19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3"/>
    </row>
    <row r="239" spans="9:55" s="8" customFormat="1" x14ac:dyDescent="0.45">
      <c r="I239" s="3"/>
      <c r="J239" s="3"/>
      <c r="K239" s="2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22"/>
      <c r="X239" s="22"/>
      <c r="Y239" s="22"/>
      <c r="Z239" s="3"/>
      <c r="AA239" s="21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20"/>
      <c r="AN239" s="20"/>
      <c r="AO239" s="20"/>
      <c r="AP239" s="19"/>
      <c r="AQ239" s="19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3"/>
    </row>
    <row r="240" spans="9:55" s="8" customFormat="1" x14ac:dyDescent="0.45">
      <c r="I240" s="3"/>
      <c r="J240" s="3"/>
      <c r="K240" s="2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22"/>
      <c r="X240" s="22"/>
      <c r="Y240" s="22"/>
      <c r="Z240" s="3"/>
      <c r="AA240" s="21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20"/>
      <c r="AN240" s="20"/>
      <c r="AO240" s="20"/>
      <c r="AP240" s="7"/>
      <c r="AQ240" s="7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3"/>
    </row>
    <row r="241" spans="9:55" s="8" customFormat="1" x14ac:dyDescent="0.45">
      <c r="I241" s="4"/>
      <c r="J241" s="3"/>
      <c r="K241" s="2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22"/>
      <c r="X241" s="22"/>
      <c r="Y241" s="22"/>
      <c r="Z241" s="3"/>
      <c r="AA241" s="21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20"/>
      <c r="AN241" s="20"/>
      <c r="AO241" s="20"/>
      <c r="AP241" s="7"/>
      <c r="AQ241" s="7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3"/>
    </row>
    <row r="242" spans="9:55" s="8" customFormat="1" x14ac:dyDescent="0.45">
      <c r="I242" s="4"/>
      <c r="J242" s="3"/>
      <c r="K242" s="2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22"/>
      <c r="X242" s="22"/>
      <c r="Y242" s="22"/>
      <c r="Z242" s="3"/>
      <c r="AA242" s="21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20"/>
      <c r="AN242" s="20"/>
      <c r="AO242" s="20"/>
      <c r="AP242" s="7"/>
      <c r="AQ242" s="7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3"/>
    </row>
    <row r="243" spans="9:55" s="8" customFormat="1" x14ac:dyDescent="0.45">
      <c r="I243" s="4"/>
      <c r="J243" s="3"/>
      <c r="K243" s="2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22"/>
      <c r="X243" s="22"/>
      <c r="Y243" s="22"/>
      <c r="Z243" s="3"/>
      <c r="AA243" s="21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20"/>
      <c r="AN243" s="20"/>
      <c r="AO243" s="20"/>
      <c r="AP243" s="7"/>
      <c r="AQ243" s="7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3"/>
    </row>
    <row r="244" spans="9:55" s="8" customFormat="1" x14ac:dyDescent="0.45">
      <c r="I244" s="4"/>
      <c r="J244" s="3"/>
      <c r="K244" s="2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22"/>
      <c r="X244" s="22"/>
      <c r="Y244" s="22"/>
      <c r="Z244" s="3"/>
      <c r="AA244" s="21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20"/>
      <c r="AN244" s="20"/>
      <c r="AO244" s="20"/>
      <c r="AP244" s="7"/>
      <c r="AQ244" s="7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3"/>
    </row>
    <row r="245" spans="9:55" s="8" customFormat="1" x14ac:dyDescent="0.45">
      <c r="I245" s="4"/>
      <c r="J245" s="3"/>
      <c r="K245" s="2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22"/>
      <c r="X245" s="22"/>
      <c r="Y245" s="22"/>
      <c r="Z245" s="3"/>
      <c r="AA245" s="21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20"/>
      <c r="AN245" s="20"/>
      <c r="AO245" s="20"/>
      <c r="AP245" s="7"/>
      <c r="AQ245" s="7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3"/>
    </row>
    <row r="246" spans="9:55" s="7" customFormat="1" x14ac:dyDescent="0.45">
      <c r="J246" s="3"/>
      <c r="K246" s="2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22"/>
      <c r="X246" s="22"/>
      <c r="Y246" s="22"/>
      <c r="Z246" s="3"/>
      <c r="AA246" s="21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20"/>
      <c r="AN246" s="20"/>
      <c r="AO246" s="20"/>
      <c r="AR246" s="8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3"/>
    </row>
    <row r="247" spans="9:55" s="7" customFormat="1" x14ac:dyDescent="0.45">
      <c r="J247" s="3"/>
      <c r="K247" s="2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22"/>
      <c r="X247" s="22"/>
      <c r="Y247" s="22"/>
      <c r="Z247" s="3"/>
      <c r="AA247" s="21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20"/>
      <c r="AN247" s="20"/>
      <c r="AO247" s="20"/>
      <c r="AR247" s="8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3"/>
    </row>
    <row r="248" spans="9:55" s="7" customFormat="1" x14ac:dyDescent="0.45">
      <c r="J248" s="3"/>
      <c r="K248" s="2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22"/>
      <c r="X248" s="22"/>
      <c r="Y248" s="22"/>
      <c r="Z248" s="3"/>
      <c r="AA248" s="21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6"/>
      <c r="AN248" s="6"/>
      <c r="AO248" s="6"/>
      <c r="AR248" s="8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3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J153:L153"/>
    <mergeCell ref="M154:AG154"/>
    <mergeCell ref="Z12:AI14"/>
    <mergeCell ref="M2:AG2"/>
    <mergeCell ref="J51:L51"/>
    <mergeCell ref="M52:AG52"/>
    <mergeCell ref="J102:L102"/>
    <mergeCell ref="M103:AG103"/>
    <mergeCell ref="N7:Z7"/>
    <mergeCell ref="N8:Q8"/>
    <mergeCell ref="N9:Q9"/>
    <mergeCell ref="N10:Q10"/>
    <mergeCell ref="N11:Q11"/>
    <mergeCell ref="J1:L1"/>
    <mergeCell ref="N4:Z6"/>
    <mergeCell ref="L198:L199"/>
    <mergeCell ref="AB198:AB199"/>
    <mergeCell ref="L200:L201"/>
    <mergeCell ref="AB200:AB201"/>
    <mergeCell ref="L192:L193"/>
    <mergeCell ref="AB192:AB193"/>
    <mergeCell ref="L194:L195"/>
    <mergeCell ref="AB194:AB195"/>
    <mergeCell ref="L196:L197"/>
    <mergeCell ref="AB196:AB197"/>
    <mergeCell ref="L186:L187"/>
    <mergeCell ref="AB186:AB187"/>
    <mergeCell ref="L188:L189"/>
    <mergeCell ref="AB188:AB189"/>
    <mergeCell ref="L190:L191"/>
    <mergeCell ref="AB190:AB191"/>
    <mergeCell ref="L180:L181"/>
    <mergeCell ref="AB180:AB181"/>
    <mergeCell ref="L182:L183"/>
    <mergeCell ref="AB182:AB183"/>
    <mergeCell ref="L184:L185"/>
    <mergeCell ref="AB184:AB185"/>
    <mergeCell ref="L174:L175"/>
    <mergeCell ref="AB174:AB175"/>
    <mergeCell ref="L176:L177"/>
    <mergeCell ref="AB176:AB177"/>
    <mergeCell ref="L178:L179"/>
    <mergeCell ref="AB178:AB179"/>
    <mergeCell ref="L168:L169"/>
    <mergeCell ref="AB168:AB169"/>
    <mergeCell ref="L170:L171"/>
    <mergeCell ref="AB170:AB171"/>
    <mergeCell ref="L172:L173"/>
    <mergeCell ref="AB172:AB173"/>
    <mergeCell ref="L162:L163"/>
    <mergeCell ref="AB162:AB163"/>
    <mergeCell ref="L164:L165"/>
    <mergeCell ref="AB164:AB165"/>
    <mergeCell ref="L166:L167"/>
    <mergeCell ref="AB166:AB167"/>
    <mergeCell ref="L158:L159"/>
    <mergeCell ref="M158:S158"/>
    <mergeCell ref="AB158:AB159"/>
    <mergeCell ref="AC158:AI158"/>
    <mergeCell ref="L160:L161"/>
    <mergeCell ref="AB160:AB161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AC107:AI107"/>
    <mergeCell ref="L109:L110"/>
    <mergeCell ref="AB109:AB110"/>
    <mergeCell ref="L111:L112"/>
    <mergeCell ref="AB111:AB112"/>
    <mergeCell ref="L113:L114"/>
    <mergeCell ref="AB113:AB114"/>
    <mergeCell ref="L96:L97"/>
    <mergeCell ref="AB96:AB97"/>
    <mergeCell ref="L98:L99"/>
    <mergeCell ref="AB98:AB99"/>
    <mergeCell ref="L107:L108"/>
    <mergeCell ref="M107:S107"/>
    <mergeCell ref="AB107:AB108"/>
    <mergeCell ref="L90:L91"/>
    <mergeCell ref="AB90:AB91"/>
    <mergeCell ref="L92:L93"/>
    <mergeCell ref="AB92:AB93"/>
    <mergeCell ref="L94:L95"/>
    <mergeCell ref="AB94:AB95"/>
    <mergeCell ref="L84:L85"/>
    <mergeCell ref="AB84:AB85"/>
    <mergeCell ref="L86:L87"/>
    <mergeCell ref="AB86:AB87"/>
    <mergeCell ref="L88:L89"/>
    <mergeCell ref="AB88:AB89"/>
    <mergeCell ref="L78:L79"/>
    <mergeCell ref="AB78:AB79"/>
    <mergeCell ref="L80:L81"/>
    <mergeCell ref="AB80:AB81"/>
    <mergeCell ref="L82:L83"/>
    <mergeCell ref="AB82:AB83"/>
    <mergeCell ref="L72:L73"/>
    <mergeCell ref="AB72:AB73"/>
    <mergeCell ref="L74:L75"/>
    <mergeCell ref="AB74:AB75"/>
    <mergeCell ref="L76:L77"/>
    <mergeCell ref="AB76:AB77"/>
    <mergeCell ref="L66:L67"/>
    <mergeCell ref="AB66:AB67"/>
    <mergeCell ref="L68:L69"/>
    <mergeCell ref="AB68:AB69"/>
    <mergeCell ref="L70:L71"/>
    <mergeCell ref="AB70:AB71"/>
    <mergeCell ref="L60:L61"/>
    <mergeCell ref="AB60:AB61"/>
    <mergeCell ref="L62:L63"/>
    <mergeCell ref="AB62:AB63"/>
    <mergeCell ref="L64:L65"/>
    <mergeCell ref="AB64:AB65"/>
    <mergeCell ref="L56:L57"/>
    <mergeCell ref="M56:S56"/>
    <mergeCell ref="AB56:AB57"/>
    <mergeCell ref="AC56:AI56"/>
    <mergeCell ref="L58:L59"/>
    <mergeCell ref="AB58:AB59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20:L21"/>
    <mergeCell ref="AB20:AB21"/>
    <mergeCell ref="L22:L23"/>
    <mergeCell ref="AB22:AB23"/>
    <mergeCell ref="L24:L25"/>
    <mergeCell ref="AB24:AB25"/>
    <mergeCell ref="L16:L17"/>
    <mergeCell ref="M16:S16"/>
    <mergeCell ref="AB16:AB17"/>
    <mergeCell ref="AC16:AI16"/>
    <mergeCell ref="L18:L19"/>
    <mergeCell ref="AB18:AB19"/>
    <mergeCell ref="L9:M9"/>
    <mergeCell ref="L10:M10"/>
    <mergeCell ref="L11:M11"/>
    <mergeCell ref="L7:M7"/>
    <mergeCell ref="AB7:AF7"/>
    <mergeCell ref="AG7:AH7"/>
    <mergeCell ref="L8:M8"/>
    <mergeCell ref="L4:M6"/>
    <mergeCell ref="AB4:AF4"/>
    <mergeCell ref="AG4:AH4"/>
    <mergeCell ref="AB5:AF5"/>
    <mergeCell ref="AG5:AH5"/>
    <mergeCell ref="AB6:AF6"/>
    <mergeCell ref="AG6:AH6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413" priority="17" operator="greaterThan">
      <formula>$N$9</formula>
    </cfRule>
  </conditionalFormatting>
  <conditionalFormatting sqref="M18:S18">
    <cfRule type="cellIs" dxfId="412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411" priority="20">
      <formula>M18&gt;$N$9</formula>
    </cfRule>
  </conditionalFormatting>
  <conditionalFormatting sqref="M58:S58">
    <cfRule type="cellIs" dxfId="410" priority="15" operator="lessThan">
      <formula>$N$8</formula>
    </cfRule>
  </conditionalFormatting>
  <conditionalFormatting sqref="M63:S63">
    <cfRule type="expression" dxfId="409" priority="16">
      <formula>M62&gt;$N$9</formula>
    </cfRule>
  </conditionalFormatting>
  <conditionalFormatting sqref="M109:S109">
    <cfRule type="cellIs" dxfId="408" priority="11" operator="lessThan">
      <formula>$N$8</formula>
    </cfRule>
  </conditionalFormatting>
  <conditionalFormatting sqref="M114:S114">
    <cfRule type="expression" dxfId="407" priority="12">
      <formula>M113&gt;$N$9</formula>
    </cfRule>
  </conditionalFormatting>
  <conditionalFormatting sqref="M160:S160">
    <cfRule type="cellIs" dxfId="406" priority="7" operator="lessThan">
      <formula>$N$8</formula>
    </cfRule>
  </conditionalFormatting>
  <conditionalFormatting sqref="M162:S162">
    <cfRule type="cellIs" dxfId="405" priority="6" operator="greaterThan">
      <formula>$N$9</formula>
    </cfRule>
  </conditionalFormatting>
  <conditionalFormatting sqref="M165:S165">
    <cfRule type="expression" dxfId="404" priority="8">
      <formula>M164&gt;$N$9</formula>
    </cfRule>
  </conditionalFormatting>
  <conditionalFormatting sqref="AA1 K3:K50 AA3:AA9 K53:K101 AA16:AA51 K105:K152 AA53:AA102 K156:K1048576 AA156:AA1048576 AA105:AA153">
    <cfRule type="containsText" dxfId="403" priority="1" operator="containsText" text="NG">
      <formula>NOT(ISERROR(SEARCH("NG",K1)))</formula>
    </cfRule>
    <cfRule type="containsText" dxfId="402" priority="2" operator="containsText" text="OK">
      <formula>NOT(ISERROR(SEARCH("OK",K1)))</formula>
    </cfRule>
  </conditionalFormatting>
  <conditionalFormatting sqref="AC18:AI18">
    <cfRule type="cellIs" dxfId="401" priority="18" operator="lessThan">
      <formula>$N$8</formula>
    </cfRule>
  </conditionalFormatting>
  <conditionalFormatting sqref="AC23:AI23">
    <cfRule type="expression" dxfId="400" priority="19">
      <formula>AC22&gt;$N$9</formula>
    </cfRule>
  </conditionalFormatting>
  <conditionalFormatting sqref="AC58:AI58">
    <cfRule type="cellIs" dxfId="399" priority="13" operator="lessThan">
      <formula>$N$8</formula>
    </cfRule>
  </conditionalFormatting>
  <conditionalFormatting sqref="AC63:AI63">
    <cfRule type="expression" dxfId="398" priority="14">
      <formula>AC62&gt;$N$9</formula>
    </cfRule>
  </conditionalFormatting>
  <conditionalFormatting sqref="AC109:AI109">
    <cfRule type="cellIs" dxfId="397" priority="9" operator="lessThan">
      <formula>$N$8</formula>
    </cfRule>
  </conditionalFormatting>
  <conditionalFormatting sqref="AC114:AI114">
    <cfRule type="expression" dxfId="396" priority="10">
      <formula>AC113&gt;$N$9</formula>
    </cfRule>
  </conditionalFormatting>
  <conditionalFormatting sqref="AC160:AI160">
    <cfRule type="cellIs" dxfId="395" priority="4" operator="lessThan">
      <formula>$N$8</formula>
    </cfRule>
  </conditionalFormatting>
  <conditionalFormatting sqref="AC162:AI162">
    <cfRule type="cellIs" dxfId="394" priority="3" operator="greaterThan">
      <formula>$N$9</formula>
    </cfRule>
  </conditionalFormatting>
  <conditionalFormatting sqref="AC165:AI165">
    <cfRule type="expression" dxfId="393" priority="5">
      <formula>AC164&gt;$N$9</formula>
    </cfRule>
  </conditionalFormatting>
  <conditionalFormatting sqref="M19:S19">
    <cfRule type="expression" dxfId="392" priority="48">
      <formula>M$18&lt;$N$8</formula>
    </cfRule>
  </conditionalFormatting>
  <conditionalFormatting sqref="AC19:AI19 M59:S59 AC59:AI59 M110:S110 AC110:AI110 M161:S161 AC161:AI161">
    <cfRule type="expression" dxfId="391" priority="55">
      <formula>M$18&gt;$N$9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39BF2F3-832C-410A-8925-A030B29CA523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E5785-4E1C-4368-8B89-8445523265FD}">
  <dimension ref="B1:C5"/>
  <sheetViews>
    <sheetView workbookViewId="0">
      <selection activeCell="B1" sqref="B1:C1"/>
    </sheetView>
  </sheetViews>
  <sheetFormatPr defaultRowHeight="13.5" x14ac:dyDescent="0.15"/>
  <cols>
    <col min="1" max="1" width="9" style="3"/>
    <col min="2" max="2" width="5.125" style="3" customWidth="1"/>
    <col min="3" max="3" width="27.625" style="3" bestFit="1" customWidth="1"/>
    <col min="4" max="16384" width="9" style="3"/>
  </cols>
  <sheetData>
    <row r="1" spans="2:3" ht="21" customHeight="1" x14ac:dyDescent="0.15">
      <c r="B1" s="153" t="s">
        <v>58</v>
      </c>
      <c r="C1" s="153"/>
    </row>
    <row r="2" spans="2:3" ht="21" customHeight="1" x14ac:dyDescent="0.15">
      <c r="B2" s="154" t="s">
        <v>38</v>
      </c>
      <c r="C2" s="155" t="s">
        <v>59</v>
      </c>
    </row>
    <row r="3" spans="2:3" ht="21" customHeight="1" x14ac:dyDescent="0.15">
      <c r="B3" s="154" t="s">
        <v>39</v>
      </c>
      <c r="C3" s="155" t="s">
        <v>60</v>
      </c>
    </row>
    <row r="4" spans="2:3" ht="21" customHeight="1" x14ac:dyDescent="0.15">
      <c r="B4" s="154" t="s">
        <v>40</v>
      </c>
      <c r="C4" s="155" t="s">
        <v>61</v>
      </c>
    </row>
    <row r="5" spans="2:3" ht="21" customHeight="1" x14ac:dyDescent="0.15">
      <c r="B5" s="154"/>
      <c r="C5" s="155" t="s">
        <v>62</v>
      </c>
    </row>
  </sheetData>
  <mergeCells count="1">
    <mergeCell ref="B1:C1"/>
  </mergeCells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DA032-2370-41AC-92E0-032B77D7A468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4" hidden="1" customWidth="1"/>
    <col min="2" max="2" width="5.875" style="4" hidden="1" customWidth="1"/>
    <col min="3" max="4" width="12.75" style="4" hidden="1" customWidth="1"/>
    <col min="5" max="5" width="10.125" style="4" hidden="1" customWidth="1"/>
    <col min="6" max="7" width="9" style="4" hidden="1" customWidth="1"/>
    <col min="8" max="8" width="9.125" style="4" hidden="1" customWidth="1"/>
    <col min="9" max="9" width="9.5" style="4" hidden="1" customWidth="1"/>
    <col min="10" max="10" width="1.25" style="7" customWidth="1"/>
    <col min="11" max="11" width="5.625" style="9" customWidth="1"/>
    <col min="12" max="19" width="6" style="4" customWidth="1"/>
    <col min="20" max="20" width="3.625" style="7" hidden="1" customWidth="1"/>
    <col min="21" max="21" width="9.625" style="7" hidden="1" customWidth="1"/>
    <col min="22" max="22" width="9.375" style="7" hidden="1" customWidth="1"/>
    <col min="23" max="23" width="3.625" style="6" hidden="1" customWidth="1"/>
    <col min="24" max="25" width="3.875" style="6" hidden="1" customWidth="1"/>
    <col min="26" max="26" width="4.5" style="7" customWidth="1"/>
    <col min="27" max="27" width="5.75" style="10" customWidth="1"/>
    <col min="28" max="35" width="6" style="4" customWidth="1"/>
    <col min="36" max="36" width="3.625" style="7" hidden="1" customWidth="1"/>
    <col min="37" max="38" width="9.375" style="7" hidden="1" customWidth="1"/>
    <col min="39" max="41" width="3.625" style="6" hidden="1" customWidth="1"/>
    <col min="42" max="42" width="3.625" style="7" customWidth="1"/>
    <col min="43" max="43" width="3.625" style="7" hidden="1" customWidth="1"/>
    <col min="44" max="44" width="23" style="8" hidden="1" customWidth="1"/>
    <col min="45" max="45" width="12.75" style="4" hidden="1" customWidth="1"/>
    <col min="46" max="46" width="11.25" style="4" hidden="1" customWidth="1"/>
    <col min="47" max="54" width="5.125" style="4" customWidth="1"/>
    <col min="55" max="55" width="5.125" style="3" customWidth="1"/>
    <col min="56" max="68" width="5.125" style="4" customWidth="1"/>
    <col min="69" max="16384" width="9" style="4"/>
  </cols>
  <sheetData>
    <row r="1" spans="1:66" ht="24" customHeight="1" x14ac:dyDescent="0.45">
      <c r="J1" s="75" t="s">
        <v>63</v>
      </c>
      <c r="K1" s="76"/>
      <c r="L1" s="76"/>
      <c r="M1" s="77"/>
      <c r="N1" s="78"/>
      <c r="O1" s="79"/>
      <c r="P1" s="79"/>
      <c r="Q1" s="79"/>
      <c r="R1" s="79"/>
      <c r="S1" s="79"/>
      <c r="T1" s="80"/>
      <c r="U1" s="80"/>
      <c r="V1" s="80"/>
      <c r="W1" s="81"/>
      <c r="X1" s="81"/>
      <c r="Y1" s="81"/>
      <c r="Z1" s="80"/>
      <c r="AA1" s="82"/>
      <c r="AB1" s="79"/>
      <c r="AC1" s="79"/>
      <c r="AD1" s="79"/>
      <c r="AE1" s="79"/>
      <c r="AF1" s="28"/>
      <c r="AG1" s="28"/>
      <c r="AH1" s="28"/>
      <c r="AI1" s="28"/>
      <c r="AJ1" s="65"/>
      <c r="AK1" s="65"/>
      <c r="AL1" s="65"/>
      <c r="AM1" s="64"/>
      <c r="AN1" s="64"/>
      <c r="AO1" s="64"/>
      <c r="AP1" s="65"/>
    </row>
    <row r="2" spans="1:66" ht="24" customHeight="1" x14ac:dyDescent="0.45">
      <c r="J2" s="83"/>
      <c r="K2" s="84"/>
      <c r="L2" s="84"/>
      <c r="M2" s="60" t="s">
        <v>94</v>
      </c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28"/>
      <c r="AI2" s="28"/>
      <c r="AJ2" s="65"/>
      <c r="AK2" s="65"/>
      <c r="AL2" s="65"/>
      <c r="AM2" s="64"/>
      <c r="AN2" s="64"/>
      <c r="AO2" s="64"/>
      <c r="AP2" s="65"/>
    </row>
    <row r="3" spans="1:66" ht="15" customHeight="1" x14ac:dyDescent="0.45">
      <c r="J3" s="86"/>
      <c r="K3" s="87"/>
      <c r="L3" s="28"/>
      <c r="M3" s="28"/>
      <c r="N3" s="28"/>
      <c r="O3" s="28"/>
      <c r="P3" s="28"/>
      <c r="Q3" s="28"/>
      <c r="R3" s="28"/>
      <c r="S3" s="28"/>
      <c r="T3" s="86"/>
      <c r="U3" s="80"/>
      <c r="V3" s="80"/>
      <c r="W3" s="81"/>
      <c r="X3" s="81"/>
      <c r="Y3" s="81"/>
      <c r="Z3" s="80"/>
      <c r="AA3" s="88"/>
      <c r="AB3" s="28"/>
      <c r="AC3" s="28"/>
      <c r="AD3" s="28"/>
      <c r="AE3" s="28"/>
      <c r="AF3" s="28"/>
      <c r="AG3" s="28"/>
      <c r="AH3" s="28"/>
      <c r="AI3" s="28"/>
      <c r="AJ3" s="65"/>
      <c r="AK3" s="65"/>
      <c r="AL3" s="65"/>
      <c r="AM3" s="64"/>
      <c r="AN3" s="64"/>
      <c r="AO3" s="64"/>
      <c r="AP3" s="65"/>
      <c r="AR3" s="11" t="s">
        <v>30</v>
      </c>
    </row>
    <row r="4" spans="1:66" ht="21" customHeight="1" x14ac:dyDescent="0.45">
      <c r="J4" s="86"/>
      <c r="K4" s="87"/>
      <c r="L4" s="89" t="s">
        <v>31</v>
      </c>
      <c r="M4" s="90"/>
      <c r="N4" s="91" t="str">
        <f>入力シート!C5</f>
        <v>○○工事</v>
      </c>
      <c r="O4" s="92"/>
      <c r="P4" s="92"/>
      <c r="Q4" s="92"/>
      <c r="R4" s="92"/>
      <c r="S4" s="92"/>
      <c r="T4" s="93"/>
      <c r="U4" s="93"/>
      <c r="V4" s="93"/>
      <c r="W4" s="93"/>
      <c r="X4" s="93"/>
      <c r="Y4" s="93"/>
      <c r="Z4" s="94"/>
      <c r="AA4" s="88"/>
      <c r="AB4" s="95" t="s">
        <v>32</v>
      </c>
      <c r="AC4" s="95"/>
      <c r="AD4" s="95"/>
      <c r="AE4" s="95"/>
      <c r="AF4" s="95"/>
      <c r="AG4" s="95">
        <f>COUNTIF(M18:S49,"▲")+COUNTIF(AC18:AI49,"▲")+COUNTIF(M58:S99,"▲")+COUNTIF(AC58:AI99,"▲")+COUNTIF(M109:S150,"▲")+COUNTIF(AC109:AI150,"▲")</f>
        <v>0</v>
      </c>
      <c r="AH4" s="95"/>
      <c r="AI4" s="28"/>
      <c r="AJ4" s="65"/>
      <c r="AK4" s="65"/>
      <c r="AL4" s="65"/>
      <c r="AM4" s="64"/>
      <c r="AN4" s="64"/>
      <c r="AO4" s="64"/>
      <c r="AP4" s="65"/>
      <c r="AR4" s="11">
        <f>N9+1-N8</f>
        <v>28</v>
      </c>
      <c r="BN4" s="12"/>
    </row>
    <row r="5" spans="1:66" ht="21" customHeight="1" x14ac:dyDescent="0.45">
      <c r="J5" s="86"/>
      <c r="K5" s="87"/>
      <c r="L5" s="96"/>
      <c r="M5" s="97"/>
      <c r="N5" s="98"/>
      <c r="O5" s="99"/>
      <c r="P5" s="99"/>
      <c r="Q5" s="99"/>
      <c r="R5" s="99"/>
      <c r="S5" s="99"/>
      <c r="T5" s="100"/>
      <c r="U5" s="100"/>
      <c r="V5" s="100"/>
      <c r="W5" s="100"/>
      <c r="X5" s="100"/>
      <c r="Y5" s="100"/>
      <c r="Z5" s="101"/>
      <c r="AA5" s="88"/>
      <c r="AB5" s="95" t="s">
        <v>7</v>
      </c>
      <c r="AC5" s="95"/>
      <c r="AD5" s="95"/>
      <c r="AE5" s="95"/>
      <c r="AF5" s="95"/>
      <c r="AG5" s="102" t="e">
        <f>AT18</f>
        <v>#DIV/0!</v>
      </c>
      <c r="AH5" s="103"/>
      <c r="AI5" s="28"/>
      <c r="AJ5" s="65"/>
      <c r="AK5" s="65"/>
      <c r="AL5" s="65"/>
      <c r="AM5" s="64"/>
      <c r="AN5" s="64"/>
      <c r="AO5" s="64"/>
      <c r="AP5" s="65"/>
      <c r="AR5" s="13" t="s">
        <v>33</v>
      </c>
      <c r="AS5" s="8"/>
      <c r="BN5" s="12"/>
    </row>
    <row r="6" spans="1:66" ht="21" customHeight="1" x14ac:dyDescent="0.45">
      <c r="J6" s="86"/>
      <c r="K6" s="87"/>
      <c r="L6" s="104"/>
      <c r="M6" s="105"/>
      <c r="N6" s="106"/>
      <c r="O6" s="107"/>
      <c r="P6" s="107"/>
      <c r="Q6" s="107"/>
      <c r="R6" s="107"/>
      <c r="S6" s="107"/>
      <c r="T6" s="108"/>
      <c r="U6" s="108"/>
      <c r="V6" s="108"/>
      <c r="W6" s="108"/>
      <c r="X6" s="108"/>
      <c r="Y6" s="108"/>
      <c r="Z6" s="109"/>
      <c r="AA6" s="88"/>
      <c r="AB6" s="95" t="s">
        <v>8</v>
      </c>
      <c r="AC6" s="95"/>
      <c r="AD6" s="95"/>
      <c r="AE6" s="95"/>
      <c r="AF6" s="95"/>
      <c r="AG6" s="102" t="e">
        <f ca="1">I47</f>
        <v>#DIV/0!</v>
      </c>
      <c r="AH6" s="102"/>
      <c r="AI6" s="28"/>
      <c r="AJ6" s="65"/>
      <c r="AK6" s="65"/>
      <c r="AL6" s="65"/>
      <c r="AM6" s="64"/>
      <c r="AN6" s="64"/>
      <c r="AO6" s="64"/>
      <c r="AP6" s="65"/>
      <c r="AR6" s="14">
        <f>ROUNDUP(AR4*0.285,0)</f>
        <v>8</v>
      </c>
      <c r="AS6" s="15"/>
    </row>
    <row r="7" spans="1:66" ht="21" customHeight="1" x14ac:dyDescent="0.45">
      <c r="I7" s="4" t="s">
        <v>34</v>
      </c>
      <c r="J7" s="86"/>
      <c r="K7" s="87"/>
      <c r="L7" s="110" t="s">
        <v>3</v>
      </c>
      <c r="M7" s="111"/>
      <c r="N7" s="112" t="str">
        <f>入力シート!C8</f>
        <v>○○建設</v>
      </c>
      <c r="O7" s="113"/>
      <c r="P7" s="113"/>
      <c r="Q7" s="113"/>
      <c r="R7" s="113"/>
      <c r="S7" s="113"/>
      <c r="T7" s="114"/>
      <c r="U7" s="114"/>
      <c r="V7" s="114"/>
      <c r="W7" s="114"/>
      <c r="X7" s="114"/>
      <c r="Y7" s="114"/>
      <c r="Z7" s="115"/>
      <c r="AA7" s="88"/>
      <c r="AB7" s="95" t="s">
        <v>9</v>
      </c>
      <c r="AC7" s="95"/>
      <c r="AD7" s="95"/>
      <c r="AE7" s="95"/>
      <c r="AF7" s="95"/>
      <c r="AG7" s="102" t="e">
        <f ca="1">F47/(F47+H47)</f>
        <v>#DIV/0!</v>
      </c>
      <c r="AH7" s="102"/>
      <c r="AI7" s="28"/>
      <c r="AJ7" s="65"/>
      <c r="AK7" s="65"/>
      <c r="AL7" s="65"/>
      <c r="AM7" s="64"/>
      <c r="AN7" s="64"/>
      <c r="AO7" s="64"/>
      <c r="AP7" s="65"/>
    </row>
    <row r="8" spans="1:66" ht="21" customHeight="1" x14ac:dyDescent="0.45">
      <c r="I8" s="4" t="s">
        <v>35</v>
      </c>
      <c r="J8" s="86"/>
      <c r="K8" s="87"/>
      <c r="L8" s="110" t="s">
        <v>4</v>
      </c>
      <c r="M8" s="116"/>
      <c r="N8" s="117">
        <f>入力シート!C9</f>
        <v>45962</v>
      </c>
      <c r="O8" s="118"/>
      <c r="P8" s="118"/>
      <c r="Q8" s="119"/>
      <c r="R8" s="28"/>
      <c r="S8" s="28"/>
      <c r="T8" s="86"/>
      <c r="U8" s="86"/>
      <c r="V8" s="86"/>
      <c r="W8" s="81"/>
      <c r="X8" s="81"/>
      <c r="Y8" s="81"/>
      <c r="Z8" s="86"/>
      <c r="AA8" s="88"/>
      <c r="AB8" s="28"/>
      <c r="AC8" s="28"/>
      <c r="AD8" s="28"/>
      <c r="AE8" s="28"/>
      <c r="AF8" s="28"/>
      <c r="AG8" s="28"/>
      <c r="AH8" s="28"/>
      <c r="AI8" s="28"/>
      <c r="AJ8" s="65"/>
      <c r="AK8" s="65"/>
      <c r="AL8" s="65"/>
      <c r="AM8" s="64"/>
      <c r="AN8" s="64"/>
      <c r="AO8" s="64"/>
      <c r="AP8" s="65"/>
      <c r="AS8" s="4" t="s">
        <v>36</v>
      </c>
      <c r="AT8" s="4" t="s">
        <v>37</v>
      </c>
    </row>
    <row r="9" spans="1:66" ht="21" customHeight="1" x14ac:dyDescent="0.45">
      <c r="F9" s="4" t="s">
        <v>38</v>
      </c>
      <c r="G9" s="4" t="s">
        <v>39</v>
      </c>
      <c r="H9" s="4" t="s">
        <v>40</v>
      </c>
      <c r="I9" s="4" t="s">
        <v>41</v>
      </c>
      <c r="J9" s="86"/>
      <c r="K9" s="87"/>
      <c r="L9" s="110" t="s">
        <v>0</v>
      </c>
      <c r="M9" s="116"/>
      <c r="N9" s="117">
        <f>入力シート!C10</f>
        <v>45989</v>
      </c>
      <c r="O9" s="118"/>
      <c r="P9" s="118"/>
      <c r="Q9" s="115"/>
      <c r="R9" s="28"/>
      <c r="S9" s="28"/>
      <c r="T9" s="86"/>
      <c r="U9" s="86"/>
      <c r="V9" s="86"/>
      <c r="W9" s="81"/>
      <c r="X9" s="81"/>
      <c r="Y9" s="81"/>
      <c r="Z9" s="86"/>
      <c r="AA9" s="88"/>
      <c r="AB9" s="28"/>
      <c r="AC9" s="28"/>
      <c r="AD9" s="28"/>
      <c r="AE9" s="28"/>
      <c r="AF9" s="28"/>
      <c r="AG9" s="28"/>
      <c r="AH9" s="28"/>
      <c r="AI9" s="28"/>
      <c r="AJ9" s="65"/>
      <c r="AK9" s="65"/>
      <c r="AL9" s="65"/>
      <c r="AM9" s="64"/>
      <c r="AN9" s="64"/>
      <c r="AO9" s="64"/>
      <c r="AP9" s="65"/>
      <c r="AR9" s="16">
        <f>SUM(U50,AK50,U100,AK100,U151,AK151,U202,AK202,)</f>
        <v>0</v>
      </c>
      <c r="AS9" s="4">
        <v>1</v>
      </c>
      <c r="AT9" s="17">
        <f>U50</f>
        <v>0</v>
      </c>
    </row>
    <row r="10" spans="1:66" ht="21" customHeight="1" x14ac:dyDescent="0.45">
      <c r="A10" s="4">
        <v>1</v>
      </c>
      <c r="B10" s="4">
        <v>1</v>
      </c>
      <c r="C10" s="18">
        <f>N8</f>
        <v>45962</v>
      </c>
      <c r="D10" s="18">
        <f>EOMONTH(C10,0)</f>
        <v>45991</v>
      </c>
      <c r="E10" s="4" t="str">
        <f>TEXT(C10,"YYYY-MM")</f>
        <v>2025-11</v>
      </c>
      <c r="F10" s="2">
        <f ca="1">SUMIF($V$18:$W$49,E10,$W$18:$W$49)</f>
        <v>0</v>
      </c>
      <c r="G10" s="2">
        <f ca="1">SUMIF($V$18:$X$49,E10,$X$18:$X$49)</f>
        <v>0</v>
      </c>
      <c r="H10" s="2">
        <f ca="1">SUMIF($V$18:$Y$49,E10,$Y$18:$Y$49)</f>
        <v>0</v>
      </c>
      <c r="I10" s="17" t="e">
        <f ca="1">F10/(F10+H10)</f>
        <v>#DIV/0!</v>
      </c>
      <c r="J10" s="86"/>
      <c r="K10" s="87"/>
      <c r="L10" s="110" t="s">
        <v>5</v>
      </c>
      <c r="M10" s="116"/>
      <c r="N10" s="120" t="str">
        <f>入力シート!B15</f>
        <v>●●建設</v>
      </c>
      <c r="O10" s="121"/>
      <c r="P10" s="121"/>
      <c r="Q10" s="115"/>
      <c r="R10" s="28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3"/>
      <c r="AJ10" s="65"/>
      <c r="AK10" s="65"/>
      <c r="AL10" s="65"/>
      <c r="AM10" s="64"/>
      <c r="AN10" s="64"/>
      <c r="AO10" s="64"/>
      <c r="AP10" s="65"/>
      <c r="AS10" s="4">
        <v>2</v>
      </c>
      <c r="AT10" s="4">
        <f>AK50</f>
        <v>0</v>
      </c>
    </row>
    <row r="11" spans="1:66" ht="21" customHeight="1" x14ac:dyDescent="0.45">
      <c r="A11" s="4">
        <v>2</v>
      </c>
      <c r="B11" s="4">
        <v>2</v>
      </c>
      <c r="C11" s="18">
        <f>EOMONTH(C10,0)+1</f>
        <v>45992</v>
      </c>
      <c r="D11" s="18">
        <f>IF(EOMONTH(C11,0)&gt;=$N$9,$N$9,EOMONTH(C11,0))</f>
        <v>45989</v>
      </c>
      <c r="E11" s="4" t="str">
        <f>TEXT(C11,"YYYY-MM")</f>
        <v>2025-12</v>
      </c>
      <c r="F11" s="2">
        <f ca="1">SUMIF($V$18:$W$49,E11,$W$18:$W$49)</f>
        <v>0</v>
      </c>
      <c r="G11" s="2">
        <f ca="1">SUMIF($V$18:$X$49,E11,$X$18:$X$49)</f>
        <v>0</v>
      </c>
      <c r="H11" s="2">
        <f ca="1">SUMIF($V$18:$Y$49,E11,$Y$18:$Y$49)</f>
        <v>0</v>
      </c>
      <c r="I11" s="17" t="e">
        <f ca="1">IF(D11=D10,0,F11/(F11+H11))</f>
        <v>#DIV/0!</v>
      </c>
      <c r="J11" s="86"/>
      <c r="K11" s="87"/>
      <c r="L11" s="110" t="s">
        <v>6</v>
      </c>
      <c r="M11" s="116"/>
      <c r="N11" s="120" t="str">
        <f>入力シート!C16</f>
        <v>石川　二郎</v>
      </c>
      <c r="O11" s="121"/>
      <c r="P11" s="121"/>
      <c r="Q11" s="119"/>
      <c r="R11" s="28"/>
      <c r="S11" s="124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66"/>
      <c r="AK11" s="66"/>
      <c r="AL11" s="66"/>
      <c r="AM11" s="67"/>
      <c r="AN11" s="67"/>
      <c r="AO11" s="67"/>
      <c r="AP11" s="65"/>
      <c r="AS11" s="4">
        <v>3</v>
      </c>
      <c r="AT11" s="17">
        <f>U100</f>
        <v>0</v>
      </c>
    </row>
    <row r="12" spans="1:66" ht="30" customHeight="1" x14ac:dyDescent="0.45">
      <c r="A12" s="4">
        <v>3</v>
      </c>
      <c r="B12" s="4">
        <v>3</v>
      </c>
      <c r="C12" s="18">
        <f>EDATE(C11,1)</f>
        <v>46023</v>
      </c>
      <c r="D12" s="18">
        <f>IF(EOMONTH(C12,0)&gt;=$N$9,$N$9,EOMONTH(C12,0))</f>
        <v>45989</v>
      </c>
      <c r="E12" s="4" t="str">
        <f t="shared" ref="E12:E46" si="0">TEXT(C12,"YYYY-MM")</f>
        <v>2026-01</v>
      </c>
      <c r="F12" s="2">
        <f ca="1">SUMIF($V$18:$W$49,E12,$W$18:$W$49)+SUMIF($AL$18:$AM$49,E12,$AM$18:$AM$49)</f>
        <v>0</v>
      </c>
      <c r="G12" s="2">
        <f ca="1">SUMIF($V$18:$X$49,E12,$X$18:$X$49)+SUMIF($AL$18:$AN$49,E12,$AN$18:$AN$49)</f>
        <v>0</v>
      </c>
      <c r="H12" s="2">
        <f ca="1">SUMIF($V$18:$Y$49,E12,$Y$18:$Y$49)+SUMIF($AL$18:$AO$49,E12,$AO$18:$AO$49)</f>
        <v>0</v>
      </c>
      <c r="I12" s="17">
        <f>IF(D12=D11,0,F12/(F12+H12))</f>
        <v>0</v>
      </c>
      <c r="J12" s="86"/>
      <c r="K12" s="87"/>
      <c r="L12" s="28"/>
      <c r="M12" s="28" t="s">
        <v>42</v>
      </c>
      <c r="N12" s="126" t="s">
        <v>43</v>
      </c>
      <c r="O12" s="28"/>
      <c r="P12" s="28"/>
      <c r="Q12" s="28"/>
      <c r="R12" s="28"/>
      <c r="S12" s="72"/>
      <c r="T12" s="72"/>
      <c r="U12" s="72"/>
      <c r="V12" s="72"/>
      <c r="W12" s="72"/>
      <c r="X12" s="72"/>
      <c r="Y12" s="72"/>
      <c r="Z12" s="73" t="s">
        <v>91</v>
      </c>
      <c r="AA12" s="73"/>
      <c r="AB12" s="73"/>
      <c r="AC12" s="73"/>
      <c r="AD12" s="73"/>
      <c r="AE12" s="73"/>
      <c r="AF12" s="73"/>
      <c r="AG12" s="73"/>
      <c r="AH12" s="73"/>
      <c r="AI12" s="73"/>
      <c r="AJ12" s="66"/>
      <c r="AK12" s="66"/>
      <c r="AL12" s="66"/>
      <c r="AM12" s="67"/>
      <c r="AN12" s="67"/>
      <c r="AO12" s="67"/>
      <c r="AP12" s="65"/>
      <c r="AS12" s="4">
        <v>4</v>
      </c>
      <c r="AT12" s="4">
        <f>AK100</f>
        <v>0</v>
      </c>
    </row>
    <row r="13" spans="1:66" ht="20.25" customHeight="1" x14ac:dyDescent="0.45">
      <c r="A13" s="4">
        <v>4</v>
      </c>
      <c r="B13" s="4">
        <v>4</v>
      </c>
      <c r="C13" s="18">
        <f t="shared" ref="C13:C46" si="1">EDATE(C12,1)</f>
        <v>46054</v>
      </c>
      <c r="D13" s="18">
        <f t="shared" ref="D13:D46" si="2">IF(EOMONTH(C13,0)&gt;=$N$9,$N$9,EOMONTH(C13,0))</f>
        <v>45989</v>
      </c>
      <c r="E13" s="4" t="str">
        <f t="shared" si="0"/>
        <v>2026-02</v>
      </c>
      <c r="F13" s="2">
        <f ca="1">SUMIF($V$18:$W$49,E13,$W$18:$W$49)+SUMIF($AL$18:$AM$49,E13,$AM$18:$AM$49)</f>
        <v>0</v>
      </c>
      <c r="G13" s="2">
        <f ca="1">SUMIF($V$18:$X$49,E13,$X$18:$X$49)+SUMIF($AL$18:$AN$49,E13,$AN$18:$AN$49)</f>
        <v>0</v>
      </c>
      <c r="H13" s="2">
        <f ca="1">SUMIF($V$18:$Y$49,E13,$Y$18:$Y$49)+SUMIF($AL$18:$AO$49,E13,$AO$18:$AO$49)</f>
        <v>0</v>
      </c>
      <c r="I13" s="17">
        <f t="shared" ref="I13:I46" si="3">IF(D13=D12,0,F13/(F13+H13))</f>
        <v>0</v>
      </c>
      <c r="J13" s="86"/>
      <c r="K13" s="87"/>
      <c r="L13" s="28"/>
      <c r="M13" s="28" t="s">
        <v>44</v>
      </c>
      <c r="N13" s="126" t="s">
        <v>45</v>
      </c>
      <c r="O13" s="127"/>
      <c r="P13" s="127"/>
      <c r="Q13" s="127"/>
      <c r="R13" s="127"/>
      <c r="S13" s="72"/>
      <c r="T13" s="72"/>
      <c r="U13" s="72"/>
      <c r="V13" s="72"/>
      <c r="W13" s="72"/>
      <c r="X13" s="72"/>
      <c r="Y13" s="72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66"/>
      <c r="AK13" s="66"/>
      <c r="AL13" s="66"/>
      <c r="AM13" s="67"/>
      <c r="AN13" s="67"/>
      <c r="AO13" s="67"/>
      <c r="AP13" s="65"/>
      <c r="AS13" s="4">
        <v>5</v>
      </c>
      <c r="AT13" s="4">
        <f>U151</f>
        <v>0</v>
      </c>
    </row>
    <row r="14" spans="1:66" ht="30" customHeight="1" x14ac:dyDescent="0.45">
      <c r="A14" s="4">
        <v>1</v>
      </c>
      <c r="B14" s="4">
        <v>5</v>
      </c>
      <c r="C14" s="18">
        <f t="shared" si="1"/>
        <v>46082</v>
      </c>
      <c r="D14" s="18">
        <f t="shared" si="2"/>
        <v>45989</v>
      </c>
      <c r="E14" s="4" t="str">
        <f t="shared" si="0"/>
        <v>2026-03</v>
      </c>
      <c r="F14" s="2">
        <f ca="1">SUMIF($V$18:$W$49,E14,$W$18:$W$49)+SUMIF($AL$18:$AM$49,E14,$AM$18:$AM$49)</f>
        <v>0</v>
      </c>
      <c r="G14" s="2">
        <f ca="1">SUMIF($V$18:$X$49,E14,$X$18:$X$49)+SUMIF($AL$18:$AN$49,E14,$AN$18:$AN$49)</f>
        <v>0</v>
      </c>
      <c r="H14" s="2">
        <f ca="1">SUMIF($V$18:$Y$49,E14,$Y$18:$Y$49)+SUMIF($AL$18:$AO$49,E14,$AO$18:$AO$49)</f>
        <v>0</v>
      </c>
      <c r="I14" s="17">
        <f t="shared" si="3"/>
        <v>0</v>
      </c>
      <c r="J14" s="86"/>
      <c r="K14" s="87"/>
      <c r="L14" s="28"/>
      <c r="M14" s="128" t="s">
        <v>40</v>
      </c>
      <c r="N14" s="129" t="s">
        <v>46</v>
      </c>
      <c r="O14" s="127"/>
      <c r="P14" s="127"/>
      <c r="Q14" s="127"/>
      <c r="R14" s="127"/>
      <c r="S14" s="72"/>
      <c r="T14" s="72"/>
      <c r="U14" s="72"/>
      <c r="V14" s="72"/>
      <c r="W14" s="72"/>
      <c r="X14" s="72"/>
      <c r="Y14" s="72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66"/>
      <c r="AK14" s="66"/>
      <c r="AL14" s="66"/>
      <c r="AM14" s="67"/>
      <c r="AN14" s="67"/>
      <c r="AO14" s="67"/>
      <c r="AP14" s="65"/>
      <c r="AS14" s="4">
        <v>6</v>
      </c>
      <c r="AT14" s="4">
        <f>AK151</f>
        <v>0</v>
      </c>
    </row>
    <row r="15" spans="1:66" ht="11.25" customHeight="1" thickBot="1" x14ac:dyDescent="0.5">
      <c r="C15" s="18"/>
      <c r="D15" s="18"/>
      <c r="F15" s="2"/>
      <c r="G15" s="2"/>
      <c r="H15" s="2"/>
      <c r="I15" s="17"/>
      <c r="J15" s="86"/>
      <c r="K15" s="87"/>
      <c r="L15" s="28"/>
      <c r="M15" s="28"/>
      <c r="N15" s="126"/>
      <c r="O15" s="127"/>
      <c r="P15" s="127"/>
      <c r="Q15" s="127"/>
      <c r="R15" s="127"/>
      <c r="S15" s="130"/>
      <c r="T15" s="130"/>
      <c r="U15" s="130"/>
      <c r="V15" s="130"/>
      <c r="W15" s="131"/>
      <c r="X15" s="131"/>
      <c r="Y15" s="131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66"/>
      <c r="AK15" s="66"/>
      <c r="AL15" s="66"/>
      <c r="AM15" s="67"/>
      <c r="AN15" s="67"/>
      <c r="AO15" s="67"/>
      <c r="AP15" s="65"/>
    </row>
    <row r="16" spans="1:66" ht="19.5" customHeight="1" x14ac:dyDescent="0.45">
      <c r="A16" s="4">
        <v>2</v>
      </c>
      <c r="B16" s="4">
        <v>6</v>
      </c>
      <c r="C16" s="18">
        <f>EDATE(C14,1)</f>
        <v>46113</v>
      </c>
      <c r="D16" s="18">
        <f t="shared" si="2"/>
        <v>45989</v>
      </c>
      <c r="E16" s="4" t="str">
        <f t="shared" si="0"/>
        <v>2026-04</v>
      </c>
      <c r="F16" s="2">
        <f ca="1">SUMIF($AL$18:$AM$49,E16,$AM$18:$AM$49)</f>
        <v>0</v>
      </c>
      <c r="G16" s="2">
        <f ca="1">SUMIF($AL$18:$AN$49,E16,$AN$18:$AN$49)</f>
        <v>0</v>
      </c>
      <c r="H16" s="2">
        <f ca="1">SUMIF($AL$18:$AO$49,E16,$AO$18:$AO$49)</f>
        <v>0</v>
      </c>
      <c r="I16" s="17">
        <f>IF(D16=D14,0,F16/(F16+H16))</f>
        <v>0</v>
      </c>
      <c r="J16" s="87"/>
      <c r="K16" s="86"/>
      <c r="L16" s="132" t="s">
        <v>47</v>
      </c>
      <c r="M16" s="133" t="str">
        <f>"実施状況（"&amp;YEAR(M18)&amp;"年～）"</f>
        <v>実施状況（2025年～）</v>
      </c>
      <c r="N16" s="133"/>
      <c r="O16" s="133"/>
      <c r="P16" s="133"/>
      <c r="Q16" s="133"/>
      <c r="R16" s="133"/>
      <c r="S16" s="134"/>
      <c r="T16" s="86"/>
      <c r="U16" s="86"/>
      <c r="V16" s="86"/>
      <c r="W16" s="81"/>
      <c r="X16" s="81"/>
      <c r="Y16" s="81"/>
      <c r="Z16" s="86"/>
      <c r="AA16" s="28"/>
      <c r="AB16" s="132" t="s">
        <v>47</v>
      </c>
      <c r="AC16" s="133" t="str">
        <f>"実施状況（"&amp;YEAR(AC18)&amp;"年～）"</f>
        <v>実施状況（2026年～）</v>
      </c>
      <c r="AD16" s="133"/>
      <c r="AE16" s="133"/>
      <c r="AF16" s="133"/>
      <c r="AG16" s="133"/>
      <c r="AH16" s="133"/>
      <c r="AI16" s="134"/>
      <c r="AJ16" s="65"/>
      <c r="AK16" s="65"/>
      <c r="AL16" s="65"/>
      <c r="AM16" s="64"/>
      <c r="AN16" s="64"/>
      <c r="AO16" s="64"/>
      <c r="AP16" s="68"/>
      <c r="AQ16" s="19"/>
      <c r="AS16" s="4">
        <v>7</v>
      </c>
      <c r="AT16" s="4">
        <f>U202</f>
        <v>0</v>
      </c>
    </row>
    <row r="17" spans="1:55" ht="19.5" customHeight="1" thickBot="1" x14ac:dyDescent="0.5">
      <c r="A17" s="4">
        <v>3</v>
      </c>
      <c r="B17" s="4">
        <v>7</v>
      </c>
      <c r="C17" s="18">
        <f t="shared" si="1"/>
        <v>46143</v>
      </c>
      <c r="D17" s="18">
        <f t="shared" si="2"/>
        <v>45989</v>
      </c>
      <c r="E17" s="4" t="str">
        <f t="shared" si="0"/>
        <v>2026-05</v>
      </c>
      <c r="F17" s="2">
        <f ca="1">SUMIF($V$58:$W$99,E17,$W$58:$W$99)+SUMIF($AL$18:$AM$49,E17,$AM$18:$AM$49)</f>
        <v>0</v>
      </c>
      <c r="G17" s="2">
        <f ca="1">SUMIF($V$58:$X$99,E17,$X$58:$X$99)+SUMIF($AL$18:$AN$49,E17,$AN$18:$AN$49)</f>
        <v>0</v>
      </c>
      <c r="H17" s="2">
        <f ca="1">SUMIF($V$58:$Y$99,E17,$Y$58:$Y$99)+SUMIF($AL$18:$AO$49,E17,$AO$18:$AO$49)</f>
        <v>0</v>
      </c>
      <c r="I17" s="17">
        <f t="shared" si="3"/>
        <v>0</v>
      </c>
      <c r="J17" s="87"/>
      <c r="K17" s="135" t="s">
        <v>48</v>
      </c>
      <c r="L17" s="136"/>
      <c r="M17" s="137" t="s">
        <v>49</v>
      </c>
      <c r="N17" s="137" t="s">
        <v>50</v>
      </c>
      <c r="O17" s="137" t="s">
        <v>51</v>
      </c>
      <c r="P17" s="137" t="s">
        <v>52</v>
      </c>
      <c r="Q17" s="137" t="s">
        <v>53</v>
      </c>
      <c r="R17" s="138" t="s">
        <v>54</v>
      </c>
      <c r="S17" s="139" t="s">
        <v>55</v>
      </c>
      <c r="T17" s="135" t="s">
        <v>47</v>
      </c>
      <c r="U17" s="86" t="s">
        <v>56</v>
      </c>
      <c r="V17" s="86" t="s">
        <v>57</v>
      </c>
      <c r="W17" s="140" t="s">
        <v>38</v>
      </c>
      <c r="X17" s="140" t="s">
        <v>39</v>
      </c>
      <c r="Y17" s="140" t="s">
        <v>40</v>
      </c>
      <c r="Z17" s="135"/>
      <c r="AA17" s="62" t="s">
        <v>48</v>
      </c>
      <c r="AB17" s="136"/>
      <c r="AC17" s="137" t="s">
        <v>49</v>
      </c>
      <c r="AD17" s="137" t="s">
        <v>50</v>
      </c>
      <c r="AE17" s="137" t="s">
        <v>51</v>
      </c>
      <c r="AF17" s="137" t="s">
        <v>52</v>
      </c>
      <c r="AG17" s="137" t="s">
        <v>53</v>
      </c>
      <c r="AH17" s="138" t="s">
        <v>54</v>
      </c>
      <c r="AI17" s="139" t="s">
        <v>55</v>
      </c>
      <c r="AJ17" s="68" t="s">
        <v>47</v>
      </c>
      <c r="AK17" s="65" t="s">
        <v>56</v>
      </c>
      <c r="AL17" s="65" t="s">
        <v>57</v>
      </c>
      <c r="AM17" s="69" t="s">
        <v>38</v>
      </c>
      <c r="AN17" s="69" t="s">
        <v>39</v>
      </c>
      <c r="AO17" s="69" t="s">
        <v>40</v>
      </c>
      <c r="AP17" s="68"/>
      <c r="AQ17" s="19"/>
      <c r="AS17" s="4">
        <v>8</v>
      </c>
      <c r="AT17" s="4">
        <f>AK202</f>
        <v>0</v>
      </c>
    </row>
    <row r="18" spans="1:55" ht="19.5" customHeight="1" x14ac:dyDescent="0.45">
      <c r="A18" s="4">
        <v>4</v>
      </c>
      <c r="B18" s="4">
        <v>8</v>
      </c>
      <c r="C18" s="18">
        <f t="shared" si="1"/>
        <v>46174</v>
      </c>
      <c r="D18" s="18">
        <f t="shared" si="2"/>
        <v>45989</v>
      </c>
      <c r="E18" s="4" t="str">
        <f t="shared" si="0"/>
        <v>2026-06</v>
      </c>
      <c r="F18" s="2">
        <f ca="1">SUMIF($V$58:$W$99,E18,$W$58:$W$99)+SUMIF($AL$18:$AM$49,E18,$AM$18:$AM$49)</f>
        <v>0</v>
      </c>
      <c r="G18" s="2">
        <f ca="1">SUMIF($V$58:$X$99,E18,$X$58:$X$99)+SUMIF($AL$18:$AN$49,E18,$AN$18:$AN$49)</f>
        <v>0</v>
      </c>
      <c r="H18" s="2">
        <f ca="1">SUMIF($V$58:$Y$99,E18,$Y$58:$Y$99)+SUMIF($AL$18:$AO$49,E18,$AO$18:$AO$49)</f>
        <v>0</v>
      </c>
      <c r="I18" s="17">
        <f t="shared" si="3"/>
        <v>0</v>
      </c>
      <c r="J18" s="135"/>
      <c r="K18" s="135"/>
      <c r="L18" s="132">
        <v>1</v>
      </c>
      <c r="M18" s="141">
        <f>N8-WEEKDAY(N8,2)+1</f>
        <v>45957</v>
      </c>
      <c r="N18" s="141">
        <f t="shared" ref="N18:S18" si="4">M18+1</f>
        <v>45958</v>
      </c>
      <c r="O18" s="141">
        <f t="shared" si="4"/>
        <v>45959</v>
      </c>
      <c r="P18" s="141">
        <f t="shared" si="4"/>
        <v>45960</v>
      </c>
      <c r="Q18" s="141">
        <f t="shared" si="4"/>
        <v>45961</v>
      </c>
      <c r="R18" s="142">
        <f t="shared" si="4"/>
        <v>45962</v>
      </c>
      <c r="S18" s="143">
        <f t="shared" si="4"/>
        <v>45963</v>
      </c>
      <c r="T18" s="135">
        <f>COUNTIF(M19:S19,"★")</f>
        <v>0</v>
      </c>
      <c r="U18" s="135"/>
      <c r="V18" s="135" t="str">
        <f>TEXT(N8,"YYYY-MM")</f>
        <v>2025-11</v>
      </c>
      <c r="W18" s="140" cm="1">
        <f t="array" ref="W18">SUMPRODUCT((M18:S18&gt;=$N$8)*(M18:S18 &lt;= $N$9)*(TEXT(M18:S18,"yyyy-mm")=V18)*(M19:S19 = "●"))</f>
        <v>0</v>
      </c>
      <c r="X18" s="140" cm="1">
        <f t="array" ref="X18">SUMPRODUCT((R18:S18&gt;=$N$8)*(R18:S18 &lt;= $N$9)*(TEXT(R18:S18,"yyyy-mm")=V18)*(R19:S19 = "▲"))</f>
        <v>0</v>
      </c>
      <c r="Y18" s="140" cm="1">
        <f t="array" ref="Y18">SUMPRODUCT((M18:S18&gt;=$N$8)*(M18:S18 &lt;= $N$9)*(TEXT(M18:S18,"yyyy-mm")=V18)*(M19:S19 = "★"))</f>
        <v>0</v>
      </c>
      <c r="Z18" s="135"/>
      <c r="AA18" s="135"/>
      <c r="AB18" s="132">
        <v>17</v>
      </c>
      <c r="AC18" s="141">
        <f>S48+1</f>
        <v>46069</v>
      </c>
      <c r="AD18" s="141">
        <f t="shared" ref="AD18:AI18" si="5">AC18+1</f>
        <v>46070</v>
      </c>
      <c r="AE18" s="141">
        <f t="shared" si="5"/>
        <v>46071</v>
      </c>
      <c r="AF18" s="141">
        <f t="shared" si="5"/>
        <v>46072</v>
      </c>
      <c r="AG18" s="141">
        <f t="shared" si="5"/>
        <v>46073</v>
      </c>
      <c r="AH18" s="142">
        <f t="shared" si="5"/>
        <v>46074</v>
      </c>
      <c r="AI18" s="143">
        <f t="shared" si="5"/>
        <v>46075</v>
      </c>
      <c r="AJ18" s="68">
        <f t="shared" ref="AJ18" si="6">COUNTIF(AC19:AI19,"★")</f>
        <v>0</v>
      </c>
      <c r="AK18" s="68"/>
      <c r="AL18" s="68" t="str">
        <f>TEXT(AC18,"YYYY-MM")</f>
        <v>2026-02</v>
      </c>
      <c r="AM18" s="69" cm="1">
        <f t="array" ref="AM18">SUMPRODUCT((AC18:AI18&gt;=$N$8)*(AC18:AI18 &lt;= $N$9)*(TEXT(AC18:AI18,"yyyy-mm")=AL18)*(AC19:AI19 = "●"))</f>
        <v>0</v>
      </c>
      <c r="AN18" s="69" cm="1">
        <f t="array" ref="AN18">SUMPRODUCT((AH18:AI18&gt;=$N$8)*(AH18:AI18 &lt;= $N$9)*(TEXT(AH18:AI18,"yyyy-mm")=AL18)*(AH19:AI19 = "▲"))</f>
        <v>0</v>
      </c>
      <c r="AO18" s="69" cm="1">
        <f t="array" ref="AO18">SUMPRODUCT((AC18:AI18&gt;=$N$8)*(AC18:AI18 &lt;= $N$9)*(TEXT(AC18:AI18,"yyyy-mm")=AL18)*(AC19:AI19 = "★"))</f>
        <v>0</v>
      </c>
      <c r="AP18" s="68"/>
      <c r="AQ18" s="19"/>
      <c r="AT18" s="17" t="e">
        <f>AVERAGEIF(AT9:AT17,"&gt;0")</f>
        <v>#DIV/0!</v>
      </c>
    </row>
    <row r="19" spans="1:55" s="8" customFormat="1" ht="19.5" customHeight="1" thickBot="1" x14ac:dyDescent="0.5">
      <c r="A19" s="4">
        <v>1</v>
      </c>
      <c r="B19" s="4">
        <v>9</v>
      </c>
      <c r="C19" s="18">
        <f t="shared" si="1"/>
        <v>46204</v>
      </c>
      <c r="D19" s="18">
        <f t="shared" si="2"/>
        <v>45989</v>
      </c>
      <c r="E19" s="4" t="str">
        <f t="shared" si="0"/>
        <v>2026-07</v>
      </c>
      <c r="F19" s="2">
        <f ca="1">SUMIF($AL$18:$AM$49,E19,$AM$18:$AM$49)+SUMIF($V$58:$W$99,E19,$W$58:$W$99)</f>
        <v>0</v>
      </c>
      <c r="G19" s="2">
        <f ca="1">SUMIF($AL$18:$AN$49,E19,$AN$18:$AN$49)+SUMIF($V$58:$X$99,E19,$X$58:$X$99)</f>
        <v>0</v>
      </c>
      <c r="H19" s="2">
        <f ca="1">SUMIF($AL$18:$AO$49,E19,$AO$18:$AO$49)+SUMIF($V$58:$Y$99,E19,$Y$58:$Y$99)</f>
        <v>0</v>
      </c>
      <c r="I19" s="17">
        <f t="shared" si="3"/>
        <v>0</v>
      </c>
      <c r="J19" s="135"/>
      <c r="K19" s="135" t="str">
        <f>IF(U19&gt;=0.285,"OK","NG")</f>
        <v>NG</v>
      </c>
      <c r="L19" s="136"/>
      <c r="M19" s="144"/>
      <c r="N19" s="144"/>
      <c r="O19" s="144"/>
      <c r="P19" s="144"/>
      <c r="Q19" s="144"/>
      <c r="R19" s="145"/>
      <c r="S19" s="146"/>
      <c r="T19" s="135">
        <f>COUNTIF(M19:S19,"●")</f>
        <v>0</v>
      </c>
      <c r="U19" s="147">
        <f>IF(COUNTA(M19:S19)=0,-1,IF(OR(COUNTIF(M19:S19,"▲")&gt;6,AND(M18&lt;$N$9,$N$9&lt;S18)),0.285,IF(T18+T19=0,0,T19/(T19+T18))))</f>
        <v>-1</v>
      </c>
      <c r="V19" s="135" t="str">
        <f>TEXT(S18,"YYYY-MM")</f>
        <v>2025-11</v>
      </c>
      <c r="W19" s="140" cm="1">
        <f t="array" ref="W19">IF(V19=V18,0,SUMPRODUCT((M18:S18&gt;=$N$8)*(M18:S18 &lt;= $N$9)*(TEXT(M18:S18,"yyyy-mm")=V19)*(M19:S19 = "●")))</f>
        <v>0</v>
      </c>
      <c r="X19" s="140" cm="1">
        <f t="array" ref="X19">IF(V19=V18,0,SUMPRODUCT((M18:S18&gt;=$N$8)*(M18:S18 &lt;= $N$9)*(TEXT(M18:S18,"yyyy-mm")=V19)*(M19:S19 = "▲")))</f>
        <v>0</v>
      </c>
      <c r="Y19" s="140" cm="1">
        <f t="array" ref="Y19">IF(V19=V18,0,SUMPRODUCT((M18:S18&gt;=$N$8)*(M18:S18 &lt;= $N$9)*(TEXT(M18:S18,"yyyy-mm")=V19)*(M19:S19 = "★")))</f>
        <v>0</v>
      </c>
      <c r="Z19" s="135"/>
      <c r="AA19" s="135" t="str">
        <f>IF(AK19&gt;=0.285,"OK","NG")</f>
        <v>NG</v>
      </c>
      <c r="AB19" s="136"/>
      <c r="AC19" s="144"/>
      <c r="AD19" s="144"/>
      <c r="AE19" s="144"/>
      <c r="AF19" s="144"/>
      <c r="AG19" s="144"/>
      <c r="AH19" s="145"/>
      <c r="AI19" s="146"/>
      <c r="AJ19" s="68">
        <f t="shared" ref="AJ19" si="7">COUNTIF(AC19:AI19,"●")</f>
        <v>0</v>
      </c>
      <c r="AK19" s="70">
        <f>IF(COUNTA(AC19:AI19)=0,-1,IF(OR(COUNTIF(AC19:AI19,"▲")&gt;6,AND(AC18&lt;$N$9,$N$9&lt;AI18)),0.285,IF(AJ18+AJ19=0,0,AJ19/(AJ19+AJ18))))</f>
        <v>-1</v>
      </c>
      <c r="AL19" s="68" t="str">
        <f>TEXT(AI18,"YYYY-MM")</f>
        <v>2026-02</v>
      </c>
      <c r="AM19" s="69" cm="1">
        <f t="array" ref="AM19">IF(AL19=AL18,0,SUMPRODUCT((AC18:AI18&gt;=$N$8)*(AC18:AI18 &lt;= $N$9)*(TEXT(AC18:AI18,"yyyy-mm")=AL19)*(AC19:AI19 = "●")))</f>
        <v>0</v>
      </c>
      <c r="AN19" s="69" cm="1">
        <f t="array" ref="AN19">IF(AL19=AL18,0,SUMPRODUCT((AC18:AI18&gt;=$N$8)*(AC18:AI18 &lt;= $N$9)*(TEXT(AC18:AI18,"yyyy-mm")=AL19)*(AC19:AI19 = "▲")))</f>
        <v>0</v>
      </c>
      <c r="AO19" s="69" cm="1">
        <f t="array" ref="AO19">IF(AL19=AL18,0,SUMPRODUCT((AC18:AI18&gt;=$N$8)*(AC18:AI18 &lt;= $N$9)*(TEXT(AC18:AI18,"yyyy-mm")=AL19)*(AC19:AI19 = "★")))</f>
        <v>0</v>
      </c>
      <c r="AP19" s="68"/>
      <c r="AQ19" s="19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3"/>
    </row>
    <row r="20" spans="1:55" s="8" customFormat="1" ht="19.5" customHeight="1" x14ac:dyDescent="0.45">
      <c r="A20" s="4">
        <v>2</v>
      </c>
      <c r="B20" s="4">
        <v>10</v>
      </c>
      <c r="C20" s="18">
        <f t="shared" si="1"/>
        <v>46235</v>
      </c>
      <c r="D20" s="18">
        <f t="shared" si="2"/>
        <v>45989</v>
      </c>
      <c r="E20" s="4" t="str">
        <f t="shared" si="0"/>
        <v>2026-08</v>
      </c>
      <c r="F20" s="2">
        <f ca="1">SUMIF($V$58:$W$99,E20,$W$58:$W$99)</f>
        <v>0</v>
      </c>
      <c r="G20" s="2">
        <f ca="1">SUMIF($V$58:$X$99,E20,$X$58:$X$99)</f>
        <v>0</v>
      </c>
      <c r="H20" s="2">
        <f ca="1">SUMIF($V$58:$Y$99,E20,$Y$58:$Y$99)</f>
        <v>0</v>
      </c>
      <c r="I20" s="17">
        <f t="shared" si="3"/>
        <v>0</v>
      </c>
      <c r="J20" s="135"/>
      <c r="K20" s="135"/>
      <c r="L20" s="132">
        <v>2</v>
      </c>
      <c r="M20" s="141">
        <f>S18+1</f>
        <v>45964</v>
      </c>
      <c r="N20" s="141">
        <f>M20+1</f>
        <v>45965</v>
      </c>
      <c r="O20" s="141">
        <f t="shared" ref="O20:Q20" si="8">N20+1</f>
        <v>45966</v>
      </c>
      <c r="P20" s="141">
        <f t="shared" si="8"/>
        <v>45967</v>
      </c>
      <c r="Q20" s="141">
        <f t="shared" si="8"/>
        <v>45968</v>
      </c>
      <c r="R20" s="142">
        <f>Q20+1</f>
        <v>45969</v>
      </c>
      <c r="S20" s="143">
        <f>R20+1</f>
        <v>45970</v>
      </c>
      <c r="T20" s="135">
        <f t="shared" ref="T20" si="9">COUNTIF(M21:S21,"★")</f>
        <v>0</v>
      </c>
      <c r="U20" s="135"/>
      <c r="V20" s="135" t="str">
        <f>TEXT(M20,"YYYY-MM")</f>
        <v>2025-11</v>
      </c>
      <c r="W20" s="140" cm="1">
        <f t="array" ref="W20">SUMPRODUCT((M20:S20&gt;=$N$8)*(M20:S20 &lt;= $N$9)*(TEXT(M20:S20,"yyyy-mm")=V20)*(M21:S21 = "●"))</f>
        <v>0</v>
      </c>
      <c r="X20" s="140" cm="1">
        <f t="array" ref="X20">SUMPRODUCT((R20:S20&gt;=$N$8)*(R20:S20 &lt;= $N$9)*(TEXT(R20:S20,"yyyy-mm")=V20)*(R21:S21 = "▲"))</f>
        <v>0</v>
      </c>
      <c r="Y20" s="140" cm="1">
        <f t="array" ref="Y20">SUMPRODUCT((M20:S20&gt;=$N$8)*(M20:S20 &lt;= $N$9)*(TEXT(M20:S20,"yyyy-mm")=V20)*(M21:S21 = "★"))</f>
        <v>0</v>
      </c>
      <c r="Z20" s="135"/>
      <c r="AA20" s="135"/>
      <c r="AB20" s="132">
        <v>18</v>
      </c>
      <c r="AC20" s="141">
        <f>AI18+1</f>
        <v>46076</v>
      </c>
      <c r="AD20" s="141">
        <f t="shared" ref="AD20:AI20" si="10">AC20+1</f>
        <v>46077</v>
      </c>
      <c r="AE20" s="141">
        <f t="shared" si="10"/>
        <v>46078</v>
      </c>
      <c r="AF20" s="141">
        <f t="shared" si="10"/>
        <v>46079</v>
      </c>
      <c r="AG20" s="141">
        <f t="shared" si="10"/>
        <v>46080</v>
      </c>
      <c r="AH20" s="142">
        <f t="shared" si="10"/>
        <v>46081</v>
      </c>
      <c r="AI20" s="143">
        <f t="shared" si="10"/>
        <v>46082</v>
      </c>
      <c r="AJ20" s="68">
        <f t="shared" ref="AJ20" si="11">COUNTIF(AC21:AI21,"★")</f>
        <v>0</v>
      </c>
      <c r="AK20" s="68"/>
      <c r="AL20" s="68" t="str">
        <f>TEXT(AC20,"YYYY-MM")</f>
        <v>2026-02</v>
      </c>
      <c r="AM20" s="69" cm="1">
        <f t="array" ref="AM20">SUMPRODUCT((AC20:AI20&gt;=$N$8)*(AC20:AI20 &lt;= $N$9)*(TEXT(AC20:AI20,"yyyy-mm")=AL20)*(AC21:AI21 = "●"))</f>
        <v>0</v>
      </c>
      <c r="AN20" s="69" cm="1">
        <f t="array" ref="AN20">SUMPRODUCT((AH20:AI20&gt;=$N$8)*(AH20:AI20 &lt;= $N$9)*(TEXT(AH20:AI20,"yyyy-mm")=AL20)*(AH21:AI21 = "▲"))</f>
        <v>0</v>
      </c>
      <c r="AO20" s="69" cm="1">
        <f t="array" ref="AO20">SUMPRODUCT((AC20:AI20&gt;=$N$8)*(AC20:AI20 &lt;= $N$9)*(TEXT(AC20:AI20,"yyyy-mm")=AL20)*(AC21:AI21 = "★"))</f>
        <v>0</v>
      </c>
      <c r="AP20" s="68"/>
      <c r="AQ20" s="19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3"/>
    </row>
    <row r="21" spans="1:55" s="8" customFormat="1" ht="19.5" customHeight="1" thickBot="1" x14ac:dyDescent="0.5">
      <c r="A21" s="4">
        <v>3</v>
      </c>
      <c r="B21" s="4">
        <v>11</v>
      </c>
      <c r="C21" s="18">
        <f t="shared" si="1"/>
        <v>46266</v>
      </c>
      <c r="D21" s="18">
        <f t="shared" si="2"/>
        <v>45989</v>
      </c>
      <c r="E21" s="4" t="str">
        <f t="shared" si="0"/>
        <v>2026-09</v>
      </c>
      <c r="F21" s="2">
        <f ca="1">SUMIF($V$58:$W$99,E21,$W$58:$W$99)</f>
        <v>0</v>
      </c>
      <c r="G21" s="2">
        <f ca="1">SUMIF($V$58:$X$99,E21,$X$58:$X$99)</f>
        <v>0</v>
      </c>
      <c r="H21" s="2">
        <f ca="1">SUMIF($V$58:$Y$99,E21,$Y$58:$Y$99)</f>
        <v>0</v>
      </c>
      <c r="I21" s="17">
        <f t="shared" si="3"/>
        <v>0</v>
      </c>
      <c r="J21" s="135"/>
      <c r="K21" s="135" t="str">
        <f t="shared" ref="K21" si="12">IF(U21&gt;=0.285,"OK","NG")</f>
        <v>NG</v>
      </c>
      <c r="L21" s="136"/>
      <c r="M21" s="144"/>
      <c r="N21" s="144"/>
      <c r="O21" s="144"/>
      <c r="P21" s="144"/>
      <c r="Q21" s="144"/>
      <c r="R21" s="145"/>
      <c r="S21" s="146"/>
      <c r="T21" s="135">
        <f t="shared" ref="T21" si="13">COUNTIF(M21:S21,"●")</f>
        <v>0</v>
      </c>
      <c r="U21" s="147">
        <f t="shared" ref="U21" si="14">IF(COUNTA(M21:S21)=0,-1,IF(OR(COUNTIF(M21:S21,"▲")&gt;6,AND(M20&lt;$N$9,$N$9&lt;S20)),0.285,IF(T20+T21=0,0,T21/(T21+T20))))</f>
        <v>-1</v>
      </c>
      <c r="V21" s="135" t="str">
        <f>TEXT(S20,"YYYY-MM")</f>
        <v>2025-11</v>
      </c>
      <c r="W21" s="140" cm="1">
        <f t="array" ref="W21">IF(V21=V20,0,SUMPRODUCT((M20:S20&gt;=$N$8)*(M20:S20 &lt;= $N$9)*(TEXT(M20:S20,"yyyy-mm")=V21)*(M21:S21 = "●")))</f>
        <v>0</v>
      </c>
      <c r="X21" s="140" cm="1">
        <f t="array" ref="X21">IF(V21=V20,0,SUMPRODUCT((M20:S20&gt;=$N$8)*(M20:S20 &lt;= $N$9)*(TEXT(M20:S20,"yyyy-mm")=V21)*(M21:S21 = "▲")))</f>
        <v>0</v>
      </c>
      <c r="Y21" s="140" cm="1">
        <f t="array" ref="Y21">IF(V21=V20,0,SUMPRODUCT((M20:S20&gt;=$N$8)*(M20:S20 &lt;= $N$9)*(TEXT(M20:S20,"yyyy-mm")=V21)*(M21:S21 = "★")))</f>
        <v>0</v>
      </c>
      <c r="Z21" s="135"/>
      <c r="AA21" s="135" t="str">
        <f t="shared" ref="AA21" si="15">IF(AK21&gt;=0.285,"OK","NG")</f>
        <v>NG</v>
      </c>
      <c r="AB21" s="136"/>
      <c r="AC21" s="144"/>
      <c r="AD21" s="144"/>
      <c r="AE21" s="144"/>
      <c r="AF21" s="144"/>
      <c r="AG21" s="144"/>
      <c r="AH21" s="145"/>
      <c r="AI21" s="146"/>
      <c r="AJ21" s="68">
        <f t="shared" ref="AJ21" si="16">COUNTIF(AC21:AI21,"●")</f>
        <v>0</v>
      </c>
      <c r="AK21" s="70">
        <f t="shared" ref="AK21" si="17">IF(COUNTA(AC21:AI21)=0,-1,IF(OR(COUNTIF(AC21:AI21,"▲")&gt;6,AND(AC20&lt;$N$9,$N$9&lt;AI20)),0.285,IF(AJ20+AJ21=0,0,AJ21/(AJ21+AJ20))))</f>
        <v>-1</v>
      </c>
      <c r="AL21" s="68" t="str">
        <f>TEXT(AI20,"YYYY-MM")</f>
        <v>2026-03</v>
      </c>
      <c r="AM21" s="69" cm="1">
        <f t="array" ref="AM21">IF(AL21=AL20,0,SUMPRODUCT((AC20:AI20&gt;=$N$8)*(AC20:AI20 &lt;= $N$9)*(TEXT(AC20:AI20,"yyyy-mm")=AL21)*(AC21:AI21 = "●")))</f>
        <v>0</v>
      </c>
      <c r="AN21" s="69" cm="1">
        <f t="array" ref="AN21">IF(AL21=AL20,0,SUMPRODUCT((AC20:AI20&gt;=$N$8)*(AC20:AI20 &lt;= $N$9)*(TEXT(AC20:AI20,"yyyy-mm")=AL21)*(AC21:AI21 = "▲")))</f>
        <v>0</v>
      </c>
      <c r="AO21" s="69" cm="1">
        <f t="array" ref="AO21">IF(AL21=AL20,0,SUMPRODUCT((AC20:AI20&gt;=$N$8)*(AC20:AI20 &lt;= $N$9)*(TEXT(AC20:AI20,"yyyy-mm")=AL21)*(AC21:AI21 = "★")))</f>
        <v>0</v>
      </c>
      <c r="AP21" s="68"/>
      <c r="AQ21" s="19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3"/>
    </row>
    <row r="22" spans="1:55" s="8" customFormat="1" ht="19.5" customHeight="1" x14ac:dyDescent="0.45">
      <c r="A22" s="4">
        <v>4</v>
      </c>
      <c r="B22" s="4">
        <v>12</v>
      </c>
      <c r="C22" s="18">
        <f t="shared" si="1"/>
        <v>46296</v>
      </c>
      <c r="D22" s="18">
        <f t="shared" si="2"/>
        <v>45989</v>
      </c>
      <c r="E22" s="4" t="str">
        <f t="shared" si="0"/>
        <v>2026-10</v>
      </c>
      <c r="F22" s="2">
        <f ca="1">SUMIF($AL$58:$AM$99,E22,$AM$58:$AM$99)+SUMIF($V$58:$W$99,E22,$W$58:$W$99)</f>
        <v>0</v>
      </c>
      <c r="G22" s="2">
        <f ca="1">SUMIF($AL$58:$AN$99,E22,$AN$58:$AN$99)+SUMIF($V$58:$X$99,E22,$X$58:$X$99)</f>
        <v>0</v>
      </c>
      <c r="H22" s="2">
        <f ca="1">SUMIF($AL$58:$AO$99,E22,$AO$58:$AO$99)+SUMIF($V$58:$Y$99,E22,$Y$58:$Y$99)</f>
        <v>0</v>
      </c>
      <c r="I22" s="17">
        <f t="shared" si="3"/>
        <v>0</v>
      </c>
      <c r="J22" s="135"/>
      <c r="K22" s="135"/>
      <c r="L22" s="132">
        <v>3</v>
      </c>
      <c r="M22" s="141">
        <f>S20+1</f>
        <v>45971</v>
      </c>
      <c r="N22" s="141">
        <f>M22+1</f>
        <v>45972</v>
      </c>
      <c r="O22" s="141">
        <f t="shared" ref="O22:Q22" si="18">N22+1</f>
        <v>45973</v>
      </c>
      <c r="P22" s="141">
        <f t="shared" si="18"/>
        <v>45974</v>
      </c>
      <c r="Q22" s="141">
        <f t="shared" si="18"/>
        <v>45975</v>
      </c>
      <c r="R22" s="142">
        <f>Q22+1</f>
        <v>45976</v>
      </c>
      <c r="S22" s="143">
        <f>R22+1</f>
        <v>45977</v>
      </c>
      <c r="T22" s="135">
        <f t="shared" ref="T22" si="19">COUNTIF(M23:S23,"★")</f>
        <v>0</v>
      </c>
      <c r="U22" s="135"/>
      <c r="V22" s="135" t="str">
        <f>TEXT(M22,"YYYY-MM")</f>
        <v>2025-11</v>
      </c>
      <c r="W22" s="140" cm="1">
        <f t="array" ref="W22">SUMPRODUCT((M22:S22&gt;=$N$8)*(M22:S22 &lt;= $N$9)*(TEXT(M22:S22,"yyyy-mm")=V22)*(M23:S23 = "●"))</f>
        <v>0</v>
      </c>
      <c r="X22" s="140" cm="1">
        <f t="array" ref="X22">SUMPRODUCT((R22:S22&gt;=$N$8)*(R22:S22 &lt;= $N$9)*(TEXT(R22:S22,"yyyy-mm")=V22)*(R23:S23 = "▲"))</f>
        <v>0</v>
      </c>
      <c r="Y22" s="140" cm="1">
        <f t="array" ref="Y22">SUMPRODUCT((M22:S22&gt;=$N$8)*(M22:S22 &lt;= $N$9)*(TEXT(M22:S22,"yyyy-mm")=V22)*(M23:S23 = "★"))</f>
        <v>0</v>
      </c>
      <c r="Z22" s="135"/>
      <c r="AA22" s="135"/>
      <c r="AB22" s="132">
        <v>19</v>
      </c>
      <c r="AC22" s="141">
        <f>AI20+1</f>
        <v>46083</v>
      </c>
      <c r="AD22" s="141">
        <f t="shared" ref="AD22:AI22" si="20">AC22+1</f>
        <v>46084</v>
      </c>
      <c r="AE22" s="141">
        <f t="shared" si="20"/>
        <v>46085</v>
      </c>
      <c r="AF22" s="141">
        <f t="shared" si="20"/>
        <v>46086</v>
      </c>
      <c r="AG22" s="141">
        <f t="shared" si="20"/>
        <v>46087</v>
      </c>
      <c r="AH22" s="142">
        <f t="shared" si="20"/>
        <v>46088</v>
      </c>
      <c r="AI22" s="143">
        <f t="shared" si="20"/>
        <v>46089</v>
      </c>
      <c r="AJ22" s="68">
        <f t="shared" ref="AJ22" si="21">COUNTIF(AC23:AI23,"★")</f>
        <v>0</v>
      </c>
      <c r="AK22" s="68"/>
      <c r="AL22" s="68" t="str">
        <f>TEXT(AC22,"YYYY-MM")</f>
        <v>2026-03</v>
      </c>
      <c r="AM22" s="69" cm="1">
        <f t="array" ref="AM22">SUMPRODUCT((AC22:AI22&gt;=$N$8)*(AC22:AI22 &lt;= $N$9)*(TEXT(AC22:AI22,"yyyy-mm")=AL22)*(AC23:AI23 = "●"))</f>
        <v>0</v>
      </c>
      <c r="AN22" s="69" cm="1">
        <f t="array" ref="AN22">SUMPRODUCT((AH22:AI22&gt;=$N$8)*(AH22:AI22 &lt;= $N$9)*(TEXT(AH22:AI22,"yyyy-mm")=AL22)*(AH23:AI23 = "▲"))</f>
        <v>0</v>
      </c>
      <c r="AO22" s="69" cm="1">
        <f t="array" ref="AO22">SUMPRODUCT((AC22:AI22&gt;=$N$8)*(AC22:AI22 &lt;= $N$9)*(TEXT(AC22:AI22,"yyyy-mm")=AL22)*(AC23:AI23 = "★"))</f>
        <v>0</v>
      </c>
      <c r="AP22" s="68"/>
      <c r="AQ22" s="19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3"/>
    </row>
    <row r="23" spans="1:55" s="8" customFormat="1" ht="19.5" customHeight="1" thickBot="1" x14ac:dyDescent="0.5">
      <c r="A23" s="4">
        <v>5</v>
      </c>
      <c r="B23" s="4">
        <v>13</v>
      </c>
      <c r="C23" s="18">
        <f t="shared" si="1"/>
        <v>46327</v>
      </c>
      <c r="D23" s="18">
        <f t="shared" si="2"/>
        <v>45989</v>
      </c>
      <c r="E23" s="4" t="str">
        <f t="shared" si="0"/>
        <v>2026-11</v>
      </c>
      <c r="F23" s="2">
        <f ca="1">SUMIF($AL$58:$AM$99,E23,$AM$58:$AM$99)+SUMIF($V$58:$W$99,E23,$W$58:$W$99)</f>
        <v>0</v>
      </c>
      <c r="G23" s="2">
        <f ca="1">SUMIF($AL$58:$AN$99,E23,$AN$58:$AN$99)+SUMIF($V$58:$X$99,E23,$X$58:$X$99)</f>
        <v>0</v>
      </c>
      <c r="H23" s="2">
        <f ca="1">SUMIF($AL$58:$AO$99,E23,$AO$58:$AO$99)+SUMIF($V$58:$Y$99,E23,$Y$58:$Y$99)</f>
        <v>0</v>
      </c>
      <c r="I23" s="17">
        <f t="shared" si="3"/>
        <v>0</v>
      </c>
      <c r="J23" s="135"/>
      <c r="K23" s="135" t="str">
        <f t="shared" ref="K23" si="22">IF(U23&gt;=0.285,"OK","NG")</f>
        <v>NG</v>
      </c>
      <c r="L23" s="136"/>
      <c r="M23" s="144"/>
      <c r="N23" s="144"/>
      <c r="O23" s="144"/>
      <c r="P23" s="144"/>
      <c r="Q23" s="144"/>
      <c r="R23" s="145"/>
      <c r="S23" s="146"/>
      <c r="T23" s="135">
        <f t="shared" ref="T23" si="23">COUNTIF(M23:S23,"●")</f>
        <v>0</v>
      </c>
      <c r="U23" s="147">
        <f t="shared" ref="U23" si="24">IF(COUNTA(M23:S23)=0,-1,IF(OR(COUNTIF(M23:S23,"▲")&gt;6,AND(M22&lt;$N$9,$N$9&lt;S22)),0.285,IF(T22+T23=0,0,T23/(T23+T22))))</f>
        <v>-1</v>
      </c>
      <c r="V23" s="135" t="str">
        <f>TEXT(S22,"YYYY-MM")</f>
        <v>2025-11</v>
      </c>
      <c r="W23" s="140" cm="1">
        <f t="array" ref="W23">IF(V23=V22,0,SUMPRODUCT((M22:S22&gt;=$N$8)*(M22:S22 &lt;= $N$9)*(TEXT(M22:S22,"yyyy-mm")=V23)*(M23:S23 = "●")))</f>
        <v>0</v>
      </c>
      <c r="X23" s="140" cm="1">
        <f t="array" ref="X23">IF(V23=V22,0,SUMPRODUCT((M22:S22&gt;=$N$8)*(M22:S22 &lt;= $N$9)*(TEXT(M22:S22,"yyyy-mm")=V23)*(M23:S23 = "▲")))</f>
        <v>0</v>
      </c>
      <c r="Y23" s="140" cm="1">
        <f t="array" ref="Y23">IF(V23=V22,0,SUMPRODUCT((M22:S22&gt;=$N$8)*(M22:S22 &lt;= $N$9)*(TEXT(M22:S22,"yyyy-mm")=V23)*(M23:S23 = "★")))</f>
        <v>0</v>
      </c>
      <c r="Z23" s="135"/>
      <c r="AA23" s="135" t="str">
        <f t="shared" ref="AA23" si="25">IF(AK23&gt;=0.285,"OK","NG")</f>
        <v>NG</v>
      </c>
      <c r="AB23" s="136"/>
      <c r="AC23" s="144"/>
      <c r="AD23" s="144"/>
      <c r="AE23" s="144"/>
      <c r="AF23" s="144"/>
      <c r="AG23" s="144"/>
      <c r="AH23" s="145"/>
      <c r="AI23" s="146"/>
      <c r="AJ23" s="68">
        <f t="shared" ref="AJ23" si="26">COUNTIF(AC23:AI23,"●")</f>
        <v>0</v>
      </c>
      <c r="AK23" s="70">
        <f t="shared" ref="AK23" si="27">IF(COUNTA(AC23:AI23)=0,-1,IF(OR(COUNTIF(AC23:AI23,"▲")&gt;6,AND(AC22&lt;$N$9,$N$9&lt;AI22)),0.285,IF(AJ22+AJ23=0,0,AJ23/(AJ23+AJ22))))</f>
        <v>-1</v>
      </c>
      <c r="AL23" s="68" t="str">
        <f>TEXT(AI22,"YYYY-MM")</f>
        <v>2026-03</v>
      </c>
      <c r="AM23" s="69" cm="1">
        <f t="array" ref="AM23">IF(AL23=AL22,0,SUMPRODUCT((AC22:AI22&gt;=$N$8)*(AC22:AI22 &lt;= $N$9)*(TEXT(AC22:AI22,"yyyy-mm")=AL23)*(AC23:AI23 = "●")))</f>
        <v>0</v>
      </c>
      <c r="AN23" s="69" cm="1">
        <f t="array" ref="AN23">IF(AL23=AL22,0,SUMPRODUCT((AC22:AI22&gt;=$N$8)*(AC22:AI22 &lt;= $N$9)*(TEXT(AC22:AI22,"yyyy-mm")=AL23)*(AC23:AI23 = "▲")))</f>
        <v>0</v>
      </c>
      <c r="AO23" s="69" cm="1">
        <f t="array" ref="AO23">IF(AL23=AL22,0,SUMPRODUCT((AC22:AI22&gt;=$N$8)*(AC22:AI22 &lt;= $N$9)*(TEXT(AC22:AI22,"yyyy-mm")=AL23)*(AC23:AI23 = "★")))</f>
        <v>0</v>
      </c>
      <c r="AP23" s="68"/>
      <c r="AQ23" s="19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3"/>
    </row>
    <row r="24" spans="1:55" s="8" customFormat="1" ht="19.5" customHeight="1" x14ac:dyDescent="0.45">
      <c r="A24" s="4">
        <v>1</v>
      </c>
      <c r="B24" s="4">
        <v>14</v>
      </c>
      <c r="C24" s="18">
        <f t="shared" si="1"/>
        <v>46357</v>
      </c>
      <c r="D24" s="18">
        <f t="shared" si="2"/>
        <v>45989</v>
      </c>
      <c r="E24" s="4" t="str">
        <f t="shared" si="0"/>
        <v>2026-12</v>
      </c>
      <c r="F24" s="2">
        <f ca="1">SUMIF($V$58:$W$99,E24,$W$58:$W$99)+SUMIF($AL$58:$AM$99,E24,$AM$58:$AM$99)</f>
        <v>0</v>
      </c>
      <c r="G24" s="2">
        <f ca="1">SUMIF($V$58:$X$99,E24,$X$58:$X$99)+SUMIF($AL$58:$AN$99,E24,$AN$58:$AN$99)</f>
        <v>0</v>
      </c>
      <c r="H24" s="2">
        <f ca="1">SUMIF($V$58:$Y$99,E24,$Y$58:$Y$99)+SUMIF($AL$58:$AO$99,E24,$AO$58:$AO$99)</f>
        <v>0</v>
      </c>
      <c r="I24" s="17">
        <f t="shared" si="3"/>
        <v>0</v>
      </c>
      <c r="J24" s="135"/>
      <c r="K24" s="135"/>
      <c r="L24" s="132">
        <v>4</v>
      </c>
      <c r="M24" s="141">
        <f>S22+1</f>
        <v>45978</v>
      </c>
      <c r="N24" s="141">
        <f>M24+1</f>
        <v>45979</v>
      </c>
      <c r="O24" s="141">
        <f t="shared" ref="O24:Q24" si="28">N24+1</f>
        <v>45980</v>
      </c>
      <c r="P24" s="141">
        <f t="shared" si="28"/>
        <v>45981</v>
      </c>
      <c r="Q24" s="141">
        <f t="shared" si="28"/>
        <v>45982</v>
      </c>
      <c r="R24" s="142">
        <f>Q24+1</f>
        <v>45983</v>
      </c>
      <c r="S24" s="143">
        <f>R24+1</f>
        <v>45984</v>
      </c>
      <c r="T24" s="135">
        <f t="shared" ref="T24" si="29">COUNTIF(M25:S25,"★")</f>
        <v>0</v>
      </c>
      <c r="U24" s="135"/>
      <c r="V24" s="135" t="str">
        <f>TEXT(M24,"YYYY-MM")</f>
        <v>2025-11</v>
      </c>
      <c r="W24" s="140" cm="1">
        <f t="array" ref="W24">SUMPRODUCT((M24:S24&gt;=$N$8)*(M24:S24 &lt;= $N$9)*(TEXT(M24:S24,"yyyy-mm")=V24)*(M25:S25 = "●"))</f>
        <v>0</v>
      </c>
      <c r="X24" s="140" cm="1">
        <f t="array" ref="X24">SUMPRODUCT((R24:S24&gt;=$N$8)*(R24:S24 &lt;= $N$9)*(TEXT(R24:S24,"yyyy-mm")=V24)*(R25:S25 = "▲"))</f>
        <v>0</v>
      </c>
      <c r="Y24" s="140" cm="1">
        <f t="array" ref="Y24">SUMPRODUCT((M24:S24&gt;=$N$8)*(M24:S24 &lt;= $N$9)*(TEXT(M24:S24,"yyyy-mm")=V24)*(M25:S25 = "★"))</f>
        <v>0</v>
      </c>
      <c r="Z24" s="135"/>
      <c r="AA24" s="135"/>
      <c r="AB24" s="132">
        <v>20</v>
      </c>
      <c r="AC24" s="141">
        <f>AI22+1</f>
        <v>46090</v>
      </c>
      <c r="AD24" s="141">
        <f t="shared" ref="AD24:AI24" si="30">AC24+1</f>
        <v>46091</v>
      </c>
      <c r="AE24" s="141">
        <f t="shared" si="30"/>
        <v>46092</v>
      </c>
      <c r="AF24" s="141">
        <f t="shared" si="30"/>
        <v>46093</v>
      </c>
      <c r="AG24" s="141">
        <f t="shared" si="30"/>
        <v>46094</v>
      </c>
      <c r="AH24" s="142">
        <f t="shared" si="30"/>
        <v>46095</v>
      </c>
      <c r="AI24" s="143">
        <f t="shared" si="30"/>
        <v>46096</v>
      </c>
      <c r="AJ24" s="68">
        <f t="shared" ref="AJ24" si="31">COUNTIF(AC25:AI25,"★")</f>
        <v>0</v>
      </c>
      <c r="AK24" s="68"/>
      <c r="AL24" s="68" t="str">
        <f>TEXT(AC24,"YYYY-MM")</f>
        <v>2026-03</v>
      </c>
      <c r="AM24" s="69" cm="1">
        <f t="array" ref="AM24">SUMPRODUCT((AC24:AI24&gt;=$N$8)*(AC24:AI24 &lt;= $N$9)*(TEXT(AC24:AI24,"yyyy-mm")=AL24)*(AC25:AI25 = "●"))</f>
        <v>0</v>
      </c>
      <c r="AN24" s="69" cm="1">
        <f t="array" ref="AN24">SUMPRODUCT((AH24:AI24&gt;=$N$8)*(AH24:AI24 &lt;= $N$9)*(TEXT(AH24:AI24,"yyyy-mm")=AL24)*(AH25:AI25 = "▲"))</f>
        <v>0</v>
      </c>
      <c r="AO24" s="69" cm="1">
        <f t="array" ref="AO24">SUMPRODUCT((AC24:AI24&gt;=$N$8)*(AC24:AI24 &lt;= $N$9)*(TEXT(AC24:AI24,"yyyy-mm")=AL24)*(AC25:AI25 = "★"))</f>
        <v>0</v>
      </c>
      <c r="AP24" s="68"/>
      <c r="AQ24" s="19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3"/>
    </row>
    <row r="25" spans="1:55" s="8" customFormat="1" ht="19.5" customHeight="1" thickBot="1" x14ac:dyDescent="0.5">
      <c r="A25" s="4">
        <v>2</v>
      </c>
      <c r="B25" s="4">
        <v>15</v>
      </c>
      <c r="C25" s="18">
        <f t="shared" si="1"/>
        <v>46388</v>
      </c>
      <c r="D25" s="18">
        <f t="shared" si="2"/>
        <v>45989</v>
      </c>
      <c r="E25" s="4" t="str">
        <f t="shared" si="0"/>
        <v>2027-01</v>
      </c>
      <c r="F25" s="2">
        <f ca="1">SUMIF($AL$58:$AM$99,E25,$AM$58:$AM$99)</f>
        <v>0</v>
      </c>
      <c r="G25" s="2">
        <f ca="1">SUMIF($AL$58:$AN$99,E25,$AN$58:$AN$99)</f>
        <v>0</v>
      </c>
      <c r="H25" s="2">
        <f ca="1">SUMIF($AL$58:$AO$99,E25,$AO$58:$AO$99)</f>
        <v>0</v>
      </c>
      <c r="I25" s="17">
        <f t="shared" si="3"/>
        <v>0</v>
      </c>
      <c r="J25" s="135"/>
      <c r="K25" s="135" t="str">
        <f t="shared" ref="K25" si="32">IF(U25&gt;=0.285,"OK","NG")</f>
        <v>NG</v>
      </c>
      <c r="L25" s="136"/>
      <c r="M25" s="144"/>
      <c r="N25" s="144"/>
      <c r="O25" s="144"/>
      <c r="P25" s="144"/>
      <c r="Q25" s="144"/>
      <c r="R25" s="145"/>
      <c r="S25" s="146"/>
      <c r="T25" s="135">
        <f t="shared" ref="T25" si="33">COUNTIF(M25:S25,"●")</f>
        <v>0</v>
      </c>
      <c r="U25" s="147">
        <f t="shared" ref="U25" si="34">IF(COUNTA(M25:S25)=0,-1,IF(OR(COUNTIF(M25:S25,"▲")&gt;6,AND(M24&lt;$N$9,$N$9&lt;S24)),0.285,IF(T24+T25=0,0,T25/(T25+T24))))</f>
        <v>-1</v>
      </c>
      <c r="V25" s="135" t="str">
        <f>TEXT(S24,"YYYY-MM")</f>
        <v>2025-11</v>
      </c>
      <c r="W25" s="140" cm="1">
        <f t="array" ref="W25">IF(V25=V24,0,SUMPRODUCT((M24:S24&gt;=$N$8)*(M24:S24 &lt;= $N$9)*(TEXT(M24:S24,"yyyy-mm")=V25)*(M25:S25 = "●")))</f>
        <v>0</v>
      </c>
      <c r="X25" s="140" cm="1">
        <f t="array" ref="X25">IF(V25=V24,0,SUMPRODUCT((M24:S24&gt;=$N$8)*(M24:S24 &lt;= $N$9)*(TEXT(M24:S24,"yyyy-mm")=V25)*(M25:S25 = "▲")))</f>
        <v>0</v>
      </c>
      <c r="Y25" s="140" cm="1">
        <f t="array" ref="Y25">IF(V25=V24,0,SUMPRODUCT((M24:S24&gt;=$N$8)*(M24:S24 &lt;= $N$9)*(TEXT(M24:S24,"yyyy-mm")=V25)*(M25:S25 = "★")))</f>
        <v>0</v>
      </c>
      <c r="Z25" s="135"/>
      <c r="AA25" s="135" t="str">
        <f t="shared" ref="AA25" si="35">IF(AK25&gt;=0.285,"OK","NG")</f>
        <v>NG</v>
      </c>
      <c r="AB25" s="136"/>
      <c r="AC25" s="144"/>
      <c r="AD25" s="144"/>
      <c r="AE25" s="144"/>
      <c r="AF25" s="144"/>
      <c r="AG25" s="144"/>
      <c r="AH25" s="145"/>
      <c r="AI25" s="146"/>
      <c r="AJ25" s="68">
        <f t="shared" ref="AJ25" si="36">COUNTIF(AC25:AI25,"●")</f>
        <v>0</v>
      </c>
      <c r="AK25" s="70">
        <f t="shared" ref="AK25" si="37">IF(COUNTA(AC25:AI25)=0,-1,IF(OR(COUNTIF(AC25:AI25,"▲")&gt;6,AND(AC24&lt;$N$9,$N$9&lt;AI24)),0.285,IF(AJ24+AJ25=0,0,AJ25/(AJ25+AJ24))))</f>
        <v>-1</v>
      </c>
      <c r="AL25" s="68" t="str">
        <f>TEXT(AI24,"YYYY-MM")</f>
        <v>2026-03</v>
      </c>
      <c r="AM25" s="69" cm="1">
        <f t="array" ref="AM25">IF(AL25=AL24,0,SUMPRODUCT((AC24:AI24&gt;=$N$8)*(AC24:AI24 &lt;= $N$9)*(TEXT(AC24:AI24,"yyyy-mm")=AL25)*(AC25:AI25 = "●")))</f>
        <v>0</v>
      </c>
      <c r="AN25" s="69" cm="1">
        <f t="array" ref="AN25">IF(AL25=AL24,0,SUMPRODUCT((AC24:AI24&gt;=$N$8)*(AC24:AI24 &lt;= $N$9)*(TEXT(AC24:AI24,"yyyy-mm")=AL25)*(AC25:AI25 = "▲")))</f>
        <v>0</v>
      </c>
      <c r="AO25" s="69" cm="1">
        <f t="array" ref="AO25">IF(AL25=AL24,0,SUMPRODUCT((AC24:AI24&gt;=$N$8)*(AC24:AI24 &lt;= $N$9)*(TEXT(AC24:AI24,"yyyy-mm")=AL25)*(AC25:AI25 = "★")))</f>
        <v>0</v>
      </c>
      <c r="AP25" s="68"/>
      <c r="AQ25" s="19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3"/>
    </row>
    <row r="26" spans="1:55" s="8" customFormat="1" ht="19.5" customHeight="1" x14ac:dyDescent="0.45">
      <c r="A26" s="4">
        <v>3</v>
      </c>
      <c r="B26" s="4">
        <v>16</v>
      </c>
      <c r="C26" s="18">
        <f t="shared" si="1"/>
        <v>46419</v>
      </c>
      <c r="D26" s="18">
        <f t="shared" si="2"/>
        <v>45989</v>
      </c>
      <c r="E26" s="4" t="str">
        <f t="shared" si="0"/>
        <v>2027-02</v>
      </c>
      <c r="F26" s="2">
        <f ca="1">SUMIF($AL$58:$AM$99,E26,$AM$58:$AM$99)</f>
        <v>0</v>
      </c>
      <c r="G26" s="2">
        <f ca="1">SUMIF($AL$58:$AN$99,E26,$AN$58:$AN$99)</f>
        <v>0</v>
      </c>
      <c r="H26" s="2">
        <f ca="1">SUMIF($AL$58:$AO$99,E26,$AO$58:$AO$99)</f>
        <v>0</v>
      </c>
      <c r="I26" s="17">
        <f t="shared" si="3"/>
        <v>0</v>
      </c>
      <c r="J26" s="135"/>
      <c r="K26" s="135"/>
      <c r="L26" s="132">
        <v>5</v>
      </c>
      <c r="M26" s="141">
        <f>S24+1</f>
        <v>45985</v>
      </c>
      <c r="N26" s="141">
        <f>M26+1</f>
        <v>45986</v>
      </c>
      <c r="O26" s="141">
        <f t="shared" ref="O26:Q26" si="38">N26+1</f>
        <v>45987</v>
      </c>
      <c r="P26" s="141">
        <f t="shared" si="38"/>
        <v>45988</v>
      </c>
      <c r="Q26" s="141">
        <f t="shared" si="38"/>
        <v>45989</v>
      </c>
      <c r="R26" s="142">
        <f>Q26+1</f>
        <v>45990</v>
      </c>
      <c r="S26" s="143">
        <f>R26+1</f>
        <v>45991</v>
      </c>
      <c r="T26" s="135">
        <f t="shared" ref="T26" si="39">COUNTIF(M27:S27,"★")</f>
        <v>0</v>
      </c>
      <c r="U26" s="135"/>
      <c r="V26" s="135" t="str">
        <f>TEXT(M26,"YYYY-MM")</f>
        <v>2025-11</v>
      </c>
      <c r="W26" s="140" cm="1">
        <f t="array" ref="W26">SUMPRODUCT((M26:S26&gt;=$N$8)*(M26:S26 &lt;= $N$9)*(TEXT(M26:S26,"yyyy-mm")=V26)*(M27:S27 = "●"))</f>
        <v>0</v>
      </c>
      <c r="X26" s="140" cm="1">
        <f t="array" ref="X26">SUMPRODUCT((R26:S26&gt;=$N$8)*(R26:S26 &lt;= $N$9)*(TEXT(R26:S26,"yyyy-mm")=V26)*(R27:S27 = "▲"))</f>
        <v>0</v>
      </c>
      <c r="Y26" s="140" cm="1">
        <f t="array" ref="Y26">SUMPRODUCT((M26:S26&gt;=$N$8)*(M26:S26 &lt;= $N$9)*(TEXT(M26:S26,"yyyy-mm")=V26)*(M27:S27 = "★"))</f>
        <v>0</v>
      </c>
      <c r="Z26" s="135"/>
      <c r="AA26" s="135"/>
      <c r="AB26" s="132">
        <v>21</v>
      </c>
      <c r="AC26" s="141">
        <f>AI24+1</f>
        <v>46097</v>
      </c>
      <c r="AD26" s="141">
        <f t="shared" ref="AD26:AI26" si="40">AC26+1</f>
        <v>46098</v>
      </c>
      <c r="AE26" s="141">
        <f t="shared" si="40"/>
        <v>46099</v>
      </c>
      <c r="AF26" s="141">
        <f t="shared" si="40"/>
        <v>46100</v>
      </c>
      <c r="AG26" s="141">
        <f t="shared" si="40"/>
        <v>46101</v>
      </c>
      <c r="AH26" s="142">
        <f t="shared" si="40"/>
        <v>46102</v>
      </c>
      <c r="AI26" s="143">
        <f t="shared" si="40"/>
        <v>46103</v>
      </c>
      <c r="AJ26" s="68">
        <f t="shared" ref="AJ26" si="41">COUNTIF(AC27:AI27,"★")</f>
        <v>0</v>
      </c>
      <c r="AK26" s="68"/>
      <c r="AL26" s="68" t="str">
        <f>TEXT(AC26,"YYYY-MM")</f>
        <v>2026-03</v>
      </c>
      <c r="AM26" s="69" cm="1">
        <f t="array" ref="AM26">SUMPRODUCT((AC26:AI26&gt;=$N$8)*(AC26:AI26 &lt;= $N$9)*(TEXT(AC26:AI26,"yyyy-mm")=AL26)*(AC27:AI27 = "●"))</f>
        <v>0</v>
      </c>
      <c r="AN26" s="69" cm="1">
        <f t="array" ref="AN26">SUMPRODUCT((AH26:AI26&gt;=$N$8)*(AH26:AI26 &lt;= $N$9)*(TEXT(AH26:AI26,"yyyy-mm")=AL26)*(AH27:AI27 = "▲"))</f>
        <v>0</v>
      </c>
      <c r="AO26" s="69" cm="1">
        <f t="array" ref="AO26">SUMPRODUCT((AC26:AI26&gt;=$N$8)*(AC26:AI26 &lt;= $N$9)*(TEXT(AC26:AI26,"yyyy-mm")=AL26)*(AC27:AI27 = "★"))</f>
        <v>0</v>
      </c>
      <c r="AP26" s="68"/>
      <c r="AQ26" s="19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3"/>
    </row>
    <row r="27" spans="1:55" s="8" customFormat="1" ht="19.5" customHeight="1" thickBot="1" x14ac:dyDescent="0.5">
      <c r="A27" s="4">
        <v>4</v>
      </c>
      <c r="B27" s="4">
        <v>17</v>
      </c>
      <c r="C27" s="18">
        <f t="shared" si="1"/>
        <v>46447</v>
      </c>
      <c r="D27" s="18">
        <f t="shared" si="2"/>
        <v>45989</v>
      </c>
      <c r="E27" s="4" t="str">
        <f t="shared" si="0"/>
        <v>2027-03</v>
      </c>
      <c r="F27" s="2">
        <f ca="1">SUMIF($V$109:$W$150,E27,$W$109:$W$150)+SUMIF($AL$58:$AM$99,E27,$AM$58:$AM$99)</f>
        <v>0</v>
      </c>
      <c r="G27" s="2">
        <f ca="1">SUMIF($V$109:$X$150,E27,$X$109:$X$150)+SUMIF($AL$58:$AN$99,E27,$AN$58:$AN$99)</f>
        <v>0</v>
      </c>
      <c r="H27" s="2">
        <f ca="1">SUMIF($V$109:$Y$150,E27,$Y$109:$Y$150)+SUMIF($AL$58:$AO$99,E27,$AO$58:$AO$99)</f>
        <v>0</v>
      </c>
      <c r="I27" s="17">
        <f t="shared" si="3"/>
        <v>0</v>
      </c>
      <c r="J27" s="135"/>
      <c r="K27" s="135" t="str">
        <f t="shared" ref="K27" si="42">IF(U27&gt;=0.285,"OK","NG")</f>
        <v>NG</v>
      </c>
      <c r="L27" s="136"/>
      <c r="M27" s="144"/>
      <c r="N27" s="144"/>
      <c r="O27" s="144"/>
      <c r="P27" s="144"/>
      <c r="Q27" s="144"/>
      <c r="R27" s="145"/>
      <c r="S27" s="146"/>
      <c r="T27" s="135">
        <f t="shared" ref="T27" si="43">COUNTIF(M27:S27,"●")</f>
        <v>0</v>
      </c>
      <c r="U27" s="147">
        <f t="shared" ref="U27" si="44">IF(COUNTA(M27:S27)=0,-1,IF(OR(COUNTIF(M27:S27,"▲")&gt;6,AND(M26&lt;$N$9,$N$9&lt;S26)),0.285,IF(T26+T27=0,0,T27/(T27+T26))))</f>
        <v>-1</v>
      </c>
      <c r="V27" s="135" t="str">
        <f>TEXT(S26,"YYYY-MM")</f>
        <v>2025-11</v>
      </c>
      <c r="W27" s="140" cm="1">
        <f t="array" ref="W27">IF(V27=V26,0,SUMPRODUCT((M26:S26&gt;=$N$8)*(M26:S26 &lt;= $N$9)*(TEXT(M26:S26,"yyyy-mm")=V27)*(M27:S27 = "●")))</f>
        <v>0</v>
      </c>
      <c r="X27" s="140" cm="1">
        <f t="array" ref="X27">IF(V27=V26,0,SUMPRODUCT((M26:S26&gt;=$N$8)*(M26:S26 &lt;= $N$9)*(TEXT(M26:S26,"yyyy-mm")=V27)*(M27:S27 = "▲")))</f>
        <v>0</v>
      </c>
      <c r="Y27" s="140" cm="1">
        <f t="array" ref="Y27">IF(V27=V26,0,SUMPRODUCT((M26:S26&gt;=$N$8)*(M26:S26 &lt;= $N$9)*(TEXT(M26:S26,"yyyy-mm")=V27)*(M27:S27 = "★")))</f>
        <v>0</v>
      </c>
      <c r="Z27" s="135"/>
      <c r="AA27" s="135" t="str">
        <f t="shared" ref="AA27" si="45">IF(AK27&gt;=0.285,"OK","NG")</f>
        <v>NG</v>
      </c>
      <c r="AB27" s="136"/>
      <c r="AC27" s="144"/>
      <c r="AD27" s="144"/>
      <c r="AE27" s="144"/>
      <c r="AF27" s="144"/>
      <c r="AG27" s="144"/>
      <c r="AH27" s="145"/>
      <c r="AI27" s="146"/>
      <c r="AJ27" s="68">
        <f t="shared" ref="AJ27" si="46">COUNTIF(AC27:AI27,"●")</f>
        <v>0</v>
      </c>
      <c r="AK27" s="70">
        <f t="shared" ref="AK27" si="47">IF(COUNTA(AC27:AI27)=0,-1,IF(OR(COUNTIF(AC27:AI27,"▲")&gt;6,AND(AC26&lt;$N$9,$N$9&lt;AI26)),0.285,IF(AJ26+AJ27=0,0,AJ27/(AJ27+AJ26))))</f>
        <v>-1</v>
      </c>
      <c r="AL27" s="68" t="str">
        <f>TEXT(AI26,"YYYY-MM")</f>
        <v>2026-03</v>
      </c>
      <c r="AM27" s="69" cm="1">
        <f t="array" ref="AM27">IF(AL27=AL26,0,SUMPRODUCT((AC26:AI26&gt;=$N$8)*(AC26:AI26 &lt;= $N$9)*(TEXT(AC26:AI26,"yyyy-mm")=AL27)*(AC27:AI27 = "●")))</f>
        <v>0</v>
      </c>
      <c r="AN27" s="69" cm="1">
        <f t="array" ref="AN27">IF(AL27=AL26,0,SUMPRODUCT((AC26:AI26&gt;=$N$8)*(AC26:AI26 &lt;= $N$9)*(TEXT(AC26:AI26,"yyyy-mm")=AL27)*(AC27:AI27 = "▲")))</f>
        <v>0</v>
      </c>
      <c r="AO27" s="69" cm="1">
        <f t="array" ref="AO27">IF(AL27=AL26,0,SUMPRODUCT((AC26:AI26&gt;=$N$8)*(AC26:AI26 &lt;= $N$9)*(TEXT(AC26:AI26,"yyyy-mm")=AL27)*(AC27:AI27 = "★")))</f>
        <v>0</v>
      </c>
      <c r="AP27" s="68"/>
      <c r="AQ27" s="19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3"/>
    </row>
    <row r="28" spans="1:55" s="8" customFormat="1" ht="19.5" customHeight="1" x14ac:dyDescent="0.45">
      <c r="A28" s="4">
        <v>5</v>
      </c>
      <c r="B28" s="4">
        <v>18</v>
      </c>
      <c r="C28" s="18">
        <f t="shared" si="1"/>
        <v>46478</v>
      </c>
      <c r="D28" s="18">
        <f t="shared" si="2"/>
        <v>45989</v>
      </c>
      <c r="E28" s="4" t="str">
        <f t="shared" si="0"/>
        <v>2027-04</v>
      </c>
      <c r="F28" s="2">
        <f ca="1">SUMIF($V$109:$W$150,E28,$W$109:$W$150)+SUMIF($AL$58:$AM$99,E28,$AM$58:$AM$99)</f>
        <v>0</v>
      </c>
      <c r="G28" s="2">
        <f ca="1">SUMIF($V$109:$X$150,E28,$X$109:$X$150)+SUMIF($AL$58:$AN$99,E28,$AN$58:$AN$99)</f>
        <v>0</v>
      </c>
      <c r="H28" s="2">
        <f ca="1">SUMIF($V$109:$Y$150,E28,$Y$109:$Y$150)+SUMIF($AL$58:$AO$99,E28,$AO$58:$AO$99)</f>
        <v>0</v>
      </c>
      <c r="I28" s="17">
        <f t="shared" si="3"/>
        <v>0</v>
      </c>
      <c r="J28" s="135"/>
      <c r="K28" s="135"/>
      <c r="L28" s="132">
        <v>6</v>
      </c>
      <c r="M28" s="141">
        <f>S26+1</f>
        <v>45992</v>
      </c>
      <c r="N28" s="141">
        <f>M28+1</f>
        <v>45993</v>
      </c>
      <c r="O28" s="141">
        <f t="shared" ref="O28:Q28" si="48">N28+1</f>
        <v>45994</v>
      </c>
      <c r="P28" s="141">
        <f t="shared" si="48"/>
        <v>45995</v>
      </c>
      <c r="Q28" s="141">
        <f t="shared" si="48"/>
        <v>45996</v>
      </c>
      <c r="R28" s="142">
        <f>Q28+1</f>
        <v>45997</v>
      </c>
      <c r="S28" s="143">
        <f>R28+1</f>
        <v>45998</v>
      </c>
      <c r="T28" s="135">
        <f t="shared" ref="T28" si="49">COUNTIF(M29:S29,"★")</f>
        <v>0</v>
      </c>
      <c r="U28" s="135"/>
      <c r="V28" s="135" t="str">
        <f>TEXT(M28,"YYYY-MM")</f>
        <v>2025-12</v>
      </c>
      <c r="W28" s="140" cm="1">
        <f t="array" ref="W28">SUMPRODUCT((M28:S28&gt;=$N$8)*(M28:S28 &lt;= $N$9)*(TEXT(M28:S28,"yyyy-mm")=V28)*(M29:S29 = "●"))</f>
        <v>0</v>
      </c>
      <c r="X28" s="140" cm="1">
        <f t="array" ref="X28">SUMPRODUCT((R28:S28&gt;=$N$8)*(R28:S28 &lt;= $N$9)*(TEXT(R28:S28,"yyyy-mm")=V28)*(R29:S29 = "▲"))</f>
        <v>0</v>
      </c>
      <c r="Y28" s="140" cm="1">
        <f t="array" ref="Y28">SUMPRODUCT((M28:S28&gt;=$N$8)*(M28:S28 &lt;= $N$9)*(TEXT(M28:S28,"yyyy-mm")=V28)*(M29:S29 = "★"))</f>
        <v>0</v>
      </c>
      <c r="Z28" s="135"/>
      <c r="AA28" s="135"/>
      <c r="AB28" s="132">
        <v>22</v>
      </c>
      <c r="AC28" s="141">
        <f>AI26+1</f>
        <v>46104</v>
      </c>
      <c r="AD28" s="141">
        <f t="shared" ref="AD28:AI28" si="50">AC28+1</f>
        <v>46105</v>
      </c>
      <c r="AE28" s="141">
        <f t="shared" si="50"/>
        <v>46106</v>
      </c>
      <c r="AF28" s="141">
        <f t="shared" si="50"/>
        <v>46107</v>
      </c>
      <c r="AG28" s="141">
        <f t="shared" si="50"/>
        <v>46108</v>
      </c>
      <c r="AH28" s="142">
        <f t="shared" si="50"/>
        <v>46109</v>
      </c>
      <c r="AI28" s="143">
        <f t="shared" si="50"/>
        <v>46110</v>
      </c>
      <c r="AJ28" s="68">
        <f t="shared" ref="AJ28" si="51">COUNTIF(AC29:AI29,"★")</f>
        <v>0</v>
      </c>
      <c r="AK28" s="68"/>
      <c r="AL28" s="68" t="str">
        <f>TEXT(AC28,"YYYY-MM")</f>
        <v>2026-03</v>
      </c>
      <c r="AM28" s="69" cm="1">
        <f t="array" ref="AM28">SUMPRODUCT((AC28:AI28&gt;=$N$8)*(AC28:AI28 &lt;= $N$9)*(TEXT(AC28:AI28,"yyyy-mm")=AL28)*(AC29:AI29 = "●"))</f>
        <v>0</v>
      </c>
      <c r="AN28" s="69" cm="1">
        <f t="array" ref="AN28">SUMPRODUCT((AH28:AI28&gt;=$N$8)*(AH28:AI28 &lt;= $N$9)*(TEXT(AH28:AI28,"yyyy-mm")=AL28)*(AH29:AI29 = "▲"))</f>
        <v>0</v>
      </c>
      <c r="AO28" s="69" cm="1">
        <f t="array" ref="AO28">SUMPRODUCT((AC28:AI28&gt;=$N$8)*(AC28:AI28 &lt;= $N$9)*(TEXT(AC28:AI28,"yyyy-mm")=AL28)*(AC29:AI29 = "★"))</f>
        <v>0</v>
      </c>
      <c r="AP28" s="68"/>
      <c r="AQ28" s="19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3"/>
    </row>
    <row r="29" spans="1:55" s="8" customFormat="1" ht="19.5" customHeight="1" thickBot="1" x14ac:dyDescent="0.5">
      <c r="A29" s="4">
        <v>1</v>
      </c>
      <c r="B29" s="4">
        <v>19</v>
      </c>
      <c r="C29" s="18">
        <f t="shared" si="1"/>
        <v>46508</v>
      </c>
      <c r="D29" s="18">
        <f t="shared" si="2"/>
        <v>45989</v>
      </c>
      <c r="E29" s="4" t="str">
        <f t="shared" si="0"/>
        <v>2027-05</v>
      </c>
      <c r="F29" s="2">
        <f ca="1">SUMIF($AL$58:$AM$99,E29,$AM$58:$AM$99)+SUMIF($V$109:$W$150,E29,$W$109:$W$150)</f>
        <v>0</v>
      </c>
      <c r="G29" s="2">
        <f ca="1">SUMIF($AL$58:$AN$99,E29,$AN$58:$AN$99)+SUMIF($V$109:$X$150,E29,$X$109:$X$150)</f>
        <v>0</v>
      </c>
      <c r="H29" s="2">
        <f ca="1">SUMIF($AL$58:$AO$99,E29,$AO$58:$AO$99)+SUMIF($V$109:$Y$150,E29,$Y$109:$Y$150)</f>
        <v>0</v>
      </c>
      <c r="I29" s="17">
        <f t="shared" si="3"/>
        <v>0</v>
      </c>
      <c r="J29" s="135"/>
      <c r="K29" s="135" t="str">
        <f t="shared" ref="K29" si="52">IF(U29&gt;=0.285,"OK","NG")</f>
        <v>NG</v>
      </c>
      <c r="L29" s="136"/>
      <c r="M29" s="144"/>
      <c r="N29" s="144"/>
      <c r="O29" s="144"/>
      <c r="P29" s="144"/>
      <c r="Q29" s="144"/>
      <c r="R29" s="145"/>
      <c r="S29" s="146"/>
      <c r="T29" s="135">
        <f t="shared" ref="T29" si="53">COUNTIF(M29:S29,"●")</f>
        <v>0</v>
      </c>
      <c r="U29" s="147">
        <f t="shared" ref="U29" si="54">IF(COUNTA(M29:S29)=0,-1,IF(OR(COUNTIF(M29:S29,"▲")&gt;6,AND(M28&lt;$N$9,$N$9&lt;S28)),0.285,IF(T28+T29=0,0,T29/(T29+T28))))</f>
        <v>-1</v>
      </c>
      <c r="V29" s="135" t="str">
        <f>TEXT(S28,"YYYY-MM")</f>
        <v>2025-12</v>
      </c>
      <c r="W29" s="140" cm="1">
        <f t="array" ref="W29">IF(V29=V28,0,SUMPRODUCT((M28:S28&gt;=$N$8)*(M28:S28 &lt;= $N$9)*(TEXT(M28:S28,"yyyy-mm")=V29)*(M29:S29 = "●")))</f>
        <v>0</v>
      </c>
      <c r="X29" s="140" cm="1">
        <f t="array" ref="X29">IF(V29=V28,0,SUMPRODUCT((M28:S28&gt;=$N$8)*(M28:S28 &lt;= $N$9)*(TEXT(M28:S28,"yyyy-mm")=V29)*(M29:S29 = "▲")))</f>
        <v>0</v>
      </c>
      <c r="Y29" s="140" cm="1">
        <f t="array" ref="Y29">IF(V29=V28,0,SUMPRODUCT((M28:S28&gt;=$N$8)*(M28:S28 &lt;= $N$9)*(TEXT(M28:S28,"yyyy-mm")=V29)*(M29:S29 = "★")))</f>
        <v>0</v>
      </c>
      <c r="Z29" s="135"/>
      <c r="AA29" s="135" t="str">
        <f t="shared" ref="AA29" si="55">IF(AK29&gt;=0.285,"OK","NG")</f>
        <v>NG</v>
      </c>
      <c r="AB29" s="136"/>
      <c r="AC29" s="144"/>
      <c r="AD29" s="144"/>
      <c r="AE29" s="144"/>
      <c r="AF29" s="144"/>
      <c r="AG29" s="144"/>
      <c r="AH29" s="145"/>
      <c r="AI29" s="146"/>
      <c r="AJ29" s="68">
        <f t="shared" ref="AJ29" si="56">COUNTIF(AC29:AI29,"●")</f>
        <v>0</v>
      </c>
      <c r="AK29" s="70">
        <f t="shared" ref="AK29" si="57">IF(COUNTA(AC29:AI29)=0,-1,IF(OR(COUNTIF(AC29:AI29,"▲")&gt;6,AND(AC28&lt;$N$9,$N$9&lt;AI28)),0.285,IF(AJ28+AJ29=0,0,AJ29/(AJ29+AJ28))))</f>
        <v>-1</v>
      </c>
      <c r="AL29" s="68" t="str">
        <f>TEXT(AI28,"YYYY-MM")</f>
        <v>2026-03</v>
      </c>
      <c r="AM29" s="69" cm="1">
        <f t="array" ref="AM29">IF(AL29=AL28,0,SUMPRODUCT((AC28:AI28&gt;=$N$8)*(AC28:AI28 &lt;= $N$9)*(TEXT(AC28:AI28,"yyyy-mm")=AL29)*(AC29:AI29 = "●")))</f>
        <v>0</v>
      </c>
      <c r="AN29" s="69" cm="1">
        <f t="array" ref="AN29">IF(AL29=AL28,0,SUMPRODUCT((AC28:AI28&gt;=$N$8)*(AC28:AI28 &lt;= $N$9)*(TEXT(AC28:AI28,"yyyy-mm")=AL29)*(AC29:AI29 = "▲")))</f>
        <v>0</v>
      </c>
      <c r="AO29" s="69" cm="1">
        <f t="array" ref="AO29">IF(AL29=AL28,0,SUMPRODUCT((AC28:AI28&gt;=$N$8)*(AC28:AI28 &lt;= $N$9)*(TEXT(AC28:AI28,"yyyy-mm")=AL29)*(AC29:AI29 = "★")))</f>
        <v>0</v>
      </c>
      <c r="AP29" s="68"/>
      <c r="AQ29" s="19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3"/>
    </row>
    <row r="30" spans="1:55" s="8" customFormat="1" ht="19.5" customHeight="1" x14ac:dyDescent="0.45">
      <c r="A30" s="4">
        <v>2</v>
      </c>
      <c r="B30" s="4">
        <v>20</v>
      </c>
      <c r="C30" s="18">
        <f t="shared" si="1"/>
        <v>46539</v>
      </c>
      <c r="D30" s="18">
        <f t="shared" si="2"/>
        <v>45989</v>
      </c>
      <c r="E30" s="4" t="str">
        <f t="shared" si="0"/>
        <v>2027-06</v>
      </c>
      <c r="F30" s="2">
        <f ca="1">SUMIF($V$109:$W$150,E30,$W$109:$W$150)</f>
        <v>0</v>
      </c>
      <c r="G30" s="2">
        <f ca="1">SUMIF($V$109:$X$150,E30,$X$109:$X$150)</f>
        <v>0</v>
      </c>
      <c r="H30" s="2">
        <f ca="1">SUMIF($V$109:$Y$150,E30,$Y$109:$Y$150)</f>
        <v>0</v>
      </c>
      <c r="I30" s="17">
        <f t="shared" si="3"/>
        <v>0</v>
      </c>
      <c r="J30" s="135"/>
      <c r="K30" s="135"/>
      <c r="L30" s="132">
        <v>7</v>
      </c>
      <c r="M30" s="141">
        <f>S28+1</f>
        <v>45999</v>
      </c>
      <c r="N30" s="141">
        <f>M30+1</f>
        <v>46000</v>
      </c>
      <c r="O30" s="141">
        <f t="shared" ref="O30:Q30" si="58">N30+1</f>
        <v>46001</v>
      </c>
      <c r="P30" s="141">
        <f t="shared" si="58"/>
        <v>46002</v>
      </c>
      <c r="Q30" s="141">
        <f t="shared" si="58"/>
        <v>46003</v>
      </c>
      <c r="R30" s="142">
        <f>Q30+1</f>
        <v>46004</v>
      </c>
      <c r="S30" s="143">
        <f>R30+1</f>
        <v>46005</v>
      </c>
      <c r="T30" s="135">
        <f t="shared" ref="T30" si="59">COUNTIF(M31:S31,"★")</f>
        <v>0</v>
      </c>
      <c r="U30" s="135"/>
      <c r="V30" s="135" t="str">
        <f>TEXT(M30,"YYYY-MM")</f>
        <v>2025-12</v>
      </c>
      <c r="W30" s="140" cm="1">
        <f t="array" ref="W30">SUMPRODUCT((M30:S30&gt;=$N$8)*(M30:S30 &lt;= $N$9)*(TEXT(M30:S30,"yyyy-mm")=V30)*(M31:S31 = "●"))</f>
        <v>0</v>
      </c>
      <c r="X30" s="140" cm="1">
        <f t="array" ref="X30">SUMPRODUCT((R30:S30&gt;=$N$8)*(R30:S30 &lt;= $N$9)*(TEXT(R30:S30,"yyyy-mm")=V30)*(R31:S31 = "▲"))</f>
        <v>0</v>
      </c>
      <c r="Y30" s="140" cm="1">
        <f t="array" ref="Y30">SUMPRODUCT((M30:S30&gt;=$N$8)*(M30:S30 &lt;= $N$9)*(TEXT(M30:S30,"yyyy-mm")=V30)*(M31:S31 = "★"))</f>
        <v>0</v>
      </c>
      <c r="Z30" s="135"/>
      <c r="AA30" s="135"/>
      <c r="AB30" s="132">
        <v>23</v>
      </c>
      <c r="AC30" s="141">
        <f>AI28+1</f>
        <v>46111</v>
      </c>
      <c r="AD30" s="141">
        <f t="shared" ref="AD30:AI30" si="60">AC30+1</f>
        <v>46112</v>
      </c>
      <c r="AE30" s="141">
        <f t="shared" si="60"/>
        <v>46113</v>
      </c>
      <c r="AF30" s="141">
        <f t="shared" si="60"/>
        <v>46114</v>
      </c>
      <c r="AG30" s="141">
        <f t="shared" si="60"/>
        <v>46115</v>
      </c>
      <c r="AH30" s="142">
        <f t="shared" si="60"/>
        <v>46116</v>
      </c>
      <c r="AI30" s="143">
        <f t="shared" si="60"/>
        <v>46117</v>
      </c>
      <c r="AJ30" s="68">
        <f t="shared" ref="AJ30" si="61">COUNTIF(AC31:AI31,"★")</f>
        <v>0</v>
      </c>
      <c r="AK30" s="68"/>
      <c r="AL30" s="68" t="str">
        <f>TEXT(AC30,"YYYY-MM")</f>
        <v>2026-03</v>
      </c>
      <c r="AM30" s="69" cm="1">
        <f t="array" ref="AM30">SUMPRODUCT((AC30:AI30&gt;=$N$8)*(AC30:AI30 &lt;= $N$9)*(TEXT(AC30:AI30,"yyyy-mm")=AL30)*(AC31:AI31 = "●"))</f>
        <v>0</v>
      </c>
      <c r="AN30" s="69" cm="1">
        <f t="array" ref="AN30">SUMPRODUCT((AH30:AI30&gt;=$N$8)*(AH30:AI30 &lt;= $N$9)*(TEXT(AH30:AI30,"yyyy-mm")=AL30)*(AH31:AI31 = "▲"))</f>
        <v>0</v>
      </c>
      <c r="AO30" s="69" cm="1">
        <f t="array" ref="AO30">SUMPRODUCT((AC30:AI30&gt;=$N$8)*(AC30:AI30 &lt;= $N$9)*(TEXT(AC30:AI30,"yyyy-mm")=AL30)*(AC31:AI31 = "★"))</f>
        <v>0</v>
      </c>
      <c r="AP30" s="68"/>
      <c r="AQ30" s="19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3"/>
    </row>
    <row r="31" spans="1:55" s="8" customFormat="1" ht="19.5" customHeight="1" thickBot="1" x14ac:dyDescent="0.5">
      <c r="A31" s="4">
        <v>3</v>
      </c>
      <c r="B31" s="4">
        <v>21</v>
      </c>
      <c r="C31" s="18">
        <f t="shared" si="1"/>
        <v>46569</v>
      </c>
      <c r="D31" s="18">
        <f t="shared" si="2"/>
        <v>45989</v>
      </c>
      <c r="E31" s="4" t="str">
        <f t="shared" si="0"/>
        <v>2027-07</v>
      </c>
      <c r="F31" s="2">
        <f ca="1">SUMIF($V$109:$W$150,E31,$W$109:$W$150)</f>
        <v>0</v>
      </c>
      <c r="G31" s="2">
        <f ca="1">SUMIF($V$109:$X$150,E31,$X$109:$X$150)</f>
        <v>0</v>
      </c>
      <c r="H31" s="2">
        <f ca="1">SUMIF($V$109:$Y$150,E31,$Y$109:$Y$150)</f>
        <v>0</v>
      </c>
      <c r="I31" s="17">
        <f t="shared" si="3"/>
        <v>0</v>
      </c>
      <c r="J31" s="135"/>
      <c r="K31" s="135" t="str">
        <f t="shared" ref="K31" si="62">IF(U31&gt;=0.285,"OK","NG")</f>
        <v>NG</v>
      </c>
      <c r="L31" s="136"/>
      <c r="M31" s="144"/>
      <c r="N31" s="144"/>
      <c r="O31" s="144"/>
      <c r="P31" s="144"/>
      <c r="Q31" s="144"/>
      <c r="R31" s="145"/>
      <c r="S31" s="146"/>
      <c r="T31" s="135">
        <f t="shared" ref="T31" si="63">COUNTIF(M31:S31,"●")</f>
        <v>0</v>
      </c>
      <c r="U31" s="147">
        <f t="shared" ref="U31" si="64">IF(COUNTA(M31:S31)=0,-1,IF(OR(COUNTIF(M31:S31,"▲")&gt;6,AND(M30&lt;$N$9,$N$9&lt;S30)),0.285,IF(T30+T31=0,0,T31/(T31+T30))))</f>
        <v>-1</v>
      </c>
      <c r="V31" s="135" t="str">
        <f>TEXT(S30,"YYYY-MM")</f>
        <v>2025-12</v>
      </c>
      <c r="W31" s="140" cm="1">
        <f t="array" ref="W31">IF(V31=V30,0,SUMPRODUCT((M30:S30&gt;=$N$8)*(M30:S30 &lt;= $N$9)*(TEXT(M30:S30,"yyyy-mm")=V31)*(M31:S31 = "●")))</f>
        <v>0</v>
      </c>
      <c r="X31" s="140" cm="1">
        <f t="array" ref="X31">IF(V31=V30,0,SUMPRODUCT((M30:S30&gt;=$N$8)*(M30:S30 &lt;= $N$9)*(TEXT(M30:S30,"yyyy-mm")=V31)*(M31:S31 = "▲")))</f>
        <v>0</v>
      </c>
      <c r="Y31" s="140" cm="1">
        <f t="array" ref="Y31">IF(V31=V30,0,SUMPRODUCT((M30:S30&gt;=$N$8)*(M30:S30 &lt;= $N$9)*(TEXT(M30:S30,"yyyy-mm")=V31)*(M31:S31 = "★")))</f>
        <v>0</v>
      </c>
      <c r="Z31" s="135"/>
      <c r="AA31" s="135" t="str">
        <f t="shared" ref="AA31" si="65">IF(AK31&gt;=0.285,"OK","NG")</f>
        <v>NG</v>
      </c>
      <c r="AB31" s="136"/>
      <c r="AC31" s="144"/>
      <c r="AD31" s="144"/>
      <c r="AE31" s="144"/>
      <c r="AF31" s="144"/>
      <c r="AG31" s="144"/>
      <c r="AH31" s="145"/>
      <c r="AI31" s="146"/>
      <c r="AJ31" s="68">
        <f t="shared" ref="AJ31" si="66">COUNTIF(AC31:AI31,"●")</f>
        <v>0</v>
      </c>
      <c r="AK31" s="70">
        <f t="shared" ref="AK31" si="67">IF(COUNTA(AC31:AI31)=0,-1,IF(OR(COUNTIF(AC31:AI31,"▲")&gt;6,AND(AC30&lt;$N$9,$N$9&lt;AI30)),0.285,IF(AJ30+AJ31=0,0,AJ31/(AJ31+AJ30))))</f>
        <v>-1</v>
      </c>
      <c r="AL31" s="68" t="str">
        <f>TEXT(AI30,"YYYY-MM")</f>
        <v>2026-04</v>
      </c>
      <c r="AM31" s="69" cm="1">
        <f t="array" ref="AM31">IF(AL31=AL30,0,SUMPRODUCT((AC30:AI30&gt;=$N$8)*(AC30:AI30 &lt;= $N$9)*(TEXT(AC30:AI30,"yyyy-mm")=AL31)*(AC31:AI31 = "●")))</f>
        <v>0</v>
      </c>
      <c r="AN31" s="69" cm="1">
        <f t="array" ref="AN31">IF(AL31=AL30,0,SUMPRODUCT((AC30:AI30&gt;=$N$8)*(AC30:AI30 &lt;= $N$9)*(TEXT(AC30:AI30,"yyyy-mm")=AL31)*(AC31:AI31 = "▲")))</f>
        <v>0</v>
      </c>
      <c r="AO31" s="69" cm="1">
        <f t="array" ref="AO31">IF(AL31=AL30,0,SUMPRODUCT((AC30:AI30&gt;=$N$8)*(AC30:AI30 &lt;= $N$9)*(TEXT(AC30:AI30,"yyyy-mm")=AL31)*(AC31:AI31 = "★")))</f>
        <v>0</v>
      </c>
      <c r="AP31" s="68"/>
      <c r="AQ31" s="19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3"/>
    </row>
    <row r="32" spans="1:55" s="8" customFormat="1" ht="19.5" customHeight="1" x14ac:dyDescent="0.45">
      <c r="A32" s="4">
        <v>4</v>
      </c>
      <c r="B32" s="4">
        <v>22</v>
      </c>
      <c r="C32" s="18">
        <f t="shared" si="1"/>
        <v>46600</v>
      </c>
      <c r="D32" s="18">
        <f t="shared" si="2"/>
        <v>45989</v>
      </c>
      <c r="E32" s="4" t="str">
        <f t="shared" si="0"/>
        <v>2027-08</v>
      </c>
      <c r="F32" s="2">
        <f ca="1">SUMIF($V$109:$W$150,E32,$W$109:$W$150)+SUMIF($AL$109:$AM$150,E32,$AM$109:$AM$150)</f>
        <v>0</v>
      </c>
      <c r="G32" s="2">
        <f ca="1">SUMIF($V$109:$X$150,E32,$X$109:$X$150)+SUMIF($AL$109:$AN$150,E32,$AN$109:$AN$150)</f>
        <v>0</v>
      </c>
      <c r="H32" s="2">
        <f ca="1">SUMIF($V$109:$Y$150,E32,$Y$109:$Y$150)+SUMIF($AL$109:$AO$150,E32,$AO$109:$AO$150)</f>
        <v>0</v>
      </c>
      <c r="I32" s="17">
        <f t="shared" si="3"/>
        <v>0</v>
      </c>
      <c r="J32" s="135"/>
      <c r="K32" s="135"/>
      <c r="L32" s="132">
        <v>8</v>
      </c>
      <c r="M32" s="141">
        <f>S30+1</f>
        <v>46006</v>
      </c>
      <c r="N32" s="141">
        <f>M32+1</f>
        <v>46007</v>
      </c>
      <c r="O32" s="141">
        <f t="shared" ref="O32:Q32" si="68">N32+1</f>
        <v>46008</v>
      </c>
      <c r="P32" s="141">
        <f t="shared" si="68"/>
        <v>46009</v>
      </c>
      <c r="Q32" s="141">
        <f t="shared" si="68"/>
        <v>46010</v>
      </c>
      <c r="R32" s="142">
        <f>Q32+1</f>
        <v>46011</v>
      </c>
      <c r="S32" s="143">
        <f>R32+1</f>
        <v>46012</v>
      </c>
      <c r="T32" s="135">
        <f t="shared" ref="T32" si="69">COUNTIF(M33:S33,"★")</f>
        <v>0</v>
      </c>
      <c r="U32" s="135"/>
      <c r="V32" s="135" t="str">
        <f>TEXT(M32,"YYYY-MM")</f>
        <v>2025-12</v>
      </c>
      <c r="W32" s="140" cm="1">
        <f t="array" ref="W32">SUMPRODUCT((M32:S32&gt;=$N$8)*(M32:S32 &lt;= $N$9)*(TEXT(M32:S32,"yyyy-mm")=V32)*(M33:S33 = "●"))</f>
        <v>0</v>
      </c>
      <c r="X32" s="140" cm="1">
        <f t="array" ref="X32">SUMPRODUCT((R32:S32&gt;=$N$8)*(R32:S32 &lt;= $N$9)*(TEXT(R32:S32,"yyyy-mm")=V32)*(R33:S33 = "▲"))</f>
        <v>0</v>
      </c>
      <c r="Y32" s="140" cm="1">
        <f t="array" ref="Y32">SUMPRODUCT((M32:S32&gt;=$N$8)*(M32:S32 &lt;= $N$9)*(TEXT(M32:S32,"yyyy-mm")=V32)*(M33:S33 = "★"))</f>
        <v>0</v>
      </c>
      <c r="Z32" s="135"/>
      <c r="AA32" s="135"/>
      <c r="AB32" s="132">
        <v>24</v>
      </c>
      <c r="AC32" s="141">
        <f>AI30+1</f>
        <v>46118</v>
      </c>
      <c r="AD32" s="141">
        <f t="shared" ref="AD32:AI32" si="70">AC32+1</f>
        <v>46119</v>
      </c>
      <c r="AE32" s="141">
        <f t="shared" si="70"/>
        <v>46120</v>
      </c>
      <c r="AF32" s="141">
        <f t="shared" si="70"/>
        <v>46121</v>
      </c>
      <c r="AG32" s="141">
        <f t="shared" si="70"/>
        <v>46122</v>
      </c>
      <c r="AH32" s="142">
        <f t="shared" si="70"/>
        <v>46123</v>
      </c>
      <c r="AI32" s="143">
        <f t="shared" si="70"/>
        <v>46124</v>
      </c>
      <c r="AJ32" s="68">
        <f t="shared" ref="AJ32" si="71">COUNTIF(AC33:AI33,"★")</f>
        <v>0</v>
      </c>
      <c r="AK32" s="68"/>
      <c r="AL32" s="68" t="str">
        <f>TEXT(AC32,"YYYY-MM")</f>
        <v>2026-04</v>
      </c>
      <c r="AM32" s="69" cm="1">
        <f t="array" ref="AM32">SUMPRODUCT((AC32:AI32&gt;=$N$8)*(AC32:AI32 &lt;= $N$9)*(TEXT(AC32:AI32,"yyyy-mm")=AL32)*(AC33:AI33 = "●"))</f>
        <v>0</v>
      </c>
      <c r="AN32" s="69" cm="1">
        <f t="array" ref="AN32">SUMPRODUCT((AH32:AI32&gt;=$N$8)*(AH32:AI32 &lt;= $N$9)*(TEXT(AH32:AI32,"yyyy-mm")=AL32)*(AH33:AI33 = "▲"))</f>
        <v>0</v>
      </c>
      <c r="AO32" s="69" cm="1">
        <f t="array" ref="AO32">SUMPRODUCT((AC32:AI32&gt;=$N$8)*(AC32:AI32 &lt;= $N$9)*(TEXT(AC32:AI32,"yyyy-mm")=AL32)*(AC33:AI33 = "★"))</f>
        <v>0</v>
      </c>
      <c r="AP32" s="68"/>
      <c r="AQ32" s="19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3"/>
    </row>
    <row r="33" spans="1:55" s="8" customFormat="1" ht="19.5" customHeight="1" thickBot="1" x14ac:dyDescent="0.5">
      <c r="A33" s="4">
        <v>5</v>
      </c>
      <c r="B33" s="4">
        <v>23</v>
      </c>
      <c r="C33" s="18">
        <f t="shared" si="1"/>
        <v>46631</v>
      </c>
      <c r="D33" s="18">
        <f t="shared" si="2"/>
        <v>45989</v>
      </c>
      <c r="E33" s="4" t="str">
        <f t="shared" si="0"/>
        <v>2027-09</v>
      </c>
      <c r="F33" s="2">
        <f ca="1">SUMIF($V$109:$W$150,E33,$W$109:$W$150)+SUMIF($AL$109:$AM$150,E33,$AM$109:$AM$150)</f>
        <v>0</v>
      </c>
      <c r="G33" s="2">
        <f ca="1">SUMIF($V$109:$X$150,E33,$X$109:$X$150)+SUMIF($AL$109:$AN$150,E33,$AN$109:$AN$150)</f>
        <v>0</v>
      </c>
      <c r="H33" s="2">
        <f ca="1">SUMIF($V$109:$Y$150,E33,$Y$109:$Y$150)+SUMIF($AL$109:$AO$150,E33,$AO$109:$AO$150)</f>
        <v>0</v>
      </c>
      <c r="I33" s="17">
        <f t="shared" si="3"/>
        <v>0</v>
      </c>
      <c r="J33" s="135"/>
      <c r="K33" s="135" t="str">
        <f t="shared" ref="K33" si="72">IF(U33&gt;=0.285,"OK","NG")</f>
        <v>NG</v>
      </c>
      <c r="L33" s="136"/>
      <c r="M33" s="144"/>
      <c r="N33" s="144"/>
      <c r="O33" s="144"/>
      <c r="P33" s="144"/>
      <c r="Q33" s="144"/>
      <c r="R33" s="145"/>
      <c r="S33" s="146"/>
      <c r="T33" s="135">
        <f t="shared" ref="T33" si="73">COUNTIF(M33:S33,"●")</f>
        <v>0</v>
      </c>
      <c r="U33" s="147">
        <f t="shared" ref="U33" si="74">IF(COUNTA(M33:S33)=0,-1,IF(OR(COUNTIF(M33:S33,"▲")&gt;6,AND(M32&lt;$N$9,$N$9&lt;S32)),0.285,IF(T32+T33=0,0,T33/(T33+T32))))</f>
        <v>-1</v>
      </c>
      <c r="V33" s="135" t="str">
        <f>TEXT(S32,"YYYY-MM")</f>
        <v>2025-12</v>
      </c>
      <c r="W33" s="140" cm="1">
        <f t="array" ref="W33">IF(V33=V32,0,SUMPRODUCT((M32:S32&gt;=$N$8)*(M32:S32 &lt;= $N$9)*(TEXT(M32:S32,"yyyy-mm")=V33)*(M33:S33 = "●")))</f>
        <v>0</v>
      </c>
      <c r="X33" s="140" cm="1">
        <f t="array" ref="X33">IF(V33=V32,0,SUMPRODUCT((M32:S32&gt;=$N$8)*(M32:S32 &lt;= $N$9)*(TEXT(M32:S32,"yyyy-mm")=V33)*(M33:S33 = "▲")))</f>
        <v>0</v>
      </c>
      <c r="Y33" s="140" cm="1">
        <f t="array" ref="Y33">IF(V33=V32,0,SUMPRODUCT((M32:S32&gt;=$N$8)*(M32:S32 &lt;= $N$9)*(TEXT(M32:S32,"yyyy-mm")=V33)*(M33:S33 = "★")))</f>
        <v>0</v>
      </c>
      <c r="Z33" s="135"/>
      <c r="AA33" s="135" t="str">
        <f t="shared" ref="AA33" si="75">IF(AK33&gt;=0.285,"OK","NG")</f>
        <v>NG</v>
      </c>
      <c r="AB33" s="136"/>
      <c r="AC33" s="144"/>
      <c r="AD33" s="144"/>
      <c r="AE33" s="144"/>
      <c r="AF33" s="144"/>
      <c r="AG33" s="144"/>
      <c r="AH33" s="145"/>
      <c r="AI33" s="146"/>
      <c r="AJ33" s="68">
        <f t="shared" ref="AJ33" si="76">COUNTIF(AC33:AI33,"●")</f>
        <v>0</v>
      </c>
      <c r="AK33" s="70">
        <f t="shared" ref="AK33" si="77">IF(COUNTA(AC33:AI33)=0,-1,IF(OR(COUNTIF(AC33:AI33,"▲")&gt;6,AND(AC32&lt;$N$9,$N$9&lt;AI32)),0.285,IF(AJ32+AJ33=0,0,AJ33/(AJ33+AJ32))))</f>
        <v>-1</v>
      </c>
      <c r="AL33" s="68" t="str">
        <f>TEXT(AI32,"YYYY-MM")</f>
        <v>2026-04</v>
      </c>
      <c r="AM33" s="69" cm="1">
        <f t="array" ref="AM33">IF(AL33=AL32,0,SUMPRODUCT((AC32:AI32&gt;=$N$8)*(AC32:AI32 &lt;= $N$9)*(TEXT(AC32:AI32,"yyyy-mm")=AL33)*(AC33:AI33 = "●")))</f>
        <v>0</v>
      </c>
      <c r="AN33" s="69" cm="1">
        <f t="array" ref="AN33">IF(AL33=AL32,0,SUMPRODUCT((AC32:AI32&gt;=$N$8)*(AC32:AI32 &lt;= $N$9)*(TEXT(AC32:AI32,"yyyy-mm")=AL33)*(AC33:AI33 = "▲")))</f>
        <v>0</v>
      </c>
      <c r="AO33" s="69" cm="1">
        <f t="array" ref="AO33">IF(AL33=AL32,0,SUMPRODUCT((AC32:AI32&gt;=$N$8)*(AC32:AI32 &lt;= $N$9)*(TEXT(AC32:AI32,"yyyy-mm")=AL33)*(AC33:AI33 = "★")))</f>
        <v>0</v>
      </c>
      <c r="AP33" s="68"/>
      <c r="AQ33" s="19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3"/>
    </row>
    <row r="34" spans="1:55" s="8" customFormat="1" ht="19.5" customHeight="1" x14ac:dyDescent="0.45">
      <c r="A34" s="4">
        <v>1</v>
      </c>
      <c r="B34" s="4">
        <v>24</v>
      </c>
      <c r="C34" s="18">
        <f t="shared" si="1"/>
        <v>46661</v>
      </c>
      <c r="D34" s="18">
        <f t="shared" si="2"/>
        <v>45989</v>
      </c>
      <c r="E34" s="4" t="str">
        <f t="shared" si="0"/>
        <v>2027-10</v>
      </c>
      <c r="F34" s="2">
        <f ca="1">SUMIF($V$109:$W$150,E34,$W$109:$W$150)+SUMIF($AL$109:$AM$150,E34,$AM$109:$AM$150)</f>
        <v>0</v>
      </c>
      <c r="G34" s="2">
        <f ca="1">SUMIF($V$109:$X$150,E34,$X$109:$X$150)+SUMIF($AL$109:$AN$150,E34,$AN$109:$AN$150)</f>
        <v>0</v>
      </c>
      <c r="H34" s="2">
        <f ca="1">SUMIF($V$109:$Y$150,E34,$Y$109:$Y$150)+SUMIF($AL$109:$AO$150,E34,$AO$109:$AO$150)</f>
        <v>0</v>
      </c>
      <c r="I34" s="17">
        <f t="shared" si="3"/>
        <v>0</v>
      </c>
      <c r="J34" s="135"/>
      <c r="K34" s="135"/>
      <c r="L34" s="132">
        <v>9</v>
      </c>
      <c r="M34" s="141">
        <f>S32+1</f>
        <v>46013</v>
      </c>
      <c r="N34" s="141">
        <f>M34+1</f>
        <v>46014</v>
      </c>
      <c r="O34" s="141">
        <f t="shared" ref="O34:Q34" si="78">N34+1</f>
        <v>46015</v>
      </c>
      <c r="P34" s="141">
        <f t="shared" si="78"/>
        <v>46016</v>
      </c>
      <c r="Q34" s="141">
        <f t="shared" si="78"/>
        <v>46017</v>
      </c>
      <c r="R34" s="142">
        <f>Q34+1</f>
        <v>46018</v>
      </c>
      <c r="S34" s="143">
        <f>R34+1</f>
        <v>46019</v>
      </c>
      <c r="T34" s="135">
        <f t="shared" ref="T34" si="79">COUNTIF(M35:S35,"★")</f>
        <v>0</v>
      </c>
      <c r="U34" s="135"/>
      <c r="V34" s="135" t="str">
        <f>TEXT(M34,"YYYY-MM")</f>
        <v>2025-12</v>
      </c>
      <c r="W34" s="140" cm="1">
        <f t="array" ref="W34">SUMPRODUCT((M34:S34&gt;=$N$8)*(M34:S34 &lt;= $N$9)*(TEXT(M34:S34,"yyyy-mm")=V34)*(M35:S35 = "●"))</f>
        <v>0</v>
      </c>
      <c r="X34" s="140" cm="1">
        <f t="array" ref="X34">SUMPRODUCT((R34:S34&gt;=$N$8)*(R34:S34 &lt;= $N$9)*(TEXT(R34:S34,"yyyy-mm")=V34)*(R35:S35 = "▲"))</f>
        <v>0</v>
      </c>
      <c r="Y34" s="140" cm="1">
        <f t="array" ref="Y34">SUMPRODUCT((M34:S34&gt;=$N$8)*(M34:S34 &lt;= $N$9)*(TEXT(M34:S34,"yyyy-mm")=V34)*(M35:S35 = "★"))</f>
        <v>0</v>
      </c>
      <c r="Z34" s="135"/>
      <c r="AA34" s="135"/>
      <c r="AB34" s="132">
        <v>25</v>
      </c>
      <c r="AC34" s="141">
        <f>AI32+1</f>
        <v>46125</v>
      </c>
      <c r="AD34" s="141">
        <f t="shared" ref="AD34:AI34" si="80">AC34+1</f>
        <v>46126</v>
      </c>
      <c r="AE34" s="141">
        <f t="shared" si="80"/>
        <v>46127</v>
      </c>
      <c r="AF34" s="141">
        <f t="shared" si="80"/>
        <v>46128</v>
      </c>
      <c r="AG34" s="141">
        <f t="shared" si="80"/>
        <v>46129</v>
      </c>
      <c r="AH34" s="142">
        <f t="shared" si="80"/>
        <v>46130</v>
      </c>
      <c r="AI34" s="143">
        <f t="shared" si="80"/>
        <v>46131</v>
      </c>
      <c r="AJ34" s="68">
        <f t="shared" ref="AJ34" si="81">COUNTIF(AC35:AI35,"★")</f>
        <v>0</v>
      </c>
      <c r="AK34" s="68"/>
      <c r="AL34" s="68" t="str">
        <f>TEXT(AC34,"YYYY-MM")</f>
        <v>2026-04</v>
      </c>
      <c r="AM34" s="69" cm="1">
        <f t="array" ref="AM34">SUMPRODUCT((AC34:AI34&gt;=$N$8)*(AC34:AI34 &lt;= $N$9)*(TEXT(AC34:AI34,"yyyy-mm")=AL34)*(AC35:AI35 = "●"))</f>
        <v>0</v>
      </c>
      <c r="AN34" s="69" cm="1">
        <f t="array" ref="AN34">SUMPRODUCT((AH34:AI34&gt;=$N$8)*(AH34:AI34 &lt;= $N$9)*(TEXT(AH34:AI34,"yyyy-mm")=AL34)*(AH35:AI35 = "▲"))</f>
        <v>0</v>
      </c>
      <c r="AO34" s="69" cm="1">
        <f t="array" ref="AO34">SUMPRODUCT((AC34:AI34&gt;=$N$8)*(AC34:AI34 &lt;= $N$9)*(TEXT(AC34:AI34,"yyyy-mm")=AL34)*(AC35:AI35 = "★"))</f>
        <v>0</v>
      </c>
      <c r="AP34" s="68"/>
      <c r="AQ34" s="19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3"/>
    </row>
    <row r="35" spans="1:55" s="8" customFormat="1" ht="19.5" customHeight="1" thickBot="1" x14ac:dyDescent="0.5">
      <c r="A35" s="4">
        <v>2</v>
      </c>
      <c r="B35" s="4">
        <v>25</v>
      </c>
      <c r="C35" s="18">
        <f t="shared" si="1"/>
        <v>46692</v>
      </c>
      <c r="D35" s="18">
        <f t="shared" si="2"/>
        <v>45989</v>
      </c>
      <c r="E35" s="4" t="str">
        <f t="shared" si="0"/>
        <v>2027-11</v>
      </c>
      <c r="F35" s="2">
        <f ca="1">SUMIF($AL$109:$AM$150,E35,$AM$109:$AM$150)</f>
        <v>0</v>
      </c>
      <c r="G35" s="2">
        <f ca="1">SUMIF($AL$109:$AN$150,E35,$AN$109:$AN$150)</f>
        <v>0</v>
      </c>
      <c r="H35" s="2">
        <f ca="1">SUMIF($AL$109:$AO$150,E35,$AO$109:$AO$150)</f>
        <v>0</v>
      </c>
      <c r="I35" s="17">
        <f t="shared" si="3"/>
        <v>0</v>
      </c>
      <c r="J35" s="135"/>
      <c r="K35" s="135" t="str">
        <f t="shared" ref="K35" si="82">IF(U35&gt;=0.285,"OK","NG")</f>
        <v>NG</v>
      </c>
      <c r="L35" s="136"/>
      <c r="M35" s="144"/>
      <c r="N35" s="144"/>
      <c r="O35" s="144"/>
      <c r="P35" s="144"/>
      <c r="Q35" s="144"/>
      <c r="R35" s="145"/>
      <c r="S35" s="146"/>
      <c r="T35" s="135">
        <f t="shared" ref="T35" si="83">COUNTIF(M35:S35,"●")</f>
        <v>0</v>
      </c>
      <c r="U35" s="147">
        <f t="shared" ref="U35" si="84">IF(COUNTA(M35:S35)=0,-1,IF(OR(COUNTIF(M35:S35,"▲")&gt;6,AND(M34&lt;$N$9,$N$9&lt;S34)),0.285,IF(T34+T35=0,0,T35/(T35+T34))))</f>
        <v>-1</v>
      </c>
      <c r="V35" s="135" t="str">
        <f>TEXT(S34,"YYYY-MM")</f>
        <v>2025-12</v>
      </c>
      <c r="W35" s="140" cm="1">
        <f t="array" ref="W35">IF(V35=V34,0,SUMPRODUCT((M34:S34&gt;=$N$8)*(M34:S34 &lt;= $N$9)*(TEXT(M34:S34,"yyyy-mm")=V35)*(M35:S35 = "●")))</f>
        <v>0</v>
      </c>
      <c r="X35" s="140" cm="1">
        <f t="array" ref="X35">IF(V35=V34,0,SUMPRODUCT((M34:S34&gt;=$N$8)*(M34:S34 &lt;= $N$9)*(TEXT(M34:S34,"yyyy-mm")=V35)*(M35:S35 = "▲")))</f>
        <v>0</v>
      </c>
      <c r="Y35" s="140" cm="1">
        <f t="array" ref="Y35">IF(V35=V34,0,SUMPRODUCT((M34:S34&gt;=$N$8)*(M34:S34 &lt;= $N$9)*(TEXT(M34:S34,"yyyy-mm")=V35)*(M35:S35 = "★")))</f>
        <v>0</v>
      </c>
      <c r="Z35" s="135"/>
      <c r="AA35" s="135" t="str">
        <f t="shared" ref="AA35" si="85">IF(AK35&gt;=0.285,"OK","NG")</f>
        <v>NG</v>
      </c>
      <c r="AB35" s="136"/>
      <c r="AC35" s="144"/>
      <c r="AD35" s="144"/>
      <c r="AE35" s="144"/>
      <c r="AF35" s="144"/>
      <c r="AG35" s="144"/>
      <c r="AH35" s="145"/>
      <c r="AI35" s="146"/>
      <c r="AJ35" s="68">
        <f t="shared" ref="AJ35" si="86">COUNTIF(AC35:AI35,"●")</f>
        <v>0</v>
      </c>
      <c r="AK35" s="70">
        <f t="shared" ref="AK35" si="87">IF(COUNTA(AC35:AI35)=0,-1,IF(OR(COUNTIF(AC35:AI35,"▲")&gt;6,AND(AC34&lt;$N$9,$N$9&lt;AI34)),0.285,IF(AJ34+AJ35=0,0,AJ35/(AJ35+AJ34))))</f>
        <v>-1</v>
      </c>
      <c r="AL35" s="68" t="str">
        <f>TEXT(AI34,"YYYY-MM")</f>
        <v>2026-04</v>
      </c>
      <c r="AM35" s="69" cm="1">
        <f t="array" ref="AM35">IF(AL35=AL34,0,SUMPRODUCT((AC34:AI34&gt;=$N$8)*(AC34:AI34 &lt;= $N$9)*(TEXT(AC34:AI34,"yyyy-mm")=AL35)*(AC35:AI35 = "●")))</f>
        <v>0</v>
      </c>
      <c r="AN35" s="69" cm="1">
        <f t="array" ref="AN35">IF(AL35=AL34,0,SUMPRODUCT((AC34:AI34&gt;=$N$8)*(AC34:AI34 &lt;= $N$9)*(TEXT(AC34:AI34,"yyyy-mm")=AL35)*(AC35:AI35 = "▲")))</f>
        <v>0</v>
      </c>
      <c r="AO35" s="69" cm="1">
        <f t="array" ref="AO35">IF(AL35=AL34,0,SUMPRODUCT((AC34:AI34&gt;=$N$8)*(AC34:AI34 &lt;= $N$9)*(TEXT(AC34:AI34,"yyyy-mm")=AL35)*(AC35:AI35 = "★")))</f>
        <v>0</v>
      </c>
      <c r="AP35" s="68"/>
      <c r="AQ35" s="19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3"/>
    </row>
    <row r="36" spans="1:55" s="8" customFormat="1" ht="19.5" customHeight="1" x14ac:dyDescent="0.45">
      <c r="A36" s="4">
        <v>3</v>
      </c>
      <c r="B36" s="4">
        <v>26</v>
      </c>
      <c r="C36" s="18">
        <f t="shared" si="1"/>
        <v>46722</v>
      </c>
      <c r="D36" s="18">
        <f t="shared" si="2"/>
        <v>45989</v>
      </c>
      <c r="E36" s="4" t="str">
        <f t="shared" si="0"/>
        <v>2027-12</v>
      </c>
      <c r="F36" s="2">
        <f ca="1">SUMIF($AL$109:$AM$150,E36,$AM$109:$AM$150)</f>
        <v>0</v>
      </c>
      <c r="G36" s="2">
        <f ca="1">SUMIF($AL$109:$AN$150,E36,$AN$109:$AN$150)</f>
        <v>0</v>
      </c>
      <c r="H36" s="2">
        <f ca="1">SUMIF($AL$109:$AO$150,E36,$AO$109:$AO$150)</f>
        <v>0</v>
      </c>
      <c r="I36" s="17">
        <f t="shared" si="3"/>
        <v>0</v>
      </c>
      <c r="J36" s="135"/>
      <c r="K36" s="135"/>
      <c r="L36" s="132">
        <v>10</v>
      </c>
      <c r="M36" s="141">
        <f>S34+1</f>
        <v>46020</v>
      </c>
      <c r="N36" s="141">
        <f>M36+1</f>
        <v>46021</v>
      </c>
      <c r="O36" s="141">
        <f t="shared" ref="O36:Q36" si="88">N36+1</f>
        <v>46022</v>
      </c>
      <c r="P36" s="141">
        <f t="shared" si="88"/>
        <v>46023</v>
      </c>
      <c r="Q36" s="141">
        <f t="shared" si="88"/>
        <v>46024</v>
      </c>
      <c r="R36" s="142">
        <f>Q36+1</f>
        <v>46025</v>
      </c>
      <c r="S36" s="143">
        <f>R36+1</f>
        <v>46026</v>
      </c>
      <c r="T36" s="135">
        <f t="shared" ref="T36" si="89">COUNTIF(M37:S37,"★")</f>
        <v>0</v>
      </c>
      <c r="U36" s="135"/>
      <c r="V36" s="135" t="str">
        <f>TEXT(M36,"YYYY-MM")</f>
        <v>2025-12</v>
      </c>
      <c r="W36" s="140" cm="1">
        <f t="array" ref="W36">SUMPRODUCT((M36:S36&gt;=$N$8)*(M36:S36 &lt;= $N$9)*(TEXT(M36:S36,"yyyy-mm")=V36)*(M37:S37 = "●"))</f>
        <v>0</v>
      </c>
      <c r="X36" s="140" cm="1">
        <f t="array" ref="X36">SUMPRODUCT((R36:S36&gt;=$N$8)*(R36:S36 &lt;= $N$9)*(TEXT(R36:S36,"yyyy-mm")=V36)*(R37:S37 = "▲"))</f>
        <v>0</v>
      </c>
      <c r="Y36" s="140" cm="1">
        <f t="array" ref="Y36">SUMPRODUCT((M36:S36&gt;=$N$8)*(M36:S36 &lt;= $N$9)*(TEXT(M36:S36,"yyyy-mm")=V36)*(M37:S37 = "★"))</f>
        <v>0</v>
      </c>
      <c r="Z36" s="135"/>
      <c r="AA36" s="135"/>
      <c r="AB36" s="132">
        <v>26</v>
      </c>
      <c r="AC36" s="141">
        <f>AI34+1</f>
        <v>46132</v>
      </c>
      <c r="AD36" s="141">
        <f t="shared" ref="AD36:AI36" si="90">AC36+1</f>
        <v>46133</v>
      </c>
      <c r="AE36" s="141">
        <f t="shared" si="90"/>
        <v>46134</v>
      </c>
      <c r="AF36" s="141">
        <f t="shared" si="90"/>
        <v>46135</v>
      </c>
      <c r="AG36" s="141">
        <f t="shared" si="90"/>
        <v>46136</v>
      </c>
      <c r="AH36" s="142">
        <f t="shared" si="90"/>
        <v>46137</v>
      </c>
      <c r="AI36" s="143">
        <f t="shared" si="90"/>
        <v>46138</v>
      </c>
      <c r="AJ36" s="68">
        <f t="shared" ref="AJ36" si="91">COUNTIF(AC37:AI37,"★")</f>
        <v>0</v>
      </c>
      <c r="AK36" s="68"/>
      <c r="AL36" s="68" t="str">
        <f>TEXT(AC36,"YYYY-MM")</f>
        <v>2026-04</v>
      </c>
      <c r="AM36" s="69" cm="1">
        <f t="array" ref="AM36">SUMPRODUCT((AC36:AI36&gt;=$N$8)*(AC36:AI36 &lt;= $N$9)*(TEXT(AC36:AI36,"yyyy-mm")=AL36)*(AC37:AI37 = "●"))</f>
        <v>0</v>
      </c>
      <c r="AN36" s="69" cm="1">
        <f t="array" ref="AN36">SUMPRODUCT((AH36:AI36&gt;=$N$8)*(AH36:AI36 &lt;= $N$9)*(TEXT(AH36:AI36,"yyyy-mm")=AL36)*(AH37:AI37 = "▲"))</f>
        <v>0</v>
      </c>
      <c r="AO36" s="69" cm="1">
        <f t="array" ref="AO36">SUMPRODUCT((AC36:AI36&gt;=$N$8)*(AC36:AI36 &lt;= $N$9)*(TEXT(AC36:AI36,"yyyy-mm")=AL36)*(AC37:AI37 = "★"))</f>
        <v>0</v>
      </c>
      <c r="AP36" s="68"/>
      <c r="AQ36" s="19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3"/>
    </row>
    <row r="37" spans="1:55" s="8" customFormat="1" ht="19.5" customHeight="1" thickBot="1" x14ac:dyDescent="0.5">
      <c r="A37" s="4">
        <v>4</v>
      </c>
      <c r="B37" s="4">
        <v>27</v>
      </c>
      <c r="C37" s="18">
        <f t="shared" si="1"/>
        <v>46753</v>
      </c>
      <c r="D37" s="18">
        <f t="shared" si="2"/>
        <v>45989</v>
      </c>
      <c r="E37" s="4" t="str">
        <f t="shared" si="0"/>
        <v>2028-01</v>
      </c>
      <c r="F37" s="2">
        <f ca="1">SUMIF($V$160:$W$201,E37,$W$160:$W$201)+SUMIF($AL$109:$AM$150,E37,$AM$109:$AM$150)</f>
        <v>0</v>
      </c>
      <c r="G37" s="2">
        <f ca="1">SUMIF($V$160:$X$201,E37,$X$160:$X$201)+SUMIF($AL$109:$AN$150,E37,$AN$109:$AN$150)</f>
        <v>0</v>
      </c>
      <c r="H37" s="2">
        <f ca="1">SUMIF($V$160:$Y$201,E37,$Y$160:$Y$201)+SUMIF($AL$109:$AO$150,E37,$AO$109:$AO$150)</f>
        <v>0</v>
      </c>
      <c r="I37" s="17">
        <f t="shared" si="3"/>
        <v>0</v>
      </c>
      <c r="J37" s="135"/>
      <c r="K37" s="135" t="str">
        <f t="shared" ref="K37" si="92">IF(U37&gt;=0.285,"OK","NG")</f>
        <v>NG</v>
      </c>
      <c r="L37" s="136"/>
      <c r="M37" s="144"/>
      <c r="N37" s="144"/>
      <c r="O37" s="144"/>
      <c r="P37" s="144"/>
      <c r="Q37" s="144"/>
      <c r="R37" s="145"/>
      <c r="S37" s="146"/>
      <c r="T37" s="135">
        <f t="shared" ref="T37" si="93">COUNTIF(M37:S37,"●")</f>
        <v>0</v>
      </c>
      <c r="U37" s="147">
        <f t="shared" ref="U37" si="94">IF(COUNTA(M37:S37)=0,-1,IF(OR(COUNTIF(M37:S37,"▲")&gt;6,AND(M36&lt;$N$9,$N$9&lt;S36)),0.285,IF(T36+T37=0,0,T37/(T37+T36))))</f>
        <v>-1</v>
      </c>
      <c r="V37" s="135" t="str">
        <f>TEXT(S36,"YYYY-MM")</f>
        <v>2026-01</v>
      </c>
      <c r="W37" s="140" cm="1">
        <f t="array" ref="W37">IF(V37=V36,0,SUMPRODUCT((M36:S36&gt;=$N$8)*(M36:S36 &lt;= $N$9)*(TEXT(M36:S36,"yyyy-mm")=V37)*(M37:S37 = "●")))</f>
        <v>0</v>
      </c>
      <c r="X37" s="140" cm="1">
        <f t="array" ref="X37">IF(V37=V36,0,SUMPRODUCT((M36:S36&gt;=$N$8)*(M36:S36 &lt;= $N$9)*(TEXT(M36:S36,"yyyy-mm")=V37)*(M37:S37 = "▲")))</f>
        <v>0</v>
      </c>
      <c r="Y37" s="140" cm="1">
        <f t="array" ref="Y37">IF(V37=V36,0,SUMPRODUCT((M36:S36&gt;=$N$8)*(M36:S36 &lt;= $N$9)*(TEXT(M36:S36,"yyyy-mm")=V37)*(M37:S37 = "★")))</f>
        <v>0</v>
      </c>
      <c r="Z37" s="135"/>
      <c r="AA37" s="135" t="str">
        <f t="shared" ref="AA37" si="95">IF(AK37&gt;=0.285,"OK","NG")</f>
        <v>NG</v>
      </c>
      <c r="AB37" s="136"/>
      <c r="AC37" s="144"/>
      <c r="AD37" s="144"/>
      <c r="AE37" s="144"/>
      <c r="AF37" s="144"/>
      <c r="AG37" s="144"/>
      <c r="AH37" s="145"/>
      <c r="AI37" s="146"/>
      <c r="AJ37" s="68">
        <f t="shared" ref="AJ37" si="96">COUNTIF(AC37:AI37,"●")</f>
        <v>0</v>
      </c>
      <c r="AK37" s="70">
        <f t="shared" ref="AK37" si="97">IF(COUNTA(AC37:AI37)=0,-1,IF(OR(COUNTIF(AC37:AI37,"▲")&gt;6,AND(AC36&lt;$N$9,$N$9&lt;AI36)),0.285,IF(AJ36+AJ37=0,0,AJ37/(AJ37+AJ36))))</f>
        <v>-1</v>
      </c>
      <c r="AL37" s="68" t="str">
        <f>TEXT(AI36,"YYYY-MM")</f>
        <v>2026-04</v>
      </c>
      <c r="AM37" s="69" cm="1">
        <f t="array" ref="AM37">IF(AL37=AL36,0,SUMPRODUCT((AC36:AI36&gt;=$N$8)*(AC36:AI36 &lt;= $N$9)*(TEXT(AC36:AI36,"yyyy-mm")=AL37)*(AC37:AI37 = "●")))</f>
        <v>0</v>
      </c>
      <c r="AN37" s="69" cm="1">
        <f t="array" ref="AN37">IF(AL37=AL36,0,SUMPRODUCT((AC36:AI36&gt;=$N$8)*(AC36:AI36 &lt;= $N$9)*(TEXT(AC36:AI36,"yyyy-mm")=AL37)*(AC37:AI37 = "▲")))</f>
        <v>0</v>
      </c>
      <c r="AO37" s="69" cm="1">
        <f t="array" ref="AO37">IF(AL37=AL36,0,SUMPRODUCT((AC36:AI36&gt;=$N$8)*(AC36:AI36 &lt;= $N$9)*(TEXT(AC36:AI36,"yyyy-mm")=AL37)*(AC37:AI37 = "★")))</f>
        <v>0</v>
      </c>
      <c r="AP37" s="68"/>
      <c r="AQ37" s="19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3"/>
    </row>
    <row r="38" spans="1:55" s="8" customFormat="1" ht="19.5" customHeight="1" x14ac:dyDescent="0.45">
      <c r="A38" s="4">
        <v>5</v>
      </c>
      <c r="B38" s="4">
        <v>28</v>
      </c>
      <c r="C38" s="18">
        <f t="shared" si="1"/>
        <v>46784</v>
      </c>
      <c r="D38" s="18">
        <f t="shared" si="2"/>
        <v>45989</v>
      </c>
      <c r="E38" s="4" t="str">
        <f t="shared" si="0"/>
        <v>2028-02</v>
      </c>
      <c r="F38" s="2">
        <f ca="1">SUMIF($V$160:$W$201,E38,$W$160:$W$201)+SUMIF($AL$109:$AM$150,E38,$AM$109:$AM$150)</f>
        <v>0</v>
      </c>
      <c r="G38" s="2">
        <f ca="1">SUMIF($V$160:$X$201,E38,$X$160:$X$201)+SUMIF($AL$109:$AN$150,E38,$AN$109:$AN$150)</f>
        <v>0</v>
      </c>
      <c r="H38" s="2">
        <f ca="1">SUMIF($V$160:$Y$201,E38,$Y$160:$Y$201)+SUMIF($AL$109:$AO$150,E38,$AO$109:$AO$150)</f>
        <v>0</v>
      </c>
      <c r="I38" s="17">
        <f t="shared" si="3"/>
        <v>0</v>
      </c>
      <c r="J38" s="135"/>
      <c r="K38" s="135"/>
      <c r="L38" s="132">
        <v>11</v>
      </c>
      <c r="M38" s="141">
        <f>S36+1</f>
        <v>46027</v>
      </c>
      <c r="N38" s="141">
        <f>M38+1</f>
        <v>46028</v>
      </c>
      <c r="O38" s="141">
        <f t="shared" ref="O38:Q38" si="98">N38+1</f>
        <v>46029</v>
      </c>
      <c r="P38" s="141">
        <f t="shared" si="98"/>
        <v>46030</v>
      </c>
      <c r="Q38" s="141">
        <f t="shared" si="98"/>
        <v>46031</v>
      </c>
      <c r="R38" s="142">
        <f>Q38+1</f>
        <v>46032</v>
      </c>
      <c r="S38" s="143">
        <f>R38+1</f>
        <v>46033</v>
      </c>
      <c r="T38" s="135">
        <f t="shared" ref="T38" si="99">COUNTIF(M39:S39,"★")</f>
        <v>0</v>
      </c>
      <c r="U38" s="135"/>
      <c r="V38" s="135" t="str">
        <f>TEXT(M38,"YYYY-MM")</f>
        <v>2026-01</v>
      </c>
      <c r="W38" s="140" cm="1">
        <f t="array" ref="W38">SUMPRODUCT((M38:S38&gt;=$N$8)*(M38:S38 &lt;= $N$9)*(TEXT(M38:S38,"yyyy-mm")=V38)*(M39:S39 = "●"))</f>
        <v>0</v>
      </c>
      <c r="X38" s="140" cm="1">
        <f t="array" ref="X38">SUMPRODUCT((R38:S38&gt;=$N$8)*(R38:S38 &lt;= $N$9)*(TEXT(R38:S38,"yyyy-mm")=V38)*(R39:S39 = "▲"))</f>
        <v>0</v>
      </c>
      <c r="Y38" s="140" cm="1">
        <f t="array" ref="Y38">SUMPRODUCT((M38:S38&gt;=$N$8)*(M38:S38 &lt;= $N$9)*(TEXT(M38:S38,"yyyy-mm")=V38)*(M39:S39 = "★"))</f>
        <v>0</v>
      </c>
      <c r="Z38" s="135"/>
      <c r="AA38" s="135"/>
      <c r="AB38" s="132">
        <v>27</v>
      </c>
      <c r="AC38" s="141">
        <f>AI36+1</f>
        <v>46139</v>
      </c>
      <c r="AD38" s="141">
        <f t="shared" ref="AD38:AI38" si="100">AC38+1</f>
        <v>46140</v>
      </c>
      <c r="AE38" s="141">
        <f t="shared" si="100"/>
        <v>46141</v>
      </c>
      <c r="AF38" s="141">
        <f t="shared" si="100"/>
        <v>46142</v>
      </c>
      <c r="AG38" s="141">
        <f t="shared" si="100"/>
        <v>46143</v>
      </c>
      <c r="AH38" s="142">
        <f t="shared" si="100"/>
        <v>46144</v>
      </c>
      <c r="AI38" s="143">
        <f t="shared" si="100"/>
        <v>46145</v>
      </c>
      <c r="AJ38" s="68">
        <f t="shared" ref="AJ38" si="101">COUNTIF(AC39:AI39,"★")</f>
        <v>0</v>
      </c>
      <c r="AK38" s="68"/>
      <c r="AL38" s="68" t="str">
        <f>TEXT(AC38,"YYYY-MM")</f>
        <v>2026-04</v>
      </c>
      <c r="AM38" s="69" cm="1">
        <f t="array" ref="AM38">SUMPRODUCT((AC38:AI38&gt;=$N$8)*(AC38:AI38 &lt;= $N$9)*(TEXT(AC38:AI38,"yyyy-mm")=AL38)*(AC39:AI39 = "●"))</f>
        <v>0</v>
      </c>
      <c r="AN38" s="69" cm="1">
        <f t="array" ref="AN38">SUMPRODUCT((AH38:AI38&gt;=$N$8)*(AH38:AI38 &lt;= $N$9)*(TEXT(AH38:AI38,"yyyy-mm")=AL38)*(AH39:AI39 = "▲"))</f>
        <v>0</v>
      </c>
      <c r="AO38" s="69" cm="1">
        <f t="array" ref="AO38">SUMPRODUCT((AC38:AI38&gt;=$N$8)*(AC38:AI38 &lt;= $N$9)*(TEXT(AC38:AI38,"yyyy-mm")=AL38)*(AC39:AI39 = "★"))</f>
        <v>0</v>
      </c>
      <c r="AP38" s="68"/>
      <c r="AQ38" s="19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3"/>
    </row>
    <row r="39" spans="1:55" s="8" customFormat="1" ht="19.5" customHeight="1" thickBot="1" x14ac:dyDescent="0.5">
      <c r="A39" s="4">
        <v>1</v>
      </c>
      <c r="B39" s="4">
        <v>29</v>
      </c>
      <c r="C39" s="18">
        <f t="shared" si="1"/>
        <v>46813</v>
      </c>
      <c r="D39" s="18">
        <f t="shared" si="2"/>
        <v>45989</v>
      </c>
      <c r="E39" s="4" t="str">
        <f t="shared" si="0"/>
        <v>2028-03</v>
      </c>
      <c r="F39" s="2">
        <f ca="1">SUMIF($AL$109:$AM$150,E39,$AM$109:$AM$150)+SUMIF($V$160:$W$201,E39,$W$160:$W$201)</f>
        <v>0</v>
      </c>
      <c r="G39" s="2">
        <f ca="1">SUMIF($AL$109:$AN$150,E39,$AN$109:$AN$150)+SUMIF($V$160:$X$201,E39,$X$160:$X$201)</f>
        <v>0</v>
      </c>
      <c r="H39" s="2">
        <f ca="1">SUMIF($AL$109:$AO$150,E39,$AO$109:$AO$150)+SUMIF($V$160:$Y$201,E39,$Y$160:$Y$201)</f>
        <v>0</v>
      </c>
      <c r="I39" s="17">
        <f t="shared" si="3"/>
        <v>0</v>
      </c>
      <c r="J39" s="135"/>
      <c r="K39" s="135" t="str">
        <f t="shared" ref="K39" si="102">IF(U39&gt;=0.285,"OK","NG")</f>
        <v>NG</v>
      </c>
      <c r="L39" s="136"/>
      <c r="M39" s="144"/>
      <c r="N39" s="144"/>
      <c r="O39" s="144"/>
      <c r="P39" s="144"/>
      <c r="Q39" s="144"/>
      <c r="R39" s="145"/>
      <c r="S39" s="146"/>
      <c r="T39" s="135">
        <f t="shared" ref="T39" si="103">COUNTIF(M39:S39,"●")</f>
        <v>0</v>
      </c>
      <c r="U39" s="147">
        <f t="shared" ref="U39" si="104">IF(COUNTA(M39:S39)=0,-1,IF(OR(COUNTIF(M39:S39,"▲")&gt;6,AND(M38&lt;$N$9,$N$9&lt;S38)),0.285,IF(T38+T39=0,0,T39/(T39+T38))))</f>
        <v>-1</v>
      </c>
      <c r="V39" s="135" t="str">
        <f>TEXT(S38,"YYYY-MM")</f>
        <v>2026-01</v>
      </c>
      <c r="W39" s="140" cm="1">
        <f t="array" ref="W39">IF(V39=V38,0,SUMPRODUCT((M38:S38&gt;=$N$8)*(M38:S38 &lt;= $N$9)*(TEXT(M38:S38,"yyyy-mm")=V39)*(M39:S39 = "●")))</f>
        <v>0</v>
      </c>
      <c r="X39" s="140" cm="1">
        <f t="array" ref="X39">IF(V39=V38,0,SUMPRODUCT((M38:S38&gt;=$N$8)*(M38:S38 &lt;= $N$9)*(TEXT(M38:S38,"yyyy-mm")=V39)*(M39:S39 = "▲")))</f>
        <v>0</v>
      </c>
      <c r="Y39" s="140" cm="1">
        <f t="array" ref="Y39">IF(V39=V38,0,SUMPRODUCT((M38:S38&gt;=$N$8)*(M38:S38 &lt;= $N$9)*(TEXT(M38:S38,"yyyy-mm")=V39)*(M39:S39 = "★")))</f>
        <v>0</v>
      </c>
      <c r="Z39" s="135"/>
      <c r="AA39" s="135" t="str">
        <f t="shared" ref="AA39" si="105">IF(AK39&gt;=0.285,"OK","NG")</f>
        <v>NG</v>
      </c>
      <c r="AB39" s="136"/>
      <c r="AC39" s="144"/>
      <c r="AD39" s="144"/>
      <c r="AE39" s="144"/>
      <c r="AF39" s="144"/>
      <c r="AG39" s="144"/>
      <c r="AH39" s="145"/>
      <c r="AI39" s="146"/>
      <c r="AJ39" s="68">
        <f t="shared" ref="AJ39" si="106">COUNTIF(AC39:AI39,"●")</f>
        <v>0</v>
      </c>
      <c r="AK39" s="70">
        <f t="shared" ref="AK39" si="107">IF(COUNTA(AC39:AI39)=0,-1,IF(OR(COUNTIF(AC39:AI39,"▲")&gt;6,AND(AC38&lt;$N$9,$N$9&lt;AI38)),0.285,IF(AJ38+AJ39=0,0,AJ39/(AJ39+AJ38))))</f>
        <v>-1</v>
      </c>
      <c r="AL39" s="68" t="str">
        <f>TEXT(AI38,"YYYY-MM")</f>
        <v>2026-05</v>
      </c>
      <c r="AM39" s="69" cm="1">
        <f t="array" ref="AM39">IF(AL39=AL38,0,SUMPRODUCT((AC38:AI38&gt;=$N$8)*(AC38:AI38 &lt;= $N$9)*(TEXT(AC38:AI38,"yyyy-mm")=AL39)*(AC39:AI39 = "●")))</f>
        <v>0</v>
      </c>
      <c r="AN39" s="69" cm="1">
        <f t="array" ref="AN39">IF(AL39=AL38,0,SUMPRODUCT((AC38:AI38&gt;=$N$8)*(AC38:AI38 &lt;= $N$9)*(TEXT(AC38:AI38,"yyyy-mm")=AL39)*(AC39:AI39 = "▲")))</f>
        <v>0</v>
      </c>
      <c r="AO39" s="69" cm="1">
        <f t="array" ref="AO39">IF(AL39=AL38,0,SUMPRODUCT((AC38:AI38&gt;=$N$8)*(AC38:AI38 &lt;= $N$9)*(TEXT(AC38:AI38,"yyyy-mm")=AL39)*(AC39:AI39 = "★")))</f>
        <v>0</v>
      </c>
      <c r="AP39" s="68"/>
      <c r="AQ39" s="19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3"/>
    </row>
    <row r="40" spans="1:55" s="8" customFormat="1" ht="19.5" customHeight="1" x14ac:dyDescent="0.45">
      <c r="A40" s="4">
        <v>2</v>
      </c>
      <c r="B40" s="4">
        <v>30</v>
      </c>
      <c r="C40" s="18">
        <f t="shared" si="1"/>
        <v>46844</v>
      </c>
      <c r="D40" s="18">
        <f t="shared" si="2"/>
        <v>45989</v>
      </c>
      <c r="E40" s="4" t="str">
        <f t="shared" si="0"/>
        <v>2028-04</v>
      </c>
      <c r="F40" s="2">
        <f ca="1">SUMIF($V$160:$W$201,E40,$W$160:$W$201)</f>
        <v>0</v>
      </c>
      <c r="G40" s="2">
        <f ca="1">SUMIF($V$160:$X$201,E40,$X$160:$X$201)</f>
        <v>0</v>
      </c>
      <c r="H40" s="2">
        <f ca="1">SUMIF($V$160:$Y$201,E40,$Y$160:$Y$201)</f>
        <v>0</v>
      </c>
      <c r="I40" s="17">
        <f t="shared" si="3"/>
        <v>0</v>
      </c>
      <c r="J40" s="135"/>
      <c r="K40" s="135"/>
      <c r="L40" s="132">
        <v>12</v>
      </c>
      <c r="M40" s="141">
        <f>S38+1</f>
        <v>46034</v>
      </c>
      <c r="N40" s="141">
        <f>M40+1</f>
        <v>46035</v>
      </c>
      <c r="O40" s="141">
        <f t="shared" ref="O40:Q40" si="108">N40+1</f>
        <v>46036</v>
      </c>
      <c r="P40" s="141">
        <f t="shared" si="108"/>
        <v>46037</v>
      </c>
      <c r="Q40" s="141">
        <f t="shared" si="108"/>
        <v>46038</v>
      </c>
      <c r="R40" s="142">
        <f>Q40+1</f>
        <v>46039</v>
      </c>
      <c r="S40" s="143">
        <f>R40+1</f>
        <v>46040</v>
      </c>
      <c r="T40" s="135">
        <f t="shared" ref="T40" si="109">COUNTIF(M41:S41,"★")</f>
        <v>0</v>
      </c>
      <c r="U40" s="135"/>
      <c r="V40" s="135" t="str">
        <f>TEXT(M40,"YYYY-MM")</f>
        <v>2026-01</v>
      </c>
      <c r="W40" s="140" cm="1">
        <f t="array" ref="W40">SUMPRODUCT((M40:S40&gt;=$N$8)*(M40:S40 &lt;= $N$9)*(TEXT(M40:S40,"yyyy-mm")=V40)*(M41:S41 = "●"))</f>
        <v>0</v>
      </c>
      <c r="X40" s="140" cm="1">
        <f t="array" ref="X40">SUMPRODUCT((R40:S40&gt;=$N$8)*(R40:S40 &lt;= $N$9)*(TEXT(R40:S40,"yyyy-mm")=V40)*(R41:S41 = "▲"))</f>
        <v>0</v>
      </c>
      <c r="Y40" s="140" cm="1">
        <f t="array" ref="Y40">SUMPRODUCT((M40:S40&gt;=$N$8)*(M40:S40 &lt;= $N$9)*(TEXT(M40:S40,"yyyy-mm")=V40)*(M41:S41 = "★"))</f>
        <v>0</v>
      </c>
      <c r="Z40" s="135"/>
      <c r="AA40" s="135"/>
      <c r="AB40" s="132">
        <v>28</v>
      </c>
      <c r="AC40" s="141">
        <f>AI38+1</f>
        <v>46146</v>
      </c>
      <c r="AD40" s="141">
        <f t="shared" ref="AD40:AI40" si="110">AC40+1</f>
        <v>46147</v>
      </c>
      <c r="AE40" s="141">
        <f t="shared" si="110"/>
        <v>46148</v>
      </c>
      <c r="AF40" s="141">
        <f t="shared" si="110"/>
        <v>46149</v>
      </c>
      <c r="AG40" s="141">
        <f t="shared" si="110"/>
        <v>46150</v>
      </c>
      <c r="AH40" s="142">
        <f t="shared" si="110"/>
        <v>46151</v>
      </c>
      <c r="AI40" s="143">
        <f t="shared" si="110"/>
        <v>46152</v>
      </c>
      <c r="AJ40" s="68">
        <f t="shared" ref="AJ40" si="111">COUNTIF(AC41:AI41,"★")</f>
        <v>0</v>
      </c>
      <c r="AK40" s="68"/>
      <c r="AL40" s="68" t="str">
        <f>TEXT(AC40,"YYYY-MM")</f>
        <v>2026-05</v>
      </c>
      <c r="AM40" s="69" cm="1">
        <f t="array" ref="AM40">SUMPRODUCT((AC40:AI40&gt;=$N$8)*(AC40:AI40 &lt;= $N$9)*(TEXT(AC40:AI40,"yyyy-mm")=AL40)*(AC41:AI41 = "●"))</f>
        <v>0</v>
      </c>
      <c r="AN40" s="69" cm="1">
        <f t="array" ref="AN40">SUMPRODUCT((AH40:AI40&gt;=$N$8)*(AH40:AI40 &lt;= $N$9)*(TEXT(AH40:AI40,"yyyy-mm")=AL40)*(AH41:AI41 = "▲"))</f>
        <v>0</v>
      </c>
      <c r="AO40" s="69" cm="1">
        <f t="array" ref="AO40">SUMPRODUCT((AC40:AI40&gt;=$N$8)*(AC40:AI40 &lt;= $N$9)*(TEXT(AC40:AI40,"yyyy-mm")=AL40)*(AC41:AI41 = "★"))</f>
        <v>0</v>
      </c>
      <c r="AP40" s="68"/>
      <c r="AQ40" s="19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3"/>
    </row>
    <row r="41" spans="1:55" s="8" customFormat="1" ht="19.5" customHeight="1" thickBot="1" x14ac:dyDescent="0.5">
      <c r="A41" s="4">
        <v>3</v>
      </c>
      <c r="B41" s="4">
        <v>31</v>
      </c>
      <c r="C41" s="18">
        <f t="shared" si="1"/>
        <v>46874</v>
      </c>
      <c r="D41" s="18">
        <f t="shared" si="2"/>
        <v>45989</v>
      </c>
      <c r="E41" s="4" t="str">
        <f t="shared" si="0"/>
        <v>2028-05</v>
      </c>
      <c r="F41" s="2">
        <f ca="1">SUMIF($V$160:$W$201,E41,$W$160:$W$201)</f>
        <v>0</v>
      </c>
      <c r="G41" s="2">
        <f ca="1">SUMIF($V$160:$X$201,E41,$X$160:$X$201)</f>
        <v>0</v>
      </c>
      <c r="H41" s="2">
        <f ca="1">SUMIF($V$160:$Y$201,E41,$Y$160:$Y$201)</f>
        <v>0</v>
      </c>
      <c r="I41" s="17">
        <f t="shared" si="3"/>
        <v>0</v>
      </c>
      <c r="J41" s="135"/>
      <c r="K41" s="135" t="str">
        <f t="shared" ref="K41" si="112">IF(U41&gt;=0.285,"OK","NG")</f>
        <v>NG</v>
      </c>
      <c r="L41" s="136"/>
      <c r="M41" s="144"/>
      <c r="N41" s="144"/>
      <c r="O41" s="144"/>
      <c r="P41" s="144"/>
      <c r="Q41" s="144"/>
      <c r="R41" s="145"/>
      <c r="S41" s="146"/>
      <c r="T41" s="135">
        <f t="shared" ref="T41" si="113">COUNTIF(M41:S41,"●")</f>
        <v>0</v>
      </c>
      <c r="U41" s="147">
        <f t="shared" ref="U41" si="114">IF(COUNTA(M41:S41)=0,-1,IF(OR(COUNTIF(M41:S41,"▲")&gt;6,AND(M40&lt;$N$9,$N$9&lt;S40)),0.285,IF(T40+T41=0,0,T41/(T41+T40))))</f>
        <v>-1</v>
      </c>
      <c r="V41" s="135" t="str">
        <f>TEXT(S40,"YYYY-MM")</f>
        <v>2026-01</v>
      </c>
      <c r="W41" s="140" cm="1">
        <f t="array" ref="W41">IF(V41=V40,0,SUMPRODUCT((M40:S40&gt;=$N$8)*(M40:S40 &lt;= $N$9)*(TEXT(M40:S40,"yyyy-mm")=V41)*(M41:S41 = "●")))</f>
        <v>0</v>
      </c>
      <c r="X41" s="140" cm="1">
        <f t="array" ref="X41">IF(V41=V40,0,SUMPRODUCT((M40:S40&gt;=$N$8)*(M40:S40 &lt;= $N$9)*(TEXT(M40:S40,"yyyy-mm")=V41)*(M41:S41 = "▲")))</f>
        <v>0</v>
      </c>
      <c r="Y41" s="140" cm="1">
        <f t="array" ref="Y41">IF(V41=V40,0,SUMPRODUCT((M40:S40&gt;=$N$8)*(M40:S40 &lt;= $N$9)*(TEXT(M40:S40,"yyyy-mm")=V41)*(M41:S41 = "★")))</f>
        <v>0</v>
      </c>
      <c r="Z41" s="135"/>
      <c r="AA41" s="135" t="str">
        <f t="shared" ref="AA41" si="115">IF(AK41&gt;=0.285,"OK","NG")</f>
        <v>NG</v>
      </c>
      <c r="AB41" s="136"/>
      <c r="AC41" s="144"/>
      <c r="AD41" s="144"/>
      <c r="AE41" s="144"/>
      <c r="AF41" s="144"/>
      <c r="AG41" s="144"/>
      <c r="AH41" s="145"/>
      <c r="AI41" s="146"/>
      <c r="AJ41" s="68">
        <f t="shared" ref="AJ41" si="116">COUNTIF(AC41:AI41,"●")</f>
        <v>0</v>
      </c>
      <c r="AK41" s="70">
        <f t="shared" ref="AK41" si="117">IF(COUNTA(AC41:AI41)=0,-1,IF(OR(COUNTIF(AC41:AI41,"▲")&gt;6,AND(AC40&lt;$N$9,$N$9&lt;AI40)),0.285,IF(AJ40+AJ41=0,0,AJ41/(AJ41+AJ40))))</f>
        <v>-1</v>
      </c>
      <c r="AL41" s="68" t="str">
        <f>TEXT(AI40,"YYYY-MM")</f>
        <v>2026-05</v>
      </c>
      <c r="AM41" s="69" cm="1">
        <f t="array" ref="AM41">IF(AL41=AL40,0,SUMPRODUCT((AC40:AI40&gt;=$N$8)*(AC40:AI40 &lt;= $N$9)*(TEXT(AC40:AI40,"yyyy-mm")=AL41)*(AC41:AI41 = "●")))</f>
        <v>0</v>
      </c>
      <c r="AN41" s="69" cm="1">
        <f t="array" ref="AN41">IF(AL41=AL40,0,SUMPRODUCT((AC40:AI40&gt;=$N$8)*(AC40:AI40 &lt;= $N$9)*(TEXT(AC40:AI40,"yyyy-mm")=AL41)*(AC41:AI41 = "▲")))</f>
        <v>0</v>
      </c>
      <c r="AO41" s="69" cm="1">
        <f t="array" ref="AO41">IF(AL41=AL40,0,SUMPRODUCT((AC40:AI40&gt;=$N$8)*(AC40:AI40 &lt;= $N$9)*(TEXT(AC40:AI40,"yyyy-mm")=AL41)*(AC41:AI41 = "★")))</f>
        <v>0</v>
      </c>
      <c r="AP41" s="68"/>
      <c r="AQ41" s="19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3"/>
    </row>
    <row r="42" spans="1:55" s="8" customFormat="1" ht="19.5" customHeight="1" x14ac:dyDescent="0.45">
      <c r="A42" s="4">
        <v>4</v>
      </c>
      <c r="B42" s="4">
        <v>32</v>
      </c>
      <c r="C42" s="18">
        <f t="shared" si="1"/>
        <v>46905</v>
      </c>
      <c r="D42" s="18">
        <f t="shared" si="2"/>
        <v>45989</v>
      </c>
      <c r="E42" s="4" t="str">
        <f t="shared" si="0"/>
        <v>2028-06</v>
      </c>
      <c r="F42" s="2">
        <f ca="1">SUMIF($V$160:$W$201,E42,$W$160:$W$201)+SUMIF($AL$160:$AM$201,E42,$AM$160:$AM$201)</f>
        <v>0</v>
      </c>
      <c r="G42" s="2">
        <f ca="1">SUMIF($V$160:$X$201,E42,$X$160:$X$201)+SUMIF($AL$160:$AN$201,E42,$AN$160:$AN$201)</f>
        <v>0</v>
      </c>
      <c r="H42" s="2">
        <f ca="1">SUMIF($V$160:$Y$201,E42,$Y$160:$Y$201)+SUMIF($AL$160:$AO$201,E42,$AO$160:$AO$201)</f>
        <v>0</v>
      </c>
      <c r="I42" s="17">
        <f t="shared" si="3"/>
        <v>0</v>
      </c>
      <c r="J42" s="135"/>
      <c r="K42" s="135"/>
      <c r="L42" s="132">
        <v>13</v>
      </c>
      <c r="M42" s="141">
        <f>S40+1</f>
        <v>46041</v>
      </c>
      <c r="N42" s="141">
        <f>M42+1</f>
        <v>46042</v>
      </c>
      <c r="O42" s="141">
        <f t="shared" ref="O42:Q42" si="118">N42+1</f>
        <v>46043</v>
      </c>
      <c r="P42" s="141">
        <f t="shared" si="118"/>
        <v>46044</v>
      </c>
      <c r="Q42" s="141">
        <f t="shared" si="118"/>
        <v>46045</v>
      </c>
      <c r="R42" s="142">
        <f>Q42+1</f>
        <v>46046</v>
      </c>
      <c r="S42" s="143">
        <f>R42+1</f>
        <v>46047</v>
      </c>
      <c r="T42" s="135">
        <f t="shared" ref="T42" si="119">COUNTIF(M43:S43,"★")</f>
        <v>0</v>
      </c>
      <c r="U42" s="135"/>
      <c r="V42" s="135" t="str">
        <f>TEXT(M42,"YYYY-MM")</f>
        <v>2026-01</v>
      </c>
      <c r="W42" s="140" cm="1">
        <f t="array" ref="W42">SUMPRODUCT((M42:S42&gt;=$N$8)*(M42:S42 &lt;= $N$9)*(TEXT(M42:S42,"yyyy-mm")=V42)*(M43:S43 = "●"))</f>
        <v>0</v>
      </c>
      <c r="X42" s="140" cm="1">
        <f t="array" ref="X42">SUMPRODUCT((R42:S42&gt;=$N$8)*(R42:S42 &lt;= $N$9)*(TEXT(R42:S42,"yyyy-mm")=V42)*(R43:S43 = "▲"))</f>
        <v>0</v>
      </c>
      <c r="Y42" s="140" cm="1">
        <f t="array" ref="Y42">SUMPRODUCT((M42:S42&gt;=$N$8)*(M42:S42 &lt;= $N$9)*(TEXT(M42:S42,"yyyy-mm")=V42)*(M43:S43 = "★"))</f>
        <v>0</v>
      </c>
      <c r="Z42" s="135"/>
      <c r="AA42" s="135"/>
      <c r="AB42" s="132">
        <v>29</v>
      </c>
      <c r="AC42" s="141">
        <f>AI40+1</f>
        <v>46153</v>
      </c>
      <c r="AD42" s="141">
        <f t="shared" ref="AD42:AI42" si="120">AC42+1</f>
        <v>46154</v>
      </c>
      <c r="AE42" s="141">
        <f t="shared" si="120"/>
        <v>46155</v>
      </c>
      <c r="AF42" s="141">
        <f t="shared" si="120"/>
        <v>46156</v>
      </c>
      <c r="AG42" s="141">
        <f t="shared" si="120"/>
        <v>46157</v>
      </c>
      <c r="AH42" s="142">
        <f t="shared" si="120"/>
        <v>46158</v>
      </c>
      <c r="AI42" s="143">
        <f t="shared" si="120"/>
        <v>46159</v>
      </c>
      <c r="AJ42" s="68">
        <f t="shared" ref="AJ42" si="121">COUNTIF(AC43:AI43,"★")</f>
        <v>0</v>
      </c>
      <c r="AK42" s="68"/>
      <c r="AL42" s="68" t="str">
        <f>TEXT(AC42,"YYYY-MM")</f>
        <v>2026-05</v>
      </c>
      <c r="AM42" s="69" cm="1">
        <f t="array" ref="AM42">SUMPRODUCT((AC42:AI42&gt;=$N$8)*(AC42:AI42 &lt;= $N$9)*(TEXT(AC42:AI42,"yyyy-mm")=AL42)*(AC43:AI43 = "●"))</f>
        <v>0</v>
      </c>
      <c r="AN42" s="69" cm="1">
        <f t="array" ref="AN42">SUMPRODUCT((AH42:AI42&gt;=$N$8)*(AH42:AI42 &lt;= $N$9)*(TEXT(AH42:AI42,"yyyy-mm")=AL42)*(AH43:AI43 = "▲"))</f>
        <v>0</v>
      </c>
      <c r="AO42" s="69" cm="1">
        <f t="array" ref="AO42">SUMPRODUCT((AC42:AI42&gt;=$N$8)*(AC42:AI42 &lt;= $N$9)*(TEXT(AC42:AI42,"yyyy-mm")=AL42)*(AC43:AI43 = "★"))</f>
        <v>0</v>
      </c>
      <c r="AP42" s="68"/>
      <c r="AQ42" s="19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3"/>
    </row>
    <row r="43" spans="1:55" s="8" customFormat="1" ht="19.5" customHeight="1" thickBot="1" x14ac:dyDescent="0.5">
      <c r="A43" s="4">
        <v>5</v>
      </c>
      <c r="B43" s="4">
        <v>33</v>
      </c>
      <c r="C43" s="18">
        <f t="shared" si="1"/>
        <v>46935</v>
      </c>
      <c r="D43" s="18">
        <f t="shared" si="2"/>
        <v>45989</v>
      </c>
      <c r="E43" s="4" t="str">
        <f t="shared" si="0"/>
        <v>2028-07</v>
      </c>
      <c r="F43" s="2">
        <f ca="1">SUMIF($V$160:$W$201,E43,$W$160:$W$201)+SUMIF($AL$160:$AM$201,E43,$AM$160:$AM$201)</f>
        <v>0</v>
      </c>
      <c r="G43" s="2">
        <f ca="1">SUMIF($V$160:$X$201,E43,$X$160:$X$201)+SUMIF($AL$160:$AN$201,E43,$AN$160:$AN$201)</f>
        <v>0</v>
      </c>
      <c r="H43" s="2">
        <f ca="1">SUMIF($V$160:$Y$201,E43,$Y$160:$Y$201)+SUMIF($AL$160:$AO$201,E43,$AO$160:$AO$201)</f>
        <v>0</v>
      </c>
      <c r="I43" s="17">
        <f t="shared" si="3"/>
        <v>0</v>
      </c>
      <c r="J43" s="135"/>
      <c r="K43" s="135" t="str">
        <f t="shared" ref="K43" si="122">IF(U43&gt;=0.285,"OK","NG")</f>
        <v>NG</v>
      </c>
      <c r="L43" s="136"/>
      <c r="M43" s="144"/>
      <c r="N43" s="144"/>
      <c r="O43" s="144"/>
      <c r="P43" s="144"/>
      <c r="Q43" s="144"/>
      <c r="R43" s="145"/>
      <c r="S43" s="146"/>
      <c r="T43" s="135">
        <f t="shared" ref="T43" si="123">COUNTIF(M43:S43,"●")</f>
        <v>0</v>
      </c>
      <c r="U43" s="147">
        <f t="shared" ref="U43" si="124">IF(COUNTA(M43:S43)=0,-1,IF(OR(COUNTIF(M43:S43,"▲")&gt;6,AND(M42&lt;$N$9,$N$9&lt;S42)),0.285,IF(T42+T43=0,0,T43/(T43+T42))))</f>
        <v>-1</v>
      </c>
      <c r="V43" s="135" t="str">
        <f>TEXT(S42,"YYYY-MM")</f>
        <v>2026-01</v>
      </c>
      <c r="W43" s="140" cm="1">
        <f t="array" ref="W43">IF(V43=V42,0,SUMPRODUCT((M42:S42&gt;=$N$8)*(M42:S42 &lt;= $N$9)*(TEXT(M42:S42,"yyyy-mm")=V43)*(M43:S43 = "●")))</f>
        <v>0</v>
      </c>
      <c r="X43" s="140" cm="1">
        <f t="array" ref="X43">IF(V43=V42,0,SUMPRODUCT((M42:S42&gt;=$N$8)*(M42:S42 &lt;= $N$9)*(TEXT(M42:S42,"yyyy-mm")=V43)*(M43:S43 = "▲")))</f>
        <v>0</v>
      </c>
      <c r="Y43" s="140" cm="1">
        <f t="array" ref="Y43">IF(V43=V42,0,SUMPRODUCT((M42:S42&gt;=$N$8)*(M42:S42 &lt;= $N$9)*(TEXT(M42:S42,"yyyy-mm")=V43)*(M43:S43 = "★")))</f>
        <v>0</v>
      </c>
      <c r="Z43" s="135"/>
      <c r="AA43" s="135" t="str">
        <f t="shared" ref="AA43" si="125">IF(AK43&gt;=0.285,"OK","NG")</f>
        <v>NG</v>
      </c>
      <c r="AB43" s="136"/>
      <c r="AC43" s="144"/>
      <c r="AD43" s="144"/>
      <c r="AE43" s="144"/>
      <c r="AF43" s="144"/>
      <c r="AG43" s="144"/>
      <c r="AH43" s="145"/>
      <c r="AI43" s="146"/>
      <c r="AJ43" s="68">
        <f t="shared" ref="AJ43" si="126">COUNTIF(AC43:AI43,"●")</f>
        <v>0</v>
      </c>
      <c r="AK43" s="70">
        <f t="shared" ref="AK43" si="127">IF(COUNTA(AC43:AI43)=0,-1,IF(OR(COUNTIF(AC43:AI43,"▲")&gt;6,AND(AC42&lt;$N$9,$N$9&lt;AI42)),0.285,IF(AJ42+AJ43=0,0,AJ43/(AJ43+AJ42))))</f>
        <v>-1</v>
      </c>
      <c r="AL43" s="68" t="str">
        <f>TEXT(AI42,"YYYY-MM")</f>
        <v>2026-05</v>
      </c>
      <c r="AM43" s="69" cm="1">
        <f t="array" ref="AM43">IF(AL43=AL42,0,SUMPRODUCT((AC42:AI42&gt;=$N$8)*(AC42:AI42 &lt;= $N$9)*(TEXT(AC42:AI42,"yyyy-mm")=AL43)*(AC43:AI43 = "●")))</f>
        <v>0</v>
      </c>
      <c r="AN43" s="69" cm="1">
        <f t="array" ref="AN43">IF(AL43=AL42,0,SUMPRODUCT((AC42:AI42&gt;=$N$8)*(AC42:AI42 &lt;= $N$9)*(TEXT(AC42:AI42,"yyyy-mm")=AL43)*(AC43:AI43 = "▲")))</f>
        <v>0</v>
      </c>
      <c r="AO43" s="69" cm="1">
        <f t="array" ref="AO43">IF(AL43=AL42,0,SUMPRODUCT((AC42:AI42&gt;=$N$8)*(AC42:AI42 &lt;= $N$9)*(TEXT(AC42:AI42,"yyyy-mm")=AL43)*(AC43:AI43 = "★")))</f>
        <v>0</v>
      </c>
      <c r="AP43" s="68"/>
      <c r="AQ43" s="19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3"/>
    </row>
    <row r="44" spans="1:55" s="8" customFormat="1" ht="19.5" customHeight="1" x14ac:dyDescent="0.45">
      <c r="A44" s="4">
        <v>1</v>
      </c>
      <c r="B44" s="4">
        <v>34</v>
      </c>
      <c r="C44" s="18">
        <f t="shared" si="1"/>
        <v>46966</v>
      </c>
      <c r="D44" s="18">
        <f t="shared" si="2"/>
        <v>45989</v>
      </c>
      <c r="E44" s="4" t="str">
        <f t="shared" si="0"/>
        <v>2028-08</v>
      </c>
      <c r="F44" s="2">
        <f ca="1">SUMIF($V$160:$W$201,E44,$W$160:$W$201)+SUMIF($AL$160:$AM$201,E44,$AM$160:$AM$201)</f>
        <v>0</v>
      </c>
      <c r="G44" s="2">
        <f ca="1">SUMIF($V$160:$X$201,E44,$X$160:$X$201)+SUMIF($AL$160:$AN$201,E44,$AN$160:$AN$201)</f>
        <v>0</v>
      </c>
      <c r="H44" s="2">
        <f ca="1">SUMIF($V$160:$Y$201,E44,$Y$160:$Y$201)+SUMIF($AL$160:$AO$201,E44,$AO$160:$AO$201)</f>
        <v>0</v>
      </c>
      <c r="I44" s="17">
        <f t="shared" si="3"/>
        <v>0</v>
      </c>
      <c r="J44" s="135"/>
      <c r="K44" s="135"/>
      <c r="L44" s="132">
        <v>14</v>
      </c>
      <c r="M44" s="141">
        <f>S42+1</f>
        <v>46048</v>
      </c>
      <c r="N44" s="141">
        <f>M44+1</f>
        <v>46049</v>
      </c>
      <c r="O44" s="141">
        <f t="shared" ref="O44:Q44" si="128">N44+1</f>
        <v>46050</v>
      </c>
      <c r="P44" s="141">
        <f t="shared" si="128"/>
        <v>46051</v>
      </c>
      <c r="Q44" s="141">
        <f t="shared" si="128"/>
        <v>46052</v>
      </c>
      <c r="R44" s="142">
        <f>Q44+1</f>
        <v>46053</v>
      </c>
      <c r="S44" s="143">
        <f>R44+1</f>
        <v>46054</v>
      </c>
      <c r="T44" s="135">
        <f t="shared" ref="T44" si="129">COUNTIF(M45:S45,"★")</f>
        <v>0</v>
      </c>
      <c r="U44" s="135"/>
      <c r="V44" s="135" t="str">
        <f>TEXT(M44,"YYYY-MM")</f>
        <v>2026-01</v>
      </c>
      <c r="W44" s="140" cm="1">
        <f t="array" ref="W44">SUMPRODUCT((M44:S44&gt;=$N$8)*(M44:S44 &lt;= $N$9)*(TEXT(M44:S44,"yyyy-mm")=V44)*(M45:S45 = "●"))</f>
        <v>0</v>
      </c>
      <c r="X44" s="140" cm="1">
        <f t="array" ref="X44">SUMPRODUCT((R44:S44&gt;=$N$8)*(R44:S44 &lt;= $N$9)*(TEXT(R44:S44,"yyyy-mm")=V44)*(R45:S45 = "▲"))</f>
        <v>0</v>
      </c>
      <c r="Y44" s="140" cm="1">
        <f t="array" ref="Y44">SUMPRODUCT((M44:S44&gt;=$N$8)*(M44:S44 &lt;= $N$9)*(TEXT(M44:S44,"yyyy-mm")=V44)*(M45:S45 = "★"))</f>
        <v>0</v>
      </c>
      <c r="Z44" s="135"/>
      <c r="AA44" s="135"/>
      <c r="AB44" s="132">
        <v>30</v>
      </c>
      <c r="AC44" s="141">
        <f>AI42+1</f>
        <v>46160</v>
      </c>
      <c r="AD44" s="141">
        <f t="shared" ref="AD44:AI44" si="130">AC44+1</f>
        <v>46161</v>
      </c>
      <c r="AE44" s="141">
        <f t="shared" si="130"/>
        <v>46162</v>
      </c>
      <c r="AF44" s="141">
        <f t="shared" si="130"/>
        <v>46163</v>
      </c>
      <c r="AG44" s="141">
        <f t="shared" si="130"/>
        <v>46164</v>
      </c>
      <c r="AH44" s="142">
        <f t="shared" si="130"/>
        <v>46165</v>
      </c>
      <c r="AI44" s="143">
        <f t="shared" si="130"/>
        <v>46166</v>
      </c>
      <c r="AJ44" s="68">
        <f t="shared" ref="AJ44" si="131">COUNTIF(AC45:AI45,"★")</f>
        <v>0</v>
      </c>
      <c r="AK44" s="68"/>
      <c r="AL44" s="68" t="str">
        <f>TEXT(AC44,"YYYY-MM")</f>
        <v>2026-05</v>
      </c>
      <c r="AM44" s="69" cm="1">
        <f t="array" ref="AM44">SUMPRODUCT((AC44:AI44&gt;=$N$8)*(AC44:AI44 &lt;= $N$9)*(TEXT(AC44:AI44,"yyyy-mm")=AL44)*(AC45:AI45 = "●"))</f>
        <v>0</v>
      </c>
      <c r="AN44" s="69" cm="1">
        <f t="array" ref="AN44">SUMPRODUCT((AH44:AI44&gt;=$N$8)*(AH44:AI44 &lt;= $N$9)*(TEXT(AH44:AI44,"yyyy-mm")=AL44)*(AH45:AI45 = "▲"))</f>
        <v>0</v>
      </c>
      <c r="AO44" s="69" cm="1">
        <f t="array" ref="AO44">SUMPRODUCT((AC44:AI44&gt;=$N$8)*(AC44:AI44 &lt;= $N$9)*(TEXT(AC44:AI44,"yyyy-mm")=AL44)*(AC45:AI45 = "★"))</f>
        <v>0</v>
      </c>
      <c r="AP44" s="68"/>
      <c r="AQ44" s="19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3"/>
    </row>
    <row r="45" spans="1:55" s="8" customFormat="1" ht="19.5" customHeight="1" thickBot="1" x14ac:dyDescent="0.5">
      <c r="A45" s="4">
        <v>2</v>
      </c>
      <c r="B45" s="4">
        <v>35</v>
      </c>
      <c r="C45" s="18">
        <f t="shared" si="1"/>
        <v>46997</v>
      </c>
      <c r="D45" s="18">
        <f t="shared" si="2"/>
        <v>45989</v>
      </c>
      <c r="E45" s="4" t="str">
        <f t="shared" si="0"/>
        <v>2028-09</v>
      </c>
      <c r="F45" s="2">
        <f ca="1">SUMIF($AL$160:$AM$201,E45,$AM$160:$AM$201)</f>
        <v>0</v>
      </c>
      <c r="G45" s="2">
        <f ca="1">SUMIF($AL$160:$AN$201,E45,$AN$160:$AN$201)</f>
        <v>0</v>
      </c>
      <c r="H45" s="2">
        <f ca="1">SUMIF($AL$160:$AO$201,E45,$AO$160:$AO$201)</f>
        <v>0</v>
      </c>
      <c r="I45" s="17">
        <f t="shared" si="3"/>
        <v>0</v>
      </c>
      <c r="J45" s="135"/>
      <c r="K45" s="135" t="str">
        <f t="shared" ref="K45" si="132">IF(U45&gt;=0.285,"OK","NG")</f>
        <v>NG</v>
      </c>
      <c r="L45" s="136"/>
      <c r="M45" s="144"/>
      <c r="N45" s="144"/>
      <c r="O45" s="144"/>
      <c r="P45" s="144"/>
      <c r="Q45" s="144"/>
      <c r="R45" s="145"/>
      <c r="S45" s="146"/>
      <c r="T45" s="135">
        <f t="shared" ref="T45" si="133">COUNTIF(M45:S45,"●")</f>
        <v>0</v>
      </c>
      <c r="U45" s="147">
        <f t="shared" ref="U45" si="134">IF(COUNTA(M45:S45)=0,-1,IF(OR(COUNTIF(M45:S45,"▲")&gt;6,AND(M44&lt;$N$9,$N$9&lt;S44)),0.285,IF(T44+T45=0,0,T45/(T45+T44))))</f>
        <v>-1</v>
      </c>
      <c r="V45" s="135" t="str">
        <f>TEXT(S44,"YYYY-MM")</f>
        <v>2026-02</v>
      </c>
      <c r="W45" s="140" cm="1">
        <f t="array" ref="W45">IF(V45=V44,0,SUMPRODUCT((M44:S44&gt;=$N$8)*(M44:S44 &lt;= $N$9)*(TEXT(M44:S44,"yyyy-mm")=V45)*(M45:S45 = "●")))</f>
        <v>0</v>
      </c>
      <c r="X45" s="140" cm="1">
        <f t="array" ref="X45">IF(V45=V44,0,SUMPRODUCT((M44:S44&gt;=$N$8)*(M44:S44 &lt;= $N$9)*(TEXT(M44:S44,"yyyy-mm")=V45)*(M45:S45 = "▲")))</f>
        <v>0</v>
      </c>
      <c r="Y45" s="140" cm="1">
        <f t="array" ref="Y45">IF(V45=V44,0,SUMPRODUCT((M44:S44&gt;=$N$8)*(M44:S44 &lt;= $N$9)*(TEXT(M44:S44,"yyyy-mm")=V45)*(M45:S45 = "★")))</f>
        <v>0</v>
      </c>
      <c r="Z45" s="135"/>
      <c r="AA45" s="135" t="str">
        <f t="shared" ref="AA45" si="135">IF(AK45&gt;=0.285,"OK","NG")</f>
        <v>NG</v>
      </c>
      <c r="AB45" s="136"/>
      <c r="AC45" s="144"/>
      <c r="AD45" s="144"/>
      <c r="AE45" s="144"/>
      <c r="AF45" s="144"/>
      <c r="AG45" s="144"/>
      <c r="AH45" s="145"/>
      <c r="AI45" s="146"/>
      <c r="AJ45" s="68">
        <f t="shared" ref="AJ45" si="136">COUNTIF(AC45:AI45,"●")</f>
        <v>0</v>
      </c>
      <c r="AK45" s="70">
        <f t="shared" ref="AK45" si="137">IF(COUNTA(AC45:AI45)=0,-1,IF(OR(COUNTIF(AC45:AI45,"▲")&gt;6,AND(AC44&lt;$N$9,$N$9&lt;AI44)),0.285,IF(AJ44+AJ45=0,0,AJ45/(AJ45+AJ44))))</f>
        <v>-1</v>
      </c>
      <c r="AL45" s="68" t="str">
        <f>TEXT(AI44,"YYYY-MM")</f>
        <v>2026-05</v>
      </c>
      <c r="AM45" s="69" cm="1">
        <f t="array" ref="AM45">IF(AL45=AL44,0,SUMPRODUCT((AC44:AI44&gt;=$N$8)*(AC44:AI44 &lt;= $N$9)*(TEXT(AC44:AI44,"yyyy-mm")=AL45)*(AC45:AI45 = "●")))</f>
        <v>0</v>
      </c>
      <c r="AN45" s="69" cm="1">
        <f t="array" ref="AN45">IF(AL45=AL44,0,SUMPRODUCT((AC44:AI44&gt;=$N$8)*(AC44:AI44 &lt;= $N$9)*(TEXT(AC44:AI44,"yyyy-mm")=AL45)*(AC45:AI45 = "▲")))</f>
        <v>0</v>
      </c>
      <c r="AO45" s="69" cm="1">
        <f t="array" ref="AO45">IF(AL45=AL44,0,SUMPRODUCT((AC44:AI44&gt;=$N$8)*(AC44:AI44 &lt;= $N$9)*(TEXT(AC44:AI44,"yyyy-mm")=AL45)*(AC45:AI45 = "★")))</f>
        <v>0</v>
      </c>
      <c r="AP45" s="68"/>
      <c r="AQ45" s="19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3"/>
    </row>
    <row r="46" spans="1:55" s="8" customFormat="1" ht="19.5" customHeight="1" x14ac:dyDescent="0.45">
      <c r="A46" s="4">
        <v>3</v>
      </c>
      <c r="B46" s="4">
        <v>36</v>
      </c>
      <c r="C46" s="18">
        <f t="shared" si="1"/>
        <v>47027</v>
      </c>
      <c r="D46" s="18">
        <f t="shared" si="2"/>
        <v>45989</v>
      </c>
      <c r="E46" s="4" t="str">
        <f t="shared" si="0"/>
        <v>2028-10</v>
      </c>
      <c r="F46" s="2">
        <f ca="1">SUMIF($AL$160:$AM$201,E46,$AM$160:$AM$201)</f>
        <v>0</v>
      </c>
      <c r="G46" s="2">
        <f ca="1">SUMIF($AL$160:$AN$201,E46,$AN$160:$AN$201)</f>
        <v>0</v>
      </c>
      <c r="H46" s="2">
        <f ca="1">SUMIF($AL$160:$AO$201,E46,$AO$160:$AO$201)</f>
        <v>0</v>
      </c>
      <c r="I46" s="17">
        <f t="shared" si="3"/>
        <v>0</v>
      </c>
      <c r="J46" s="135"/>
      <c r="K46" s="135"/>
      <c r="L46" s="132">
        <v>15</v>
      </c>
      <c r="M46" s="141">
        <f>S44+1</f>
        <v>46055</v>
      </c>
      <c r="N46" s="141">
        <f>M46+1</f>
        <v>46056</v>
      </c>
      <c r="O46" s="141">
        <f t="shared" ref="O46:Q46" si="138">N46+1</f>
        <v>46057</v>
      </c>
      <c r="P46" s="141">
        <f t="shared" si="138"/>
        <v>46058</v>
      </c>
      <c r="Q46" s="141">
        <f t="shared" si="138"/>
        <v>46059</v>
      </c>
      <c r="R46" s="142">
        <f>Q46+1</f>
        <v>46060</v>
      </c>
      <c r="S46" s="143">
        <f>R46+1</f>
        <v>46061</v>
      </c>
      <c r="T46" s="135">
        <f t="shared" ref="T46" si="139">COUNTIF(M47:S47,"★")</f>
        <v>0</v>
      </c>
      <c r="U46" s="135"/>
      <c r="V46" s="135" t="str">
        <f>TEXT(M46,"YYYY-MM")</f>
        <v>2026-02</v>
      </c>
      <c r="W46" s="140" cm="1">
        <f t="array" ref="W46">SUMPRODUCT((M46:S46&gt;=$N$8)*(M46:S46 &lt;= $N$9)*(TEXT(M46:S46,"yyyy-mm")=V46)*(M47:S47 = "●"))</f>
        <v>0</v>
      </c>
      <c r="X46" s="140" cm="1">
        <f t="array" ref="X46">SUMPRODUCT((R46:S46&gt;=$N$8)*(R46:S46 &lt;= $N$9)*(TEXT(R46:S46,"yyyy-mm")=V46)*(R47:S47 = "▲"))</f>
        <v>0</v>
      </c>
      <c r="Y46" s="140" cm="1">
        <f t="array" ref="Y46">SUMPRODUCT((M46:S46&gt;=$N$8)*(M46:S46 &lt;= $N$9)*(TEXT(M46:S46,"yyyy-mm")=V46)*(M47:S47 = "★"))</f>
        <v>0</v>
      </c>
      <c r="Z46" s="135"/>
      <c r="AA46" s="135"/>
      <c r="AB46" s="132">
        <v>31</v>
      </c>
      <c r="AC46" s="141">
        <f>AI44+1</f>
        <v>46167</v>
      </c>
      <c r="AD46" s="141">
        <f t="shared" ref="AD46:AI46" si="140">AC46+1</f>
        <v>46168</v>
      </c>
      <c r="AE46" s="141">
        <f t="shared" si="140"/>
        <v>46169</v>
      </c>
      <c r="AF46" s="141">
        <f t="shared" si="140"/>
        <v>46170</v>
      </c>
      <c r="AG46" s="141">
        <f t="shared" si="140"/>
        <v>46171</v>
      </c>
      <c r="AH46" s="142">
        <f t="shared" si="140"/>
        <v>46172</v>
      </c>
      <c r="AI46" s="143">
        <f t="shared" si="140"/>
        <v>46173</v>
      </c>
      <c r="AJ46" s="68">
        <f t="shared" ref="AJ46" si="141">COUNTIF(AC47:AI47,"★")</f>
        <v>0</v>
      </c>
      <c r="AK46" s="68"/>
      <c r="AL46" s="68" t="str">
        <f>TEXT(AC46,"YYYY-MM")</f>
        <v>2026-05</v>
      </c>
      <c r="AM46" s="69" cm="1">
        <f t="array" ref="AM46">SUMPRODUCT((AC46:AI46&gt;=$N$8)*(AC46:AI46 &lt;= $N$9)*(TEXT(AC46:AI46,"yyyy-mm")=AL46)*(AC47:AI47 = "●"))</f>
        <v>0</v>
      </c>
      <c r="AN46" s="69" cm="1">
        <f t="array" ref="AN46">SUMPRODUCT((AH46:AI46&gt;=$N$8)*(AH46:AI46 &lt;= $N$9)*(TEXT(AH46:AI46,"yyyy-mm")=AL46)*(AH47:AI47 = "▲"))</f>
        <v>0</v>
      </c>
      <c r="AO46" s="69" cm="1">
        <f t="array" ref="AO46">SUMPRODUCT((AC46:AI46&gt;=$N$8)*(AC46:AI46 &lt;= $N$9)*(TEXT(AC46:AI46,"yyyy-mm")=AL46)*(AC47:AI47 = "★"))</f>
        <v>0</v>
      </c>
      <c r="AP46" s="68"/>
      <c r="AQ46" s="19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3"/>
    </row>
    <row r="47" spans="1:55" s="8" customFormat="1" ht="19.5" customHeight="1" thickBot="1" x14ac:dyDescent="0.5">
      <c r="A47" s="4"/>
      <c r="B47" s="4"/>
      <c r="C47" s="4"/>
      <c r="D47" s="4"/>
      <c r="E47" s="4"/>
      <c r="F47" s="2">
        <f ca="1">SUM(F10:F46)</f>
        <v>0</v>
      </c>
      <c r="G47" s="2">
        <f ca="1">SUM(G10:G46)</f>
        <v>0</v>
      </c>
      <c r="H47" s="2">
        <f ca="1">SUM(H10:H46)</f>
        <v>0</v>
      </c>
      <c r="I47" s="4" t="e">
        <f ca="1">AVERAGEIF(I10:I46,"&gt;0")</f>
        <v>#DIV/0!</v>
      </c>
      <c r="J47" s="135"/>
      <c r="K47" s="135" t="str">
        <f t="shared" ref="K47" si="142">IF(U47&gt;=0.285,"OK","NG")</f>
        <v>NG</v>
      </c>
      <c r="L47" s="136"/>
      <c r="M47" s="144"/>
      <c r="N47" s="144"/>
      <c r="O47" s="144"/>
      <c r="P47" s="144"/>
      <c r="Q47" s="144"/>
      <c r="R47" s="145"/>
      <c r="S47" s="146"/>
      <c r="T47" s="135">
        <f t="shared" ref="T47" si="143">COUNTIF(M47:S47,"●")</f>
        <v>0</v>
      </c>
      <c r="U47" s="147">
        <f t="shared" ref="U47" si="144">IF(COUNTA(M47:S47)=0,-1,IF(OR(COUNTIF(M47:S47,"▲")&gt;6,AND(M46&lt;$N$9,$N$9&lt;S46)),0.285,IF(T46+T47=0,0,T47/(T47+T46))))</f>
        <v>-1</v>
      </c>
      <c r="V47" s="135" t="str">
        <f>TEXT(S46,"YYYY-MM")</f>
        <v>2026-02</v>
      </c>
      <c r="W47" s="140" cm="1">
        <f t="array" ref="W47">IF(V47=V46,0,SUMPRODUCT((M46:S46&gt;=$N$8)*(M46:S46 &lt;= $N$9)*(TEXT(M46:S46,"yyyy-mm")=V47)*(M47:S47 = "●")))</f>
        <v>0</v>
      </c>
      <c r="X47" s="140" cm="1">
        <f t="array" ref="X47">IF(V47=V46,0,SUMPRODUCT((M46:S46&gt;=$N$8)*(M46:S46 &lt;= $N$9)*(TEXT(M46:S46,"yyyy-mm")=V47)*(M47:S47 = "▲")))</f>
        <v>0</v>
      </c>
      <c r="Y47" s="140" cm="1">
        <f t="array" ref="Y47">IF(V47=V46,0,SUMPRODUCT((M46:S46&gt;=$N$8)*(M46:S46 &lt;= $N$9)*(TEXT(M46:S46,"yyyy-mm")=V47)*(M47:S47 = "★")))</f>
        <v>0</v>
      </c>
      <c r="Z47" s="135"/>
      <c r="AA47" s="135" t="str">
        <f t="shared" ref="AA47" si="145">IF(AK47&gt;=0.285,"OK","NG")</f>
        <v>NG</v>
      </c>
      <c r="AB47" s="136"/>
      <c r="AC47" s="144"/>
      <c r="AD47" s="144"/>
      <c r="AE47" s="144"/>
      <c r="AF47" s="144"/>
      <c r="AG47" s="144"/>
      <c r="AH47" s="145"/>
      <c r="AI47" s="146"/>
      <c r="AJ47" s="68">
        <f t="shared" ref="AJ47" si="146">COUNTIF(AC47:AI47,"●")</f>
        <v>0</v>
      </c>
      <c r="AK47" s="70">
        <f t="shared" ref="AK47" si="147">IF(COUNTA(AC47:AI47)=0,-1,IF(OR(COUNTIF(AC47:AI47,"▲")&gt;6,AND(AC46&lt;$N$9,$N$9&lt;AI46)),0.285,IF(AJ46+AJ47=0,0,AJ47/(AJ47+AJ46))))</f>
        <v>-1</v>
      </c>
      <c r="AL47" s="68" t="str">
        <f>TEXT(AI46,"YYYY-MM")</f>
        <v>2026-05</v>
      </c>
      <c r="AM47" s="69" cm="1">
        <f t="array" ref="AM47">IF(AL47=AL46,0,SUMPRODUCT((AC46:AI46&gt;=$N$8)*(AC46:AI46 &lt;= $N$9)*(TEXT(AC46:AI46,"yyyy-mm")=AL47)*(AC47:AI47 = "●")))</f>
        <v>0</v>
      </c>
      <c r="AN47" s="69" cm="1">
        <f t="array" ref="AN47">IF(AL47=AL46,0,SUMPRODUCT((AC46:AI46&gt;=$N$8)*(AC46:AI46 &lt;= $N$9)*(TEXT(AC46:AI46,"yyyy-mm")=AL47)*(AC47:AI47 = "▲")))</f>
        <v>0</v>
      </c>
      <c r="AO47" s="69" cm="1">
        <f t="array" ref="AO47">IF(AL47=AL46,0,SUMPRODUCT((AC46:AI46&gt;=$N$8)*(AC46:AI46 &lt;= $N$9)*(TEXT(AC46:AI46,"yyyy-mm")=AL47)*(AC47:AI47 = "★")))</f>
        <v>0</v>
      </c>
      <c r="AP47" s="68"/>
      <c r="AQ47" s="19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3"/>
    </row>
    <row r="48" spans="1:55" s="8" customFormat="1" ht="19.5" customHeight="1" x14ac:dyDescent="0.45">
      <c r="A48" s="4"/>
      <c r="B48" s="4"/>
      <c r="C48" s="4"/>
      <c r="D48" s="4"/>
      <c r="E48" s="4"/>
      <c r="F48" s="4"/>
      <c r="G48" s="4"/>
      <c r="H48" s="4"/>
      <c r="I48" s="4"/>
      <c r="J48" s="135"/>
      <c r="K48" s="135"/>
      <c r="L48" s="132">
        <v>16</v>
      </c>
      <c r="M48" s="141">
        <f>S46+1</f>
        <v>46062</v>
      </c>
      <c r="N48" s="141">
        <f>M48+1</f>
        <v>46063</v>
      </c>
      <c r="O48" s="141">
        <f t="shared" ref="O48:Q48" si="148">N48+1</f>
        <v>46064</v>
      </c>
      <c r="P48" s="141">
        <f t="shared" si="148"/>
        <v>46065</v>
      </c>
      <c r="Q48" s="141">
        <f t="shared" si="148"/>
        <v>46066</v>
      </c>
      <c r="R48" s="142">
        <f>Q48+1</f>
        <v>46067</v>
      </c>
      <c r="S48" s="143">
        <f>R48+1</f>
        <v>46068</v>
      </c>
      <c r="T48" s="135">
        <f t="shared" ref="T48" si="149">COUNTIF(M49:S49,"★")</f>
        <v>0</v>
      </c>
      <c r="U48" s="135"/>
      <c r="V48" s="135" t="str">
        <f>TEXT(M48,"YYYY-MM")</f>
        <v>2026-02</v>
      </c>
      <c r="W48" s="140" cm="1">
        <f t="array" ref="W48">SUMPRODUCT((M48:S48&gt;=$N$8)*(M48:S48 &lt;= $N$9)*(TEXT(M48:S48,"yyyy-mm")=V48)*(M49:S49 = "●"))</f>
        <v>0</v>
      </c>
      <c r="X48" s="140" cm="1">
        <f t="array" ref="X48">SUMPRODUCT((R48:S48&gt;=$N$8)*(R48:S48 &lt;= $N$9)*(TEXT(R48:S48,"yyyy-mm")=V48)*(R49:S49 = "▲"))</f>
        <v>0</v>
      </c>
      <c r="Y48" s="140" cm="1">
        <f t="array" ref="Y48">SUMPRODUCT((M48:S48&gt;=$N$8)*(M48:S48 &lt;= $N$9)*(TEXT(M48:S48,"yyyy-mm")=V48)*(M49:S49 = "★"))</f>
        <v>0</v>
      </c>
      <c r="Z48" s="135"/>
      <c r="AA48" s="135"/>
      <c r="AB48" s="132">
        <v>32</v>
      </c>
      <c r="AC48" s="141">
        <f>AI46+1</f>
        <v>46174</v>
      </c>
      <c r="AD48" s="141">
        <f t="shared" ref="AD48:AI48" si="150">AC48+1</f>
        <v>46175</v>
      </c>
      <c r="AE48" s="141">
        <f t="shared" si="150"/>
        <v>46176</v>
      </c>
      <c r="AF48" s="141">
        <f t="shared" si="150"/>
        <v>46177</v>
      </c>
      <c r="AG48" s="141">
        <f t="shared" si="150"/>
        <v>46178</v>
      </c>
      <c r="AH48" s="142">
        <f t="shared" si="150"/>
        <v>46179</v>
      </c>
      <c r="AI48" s="143">
        <f t="shared" si="150"/>
        <v>46180</v>
      </c>
      <c r="AJ48" s="68">
        <f t="shared" ref="AJ48" si="151">COUNTIF(AC49:AI49,"★")</f>
        <v>0</v>
      </c>
      <c r="AK48" s="68"/>
      <c r="AL48" s="68" t="str">
        <f>TEXT(AC48,"YYYY-MM")</f>
        <v>2026-06</v>
      </c>
      <c r="AM48" s="69" cm="1">
        <f t="array" ref="AM48">SUMPRODUCT((AC48:AI48&gt;=$N$8)*(AC48:AI48 &lt;= $N$9)*(TEXT(AC48:AI48,"yyyy-mm")=AL48)*(AC49:AI49 = "●"))</f>
        <v>0</v>
      </c>
      <c r="AN48" s="69" cm="1">
        <f t="array" ref="AN48">SUMPRODUCT((AH48:AI48&gt;=$N$8)*(AH48:AI48 &lt;= $N$9)*(TEXT(AH48:AI48,"yyyy-mm")=AL48)*(AH49:AI49 = "▲"))</f>
        <v>0</v>
      </c>
      <c r="AO48" s="69" cm="1">
        <f t="array" ref="AO48">SUMPRODUCT((AC48:AI48&gt;=$N$8)*(AC48:AI48 &lt;= $N$9)*(TEXT(AC48:AI48,"yyyy-mm")=AL48)*(AC49:AI49 = "★"))</f>
        <v>0</v>
      </c>
      <c r="AP48" s="65"/>
      <c r="AQ48" s="7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3"/>
    </row>
    <row r="49" spans="1:55" s="8" customFormat="1" ht="19.5" customHeight="1" thickBot="1" x14ac:dyDescent="0.5">
      <c r="A49" s="4"/>
      <c r="B49" s="4"/>
      <c r="C49" s="4"/>
      <c r="D49" s="4"/>
      <c r="E49" s="4"/>
      <c r="F49" s="4"/>
      <c r="G49" s="4"/>
      <c r="H49" s="4"/>
      <c r="I49" s="4"/>
      <c r="J49" s="135"/>
      <c r="K49" s="135" t="str">
        <f t="shared" ref="K49" si="152">IF(U49&gt;=0.285,"OK","NG")</f>
        <v>NG</v>
      </c>
      <c r="L49" s="136"/>
      <c r="M49" s="144"/>
      <c r="N49" s="144"/>
      <c r="O49" s="144"/>
      <c r="P49" s="144"/>
      <c r="Q49" s="144"/>
      <c r="R49" s="145"/>
      <c r="S49" s="146"/>
      <c r="T49" s="135">
        <f t="shared" ref="T49" si="153">COUNTIF(M49:S49,"●")</f>
        <v>0</v>
      </c>
      <c r="U49" s="147">
        <f t="shared" ref="U49" si="154">IF(COUNTA(M49:S49)=0,-1,IF(OR(COUNTIF(M49:S49,"▲")&gt;6,AND(M48&lt;$N$9,$N$9&lt;S48)),0.285,IF(T48+T49=0,0,T49/(T49+T48))))</f>
        <v>-1</v>
      </c>
      <c r="V49" s="135" t="str">
        <f>TEXT(S48,"YYYY-MM")</f>
        <v>2026-02</v>
      </c>
      <c r="W49" s="140" cm="1">
        <f t="array" ref="W49">IF(V49=V48,0,SUMPRODUCT((M48:S48&gt;=$N$8)*(M48:S48 &lt;= $N$9)*(TEXT(M48:S48,"yyyy-mm")=V49)*(M49:S49 = "●")))</f>
        <v>0</v>
      </c>
      <c r="X49" s="140" cm="1">
        <f t="array" ref="X49">IF(V49=V48,0,SUMPRODUCT((M48:S48&gt;=$N$8)*(M48:S48 &lt;= $N$9)*(TEXT(M48:S48,"yyyy-mm")=V49)*(M49:S49 = "▲")))</f>
        <v>0</v>
      </c>
      <c r="Y49" s="140" cm="1">
        <f t="array" ref="Y49">IF(V49=V48,0,SUMPRODUCT((M48:S48&gt;=$N$8)*(M48:S48 &lt;= $N$9)*(TEXT(M48:S48,"yyyy-mm")=V49)*(M49:S49 = "★")))</f>
        <v>0</v>
      </c>
      <c r="Z49" s="135"/>
      <c r="AA49" s="135" t="str">
        <f t="shared" ref="AA49" si="155">IF(AK49&gt;=0.285,"OK","NG")</f>
        <v>NG</v>
      </c>
      <c r="AB49" s="136"/>
      <c r="AC49" s="144"/>
      <c r="AD49" s="144"/>
      <c r="AE49" s="144"/>
      <c r="AF49" s="144"/>
      <c r="AG49" s="144"/>
      <c r="AH49" s="145"/>
      <c r="AI49" s="146"/>
      <c r="AJ49" s="68">
        <f t="shared" ref="AJ49" si="156">COUNTIF(AC49:AI49,"●")</f>
        <v>0</v>
      </c>
      <c r="AK49" s="70">
        <f t="shared" ref="AK49" si="157">IF(COUNTA(AC49:AI49)=0,-1,IF(OR(COUNTIF(AC49:AI49,"▲")&gt;6,AND(AC48&lt;$N$9,$N$9&lt;AI48)),0.285,IF(AJ48+AJ49=0,0,AJ49/(AJ49+AJ48))))</f>
        <v>-1</v>
      </c>
      <c r="AL49" s="68" t="str">
        <f>TEXT(AI48,"YYYY-MM")</f>
        <v>2026-06</v>
      </c>
      <c r="AM49" s="69" cm="1">
        <f t="array" ref="AM49">IF(AL49=AL48,0,SUMPRODUCT((AC48:AI48&gt;=$N$8)*(AC48:AI48 &lt;= $N$9)*(TEXT(AC48:AI48,"yyyy-mm")=AL49)*(AC49:AI49 = "●")))</f>
        <v>0</v>
      </c>
      <c r="AN49" s="69" cm="1">
        <f t="array" ref="AN49">IF(AL49=AL48,0,SUMPRODUCT((AC48:AI48&gt;=$N$8)*(AC48:AI48 &lt;= $N$9)*(TEXT(AC48:AI48,"yyyy-mm")=AL49)*(AC49:AI49 = "▲")))</f>
        <v>0</v>
      </c>
      <c r="AO49" s="69" cm="1">
        <f t="array" ref="AO49">IF(AL49=AL48,0,SUMPRODUCT((AC48:AI48&gt;=$N$8)*(AC48:AI48 &lt;= $N$9)*(TEXT(AC48:AI48,"yyyy-mm")=AL49)*(AC49:AI49 = "★")))</f>
        <v>0</v>
      </c>
      <c r="AP49" s="65"/>
      <c r="AQ49" s="7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3"/>
    </row>
    <row r="50" spans="1:55" s="8" customFormat="1" ht="19.5" customHeight="1" x14ac:dyDescent="0.45">
      <c r="A50" s="4"/>
      <c r="B50" s="4"/>
      <c r="C50" s="4"/>
      <c r="D50" s="4"/>
      <c r="E50" s="4"/>
      <c r="F50" s="4"/>
      <c r="G50" s="4"/>
      <c r="H50" s="4"/>
      <c r="I50" s="4"/>
      <c r="J50" s="86"/>
      <c r="K50" s="87"/>
      <c r="L50" s="28"/>
      <c r="M50" s="28"/>
      <c r="N50" s="28"/>
      <c r="O50" s="28"/>
      <c r="P50" s="28"/>
      <c r="Q50" s="28"/>
      <c r="R50" s="28"/>
      <c r="S50" s="28"/>
      <c r="T50" s="86"/>
      <c r="U50" s="148">
        <f>IFERROR(AVERAGEIF(U18:U49,"&gt;-1"),0)</f>
        <v>0</v>
      </c>
      <c r="V50" s="86"/>
      <c r="W50" s="81"/>
      <c r="X50" s="81"/>
      <c r="Y50" s="81"/>
      <c r="Z50" s="86"/>
      <c r="AA50" s="88"/>
      <c r="AB50" s="28"/>
      <c r="AC50" s="28"/>
      <c r="AD50" s="28"/>
      <c r="AE50" s="28"/>
      <c r="AF50" s="28"/>
      <c r="AG50" s="28"/>
      <c r="AH50" s="28"/>
      <c r="AI50" s="28"/>
      <c r="AJ50" s="65"/>
      <c r="AK50" s="71">
        <f>IFERROR(AVERAGEIF(AK18:AK49,"&gt;-1"),0)</f>
        <v>0</v>
      </c>
      <c r="AL50" s="65"/>
      <c r="AM50" s="64"/>
      <c r="AN50" s="64"/>
      <c r="AO50" s="64"/>
      <c r="AP50" s="65"/>
      <c r="AQ50" s="7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3"/>
    </row>
    <row r="51" spans="1:55" s="8" customFormat="1" ht="23.25" customHeight="1" x14ac:dyDescent="0.45">
      <c r="A51" s="4"/>
      <c r="B51" s="4"/>
      <c r="C51" s="4"/>
      <c r="D51" s="4"/>
      <c r="E51" s="4"/>
      <c r="F51" s="4"/>
      <c r="G51" s="4"/>
      <c r="H51" s="4"/>
      <c r="I51" s="4"/>
      <c r="J51" s="75" t="s">
        <v>63</v>
      </c>
      <c r="K51" s="76"/>
      <c r="L51" s="76"/>
      <c r="M51" s="77"/>
      <c r="N51" s="78"/>
      <c r="O51" s="79"/>
      <c r="P51" s="79"/>
      <c r="Q51" s="79"/>
      <c r="R51" s="79"/>
      <c r="S51" s="79"/>
      <c r="T51" s="80"/>
      <c r="U51" s="80"/>
      <c r="V51" s="80"/>
      <c r="W51" s="81"/>
      <c r="X51" s="81"/>
      <c r="Y51" s="81"/>
      <c r="Z51" s="80"/>
      <c r="AA51" s="82"/>
      <c r="AB51" s="79"/>
      <c r="AC51" s="79"/>
      <c r="AD51" s="79"/>
      <c r="AE51" s="79"/>
      <c r="AF51" s="28"/>
      <c r="AG51" s="28"/>
      <c r="AH51" s="28"/>
      <c r="AI51" s="28"/>
      <c r="AJ51" s="65"/>
      <c r="AK51" s="71"/>
      <c r="AL51" s="65"/>
      <c r="AM51" s="64"/>
      <c r="AN51" s="64"/>
      <c r="AO51" s="64"/>
      <c r="AP51" s="65"/>
      <c r="AQ51" s="7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3"/>
    </row>
    <row r="52" spans="1:55" s="8" customFormat="1" ht="27" customHeight="1" x14ac:dyDescent="0.45">
      <c r="J52" s="83"/>
      <c r="K52" s="84"/>
      <c r="L52" s="84"/>
      <c r="M52" s="60" t="s">
        <v>95</v>
      </c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28"/>
      <c r="AI52" s="28"/>
      <c r="AJ52" s="65"/>
      <c r="AK52" s="65"/>
      <c r="AL52" s="65"/>
      <c r="AM52" s="64"/>
      <c r="AN52" s="64"/>
      <c r="AO52" s="64"/>
      <c r="AP52" s="65"/>
      <c r="AQ52" s="7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3"/>
    </row>
    <row r="53" spans="1:55" ht="19.5" customHeight="1" x14ac:dyDescent="0.45">
      <c r="J53" s="86"/>
      <c r="K53" s="87"/>
      <c r="L53" s="28"/>
      <c r="M53" s="28"/>
      <c r="N53" s="28"/>
      <c r="O53" s="28"/>
      <c r="P53" s="28"/>
      <c r="Q53" s="28"/>
      <c r="R53" s="28"/>
      <c r="S53" s="28"/>
      <c r="T53" s="86"/>
      <c r="U53" s="86"/>
      <c r="V53" s="86"/>
      <c r="W53" s="81"/>
      <c r="X53" s="81"/>
      <c r="Y53" s="81"/>
      <c r="Z53" s="86"/>
      <c r="AA53" s="88"/>
      <c r="AB53" s="28"/>
      <c r="AC53" s="28"/>
      <c r="AD53" s="28"/>
      <c r="AE53" s="28"/>
      <c r="AF53" s="28"/>
      <c r="AG53" s="28"/>
      <c r="AH53" s="28"/>
      <c r="AI53" s="28"/>
      <c r="AJ53" s="65"/>
      <c r="AK53" s="65"/>
      <c r="AL53" s="65"/>
      <c r="AM53" s="64"/>
      <c r="AN53" s="64"/>
      <c r="AO53" s="64"/>
      <c r="AP53" s="65"/>
    </row>
    <row r="54" spans="1:55" s="8" customFormat="1" ht="19.5" customHeight="1" x14ac:dyDescent="0.45">
      <c r="J54" s="86"/>
      <c r="K54" s="87"/>
      <c r="L54" s="28"/>
      <c r="M54" s="28"/>
      <c r="N54" s="28"/>
      <c r="O54" s="28"/>
      <c r="P54" s="28"/>
      <c r="Q54" s="28"/>
      <c r="R54" s="28"/>
      <c r="S54" s="28"/>
      <c r="T54" s="86"/>
      <c r="U54" s="86"/>
      <c r="V54" s="86"/>
      <c r="W54" s="81"/>
      <c r="X54" s="81"/>
      <c r="Y54" s="81"/>
      <c r="Z54" s="86"/>
      <c r="AA54" s="88"/>
      <c r="AB54" s="28"/>
      <c r="AC54" s="28"/>
      <c r="AD54" s="28"/>
      <c r="AE54" s="28"/>
      <c r="AF54" s="28"/>
      <c r="AG54" s="28"/>
      <c r="AH54" s="28"/>
      <c r="AI54" s="28"/>
      <c r="AJ54" s="65"/>
      <c r="AK54" s="65"/>
      <c r="AL54" s="65"/>
      <c r="AM54" s="64"/>
      <c r="AN54" s="64"/>
      <c r="AO54" s="64"/>
      <c r="AP54" s="68"/>
      <c r="AQ54" s="19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3"/>
    </row>
    <row r="55" spans="1:55" s="8" customFormat="1" ht="19.5" customHeight="1" thickBot="1" x14ac:dyDescent="0.5">
      <c r="J55" s="86"/>
      <c r="K55" s="87"/>
      <c r="L55" s="28"/>
      <c r="M55" s="28"/>
      <c r="N55" s="28"/>
      <c r="O55" s="28"/>
      <c r="P55" s="28"/>
      <c r="Q55" s="28"/>
      <c r="R55" s="28"/>
      <c r="S55" s="28"/>
      <c r="T55" s="86"/>
      <c r="U55" s="86"/>
      <c r="V55" s="86"/>
      <c r="W55" s="81"/>
      <c r="X55" s="81"/>
      <c r="Y55" s="81"/>
      <c r="Z55" s="86"/>
      <c r="AA55" s="88"/>
      <c r="AB55" s="28"/>
      <c r="AC55" s="28"/>
      <c r="AD55" s="28"/>
      <c r="AE55" s="28"/>
      <c r="AF55" s="28"/>
      <c r="AG55" s="28"/>
      <c r="AH55" s="28"/>
      <c r="AI55" s="28"/>
      <c r="AJ55" s="65"/>
      <c r="AK55" s="65"/>
      <c r="AL55" s="65"/>
      <c r="AM55" s="64"/>
      <c r="AN55" s="64"/>
      <c r="AO55" s="64"/>
      <c r="AP55" s="68"/>
      <c r="AQ55" s="19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3"/>
    </row>
    <row r="56" spans="1:55" s="8" customFormat="1" ht="19.5" customHeight="1" x14ac:dyDescent="0.45">
      <c r="J56" s="86"/>
      <c r="K56" s="86"/>
      <c r="L56" s="132" t="s">
        <v>47</v>
      </c>
      <c r="M56" s="133" t="str">
        <f>"実施状況（"&amp;YEAR(M58)&amp;"年～）"</f>
        <v>実施状況（2026年～）</v>
      </c>
      <c r="N56" s="133"/>
      <c r="O56" s="133"/>
      <c r="P56" s="133"/>
      <c r="Q56" s="133"/>
      <c r="R56" s="133"/>
      <c r="S56" s="134"/>
      <c r="T56" s="86"/>
      <c r="U56" s="86"/>
      <c r="V56" s="86"/>
      <c r="W56" s="81"/>
      <c r="X56" s="81"/>
      <c r="Y56" s="81"/>
      <c r="Z56" s="86"/>
      <c r="AA56" s="28"/>
      <c r="AB56" s="132" t="s">
        <v>47</v>
      </c>
      <c r="AC56" s="133" t="str">
        <f>"実施状況（"&amp;YEAR(AC58)&amp;"年～）"</f>
        <v>実施状況（2026年～）</v>
      </c>
      <c r="AD56" s="133"/>
      <c r="AE56" s="133"/>
      <c r="AF56" s="133"/>
      <c r="AG56" s="133"/>
      <c r="AH56" s="133"/>
      <c r="AI56" s="134"/>
      <c r="AJ56" s="65"/>
      <c r="AK56" s="65"/>
      <c r="AL56" s="65"/>
      <c r="AM56" s="64"/>
      <c r="AN56" s="64"/>
      <c r="AO56" s="64"/>
      <c r="AP56" s="68"/>
      <c r="AQ56" s="19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3"/>
    </row>
    <row r="57" spans="1:55" s="8" customFormat="1" ht="19.5" customHeight="1" thickBot="1" x14ac:dyDescent="0.5">
      <c r="J57" s="86"/>
      <c r="K57" s="135" t="s">
        <v>48</v>
      </c>
      <c r="L57" s="136"/>
      <c r="M57" s="137" t="s">
        <v>49</v>
      </c>
      <c r="N57" s="137" t="s">
        <v>50</v>
      </c>
      <c r="O57" s="137" t="s">
        <v>51</v>
      </c>
      <c r="P57" s="137" t="s">
        <v>52</v>
      </c>
      <c r="Q57" s="137" t="s">
        <v>53</v>
      </c>
      <c r="R57" s="138" t="s">
        <v>54</v>
      </c>
      <c r="S57" s="139" t="s">
        <v>55</v>
      </c>
      <c r="T57" s="135" t="s">
        <v>47</v>
      </c>
      <c r="U57" s="86" t="s">
        <v>56</v>
      </c>
      <c r="V57" s="86" t="s">
        <v>57</v>
      </c>
      <c r="W57" s="140" t="s">
        <v>38</v>
      </c>
      <c r="X57" s="140" t="s">
        <v>39</v>
      </c>
      <c r="Y57" s="140" t="s">
        <v>40</v>
      </c>
      <c r="Z57" s="86"/>
      <c r="AA57" s="135" t="s">
        <v>48</v>
      </c>
      <c r="AB57" s="136"/>
      <c r="AC57" s="137" t="s">
        <v>49</v>
      </c>
      <c r="AD57" s="137" t="s">
        <v>50</v>
      </c>
      <c r="AE57" s="137" t="s">
        <v>51</v>
      </c>
      <c r="AF57" s="137" t="s">
        <v>52</v>
      </c>
      <c r="AG57" s="137" t="s">
        <v>53</v>
      </c>
      <c r="AH57" s="138" t="s">
        <v>54</v>
      </c>
      <c r="AI57" s="139" t="s">
        <v>55</v>
      </c>
      <c r="AJ57" s="68" t="s">
        <v>47</v>
      </c>
      <c r="AK57" s="65" t="s">
        <v>56</v>
      </c>
      <c r="AL57" s="65" t="s">
        <v>57</v>
      </c>
      <c r="AM57" s="69" t="s">
        <v>38</v>
      </c>
      <c r="AN57" s="69" t="s">
        <v>39</v>
      </c>
      <c r="AO57" s="69" t="s">
        <v>40</v>
      </c>
      <c r="AP57" s="68"/>
      <c r="AQ57" s="19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3"/>
    </row>
    <row r="58" spans="1:55" s="8" customFormat="1" ht="19.5" customHeight="1" x14ac:dyDescent="0.45">
      <c r="J58" s="86"/>
      <c r="K58" s="135"/>
      <c r="L58" s="132">
        <v>33</v>
      </c>
      <c r="M58" s="141">
        <f>AI48+1</f>
        <v>46181</v>
      </c>
      <c r="N58" s="141">
        <f t="shared" ref="N58:S58" si="158">M58+1</f>
        <v>46182</v>
      </c>
      <c r="O58" s="141">
        <f t="shared" si="158"/>
        <v>46183</v>
      </c>
      <c r="P58" s="141">
        <f t="shared" si="158"/>
        <v>46184</v>
      </c>
      <c r="Q58" s="141">
        <f t="shared" si="158"/>
        <v>46185</v>
      </c>
      <c r="R58" s="142">
        <f t="shared" si="158"/>
        <v>46186</v>
      </c>
      <c r="S58" s="143">
        <f t="shared" si="158"/>
        <v>46187</v>
      </c>
      <c r="T58" s="135">
        <f t="shared" ref="T58" si="159">COUNTIF(M59:S59,"★")</f>
        <v>0</v>
      </c>
      <c r="U58" s="135"/>
      <c r="V58" s="135" t="str">
        <f>TEXT(M58,"YYYY-MM")</f>
        <v>2026-06</v>
      </c>
      <c r="W58" s="140" cm="1">
        <f t="array" ref="W58">SUMPRODUCT((M58:S58&gt;=$N$8)*(M58:S58 &lt;= $N$9)*(TEXT(M58:S58,"yyyy-mm")=V58)*(M59:S59 = "●"))</f>
        <v>0</v>
      </c>
      <c r="X58" s="140" cm="1">
        <f t="array" ref="X58">SUMPRODUCT((R58:S58&gt;=$N$8)*(R58:S58 &lt;= $N$9)*(TEXT(R58:S58,"yyyy-mm")=V58)*(R59:S59 = "▲"))</f>
        <v>0</v>
      </c>
      <c r="Y58" s="140" cm="1">
        <f t="array" ref="Y58">SUMPRODUCT((M58:S58&gt;=$N$8)*(M58:S58 &lt;= $N$9)*(TEXT(M58:S58,"yyyy-mm")=V58)*(M59:S59 = "★"))</f>
        <v>0</v>
      </c>
      <c r="Z58" s="135"/>
      <c r="AA58" s="135"/>
      <c r="AB58" s="132">
        <v>54</v>
      </c>
      <c r="AC58" s="141">
        <f>S98+1</f>
        <v>46328</v>
      </c>
      <c r="AD58" s="141">
        <f t="shared" ref="AD58:AI58" si="160">AC58+1</f>
        <v>46329</v>
      </c>
      <c r="AE58" s="141">
        <f t="shared" si="160"/>
        <v>46330</v>
      </c>
      <c r="AF58" s="141">
        <f t="shared" si="160"/>
        <v>46331</v>
      </c>
      <c r="AG58" s="141">
        <f t="shared" si="160"/>
        <v>46332</v>
      </c>
      <c r="AH58" s="142">
        <f t="shared" si="160"/>
        <v>46333</v>
      </c>
      <c r="AI58" s="143">
        <f t="shared" si="160"/>
        <v>46334</v>
      </c>
      <c r="AJ58" s="68">
        <f t="shared" ref="AJ58" si="161">COUNTIF(AC59:AI59,"★")</f>
        <v>0</v>
      </c>
      <c r="AK58" s="68"/>
      <c r="AL58" s="68" t="str">
        <f>TEXT(AC58,"YYYY-MM")</f>
        <v>2026-11</v>
      </c>
      <c r="AM58" s="69" cm="1">
        <f t="array" ref="AM58">SUMPRODUCT((AC58:AI58&gt;=$N$8)*(AC58:AI58 &lt;= $N$9)*(TEXT(AC58:AI58,"yyyy-mm")=AL58)*(AC59:AI59 = "●"))</f>
        <v>0</v>
      </c>
      <c r="AN58" s="69" cm="1">
        <f t="array" ref="AN58">SUMPRODUCT((AH58:AI58&gt;=$N$8)*(AH58:AI58 &lt;= $N$9)*(TEXT(AH58:AI58,"yyyy-mm")=AL58)*(AH59:AI59 = "▲"))</f>
        <v>0</v>
      </c>
      <c r="AO58" s="69" cm="1">
        <f t="array" ref="AO58">SUMPRODUCT((AC58:AI58&gt;=$N$8)*(AC58:AI58 &lt;= $N$9)*(TEXT(AC58:AI58,"yyyy-mm")=AL58)*(AC59:AI59 = "★"))</f>
        <v>0</v>
      </c>
      <c r="AP58" s="68"/>
      <c r="AQ58" s="19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3"/>
    </row>
    <row r="59" spans="1:55" s="8" customFormat="1" ht="19.5" customHeight="1" thickBot="1" x14ac:dyDescent="0.5">
      <c r="J59" s="86"/>
      <c r="K59" s="135" t="str">
        <f>IF(U59&gt;=0.285,"OK","NG")</f>
        <v>NG</v>
      </c>
      <c r="L59" s="136"/>
      <c r="M59" s="144"/>
      <c r="N59" s="144"/>
      <c r="O59" s="144"/>
      <c r="P59" s="144"/>
      <c r="Q59" s="144"/>
      <c r="R59" s="145"/>
      <c r="S59" s="146"/>
      <c r="T59" s="135">
        <f t="shared" ref="T59" si="162">COUNTIF(M59:S59,"●")</f>
        <v>0</v>
      </c>
      <c r="U59" s="147">
        <f>IF(COUNTA(M59:S59)=0,-1,IF(OR(COUNTIF(M59:S59,"▲")&gt;6,AND(M58&lt;$N$9,$N$9&lt;S58)),0.285,IF(T58+T59=0,0,T59/(T59+T58))))</f>
        <v>-1</v>
      </c>
      <c r="V59" s="135" t="str">
        <f>TEXT(S58,"YYYY-MM")</f>
        <v>2026-06</v>
      </c>
      <c r="W59" s="140" cm="1">
        <f t="array" ref="W59">IF(V59=V58,0,SUMPRODUCT((M58:S58&gt;=$N$8)*(M58:S58 &lt;= $N$9)*(TEXT(M58:S58,"yyyy-mm")=V59)*(M59:S59 = "●")))</f>
        <v>0</v>
      </c>
      <c r="X59" s="140" cm="1">
        <f t="array" ref="X59">IF(V59=V58,0,SUMPRODUCT((M58:S58&gt;=$N$8)*(M58:S58 &lt;= $N$9)*(TEXT(M58:S58,"yyyy-mm")=V59)*(M59:S59 = "▲")))</f>
        <v>0</v>
      </c>
      <c r="Y59" s="140" cm="1">
        <f t="array" ref="Y59">IF(V59=V58,0,SUMPRODUCT((M58:S58&gt;=$N$8)*(M58:S58 &lt;= $N$9)*(TEXT(M58:S58,"yyyy-mm")=V59)*(M59:S59 = "★")))</f>
        <v>0</v>
      </c>
      <c r="Z59" s="135"/>
      <c r="AA59" s="135" t="str">
        <f>IF(AK59&gt;=0.285,"OK","NG")</f>
        <v>NG</v>
      </c>
      <c r="AB59" s="136"/>
      <c r="AC59" s="144"/>
      <c r="AD59" s="144"/>
      <c r="AE59" s="144"/>
      <c r="AF59" s="144"/>
      <c r="AG59" s="144"/>
      <c r="AH59" s="145"/>
      <c r="AI59" s="146"/>
      <c r="AJ59" s="68">
        <f t="shared" ref="AJ59" si="163">COUNTIF(AC59:AI59,"●")</f>
        <v>0</v>
      </c>
      <c r="AK59" s="70">
        <f>IF(COUNTA(AC59:AI59)=0,-1,IF(OR(COUNTIF(AC59:AI59,"▲")&gt;6,AND(AC58&lt;$N$9,$N$9&lt;AI58)),0.285,IF(AJ58+AJ59=0,0,AJ59/(AJ59+AJ58))))</f>
        <v>-1</v>
      </c>
      <c r="AL59" s="68" t="str">
        <f>TEXT(AI58,"YYYY-MM")</f>
        <v>2026-11</v>
      </c>
      <c r="AM59" s="69" cm="1">
        <f t="array" ref="AM59">IF(AL59=AL58,0,SUMPRODUCT((AC58:AI58&gt;=$N$8)*(AC58:AI58 &lt;= $N$9)*(TEXT(AC58:AI58,"yyyy-mm")=AL59)*(AC59:AI59 = "●")))</f>
        <v>0</v>
      </c>
      <c r="AN59" s="69" cm="1">
        <f t="array" ref="AN59">IF(AL59=AL58,0,SUMPRODUCT((AC58:AI58&gt;=$N$8)*(AC58:AI58 &lt;= $N$9)*(TEXT(AC58:AI58,"yyyy-mm")=AL59)*(AC59:AI59 = "▲")))</f>
        <v>0</v>
      </c>
      <c r="AO59" s="69" cm="1">
        <f t="array" ref="AO59">IF(AL59=AL58,0,SUMPRODUCT((AC58:AI58&gt;=$N$8)*(AC58:AI58 &lt;= $N$9)*(TEXT(AC58:AI58,"yyyy-mm")=AL59)*(AC59:AI59 = "★")))</f>
        <v>0</v>
      </c>
      <c r="AP59" s="68"/>
      <c r="AQ59" s="19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3"/>
    </row>
    <row r="60" spans="1:55" s="8" customFormat="1" ht="19.5" customHeight="1" x14ac:dyDescent="0.45">
      <c r="J60" s="86"/>
      <c r="K60" s="135"/>
      <c r="L60" s="132">
        <v>34</v>
      </c>
      <c r="M60" s="141">
        <f>S58+1</f>
        <v>46188</v>
      </c>
      <c r="N60" s="141">
        <f t="shared" ref="N60:S60" si="164">M60+1</f>
        <v>46189</v>
      </c>
      <c r="O60" s="141">
        <f t="shared" si="164"/>
        <v>46190</v>
      </c>
      <c r="P60" s="141">
        <f t="shared" si="164"/>
        <v>46191</v>
      </c>
      <c r="Q60" s="141">
        <f t="shared" si="164"/>
        <v>46192</v>
      </c>
      <c r="R60" s="142">
        <f t="shared" si="164"/>
        <v>46193</v>
      </c>
      <c r="S60" s="143">
        <f t="shared" si="164"/>
        <v>46194</v>
      </c>
      <c r="T60" s="135">
        <f t="shared" ref="T60" si="165">COUNTIF(M61:S61,"★")</f>
        <v>0</v>
      </c>
      <c r="U60" s="135"/>
      <c r="V60" s="135" t="str">
        <f>TEXT(M60,"YYYY-MM")</f>
        <v>2026-06</v>
      </c>
      <c r="W60" s="140" cm="1">
        <f t="array" ref="W60">SUMPRODUCT((M60:S60&gt;=$N$8)*(M60:S60 &lt;= $N$9)*(TEXT(M60:S60,"yyyy-mm")=V60)*(M61:S61 = "●"))</f>
        <v>0</v>
      </c>
      <c r="X60" s="140" cm="1">
        <f t="array" ref="X60">SUMPRODUCT((R60:S60&gt;=$N$8)*(R60:S60 &lt;= $N$9)*(TEXT(R60:S60,"yyyy-mm")=V60)*(R61:S61 = "▲"))</f>
        <v>0</v>
      </c>
      <c r="Y60" s="140" cm="1">
        <f t="array" ref="Y60">SUMPRODUCT((M60:S60&gt;=$N$8)*(M60:S60 &lt;= $N$9)*(TEXT(M60:S60,"yyyy-mm")=V60)*(M61:S61 = "★"))</f>
        <v>0</v>
      </c>
      <c r="Z60" s="135"/>
      <c r="AA60" s="135"/>
      <c r="AB60" s="132">
        <v>55</v>
      </c>
      <c r="AC60" s="141">
        <f>AI58+1</f>
        <v>46335</v>
      </c>
      <c r="AD60" s="141">
        <f t="shared" ref="AD60:AI60" si="166">AC60+1</f>
        <v>46336</v>
      </c>
      <c r="AE60" s="141">
        <f t="shared" si="166"/>
        <v>46337</v>
      </c>
      <c r="AF60" s="141">
        <f t="shared" si="166"/>
        <v>46338</v>
      </c>
      <c r="AG60" s="141">
        <f t="shared" si="166"/>
        <v>46339</v>
      </c>
      <c r="AH60" s="142">
        <f t="shared" si="166"/>
        <v>46340</v>
      </c>
      <c r="AI60" s="143">
        <f t="shared" si="166"/>
        <v>46341</v>
      </c>
      <c r="AJ60" s="68">
        <f t="shared" ref="AJ60" si="167">COUNTIF(AC61:AI61,"★")</f>
        <v>0</v>
      </c>
      <c r="AK60" s="68"/>
      <c r="AL60" s="68" t="str">
        <f>TEXT(AC60,"YYYY-MM")</f>
        <v>2026-11</v>
      </c>
      <c r="AM60" s="69" cm="1">
        <f t="array" ref="AM60">SUMPRODUCT((AC60:AI60&gt;=$N$8)*(AC60:AI60 &lt;= $N$9)*(TEXT(AC60:AI60,"yyyy-mm")=AL60)*(AC61:AI61 = "●"))</f>
        <v>0</v>
      </c>
      <c r="AN60" s="69" cm="1">
        <f t="array" ref="AN60">SUMPRODUCT((AH60:AI60&gt;=$N$8)*(AH60:AI60 &lt;= $N$9)*(TEXT(AH60:AI60,"yyyy-mm")=AL60)*(AH61:AI61 = "▲"))</f>
        <v>0</v>
      </c>
      <c r="AO60" s="69" cm="1">
        <f t="array" ref="AO60">SUMPRODUCT((AC60:AI60&gt;=$N$8)*(AC60:AI60 &lt;= $N$9)*(TEXT(AC60:AI60,"yyyy-mm")=AL60)*(AC61:AI61 = "★"))</f>
        <v>0</v>
      </c>
      <c r="AP60" s="68"/>
      <c r="AQ60" s="19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3"/>
    </row>
    <row r="61" spans="1:55" s="8" customFormat="1" ht="19.5" customHeight="1" thickBot="1" x14ac:dyDescent="0.5">
      <c r="J61" s="86"/>
      <c r="K61" s="135" t="str">
        <f t="shared" ref="K61" si="168">IF(U61&gt;=0.285,"OK","NG")</f>
        <v>NG</v>
      </c>
      <c r="L61" s="136"/>
      <c r="M61" s="144"/>
      <c r="N61" s="144"/>
      <c r="O61" s="144"/>
      <c r="P61" s="144"/>
      <c r="Q61" s="144"/>
      <c r="R61" s="145"/>
      <c r="S61" s="146"/>
      <c r="T61" s="135">
        <f t="shared" ref="T61" si="169">COUNTIF(M61:S61,"●")</f>
        <v>0</v>
      </c>
      <c r="U61" s="147">
        <f t="shared" ref="U61" si="170">IF(COUNTA(M61:S61)=0,-1,IF(OR(COUNTIF(M61:S61,"▲")&gt;6,AND(M60&lt;$N$9,$N$9&lt;S60)),0.285,IF(T60+T61=0,0,T61/(T61+T60))))</f>
        <v>-1</v>
      </c>
      <c r="V61" s="135" t="str">
        <f>TEXT(S60,"YYYY-MM")</f>
        <v>2026-06</v>
      </c>
      <c r="W61" s="140" cm="1">
        <f t="array" ref="W61">IF(V61=V60,0,SUMPRODUCT((M60:S60&gt;=$N$8)*(M60:S60 &lt;= $N$9)*(TEXT(M60:S60,"yyyy-mm")=V61)*(M61:S61 = "●")))</f>
        <v>0</v>
      </c>
      <c r="X61" s="140" cm="1">
        <f t="array" ref="X61">IF(V61=V60,0,SUMPRODUCT((M60:S60&gt;=$N$8)*(M60:S60 &lt;= $N$9)*(TEXT(M60:S60,"yyyy-mm")=V61)*(M61:S61 = "▲")))</f>
        <v>0</v>
      </c>
      <c r="Y61" s="140" cm="1">
        <f t="array" ref="Y61">IF(V61=V60,0,SUMPRODUCT((M60:S60&gt;=$N$8)*(M60:S60 &lt;= $N$9)*(TEXT(M60:S60,"yyyy-mm")=V61)*(M61:S61 = "★")))</f>
        <v>0</v>
      </c>
      <c r="Z61" s="135"/>
      <c r="AA61" s="135" t="str">
        <f t="shared" ref="AA61" si="171">IF(AK61&gt;=0.285,"OK","NG")</f>
        <v>NG</v>
      </c>
      <c r="AB61" s="136"/>
      <c r="AC61" s="144"/>
      <c r="AD61" s="144"/>
      <c r="AE61" s="144"/>
      <c r="AF61" s="144"/>
      <c r="AG61" s="144"/>
      <c r="AH61" s="145"/>
      <c r="AI61" s="146"/>
      <c r="AJ61" s="68">
        <f t="shared" ref="AJ61" si="172">COUNTIF(AC61:AI61,"●")</f>
        <v>0</v>
      </c>
      <c r="AK61" s="70">
        <f t="shared" ref="AK61" si="173">IF(COUNTA(AC61:AI61)=0,-1,IF(OR(COUNTIF(AC61:AI61,"▲")&gt;6,AND(AC60&lt;$N$9,$N$9&lt;AI60)),0.285,IF(AJ60+AJ61=0,0,AJ61/(AJ61+AJ60))))</f>
        <v>-1</v>
      </c>
      <c r="AL61" s="68" t="str">
        <f>TEXT(AI60,"YYYY-MM")</f>
        <v>2026-11</v>
      </c>
      <c r="AM61" s="69" cm="1">
        <f t="array" ref="AM61">IF(AL61=AL60,0,SUMPRODUCT((AC60:AI60&gt;=$N$8)*(AC60:AI60 &lt;= $N$9)*(TEXT(AC60:AI60,"yyyy-mm")=AL61)*(AC61:AI61 = "●")))</f>
        <v>0</v>
      </c>
      <c r="AN61" s="69" cm="1">
        <f t="array" ref="AN61">IF(AL61=AL60,0,SUMPRODUCT((AC60:AI60&gt;=$N$8)*(AC60:AI60 &lt;= $N$9)*(TEXT(AC60:AI60,"yyyy-mm")=AL61)*(AC61:AI61 = "▲")))</f>
        <v>0</v>
      </c>
      <c r="AO61" s="69" cm="1">
        <f t="array" ref="AO61">IF(AL61=AL60,0,SUMPRODUCT((AC60:AI60&gt;=$N$8)*(AC60:AI60 &lt;= $N$9)*(TEXT(AC60:AI60,"yyyy-mm")=AL61)*(AC61:AI61 = "★")))</f>
        <v>0</v>
      </c>
      <c r="AP61" s="68"/>
      <c r="AQ61" s="19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3"/>
    </row>
    <row r="62" spans="1:55" s="8" customFormat="1" ht="19.5" customHeight="1" x14ac:dyDescent="0.45">
      <c r="J62" s="86"/>
      <c r="K62" s="135"/>
      <c r="L62" s="132">
        <v>35</v>
      </c>
      <c r="M62" s="141">
        <f>S60+1</f>
        <v>46195</v>
      </c>
      <c r="N62" s="141">
        <f t="shared" ref="N62:S62" si="174">M62+1</f>
        <v>46196</v>
      </c>
      <c r="O62" s="141">
        <f t="shared" si="174"/>
        <v>46197</v>
      </c>
      <c r="P62" s="141">
        <f t="shared" si="174"/>
        <v>46198</v>
      </c>
      <c r="Q62" s="141">
        <f t="shared" si="174"/>
        <v>46199</v>
      </c>
      <c r="R62" s="142">
        <f t="shared" si="174"/>
        <v>46200</v>
      </c>
      <c r="S62" s="143">
        <f t="shared" si="174"/>
        <v>46201</v>
      </c>
      <c r="T62" s="135">
        <f t="shared" ref="T62" si="175">COUNTIF(M63:S63,"★")</f>
        <v>0</v>
      </c>
      <c r="U62" s="135"/>
      <c r="V62" s="135" t="str">
        <f>TEXT(M62,"YYYY-MM")</f>
        <v>2026-06</v>
      </c>
      <c r="W62" s="140" cm="1">
        <f t="array" ref="W62">SUMPRODUCT((M62:S62&gt;=$N$8)*(M62:S62 &lt;= $N$9)*(TEXT(M62:S62,"yyyy-mm")=V62)*(M63:S63 = "●"))</f>
        <v>0</v>
      </c>
      <c r="X62" s="140" cm="1">
        <f t="array" ref="X62">SUMPRODUCT((R62:S62&gt;=$N$8)*(R62:S62 &lt;= $N$9)*(TEXT(R62:S62,"yyyy-mm")=V62)*(R63:S63 = "▲"))</f>
        <v>0</v>
      </c>
      <c r="Y62" s="140" cm="1">
        <f t="array" ref="Y62">SUMPRODUCT((M62:S62&gt;=$N$8)*(M62:S62 &lt;= $N$9)*(TEXT(M62:S62,"yyyy-mm")=V62)*(M63:S63 = "★"))</f>
        <v>0</v>
      </c>
      <c r="Z62" s="135"/>
      <c r="AA62" s="135"/>
      <c r="AB62" s="132">
        <v>56</v>
      </c>
      <c r="AC62" s="141">
        <f>AI60+1</f>
        <v>46342</v>
      </c>
      <c r="AD62" s="141">
        <f t="shared" ref="AD62:AI62" si="176">AC62+1</f>
        <v>46343</v>
      </c>
      <c r="AE62" s="141">
        <f t="shared" si="176"/>
        <v>46344</v>
      </c>
      <c r="AF62" s="141">
        <f t="shared" si="176"/>
        <v>46345</v>
      </c>
      <c r="AG62" s="141">
        <f t="shared" si="176"/>
        <v>46346</v>
      </c>
      <c r="AH62" s="142">
        <f t="shared" si="176"/>
        <v>46347</v>
      </c>
      <c r="AI62" s="143">
        <f t="shared" si="176"/>
        <v>46348</v>
      </c>
      <c r="AJ62" s="68">
        <f t="shared" ref="AJ62" si="177">COUNTIF(AC63:AI63,"★")</f>
        <v>0</v>
      </c>
      <c r="AK62" s="68"/>
      <c r="AL62" s="68" t="str">
        <f>TEXT(AC62,"YYYY-MM")</f>
        <v>2026-11</v>
      </c>
      <c r="AM62" s="69" cm="1">
        <f t="array" ref="AM62">SUMPRODUCT((AC62:AI62&gt;=$N$8)*(AC62:AI62 &lt;= $N$9)*(TEXT(AC62:AI62,"yyyy-mm")=AL62)*(AC63:AI63 = "●"))</f>
        <v>0</v>
      </c>
      <c r="AN62" s="69" cm="1">
        <f t="array" ref="AN62">SUMPRODUCT((AH62:AI62&gt;=$N$8)*(AH62:AI62 &lt;= $N$9)*(TEXT(AH62:AI62,"yyyy-mm")=AL62)*(AH63:AI63 = "▲"))</f>
        <v>0</v>
      </c>
      <c r="AO62" s="69" cm="1">
        <f t="array" ref="AO62">SUMPRODUCT((AC62:AI62&gt;=$N$8)*(AC62:AI62 &lt;= $N$9)*(TEXT(AC62:AI62,"yyyy-mm")=AL62)*(AC63:AI63 = "★"))</f>
        <v>0</v>
      </c>
      <c r="AP62" s="68"/>
      <c r="AQ62" s="19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3"/>
    </row>
    <row r="63" spans="1:55" s="8" customFormat="1" ht="19.5" customHeight="1" thickBot="1" x14ac:dyDescent="0.5">
      <c r="J63" s="86"/>
      <c r="K63" s="135" t="str">
        <f t="shared" ref="K63" si="178">IF(U63&gt;=0.285,"OK","NG")</f>
        <v>NG</v>
      </c>
      <c r="L63" s="136"/>
      <c r="M63" s="144"/>
      <c r="N63" s="144"/>
      <c r="O63" s="144"/>
      <c r="P63" s="144"/>
      <c r="Q63" s="144"/>
      <c r="R63" s="145"/>
      <c r="S63" s="146"/>
      <c r="T63" s="135">
        <f t="shared" ref="T63" si="179">COUNTIF(M63:S63,"●")</f>
        <v>0</v>
      </c>
      <c r="U63" s="147">
        <f t="shared" ref="U63" si="180">IF(COUNTA(M63:S63)=0,-1,IF(OR(COUNTIF(M63:S63,"▲")&gt;6,AND(M62&lt;$N$9,$N$9&lt;S62)),0.285,IF(T62+T63=0,0,T63/(T63+T62))))</f>
        <v>-1</v>
      </c>
      <c r="V63" s="135" t="str">
        <f>TEXT(S62,"YYYY-MM")</f>
        <v>2026-06</v>
      </c>
      <c r="W63" s="140" cm="1">
        <f t="array" ref="W63">IF(V63=V62,0,SUMPRODUCT((M62:S62&gt;=$N$8)*(M62:S62 &lt;= $N$9)*(TEXT(M62:S62,"yyyy-mm")=V63)*(M63:S63 = "●")))</f>
        <v>0</v>
      </c>
      <c r="X63" s="140" cm="1">
        <f t="array" ref="X63">IF(V63=V62,0,SUMPRODUCT((M62:S62&gt;=$N$8)*(M62:S62 &lt;= $N$9)*(TEXT(M62:S62,"yyyy-mm")=V63)*(M63:S63 = "▲")))</f>
        <v>0</v>
      </c>
      <c r="Y63" s="140" cm="1">
        <f t="array" ref="Y63">IF(V63=V62,0,SUMPRODUCT((M62:S62&gt;=$N$8)*(M62:S62 &lt;= $N$9)*(TEXT(M62:S62,"yyyy-mm")=V63)*(M63:S63 = "★")))</f>
        <v>0</v>
      </c>
      <c r="Z63" s="135"/>
      <c r="AA63" s="135" t="str">
        <f t="shared" ref="AA63" si="181">IF(AK63&gt;=0.285,"OK","NG")</f>
        <v>NG</v>
      </c>
      <c r="AB63" s="136"/>
      <c r="AC63" s="144"/>
      <c r="AD63" s="144"/>
      <c r="AE63" s="144"/>
      <c r="AF63" s="144"/>
      <c r="AG63" s="144"/>
      <c r="AH63" s="145"/>
      <c r="AI63" s="146"/>
      <c r="AJ63" s="68">
        <f t="shared" ref="AJ63" si="182">COUNTIF(AC63:AI63,"●")</f>
        <v>0</v>
      </c>
      <c r="AK63" s="70">
        <f t="shared" ref="AK63" si="183">IF(COUNTA(AC63:AI63)=0,-1,IF(OR(COUNTIF(AC63:AI63,"▲")&gt;6,AND(AC62&lt;$N$9,$N$9&lt;AI62)),0.285,IF(AJ62+AJ63=0,0,AJ63/(AJ63+AJ62))))</f>
        <v>-1</v>
      </c>
      <c r="AL63" s="68" t="str">
        <f>TEXT(AI62,"YYYY-MM")</f>
        <v>2026-11</v>
      </c>
      <c r="AM63" s="69" cm="1">
        <f t="array" ref="AM63">IF(AL63=AL62,0,SUMPRODUCT((AC62:AI62&gt;=$N$8)*(AC62:AI62 &lt;= $N$9)*(TEXT(AC62:AI62,"yyyy-mm")=AL63)*(AC63:AI63 = "●")))</f>
        <v>0</v>
      </c>
      <c r="AN63" s="69" cm="1">
        <f t="array" ref="AN63">IF(AL63=AL62,0,SUMPRODUCT((AC62:AI62&gt;=$N$8)*(AC62:AI62 &lt;= $N$9)*(TEXT(AC62:AI62,"yyyy-mm")=AL63)*(AC63:AI63 = "▲")))</f>
        <v>0</v>
      </c>
      <c r="AO63" s="69" cm="1">
        <f t="array" ref="AO63">IF(AL63=AL62,0,SUMPRODUCT((AC62:AI62&gt;=$N$8)*(AC62:AI62 &lt;= $N$9)*(TEXT(AC62:AI62,"yyyy-mm")=AL63)*(AC63:AI63 = "★")))</f>
        <v>0</v>
      </c>
      <c r="AP63" s="68"/>
      <c r="AQ63" s="19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3"/>
    </row>
    <row r="64" spans="1:55" s="8" customFormat="1" ht="19.5" customHeight="1" x14ac:dyDescent="0.45">
      <c r="J64" s="86"/>
      <c r="K64" s="135"/>
      <c r="L64" s="132">
        <v>36</v>
      </c>
      <c r="M64" s="141">
        <f>S62+1</f>
        <v>46202</v>
      </c>
      <c r="N64" s="141">
        <f t="shared" ref="N64:S64" si="184">M64+1</f>
        <v>46203</v>
      </c>
      <c r="O64" s="141">
        <f t="shared" si="184"/>
        <v>46204</v>
      </c>
      <c r="P64" s="141">
        <f t="shared" si="184"/>
        <v>46205</v>
      </c>
      <c r="Q64" s="141">
        <f t="shared" si="184"/>
        <v>46206</v>
      </c>
      <c r="R64" s="142">
        <f t="shared" si="184"/>
        <v>46207</v>
      </c>
      <c r="S64" s="143">
        <f t="shared" si="184"/>
        <v>46208</v>
      </c>
      <c r="T64" s="135">
        <f t="shared" ref="T64" si="185">COUNTIF(M65:S65,"★")</f>
        <v>0</v>
      </c>
      <c r="U64" s="135"/>
      <c r="V64" s="135" t="str">
        <f>TEXT(M64,"YYYY-MM")</f>
        <v>2026-06</v>
      </c>
      <c r="W64" s="140" cm="1">
        <f t="array" ref="W64">SUMPRODUCT((M64:S64&gt;=$N$8)*(M64:S64 &lt;= $N$9)*(TEXT(M64:S64,"yyyy-mm")=V64)*(M65:S65 = "●"))</f>
        <v>0</v>
      </c>
      <c r="X64" s="140" cm="1">
        <f t="array" ref="X64">SUMPRODUCT((R64:S64&gt;=$N$8)*(R64:S64 &lt;= $N$9)*(TEXT(R64:S64,"yyyy-mm")=V64)*(R65:S65 = "▲"))</f>
        <v>0</v>
      </c>
      <c r="Y64" s="140" cm="1">
        <f t="array" ref="Y64">SUMPRODUCT((M64:S64&gt;=$N$8)*(M64:S64 &lt;= $N$9)*(TEXT(M64:S64,"yyyy-mm")=V64)*(M65:S65 = "★"))</f>
        <v>0</v>
      </c>
      <c r="Z64" s="135"/>
      <c r="AA64" s="135"/>
      <c r="AB64" s="132">
        <v>57</v>
      </c>
      <c r="AC64" s="141">
        <f>AI62+1</f>
        <v>46349</v>
      </c>
      <c r="AD64" s="141">
        <f t="shared" ref="AD64:AI64" si="186">AC64+1</f>
        <v>46350</v>
      </c>
      <c r="AE64" s="141">
        <f t="shared" si="186"/>
        <v>46351</v>
      </c>
      <c r="AF64" s="141">
        <f t="shared" si="186"/>
        <v>46352</v>
      </c>
      <c r="AG64" s="141">
        <f t="shared" si="186"/>
        <v>46353</v>
      </c>
      <c r="AH64" s="142">
        <f t="shared" si="186"/>
        <v>46354</v>
      </c>
      <c r="AI64" s="143">
        <f t="shared" si="186"/>
        <v>46355</v>
      </c>
      <c r="AJ64" s="68">
        <f t="shared" ref="AJ64" si="187">COUNTIF(AC65:AI65,"★")</f>
        <v>0</v>
      </c>
      <c r="AK64" s="68"/>
      <c r="AL64" s="68" t="str">
        <f>TEXT(AC64,"YYYY-MM")</f>
        <v>2026-11</v>
      </c>
      <c r="AM64" s="69" cm="1">
        <f t="array" ref="AM64">SUMPRODUCT((AC64:AI64&gt;=$N$8)*(AC64:AI64 &lt;= $N$9)*(TEXT(AC64:AI64,"yyyy-mm")=AL64)*(AC65:AI65 = "●"))</f>
        <v>0</v>
      </c>
      <c r="AN64" s="69" cm="1">
        <f t="array" ref="AN64">SUMPRODUCT((AH64:AI64&gt;=$N$8)*(AH64:AI64 &lt;= $N$9)*(TEXT(AH64:AI64,"yyyy-mm")=AL64)*(AH65:AI65 = "▲"))</f>
        <v>0</v>
      </c>
      <c r="AO64" s="69" cm="1">
        <f t="array" ref="AO64">SUMPRODUCT((AC64:AI64&gt;=$N$8)*(AC64:AI64 &lt;= $N$9)*(TEXT(AC64:AI64,"yyyy-mm")=AL64)*(AC65:AI65 = "★"))</f>
        <v>0</v>
      </c>
      <c r="AP64" s="68"/>
      <c r="AQ64" s="19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3"/>
    </row>
    <row r="65" spans="10:55" s="8" customFormat="1" ht="19.5" customHeight="1" thickBot="1" x14ac:dyDescent="0.5">
      <c r="J65" s="86"/>
      <c r="K65" s="135" t="str">
        <f t="shared" ref="K65" si="188">IF(U65&gt;=0.285,"OK","NG")</f>
        <v>NG</v>
      </c>
      <c r="L65" s="136"/>
      <c r="M65" s="144"/>
      <c r="N65" s="144"/>
      <c r="O65" s="144"/>
      <c r="P65" s="144"/>
      <c r="Q65" s="144"/>
      <c r="R65" s="145"/>
      <c r="S65" s="146"/>
      <c r="T65" s="135">
        <f t="shared" ref="T65" si="189">COUNTIF(M65:S65,"●")</f>
        <v>0</v>
      </c>
      <c r="U65" s="147">
        <f t="shared" ref="U65" si="190">IF(COUNTA(M65:S65)=0,-1,IF(OR(COUNTIF(M65:S65,"▲")&gt;6,AND(M64&lt;$N$9,$N$9&lt;S64)),0.285,IF(T64+T65=0,0,T65/(T65+T64))))</f>
        <v>-1</v>
      </c>
      <c r="V65" s="135" t="str">
        <f>TEXT(S64,"YYYY-MM")</f>
        <v>2026-07</v>
      </c>
      <c r="W65" s="140" cm="1">
        <f t="array" ref="W65">IF(V65=V64,0,SUMPRODUCT((M64:S64&gt;=$N$8)*(M64:S64 &lt;= $N$9)*(TEXT(M64:S64,"yyyy-mm")=V65)*(M65:S65 = "●")))</f>
        <v>0</v>
      </c>
      <c r="X65" s="140" cm="1">
        <f t="array" ref="X65">IF(V65=V64,0,SUMPRODUCT((M64:S64&gt;=$N$8)*(M64:S64 &lt;= $N$9)*(TEXT(M64:S64,"yyyy-mm")=V65)*(M65:S65 = "▲")))</f>
        <v>0</v>
      </c>
      <c r="Y65" s="140" cm="1">
        <f t="array" ref="Y65">IF(V65=V64,0,SUMPRODUCT((M64:S64&gt;=$N$8)*(M64:S64 &lt;= $N$9)*(TEXT(M64:S64,"yyyy-mm")=V65)*(M65:S65 = "★")))</f>
        <v>0</v>
      </c>
      <c r="Z65" s="135"/>
      <c r="AA65" s="135" t="str">
        <f t="shared" ref="AA65" si="191">IF(AK65&gt;=0.285,"OK","NG")</f>
        <v>NG</v>
      </c>
      <c r="AB65" s="136"/>
      <c r="AC65" s="144"/>
      <c r="AD65" s="144"/>
      <c r="AE65" s="144"/>
      <c r="AF65" s="144"/>
      <c r="AG65" s="144"/>
      <c r="AH65" s="145"/>
      <c r="AI65" s="146"/>
      <c r="AJ65" s="68">
        <f t="shared" ref="AJ65" si="192">COUNTIF(AC65:AI65,"●")</f>
        <v>0</v>
      </c>
      <c r="AK65" s="70">
        <f t="shared" ref="AK65" si="193">IF(COUNTA(AC65:AI65)=0,-1,IF(OR(COUNTIF(AC65:AI65,"▲")&gt;6,AND(AC64&lt;$N$9,$N$9&lt;AI64)),0.285,IF(AJ64+AJ65=0,0,AJ65/(AJ65+AJ64))))</f>
        <v>-1</v>
      </c>
      <c r="AL65" s="68" t="str">
        <f>TEXT(AI64,"YYYY-MM")</f>
        <v>2026-11</v>
      </c>
      <c r="AM65" s="69" cm="1">
        <f t="array" ref="AM65">IF(AL65=AL64,0,SUMPRODUCT((AC64:AI64&gt;=$N$8)*(AC64:AI64 &lt;= $N$9)*(TEXT(AC64:AI64,"yyyy-mm")=AL65)*(AC65:AI65 = "●")))</f>
        <v>0</v>
      </c>
      <c r="AN65" s="69" cm="1">
        <f t="array" ref="AN65">IF(AL65=AL64,0,SUMPRODUCT((AC64:AI64&gt;=$N$8)*(AC64:AI64 &lt;= $N$9)*(TEXT(AC64:AI64,"yyyy-mm")=AL65)*(AC65:AI65 = "▲")))</f>
        <v>0</v>
      </c>
      <c r="AO65" s="69" cm="1">
        <f t="array" ref="AO65">IF(AL65=AL64,0,SUMPRODUCT((AC64:AI64&gt;=$N$8)*(AC64:AI64 &lt;= $N$9)*(TEXT(AC64:AI64,"yyyy-mm")=AL65)*(AC65:AI65 = "★")))</f>
        <v>0</v>
      </c>
      <c r="AP65" s="68"/>
      <c r="AQ65" s="19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3"/>
    </row>
    <row r="66" spans="10:55" s="8" customFormat="1" ht="19.5" customHeight="1" x14ac:dyDescent="0.45">
      <c r="J66" s="86"/>
      <c r="K66" s="135"/>
      <c r="L66" s="132">
        <v>37</v>
      </c>
      <c r="M66" s="141">
        <f>S64+1</f>
        <v>46209</v>
      </c>
      <c r="N66" s="141">
        <f t="shared" ref="N66:S66" si="194">M66+1</f>
        <v>46210</v>
      </c>
      <c r="O66" s="141">
        <f t="shared" si="194"/>
        <v>46211</v>
      </c>
      <c r="P66" s="141">
        <f t="shared" si="194"/>
        <v>46212</v>
      </c>
      <c r="Q66" s="141">
        <f t="shared" si="194"/>
        <v>46213</v>
      </c>
      <c r="R66" s="142">
        <f t="shared" si="194"/>
        <v>46214</v>
      </c>
      <c r="S66" s="143">
        <f t="shared" si="194"/>
        <v>46215</v>
      </c>
      <c r="T66" s="135">
        <f t="shared" ref="T66" si="195">COUNTIF(M67:S67,"★")</f>
        <v>0</v>
      </c>
      <c r="U66" s="135"/>
      <c r="V66" s="135" t="str">
        <f>TEXT(M66,"YYYY-MM")</f>
        <v>2026-07</v>
      </c>
      <c r="W66" s="140" cm="1">
        <f t="array" ref="W66">SUMPRODUCT((M66:S66&gt;=$N$8)*(M66:S66 &lt;= $N$9)*(TEXT(M66:S66,"yyyy-mm")=V66)*(M67:S67 = "●"))</f>
        <v>0</v>
      </c>
      <c r="X66" s="140" cm="1">
        <f t="array" ref="X66">SUMPRODUCT((R66:S66&gt;=$N$8)*(R66:S66 &lt;= $N$9)*(TEXT(R66:S66,"yyyy-mm")=V66)*(R67:S67 = "▲"))</f>
        <v>0</v>
      </c>
      <c r="Y66" s="140" cm="1">
        <f t="array" ref="Y66">SUMPRODUCT((M66:S66&gt;=$N$8)*(M66:S66 &lt;= $N$9)*(TEXT(M66:S66,"yyyy-mm")=V66)*(M67:S67 = "★"))</f>
        <v>0</v>
      </c>
      <c r="Z66" s="135"/>
      <c r="AA66" s="135"/>
      <c r="AB66" s="132">
        <v>58</v>
      </c>
      <c r="AC66" s="141">
        <f>AI64+1</f>
        <v>46356</v>
      </c>
      <c r="AD66" s="141">
        <f t="shared" ref="AD66:AI66" si="196">AC66+1</f>
        <v>46357</v>
      </c>
      <c r="AE66" s="141">
        <f t="shared" si="196"/>
        <v>46358</v>
      </c>
      <c r="AF66" s="141">
        <f t="shared" si="196"/>
        <v>46359</v>
      </c>
      <c r="AG66" s="141">
        <f t="shared" si="196"/>
        <v>46360</v>
      </c>
      <c r="AH66" s="142">
        <f t="shared" si="196"/>
        <v>46361</v>
      </c>
      <c r="AI66" s="143">
        <f t="shared" si="196"/>
        <v>46362</v>
      </c>
      <c r="AJ66" s="68">
        <f t="shared" ref="AJ66" si="197">COUNTIF(AC67:AI67,"★")</f>
        <v>0</v>
      </c>
      <c r="AK66" s="68"/>
      <c r="AL66" s="68" t="str">
        <f>TEXT(AC66,"YYYY-MM")</f>
        <v>2026-11</v>
      </c>
      <c r="AM66" s="69" cm="1">
        <f t="array" ref="AM66">SUMPRODUCT((AC66:AI66&gt;=$N$8)*(AC66:AI66 &lt;= $N$9)*(TEXT(AC66:AI66,"yyyy-mm")=AL66)*(AC67:AI67 = "●"))</f>
        <v>0</v>
      </c>
      <c r="AN66" s="69" cm="1">
        <f t="array" ref="AN66">SUMPRODUCT((AH66:AI66&gt;=$N$8)*(AH66:AI66 &lt;= $N$9)*(TEXT(AH66:AI66,"yyyy-mm")=AL66)*(AH67:AI67 = "▲"))</f>
        <v>0</v>
      </c>
      <c r="AO66" s="69" cm="1">
        <f t="array" ref="AO66">SUMPRODUCT((AC66:AI66&gt;=$N$8)*(AC66:AI66 &lt;= $N$9)*(TEXT(AC66:AI66,"yyyy-mm")=AL66)*(AC67:AI67 = "★"))</f>
        <v>0</v>
      </c>
      <c r="AP66" s="68"/>
      <c r="AQ66" s="19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3"/>
    </row>
    <row r="67" spans="10:55" s="8" customFormat="1" ht="19.5" customHeight="1" thickBot="1" x14ac:dyDescent="0.5">
      <c r="J67" s="86"/>
      <c r="K67" s="135" t="str">
        <f t="shared" ref="K67" si="198">IF(U67&gt;=0.285,"OK","NG")</f>
        <v>NG</v>
      </c>
      <c r="L67" s="136"/>
      <c r="M67" s="144"/>
      <c r="N67" s="144"/>
      <c r="O67" s="144"/>
      <c r="P67" s="144"/>
      <c r="Q67" s="144"/>
      <c r="R67" s="145"/>
      <c r="S67" s="146"/>
      <c r="T67" s="135">
        <f t="shared" ref="T67" si="199">COUNTIF(M67:S67,"●")</f>
        <v>0</v>
      </c>
      <c r="U67" s="147">
        <f t="shared" ref="U67" si="200">IF(COUNTA(M67:S67)=0,-1,IF(OR(COUNTIF(M67:S67,"▲")&gt;6,AND(M66&lt;$N$9,$N$9&lt;S66)),0.285,IF(T66+T67=0,0,T67/(T67+T66))))</f>
        <v>-1</v>
      </c>
      <c r="V67" s="135" t="str">
        <f>TEXT(S66,"YYYY-MM")</f>
        <v>2026-07</v>
      </c>
      <c r="W67" s="140" cm="1">
        <f t="array" ref="W67">IF(V67=V66,0,SUMPRODUCT((M66:S66&gt;=$N$8)*(M66:S66 &lt;= $N$9)*(TEXT(M66:S66,"yyyy-mm")=V67)*(M67:S67 = "●")))</f>
        <v>0</v>
      </c>
      <c r="X67" s="140" cm="1">
        <f t="array" ref="X67">IF(V67=V66,0,SUMPRODUCT((M66:S66&gt;=$N$8)*(M66:S66 &lt;= $N$9)*(TEXT(M66:S66,"yyyy-mm")=V67)*(M67:S67 = "▲")))</f>
        <v>0</v>
      </c>
      <c r="Y67" s="140" cm="1">
        <f t="array" ref="Y67">IF(V67=V66,0,SUMPRODUCT((M66:S66&gt;=$N$8)*(M66:S66 &lt;= $N$9)*(TEXT(M66:S66,"yyyy-mm")=V67)*(M67:S67 = "★")))</f>
        <v>0</v>
      </c>
      <c r="Z67" s="135"/>
      <c r="AA67" s="135" t="str">
        <f t="shared" ref="AA67" si="201">IF(AK67&gt;=0.285,"OK","NG")</f>
        <v>NG</v>
      </c>
      <c r="AB67" s="136"/>
      <c r="AC67" s="144"/>
      <c r="AD67" s="144"/>
      <c r="AE67" s="144"/>
      <c r="AF67" s="144"/>
      <c r="AG67" s="144"/>
      <c r="AH67" s="145"/>
      <c r="AI67" s="146"/>
      <c r="AJ67" s="68">
        <f t="shared" ref="AJ67" si="202">COUNTIF(AC67:AI67,"●")</f>
        <v>0</v>
      </c>
      <c r="AK67" s="70">
        <f t="shared" ref="AK67" si="203">IF(COUNTA(AC67:AI67)=0,-1,IF(OR(COUNTIF(AC67:AI67,"▲")&gt;6,AND(AC66&lt;$N$9,$N$9&lt;AI66)),0.285,IF(AJ66+AJ67=0,0,AJ67/(AJ67+AJ66))))</f>
        <v>-1</v>
      </c>
      <c r="AL67" s="68" t="str">
        <f>TEXT(AI66,"YYYY-MM")</f>
        <v>2026-12</v>
      </c>
      <c r="AM67" s="69" cm="1">
        <f t="array" ref="AM67">IF(AL67=AL66,0,SUMPRODUCT((AC66:AI66&gt;=$N$8)*(AC66:AI66 &lt;= $N$9)*(TEXT(AC66:AI66,"yyyy-mm")=AL67)*(AC67:AI67 = "●")))</f>
        <v>0</v>
      </c>
      <c r="AN67" s="69" cm="1">
        <f t="array" ref="AN67">IF(AL67=AL66,0,SUMPRODUCT((AC66:AI66&gt;=$N$8)*(AC66:AI66 &lt;= $N$9)*(TEXT(AC66:AI66,"yyyy-mm")=AL67)*(AC67:AI67 = "▲")))</f>
        <v>0</v>
      </c>
      <c r="AO67" s="69" cm="1">
        <f t="array" ref="AO67">IF(AL67=AL66,0,SUMPRODUCT((AC66:AI66&gt;=$N$8)*(AC66:AI66 &lt;= $N$9)*(TEXT(AC66:AI66,"yyyy-mm")=AL67)*(AC67:AI67 = "★")))</f>
        <v>0</v>
      </c>
      <c r="AP67" s="68"/>
      <c r="AQ67" s="19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3"/>
    </row>
    <row r="68" spans="10:55" s="8" customFormat="1" ht="19.5" customHeight="1" x14ac:dyDescent="0.45">
      <c r="J68" s="86"/>
      <c r="K68" s="135"/>
      <c r="L68" s="132">
        <v>38</v>
      </c>
      <c r="M68" s="141">
        <f>S66+1</f>
        <v>46216</v>
      </c>
      <c r="N68" s="141">
        <f t="shared" ref="N68:S68" si="204">M68+1</f>
        <v>46217</v>
      </c>
      <c r="O68" s="141">
        <f t="shared" si="204"/>
        <v>46218</v>
      </c>
      <c r="P68" s="141">
        <f t="shared" si="204"/>
        <v>46219</v>
      </c>
      <c r="Q68" s="141">
        <f t="shared" si="204"/>
        <v>46220</v>
      </c>
      <c r="R68" s="142">
        <f t="shared" si="204"/>
        <v>46221</v>
      </c>
      <c r="S68" s="143">
        <f t="shared" si="204"/>
        <v>46222</v>
      </c>
      <c r="T68" s="135">
        <f t="shared" ref="T68" si="205">COUNTIF(M69:S69,"★")</f>
        <v>0</v>
      </c>
      <c r="U68" s="135"/>
      <c r="V68" s="135" t="str">
        <f>TEXT(M68,"YYYY-MM")</f>
        <v>2026-07</v>
      </c>
      <c r="W68" s="140" cm="1">
        <f t="array" ref="W68">SUMPRODUCT((M68:S68&gt;=$N$8)*(M68:S68 &lt;= $N$9)*(TEXT(M68:S68,"yyyy-mm")=V68)*(M69:S69 = "●"))</f>
        <v>0</v>
      </c>
      <c r="X68" s="140" cm="1">
        <f t="array" ref="X68">SUMPRODUCT((R68:S68&gt;=$N$8)*(R68:S68 &lt;= $N$9)*(TEXT(R68:S68,"yyyy-mm")=V68)*(R69:S69 = "▲"))</f>
        <v>0</v>
      </c>
      <c r="Y68" s="140" cm="1">
        <f t="array" ref="Y68">SUMPRODUCT((M68:S68&gt;=$N$8)*(M68:S68 &lt;= $N$9)*(TEXT(M68:S68,"yyyy-mm")=V68)*(M69:S69 = "★"))</f>
        <v>0</v>
      </c>
      <c r="Z68" s="135"/>
      <c r="AA68" s="135"/>
      <c r="AB68" s="132">
        <v>59</v>
      </c>
      <c r="AC68" s="141">
        <f>AI66+1</f>
        <v>46363</v>
      </c>
      <c r="AD68" s="141">
        <f t="shared" ref="AD68:AI68" si="206">AC68+1</f>
        <v>46364</v>
      </c>
      <c r="AE68" s="141">
        <f t="shared" si="206"/>
        <v>46365</v>
      </c>
      <c r="AF68" s="141">
        <f t="shared" si="206"/>
        <v>46366</v>
      </c>
      <c r="AG68" s="141">
        <f t="shared" si="206"/>
        <v>46367</v>
      </c>
      <c r="AH68" s="142">
        <f t="shared" si="206"/>
        <v>46368</v>
      </c>
      <c r="AI68" s="143">
        <f t="shared" si="206"/>
        <v>46369</v>
      </c>
      <c r="AJ68" s="68">
        <f t="shared" ref="AJ68" si="207">COUNTIF(AC69:AI69,"★")</f>
        <v>0</v>
      </c>
      <c r="AK68" s="68"/>
      <c r="AL68" s="68" t="str">
        <f>TEXT(AC68,"YYYY-MM")</f>
        <v>2026-12</v>
      </c>
      <c r="AM68" s="69" cm="1">
        <f t="array" ref="AM68">SUMPRODUCT((AC68:AI68&gt;=$N$8)*(AC68:AI68 &lt;= $N$9)*(TEXT(AC68:AI68,"yyyy-mm")=AL68)*(AC69:AI69 = "●"))</f>
        <v>0</v>
      </c>
      <c r="AN68" s="69" cm="1">
        <f t="array" ref="AN68">SUMPRODUCT((AH68:AI68&gt;=$N$8)*(AH68:AI68 &lt;= $N$9)*(TEXT(AH68:AI68,"yyyy-mm")=AL68)*(AH69:AI69 = "▲"))</f>
        <v>0</v>
      </c>
      <c r="AO68" s="69" cm="1">
        <f t="array" ref="AO68">SUMPRODUCT((AC68:AI68&gt;=$N$8)*(AC68:AI68 &lt;= $N$9)*(TEXT(AC68:AI68,"yyyy-mm")=AL68)*(AC69:AI69 = "★"))</f>
        <v>0</v>
      </c>
      <c r="AP68" s="68"/>
      <c r="AQ68" s="19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3"/>
    </row>
    <row r="69" spans="10:55" s="8" customFormat="1" ht="19.5" customHeight="1" thickBot="1" x14ac:dyDescent="0.5">
      <c r="J69" s="86"/>
      <c r="K69" s="135" t="str">
        <f t="shared" ref="K69" si="208">IF(U69&gt;=0.285,"OK","NG")</f>
        <v>NG</v>
      </c>
      <c r="L69" s="136"/>
      <c r="M69" s="144"/>
      <c r="N69" s="144"/>
      <c r="O69" s="144"/>
      <c r="P69" s="144"/>
      <c r="Q69" s="144"/>
      <c r="R69" s="145"/>
      <c r="S69" s="146"/>
      <c r="T69" s="135">
        <f t="shared" ref="T69" si="209">COUNTIF(M69:S69,"●")</f>
        <v>0</v>
      </c>
      <c r="U69" s="147">
        <f t="shared" ref="U69" si="210">IF(COUNTA(M69:S69)=0,-1,IF(OR(COUNTIF(M69:S69,"▲")&gt;6,AND(M68&lt;$N$9,$N$9&lt;S68)),0.285,IF(T68+T69=0,0,T69/(T69+T68))))</f>
        <v>-1</v>
      </c>
      <c r="V69" s="135" t="str">
        <f>TEXT(S68,"YYYY-MM")</f>
        <v>2026-07</v>
      </c>
      <c r="W69" s="140" cm="1">
        <f t="array" ref="W69">IF(V69=V68,0,SUMPRODUCT((M68:S68&gt;=$N$8)*(M68:S68 &lt;= $N$9)*(TEXT(M68:S68,"yyyy-mm")=V69)*(M69:S69 = "●")))</f>
        <v>0</v>
      </c>
      <c r="X69" s="140" cm="1">
        <f t="array" ref="X69">IF(V69=V68,0,SUMPRODUCT((M68:S68&gt;=$N$8)*(M68:S68 &lt;= $N$9)*(TEXT(M68:S68,"yyyy-mm")=V69)*(M69:S69 = "▲")))</f>
        <v>0</v>
      </c>
      <c r="Y69" s="140" cm="1">
        <f t="array" ref="Y69">IF(V69=V68,0,SUMPRODUCT((M68:S68&gt;=$N$8)*(M68:S68 &lt;= $N$9)*(TEXT(M68:S68,"yyyy-mm")=V69)*(M69:S69 = "★")))</f>
        <v>0</v>
      </c>
      <c r="Z69" s="135"/>
      <c r="AA69" s="135" t="str">
        <f t="shared" ref="AA69" si="211">IF(AK69&gt;=0.285,"OK","NG")</f>
        <v>NG</v>
      </c>
      <c r="AB69" s="136"/>
      <c r="AC69" s="144"/>
      <c r="AD69" s="144"/>
      <c r="AE69" s="144"/>
      <c r="AF69" s="144"/>
      <c r="AG69" s="144"/>
      <c r="AH69" s="145"/>
      <c r="AI69" s="146"/>
      <c r="AJ69" s="68">
        <f t="shared" ref="AJ69" si="212">COUNTIF(AC69:AI69,"●")</f>
        <v>0</v>
      </c>
      <c r="AK69" s="70">
        <f t="shared" ref="AK69" si="213">IF(COUNTA(AC69:AI69)=0,-1,IF(OR(COUNTIF(AC69:AI69,"▲")&gt;6,AND(AC68&lt;$N$9,$N$9&lt;AI68)),0.285,IF(AJ68+AJ69=0,0,AJ69/(AJ69+AJ68))))</f>
        <v>-1</v>
      </c>
      <c r="AL69" s="68" t="str">
        <f>TEXT(AI68,"YYYY-MM")</f>
        <v>2026-12</v>
      </c>
      <c r="AM69" s="69" cm="1">
        <f t="array" ref="AM69">IF(AL69=AL68,0,SUMPRODUCT((AC68:AI68&gt;=$N$8)*(AC68:AI68 &lt;= $N$9)*(TEXT(AC68:AI68,"yyyy-mm")=AL69)*(AC69:AI69 = "●")))</f>
        <v>0</v>
      </c>
      <c r="AN69" s="69" cm="1">
        <f t="array" ref="AN69">IF(AL69=AL68,0,SUMPRODUCT((AC68:AI68&gt;=$N$8)*(AC68:AI68 &lt;= $N$9)*(TEXT(AC68:AI68,"yyyy-mm")=AL69)*(AC69:AI69 = "▲")))</f>
        <v>0</v>
      </c>
      <c r="AO69" s="69" cm="1">
        <f t="array" ref="AO69">IF(AL69=AL68,0,SUMPRODUCT((AC68:AI68&gt;=$N$8)*(AC68:AI68 &lt;= $N$9)*(TEXT(AC68:AI68,"yyyy-mm")=AL69)*(AC69:AI69 = "★")))</f>
        <v>0</v>
      </c>
      <c r="AP69" s="68"/>
      <c r="AQ69" s="19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3"/>
    </row>
    <row r="70" spans="10:55" s="8" customFormat="1" ht="19.5" customHeight="1" x14ac:dyDescent="0.45">
      <c r="J70" s="86"/>
      <c r="K70" s="135"/>
      <c r="L70" s="132">
        <v>39</v>
      </c>
      <c r="M70" s="141">
        <f>S68+1</f>
        <v>46223</v>
      </c>
      <c r="N70" s="141">
        <f t="shared" ref="N70:S70" si="214">M70+1</f>
        <v>46224</v>
      </c>
      <c r="O70" s="141">
        <f t="shared" si="214"/>
        <v>46225</v>
      </c>
      <c r="P70" s="141">
        <f t="shared" si="214"/>
        <v>46226</v>
      </c>
      <c r="Q70" s="141">
        <f t="shared" si="214"/>
        <v>46227</v>
      </c>
      <c r="R70" s="142">
        <f t="shared" si="214"/>
        <v>46228</v>
      </c>
      <c r="S70" s="143">
        <f t="shared" si="214"/>
        <v>46229</v>
      </c>
      <c r="T70" s="135">
        <f t="shared" ref="T70" si="215">COUNTIF(M71:S71,"★")</f>
        <v>0</v>
      </c>
      <c r="U70" s="135"/>
      <c r="V70" s="135" t="str">
        <f>TEXT(M70,"YYYY-MM")</f>
        <v>2026-07</v>
      </c>
      <c r="W70" s="140" cm="1">
        <f t="array" ref="W70">SUMPRODUCT((M70:S70&gt;=$N$8)*(M70:S70 &lt;= $N$9)*(TEXT(M70:S70,"yyyy-mm")=V70)*(M71:S71 = "●"))</f>
        <v>0</v>
      </c>
      <c r="X70" s="140" cm="1">
        <f t="array" ref="X70">SUMPRODUCT((R70:S70&gt;=$N$8)*(R70:S70 &lt;= $N$9)*(TEXT(R70:S70,"yyyy-mm")=V70)*(R71:S71 = "▲"))</f>
        <v>0</v>
      </c>
      <c r="Y70" s="140" cm="1">
        <f t="array" ref="Y70">SUMPRODUCT((M70:S70&gt;=$N$8)*(M70:S70 &lt;= $N$9)*(TEXT(M70:S70,"yyyy-mm")=V70)*(M71:S71 = "★"))</f>
        <v>0</v>
      </c>
      <c r="Z70" s="135"/>
      <c r="AA70" s="135"/>
      <c r="AB70" s="132">
        <v>60</v>
      </c>
      <c r="AC70" s="141">
        <f>AI68+1</f>
        <v>46370</v>
      </c>
      <c r="AD70" s="141">
        <f t="shared" ref="AD70:AI70" si="216">AC70+1</f>
        <v>46371</v>
      </c>
      <c r="AE70" s="141">
        <f t="shared" si="216"/>
        <v>46372</v>
      </c>
      <c r="AF70" s="141">
        <f t="shared" si="216"/>
        <v>46373</v>
      </c>
      <c r="AG70" s="141">
        <f t="shared" si="216"/>
        <v>46374</v>
      </c>
      <c r="AH70" s="142">
        <f t="shared" si="216"/>
        <v>46375</v>
      </c>
      <c r="AI70" s="143">
        <f t="shared" si="216"/>
        <v>46376</v>
      </c>
      <c r="AJ70" s="68">
        <f t="shared" ref="AJ70" si="217">COUNTIF(AC71:AI71,"★")</f>
        <v>0</v>
      </c>
      <c r="AK70" s="68"/>
      <c r="AL70" s="68" t="str">
        <f>TEXT(AC70,"YYYY-MM")</f>
        <v>2026-12</v>
      </c>
      <c r="AM70" s="69" cm="1">
        <f t="array" ref="AM70">SUMPRODUCT((AC70:AI70&gt;=$N$8)*(AC70:AI70 &lt;= $N$9)*(TEXT(AC70:AI70,"yyyy-mm")=AL70)*(AC71:AI71 = "●"))</f>
        <v>0</v>
      </c>
      <c r="AN70" s="69" cm="1">
        <f t="array" ref="AN70">SUMPRODUCT((AH70:AI70&gt;=$N$8)*(AH70:AI70 &lt;= $N$9)*(TEXT(AH70:AI70,"yyyy-mm")=AL70)*(AH71:AI71 = "▲"))</f>
        <v>0</v>
      </c>
      <c r="AO70" s="69" cm="1">
        <f t="array" ref="AO70">SUMPRODUCT((AC70:AI70&gt;=$N$8)*(AC70:AI70 &lt;= $N$9)*(TEXT(AC70:AI70,"yyyy-mm")=AL70)*(AC71:AI71 = "★"))</f>
        <v>0</v>
      </c>
      <c r="AP70" s="68"/>
      <c r="AQ70" s="19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3"/>
    </row>
    <row r="71" spans="10:55" s="8" customFormat="1" ht="19.5" customHeight="1" thickBot="1" x14ac:dyDescent="0.5">
      <c r="J71" s="86"/>
      <c r="K71" s="135" t="str">
        <f t="shared" ref="K71" si="218">IF(U71&gt;=0.285,"OK","NG")</f>
        <v>NG</v>
      </c>
      <c r="L71" s="136"/>
      <c r="M71" s="144"/>
      <c r="N71" s="144"/>
      <c r="O71" s="144"/>
      <c r="P71" s="144"/>
      <c r="Q71" s="144"/>
      <c r="R71" s="145"/>
      <c r="S71" s="146"/>
      <c r="T71" s="135">
        <f t="shared" ref="T71" si="219">COUNTIF(M71:S71,"●")</f>
        <v>0</v>
      </c>
      <c r="U71" s="147">
        <f t="shared" ref="U71" si="220">IF(COUNTA(M71:S71)=0,-1,IF(OR(COUNTIF(M71:S71,"▲")&gt;6,AND(M70&lt;$N$9,$N$9&lt;S70)),0.285,IF(T70+T71=0,0,T71/(T71+T70))))</f>
        <v>-1</v>
      </c>
      <c r="V71" s="135" t="str">
        <f>TEXT(S70,"YYYY-MM")</f>
        <v>2026-07</v>
      </c>
      <c r="W71" s="140" cm="1">
        <f t="array" ref="W71">IF(V71=V70,0,SUMPRODUCT((M70:S70&gt;=$N$8)*(M70:S70 &lt;= $N$9)*(TEXT(M70:S70,"yyyy-mm")=V71)*(M71:S71 = "●")))</f>
        <v>0</v>
      </c>
      <c r="X71" s="140" cm="1">
        <f t="array" ref="X71">IF(V71=V70,0,SUMPRODUCT((M70:S70&gt;=$N$8)*(M70:S70 &lt;= $N$9)*(TEXT(M70:S70,"yyyy-mm")=V71)*(M71:S71 = "▲")))</f>
        <v>0</v>
      </c>
      <c r="Y71" s="140" cm="1">
        <f t="array" ref="Y71">IF(V71=V70,0,SUMPRODUCT((M70:S70&gt;=$N$8)*(M70:S70 &lt;= $N$9)*(TEXT(M70:S70,"yyyy-mm")=V71)*(M71:S71 = "★")))</f>
        <v>0</v>
      </c>
      <c r="Z71" s="135"/>
      <c r="AA71" s="135" t="str">
        <f t="shared" ref="AA71" si="221">IF(AK71&gt;=0.285,"OK","NG")</f>
        <v>NG</v>
      </c>
      <c r="AB71" s="136"/>
      <c r="AC71" s="144"/>
      <c r="AD71" s="144"/>
      <c r="AE71" s="144"/>
      <c r="AF71" s="144"/>
      <c r="AG71" s="144"/>
      <c r="AH71" s="145"/>
      <c r="AI71" s="146"/>
      <c r="AJ71" s="68">
        <f t="shared" ref="AJ71" si="222">COUNTIF(AC71:AI71,"●")</f>
        <v>0</v>
      </c>
      <c r="AK71" s="70">
        <f t="shared" ref="AK71" si="223">IF(COUNTA(AC71:AI71)=0,-1,IF(OR(COUNTIF(AC71:AI71,"▲")&gt;6,AND(AC70&lt;$N$9,$N$9&lt;AI70)),0.285,IF(AJ70+AJ71=0,0,AJ71/(AJ71+AJ70))))</f>
        <v>-1</v>
      </c>
      <c r="AL71" s="68" t="str">
        <f>TEXT(AI70,"YYYY-MM")</f>
        <v>2026-12</v>
      </c>
      <c r="AM71" s="69" cm="1">
        <f t="array" ref="AM71">IF(AL71=AL70,0,SUMPRODUCT((AC70:AI70&gt;=$N$8)*(AC70:AI70 &lt;= $N$9)*(TEXT(AC70:AI70,"yyyy-mm")=AL71)*(AC71:AI71 = "●")))</f>
        <v>0</v>
      </c>
      <c r="AN71" s="69" cm="1">
        <f t="array" ref="AN71">IF(AL71=AL70,0,SUMPRODUCT((AC70:AI70&gt;=$N$8)*(AC70:AI70 &lt;= $N$9)*(TEXT(AC70:AI70,"yyyy-mm")=AL71)*(AC71:AI71 = "▲")))</f>
        <v>0</v>
      </c>
      <c r="AO71" s="69" cm="1">
        <f t="array" ref="AO71">IF(AL71=AL70,0,SUMPRODUCT((AC70:AI70&gt;=$N$8)*(AC70:AI70 &lt;= $N$9)*(TEXT(AC70:AI70,"yyyy-mm")=AL71)*(AC71:AI71 = "★")))</f>
        <v>0</v>
      </c>
      <c r="AP71" s="68"/>
      <c r="AQ71" s="19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3"/>
    </row>
    <row r="72" spans="10:55" s="8" customFormat="1" ht="19.5" customHeight="1" x14ac:dyDescent="0.45">
      <c r="J72" s="86"/>
      <c r="K72" s="135"/>
      <c r="L72" s="132">
        <v>40</v>
      </c>
      <c r="M72" s="141">
        <f>S70+1</f>
        <v>46230</v>
      </c>
      <c r="N72" s="141">
        <f t="shared" ref="N72:S72" si="224">M72+1</f>
        <v>46231</v>
      </c>
      <c r="O72" s="141">
        <f t="shared" si="224"/>
        <v>46232</v>
      </c>
      <c r="P72" s="141">
        <f t="shared" si="224"/>
        <v>46233</v>
      </c>
      <c r="Q72" s="141">
        <f t="shared" si="224"/>
        <v>46234</v>
      </c>
      <c r="R72" s="142">
        <f t="shared" si="224"/>
        <v>46235</v>
      </c>
      <c r="S72" s="143">
        <f t="shared" si="224"/>
        <v>46236</v>
      </c>
      <c r="T72" s="135">
        <f t="shared" ref="T72" si="225">COUNTIF(M73:S73,"★")</f>
        <v>0</v>
      </c>
      <c r="U72" s="135"/>
      <c r="V72" s="135" t="str">
        <f>TEXT(M72,"YYYY-MM")</f>
        <v>2026-07</v>
      </c>
      <c r="W72" s="140" cm="1">
        <f t="array" ref="W72">SUMPRODUCT((M72:S72&gt;=$N$8)*(M72:S72 &lt;= $N$9)*(TEXT(M72:S72,"yyyy-mm")=V72)*(M73:S73 = "●"))</f>
        <v>0</v>
      </c>
      <c r="X72" s="140" cm="1">
        <f t="array" ref="X72">SUMPRODUCT((R72:S72&gt;=$N$8)*(R72:S72 &lt;= $N$9)*(TEXT(R72:S72,"yyyy-mm")=V72)*(R73:S73 = "▲"))</f>
        <v>0</v>
      </c>
      <c r="Y72" s="140" cm="1">
        <f t="array" ref="Y72">SUMPRODUCT((M72:S72&gt;=$N$8)*(M72:S72 &lt;= $N$9)*(TEXT(M72:S72,"yyyy-mm")=V72)*(M73:S73 = "★"))</f>
        <v>0</v>
      </c>
      <c r="Z72" s="135"/>
      <c r="AA72" s="135"/>
      <c r="AB72" s="132">
        <v>61</v>
      </c>
      <c r="AC72" s="141">
        <f>AI70+1</f>
        <v>46377</v>
      </c>
      <c r="AD72" s="141">
        <f t="shared" ref="AD72:AI72" si="226">AC72+1</f>
        <v>46378</v>
      </c>
      <c r="AE72" s="141">
        <f t="shared" si="226"/>
        <v>46379</v>
      </c>
      <c r="AF72" s="141">
        <f t="shared" si="226"/>
        <v>46380</v>
      </c>
      <c r="AG72" s="141">
        <f t="shared" si="226"/>
        <v>46381</v>
      </c>
      <c r="AH72" s="142">
        <f t="shared" si="226"/>
        <v>46382</v>
      </c>
      <c r="AI72" s="143">
        <f t="shared" si="226"/>
        <v>46383</v>
      </c>
      <c r="AJ72" s="68">
        <f t="shared" ref="AJ72" si="227">COUNTIF(AC73:AI73,"★")</f>
        <v>0</v>
      </c>
      <c r="AK72" s="68"/>
      <c r="AL72" s="68" t="str">
        <f>TEXT(AC72,"YYYY-MM")</f>
        <v>2026-12</v>
      </c>
      <c r="AM72" s="69" cm="1">
        <f t="array" ref="AM72">SUMPRODUCT((AC72:AI72&gt;=$N$8)*(AC72:AI72 &lt;= $N$9)*(TEXT(AC72:AI72,"yyyy-mm")=AL72)*(AC73:AI73 = "●"))</f>
        <v>0</v>
      </c>
      <c r="AN72" s="69" cm="1">
        <f t="array" ref="AN72">SUMPRODUCT((AH72:AI72&gt;=$N$8)*(AH72:AI72 &lt;= $N$9)*(TEXT(AH72:AI72,"yyyy-mm")=AL72)*(AH73:AI73 = "▲"))</f>
        <v>0</v>
      </c>
      <c r="AO72" s="69" cm="1">
        <f t="array" ref="AO72">SUMPRODUCT((AC72:AI72&gt;=$N$8)*(AC72:AI72 &lt;= $N$9)*(TEXT(AC72:AI72,"yyyy-mm")=AL72)*(AC73:AI73 = "★"))</f>
        <v>0</v>
      </c>
      <c r="AP72" s="68"/>
      <c r="AQ72" s="19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3"/>
    </row>
    <row r="73" spans="10:55" s="8" customFormat="1" ht="19.5" customHeight="1" thickBot="1" x14ac:dyDescent="0.5">
      <c r="J73" s="86"/>
      <c r="K73" s="135" t="str">
        <f t="shared" ref="K73" si="228">IF(U73&gt;=0.285,"OK","NG")</f>
        <v>NG</v>
      </c>
      <c r="L73" s="136"/>
      <c r="M73" s="144"/>
      <c r="N73" s="144"/>
      <c r="O73" s="144"/>
      <c r="P73" s="144"/>
      <c r="Q73" s="144"/>
      <c r="R73" s="145"/>
      <c r="S73" s="146"/>
      <c r="T73" s="135">
        <f t="shared" ref="T73" si="229">COUNTIF(M73:S73,"●")</f>
        <v>0</v>
      </c>
      <c r="U73" s="147">
        <f t="shared" ref="U73" si="230">IF(COUNTA(M73:S73)=0,-1,IF(OR(COUNTIF(M73:S73,"▲")&gt;6,AND(M72&lt;$N$9,$N$9&lt;S72)),0.285,IF(T72+T73=0,0,T73/(T73+T72))))</f>
        <v>-1</v>
      </c>
      <c r="V73" s="135" t="str">
        <f>TEXT(S72,"YYYY-MM")</f>
        <v>2026-08</v>
      </c>
      <c r="W73" s="140" cm="1">
        <f t="array" ref="W73">IF(V73=V72,0,SUMPRODUCT((M72:S72&gt;=$N$8)*(M72:S72 &lt;= $N$9)*(TEXT(M72:S72,"yyyy-mm")=V73)*(M73:S73 = "●")))</f>
        <v>0</v>
      </c>
      <c r="X73" s="140" cm="1">
        <f t="array" ref="X73">IF(V73=V72,0,SUMPRODUCT((M72:S72&gt;=$N$8)*(M72:S72 &lt;= $N$9)*(TEXT(M72:S72,"yyyy-mm")=V73)*(M73:S73 = "▲")))</f>
        <v>0</v>
      </c>
      <c r="Y73" s="140" cm="1">
        <f t="array" ref="Y73">IF(V73=V72,0,SUMPRODUCT((M72:S72&gt;=$N$8)*(M72:S72 &lt;= $N$9)*(TEXT(M72:S72,"yyyy-mm")=V73)*(M73:S73 = "★")))</f>
        <v>0</v>
      </c>
      <c r="Z73" s="135"/>
      <c r="AA73" s="135" t="str">
        <f t="shared" ref="AA73" si="231">IF(AK73&gt;=0.285,"OK","NG")</f>
        <v>NG</v>
      </c>
      <c r="AB73" s="136"/>
      <c r="AC73" s="144"/>
      <c r="AD73" s="144"/>
      <c r="AE73" s="144"/>
      <c r="AF73" s="144"/>
      <c r="AG73" s="144"/>
      <c r="AH73" s="145"/>
      <c r="AI73" s="146"/>
      <c r="AJ73" s="68">
        <f t="shared" ref="AJ73" si="232">COUNTIF(AC73:AI73,"●")</f>
        <v>0</v>
      </c>
      <c r="AK73" s="70">
        <f t="shared" ref="AK73" si="233">IF(COUNTA(AC73:AI73)=0,-1,IF(OR(COUNTIF(AC73:AI73,"▲")&gt;6,AND(AC72&lt;$N$9,$N$9&lt;AI72)),0.285,IF(AJ72+AJ73=0,0,AJ73/(AJ73+AJ72))))</f>
        <v>-1</v>
      </c>
      <c r="AL73" s="68" t="str">
        <f>TEXT(AI72,"YYYY-MM")</f>
        <v>2026-12</v>
      </c>
      <c r="AM73" s="69" cm="1">
        <f t="array" ref="AM73">IF(AL73=AL72,0,SUMPRODUCT((AC72:AI72&gt;=$N$8)*(AC72:AI72 &lt;= $N$9)*(TEXT(AC72:AI72,"yyyy-mm")=AL73)*(AC73:AI73 = "●")))</f>
        <v>0</v>
      </c>
      <c r="AN73" s="69" cm="1">
        <f t="array" ref="AN73">IF(AL73=AL72,0,SUMPRODUCT((AC72:AI72&gt;=$N$8)*(AC72:AI72 &lt;= $N$9)*(TEXT(AC72:AI72,"yyyy-mm")=AL73)*(AC73:AI73 = "▲")))</f>
        <v>0</v>
      </c>
      <c r="AO73" s="69" cm="1">
        <f t="array" ref="AO73">IF(AL73=AL72,0,SUMPRODUCT((AC72:AI72&gt;=$N$8)*(AC72:AI72 &lt;= $N$9)*(TEXT(AC72:AI72,"yyyy-mm")=AL73)*(AC73:AI73 = "★")))</f>
        <v>0</v>
      </c>
      <c r="AP73" s="68"/>
      <c r="AQ73" s="19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3"/>
    </row>
    <row r="74" spans="10:55" s="8" customFormat="1" ht="19.5" customHeight="1" x14ac:dyDescent="0.45">
      <c r="J74" s="86"/>
      <c r="K74" s="135"/>
      <c r="L74" s="132">
        <v>41</v>
      </c>
      <c r="M74" s="141">
        <f>S72+1</f>
        <v>46237</v>
      </c>
      <c r="N74" s="141">
        <f t="shared" ref="N74:S74" si="234">M74+1</f>
        <v>46238</v>
      </c>
      <c r="O74" s="141">
        <f t="shared" si="234"/>
        <v>46239</v>
      </c>
      <c r="P74" s="141">
        <f t="shared" si="234"/>
        <v>46240</v>
      </c>
      <c r="Q74" s="141">
        <f t="shared" si="234"/>
        <v>46241</v>
      </c>
      <c r="R74" s="142">
        <f t="shared" si="234"/>
        <v>46242</v>
      </c>
      <c r="S74" s="143">
        <f t="shared" si="234"/>
        <v>46243</v>
      </c>
      <c r="T74" s="135">
        <f t="shared" ref="T74" si="235">COUNTIF(M75:S75,"★")</f>
        <v>0</v>
      </c>
      <c r="U74" s="135"/>
      <c r="V74" s="135" t="str">
        <f>TEXT(M74,"YYYY-MM")</f>
        <v>2026-08</v>
      </c>
      <c r="W74" s="140" cm="1">
        <f t="array" ref="W74">SUMPRODUCT((M74:S74&gt;=$N$8)*(M74:S74 &lt;= $N$9)*(TEXT(M74:S74,"yyyy-mm")=V74)*(M75:S75 = "●"))</f>
        <v>0</v>
      </c>
      <c r="X74" s="140" cm="1">
        <f t="array" ref="X74">SUMPRODUCT((R74:S74&gt;=$N$8)*(R74:S74 &lt;= $N$9)*(TEXT(R74:S74,"yyyy-mm")=V74)*(R75:S75 = "▲"))</f>
        <v>0</v>
      </c>
      <c r="Y74" s="140" cm="1">
        <f t="array" ref="Y74">SUMPRODUCT((M74:S74&gt;=$N$8)*(M74:S74 &lt;= $N$9)*(TEXT(M74:S74,"yyyy-mm")=V74)*(M75:S75 = "★"))</f>
        <v>0</v>
      </c>
      <c r="Z74" s="135"/>
      <c r="AA74" s="135"/>
      <c r="AB74" s="132">
        <v>62</v>
      </c>
      <c r="AC74" s="141">
        <f>AI72+1</f>
        <v>46384</v>
      </c>
      <c r="AD74" s="141">
        <f t="shared" ref="AD74:AI74" si="236">AC74+1</f>
        <v>46385</v>
      </c>
      <c r="AE74" s="141">
        <f t="shared" si="236"/>
        <v>46386</v>
      </c>
      <c r="AF74" s="141">
        <f t="shared" si="236"/>
        <v>46387</v>
      </c>
      <c r="AG74" s="141">
        <f t="shared" si="236"/>
        <v>46388</v>
      </c>
      <c r="AH74" s="142">
        <f t="shared" si="236"/>
        <v>46389</v>
      </c>
      <c r="AI74" s="143">
        <f t="shared" si="236"/>
        <v>46390</v>
      </c>
      <c r="AJ74" s="68">
        <f t="shared" ref="AJ74" si="237">COUNTIF(AC75:AI75,"★")</f>
        <v>0</v>
      </c>
      <c r="AK74" s="68"/>
      <c r="AL74" s="68" t="str">
        <f>TEXT(AC74,"YYYY-MM")</f>
        <v>2026-12</v>
      </c>
      <c r="AM74" s="69" cm="1">
        <f t="array" ref="AM74">SUMPRODUCT((AC74:AI74&gt;=$N$8)*(AC74:AI74 &lt;= $N$9)*(TEXT(AC74:AI74,"yyyy-mm")=AL74)*(AC75:AI75 = "●"))</f>
        <v>0</v>
      </c>
      <c r="AN74" s="69" cm="1">
        <f t="array" ref="AN74">SUMPRODUCT((AH74:AI74&gt;=$N$8)*(AH74:AI74 &lt;= $N$9)*(TEXT(AH74:AI74,"yyyy-mm")=AL74)*(AH75:AI75 = "▲"))</f>
        <v>0</v>
      </c>
      <c r="AO74" s="69" cm="1">
        <f t="array" ref="AO74">SUMPRODUCT((AC74:AI74&gt;=$N$8)*(AC74:AI74 &lt;= $N$9)*(TEXT(AC74:AI74,"yyyy-mm")=AL74)*(AC75:AI75 = "★"))</f>
        <v>0</v>
      </c>
      <c r="AP74" s="68"/>
      <c r="AQ74" s="19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3"/>
    </row>
    <row r="75" spans="10:55" s="8" customFormat="1" ht="19.5" customHeight="1" thickBot="1" x14ac:dyDescent="0.5">
      <c r="J75" s="86"/>
      <c r="K75" s="135" t="str">
        <f t="shared" ref="K75" si="238">IF(U75&gt;=0.285,"OK","NG")</f>
        <v>NG</v>
      </c>
      <c r="L75" s="136"/>
      <c r="M75" s="144"/>
      <c r="N75" s="144"/>
      <c r="O75" s="144"/>
      <c r="P75" s="144"/>
      <c r="Q75" s="144"/>
      <c r="R75" s="145"/>
      <c r="S75" s="146"/>
      <c r="T75" s="135">
        <f t="shared" ref="T75" si="239">COUNTIF(M75:S75,"●")</f>
        <v>0</v>
      </c>
      <c r="U75" s="147">
        <f t="shared" ref="U75" si="240">IF(COUNTA(M75:S75)=0,-1,IF(OR(COUNTIF(M75:S75,"▲")&gt;6,AND(M74&lt;$N$9,$N$9&lt;S74)),0.285,IF(T74+T75=0,0,T75/(T75+T74))))</f>
        <v>-1</v>
      </c>
      <c r="V75" s="135" t="str">
        <f>TEXT(S74,"YYYY-MM")</f>
        <v>2026-08</v>
      </c>
      <c r="W75" s="140" cm="1">
        <f t="array" ref="W75">IF(V75=V74,0,SUMPRODUCT((M74:S74&gt;=$N$8)*(M74:S74 &lt;= $N$9)*(TEXT(M74:S74,"yyyy-mm")=V75)*(M75:S75 = "●")))</f>
        <v>0</v>
      </c>
      <c r="X75" s="140" cm="1">
        <f t="array" ref="X75">IF(V75=V74,0,SUMPRODUCT((M74:S74&gt;=$N$8)*(M74:S74 &lt;= $N$9)*(TEXT(M74:S74,"yyyy-mm")=V75)*(M75:S75 = "▲")))</f>
        <v>0</v>
      </c>
      <c r="Y75" s="140" cm="1">
        <f t="array" ref="Y75">IF(V75=V74,0,SUMPRODUCT((M74:S74&gt;=$N$8)*(M74:S74 &lt;= $N$9)*(TEXT(M74:S74,"yyyy-mm")=V75)*(M75:S75 = "★")))</f>
        <v>0</v>
      </c>
      <c r="Z75" s="135"/>
      <c r="AA75" s="135" t="str">
        <f t="shared" ref="AA75" si="241">IF(AK75&gt;=0.285,"OK","NG")</f>
        <v>NG</v>
      </c>
      <c r="AB75" s="136"/>
      <c r="AC75" s="144"/>
      <c r="AD75" s="144"/>
      <c r="AE75" s="144"/>
      <c r="AF75" s="144"/>
      <c r="AG75" s="144"/>
      <c r="AH75" s="145"/>
      <c r="AI75" s="146"/>
      <c r="AJ75" s="68">
        <f t="shared" ref="AJ75" si="242">COUNTIF(AC75:AI75,"●")</f>
        <v>0</v>
      </c>
      <c r="AK75" s="70">
        <f t="shared" ref="AK75" si="243">IF(COUNTA(AC75:AI75)=0,-1,IF(OR(COUNTIF(AC75:AI75,"▲")&gt;6,AND(AC74&lt;$N$9,$N$9&lt;AI74)),0.285,IF(AJ74+AJ75=0,0,AJ75/(AJ75+AJ74))))</f>
        <v>-1</v>
      </c>
      <c r="AL75" s="68" t="str">
        <f>TEXT(AI74,"YYYY-MM")</f>
        <v>2027-01</v>
      </c>
      <c r="AM75" s="69" cm="1">
        <f t="array" ref="AM75">IF(AL75=AL74,0,SUMPRODUCT((AC74:AI74&gt;=$N$8)*(AC74:AI74 &lt;= $N$9)*(TEXT(AC74:AI74,"yyyy-mm")=AL75)*(AC75:AI75 = "●")))</f>
        <v>0</v>
      </c>
      <c r="AN75" s="69" cm="1">
        <f t="array" ref="AN75">IF(AL75=AL74,0,SUMPRODUCT((AC74:AI74&gt;=$N$8)*(AC74:AI74 &lt;= $N$9)*(TEXT(AC74:AI74,"yyyy-mm")=AL75)*(AC75:AI75 = "▲")))</f>
        <v>0</v>
      </c>
      <c r="AO75" s="69" cm="1">
        <f t="array" ref="AO75">IF(AL75=AL74,0,SUMPRODUCT((AC74:AI74&gt;=$N$8)*(AC74:AI74 &lt;= $N$9)*(TEXT(AC74:AI74,"yyyy-mm")=AL75)*(AC75:AI75 = "★")))</f>
        <v>0</v>
      </c>
      <c r="AP75" s="68"/>
      <c r="AQ75" s="19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3"/>
    </row>
    <row r="76" spans="10:55" s="8" customFormat="1" ht="19.5" customHeight="1" x14ac:dyDescent="0.45">
      <c r="J76" s="86"/>
      <c r="K76" s="135"/>
      <c r="L76" s="132">
        <v>42</v>
      </c>
      <c r="M76" s="141">
        <f>S74+1</f>
        <v>46244</v>
      </c>
      <c r="N76" s="141">
        <f t="shared" ref="N76:S76" si="244">M76+1</f>
        <v>46245</v>
      </c>
      <c r="O76" s="141">
        <f t="shared" si="244"/>
        <v>46246</v>
      </c>
      <c r="P76" s="141">
        <f t="shared" si="244"/>
        <v>46247</v>
      </c>
      <c r="Q76" s="141">
        <f t="shared" si="244"/>
        <v>46248</v>
      </c>
      <c r="R76" s="142">
        <f t="shared" si="244"/>
        <v>46249</v>
      </c>
      <c r="S76" s="143">
        <f t="shared" si="244"/>
        <v>46250</v>
      </c>
      <c r="T76" s="135">
        <f t="shared" ref="T76" si="245">COUNTIF(M77:S77,"★")</f>
        <v>0</v>
      </c>
      <c r="U76" s="135"/>
      <c r="V76" s="135" t="str">
        <f>TEXT(M76,"YYYY-MM")</f>
        <v>2026-08</v>
      </c>
      <c r="W76" s="140" cm="1">
        <f t="array" ref="W76">SUMPRODUCT((M76:S76&gt;=$N$8)*(M76:S76 &lt;= $N$9)*(TEXT(M76:S76,"yyyy-mm")=V76)*(M77:S77 = "●"))</f>
        <v>0</v>
      </c>
      <c r="X76" s="140" cm="1">
        <f t="array" ref="X76">SUMPRODUCT((R76:S76&gt;=$N$8)*(R76:S76 &lt;= $N$9)*(TEXT(R76:S76,"yyyy-mm")=V76)*(R77:S77 = "▲"))</f>
        <v>0</v>
      </c>
      <c r="Y76" s="140" cm="1">
        <f t="array" ref="Y76">SUMPRODUCT((M76:S76&gt;=$N$8)*(M76:S76 &lt;= $N$9)*(TEXT(M76:S76,"yyyy-mm")=V76)*(M77:S77 = "★"))</f>
        <v>0</v>
      </c>
      <c r="Z76" s="135"/>
      <c r="AA76" s="135"/>
      <c r="AB76" s="132">
        <v>63</v>
      </c>
      <c r="AC76" s="141">
        <f>AI74+1</f>
        <v>46391</v>
      </c>
      <c r="AD76" s="141">
        <f t="shared" ref="AD76:AI76" si="246">AC76+1</f>
        <v>46392</v>
      </c>
      <c r="AE76" s="141">
        <f t="shared" si="246"/>
        <v>46393</v>
      </c>
      <c r="AF76" s="141">
        <f t="shared" si="246"/>
        <v>46394</v>
      </c>
      <c r="AG76" s="141">
        <f t="shared" si="246"/>
        <v>46395</v>
      </c>
      <c r="AH76" s="142">
        <f t="shared" si="246"/>
        <v>46396</v>
      </c>
      <c r="AI76" s="143">
        <f t="shared" si="246"/>
        <v>46397</v>
      </c>
      <c r="AJ76" s="68">
        <f t="shared" ref="AJ76" si="247">COUNTIF(AC77:AI77,"★")</f>
        <v>0</v>
      </c>
      <c r="AK76" s="68"/>
      <c r="AL76" s="68" t="str">
        <f>TEXT(AC76,"YYYY-MM")</f>
        <v>2027-01</v>
      </c>
      <c r="AM76" s="69" cm="1">
        <f t="array" ref="AM76">SUMPRODUCT((AC76:AI76&gt;=$N$8)*(AC76:AI76 &lt;= $N$9)*(TEXT(AC76:AI76,"yyyy-mm")=AL76)*(AC77:AI77 = "●"))</f>
        <v>0</v>
      </c>
      <c r="AN76" s="69" cm="1">
        <f t="array" ref="AN76">SUMPRODUCT((AH76:AI76&gt;=$N$8)*(AH76:AI76 &lt;= $N$9)*(TEXT(AH76:AI76,"yyyy-mm")=AL76)*(AH77:AI77 = "▲"))</f>
        <v>0</v>
      </c>
      <c r="AO76" s="69" cm="1">
        <f t="array" ref="AO76">SUMPRODUCT((AC76:AI76&gt;=$N$8)*(AC76:AI76 &lt;= $N$9)*(TEXT(AC76:AI76,"yyyy-mm")=AL76)*(AC77:AI77 = "★"))</f>
        <v>0</v>
      </c>
      <c r="AP76" s="68"/>
      <c r="AQ76" s="19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3"/>
    </row>
    <row r="77" spans="10:55" s="8" customFormat="1" ht="19.5" customHeight="1" thickBot="1" x14ac:dyDescent="0.5">
      <c r="J77" s="86"/>
      <c r="K77" s="135" t="str">
        <f t="shared" ref="K77" si="248">IF(U77&gt;=0.285,"OK","NG")</f>
        <v>NG</v>
      </c>
      <c r="L77" s="136"/>
      <c r="M77" s="144"/>
      <c r="N77" s="144"/>
      <c r="O77" s="144"/>
      <c r="P77" s="144"/>
      <c r="Q77" s="144"/>
      <c r="R77" s="145"/>
      <c r="S77" s="146"/>
      <c r="T77" s="135">
        <f t="shared" ref="T77" si="249">COUNTIF(M77:S77,"●")</f>
        <v>0</v>
      </c>
      <c r="U77" s="147">
        <f t="shared" ref="U77" si="250">IF(COUNTA(M77:S77)=0,-1,IF(OR(COUNTIF(M77:S77,"▲")&gt;6,AND(M76&lt;$N$9,$N$9&lt;S76)),0.285,IF(T76+T77=0,0,T77/(T77+T76))))</f>
        <v>-1</v>
      </c>
      <c r="V77" s="135" t="str">
        <f>TEXT(S76,"YYYY-MM")</f>
        <v>2026-08</v>
      </c>
      <c r="W77" s="140" cm="1">
        <f t="array" ref="W77">IF(V77=V76,0,SUMPRODUCT((M76:S76&gt;=$N$8)*(M76:S76 &lt;= $N$9)*(TEXT(M76:S76,"yyyy-mm")=V77)*(M77:S77 = "●")))</f>
        <v>0</v>
      </c>
      <c r="X77" s="140" cm="1">
        <f t="array" ref="X77">IF(V77=V76,0,SUMPRODUCT((M76:S76&gt;=$N$8)*(M76:S76 &lt;= $N$9)*(TEXT(M76:S76,"yyyy-mm")=V77)*(M77:S77 = "▲")))</f>
        <v>0</v>
      </c>
      <c r="Y77" s="140" cm="1">
        <f t="array" ref="Y77">IF(V77=V76,0,SUMPRODUCT((M76:S76&gt;=$N$8)*(M76:S76 &lt;= $N$9)*(TEXT(M76:S76,"yyyy-mm")=V77)*(M77:S77 = "★")))</f>
        <v>0</v>
      </c>
      <c r="Z77" s="135"/>
      <c r="AA77" s="135" t="str">
        <f t="shared" ref="AA77" si="251">IF(AK77&gt;=0.285,"OK","NG")</f>
        <v>NG</v>
      </c>
      <c r="AB77" s="136"/>
      <c r="AC77" s="144"/>
      <c r="AD77" s="144"/>
      <c r="AE77" s="144"/>
      <c r="AF77" s="144"/>
      <c r="AG77" s="144"/>
      <c r="AH77" s="145"/>
      <c r="AI77" s="146"/>
      <c r="AJ77" s="68">
        <f t="shared" ref="AJ77" si="252">COUNTIF(AC77:AI77,"●")</f>
        <v>0</v>
      </c>
      <c r="AK77" s="70">
        <f t="shared" ref="AK77" si="253">IF(COUNTA(AC77:AI77)=0,-1,IF(OR(COUNTIF(AC77:AI77,"▲")&gt;6,AND(AC76&lt;$N$9,$N$9&lt;AI76)),0.285,IF(AJ76+AJ77=0,0,AJ77/(AJ77+AJ76))))</f>
        <v>-1</v>
      </c>
      <c r="AL77" s="68" t="str">
        <f>TEXT(AI76,"YYYY-MM")</f>
        <v>2027-01</v>
      </c>
      <c r="AM77" s="69" cm="1">
        <f t="array" ref="AM77">IF(AL77=AL76,0,SUMPRODUCT((AC76:AI76&gt;=$N$8)*(AC76:AI76 &lt;= $N$9)*(TEXT(AC76:AI76,"yyyy-mm")=AL77)*(AC77:AI77 = "●")))</f>
        <v>0</v>
      </c>
      <c r="AN77" s="69" cm="1">
        <f t="array" ref="AN77">IF(AL77=AL76,0,SUMPRODUCT((AC76:AI76&gt;=$N$8)*(AC76:AI76 &lt;= $N$9)*(TEXT(AC76:AI76,"yyyy-mm")=AL77)*(AC77:AI77 = "▲")))</f>
        <v>0</v>
      </c>
      <c r="AO77" s="69" cm="1">
        <f t="array" ref="AO77">IF(AL77=AL76,0,SUMPRODUCT((AC76:AI76&gt;=$N$8)*(AC76:AI76 &lt;= $N$9)*(TEXT(AC76:AI76,"yyyy-mm")=AL77)*(AC77:AI77 = "★")))</f>
        <v>0</v>
      </c>
      <c r="AP77" s="68"/>
      <c r="AQ77" s="19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3"/>
    </row>
    <row r="78" spans="10:55" s="8" customFormat="1" ht="19.5" customHeight="1" x14ac:dyDescent="0.45">
      <c r="J78" s="86"/>
      <c r="K78" s="135"/>
      <c r="L78" s="132">
        <v>43</v>
      </c>
      <c r="M78" s="141">
        <f>S76+1</f>
        <v>46251</v>
      </c>
      <c r="N78" s="141">
        <f t="shared" ref="N78:S78" si="254">M78+1</f>
        <v>46252</v>
      </c>
      <c r="O78" s="141">
        <f t="shared" si="254"/>
        <v>46253</v>
      </c>
      <c r="P78" s="141">
        <f t="shared" si="254"/>
        <v>46254</v>
      </c>
      <c r="Q78" s="141">
        <f t="shared" si="254"/>
        <v>46255</v>
      </c>
      <c r="R78" s="142">
        <f t="shared" si="254"/>
        <v>46256</v>
      </c>
      <c r="S78" s="143">
        <f t="shared" si="254"/>
        <v>46257</v>
      </c>
      <c r="T78" s="135">
        <f t="shared" ref="T78" si="255">COUNTIF(M79:S79,"★")</f>
        <v>0</v>
      </c>
      <c r="U78" s="135"/>
      <c r="V78" s="135" t="str">
        <f>TEXT(M78,"YYYY-MM")</f>
        <v>2026-08</v>
      </c>
      <c r="W78" s="140" cm="1">
        <f t="array" ref="W78">SUMPRODUCT((M78:S78&gt;=$N$8)*(M78:S78 &lt;= $N$9)*(TEXT(M78:S78,"yyyy-mm")=V78)*(M79:S79 = "●"))</f>
        <v>0</v>
      </c>
      <c r="X78" s="140" cm="1">
        <f t="array" ref="X78">SUMPRODUCT((R78:S78&gt;=$N$8)*(R78:S78 &lt;= $N$9)*(TEXT(R78:S78,"yyyy-mm")=V78)*(R79:S79 = "▲"))</f>
        <v>0</v>
      </c>
      <c r="Y78" s="140" cm="1">
        <f t="array" ref="Y78">SUMPRODUCT((M78:S78&gt;=$N$8)*(M78:S78 &lt;= $N$9)*(TEXT(M78:S78,"yyyy-mm")=V78)*(M79:S79 = "★"))</f>
        <v>0</v>
      </c>
      <c r="Z78" s="135"/>
      <c r="AA78" s="135"/>
      <c r="AB78" s="132">
        <v>64</v>
      </c>
      <c r="AC78" s="141">
        <f>AI76+1</f>
        <v>46398</v>
      </c>
      <c r="AD78" s="141">
        <f t="shared" ref="AD78:AI78" si="256">AC78+1</f>
        <v>46399</v>
      </c>
      <c r="AE78" s="141">
        <f t="shared" si="256"/>
        <v>46400</v>
      </c>
      <c r="AF78" s="141">
        <f t="shared" si="256"/>
        <v>46401</v>
      </c>
      <c r="AG78" s="141">
        <f t="shared" si="256"/>
        <v>46402</v>
      </c>
      <c r="AH78" s="142">
        <f t="shared" si="256"/>
        <v>46403</v>
      </c>
      <c r="AI78" s="143">
        <f t="shared" si="256"/>
        <v>46404</v>
      </c>
      <c r="AJ78" s="68">
        <f t="shared" ref="AJ78" si="257">COUNTIF(AC79:AI79,"★")</f>
        <v>0</v>
      </c>
      <c r="AK78" s="68"/>
      <c r="AL78" s="68" t="str">
        <f>TEXT(AC78,"YYYY-MM")</f>
        <v>2027-01</v>
      </c>
      <c r="AM78" s="69" cm="1">
        <f t="array" ref="AM78">SUMPRODUCT((AC78:AI78&gt;=$N$8)*(AC78:AI78 &lt;= $N$9)*(TEXT(AC78:AI78,"yyyy-mm")=AL78)*(AC79:AI79 = "●"))</f>
        <v>0</v>
      </c>
      <c r="AN78" s="69" cm="1">
        <f t="array" ref="AN78">SUMPRODUCT((AH78:AI78&gt;=$N$8)*(AH78:AI78 &lt;= $N$9)*(TEXT(AH78:AI78,"yyyy-mm")=AL78)*(AH79:AI79 = "▲"))</f>
        <v>0</v>
      </c>
      <c r="AO78" s="69" cm="1">
        <f t="array" ref="AO78">SUMPRODUCT((AC78:AI78&gt;=$N$8)*(AC78:AI78 &lt;= $N$9)*(TEXT(AC78:AI78,"yyyy-mm")=AL78)*(AC79:AI79 = "★"))</f>
        <v>0</v>
      </c>
      <c r="AP78" s="68"/>
      <c r="AQ78" s="19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3"/>
    </row>
    <row r="79" spans="10:55" s="8" customFormat="1" ht="19.5" customHeight="1" thickBot="1" x14ac:dyDescent="0.5">
      <c r="J79" s="86"/>
      <c r="K79" s="135" t="str">
        <f t="shared" ref="K79" si="258">IF(U79&gt;=0.285,"OK","NG")</f>
        <v>NG</v>
      </c>
      <c r="L79" s="136"/>
      <c r="M79" s="144"/>
      <c r="N79" s="144"/>
      <c r="O79" s="144"/>
      <c r="P79" s="144"/>
      <c r="Q79" s="144"/>
      <c r="R79" s="145"/>
      <c r="S79" s="146"/>
      <c r="T79" s="135">
        <f t="shared" ref="T79" si="259">COUNTIF(M79:S79,"●")</f>
        <v>0</v>
      </c>
      <c r="U79" s="147">
        <f t="shared" ref="U79" si="260">IF(COUNTA(M79:S79)=0,-1,IF(OR(COUNTIF(M79:S79,"▲")&gt;6,AND(M78&lt;$N$9,$N$9&lt;S78)),0.285,IF(T78+T79=0,0,T79/(T79+T78))))</f>
        <v>-1</v>
      </c>
      <c r="V79" s="135" t="str">
        <f>TEXT(S78,"YYYY-MM")</f>
        <v>2026-08</v>
      </c>
      <c r="W79" s="140" cm="1">
        <f t="array" ref="W79">IF(V79=V78,0,SUMPRODUCT((M78:S78&gt;=$N$8)*(M78:S78 &lt;= $N$9)*(TEXT(M78:S78,"yyyy-mm")=V79)*(M79:S79 = "●")))</f>
        <v>0</v>
      </c>
      <c r="X79" s="140" cm="1">
        <f t="array" ref="X79">IF(V79=V78,0,SUMPRODUCT((M78:S78&gt;=$N$8)*(M78:S78 &lt;= $N$9)*(TEXT(M78:S78,"yyyy-mm")=V79)*(M79:S79 = "▲")))</f>
        <v>0</v>
      </c>
      <c r="Y79" s="140" cm="1">
        <f t="array" ref="Y79">IF(V79=V78,0,SUMPRODUCT((M78:S78&gt;=$N$8)*(M78:S78 &lt;= $N$9)*(TEXT(M78:S78,"yyyy-mm")=V79)*(M79:S79 = "★")))</f>
        <v>0</v>
      </c>
      <c r="Z79" s="135"/>
      <c r="AA79" s="135" t="str">
        <f t="shared" ref="AA79" si="261">IF(AK79&gt;=0.285,"OK","NG")</f>
        <v>NG</v>
      </c>
      <c r="AB79" s="136"/>
      <c r="AC79" s="144"/>
      <c r="AD79" s="144"/>
      <c r="AE79" s="144"/>
      <c r="AF79" s="144"/>
      <c r="AG79" s="144"/>
      <c r="AH79" s="145"/>
      <c r="AI79" s="146"/>
      <c r="AJ79" s="68">
        <f t="shared" ref="AJ79" si="262">COUNTIF(AC79:AI79,"●")</f>
        <v>0</v>
      </c>
      <c r="AK79" s="70">
        <f t="shared" ref="AK79" si="263">IF(COUNTA(AC79:AI79)=0,-1,IF(OR(COUNTIF(AC79:AI79,"▲")&gt;6,AND(AC78&lt;$N$9,$N$9&lt;AI78)),0.285,IF(AJ78+AJ79=0,0,AJ79/(AJ79+AJ78))))</f>
        <v>-1</v>
      </c>
      <c r="AL79" s="68" t="str">
        <f>TEXT(AI78,"YYYY-MM")</f>
        <v>2027-01</v>
      </c>
      <c r="AM79" s="69" cm="1">
        <f t="array" ref="AM79">IF(AL79=AL78,0,SUMPRODUCT((AC78:AI78&gt;=$N$8)*(AC78:AI78 &lt;= $N$9)*(TEXT(AC78:AI78,"yyyy-mm")=AL79)*(AC79:AI79 = "●")))</f>
        <v>0</v>
      </c>
      <c r="AN79" s="69" cm="1">
        <f t="array" ref="AN79">IF(AL79=AL78,0,SUMPRODUCT((AC78:AI78&gt;=$N$8)*(AC78:AI78 &lt;= $N$9)*(TEXT(AC78:AI78,"yyyy-mm")=AL79)*(AC79:AI79 = "▲")))</f>
        <v>0</v>
      </c>
      <c r="AO79" s="69" cm="1">
        <f t="array" ref="AO79">IF(AL79=AL78,0,SUMPRODUCT((AC78:AI78&gt;=$N$8)*(AC78:AI78 &lt;= $N$9)*(TEXT(AC78:AI78,"yyyy-mm")=AL79)*(AC79:AI79 = "★")))</f>
        <v>0</v>
      </c>
      <c r="AP79" s="68"/>
      <c r="AQ79" s="19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3"/>
    </row>
    <row r="80" spans="10:55" s="8" customFormat="1" ht="19.5" customHeight="1" x14ac:dyDescent="0.45">
      <c r="J80" s="86"/>
      <c r="K80" s="135"/>
      <c r="L80" s="132">
        <v>44</v>
      </c>
      <c r="M80" s="141">
        <f>S78+1</f>
        <v>46258</v>
      </c>
      <c r="N80" s="141">
        <f t="shared" ref="N80:S80" si="264">M80+1</f>
        <v>46259</v>
      </c>
      <c r="O80" s="141">
        <f t="shared" si="264"/>
        <v>46260</v>
      </c>
      <c r="P80" s="141">
        <f t="shared" si="264"/>
        <v>46261</v>
      </c>
      <c r="Q80" s="141">
        <f t="shared" si="264"/>
        <v>46262</v>
      </c>
      <c r="R80" s="142">
        <f t="shared" si="264"/>
        <v>46263</v>
      </c>
      <c r="S80" s="143">
        <f t="shared" si="264"/>
        <v>46264</v>
      </c>
      <c r="T80" s="135">
        <f t="shared" ref="T80" si="265">COUNTIF(M81:S81,"★")</f>
        <v>0</v>
      </c>
      <c r="U80" s="135"/>
      <c r="V80" s="135" t="str">
        <f>TEXT(M80,"YYYY-MM")</f>
        <v>2026-08</v>
      </c>
      <c r="W80" s="140" cm="1">
        <f t="array" ref="W80">SUMPRODUCT((M80:S80&gt;=$N$8)*(M80:S80 &lt;= $N$9)*(TEXT(M80:S80,"yyyy-mm")=V80)*(M81:S81 = "●"))</f>
        <v>0</v>
      </c>
      <c r="X80" s="140" cm="1">
        <f t="array" ref="X80">SUMPRODUCT((R80:S80&gt;=$N$8)*(R80:S80 &lt;= $N$9)*(TEXT(R80:S80,"yyyy-mm")=V80)*(R81:S81 = "▲"))</f>
        <v>0</v>
      </c>
      <c r="Y80" s="140" cm="1">
        <f t="array" ref="Y80">SUMPRODUCT((M80:S80&gt;=$N$8)*(M80:S80 &lt;= $N$9)*(TEXT(M80:S80,"yyyy-mm")=V80)*(M81:S81 = "★"))</f>
        <v>0</v>
      </c>
      <c r="Z80" s="135"/>
      <c r="AA80" s="135"/>
      <c r="AB80" s="132">
        <v>65</v>
      </c>
      <c r="AC80" s="141">
        <f>AI78+1</f>
        <v>46405</v>
      </c>
      <c r="AD80" s="141">
        <f t="shared" ref="AD80:AI80" si="266">AC80+1</f>
        <v>46406</v>
      </c>
      <c r="AE80" s="141">
        <f t="shared" si="266"/>
        <v>46407</v>
      </c>
      <c r="AF80" s="141">
        <f t="shared" si="266"/>
        <v>46408</v>
      </c>
      <c r="AG80" s="141">
        <f t="shared" si="266"/>
        <v>46409</v>
      </c>
      <c r="AH80" s="142">
        <f t="shared" si="266"/>
        <v>46410</v>
      </c>
      <c r="AI80" s="143">
        <f t="shared" si="266"/>
        <v>46411</v>
      </c>
      <c r="AJ80" s="68">
        <f t="shared" ref="AJ80" si="267">COUNTIF(AC81:AI81,"★")</f>
        <v>0</v>
      </c>
      <c r="AK80" s="68"/>
      <c r="AL80" s="68" t="str">
        <f>TEXT(AC80,"YYYY-MM")</f>
        <v>2027-01</v>
      </c>
      <c r="AM80" s="69" cm="1">
        <f t="array" ref="AM80">SUMPRODUCT((AC80:AI80&gt;=$N$8)*(AC80:AI80 &lt;= $N$9)*(TEXT(AC80:AI80,"yyyy-mm")=AL80)*(AC81:AI81 = "●"))</f>
        <v>0</v>
      </c>
      <c r="AN80" s="69" cm="1">
        <f t="array" ref="AN80">SUMPRODUCT((AH80:AI80&gt;=$N$8)*(AH80:AI80 &lt;= $N$9)*(TEXT(AH80:AI80,"yyyy-mm")=AL80)*(AH81:AI81 = "▲"))</f>
        <v>0</v>
      </c>
      <c r="AO80" s="69" cm="1">
        <f t="array" ref="AO80">SUMPRODUCT((AC80:AI80&gt;=$N$8)*(AC80:AI80 &lt;= $N$9)*(TEXT(AC80:AI80,"yyyy-mm")=AL80)*(AC81:AI81 = "★"))</f>
        <v>0</v>
      </c>
      <c r="AP80" s="68"/>
      <c r="AQ80" s="19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3"/>
    </row>
    <row r="81" spans="10:55" s="8" customFormat="1" ht="19.5" customHeight="1" thickBot="1" x14ac:dyDescent="0.5">
      <c r="J81" s="86"/>
      <c r="K81" s="135" t="str">
        <f t="shared" ref="K81" si="268">IF(U81&gt;=0.285,"OK","NG")</f>
        <v>NG</v>
      </c>
      <c r="L81" s="136"/>
      <c r="M81" s="144"/>
      <c r="N81" s="144"/>
      <c r="O81" s="144"/>
      <c r="P81" s="144"/>
      <c r="Q81" s="144"/>
      <c r="R81" s="145"/>
      <c r="S81" s="146"/>
      <c r="T81" s="135">
        <f t="shared" ref="T81" si="269">COUNTIF(M81:S81,"●")</f>
        <v>0</v>
      </c>
      <c r="U81" s="147">
        <f t="shared" ref="U81" si="270">IF(COUNTA(M81:S81)=0,-1,IF(OR(COUNTIF(M81:S81,"▲")&gt;6,AND(M80&lt;$N$9,$N$9&lt;S80)),0.285,IF(T80+T81=0,0,T81/(T81+T80))))</f>
        <v>-1</v>
      </c>
      <c r="V81" s="135" t="str">
        <f>TEXT(S80,"YYYY-MM")</f>
        <v>2026-08</v>
      </c>
      <c r="W81" s="140" cm="1">
        <f t="array" ref="W81">IF(V81=V80,0,SUMPRODUCT((M80:S80&gt;=$N$8)*(M80:S80 &lt;= $N$9)*(TEXT(M80:S80,"yyyy-mm")=V81)*(M81:S81 = "●")))</f>
        <v>0</v>
      </c>
      <c r="X81" s="140" cm="1">
        <f t="array" ref="X81">IF(V81=V80,0,SUMPRODUCT((M80:S80&gt;=$N$8)*(M80:S80 &lt;= $N$9)*(TEXT(M80:S80,"yyyy-mm")=V81)*(M81:S81 = "▲")))</f>
        <v>0</v>
      </c>
      <c r="Y81" s="140" cm="1">
        <f t="array" ref="Y81">IF(V81=V80,0,SUMPRODUCT((M80:S80&gt;=$N$8)*(M80:S80 &lt;= $N$9)*(TEXT(M80:S80,"yyyy-mm")=V81)*(M81:S81 = "★")))</f>
        <v>0</v>
      </c>
      <c r="Z81" s="135"/>
      <c r="AA81" s="135" t="str">
        <f t="shared" ref="AA81" si="271">IF(AK81&gt;=0.285,"OK","NG")</f>
        <v>NG</v>
      </c>
      <c r="AB81" s="136"/>
      <c r="AC81" s="144"/>
      <c r="AD81" s="144"/>
      <c r="AE81" s="144"/>
      <c r="AF81" s="144"/>
      <c r="AG81" s="144"/>
      <c r="AH81" s="145"/>
      <c r="AI81" s="146"/>
      <c r="AJ81" s="68">
        <f t="shared" ref="AJ81" si="272">COUNTIF(AC81:AI81,"●")</f>
        <v>0</v>
      </c>
      <c r="AK81" s="70">
        <f t="shared" ref="AK81" si="273">IF(COUNTA(AC81:AI81)=0,-1,IF(OR(COUNTIF(AC81:AI81,"▲")&gt;6,AND(AC80&lt;$N$9,$N$9&lt;AI80)),0.285,IF(AJ80+AJ81=0,0,AJ81/(AJ81+AJ80))))</f>
        <v>-1</v>
      </c>
      <c r="AL81" s="68" t="str">
        <f>TEXT(AI80,"YYYY-MM")</f>
        <v>2027-01</v>
      </c>
      <c r="AM81" s="69" cm="1">
        <f t="array" ref="AM81">IF(AL81=AL80,0,SUMPRODUCT((AC80:AI80&gt;=$N$8)*(AC80:AI80 &lt;= $N$9)*(TEXT(AC80:AI80,"yyyy-mm")=AL81)*(AC81:AI81 = "●")))</f>
        <v>0</v>
      </c>
      <c r="AN81" s="69" cm="1">
        <f t="array" ref="AN81">IF(AL81=AL80,0,SUMPRODUCT((AC80:AI80&gt;=$N$8)*(AC80:AI80 &lt;= $N$9)*(TEXT(AC80:AI80,"yyyy-mm")=AL81)*(AC81:AI81 = "▲")))</f>
        <v>0</v>
      </c>
      <c r="AO81" s="69" cm="1">
        <f t="array" ref="AO81">IF(AL81=AL80,0,SUMPRODUCT((AC80:AI80&gt;=$N$8)*(AC80:AI80 &lt;= $N$9)*(TEXT(AC80:AI80,"yyyy-mm")=AL81)*(AC81:AI81 = "★")))</f>
        <v>0</v>
      </c>
      <c r="AP81" s="68"/>
      <c r="AQ81" s="19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3"/>
    </row>
    <row r="82" spans="10:55" s="8" customFormat="1" ht="19.5" customHeight="1" x14ac:dyDescent="0.45">
      <c r="J82" s="86"/>
      <c r="K82" s="135"/>
      <c r="L82" s="132">
        <v>45</v>
      </c>
      <c r="M82" s="141">
        <f>S80+1</f>
        <v>46265</v>
      </c>
      <c r="N82" s="141">
        <f t="shared" ref="N82:S82" si="274">M82+1</f>
        <v>46266</v>
      </c>
      <c r="O82" s="141">
        <f t="shared" si="274"/>
        <v>46267</v>
      </c>
      <c r="P82" s="141">
        <f t="shared" si="274"/>
        <v>46268</v>
      </c>
      <c r="Q82" s="141">
        <f t="shared" si="274"/>
        <v>46269</v>
      </c>
      <c r="R82" s="142">
        <f t="shared" si="274"/>
        <v>46270</v>
      </c>
      <c r="S82" s="143">
        <f t="shared" si="274"/>
        <v>46271</v>
      </c>
      <c r="T82" s="135">
        <f t="shared" ref="T82" si="275">COUNTIF(M83:S83,"★")</f>
        <v>0</v>
      </c>
      <c r="U82" s="135"/>
      <c r="V82" s="135" t="str">
        <f>TEXT(M82,"YYYY-MM")</f>
        <v>2026-08</v>
      </c>
      <c r="W82" s="140" cm="1">
        <f t="array" ref="W82">SUMPRODUCT((M82:S82&gt;=$N$8)*(M82:S82 &lt;= $N$9)*(TEXT(M82:S82,"yyyy-mm")=V82)*(M83:S83 = "●"))</f>
        <v>0</v>
      </c>
      <c r="X82" s="140" cm="1">
        <f t="array" ref="X82">SUMPRODUCT((R82:S82&gt;=$N$8)*(R82:S82 &lt;= $N$9)*(TEXT(R82:S82,"yyyy-mm")=V82)*(R83:S83 = "▲"))</f>
        <v>0</v>
      </c>
      <c r="Y82" s="140" cm="1">
        <f t="array" ref="Y82">SUMPRODUCT((M82:S82&gt;=$N$8)*(M82:S82 &lt;= $N$9)*(TEXT(M82:S82,"yyyy-mm")=V82)*(M83:S83 = "★"))</f>
        <v>0</v>
      </c>
      <c r="Z82" s="135"/>
      <c r="AA82" s="135"/>
      <c r="AB82" s="132">
        <v>66</v>
      </c>
      <c r="AC82" s="141">
        <f>AI80+1</f>
        <v>46412</v>
      </c>
      <c r="AD82" s="141">
        <f t="shared" ref="AD82:AI82" si="276">AC82+1</f>
        <v>46413</v>
      </c>
      <c r="AE82" s="141">
        <f t="shared" si="276"/>
        <v>46414</v>
      </c>
      <c r="AF82" s="141">
        <f t="shared" si="276"/>
        <v>46415</v>
      </c>
      <c r="AG82" s="141">
        <f t="shared" si="276"/>
        <v>46416</v>
      </c>
      <c r="AH82" s="142">
        <f t="shared" si="276"/>
        <v>46417</v>
      </c>
      <c r="AI82" s="143">
        <f t="shared" si="276"/>
        <v>46418</v>
      </c>
      <c r="AJ82" s="68">
        <f t="shared" ref="AJ82" si="277">COUNTIF(AC83:AI83,"★")</f>
        <v>0</v>
      </c>
      <c r="AK82" s="68"/>
      <c r="AL82" s="68" t="str">
        <f>TEXT(AC82,"YYYY-MM")</f>
        <v>2027-01</v>
      </c>
      <c r="AM82" s="69" cm="1">
        <f t="array" ref="AM82">SUMPRODUCT((AC82:AI82&gt;=$N$8)*(AC82:AI82 &lt;= $N$9)*(TEXT(AC82:AI82,"yyyy-mm")=AL82)*(AC83:AI83 = "●"))</f>
        <v>0</v>
      </c>
      <c r="AN82" s="69" cm="1">
        <f t="array" ref="AN82">SUMPRODUCT((AH82:AI82&gt;=$N$8)*(AH82:AI82 &lt;= $N$9)*(TEXT(AH82:AI82,"yyyy-mm")=AL82)*(AH83:AI83 = "▲"))</f>
        <v>0</v>
      </c>
      <c r="AO82" s="69" cm="1">
        <f t="array" ref="AO82">SUMPRODUCT((AC82:AI82&gt;=$N$8)*(AC82:AI82 &lt;= $N$9)*(TEXT(AC82:AI82,"yyyy-mm")=AL82)*(AC83:AI83 = "★"))</f>
        <v>0</v>
      </c>
      <c r="AP82" s="68"/>
      <c r="AQ82" s="19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3"/>
    </row>
    <row r="83" spans="10:55" s="8" customFormat="1" ht="19.5" customHeight="1" thickBot="1" x14ac:dyDescent="0.5">
      <c r="J83" s="86"/>
      <c r="K83" s="135" t="str">
        <f t="shared" ref="K83" si="278">IF(U83&gt;=0.285,"OK","NG")</f>
        <v>NG</v>
      </c>
      <c r="L83" s="136"/>
      <c r="M83" s="144"/>
      <c r="N83" s="144"/>
      <c r="O83" s="144"/>
      <c r="P83" s="144"/>
      <c r="Q83" s="144"/>
      <c r="R83" s="145"/>
      <c r="S83" s="146"/>
      <c r="T83" s="135">
        <f t="shared" ref="T83" si="279">COUNTIF(M83:S83,"●")</f>
        <v>0</v>
      </c>
      <c r="U83" s="147">
        <f t="shared" ref="U83" si="280">IF(COUNTA(M83:S83)=0,-1,IF(OR(COUNTIF(M83:S83,"▲")&gt;6,AND(M82&lt;$N$9,$N$9&lt;S82)),0.285,IF(T82+T83=0,0,T83/(T83+T82))))</f>
        <v>-1</v>
      </c>
      <c r="V83" s="135" t="str">
        <f>TEXT(S82,"YYYY-MM")</f>
        <v>2026-09</v>
      </c>
      <c r="W83" s="140" cm="1">
        <f t="array" ref="W83">IF(V83=V82,0,SUMPRODUCT((M82:S82&gt;=$N$8)*(M82:S82 &lt;= $N$9)*(TEXT(M82:S82,"yyyy-mm")=V83)*(M83:S83 = "●")))</f>
        <v>0</v>
      </c>
      <c r="X83" s="140" cm="1">
        <f t="array" ref="X83">IF(V83=V82,0,SUMPRODUCT((M82:S82&gt;=$N$8)*(M82:S82 &lt;= $N$9)*(TEXT(M82:S82,"yyyy-mm")=V83)*(M83:S83 = "▲")))</f>
        <v>0</v>
      </c>
      <c r="Y83" s="140" cm="1">
        <f t="array" ref="Y83">IF(V83=V82,0,SUMPRODUCT((M82:S82&gt;=$N$8)*(M82:S82 &lt;= $N$9)*(TEXT(M82:S82,"yyyy-mm")=V83)*(M83:S83 = "★")))</f>
        <v>0</v>
      </c>
      <c r="Z83" s="135"/>
      <c r="AA83" s="135" t="str">
        <f t="shared" ref="AA83" si="281">IF(AK83&gt;=0.285,"OK","NG")</f>
        <v>NG</v>
      </c>
      <c r="AB83" s="136"/>
      <c r="AC83" s="144"/>
      <c r="AD83" s="144"/>
      <c r="AE83" s="144"/>
      <c r="AF83" s="144"/>
      <c r="AG83" s="144"/>
      <c r="AH83" s="145"/>
      <c r="AI83" s="146"/>
      <c r="AJ83" s="68">
        <f t="shared" ref="AJ83" si="282">COUNTIF(AC83:AI83,"●")</f>
        <v>0</v>
      </c>
      <c r="AK83" s="70">
        <f t="shared" ref="AK83" si="283">IF(COUNTA(AC83:AI83)=0,-1,IF(OR(COUNTIF(AC83:AI83,"▲")&gt;6,AND(AC82&lt;$N$9,$N$9&lt;AI82)),0.285,IF(AJ82+AJ83=0,0,AJ83/(AJ83+AJ82))))</f>
        <v>-1</v>
      </c>
      <c r="AL83" s="68" t="str">
        <f>TEXT(AI82,"YYYY-MM")</f>
        <v>2027-01</v>
      </c>
      <c r="AM83" s="69" cm="1">
        <f t="array" ref="AM83">IF(AL83=AL82,0,SUMPRODUCT((AC82:AI82&gt;=$N$8)*(AC82:AI82 &lt;= $N$9)*(TEXT(AC82:AI82,"yyyy-mm")=AL83)*(AC83:AI83 = "●")))</f>
        <v>0</v>
      </c>
      <c r="AN83" s="69" cm="1">
        <f t="array" ref="AN83">IF(AL83=AL82,0,SUMPRODUCT((AC82:AI82&gt;=$N$8)*(AC82:AI82 &lt;= $N$9)*(TEXT(AC82:AI82,"yyyy-mm")=AL83)*(AC83:AI83 = "▲")))</f>
        <v>0</v>
      </c>
      <c r="AO83" s="69" cm="1">
        <f t="array" ref="AO83">IF(AL83=AL82,0,SUMPRODUCT((AC82:AI82&gt;=$N$8)*(AC82:AI82 &lt;= $N$9)*(TEXT(AC82:AI82,"yyyy-mm")=AL83)*(AC83:AI83 = "★")))</f>
        <v>0</v>
      </c>
      <c r="AP83" s="68"/>
      <c r="AQ83" s="19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3"/>
    </row>
    <row r="84" spans="10:55" s="8" customFormat="1" ht="19.5" customHeight="1" x14ac:dyDescent="0.45">
      <c r="J84" s="86"/>
      <c r="K84" s="135"/>
      <c r="L84" s="132">
        <v>46</v>
      </c>
      <c r="M84" s="141">
        <f>S82+1</f>
        <v>46272</v>
      </c>
      <c r="N84" s="141">
        <f t="shared" ref="N84:S84" si="284">M84+1</f>
        <v>46273</v>
      </c>
      <c r="O84" s="141">
        <f t="shared" si="284"/>
        <v>46274</v>
      </c>
      <c r="P84" s="141">
        <f t="shared" si="284"/>
        <v>46275</v>
      </c>
      <c r="Q84" s="141">
        <f t="shared" si="284"/>
        <v>46276</v>
      </c>
      <c r="R84" s="142">
        <f t="shared" si="284"/>
        <v>46277</v>
      </c>
      <c r="S84" s="143">
        <f t="shared" si="284"/>
        <v>46278</v>
      </c>
      <c r="T84" s="135">
        <f t="shared" ref="T84" si="285">COUNTIF(M85:S85,"★")</f>
        <v>0</v>
      </c>
      <c r="U84" s="135"/>
      <c r="V84" s="135" t="str">
        <f>TEXT(M84,"YYYY-MM")</f>
        <v>2026-09</v>
      </c>
      <c r="W84" s="140" cm="1">
        <f t="array" ref="W84">SUMPRODUCT((M84:S84&gt;=$N$8)*(M84:S84 &lt;= $N$9)*(TEXT(M84:S84,"yyyy-mm")=V84)*(M85:S85 = "●"))</f>
        <v>0</v>
      </c>
      <c r="X84" s="140" cm="1">
        <f t="array" ref="X84">SUMPRODUCT((R84:S84&gt;=$N$8)*(R84:S84 &lt;= $N$9)*(TEXT(R84:S84,"yyyy-mm")=V84)*(R85:S85 = "▲"))</f>
        <v>0</v>
      </c>
      <c r="Y84" s="140" cm="1">
        <f t="array" ref="Y84">SUMPRODUCT((M84:S84&gt;=$N$8)*(M84:S84 &lt;= $N$9)*(TEXT(M84:S84,"yyyy-mm")=V84)*(M85:S85 = "★"))</f>
        <v>0</v>
      </c>
      <c r="Z84" s="135"/>
      <c r="AA84" s="135"/>
      <c r="AB84" s="132">
        <v>67</v>
      </c>
      <c r="AC84" s="141">
        <f>AI82+1</f>
        <v>46419</v>
      </c>
      <c r="AD84" s="141">
        <f t="shared" ref="AD84:AI84" si="286">AC84+1</f>
        <v>46420</v>
      </c>
      <c r="AE84" s="141">
        <f t="shared" si="286"/>
        <v>46421</v>
      </c>
      <c r="AF84" s="141">
        <f t="shared" si="286"/>
        <v>46422</v>
      </c>
      <c r="AG84" s="141">
        <f t="shared" si="286"/>
        <v>46423</v>
      </c>
      <c r="AH84" s="142">
        <f t="shared" si="286"/>
        <v>46424</v>
      </c>
      <c r="AI84" s="143">
        <f t="shared" si="286"/>
        <v>46425</v>
      </c>
      <c r="AJ84" s="68">
        <f t="shared" ref="AJ84" si="287">COUNTIF(AC85:AI85,"★")</f>
        <v>0</v>
      </c>
      <c r="AK84" s="68"/>
      <c r="AL84" s="68" t="str">
        <f>TEXT(AC84,"YYYY-MM")</f>
        <v>2027-02</v>
      </c>
      <c r="AM84" s="69" cm="1">
        <f t="array" ref="AM84">SUMPRODUCT((AC84:AI84&gt;=$N$8)*(AC84:AI84 &lt;= $N$9)*(TEXT(AC84:AI84,"yyyy-mm")=AL84)*(AC85:AI85 = "●"))</f>
        <v>0</v>
      </c>
      <c r="AN84" s="69" cm="1">
        <f t="array" ref="AN84">SUMPRODUCT((AH84:AI84&gt;=$N$8)*(AH84:AI84 &lt;= $N$9)*(TEXT(AH84:AI84,"yyyy-mm")=AL84)*(AH85:AI85 = "▲"))</f>
        <v>0</v>
      </c>
      <c r="AO84" s="69" cm="1">
        <f t="array" ref="AO84">SUMPRODUCT((AC84:AI84&gt;=$N$8)*(AC84:AI84 &lt;= $N$9)*(TEXT(AC84:AI84,"yyyy-mm")=AL84)*(AC85:AI85 = "★"))</f>
        <v>0</v>
      </c>
      <c r="AP84" s="68"/>
      <c r="AQ84" s="19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3"/>
    </row>
    <row r="85" spans="10:55" s="8" customFormat="1" ht="19.5" customHeight="1" thickBot="1" x14ac:dyDescent="0.5">
      <c r="J85" s="86"/>
      <c r="K85" s="135" t="str">
        <f t="shared" ref="K85" si="288">IF(U85&gt;=0.285,"OK","NG")</f>
        <v>NG</v>
      </c>
      <c r="L85" s="136"/>
      <c r="M85" s="144"/>
      <c r="N85" s="144"/>
      <c r="O85" s="144"/>
      <c r="P85" s="144"/>
      <c r="Q85" s="144"/>
      <c r="R85" s="145"/>
      <c r="S85" s="146"/>
      <c r="T85" s="135">
        <f t="shared" ref="T85" si="289">COUNTIF(M85:S85,"●")</f>
        <v>0</v>
      </c>
      <c r="U85" s="147">
        <f t="shared" ref="U85" si="290">IF(COUNTA(M85:S85)=0,-1,IF(OR(COUNTIF(M85:S85,"▲")&gt;6,AND(M84&lt;$N$9,$N$9&lt;S84)),0.285,IF(T84+T85=0,0,T85/(T85+T84))))</f>
        <v>-1</v>
      </c>
      <c r="V85" s="135" t="str">
        <f>TEXT(S84,"YYYY-MM")</f>
        <v>2026-09</v>
      </c>
      <c r="W85" s="140" cm="1">
        <f t="array" ref="W85">IF(V85=V84,0,SUMPRODUCT((M84:S84&gt;=$N$8)*(M84:S84 &lt;= $N$9)*(TEXT(M84:S84,"yyyy-mm")=V85)*(M85:S85 = "●")))</f>
        <v>0</v>
      </c>
      <c r="X85" s="140" cm="1">
        <f t="array" ref="X85">IF(V85=V84,0,SUMPRODUCT((M84:S84&gt;=$N$8)*(M84:S84 &lt;= $N$9)*(TEXT(M84:S84,"yyyy-mm")=V85)*(M85:S85 = "▲")))</f>
        <v>0</v>
      </c>
      <c r="Y85" s="140" cm="1">
        <f t="array" ref="Y85">IF(V85=V84,0,SUMPRODUCT((M84:S84&gt;=$N$8)*(M84:S84 &lt;= $N$9)*(TEXT(M84:S84,"yyyy-mm")=V85)*(M85:S85 = "★")))</f>
        <v>0</v>
      </c>
      <c r="Z85" s="135"/>
      <c r="AA85" s="135" t="str">
        <f t="shared" ref="AA85" si="291">IF(AK85&gt;=0.285,"OK","NG")</f>
        <v>NG</v>
      </c>
      <c r="AB85" s="136"/>
      <c r="AC85" s="144"/>
      <c r="AD85" s="144"/>
      <c r="AE85" s="144"/>
      <c r="AF85" s="144"/>
      <c r="AG85" s="144"/>
      <c r="AH85" s="145"/>
      <c r="AI85" s="146"/>
      <c r="AJ85" s="68">
        <f t="shared" ref="AJ85" si="292">COUNTIF(AC85:AI85,"●")</f>
        <v>0</v>
      </c>
      <c r="AK85" s="70">
        <f t="shared" ref="AK85" si="293">IF(COUNTA(AC85:AI85)=0,-1,IF(OR(COUNTIF(AC85:AI85,"▲")&gt;6,AND(AC84&lt;$N$9,$N$9&lt;AI84)),0.285,IF(AJ84+AJ85=0,0,AJ85/(AJ85+AJ84))))</f>
        <v>-1</v>
      </c>
      <c r="AL85" s="68" t="str">
        <f>TEXT(AI84,"YYYY-MM")</f>
        <v>2027-02</v>
      </c>
      <c r="AM85" s="69" cm="1">
        <f t="array" ref="AM85">IF(AL85=AL84,0,SUMPRODUCT((AC84:AI84&gt;=$N$8)*(AC84:AI84 &lt;= $N$9)*(TEXT(AC84:AI84,"yyyy-mm")=AL85)*(AC85:AI85 = "●")))</f>
        <v>0</v>
      </c>
      <c r="AN85" s="69" cm="1">
        <f t="array" ref="AN85">IF(AL85=AL84,0,SUMPRODUCT((AC84:AI84&gt;=$N$8)*(AC84:AI84 &lt;= $N$9)*(TEXT(AC84:AI84,"yyyy-mm")=AL85)*(AC85:AI85 = "▲")))</f>
        <v>0</v>
      </c>
      <c r="AO85" s="69" cm="1">
        <f t="array" ref="AO85">IF(AL85=AL84,0,SUMPRODUCT((AC84:AI84&gt;=$N$8)*(AC84:AI84 &lt;= $N$9)*(TEXT(AC84:AI84,"yyyy-mm")=AL85)*(AC85:AI85 = "★")))</f>
        <v>0</v>
      </c>
      <c r="AP85" s="68"/>
      <c r="AQ85" s="19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3"/>
    </row>
    <row r="86" spans="10:55" s="8" customFormat="1" ht="19.5" customHeight="1" x14ac:dyDescent="0.45">
      <c r="J86" s="86"/>
      <c r="K86" s="135"/>
      <c r="L86" s="132">
        <v>47</v>
      </c>
      <c r="M86" s="141">
        <f>S84+1</f>
        <v>46279</v>
      </c>
      <c r="N86" s="141">
        <f t="shared" ref="N86:S86" si="294">M86+1</f>
        <v>46280</v>
      </c>
      <c r="O86" s="141">
        <f t="shared" si="294"/>
        <v>46281</v>
      </c>
      <c r="P86" s="141">
        <f t="shared" si="294"/>
        <v>46282</v>
      </c>
      <c r="Q86" s="141">
        <f t="shared" si="294"/>
        <v>46283</v>
      </c>
      <c r="R86" s="142">
        <f t="shared" si="294"/>
        <v>46284</v>
      </c>
      <c r="S86" s="143">
        <f t="shared" si="294"/>
        <v>46285</v>
      </c>
      <c r="T86" s="135">
        <f t="shared" ref="T86" si="295">COUNTIF(M87:S87,"★")</f>
        <v>0</v>
      </c>
      <c r="U86" s="135"/>
      <c r="V86" s="135" t="str">
        <f>TEXT(M86,"YYYY-MM")</f>
        <v>2026-09</v>
      </c>
      <c r="W86" s="140" cm="1">
        <f t="array" ref="W86">SUMPRODUCT((M86:S86&gt;=$N$8)*(M86:S86 &lt;= $N$9)*(TEXT(M86:S86,"yyyy-mm")=V86)*(M87:S87 = "●"))</f>
        <v>0</v>
      </c>
      <c r="X86" s="140" cm="1">
        <f t="array" ref="X86">SUMPRODUCT((R86:S86&gt;=$N$8)*(R86:S86 &lt;= $N$9)*(TEXT(R86:S86,"yyyy-mm")=V86)*(R87:S87 = "▲"))</f>
        <v>0</v>
      </c>
      <c r="Y86" s="140" cm="1">
        <f t="array" ref="Y86">SUMPRODUCT((M86:S86&gt;=$N$8)*(M86:S86 &lt;= $N$9)*(TEXT(M86:S86,"yyyy-mm")=V86)*(M87:S87 = "★"))</f>
        <v>0</v>
      </c>
      <c r="Z86" s="135"/>
      <c r="AA86" s="135"/>
      <c r="AB86" s="132">
        <v>68</v>
      </c>
      <c r="AC86" s="141">
        <f>AI84+1</f>
        <v>46426</v>
      </c>
      <c r="AD86" s="141">
        <f t="shared" ref="AD86:AI86" si="296">AC86+1</f>
        <v>46427</v>
      </c>
      <c r="AE86" s="141">
        <f t="shared" si="296"/>
        <v>46428</v>
      </c>
      <c r="AF86" s="141">
        <f t="shared" si="296"/>
        <v>46429</v>
      </c>
      <c r="AG86" s="141">
        <f t="shared" si="296"/>
        <v>46430</v>
      </c>
      <c r="AH86" s="142">
        <f t="shared" si="296"/>
        <v>46431</v>
      </c>
      <c r="AI86" s="143">
        <f t="shared" si="296"/>
        <v>46432</v>
      </c>
      <c r="AJ86" s="68">
        <f t="shared" ref="AJ86" si="297">COUNTIF(AC87:AI87,"★")</f>
        <v>0</v>
      </c>
      <c r="AK86" s="68"/>
      <c r="AL86" s="68" t="str">
        <f>TEXT(AC86,"YYYY-MM")</f>
        <v>2027-02</v>
      </c>
      <c r="AM86" s="69" cm="1">
        <f t="array" ref="AM86">SUMPRODUCT((AC86:AI86&gt;=$N$8)*(AC86:AI86 &lt;= $N$9)*(TEXT(AC86:AI86,"yyyy-mm")=AL86)*(AC87:AI87 = "●"))</f>
        <v>0</v>
      </c>
      <c r="AN86" s="69" cm="1">
        <f t="array" ref="AN86">SUMPRODUCT((AH86:AI86&gt;=$N$8)*(AH86:AI86 &lt;= $N$9)*(TEXT(AH86:AI86,"yyyy-mm")=AL86)*(AH87:AI87 = "▲"))</f>
        <v>0</v>
      </c>
      <c r="AO86" s="69" cm="1">
        <f t="array" ref="AO86">SUMPRODUCT((AC86:AI86&gt;=$N$8)*(AC86:AI86 &lt;= $N$9)*(TEXT(AC86:AI86,"yyyy-mm")=AL86)*(AC87:AI87 = "★"))</f>
        <v>0</v>
      </c>
      <c r="AP86" s="68"/>
      <c r="AQ86" s="19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3"/>
    </row>
    <row r="87" spans="10:55" s="8" customFormat="1" ht="19.5" customHeight="1" thickBot="1" x14ac:dyDescent="0.5">
      <c r="J87" s="86"/>
      <c r="K87" s="135" t="str">
        <f t="shared" ref="K87" si="298">IF(U87&gt;=0.285,"OK","NG")</f>
        <v>NG</v>
      </c>
      <c r="L87" s="136"/>
      <c r="M87" s="144"/>
      <c r="N87" s="144"/>
      <c r="O87" s="144"/>
      <c r="P87" s="144"/>
      <c r="Q87" s="144"/>
      <c r="R87" s="145"/>
      <c r="S87" s="146"/>
      <c r="T87" s="135">
        <f t="shared" ref="T87" si="299">COUNTIF(M87:S87,"●")</f>
        <v>0</v>
      </c>
      <c r="U87" s="147">
        <f t="shared" ref="U87" si="300">IF(COUNTA(M87:S87)=0,-1,IF(OR(COUNTIF(M87:S87,"▲")&gt;6,AND(M86&lt;$N$9,$N$9&lt;S86)),0.285,IF(T86+T87=0,0,T87/(T87+T86))))</f>
        <v>-1</v>
      </c>
      <c r="V87" s="135" t="str">
        <f>TEXT(S86,"YYYY-MM")</f>
        <v>2026-09</v>
      </c>
      <c r="W87" s="140" cm="1">
        <f t="array" ref="W87">IF(V87=V86,0,SUMPRODUCT((M86:S86&gt;=$N$8)*(M86:S86 &lt;= $N$9)*(TEXT(M86:S86,"yyyy-mm")=V87)*(M87:S87 = "●")))</f>
        <v>0</v>
      </c>
      <c r="X87" s="140" cm="1">
        <f t="array" ref="X87">IF(V87=V86,0,SUMPRODUCT((M86:S86&gt;=$N$8)*(M86:S86 &lt;= $N$9)*(TEXT(M86:S86,"yyyy-mm")=V87)*(M87:S87 = "▲")))</f>
        <v>0</v>
      </c>
      <c r="Y87" s="140" cm="1">
        <f t="array" ref="Y87">IF(V87=V86,0,SUMPRODUCT((M86:S86&gt;=$N$8)*(M86:S86 &lt;= $N$9)*(TEXT(M86:S86,"yyyy-mm")=V87)*(M87:S87 = "★")))</f>
        <v>0</v>
      </c>
      <c r="Z87" s="135"/>
      <c r="AA87" s="135" t="str">
        <f t="shared" ref="AA87" si="301">IF(AK87&gt;=0.285,"OK","NG")</f>
        <v>NG</v>
      </c>
      <c r="AB87" s="136"/>
      <c r="AC87" s="144"/>
      <c r="AD87" s="144"/>
      <c r="AE87" s="144"/>
      <c r="AF87" s="144"/>
      <c r="AG87" s="144"/>
      <c r="AH87" s="145"/>
      <c r="AI87" s="146"/>
      <c r="AJ87" s="68">
        <f t="shared" ref="AJ87" si="302">COUNTIF(AC87:AI87,"●")</f>
        <v>0</v>
      </c>
      <c r="AK87" s="70">
        <f t="shared" ref="AK87" si="303">IF(COUNTA(AC87:AI87)=0,-1,IF(OR(COUNTIF(AC87:AI87,"▲")&gt;6,AND(AC86&lt;$N$9,$N$9&lt;AI86)),0.285,IF(AJ86+AJ87=0,0,AJ87/(AJ87+AJ86))))</f>
        <v>-1</v>
      </c>
      <c r="AL87" s="68" t="str">
        <f>TEXT(AI86,"YYYY-MM")</f>
        <v>2027-02</v>
      </c>
      <c r="AM87" s="69" cm="1">
        <f t="array" ref="AM87">IF(AL87=AL86,0,SUMPRODUCT((AC86:AI86&gt;=$N$8)*(AC86:AI86 &lt;= $N$9)*(TEXT(AC86:AI86,"yyyy-mm")=AL87)*(AC87:AI87 = "●")))</f>
        <v>0</v>
      </c>
      <c r="AN87" s="69" cm="1">
        <f t="array" ref="AN87">IF(AL87=AL86,0,SUMPRODUCT((AC86:AI86&gt;=$N$8)*(AC86:AI86 &lt;= $N$9)*(TEXT(AC86:AI86,"yyyy-mm")=AL87)*(AC87:AI87 = "▲")))</f>
        <v>0</v>
      </c>
      <c r="AO87" s="69" cm="1">
        <f t="array" ref="AO87">IF(AL87=AL86,0,SUMPRODUCT((AC86:AI86&gt;=$N$8)*(AC86:AI86 &lt;= $N$9)*(TEXT(AC86:AI86,"yyyy-mm")=AL87)*(AC87:AI87 = "★")))</f>
        <v>0</v>
      </c>
      <c r="AP87" s="68"/>
      <c r="AQ87" s="19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3"/>
    </row>
    <row r="88" spans="10:55" s="8" customFormat="1" ht="19.5" customHeight="1" x14ac:dyDescent="0.45">
      <c r="J88" s="86"/>
      <c r="K88" s="135"/>
      <c r="L88" s="132">
        <v>48</v>
      </c>
      <c r="M88" s="141">
        <f>S86+1</f>
        <v>46286</v>
      </c>
      <c r="N88" s="141">
        <f t="shared" ref="N88:S88" si="304">M88+1</f>
        <v>46287</v>
      </c>
      <c r="O88" s="141">
        <f t="shared" si="304"/>
        <v>46288</v>
      </c>
      <c r="P88" s="141">
        <f t="shared" si="304"/>
        <v>46289</v>
      </c>
      <c r="Q88" s="141">
        <f t="shared" si="304"/>
        <v>46290</v>
      </c>
      <c r="R88" s="142">
        <f t="shared" si="304"/>
        <v>46291</v>
      </c>
      <c r="S88" s="143">
        <f t="shared" si="304"/>
        <v>46292</v>
      </c>
      <c r="T88" s="135">
        <f t="shared" ref="T88" si="305">COUNTIF(M89:S89,"★")</f>
        <v>0</v>
      </c>
      <c r="U88" s="135"/>
      <c r="V88" s="135" t="str">
        <f>TEXT(M88,"YYYY-MM")</f>
        <v>2026-09</v>
      </c>
      <c r="W88" s="140" cm="1">
        <f t="array" ref="W88">SUMPRODUCT((M88:S88&gt;=$N$8)*(M88:S88 &lt;= $N$9)*(TEXT(M88:S88,"yyyy-mm")=V88)*(M89:S89 = "●"))</f>
        <v>0</v>
      </c>
      <c r="X88" s="140" cm="1">
        <f t="array" ref="X88">SUMPRODUCT((R88:S88&gt;=$N$8)*(R88:S88 &lt;= $N$9)*(TEXT(R88:S88,"yyyy-mm")=V88)*(R89:S89 = "▲"))</f>
        <v>0</v>
      </c>
      <c r="Y88" s="140" cm="1">
        <f t="array" ref="Y88">SUMPRODUCT((M88:S88&gt;=$N$8)*(M88:S88 &lt;= $N$9)*(TEXT(M88:S88,"yyyy-mm")=V88)*(M89:S89 = "★"))</f>
        <v>0</v>
      </c>
      <c r="Z88" s="135"/>
      <c r="AA88" s="135"/>
      <c r="AB88" s="132">
        <v>69</v>
      </c>
      <c r="AC88" s="141">
        <f>AI86+1</f>
        <v>46433</v>
      </c>
      <c r="AD88" s="141">
        <f t="shared" ref="AD88:AI88" si="306">AC88+1</f>
        <v>46434</v>
      </c>
      <c r="AE88" s="141">
        <f t="shared" si="306"/>
        <v>46435</v>
      </c>
      <c r="AF88" s="141">
        <f t="shared" si="306"/>
        <v>46436</v>
      </c>
      <c r="AG88" s="141">
        <f t="shared" si="306"/>
        <v>46437</v>
      </c>
      <c r="AH88" s="142">
        <f t="shared" si="306"/>
        <v>46438</v>
      </c>
      <c r="AI88" s="143">
        <f t="shared" si="306"/>
        <v>46439</v>
      </c>
      <c r="AJ88" s="68">
        <f t="shared" ref="AJ88" si="307">COUNTIF(AC89:AI89,"★")</f>
        <v>0</v>
      </c>
      <c r="AK88" s="68"/>
      <c r="AL88" s="68" t="str">
        <f>TEXT(AC88,"YYYY-MM")</f>
        <v>2027-02</v>
      </c>
      <c r="AM88" s="69" cm="1">
        <f t="array" ref="AM88">SUMPRODUCT((AC88:AI88&gt;=$N$8)*(AC88:AI88 &lt;= $N$9)*(TEXT(AC88:AI88,"yyyy-mm")=AL88)*(AC89:AI89 = "●"))</f>
        <v>0</v>
      </c>
      <c r="AN88" s="69" cm="1">
        <f t="array" ref="AN88">SUMPRODUCT((AH88:AI88&gt;=$N$8)*(AH88:AI88 &lt;= $N$9)*(TEXT(AH88:AI88,"yyyy-mm")=AL88)*(AH89:AI89 = "▲"))</f>
        <v>0</v>
      </c>
      <c r="AO88" s="69" cm="1">
        <f t="array" ref="AO88">SUMPRODUCT((AC88:AI88&gt;=$N$8)*(AC88:AI88 &lt;= $N$9)*(TEXT(AC88:AI88,"yyyy-mm")=AL88)*(AC89:AI89 = "★"))</f>
        <v>0</v>
      </c>
      <c r="AP88" s="68"/>
      <c r="AQ88" s="19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3"/>
    </row>
    <row r="89" spans="10:55" s="8" customFormat="1" ht="19.5" customHeight="1" thickBot="1" x14ac:dyDescent="0.5">
      <c r="J89" s="86"/>
      <c r="K89" s="135" t="str">
        <f t="shared" ref="K89" si="308">IF(U89&gt;=0.285,"OK","NG")</f>
        <v>NG</v>
      </c>
      <c r="L89" s="136"/>
      <c r="M89" s="144"/>
      <c r="N89" s="144"/>
      <c r="O89" s="144"/>
      <c r="P89" s="144"/>
      <c r="Q89" s="144"/>
      <c r="R89" s="145"/>
      <c r="S89" s="146"/>
      <c r="T89" s="135">
        <f t="shared" ref="T89" si="309">COUNTIF(M89:S89,"●")</f>
        <v>0</v>
      </c>
      <c r="U89" s="147">
        <f t="shared" ref="U89" si="310">IF(COUNTA(M89:S89)=0,-1,IF(OR(COUNTIF(M89:S89,"▲")&gt;6,AND(M88&lt;$N$9,$N$9&lt;S88)),0.285,IF(T88+T89=0,0,T89/(T89+T88))))</f>
        <v>-1</v>
      </c>
      <c r="V89" s="135" t="str">
        <f>TEXT(S88,"YYYY-MM")</f>
        <v>2026-09</v>
      </c>
      <c r="W89" s="140" cm="1">
        <f t="array" ref="W89">IF(V89=V88,0,SUMPRODUCT((M88:S88&gt;=$N$8)*(M88:S88 &lt;= $N$9)*(TEXT(M88:S88,"yyyy-mm")=V89)*(M89:S89 = "●")))</f>
        <v>0</v>
      </c>
      <c r="X89" s="140" cm="1">
        <f t="array" ref="X89">IF(V89=V88,0,SUMPRODUCT((M88:S88&gt;=$N$8)*(M88:S88 &lt;= $N$9)*(TEXT(M88:S88,"yyyy-mm")=V89)*(M89:S89 = "▲")))</f>
        <v>0</v>
      </c>
      <c r="Y89" s="140" cm="1">
        <f t="array" ref="Y89">IF(V89=V88,0,SUMPRODUCT((M88:S88&gt;=$N$8)*(M88:S88 &lt;= $N$9)*(TEXT(M88:S88,"yyyy-mm")=V89)*(M89:S89 = "★")))</f>
        <v>0</v>
      </c>
      <c r="Z89" s="135"/>
      <c r="AA89" s="135" t="str">
        <f t="shared" ref="AA89" si="311">IF(AK89&gt;=0.285,"OK","NG")</f>
        <v>NG</v>
      </c>
      <c r="AB89" s="136"/>
      <c r="AC89" s="144"/>
      <c r="AD89" s="144"/>
      <c r="AE89" s="144"/>
      <c r="AF89" s="144"/>
      <c r="AG89" s="144"/>
      <c r="AH89" s="145"/>
      <c r="AI89" s="146"/>
      <c r="AJ89" s="68">
        <f t="shared" ref="AJ89" si="312">COUNTIF(AC89:AI89,"●")</f>
        <v>0</v>
      </c>
      <c r="AK89" s="70">
        <f t="shared" ref="AK89" si="313">IF(COUNTA(AC89:AI89)=0,-1,IF(OR(COUNTIF(AC89:AI89,"▲")&gt;6,AND(AC88&lt;$N$9,$N$9&lt;AI88)),0.285,IF(AJ88+AJ89=0,0,AJ89/(AJ89+AJ88))))</f>
        <v>-1</v>
      </c>
      <c r="AL89" s="68" t="str">
        <f>TEXT(AI88,"YYYY-MM")</f>
        <v>2027-02</v>
      </c>
      <c r="AM89" s="69" cm="1">
        <f t="array" ref="AM89">IF(AL89=AL88,0,SUMPRODUCT((AC88:AI88&gt;=$N$8)*(AC88:AI88 &lt;= $N$9)*(TEXT(AC88:AI88,"yyyy-mm")=AL89)*(AC89:AI89 = "●")))</f>
        <v>0</v>
      </c>
      <c r="AN89" s="69" cm="1">
        <f t="array" ref="AN89">IF(AL89=AL88,0,SUMPRODUCT((AC88:AI88&gt;=$N$8)*(AC88:AI88 &lt;= $N$9)*(TEXT(AC88:AI88,"yyyy-mm")=AL89)*(AC89:AI89 = "▲")))</f>
        <v>0</v>
      </c>
      <c r="AO89" s="69" cm="1">
        <f t="array" ref="AO89">IF(AL89=AL88,0,SUMPRODUCT((AC88:AI88&gt;=$N$8)*(AC88:AI88 &lt;= $N$9)*(TEXT(AC88:AI88,"yyyy-mm")=AL89)*(AC89:AI89 = "★")))</f>
        <v>0</v>
      </c>
      <c r="AP89" s="68"/>
      <c r="AQ89" s="19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3"/>
    </row>
    <row r="90" spans="10:55" s="8" customFormat="1" ht="19.5" customHeight="1" x14ac:dyDescent="0.45">
      <c r="J90" s="86"/>
      <c r="K90" s="135"/>
      <c r="L90" s="132">
        <v>49</v>
      </c>
      <c r="M90" s="141">
        <f>S88+1</f>
        <v>46293</v>
      </c>
      <c r="N90" s="141">
        <f t="shared" ref="N90:S90" si="314">M90+1</f>
        <v>46294</v>
      </c>
      <c r="O90" s="141">
        <f t="shared" si="314"/>
        <v>46295</v>
      </c>
      <c r="P90" s="141">
        <f t="shared" si="314"/>
        <v>46296</v>
      </c>
      <c r="Q90" s="141">
        <f t="shared" si="314"/>
        <v>46297</v>
      </c>
      <c r="R90" s="142">
        <f t="shared" si="314"/>
        <v>46298</v>
      </c>
      <c r="S90" s="143">
        <f t="shared" si="314"/>
        <v>46299</v>
      </c>
      <c r="T90" s="135">
        <f t="shared" ref="T90" si="315">COUNTIF(M91:S91,"★")</f>
        <v>0</v>
      </c>
      <c r="U90" s="135"/>
      <c r="V90" s="135" t="str">
        <f t="shared" ref="V90" si="316">TEXT(M90,"YYYY-MM")</f>
        <v>2026-09</v>
      </c>
      <c r="W90" s="140" cm="1">
        <f t="array" ref="W90">SUMPRODUCT((M90:S90&gt;=$N$8)*(M90:S90 &lt;= $N$9)*(TEXT(M90:S90,"yyyy-mm")=V90)*(M91:S91 = "●"))</f>
        <v>0</v>
      </c>
      <c r="X90" s="140" cm="1">
        <f t="array" ref="X90">SUMPRODUCT((R90:S90&gt;=$N$8)*(R90:S90 &lt;= $N$9)*(TEXT(R90:S90,"yyyy-mm")=V90)*(R91:S91 = "▲"))</f>
        <v>0</v>
      </c>
      <c r="Y90" s="140" cm="1">
        <f t="array" ref="Y90">SUMPRODUCT((M90:S90&gt;=$N$8)*(M90:S90 &lt;= $N$9)*(TEXT(M90:S90,"yyyy-mm")=V90)*(M91:S91 = "★"))</f>
        <v>0</v>
      </c>
      <c r="Z90" s="135"/>
      <c r="AA90" s="135"/>
      <c r="AB90" s="132">
        <v>70</v>
      </c>
      <c r="AC90" s="141">
        <f>AI88+1</f>
        <v>46440</v>
      </c>
      <c r="AD90" s="141">
        <f t="shared" ref="AD90:AI90" si="317">AC90+1</f>
        <v>46441</v>
      </c>
      <c r="AE90" s="141">
        <f t="shared" si="317"/>
        <v>46442</v>
      </c>
      <c r="AF90" s="141">
        <f t="shared" si="317"/>
        <v>46443</v>
      </c>
      <c r="AG90" s="141">
        <f t="shared" si="317"/>
        <v>46444</v>
      </c>
      <c r="AH90" s="142">
        <f t="shared" si="317"/>
        <v>46445</v>
      </c>
      <c r="AI90" s="143">
        <f t="shared" si="317"/>
        <v>46446</v>
      </c>
      <c r="AJ90" s="68">
        <f t="shared" ref="AJ90" si="318">COUNTIF(AC91:AI91,"★")</f>
        <v>0</v>
      </c>
      <c r="AK90" s="68"/>
      <c r="AL90" s="68" t="str">
        <f t="shared" ref="AL90" si="319">TEXT(AC90,"YYYY-MM")</f>
        <v>2027-02</v>
      </c>
      <c r="AM90" s="69" cm="1">
        <f t="array" ref="AM90">SUMPRODUCT((AC90:AI90&gt;=$N$8)*(AC90:AI90 &lt;= $N$9)*(TEXT(AC90:AI90,"yyyy-mm")=AL90)*(AC91:AI91 = "●"))</f>
        <v>0</v>
      </c>
      <c r="AN90" s="69" cm="1">
        <f t="array" ref="AN90">SUMPRODUCT((AH90:AI90&gt;=$N$8)*(AH90:AI90 &lt;= $N$9)*(TEXT(AH90:AI90,"yyyy-mm")=AL90)*(AH91:AI91 = "▲"))</f>
        <v>0</v>
      </c>
      <c r="AO90" s="69" cm="1">
        <f t="array" ref="AO90">SUMPRODUCT((AC90:AI90&gt;=$N$8)*(AC90:AI90 &lt;= $N$9)*(TEXT(AC90:AI90,"yyyy-mm")=AL90)*(AC91:AI91 = "★"))</f>
        <v>0</v>
      </c>
      <c r="AP90" s="68"/>
      <c r="AQ90" s="19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3"/>
    </row>
    <row r="91" spans="10:55" s="8" customFormat="1" ht="19.5" customHeight="1" thickBot="1" x14ac:dyDescent="0.5">
      <c r="J91" s="86"/>
      <c r="K91" s="135" t="str">
        <f t="shared" ref="K91" si="320">IF(U91&gt;=0.285,"OK","NG")</f>
        <v>NG</v>
      </c>
      <c r="L91" s="136"/>
      <c r="M91" s="144"/>
      <c r="N91" s="144"/>
      <c r="O91" s="144"/>
      <c r="P91" s="144"/>
      <c r="Q91" s="144"/>
      <c r="R91" s="145"/>
      <c r="S91" s="146"/>
      <c r="T91" s="135">
        <f t="shared" ref="T91" si="321">COUNTIF(M91:S91,"●")</f>
        <v>0</v>
      </c>
      <c r="U91" s="147">
        <f t="shared" ref="U91" si="322">IF(COUNTA(M91:S91)=0,-1,IF(OR(COUNTIF(M91:S91,"▲")&gt;6,AND(M90&lt;$N$9,$N$9&lt;S90)),0.285,IF(T90+T91=0,0,T91/(T91+T90))))</f>
        <v>-1</v>
      </c>
      <c r="V91" s="135" t="str">
        <f t="shared" ref="V91" si="323">TEXT(S90,"YYYY-MM")</f>
        <v>2026-10</v>
      </c>
      <c r="W91" s="140" cm="1">
        <f t="array" ref="W91">IF(V91=V90,0,SUMPRODUCT((M90:S90&gt;=$N$8)*(M90:S90 &lt;= $N$9)*(TEXT(M90:S90,"yyyy-mm")=V91)*(M91:S91 = "●")))</f>
        <v>0</v>
      </c>
      <c r="X91" s="140" cm="1">
        <f t="array" ref="X91">IF(V91=V90,0,SUMPRODUCT((M90:S90&gt;=$N$8)*(M90:S90 &lt;= $N$9)*(TEXT(M90:S90,"yyyy-mm")=V91)*(M91:S91 = "▲")))</f>
        <v>0</v>
      </c>
      <c r="Y91" s="140" cm="1">
        <f t="array" ref="Y91">IF(V91=V90,0,SUMPRODUCT((M90:S90&gt;=$N$8)*(M90:S90 &lt;= $N$9)*(TEXT(M90:S90,"yyyy-mm")=V91)*(M91:S91 = "★")))</f>
        <v>0</v>
      </c>
      <c r="Z91" s="135"/>
      <c r="AA91" s="135" t="str">
        <f t="shared" ref="AA91" si="324">IF(AK91&gt;=0.285,"OK","NG")</f>
        <v>NG</v>
      </c>
      <c r="AB91" s="136"/>
      <c r="AC91" s="144"/>
      <c r="AD91" s="144"/>
      <c r="AE91" s="144"/>
      <c r="AF91" s="144"/>
      <c r="AG91" s="144"/>
      <c r="AH91" s="145"/>
      <c r="AI91" s="146"/>
      <c r="AJ91" s="68">
        <f t="shared" ref="AJ91" si="325">COUNTIF(AC91:AI91,"●")</f>
        <v>0</v>
      </c>
      <c r="AK91" s="70">
        <f t="shared" ref="AK91" si="326">IF(COUNTA(AC91:AI91)=0,-1,IF(OR(COUNTIF(AC91:AI91,"▲")&gt;6,AND(AC90&lt;$N$9,$N$9&lt;AI90)),0.285,IF(AJ90+AJ91=0,0,AJ91/(AJ91+AJ90))))</f>
        <v>-1</v>
      </c>
      <c r="AL91" s="68" t="str">
        <f t="shared" ref="AL91" si="327">TEXT(AI90,"YYYY-MM")</f>
        <v>2027-02</v>
      </c>
      <c r="AM91" s="69" cm="1">
        <f t="array" ref="AM91">IF(AL91=AL90,0,SUMPRODUCT((AC90:AI90&gt;=$N$8)*(AC90:AI90 &lt;= $N$9)*(TEXT(AC90:AI90,"yyyy-mm")=AL91)*(AC91:AI91 = "●")))</f>
        <v>0</v>
      </c>
      <c r="AN91" s="69" cm="1">
        <f t="array" ref="AN91">IF(AL91=AL90,0,SUMPRODUCT((AC90:AI90&gt;=$N$8)*(AC90:AI90 &lt;= $N$9)*(TEXT(AC90:AI90,"yyyy-mm")=AL91)*(AC91:AI91 = "▲")))</f>
        <v>0</v>
      </c>
      <c r="AO91" s="69" cm="1">
        <f t="array" ref="AO91">IF(AL91=AL90,0,SUMPRODUCT((AC90:AI90&gt;=$N$8)*(AC90:AI90 &lt;= $N$9)*(TEXT(AC90:AI90,"yyyy-mm")=AL91)*(AC91:AI91 = "★")))</f>
        <v>0</v>
      </c>
      <c r="AP91" s="68"/>
      <c r="AQ91" s="19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3"/>
    </row>
    <row r="92" spans="10:55" s="8" customFormat="1" ht="19.5" customHeight="1" x14ac:dyDescent="0.45">
      <c r="J92" s="86"/>
      <c r="K92" s="135"/>
      <c r="L92" s="132">
        <v>50</v>
      </c>
      <c r="M92" s="141">
        <f>S90+1</f>
        <v>46300</v>
      </c>
      <c r="N92" s="141">
        <f t="shared" ref="N92:S92" si="328">M92+1</f>
        <v>46301</v>
      </c>
      <c r="O92" s="141">
        <f t="shared" si="328"/>
        <v>46302</v>
      </c>
      <c r="P92" s="141">
        <f t="shared" si="328"/>
        <v>46303</v>
      </c>
      <c r="Q92" s="141">
        <f t="shared" si="328"/>
        <v>46304</v>
      </c>
      <c r="R92" s="142">
        <f t="shared" si="328"/>
        <v>46305</v>
      </c>
      <c r="S92" s="143">
        <f t="shared" si="328"/>
        <v>46306</v>
      </c>
      <c r="T92" s="135">
        <f t="shared" ref="T92" si="329">COUNTIF(M93:S93,"★")</f>
        <v>0</v>
      </c>
      <c r="U92" s="135"/>
      <c r="V92" s="135" t="str">
        <f t="shared" ref="V92" si="330">TEXT(M92,"YYYY-MM")</f>
        <v>2026-10</v>
      </c>
      <c r="W92" s="140" cm="1">
        <f t="array" ref="W92">SUMPRODUCT((M92:S92&gt;=$N$8)*(M92:S92 &lt;= $N$9)*(TEXT(M92:S92,"yyyy-mm")=V92)*(M93:S93 = "●"))</f>
        <v>0</v>
      </c>
      <c r="X92" s="140" cm="1">
        <f t="array" ref="X92">SUMPRODUCT((R92:S92&gt;=$N$8)*(R92:S92 &lt;= $N$9)*(TEXT(R92:S92,"yyyy-mm")=V92)*(R93:S93 = "▲"))</f>
        <v>0</v>
      </c>
      <c r="Y92" s="140" cm="1">
        <f t="array" ref="Y92">SUMPRODUCT((M92:S92&gt;=$N$8)*(M92:S92 &lt;= $N$9)*(TEXT(M92:S92,"yyyy-mm")=V92)*(M93:S93 = "★"))</f>
        <v>0</v>
      </c>
      <c r="Z92" s="135"/>
      <c r="AA92" s="135"/>
      <c r="AB92" s="132">
        <v>71</v>
      </c>
      <c r="AC92" s="141">
        <f>AI90+1</f>
        <v>46447</v>
      </c>
      <c r="AD92" s="141">
        <f t="shared" ref="AD92:AI92" si="331">AC92+1</f>
        <v>46448</v>
      </c>
      <c r="AE92" s="141">
        <f t="shared" si="331"/>
        <v>46449</v>
      </c>
      <c r="AF92" s="141">
        <f t="shared" si="331"/>
        <v>46450</v>
      </c>
      <c r="AG92" s="141">
        <f t="shared" si="331"/>
        <v>46451</v>
      </c>
      <c r="AH92" s="142">
        <f t="shared" si="331"/>
        <v>46452</v>
      </c>
      <c r="AI92" s="143">
        <f t="shared" si="331"/>
        <v>46453</v>
      </c>
      <c r="AJ92" s="68">
        <f t="shared" ref="AJ92" si="332">COUNTIF(AC93:AI93,"★")</f>
        <v>0</v>
      </c>
      <c r="AK92" s="68"/>
      <c r="AL92" s="68" t="str">
        <f t="shared" ref="AL92" si="333">TEXT(AC92,"YYYY-MM")</f>
        <v>2027-03</v>
      </c>
      <c r="AM92" s="69" cm="1">
        <f t="array" ref="AM92">SUMPRODUCT((AC92:AI92&gt;=$N$8)*(AC92:AI92 &lt;= $N$9)*(TEXT(AC92:AI92,"yyyy-mm")=AL92)*(AC93:AI93 = "●"))</f>
        <v>0</v>
      </c>
      <c r="AN92" s="69" cm="1">
        <f t="array" ref="AN92">SUMPRODUCT((AH92:AI92&gt;=$N$8)*(AH92:AI92 &lt;= $N$9)*(TEXT(AH92:AI92,"yyyy-mm")=AL92)*(AH93:AI93 = "▲"))</f>
        <v>0</v>
      </c>
      <c r="AO92" s="69" cm="1">
        <f t="array" ref="AO92">SUMPRODUCT((AC92:AI92&gt;=$N$8)*(AC92:AI92 &lt;= $N$9)*(TEXT(AC92:AI92,"yyyy-mm")=AL92)*(AC93:AI93 = "★"))</f>
        <v>0</v>
      </c>
      <c r="AP92" s="68"/>
      <c r="AQ92" s="19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3"/>
    </row>
    <row r="93" spans="10:55" s="8" customFormat="1" ht="19.5" customHeight="1" thickBot="1" x14ac:dyDescent="0.5">
      <c r="J93" s="86"/>
      <c r="K93" s="135" t="str">
        <f t="shared" ref="K93" si="334">IF(U93&gt;=0.285,"OK","NG")</f>
        <v>NG</v>
      </c>
      <c r="L93" s="136"/>
      <c r="M93" s="144"/>
      <c r="N93" s="144"/>
      <c r="O93" s="144"/>
      <c r="P93" s="144"/>
      <c r="Q93" s="144"/>
      <c r="R93" s="145"/>
      <c r="S93" s="146"/>
      <c r="T93" s="135">
        <f t="shared" ref="T93" si="335">COUNTIF(M93:S93,"●")</f>
        <v>0</v>
      </c>
      <c r="U93" s="147">
        <f t="shared" ref="U93" si="336">IF(COUNTA(M93:S93)=0,-1,IF(OR(COUNTIF(M93:S93,"▲")&gt;6,AND(M92&lt;$N$9,$N$9&lt;S92)),0.285,IF(T92+T93=0,0,T93/(T93+T92))))</f>
        <v>-1</v>
      </c>
      <c r="V93" s="135" t="str">
        <f t="shared" ref="V93" si="337">TEXT(S92,"YYYY-MM")</f>
        <v>2026-10</v>
      </c>
      <c r="W93" s="140" cm="1">
        <f t="array" ref="W93">IF(V93=V92,0,SUMPRODUCT((M92:S92&gt;=$N$8)*(M92:S92 &lt;= $N$9)*(TEXT(M92:S92,"yyyy-mm")=V93)*(M93:S93 = "●")))</f>
        <v>0</v>
      </c>
      <c r="X93" s="140" cm="1">
        <f t="array" ref="X93">IF(V93=V92,0,SUMPRODUCT((M92:S92&gt;=$N$8)*(M92:S92 &lt;= $N$9)*(TEXT(M92:S92,"yyyy-mm")=V93)*(M93:S93 = "▲")))</f>
        <v>0</v>
      </c>
      <c r="Y93" s="140" cm="1">
        <f t="array" ref="Y93">IF(V93=V92,0,SUMPRODUCT((M92:S92&gt;=$N$8)*(M92:S92 &lt;= $N$9)*(TEXT(M92:S92,"yyyy-mm")=V93)*(M93:S93 = "★")))</f>
        <v>0</v>
      </c>
      <c r="Z93" s="135"/>
      <c r="AA93" s="135" t="str">
        <f t="shared" ref="AA93" si="338">IF(AK93&gt;=0.285,"OK","NG")</f>
        <v>NG</v>
      </c>
      <c r="AB93" s="136"/>
      <c r="AC93" s="144"/>
      <c r="AD93" s="144"/>
      <c r="AE93" s="144"/>
      <c r="AF93" s="144"/>
      <c r="AG93" s="144"/>
      <c r="AH93" s="145"/>
      <c r="AI93" s="146"/>
      <c r="AJ93" s="68">
        <f t="shared" ref="AJ93" si="339">COUNTIF(AC93:AI93,"●")</f>
        <v>0</v>
      </c>
      <c r="AK93" s="70">
        <f t="shared" ref="AK93" si="340">IF(COUNTA(AC93:AI93)=0,-1,IF(OR(COUNTIF(AC93:AI93,"▲")&gt;6,AND(AC92&lt;$N$9,$N$9&lt;AI92)),0.285,IF(AJ92+AJ93=0,0,AJ93/(AJ93+AJ92))))</f>
        <v>-1</v>
      </c>
      <c r="AL93" s="68" t="str">
        <f t="shared" ref="AL93" si="341">TEXT(AI92,"YYYY-MM")</f>
        <v>2027-03</v>
      </c>
      <c r="AM93" s="69" cm="1">
        <f t="array" ref="AM93">IF(AL93=AL92,0,SUMPRODUCT((AC92:AI92&gt;=$N$8)*(AC92:AI92 &lt;= $N$9)*(TEXT(AC92:AI92,"yyyy-mm")=AL93)*(AC93:AI93 = "●")))</f>
        <v>0</v>
      </c>
      <c r="AN93" s="69" cm="1">
        <f t="array" ref="AN93">IF(AL93=AL92,0,SUMPRODUCT((AC92:AI92&gt;=$N$8)*(AC92:AI92 &lt;= $N$9)*(TEXT(AC92:AI92,"yyyy-mm")=AL93)*(AC93:AI93 = "▲")))</f>
        <v>0</v>
      </c>
      <c r="AO93" s="69" cm="1">
        <f t="array" ref="AO93">IF(AL93=AL92,0,SUMPRODUCT((AC92:AI92&gt;=$N$8)*(AC92:AI92 &lt;= $N$9)*(TEXT(AC92:AI92,"yyyy-mm")=AL93)*(AC93:AI93 = "★")))</f>
        <v>0</v>
      </c>
      <c r="AP93" s="68"/>
      <c r="AQ93" s="19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3"/>
    </row>
    <row r="94" spans="10:55" s="8" customFormat="1" ht="19.5" customHeight="1" x14ac:dyDescent="0.45">
      <c r="J94" s="86"/>
      <c r="K94" s="135"/>
      <c r="L94" s="132">
        <v>51</v>
      </c>
      <c r="M94" s="141">
        <f>S92+1</f>
        <v>46307</v>
      </c>
      <c r="N94" s="141">
        <f t="shared" ref="N94:S94" si="342">M94+1</f>
        <v>46308</v>
      </c>
      <c r="O94" s="141">
        <f t="shared" si="342"/>
        <v>46309</v>
      </c>
      <c r="P94" s="141">
        <f t="shared" si="342"/>
        <v>46310</v>
      </c>
      <c r="Q94" s="141">
        <f t="shared" si="342"/>
        <v>46311</v>
      </c>
      <c r="R94" s="142">
        <f t="shared" si="342"/>
        <v>46312</v>
      </c>
      <c r="S94" s="143">
        <f t="shared" si="342"/>
        <v>46313</v>
      </c>
      <c r="T94" s="135">
        <f t="shared" ref="T94" si="343">COUNTIF(M95:S95,"★")</f>
        <v>0</v>
      </c>
      <c r="U94" s="135"/>
      <c r="V94" s="135" t="str">
        <f t="shared" ref="V94" si="344">TEXT(M94,"YYYY-MM")</f>
        <v>2026-10</v>
      </c>
      <c r="W94" s="140" cm="1">
        <f t="array" ref="W94">SUMPRODUCT((M94:S94&gt;=$N$8)*(M94:S94 &lt;= $N$9)*(TEXT(M94:S94,"yyyy-mm")=V94)*(M95:S95 = "●"))</f>
        <v>0</v>
      </c>
      <c r="X94" s="140" cm="1">
        <f t="array" ref="X94">SUMPRODUCT((R94:S94&gt;=$N$8)*(R94:S94 &lt;= $N$9)*(TEXT(R94:S94,"yyyy-mm")=V94)*(R95:S95 = "▲"))</f>
        <v>0</v>
      </c>
      <c r="Y94" s="140" cm="1">
        <f t="array" ref="Y94">SUMPRODUCT((M94:S94&gt;=$N$8)*(M94:S94 &lt;= $N$9)*(TEXT(M94:S94,"yyyy-mm")=V94)*(M95:S95 = "★"))</f>
        <v>0</v>
      </c>
      <c r="Z94" s="135"/>
      <c r="AA94" s="135"/>
      <c r="AB94" s="132">
        <v>72</v>
      </c>
      <c r="AC94" s="141">
        <f>AI92+1</f>
        <v>46454</v>
      </c>
      <c r="AD94" s="141">
        <f t="shared" ref="AD94:AI94" si="345">AC94+1</f>
        <v>46455</v>
      </c>
      <c r="AE94" s="141">
        <f t="shared" si="345"/>
        <v>46456</v>
      </c>
      <c r="AF94" s="141">
        <f t="shared" si="345"/>
        <v>46457</v>
      </c>
      <c r="AG94" s="141">
        <f t="shared" si="345"/>
        <v>46458</v>
      </c>
      <c r="AH94" s="142">
        <f t="shared" si="345"/>
        <v>46459</v>
      </c>
      <c r="AI94" s="143">
        <f t="shared" si="345"/>
        <v>46460</v>
      </c>
      <c r="AJ94" s="68">
        <f t="shared" ref="AJ94" si="346">COUNTIF(AC95:AI95,"★")</f>
        <v>0</v>
      </c>
      <c r="AK94" s="68"/>
      <c r="AL94" s="68" t="str">
        <f t="shared" ref="AL94" si="347">TEXT(AC94,"YYYY-MM")</f>
        <v>2027-03</v>
      </c>
      <c r="AM94" s="69" cm="1">
        <f t="array" ref="AM94">SUMPRODUCT((AC94:AI94&gt;=$N$8)*(AC94:AI94 &lt;= $N$9)*(TEXT(AC94:AI94,"yyyy-mm")=AL94)*(AC95:AI95 = "●"))</f>
        <v>0</v>
      </c>
      <c r="AN94" s="69" cm="1">
        <f t="array" ref="AN94">SUMPRODUCT((AH94:AI94&gt;=$N$8)*(AH94:AI94 &lt;= $N$9)*(TEXT(AH94:AI94,"yyyy-mm")=AL94)*(AH95:AI95 = "▲"))</f>
        <v>0</v>
      </c>
      <c r="AO94" s="69" cm="1">
        <f t="array" ref="AO94">SUMPRODUCT((AC94:AI94&gt;=$N$8)*(AC94:AI94 &lt;= $N$9)*(TEXT(AC94:AI94,"yyyy-mm")=AL94)*(AC95:AI95 = "★"))</f>
        <v>0</v>
      </c>
      <c r="AP94" s="68"/>
      <c r="AQ94" s="19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3"/>
    </row>
    <row r="95" spans="10:55" s="8" customFormat="1" ht="19.5" customHeight="1" thickBot="1" x14ac:dyDescent="0.5">
      <c r="J95" s="86"/>
      <c r="K95" s="135" t="str">
        <f t="shared" ref="K95" si="348">IF(U95&gt;=0.285,"OK","NG")</f>
        <v>NG</v>
      </c>
      <c r="L95" s="136"/>
      <c r="M95" s="144"/>
      <c r="N95" s="144"/>
      <c r="O95" s="144"/>
      <c r="P95" s="144"/>
      <c r="Q95" s="144"/>
      <c r="R95" s="145"/>
      <c r="S95" s="146"/>
      <c r="T95" s="135">
        <f t="shared" ref="T95" si="349">COUNTIF(M95:S95,"●")</f>
        <v>0</v>
      </c>
      <c r="U95" s="147">
        <f t="shared" ref="U95" si="350">IF(COUNTA(M95:S95)=0,-1,IF(OR(COUNTIF(M95:S95,"▲")&gt;6,AND(M94&lt;$N$9,$N$9&lt;S94)),0.285,IF(T94+T95=0,0,T95/(T95+T94))))</f>
        <v>-1</v>
      </c>
      <c r="V95" s="135" t="str">
        <f t="shared" ref="V95" si="351">TEXT(S94,"YYYY-MM")</f>
        <v>2026-10</v>
      </c>
      <c r="W95" s="140" cm="1">
        <f t="array" ref="W95">IF(V95=V94,0,SUMPRODUCT((M94:S94&gt;=$N$8)*(M94:S94 &lt;= $N$9)*(TEXT(M94:S94,"yyyy-mm")=V95)*(M95:S95 = "●")))</f>
        <v>0</v>
      </c>
      <c r="X95" s="140" cm="1">
        <f t="array" ref="X95">IF(V95=V94,0,SUMPRODUCT((M94:S94&gt;=$N$8)*(M94:S94 &lt;= $N$9)*(TEXT(M94:S94,"yyyy-mm")=V95)*(M95:S95 = "▲")))</f>
        <v>0</v>
      </c>
      <c r="Y95" s="140" cm="1">
        <f t="array" ref="Y95">IF(V95=V94,0,SUMPRODUCT((M94:S94&gt;=$N$8)*(M94:S94 &lt;= $N$9)*(TEXT(M94:S94,"yyyy-mm")=V95)*(M95:S95 = "★")))</f>
        <v>0</v>
      </c>
      <c r="Z95" s="135"/>
      <c r="AA95" s="135" t="str">
        <f t="shared" ref="AA95" si="352">IF(AK95&gt;=0.285,"OK","NG")</f>
        <v>NG</v>
      </c>
      <c r="AB95" s="136"/>
      <c r="AC95" s="144"/>
      <c r="AD95" s="144"/>
      <c r="AE95" s="144"/>
      <c r="AF95" s="144"/>
      <c r="AG95" s="144"/>
      <c r="AH95" s="145"/>
      <c r="AI95" s="146"/>
      <c r="AJ95" s="68">
        <f t="shared" ref="AJ95" si="353">COUNTIF(AC95:AI95,"●")</f>
        <v>0</v>
      </c>
      <c r="AK95" s="70">
        <f t="shared" ref="AK95" si="354">IF(COUNTA(AC95:AI95)=0,-1,IF(OR(COUNTIF(AC95:AI95,"▲")&gt;6,AND(AC94&lt;$N$9,$N$9&lt;AI94)),0.285,IF(AJ94+AJ95=0,0,AJ95/(AJ95+AJ94))))</f>
        <v>-1</v>
      </c>
      <c r="AL95" s="68" t="str">
        <f t="shared" ref="AL95" si="355">TEXT(AI94,"YYYY-MM")</f>
        <v>2027-03</v>
      </c>
      <c r="AM95" s="69" cm="1">
        <f t="array" ref="AM95">IF(AL95=AL94,0,SUMPRODUCT((AC94:AI94&gt;=$N$8)*(AC94:AI94 &lt;= $N$9)*(TEXT(AC94:AI94,"yyyy-mm")=AL95)*(AC95:AI95 = "●")))</f>
        <v>0</v>
      </c>
      <c r="AN95" s="69" cm="1">
        <f t="array" ref="AN95">IF(AL95=AL94,0,SUMPRODUCT((AC94:AI94&gt;=$N$8)*(AC94:AI94 &lt;= $N$9)*(TEXT(AC94:AI94,"yyyy-mm")=AL95)*(AC95:AI95 = "▲")))</f>
        <v>0</v>
      </c>
      <c r="AO95" s="69" cm="1">
        <f t="array" ref="AO95">IF(AL95=AL94,0,SUMPRODUCT((AC94:AI94&gt;=$N$8)*(AC94:AI94 &lt;= $N$9)*(TEXT(AC94:AI94,"yyyy-mm")=AL95)*(AC95:AI95 = "★")))</f>
        <v>0</v>
      </c>
      <c r="AP95" s="68"/>
      <c r="AQ95" s="19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3"/>
    </row>
    <row r="96" spans="10:55" s="8" customFormat="1" ht="19.5" customHeight="1" x14ac:dyDescent="0.45">
      <c r="J96" s="86"/>
      <c r="K96" s="135"/>
      <c r="L96" s="132">
        <v>52</v>
      </c>
      <c r="M96" s="141">
        <f>S94+1</f>
        <v>46314</v>
      </c>
      <c r="N96" s="141">
        <f t="shared" ref="N96:S96" si="356">M96+1</f>
        <v>46315</v>
      </c>
      <c r="O96" s="141">
        <f t="shared" si="356"/>
        <v>46316</v>
      </c>
      <c r="P96" s="141">
        <f t="shared" si="356"/>
        <v>46317</v>
      </c>
      <c r="Q96" s="141">
        <f t="shared" si="356"/>
        <v>46318</v>
      </c>
      <c r="R96" s="142">
        <f t="shared" si="356"/>
        <v>46319</v>
      </c>
      <c r="S96" s="143">
        <f t="shared" si="356"/>
        <v>46320</v>
      </c>
      <c r="T96" s="135">
        <f t="shared" ref="T96" si="357">COUNTIF(M97:S97,"★")</f>
        <v>0</v>
      </c>
      <c r="U96" s="135"/>
      <c r="V96" s="135" t="str">
        <f t="shared" ref="V96" si="358">TEXT(M96,"YYYY-MM")</f>
        <v>2026-10</v>
      </c>
      <c r="W96" s="140" cm="1">
        <f t="array" ref="W96">SUMPRODUCT((M96:S96&gt;=$N$8)*(M96:S96 &lt;= $N$9)*(TEXT(M96:S96,"yyyy-mm")=V96)*(M97:S97 = "●"))</f>
        <v>0</v>
      </c>
      <c r="X96" s="140" cm="1">
        <f t="array" ref="X96">SUMPRODUCT((R96:S96&gt;=$N$8)*(R96:S96 &lt;= $N$9)*(TEXT(R96:S96,"yyyy-mm")=V96)*(R97:S97 = "▲"))</f>
        <v>0</v>
      </c>
      <c r="Y96" s="140" cm="1">
        <f t="array" ref="Y96">SUMPRODUCT((M96:S96&gt;=$N$8)*(M96:S96 &lt;= $N$9)*(TEXT(M96:S96,"yyyy-mm")=V96)*(M97:S97 = "★"))</f>
        <v>0</v>
      </c>
      <c r="Z96" s="135"/>
      <c r="AA96" s="135"/>
      <c r="AB96" s="132">
        <v>73</v>
      </c>
      <c r="AC96" s="141">
        <f>AI92+1</f>
        <v>46454</v>
      </c>
      <c r="AD96" s="141">
        <f t="shared" ref="AD96:AI96" si="359">AC96+1</f>
        <v>46455</v>
      </c>
      <c r="AE96" s="141">
        <f t="shared" si="359"/>
        <v>46456</v>
      </c>
      <c r="AF96" s="141">
        <f t="shared" si="359"/>
        <v>46457</v>
      </c>
      <c r="AG96" s="141">
        <f t="shared" si="359"/>
        <v>46458</v>
      </c>
      <c r="AH96" s="142">
        <f t="shared" si="359"/>
        <v>46459</v>
      </c>
      <c r="AI96" s="143">
        <f t="shared" si="359"/>
        <v>46460</v>
      </c>
      <c r="AJ96" s="68">
        <f t="shared" ref="AJ96" si="360">COUNTIF(AC97:AI97,"★")</f>
        <v>0</v>
      </c>
      <c r="AK96" s="68"/>
      <c r="AL96" s="68" t="str">
        <f t="shared" ref="AL96" si="361">TEXT(AC96,"YYYY-MM")</f>
        <v>2027-03</v>
      </c>
      <c r="AM96" s="69" cm="1">
        <f t="array" ref="AM96">SUMPRODUCT((AC96:AI96&gt;=$N$8)*(AC96:AI96 &lt;= $N$9)*(TEXT(AC96:AI96,"yyyy-mm")=AL96)*(AC97:AI97 = "●"))</f>
        <v>0</v>
      </c>
      <c r="AN96" s="69" cm="1">
        <f t="array" ref="AN96">SUMPRODUCT((AH96:AI96&gt;=$N$8)*(AH96:AI96 &lt;= $N$9)*(TEXT(AH96:AI96,"yyyy-mm")=AL96)*(AH97:AI97 = "▲"))</f>
        <v>0</v>
      </c>
      <c r="AO96" s="69" cm="1">
        <f t="array" ref="AO96">SUMPRODUCT((AC96:AI96&gt;=$N$8)*(AC96:AI96 &lt;= $N$9)*(TEXT(AC96:AI96,"yyyy-mm")=AL96)*(AC97:AI97 = "★"))</f>
        <v>0</v>
      </c>
      <c r="AP96" s="65"/>
      <c r="AQ96" s="7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3"/>
    </row>
    <row r="97" spans="10:55" s="8" customFormat="1" ht="19.5" customHeight="1" thickBot="1" x14ac:dyDescent="0.5">
      <c r="J97" s="86"/>
      <c r="K97" s="135" t="str">
        <f t="shared" ref="K97" si="362">IF(U97&gt;=0.285,"OK","NG")</f>
        <v>NG</v>
      </c>
      <c r="L97" s="136"/>
      <c r="M97" s="144"/>
      <c r="N97" s="144"/>
      <c r="O97" s="144"/>
      <c r="P97" s="144"/>
      <c r="Q97" s="144"/>
      <c r="R97" s="145"/>
      <c r="S97" s="146"/>
      <c r="T97" s="135">
        <f t="shared" ref="T97" si="363">COUNTIF(M97:S97,"●")</f>
        <v>0</v>
      </c>
      <c r="U97" s="147">
        <f t="shared" ref="U97" si="364">IF(COUNTA(M97:S97)=0,-1,IF(OR(COUNTIF(M97:S97,"▲")&gt;6,AND(M96&lt;$N$9,$N$9&lt;S96)),0.285,IF(T96+T97=0,0,T97/(T97+T96))))</f>
        <v>-1</v>
      </c>
      <c r="V97" s="135" t="str">
        <f t="shared" ref="V97" si="365">TEXT(S96,"YYYY-MM")</f>
        <v>2026-10</v>
      </c>
      <c r="W97" s="140" cm="1">
        <f t="array" ref="W97">IF(V97=V96,0,SUMPRODUCT((M96:S96&gt;=$N$8)*(M96:S96 &lt;= $N$9)*(TEXT(M96:S96,"yyyy-mm")=V97)*(M97:S97 = "●")))</f>
        <v>0</v>
      </c>
      <c r="X97" s="140" cm="1">
        <f t="array" ref="X97">IF(V97=V96,0,SUMPRODUCT((M96:S96&gt;=$N$8)*(M96:S96 &lt;= $N$9)*(TEXT(M96:S96,"yyyy-mm")=V97)*(M97:S97 = "▲")))</f>
        <v>0</v>
      </c>
      <c r="Y97" s="140" cm="1">
        <f t="array" ref="Y97">IF(V97=V96,0,SUMPRODUCT((M96:S96&gt;=$N$8)*(M96:S96 &lt;= $N$9)*(TEXT(M96:S96,"yyyy-mm")=V97)*(M97:S97 = "★")))</f>
        <v>0</v>
      </c>
      <c r="Z97" s="135"/>
      <c r="AA97" s="135" t="str">
        <f t="shared" ref="AA97" si="366">IF(AK97&gt;=0.285,"OK","NG")</f>
        <v>NG</v>
      </c>
      <c r="AB97" s="136"/>
      <c r="AC97" s="144"/>
      <c r="AD97" s="144"/>
      <c r="AE97" s="144"/>
      <c r="AF97" s="144"/>
      <c r="AG97" s="144"/>
      <c r="AH97" s="145"/>
      <c r="AI97" s="146"/>
      <c r="AJ97" s="68">
        <f t="shared" ref="AJ97" si="367">COUNTIF(AC97:AI97,"●")</f>
        <v>0</v>
      </c>
      <c r="AK97" s="70">
        <f t="shared" ref="AK97" si="368">IF(COUNTA(AC97:AI97)=0,-1,IF(OR(COUNTIF(AC97:AI97,"▲")&gt;6,AND(AC96&lt;$N$9,$N$9&lt;AI96)),0.285,IF(AJ96+AJ97=0,0,AJ97/(AJ97+AJ96))))</f>
        <v>-1</v>
      </c>
      <c r="AL97" s="68" t="str">
        <f t="shared" ref="AL97" si="369">TEXT(AI96,"YYYY-MM")</f>
        <v>2027-03</v>
      </c>
      <c r="AM97" s="69" cm="1">
        <f t="array" ref="AM97">IF(AL97=AL96,0,SUMPRODUCT((AC96:AI96&gt;=$N$8)*(AC96:AI96 &lt;= $N$9)*(TEXT(AC96:AI96,"yyyy-mm")=AL97)*(AC97:AI97 = "●")))</f>
        <v>0</v>
      </c>
      <c r="AN97" s="69" cm="1">
        <f t="array" ref="AN97">IF(AL97=AL96,0,SUMPRODUCT((AC96:AI96&gt;=$N$8)*(AC96:AI96 &lt;= $N$9)*(TEXT(AC96:AI96,"yyyy-mm")=AL97)*(AC97:AI97 = "▲")))</f>
        <v>0</v>
      </c>
      <c r="AO97" s="69" cm="1">
        <f t="array" ref="AO97">IF(AL97=AL96,0,SUMPRODUCT((AC96:AI96&gt;=$N$8)*(AC96:AI96 &lt;= $N$9)*(TEXT(AC96:AI96,"yyyy-mm")=AL97)*(AC97:AI97 = "★")))</f>
        <v>0</v>
      </c>
      <c r="AP97" s="65"/>
      <c r="AQ97" s="7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3"/>
    </row>
    <row r="98" spans="10:55" s="8" customFormat="1" ht="19.5" customHeight="1" x14ac:dyDescent="0.45">
      <c r="J98" s="86"/>
      <c r="K98" s="135"/>
      <c r="L98" s="132">
        <v>53</v>
      </c>
      <c r="M98" s="141">
        <f>S96+1</f>
        <v>46321</v>
      </c>
      <c r="N98" s="141">
        <f t="shared" ref="N98:S98" si="370">M98+1</f>
        <v>46322</v>
      </c>
      <c r="O98" s="141">
        <f t="shared" si="370"/>
        <v>46323</v>
      </c>
      <c r="P98" s="141">
        <f t="shared" si="370"/>
        <v>46324</v>
      </c>
      <c r="Q98" s="141">
        <f t="shared" si="370"/>
        <v>46325</v>
      </c>
      <c r="R98" s="142">
        <f t="shared" si="370"/>
        <v>46326</v>
      </c>
      <c r="S98" s="143">
        <f t="shared" si="370"/>
        <v>46327</v>
      </c>
      <c r="T98" s="135">
        <f t="shared" ref="T98" si="371">COUNTIF(M99:S99,"★")</f>
        <v>0</v>
      </c>
      <c r="U98" s="135"/>
      <c r="V98" s="135" t="str">
        <f t="shared" ref="V98" si="372">TEXT(M98,"YYYY-MM")</f>
        <v>2026-10</v>
      </c>
      <c r="W98" s="140" cm="1">
        <f t="array" ref="W98">SUMPRODUCT((M98:S98&gt;=$N$8)*(M98:S98 &lt;= $N$9)*(TEXT(M98:S98,"yyyy-mm")=V98)*(M99:S99 = "●"))</f>
        <v>0</v>
      </c>
      <c r="X98" s="140" cm="1">
        <f t="array" ref="X98">SUMPRODUCT((R98:S98&gt;=$N$8)*(R98:S98 &lt;= $N$9)*(TEXT(R98:S98,"yyyy-mm")=V98)*(R99:S99 = "▲"))</f>
        <v>0</v>
      </c>
      <c r="Y98" s="140" cm="1">
        <f t="array" ref="Y98">SUMPRODUCT((M98:S98&gt;=$N$8)*(M98:S98 &lt;= $N$9)*(TEXT(M98:S98,"yyyy-mm")=V98)*(M99:S99 = "★"))</f>
        <v>0</v>
      </c>
      <c r="Z98" s="135"/>
      <c r="AA98" s="135"/>
      <c r="AB98" s="132">
        <v>74</v>
      </c>
      <c r="AC98" s="141">
        <f>AI96+1</f>
        <v>46461</v>
      </c>
      <c r="AD98" s="141">
        <f t="shared" ref="AD98:AI98" si="373">AC98+1</f>
        <v>46462</v>
      </c>
      <c r="AE98" s="141">
        <f t="shared" si="373"/>
        <v>46463</v>
      </c>
      <c r="AF98" s="141">
        <f t="shared" si="373"/>
        <v>46464</v>
      </c>
      <c r="AG98" s="141">
        <f t="shared" si="373"/>
        <v>46465</v>
      </c>
      <c r="AH98" s="142">
        <f t="shared" si="373"/>
        <v>46466</v>
      </c>
      <c r="AI98" s="143">
        <f t="shared" si="373"/>
        <v>46467</v>
      </c>
      <c r="AJ98" s="68">
        <f t="shared" ref="AJ98" si="374">COUNTIF(AC99:AI99,"★")</f>
        <v>0</v>
      </c>
      <c r="AK98" s="68"/>
      <c r="AL98" s="68" t="str">
        <f t="shared" ref="AL98" si="375">TEXT(AC98,"YYYY-MM")</f>
        <v>2027-03</v>
      </c>
      <c r="AM98" s="69" cm="1">
        <f t="array" ref="AM98">SUMPRODUCT((AC98:AI98&gt;=$N$8)*(AC98:AI98 &lt;= $N$9)*(TEXT(AC98:AI98,"yyyy-mm")=AL98)*(AC99:AI99 = "●"))</f>
        <v>0</v>
      </c>
      <c r="AN98" s="69" cm="1">
        <f t="array" ref="AN98">SUMPRODUCT((AH98:AI98&gt;=$N$8)*(AH98:AI98 &lt;= $N$9)*(TEXT(AH98:AI98,"yyyy-mm")=AL98)*(AH99:AI99 = "▲"))</f>
        <v>0</v>
      </c>
      <c r="AO98" s="69" cm="1">
        <f t="array" ref="AO98">SUMPRODUCT((AC98:AI98&gt;=$N$8)*(AC98:AI98 &lt;= $N$9)*(TEXT(AC98:AI98,"yyyy-mm")=AL98)*(AC99:AI99 = "★"))</f>
        <v>0</v>
      </c>
      <c r="AP98" s="65"/>
      <c r="AQ98" s="7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3"/>
    </row>
    <row r="99" spans="10:55" s="8" customFormat="1" ht="19.5" customHeight="1" thickBot="1" x14ac:dyDescent="0.5">
      <c r="J99" s="86"/>
      <c r="K99" s="135" t="str">
        <f t="shared" ref="K99" si="376">IF(U99&gt;=0.285,"OK","NG")</f>
        <v>NG</v>
      </c>
      <c r="L99" s="136"/>
      <c r="M99" s="144"/>
      <c r="N99" s="144"/>
      <c r="O99" s="144"/>
      <c r="P99" s="144"/>
      <c r="Q99" s="144"/>
      <c r="R99" s="145"/>
      <c r="S99" s="146"/>
      <c r="T99" s="135">
        <f t="shared" ref="T99" si="377">COUNTIF(M99:S99,"●")</f>
        <v>0</v>
      </c>
      <c r="U99" s="147">
        <f t="shared" ref="U99" si="378">IF(COUNTA(M99:S99)=0,-1,IF(OR(COUNTIF(M99:S99,"▲")&gt;6,AND(M98&lt;$N$9,$N$9&lt;S98)),0.285,IF(T98+T99=0,0,T99/(T99+T98))))</f>
        <v>-1</v>
      </c>
      <c r="V99" s="135" t="str">
        <f t="shared" ref="V99" si="379">TEXT(S98,"YYYY-MM")</f>
        <v>2026-11</v>
      </c>
      <c r="W99" s="140" cm="1">
        <f t="array" ref="W99">IF(V99=V98,0,SUMPRODUCT((M98:S98&gt;=$N$8)*(M98:S98 &lt;= $N$9)*(TEXT(M98:S98,"yyyy-mm")=V99)*(M99:S99 = "●")))</f>
        <v>0</v>
      </c>
      <c r="X99" s="140" cm="1">
        <f t="array" ref="X99">IF(V99=V98,0,SUMPRODUCT((M98:S98&gt;=$N$8)*(M98:S98 &lt;= $N$9)*(TEXT(M98:S98,"yyyy-mm")=V99)*(M99:S99 = "▲")))</f>
        <v>0</v>
      </c>
      <c r="Y99" s="140" cm="1">
        <f t="array" ref="Y99">IF(V99=V98,0,SUMPRODUCT((M98:S98&gt;=$N$8)*(M98:S98 &lt;= $N$9)*(TEXT(M98:S98,"yyyy-mm")=V99)*(M99:S99 = "★")))</f>
        <v>0</v>
      </c>
      <c r="Z99" s="135"/>
      <c r="AA99" s="135" t="str">
        <f t="shared" ref="AA99" si="380">IF(AK99&gt;=0.285,"OK","NG")</f>
        <v>NG</v>
      </c>
      <c r="AB99" s="136"/>
      <c r="AC99" s="144"/>
      <c r="AD99" s="144"/>
      <c r="AE99" s="144"/>
      <c r="AF99" s="144"/>
      <c r="AG99" s="144"/>
      <c r="AH99" s="145"/>
      <c r="AI99" s="146"/>
      <c r="AJ99" s="68">
        <f t="shared" ref="AJ99" si="381">COUNTIF(AC99:AI99,"●")</f>
        <v>0</v>
      </c>
      <c r="AK99" s="70">
        <f t="shared" ref="AK99" si="382">IF(COUNTA(AC99:AI99)=0,-1,IF(OR(COUNTIF(AC99:AI99,"▲")&gt;6,AND(AC98&lt;$N$9,$N$9&lt;AI98)),0.285,IF(AJ98+AJ99=0,0,AJ99/(AJ99+AJ98))))</f>
        <v>-1</v>
      </c>
      <c r="AL99" s="68" t="str">
        <f t="shared" ref="AL99" si="383">TEXT(AI98,"YYYY-MM")</f>
        <v>2027-03</v>
      </c>
      <c r="AM99" s="69" cm="1">
        <f t="array" ref="AM99">IF(AL99=AL98,0,SUMPRODUCT((AC98:AI98&gt;=$N$8)*(AC98:AI98 &lt;= $N$9)*(TEXT(AC98:AI98,"yyyy-mm")=AL99)*(AC99:AI99 = "●")))</f>
        <v>0</v>
      </c>
      <c r="AN99" s="69" cm="1">
        <f t="array" ref="AN99">IF(AL99=AL98,0,SUMPRODUCT((AC98:AI98&gt;=$N$8)*(AC98:AI98 &lt;= $N$9)*(TEXT(AC98:AI98,"yyyy-mm")=AL99)*(AC99:AI99 = "▲")))</f>
        <v>0</v>
      </c>
      <c r="AO99" s="69" cm="1">
        <f t="array" ref="AO99">IF(AL99=AL98,0,SUMPRODUCT((AC98:AI98&gt;=$N$8)*(AC98:AI98 &lt;= $N$9)*(TEXT(AC98:AI98,"yyyy-mm")=AL99)*(AC99:AI99 = "★")))</f>
        <v>0</v>
      </c>
      <c r="AP99" s="65"/>
      <c r="AQ99" s="7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3"/>
    </row>
    <row r="100" spans="10:55" s="8" customFormat="1" ht="19.5" customHeight="1" x14ac:dyDescent="0.45">
      <c r="J100" s="86"/>
      <c r="K100" s="87"/>
      <c r="L100" s="28"/>
      <c r="M100" s="28"/>
      <c r="N100" s="28"/>
      <c r="O100" s="28"/>
      <c r="P100" s="28"/>
      <c r="Q100" s="28"/>
      <c r="R100" s="28"/>
      <c r="S100" s="28"/>
      <c r="T100" s="86"/>
      <c r="U100" s="148">
        <f>IFERROR(AVERAGEIF(U58:U99,"&gt;-1"),0)</f>
        <v>0</v>
      </c>
      <c r="V100" s="86"/>
      <c r="W100" s="81"/>
      <c r="X100" s="81"/>
      <c r="Y100" s="81"/>
      <c r="Z100" s="86"/>
      <c r="AA100" s="88"/>
      <c r="AB100" s="28"/>
      <c r="AC100" s="28"/>
      <c r="AD100" s="28"/>
      <c r="AE100" s="28"/>
      <c r="AF100" s="28"/>
      <c r="AG100" s="28"/>
      <c r="AH100" s="28"/>
      <c r="AI100" s="28"/>
      <c r="AJ100" s="65"/>
      <c r="AK100" s="71">
        <f>IFERROR(AVERAGEIF(AK58:AK99,"&gt;-1"),0)</f>
        <v>0</v>
      </c>
      <c r="AL100" s="65"/>
      <c r="AM100" s="64"/>
      <c r="AN100" s="64"/>
      <c r="AO100" s="64"/>
      <c r="AP100" s="65"/>
      <c r="AQ100" s="7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3"/>
    </row>
    <row r="101" spans="10:55" ht="19.5" customHeight="1" x14ac:dyDescent="0.45">
      <c r="J101" s="86"/>
      <c r="K101" s="87"/>
      <c r="L101" s="28"/>
      <c r="M101" s="28"/>
      <c r="N101" s="28"/>
      <c r="O101" s="28"/>
      <c r="P101" s="28"/>
      <c r="Q101" s="28"/>
      <c r="R101" s="28"/>
      <c r="S101" s="28"/>
      <c r="T101" s="86"/>
      <c r="U101" s="86"/>
      <c r="V101" s="86"/>
      <c r="W101" s="81"/>
      <c r="X101" s="81"/>
      <c r="Y101" s="81"/>
      <c r="Z101" s="86"/>
      <c r="AA101" s="88"/>
      <c r="AB101" s="28"/>
      <c r="AC101" s="28"/>
      <c r="AD101" s="28"/>
      <c r="AE101" s="28"/>
      <c r="AF101" s="28"/>
      <c r="AG101" s="28"/>
      <c r="AH101" s="28"/>
      <c r="AI101" s="28"/>
      <c r="AJ101" s="65"/>
      <c r="AK101" s="65"/>
      <c r="AL101" s="65"/>
      <c r="AM101" s="64"/>
      <c r="AN101" s="64"/>
      <c r="AO101" s="64"/>
      <c r="AP101" s="65"/>
    </row>
    <row r="102" spans="10:55" s="8" customFormat="1" ht="24" customHeight="1" x14ac:dyDescent="0.45">
      <c r="J102" s="75" t="s">
        <v>63</v>
      </c>
      <c r="K102" s="76"/>
      <c r="L102" s="76"/>
      <c r="M102" s="77"/>
      <c r="N102" s="78"/>
      <c r="O102" s="79"/>
      <c r="P102" s="79"/>
      <c r="Q102" s="79"/>
      <c r="R102" s="79"/>
      <c r="S102" s="79"/>
      <c r="T102" s="80"/>
      <c r="U102" s="80"/>
      <c r="V102" s="80"/>
      <c r="W102" s="81"/>
      <c r="X102" s="81"/>
      <c r="Y102" s="81"/>
      <c r="Z102" s="80"/>
      <c r="AA102" s="82"/>
      <c r="AB102" s="79"/>
      <c r="AC102" s="79"/>
      <c r="AD102" s="79"/>
      <c r="AE102" s="79"/>
      <c r="AF102" s="28"/>
      <c r="AG102" s="28"/>
      <c r="AH102" s="28"/>
      <c r="AI102" s="28"/>
      <c r="AJ102" s="65"/>
      <c r="AK102" s="65"/>
      <c r="AL102" s="65"/>
      <c r="AM102" s="64"/>
      <c r="AN102" s="64"/>
      <c r="AO102" s="64"/>
      <c r="AP102" s="68"/>
      <c r="AQ102" s="19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3"/>
    </row>
    <row r="103" spans="10:55" s="8" customFormat="1" ht="27" customHeight="1" x14ac:dyDescent="0.45">
      <c r="J103" s="83"/>
      <c r="K103" s="84"/>
      <c r="L103" s="84"/>
      <c r="M103" s="60" t="s">
        <v>97</v>
      </c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28"/>
      <c r="AI103" s="28"/>
      <c r="AJ103" s="65"/>
      <c r="AK103" s="65"/>
      <c r="AL103" s="65"/>
      <c r="AM103" s="64"/>
      <c r="AN103" s="64"/>
      <c r="AO103" s="64"/>
      <c r="AP103" s="68"/>
      <c r="AQ103" s="19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3"/>
    </row>
    <row r="104" spans="10:55" s="8" customFormat="1" ht="19.5" customHeight="1" x14ac:dyDescent="0.45">
      <c r="J104" s="83"/>
      <c r="K104" s="84"/>
      <c r="L104" s="84"/>
      <c r="M104" s="149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28"/>
      <c r="AI104" s="28"/>
      <c r="AJ104" s="65"/>
      <c r="AK104" s="65"/>
      <c r="AL104" s="65"/>
      <c r="AM104" s="64"/>
      <c r="AN104" s="64"/>
      <c r="AO104" s="64"/>
      <c r="AP104" s="68"/>
      <c r="AQ104" s="19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3"/>
    </row>
    <row r="105" spans="10:55" s="8" customFormat="1" ht="19.5" customHeight="1" x14ac:dyDescent="0.45">
      <c r="J105" s="86"/>
      <c r="K105" s="87"/>
      <c r="L105" s="28"/>
      <c r="M105" s="28"/>
      <c r="N105" s="28"/>
      <c r="O105" s="28"/>
      <c r="P105" s="28"/>
      <c r="Q105" s="28"/>
      <c r="R105" s="28"/>
      <c r="S105" s="28"/>
      <c r="T105" s="86"/>
      <c r="U105" s="86"/>
      <c r="V105" s="86"/>
      <c r="W105" s="81"/>
      <c r="X105" s="81"/>
      <c r="Y105" s="81"/>
      <c r="Z105" s="86"/>
      <c r="AA105" s="88"/>
      <c r="AB105" s="28"/>
      <c r="AC105" s="28"/>
      <c r="AD105" s="28"/>
      <c r="AE105" s="28"/>
      <c r="AF105" s="28"/>
      <c r="AG105" s="28"/>
      <c r="AH105" s="28"/>
      <c r="AI105" s="28"/>
      <c r="AJ105" s="65"/>
      <c r="AK105" s="65"/>
      <c r="AL105" s="65"/>
      <c r="AM105" s="64"/>
      <c r="AN105" s="64"/>
      <c r="AO105" s="64"/>
      <c r="AP105" s="68"/>
      <c r="AQ105" s="19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3"/>
    </row>
    <row r="106" spans="10:55" s="8" customFormat="1" ht="19.5" customHeight="1" thickBot="1" x14ac:dyDescent="0.5">
      <c r="J106" s="86"/>
      <c r="K106" s="87"/>
      <c r="L106" s="28"/>
      <c r="M106" s="28"/>
      <c r="N106" s="28"/>
      <c r="O106" s="28"/>
      <c r="P106" s="28"/>
      <c r="Q106" s="28"/>
      <c r="R106" s="28"/>
      <c r="S106" s="28"/>
      <c r="T106" s="86"/>
      <c r="U106" s="86"/>
      <c r="V106" s="86"/>
      <c r="W106" s="81"/>
      <c r="X106" s="81"/>
      <c r="Y106" s="81"/>
      <c r="Z106" s="86"/>
      <c r="AA106" s="88"/>
      <c r="AB106" s="28"/>
      <c r="AC106" s="28"/>
      <c r="AD106" s="28"/>
      <c r="AE106" s="28"/>
      <c r="AF106" s="28"/>
      <c r="AG106" s="28"/>
      <c r="AH106" s="28"/>
      <c r="AI106" s="28"/>
      <c r="AJ106" s="65"/>
      <c r="AK106" s="65"/>
      <c r="AL106" s="65"/>
      <c r="AM106" s="64"/>
      <c r="AN106" s="64"/>
      <c r="AO106" s="64"/>
      <c r="AP106" s="68"/>
      <c r="AQ106" s="19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3"/>
    </row>
    <row r="107" spans="10:55" s="8" customFormat="1" ht="19.5" customHeight="1" x14ac:dyDescent="0.45">
      <c r="J107" s="86"/>
      <c r="K107" s="86"/>
      <c r="L107" s="132" t="s">
        <v>47</v>
      </c>
      <c r="M107" s="133" t="str">
        <f>"実施状況（"&amp;YEAR(M109)&amp;"年～）"</f>
        <v>実施状況（2027年～）</v>
      </c>
      <c r="N107" s="133"/>
      <c r="O107" s="133"/>
      <c r="P107" s="133"/>
      <c r="Q107" s="133"/>
      <c r="R107" s="133"/>
      <c r="S107" s="134"/>
      <c r="T107" s="86"/>
      <c r="U107" s="86"/>
      <c r="V107" s="86"/>
      <c r="W107" s="81"/>
      <c r="X107" s="81"/>
      <c r="Y107" s="81"/>
      <c r="Z107" s="86"/>
      <c r="AA107" s="28"/>
      <c r="AB107" s="132" t="s">
        <v>47</v>
      </c>
      <c r="AC107" s="133" t="str">
        <f>"実施状況（"&amp;YEAR(AC109)&amp;"年～）"</f>
        <v>実施状況（2027年～）</v>
      </c>
      <c r="AD107" s="133"/>
      <c r="AE107" s="133"/>
      <c r="AF107" s="133"/>
      <c r="AG107" s="133"/>
      <c r="AH107" s="133"/>
      <c r="AI107" s="134"/>
      <c r="AJ107" s="65"/>
      <c r="AK107" s="65"/>
      <c r="AL107" s="65"/>
      <c r="AM107" s="64"/>
      <c r="AN107" s="64"/>
      <c r="AO107" s="64"/>
      <c r="AP107" s="68"/>
      <c r="AQ107" s="19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3"/>
    </row>
    <row r="108" spans="10:55" s="8" customFormat="1" ht="19.5" customHeight="1" thickBot="1" x14ac:dyDescent="0.5">
      <c r="J108" s="86"/>
      <c r="K108" s="135" t="s">
        <v>48</v>
      </c>
      <c r="L108" s="136"/>
      <c r="M108" s="137" t="s">
        <v>49</v>
      </c>
      <c r="N108" s="137" t="s">
        <v>50</v>
      </c>
      <c r="O108" s="137" t="s">
        <v>51</v>
      </c>
      <c r="P108" s="137" t="s">
        <v>52</v>
      </c>
      <c r="Q108" s="137" t="s">
        <v>53</v>
      </c>
      <c r="R108" s="138" t="s">
        <v>54</v>
      </c>
      <c r="S108" s="139" t="s">
        <v>55</v>
      </c>
      <c r="T108" s="135" t="s">
        <v>47</v>
      </c>
      <c r="U108" s="86" t="s">
        <v>56</v>
      </c>
      <c r="V108" s="86" t="s">
        <v>57</v>
      </c>
      <c r="W108" s="140" t="s">
        <v>38</v>
      </c>
      <c r="X108" s="140" t="s">
        <v>39</v>
      </c>
      <c r="Y108" s="140" t="s">
        <v>40</v>
      </c>
      <c r="Z108" s="86"/>
      <c r="AA108" s="135" t="s">
        <v>48</v>
      </c>
      <c r="AB108" s="136"/>
      <c r="AC108" s="137" t="s">
        <v>49</v>
      </c>
      <c r="AD108" s="137" t="s">
        <v>50</v>
      </c>
      <c r="AE108" s="137" t="s">
        <v>51</v>
      </c>
      <c r="AF108" s="137" t="s">
        <v>52</v>
      </c>
      <c r="AG108" s="137" t="s">
        <v>53</v>
      </c>
      <c r="AH108" s="138" t="s">
        <v>54</v>
      </c>
      <c r="AI108" s="139" t="s">
        <v>55</v>
      </c>
      <c r="AJ108" s="68" t="s">
        <v>47</v>
      </c>
      <c r="AK108" s="65" t="s">
        <v>56</v>
      </c>
      <c r="AL108" s="65" t="s">
        <v>57</v>
      </c>
      <c r="AM108" s="69" t="s">
        <v>38</v>
      </c>
      <c r="AN108" s="69" t="s">
        <v>39</v>
      </c>
      <c r="AO108" s="69" t="s">
        <v>40</v>
      </c>
      <c r="AP108" s="68"/>
      <c r="AQ108" s="19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3"/>
    </row>
    <row r="109" spans="10:55" s="8" customFormat="1" ht="19.5" customHeight="1" x14ac:dyDescent="0.45">
      <c r="J109" s="86"/>
      <c r="K109" s="135"/>
      <c r="L109" s="132">
        <v>75</v>
      </c>
      <c r="M109" s="141">
        <f>AI98+1</f>
        <v>46468</v>
      </c>
      <c r="N109" s="141">
        <f t="shared" ref="N109:S109" si="384">M109+1</f>
        <v>46469</v>
      </c>
      <c r="O109" s="141">
        <f t="shared" si="384"/>
        <v>46470</v>
      </c>
      <c r="P109" s="141">
        <f t="shared" si="384"/>
        <v>46471</v>
      </c>
      <c r="Q109" s="141">
        <f t="shared" si="384"/>
        <v>46472</v>
      </c>
      <c r="R109" s="151">
        <f t="shared" si="384"/>
        <v>46473</v>
      </c>
      <c r="S109" s="152">
        <f t="shared" si="384"/>
        <v>46474</v>
      </c>
      <c r="T109" s="135">
        <f t="shared" ref="T109" si="385">COUNTIF(M110:S110,"★")</f>
        <v>0</v>
      </c>
      <c r="U109" s="135"/>
      <c r="V109" s="135" t="str">
        <f>TEXT(M109,"YYYY-MM")</f>
        <v>2027-03</v>
      </c>
      <c r="W109" s="140" cm="1">
        <f t="array" ref="W109">SUMPRODUCT((M109:S109&gt;=$N$8)*(M109:S109 &lt;= $N$9)*(TEXT(M109:S109,"yyyy-mm")=V109)*(M110:S110 = "●"))</f>
        <v>0</v>
      </c>
      <c r="X109" s="140" cm="1">
        <f t="array" ref="X109">SUMPRODUCT((R109:S109&gt;=$N$8)*(R109:S109 &lt;= $N$9)*(TEXT(R109:S109,"yyyy-mm")=V109)*(R110:S110 = "▲"))</f>
        <v>0</v>
      </c>
      <c r="Y109" s="140" cm="1">
        <f t="array" ref="Y109">SUMPRODUCT((M109:S109&gt;=$N$8)*(M109:S109 &lt;= $N$9)*(TEXT(M109:S109,"yyyy-mm")=V109)*(M110:S110 = "★"))</f>
        <v>0</v>
      </c>
      <c r="Z109" s="135"/>
      <c r="AA109" s="135"/>
      <c r="AB109" s="132">
        <v>96</v>
      </c>
      <c r="AC109" s="141">
        <f>S149+1</f>
        <v>46615</v>
      </c>
      <c r="AD109" s="141">
        <f t="shared" ref="AD109:AI109" si="386">AC109+1</f>
        <v>46616</v>
      </c>
      <c r="AE109" s="141">
        <f t="shared" si="386"/>
        <v>46617</v>
      </c>
      <c r="AF109" s="141">
        <f t="shared" si="386"/>
        <v>46618</v>
      </c>
      <c r="AG109" s="141">
        <f t="shared" si="386"/>
        <v>46619</v>
      </c>
      <c r="AH109" s="151">
        <f t="shared" si="386"/>
        <v>46620</v>
      </c>
      <c r="AI109" s="152">
        <f t="shared" si="386"/>
        <v>46621</v>
      </c>
      <c r="AJ109" s="68">
        <f t="shared" ref="AJ109" si="387">COUNTIF(AC110:AI110,"★")</f>
        <v>0</v>
      </c>
      <c r="AK109" s="68"/>
      <c r="AL109" s="68" t="str">
        <f>TEXT(AC109,"YYYY-MM")</f>
        <v>2027-08</v>
      </c>
      <c r="AM109" s="69" cm="1">
        <f t="array" ref="AM109">SUMPRODUCT((AC109:AI109&gt;=$N$8)*(AC109:AI109 &lt;= $N$9)*(TEXT(AC109:AI109,"yyyy-mm")=AL109)*(AC110:AI110 = "●"))</f>
        <v>0</v>
      </c>
      <c r="AN109" s="69" cm="1">
        <f t="array" ref="AN109">SUMPRODUCT((AH109:AI109&gt;=$N$8)*(AH109:AI109 &lt;= $N$9)*(TEXT(AH109:AI109,"yyyy-mm")=AL109)*(AH110:AI110 = "▲"))</f>
        <v>0</v>
      </c>
      <c r="AO109" s="69" cm="1">
        <f t="array" ref="AO109">SUMPRODUCT((AC109:AI109&gt;=$N$8)*(AC109:AI109 &lt;= $N$9)*(TEXT(AC109:AI109,"yyyy-mm")=AL109)*(AC110:AI110 = "★"))</f>
        <v>0</v>
      </c>
      <c r="AP109" s="68"/>
      <c r="AQ109" s="19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3"/>
    </row>
    <row r="110" spans="10:55" s="8" customFormat="1" ht="19.5" customHeight="1" thickBot="1" x14ac:dyDescent="0.5">
      <c r="J110" s="86"/>
      <c r="K110" s="135" t="str">
        <f>IF(U110&gt;=0.285,"OK","NG")</f>
        <v>NG</v>
      </c>
      <c r="L110" s="136"/>
      <c r="M110" s="144"/>
      <c r="N110" s="144"/>
      <c r="O110" s="144"/>
      <c r="P110" s="144"/>
      <c r="Q110" s="144"/>
      <c r="R110" s="145"/>
      <c r="S110" s="146"/>
      <c r="T110" s="135">
        <f t="shared" ref="T110" si="388">COUNTIF(M110:S110,"●")</f>
        <v>0</v>
      </c>
      <c r="U110" s="147">
        <f>IF(COUNTA(M110:S110)=0,-1,IF(OR(COUNTIF(M110:S110,"▲")&gt;6,AND(M109&lt;$N$9,$N$9&lt;S109)),0.285,IF(T109+T110=0,0,T110/(T110+T109))))</f>
        <v>-1</v>
      </c>
      <c r="V110" s="135" t="str">
        <f>TEXT(S109,"YYYY-MM")</f>
        <v>2027-03</v>
      </c>
      <c r="W110" s="140" cm="1">
        <f t="array" ref="W110">IF(V110=V109,0,SUMPRODUCT((M109:S109&gt;=$N$8)*(M109:S109 &lt;= $N$9)*(TEXT(M109:S109,"yyyy-mm")=V110)*(M110:S110 = "●")))</f>
        <v>0</v>
      </c>
      <c r="X110" s="140" cm="1">
        <f t="array" ref="X110">IF(V110=V109,0,SUMPRODUCT((M109:S109&gt;=$N$8)*(M109:S109 &lt;= $N$9)*(TEXT(M109:S109,"yyyy-mm")=V110)*(M110:S110 = "▲")))</f>
        <v>0</v>
      </c>
      <c r="Y110" s="140" cm="1">
        <f t="array" ref="Y110">IF(V110=V109,0,SUMPRODUCT((M109:S109&gt;=$N$8)*(M109:S109 &lt;= $N$9)*(TEXT(M109:S109,"yyyy-mm")=V110)*(M110:S110 = "★")))</f>
        <v>0</v>
      </c>
      <c r="Z110" s="135"/>
      <c r="AA110" s="135" t="str">
        <f>IF(AK110&gt;=0.285,"OK","NG")</f>
        <v>NG</v>
      </c>
      <c r="AB110" s="136"/>
      <c r="AC110" s="144"/>
      <c r="AD110" s="144"/>
      <c r="AE110" s="144"/>
      <c r="AF110" s="144"/>
      <c r="AG110" s="144"/>
      <c r="AH110" s="145"/>
      <c r="AI110" s="146"/>
      <c r="AJ110" s="68">
        <f t="shared" ref="AJ110" si="389">COUNTIF(AC110:AI110,"●")</f>
        <v>0</v>
      </c>
      <c r="AK110" s="70">
        <f>IF(COUNTA(AC110:AI110)=0,-1,IF(OR(COUNTIF(AC110:AI110,"▲")&gt;6,AND(AC109&lt;$N$9,$N$9&lt;AI109)),0.285,IF(AJ109+AJ110=0,0,AJ110/(AJ110+AJ109))))</f>
        <v>-1</v>
      </c>
      <c r="AL110" s="68" t="str">
        <f>TEXT(AI109,"YYYY-MM")</f>
        <v>2027-08</v>
      </c>
      <c r="AM110" s="69" cm="1">
        <f t="array" ref="AM110">IF(AL110=AL109,0,SUMPRODUCT((AC109:AI109&gt;=$N$8)*(AC109:AI109 &lt;= $N$9)*(TEXT(AC109:AI109,"yyyy-mm")=AL110)*(AC110:AI110 = "●")))</f>
        <v>0</v>
      </c>
      <c r="AN110" s="69" cm="1">
        <f t="array" ref="AN110">IF(AL110=AL109,0,SUMPRODUCT((AC109:AI109&gt;=$N$8)*(AC109:AI109 &lt;= $N$9)*(TEXT(AC109:AI109,"yyyy-mm")=AL110)*(AC110:AI110 = "▲")))</f>
        <v>0</v>
      </c>
      <c r="AO110" s="69" cm="1">
        <f t="array" ref="AO110">IF(AL110=AL109,0,SUMPRODUCT((AC109:AI109&gt;=$N$8)*(AC109:AI109 &lt;= $N$9)*(TEXT(AC109:AI109,"yyyy-mm")=AL110)*(AC110:AI110 = "★")))</f>
        <v>0</v>
      </c>
      <c r="AP110" s="68"/>
      <c r="AQ110" s="19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3"/>
    </row>
    <row r="111" spans="10:55" s="8" customFormat="1" ht="19.5" customHeight="1" x14ac:dyDescent="0.45">
      <c r="J111" s="86"/>
      <c r="K111" s="135"/>
      <c r="L111" s="132">
        <v>76</v>
      </c>
      <c r="M111" s="141">
        <f>S109+1</f>
        <v>46475</v>
      </c>
      <c r="N111" s="141">
        <f t="shared" ref="N111:S111" si="390">M111+1</f>
        <v>46476</v>
      </c>
      <c r="O111" s="141">
        <f t="shared" si="390"/>
        <v>46477</v>
      </c>
      <c r="P111" s="141">
        <f t="shared" si="390"/>
        <v>46478</v>
      </c>
      <c r="Q111" s="141">
        <f t="shared" si="390"/>
        <v>46479</v>
      </c>
      <c r="R111" s="142">
        <f t="shared" si="390"/>
        <v>46480</v>
      </c>
      <c r="S111" s="143">
        <f t="shared" si="390"/>
        <v>46481</v>
      </c>
      <c r="T111" s="135">
        <f t="shared" ref="T111" si="391">COUNTIF(M112:S112,"★")</f>
        <v>0</v>
      </c>
      <c r="U111" s="135"/>
      <c r="V111" s="135" t="str">
        <f>TEXT(M111,"YYYY-MM")</f>
        <v>2027-03</v>
      </c>
      <c r="W111" s="140" cm="1">
        <f t="array" ref="W111">SUMPRODUCT((M111:S111&gt;=$N$8)*(M111:S111 &lt;= $N$9)*(TEXT(M111:S111,"yyyy-mm")=V111)*(M112:S112 = "●"))</f>
        <v>0</v>
      </c>
      <c r="X111" s="140" cm="1">
        <f t="array" ref="X111">SUMPRODUCT((R111:S111&gt;=$N$8)*(R111:S111 &lt;= $N$9)*(TEXT(R111:S111,"yyyy-mm")=V111)*(R112:S112 = "▲"))</f>
        <v>0</v>
      </c>
      <c r="Y111" s="140" cm="1">
        <f t="array" ref="Y111">SUMPRODUCT((M111:S111&gt;=$N$8)*(M111:S111 &lt;= $N$9)*(TEXT(M111:S111,"yyyy-mm")=V111)*(M112:S112 = "★"))</f>
        <v>0</v>
      </c>
      <c r="Z111" s="135"/>
      <c r="AA111" s="135"/>
      <c r="AB111" s="132">
        <v>97</v>
      </c>
      <c r="AC111" s="141">
        <f>AI109+1</f>
        <v>46622</v>
      </c>
      <c r="AD111" s="141">
        <f t="shared" ref="AD111:AI111" si="392">AC111+1</f>
        <v>46623</v>
      </c>
      <c r="AE111" s="141">
        <f t="shared" si="392"/>
        <v>46624</v>
      </c>
      <c r="AF111" s="141">
        <f t="shared" si="392"/>
        <v>46625</v>
      </c>
      <c r="AG111" s="141">
        <f t="shared" si="392"/>
        <v>46626</v>
      </c>
      <c r="AH111" s="142">
        <f t="shared" si="392"/>
        <v>46627</v>
      </c>
      <c r="AI111" s="143">
        <f t="shared" si="392"/>
        <v>46628</v>
      </c>
      <c r="AJ111" s="68">
        <f t="shared" ref="AJ111" si="393">COUNTIF(AC112:AI112,"★")</f>
        <v>0</v>
      </c>
      <c r="AK111" s="68"/>
      <c r="AL111" s="68" t="str">
        <f>TEXT(AC111,"YYYY-MM")</f>
        <v>2027-08</v>
      </c>
      <c r="AM111" s="69" cm="1">
        <f t="array" ref="AM111">SUMPRODUCT((AC111:AI111&gt;=$N$8)*(AC111:AI111 &lt;= $N$9)*(TEXT(AC111:AI111,"yyyy-mm")=AL111)*(AC112:AI112 = "●"))</f>
        <v>0</v>
      </c>
      <c r="AN111" s="69" cm="1">
        <f t="array" ref="AN111">SUMPRODUCT((AH111:AI111&gt;=$N$8)*(AH111:AI111 &lt;= $N$9)*(TEXT(AH111:AI111,"yyyy-mm")=AL111)*(AH112:AI112 = "▲"))</f>
        <v>0</v>
      </c>
      <c r="AO111" s="69" cm="1">
        <f t="array" ref="AO111">SUMPRODUCT((AC111:AI111&gt;=$N$8)*(AC111:AI111 &lt;= $N$9)*(TEXT(AC111:AI111,"yyyy-mm")=AL111)*(AC112:AI112 = "★"))</f>
        <v>0</v>
      </c>
      <c r="AP111" s="68"/>
      <c r="AQ111" s="19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3"/>
    </row>
    <row r="112" spans="10:55" s="8" customFormat="1" ht="19.5" customHeight="1" thickBot="1" x14ac:dyDescent="0.5">
      <c r="J112" s="86"/>
      <c r="K112" s="135" t="str">
        <f t="shared" ref="K112" si="394">IF(U112&gt;=0.285,"OK","NG")</f>
        <v>NG</v>
      </c>
      <c r="L112" s="136"/>
      <c r="M112" s="144"/>
      <c r="N112" s="144"/>
      <c r="O112" s="144"/>
      <c r="P112" s="144"/>
      <c r="Q112" s="144"/>
      <c r="R112" s="145"/>
      <c r="S112" s="146"/>
      <c r="T112" s="135">
        <f t="shared" ref="T112" si="395">COUNTIF(M112:S112,"●")</f>
        <v>0</v>
      </c>
      <c r="U112" s="147">
        <f t="shared" ref="U112" si="396">IF(COUNTA(M112:S112)=0,-1,IF(OR(COUNTIF(M112:S112,"▲")&gt;6,AND(M111&lt;$N$9,$N$9&lt;S111)),0.285,IF(T111+T112=0,0,T112/(T112+T111))))</f>
        <v>-1</v>
      </c>
      <c r="V112" s="135" t="str">
        <f>TEXT(S111,"YYYY-MM")</f>
        <v>2027-04</v>
      </c>
      <c r="W112" s="140" cm="1">
        <f t="array" ref="W112">IF(V112=V111,0,SUMPRODUCT((M111:S111&gt;=$N$8)*(M111:S111 &lt;= $N$9)*(TEXT(M111:S111,"yyyy-mm")=V112)*(M112:S112 = "●")))</f>
        <v>0</v>
      </c>
      <c r="X112" s="140" cm="1">
        <f t="array" ref="X112">IF(V112=V111,0,SUMPRODUCT((M111:S111&gt;=$N$8)*(M111:S111 &lt;= $N$9)*(TEXT(M111:S111,"yyyy-mm")=V112)*(M112:S112 = "▲")))</f>
        <v>0</v>
      </c>
      <c r="Y112" s="140" cm="1">
        <f t="array" ref="Y112">IF(V112=V111,0,SUMPRODUCT((M111:S111&gt;=$N$8)*(M111:S111 &lt;= $N$9)*(TEXT(M111:S111,"yyyy-mm")=V112)*(M112:S112 = "★")))</f>
        <v>0</v>
      </c>
      <c r="Z112" s="135"/>
      <c r="AA112" s="135" t="str">
        <f t="shared" ref="AA112" si="397">IF(AK112&gt;=0.285,"OK","NG")</f>
        <v>NG</v>
      </c>
      <c r="AB112" s="136"/>
      <c r="AC112" s="144"/>
      <c r="AD112" s="144"/>
      <c r="AE112" s="144"/>
      <c r="AF112" s="144"/>
      <c r="AG112" s="144"/>
      <c r="AH112" s="145"/>
      <c r="AI112" s="146"/>
      <c r="AJ112" s="68">
        <f t="shared" ref="AJ112" si="398">COUNTIF(AC112:AI112,"●")</f>
        <v>0</v>
      </c>
      <c r="AK112" s="70">
        <f t="shared" ref="AK112" si="399">IF(COUNTA(AC112:AI112)=0,-1,IF(OR(COUNTIF(AC112:AI112,"▲")&gt;6,AND(AC111&lt;$N$9,$N$9&lt;AI111)),0.285,IF(AJ111+AJ112=0,0,AJ112/(AJ112+AJ111))))</f>
        <v>-1</v>
      </c>
      <c r="AL112" s="68" t="str">
        <f>TEXT(AI111,"YYYY-MM")</f>
        <v>2027-08</v>
      </c>
      <c r="AM112" s="69" cm="1">
        <f t="array" ref="AM112">IF(AL112=AL111,0,SUMPRODUCT((AC111:AI111&gt;=$N$8)*(AC111:AI111 &lt;= $N$9)*(TEXT(AC111:AI111,"yyyy-mm")=AL112)*(AC112:AI112 = "●")))</f>
        <v>0</v>
      </c>
      <c r="AN112" s="69" cm="1">
        <f t="array" ref="AN112">IF(AL112=AL111,0,SUMPRODUCT((AC111:AI111&gt;=$N$8)*(AC111:AI111 &lt;= $N$9)*(TEXT(AC111:AI111,"yyyy-mm")=AL112)*(AC112:AI112 = "▲")))</f>
        <v>0</v>
      </c>
      <c r="AO112" s="69" cm="1">
        <f t="array" ref="AO112">IF(AL112=AL111,0,SUMPRODUCT((AC111:AI111&gt;=$N$8)*(AC111:AI111 &lt;= $N$9)*(TEXT(AC111:AI111,"yyyy-mm")=AL112)*(AC112:AI112 = "★")))</f>
        <v>0</v>
      </c>
      <c r="AP112" s="68"/>
      <c r="AQ112" s="19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3"/>
    </row>
    <row r="113" spans="10:55" s="8" customFormat="1" ht="19.5" customHeight="1" x14ac:dyDescent="0.45">
      <c r="J113" s="86"/>
      <c r="K113" s="135"/>
      <c r="L113" s="132">
        <v>77</v>
      </c>
      <c r="M113" s="141">
        <f>S111+1</f>
        <v>46482</v>
      </c>
      <c r="N113" s="141">
        <f t="shared" ref="N113:S113" si="400">M113+1</f>
        <v>46483</v>
      </c>
      <c r="O113" s="141">
        <f t="shared" si="400"/>
        <v>46484</v>
      </c>
      <c r="P113" s="141">
        <f t="shared" si="400"/>
        <v>46485</v>
      </c>
      <c r="Q113" s="141">
        <f t="shared" si="400"/>
        <v>46486</v>
      </c>
      <c r="R113" s="142">
        <f t="shared" si="400"/>
        <v>46487</v>
      </c>
      <c r="S113" s="143">
        <f t="shared" si="400"/>
        <v>46488</v>
      </c>
      <c r="T113" s="135">
        <f t="shared" ref="T113" si="401">COUNTIF(M114:S114,"★")</f>
        <v>0</v>
      </c>
      <c r="U113" s="135"/>
      <c r="V113" s="135" t="str">
        <f>TEXT(M113,"YYYY-MM")</f>
        <v>2027-04</v>
      </c>
      <c r="W113" s="140" cm="1">
        <f t="array" ref="W113">SUMPRODUCT((M113:S113&gt;=$N$8)*(M113:S113 &lt;= $N$9)*(TEXT(M113:S113,"yyyy-mm")=V113)*(M114:S114 = "●"))</f>
        <v>0</v>
      </c>
      <c r="X113" s="140" cm="1">
        <f t="array" ref="X113">SUMPRODUCT((R113:S113&gt;=$N$8)*(R113:S113 &lt;= $N$9)*(TEXT(R113:S113,"yyyy-mm")=V113)*(R114:S114 = "▲"))</f>
        <v>0</v>
      </c>
      <c r="Y113" s="140" cm="1">
        <f t="array" ref="Y113">SUMPRODUCT((M113:S113&gt;=$N$8)*(M113:S113 &lt;= $N$9)*(TEXT(M113:S113,"yyyy-mm")=V113)*(M114:S114 = "★"))</f>
        <v>0</v>
      </c>
      <c r="Z113" s="135"/>
      <c r="AA113" s="135"/>
      <c r="AB113" s="132">
        <v>98</v>
      </c>
      <c r="AC113" s="141">
        <f>AI111+1</f>
        <v>46629</v>
      </c>
      <c r="AD113" s="141">
        <f t="shared" ref="AD113:AI113" si="402">AC113+1</f>
        <v>46630</v>
      </c>
      <c r="AE113" s="141">
        <f t="shared" si="402"/>
        <v>46631</v>
      </c>
      <c r="AF113" s="141">
        <f t="shared" si="402"/>
        <v>46632</v>
      </c>
      <c r="AG113" s="141">
        <f t="shared" si="402"/>
        <v>46633</v>
      </c>
      <c r="AH113" s="142">
        <f t="shared" si="402"/>
        <v>46634</v>
      </c>
      <c r="AI113" s="143">
        <f t="shared" si="402"/>
        <v>46635</v>
      </c>
      <c r="AJ113" s="68">
        <f t="shared" ref="AJ113" si="403">COUNTIF(AC114:AI114,"★")</f>
        <v>0</v>
      </c>
      <c r="AK113" s="68"/>
      <c r="AL113" s="68" t="str">
        <f>TEXT(AC113,"YYYY-MM")</f>
        <v>2027-08</v>
      </c>
      <c r="AM113" s="69" cm="1">
        <f t="array" ref="AM113">SUMPRODUCT((AC113:AI113&gt;=$N$8)*(AC113:AI113 &lt;= $N$9)*(TEXT(AC113:AI113,"yyyy-mm")=AL113)*(AC114:AI114 = "●"))</f>
        <v>0</v>
      </c>
      <c r="AN113" s="69" cm="1">
        <f t="array" ref="AN113">SUMPRODUCT((AH113:AI113&gt;=$N$8)*(AH113:AI113 &lt;= $N$9)*(TEXT(AH113:AI113,"yyyy-mm")=AL113)*(AH114:AI114 = "▲"))</f>
        <v>0</v>
      </c>
      <c r="AO113" s="69" cm="1">
        <f t="array" ref="AO113">SUMPRODUCT((AC113:AI113&gt;=$N$8)*(AC113:AI113 &lt;= $N$9)*(TEXT(AC113:AI113,"yyyy-mm")=AL113)*(AC114:AI114 = "★"))</f>
        <v>0</v>
      </c>
      <c r="AP113" s="68"/>
      <c r="AQ113" s="19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3"/>
    </row>
    <row r="114" spans="10:55" s="8" customFormat="1" ht="19.5" customHeight="1" thickBot="1" x14ac:dyDescent="0.5">
      <c r="J114" s="86"/>
      <c r="K114" s="135" t="str">
        <f t="shared" ref="K114" si="404">IF(U114&gt;=0.285,"OK","NG")</f>
        <v>NG</v>
      </c>
      <c r="L114" s="136"/>
      <c r="M114" s="144"/>
      <c r="N114" s="144"/>
      <c r="O114" s="144"/>
      <c r="P114" s="144"/>
      <c r="Q114" s="144"/>
      <c r="R114" s="145"/>
      <c r="S114" s="146"/>
      <c r="T114" s="135">
        <f t="shared" ref="T114" si="405">COUNTIF(M114:S114,"●")</f>
        <v>0</v>
      </c>
      <c r="U114" s="147">
        <f t="shared" ref="U114" si="406">IF(COUNTA(M114:S114)=0,-1,IF(OR(COUNTIF(M114:S114,"▲")&gt;6,AND(M113&lt;$N$9,$N$9&lt;S113)),0.285,IF(T113+T114=0,0,T114/(T114+T113))))</f>
        <v>-1</v>
      </c>
      <c r="V114" s="135" t="str">
        <f>TEXT(S113,"YYYY-MM")</f>
        <v>2027-04</v>
      </c>
      <c r="W114" s="140" cm="1">
        <f t="array" ref="W114">IF(V114=V113,0,SUMPRODUCT((M113:S113&gt;=$N$8)*(M113:S113 &lt;= $N$9)*(TEXT(M113:S113,"yyyy-mm")=V114)*(M114:S114 = "●")))</f>
        <v>0</v>
      </c>
      <c r="X114" s="140" cm="1">
        <f t="array" ref="X114">IF(V114=V113,0,SUMPRODUCT((M113:S113&gt;=$N$8)*(M113:S113 &lt;= $N$9)*(TEXT(M113:S113,"yyyy-mm")=V114)*(M114:S114 = "▲")))</f>
        <v>0</v>
      </c>
      <c r="Y114" s="140" cm="1">
        <f t="array" ref="Y114">IF(V114=V113,0,SUMPRODUCT((M113:S113&gt;=$N$8)*(M113:S113 &lt;= $N$9)*(TEXT(M113:S113,"yyyy-mm")=V114)*(M114:S114 = "★")))</f>
        <v>0</v>
      </c>
      <c r="Z114" s="135"/>
      <c r="AA114" s="135" t="str">
        <f t="shared" ref="AA114" si="407">IF(AK114&gt;=0.285,"OK","NG")</f>
        <v>NG</v>
      </c>
      <c r="AB114" s="136"/>
      <c r="AC114" s="144"/>
      <c r="AD114" s="144"/>
      <c r="AE114" s="144"/>
      <c r="AF114" s="144"/>
      <c r="AG114" s="144"/>
      <c r="AH114" s="145"/>
      <c r="AI114" s="146"/>
      <c r="AJ114" s="68">
        <f t="shared" ref="AJ114" si="408">COUNTIF(AC114:AI114,"●")</f>
        <v>0</v>
      </c>
      <c r="AK114" s="70">
        <f t="shared" ref="AK114" si="409">IF(COUNTA(AC114:AI114)=0,-1,IF(OR(COUNTIF(AC114:AI114,"▲")&gt;6,AND(AC113&lt;$N$9,$N$9&lt;AI113)),0.285,IF(AJ113+AJ114=0,0,AJ114/(AJ114+AJ113))))</f>
        <v>-1</v>
      </c>
      <c r="AL114" s="68" t="str">
        <f>TEXT(AI113,"YYYY-MM")</f>
        <v>2027-09</v>
      </c>
      <c r="AM114" s="69" cm="1">
        <f t="array" ref="AM114">IF(AL114=AL113,0,SUMPRODUCT((AC113:AI113&gt;=$N$8)*(AC113:AI113 &lt;= $N$9)*(TEXT(AC113:AI113,"yyyy-mm")=AL114)*(AC114:AI114 = "●")))</f>
        <v>0</v>
      </c>
      <c r="AN114" s="69" cm="1">
        <f t="array" ref="AN114">IF(AL114=AL113,0,SUMPRODUCT((AC113:AI113&gt;=$N$8)*(AC113:AI113 &lt;= $N$9)*(TEXT(AC113:AI113,"yyyy-mm")=AL114)*(AC114:AI114 = "▲")))</f>
        <v>0</v>
      </c>
      <c r="AO114" s="69" cm="1">
        <f t="array" ref="AO114">IF(AL114=AL113,0,SUMPRODUCT((AC113:AI113&gt;=$N$8)*(AC113:AI113 &lt;= $N$9)*(TEXT(AC113:AI113,"yyyy-mm")=AL114)*(AC114:AI114 = "★")))</f>
        <v>0</v>
      </c>
      <c r="AP114" s="68"/>
      <c r="AQ114" s="19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3"/>
    </row>
    <row r="115" spans="10:55" s="8" customFormat="1" ht="19.5" customHeight="1" x14ac:dyDescent="0.45">
      <c r="J115" s="86"/>
      <c r="K115" s="135"/>
      <c r="L115" s="132">
        <v>78</v>
      </c>
      <c r="M115" s="141">
        <f>S113+1</f>
        <v>46489</v>
      </c>
      <c r="N115" s="141">
        <f t="shared" ref="N115:S115" si="410">M115+1</f>
        <v>46490</v>
      </c>
      <c r="O115" s="141">
        <f t="shared" si="410"/>
        <v>46491</v>
      </c>
      <c r="P115" s="141">
        <f t="shared" si="410"/>
        <v>46492</v>
      </c>
      <c r="Q115" s="141">
        <f t="shared" si="410"/>
        <v>46493</v>
      </c>
      <c r="R115" s="142">
        <f t="shared" si="410"/>
        <v>46494</v>
      </c>
      <c r="S115" s="143">
        <f t="shared" si="410"/>
        <v>46495</v>
      </c>
      <c r="T115" s="135">
        <f t="shared" ref="T115" si="411">COUNTIF(M116:S116,"★")</f>
        <v>0</v>
      </c>
      <c r="U115" s="135"/>
      <c r="V115" s="135" t="str">
        <f>TEXT(M115,"YYYY-MM")</f>
        <v>2027-04</v>
      </c>
      <c r="W115" s="140" cm="1">
        <f t="array" ref="W115">SUMPRODUCT((M115:S115&gt;=$N$8)*(M115:S115 &lt;= $N$9)*(TEXT(M115:S115,"yyyy-mm")=V115)*(M116:S116 = "●"))</f>
        <v>0</v>
      </c>
      <c r="X115" s="140" cm="1">
        <f t="array" ref="X115">SUMPRODUCT((R115:S115&gt;=$N$8)*(R115:S115 &lt;= $N$9)*(TEXT(R115:S115,"yyyy-mm")=V115)*(R116:S116 = "▲"))</f>
        <v>0</v>
      </c>
      <c r="Y115" s="140" cm="1">
        <f t="array" ref="Y115">SUMPRODUCT((M115:S115&gt;=$N$8)*(M115:S115 &lt;= $N$9)*(TEXT(M115:S115,"yyyy-mm")=V115)*(M116:S116 = "★"))</f>
        <v>0</v>
      </c>
      <c r="Z115" s="135"/>
      <c r="AA115" s="135"/>
      <c r="AB115" s="132">
        <v>99</v>
      </c>
      <c r="AC115" s="141">
        <f>AI113+1</f>
        <v>46636</v>
      </c>
      <c r="AD115" s="141">
        <f t="shared" ref="AD115:AI115" si="412">AC115+1</f>
        <v>46637</v>
      </c>
      <c r="AE115" s="141">
        <f t="shared" si="412"/>
        <v>46638</v>
      </c>
      <c r="AF115" s="141">
        <f t="shared" si="412"/>
        <v>46639</v>
      </c>
      <c r="AG115" s="141">
        <f t="shared" si="412"/>
        <v>46640</v>
      </c>
      <c r="AH115" s="142">
        <f t="shared" si="412"/>
        <v>46641</v>
      </c>
      <c r="AI115" s="143">
        <f t="shared" si="412"/>
        <v>46642</v>
      </c>
      <c r="AJ115" s="68">
        <f t="shared" ref="AJ115" si="413">COUNTIF(AC116:AI116,"★")</f>
        <v>0</v>
      </c>
      <c r="AK115" s="68"/>
      <c r="AL115" s="68" t="str">
        <f>TEXT(AC115,"YYYY-MM")</f>
        <v>2027-09</v>
      </c>
      <c r="AM115" s="69" cm="1">
        <f t="array" ref="AM115">SUMPRODUCT((AC115:AI115&gt;=$N$8)*(AC115:AI115 &lt;= $N$9)*(TEXT(AC115:AI115,"yyyy-mm")=AL115)*(AC116:AI116 = "●"))</f>
        <v>0</v>
      </c>
      <c r="AN115" s="69" cm="1">
        <f t="array" ref="AN115">SUMPRODUCT((AH115:AI115&gt;=$N$8)*(AH115:AI115 &lt;= $N$9)*(TEXT(AH115:AI115,"yyyy-mm")=AL115)*(AH116:AI116 = "▲"))</f>
        <v>0</v>
      </c>
      <c r="AO115" s="69" cm="1">
        <f t="array" ref="AO115">SUMPRODUCT((AC115:AI115&gt;=$N$8)*(AC115:AI115 &lt;= $N$9)*(TEXT(AC115:AI115,"yyyy-mm")=AL115)*(AC116:AI116 = "★"))</f>
        <v>0</v>
      </c>
      <c r="AP115" s="68"/>
      <c r="AQ115" s="19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3"/>
    </row>
    <row r="116" spans="10:55" s="8" customFormat="1" ht="19.5" customHeight="1" thickBot="1" x14ac:dyDescent="0.5">
      <c r="J116" s="86"/>
      <c r="K116" s="135" t="str">
        <f t="shared" ref="K116" si="414">IF(U116&gt;=0.285,"OK","NG")</f>
        <v>NG</v>
      </c>
      <c r="L116" s="136"/>
      <c r="M116" s="144"/>
      <c r="N116" s="144"/>
      <c r="O116" s="144"/>
      <c r="P116" s="144"/>
      <c r="Q116" s="144"/>
      <c r="R116" s="145"/>
      <c r="S116" s="146"/>
      <c r="T116" s="135">
        <f t="shared" ref="T116" si="415">COUNTIF(M116:S116,"●")</f>
        <v>0</v>
      </c>
      <c r="U116" s="147">
        <f t="shared" ref="U116" si="416">IF(COUNTA(M116:S116)=0,-1,IF(OR(COUNTIF(M116:S116,"▲")&gt;6,AND(M115&lt;$N$9,$N$9&lt;S115)),0.285,IF(T115+T116=0,0,T116/(T116+T115))))</f>
        <v>-1</v>
      </c>
      <c r="V116" s="135" t="str">
        <f>TEXT(S115,"YYYY-MM")</f>
        <v>2027-04</v>
      </c>
      <c r="W116" s="140" cm="1">
        <f t="array" ref="W116">IF(V116=V115,0,SUMPRODUCT((M115:S115&gt;=$N$8)*(M115:S115 &lt;= $N$9)*(TEXT(M115:S115,"yyyy-mm")=V116)*(M116:S116 = "●")))</f>
        <v>0</v>
      </c>
      <c r="X116" s="140" cm="1">
        <f t="array" ref="X116">IF(V116=V115,0,SUMPRODUCT((M115:S115&gt;=$N$8)*(M115:S115 &lt;= $N$9)*(TEXT(M115:S115,"yyyy-mm")=V116)*(M116:S116 = "▲")))</f>
        <v>0</v>
      </c>
      <c r="Y116" s="140" cm="1">
        <f t="array" ref="Y116">IF(V116=V115,0,SUMPRODUCT((M115:S115&gt;=$N$8)*(M115:S115 &lt;= $N$9)*(TEXT(M115:S115,"yyyy-mm")=V116)*(M116:S116 = "★")))</f>
        <v>0</v>
      </c>
      <c r="Z116" s="135"/>
      <c r="AA116" s="135" t="str">
        <f t="shared" ref="AA116" si="417">IF(AK116&gt;=0.285,"OK","NG")</f>
        <v>NG</v>
      </c>
      <c r="AB116" s="136"/>
      <c r="AC116" s="144"/>
      <c r="AD116" s="144"/>
      <c r="AE116" s="144"/>
      <c r="AF116" s="144"/>
      <c r="AG116" s="144"/>
      <c r="AH116" s="145"/>
      <c r="AI116" s="146"/>
      <c r="AJ116" s="68">
        <f t="shared" ref="AJ116" si="418">COUNTIF(AC116:AI116,"●")</f>
        <v>0</v>
      </c>
      <c r="AK116" s="70">
        <f t="shared" ref="AK116" si="419">IF(COUNTA(AC116:AI116)=0,-1,IF(OR(COUNTIF(AC116:AI116,"▲")&gt;6,AND(AC115&lt;$N$9,$N$9&lt;AI115)),0.285,IF(AJ115+AJ116=0,0,AJ116/(AJ116+AJ115))))</f>
        <v>-1</v>
      </c>
      <c r="AL116" s="68" t="str">
        <f>TEXT(AI115,"YYYY-MM")</f>
        <v>2027-09</v>
      </c>
      <c r="AM116" s="69" cm="1">
        <f t="array" ref="AM116">IF(AL116=AL115,0,SUMPRODUCT((AC115:AI115&gt;=$N$8)*(AC115:AI115 &lt;= $N$9)*(TEXT(AC115:AI115,"yyyy-mm")=AL116)*(AC116:AI116 = "●")))</f>
        <v>0</v>
      </c>
      <c r="AN116" s="69" cm="1">
        <f t="array" ref="AN116">IF(AL116=AL115,0,SUMPRODUCT((AC115:AI115&gt;=$N$8)*(AC115:AI115 &lt;= $N$9)*(TEXT(AC115:AI115,"yyyy-mm")=AL116)*(AC116:AI116 = "▲")))</f>
        <v>0</v>
      </c>
      <c r="AO116" s="69" cm="1">
        <f t="array" ref="AO116">IF(AL116=AL115,0,SUMPRODUCT((AC115:AI115&gt;=$N$8)*(AC115:AI115 &lt;= $N$9)*(TEXT(AC115:AI115,"yyyy-mm")=AL116)*(AC116:AI116 = "★")))</f>
        <v>0</v>
      </c>
      <c r="AP116" s="68"/>
      <c r="AQ116" s="19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3"/>
    </row>
    <row r="117" spans="10:55" s="8" customFormat="1" ht="19.5" customHeight="1" x14ac:dyDescent="0.45">
      <c r="J117" s="86"/>
      <c r="K117" s="135"/>
      <c r="L117" s="132">
        <v>79</v>
      </c>
      <c r="M117" s="141">
        <f>S115+1</f>
        <v>46496</v>
      </c>
      <c r="N117" s="141">
        <f t="shared" ref="N117:S117" si="420">M117+1</f>
        <v>46497</v>
      </c>
      <c r="O117" s="141">
        <f t="shared" si="420"/>
        <v>46498</v>
      </c>
      <c r="P117" s="141">
        <f t="shared" si="420"/>
        <v>46499</v>
      </c>
      <c r="Q117" s="141">
        <f t="shared" si="420"/>
        <v>46500</v>
      </c>
      <c r="R117" s="142">
        <f t="shared" si="420"/>
        <v>46501</v>
      </c>
      <c r="S117" s="143">
        <f t="shared" si="420"/>
        <v>46502</v>
      </c>
      <c r="T117" s="135">
        <f t="shared" ref="T117" si="421">COUNTIF(M118:S118,"★")</f>
        <v>0</v>
      </c>
      <c r="U117" s="135"/>
      <c r="V117" s="135" t="str">
        <f>TEXT(M117,"YYYY-MM")</f>
        <v>2027-04</v>
      </c>
      <c r="W117" s="140" cm="1">
        <f t="array" ref="W117">SUMPRODUCT((M117:S117&gt;=$N$8)*(M117:S117 &lt;= $N$9)*(TEXT(M117:S117,"yyyy-mm")=V117)*(M118:S118 = "●"))</f>
        <v>0</v>
      </c>
      <c r="X117" s="140" cm="1">
        <f t="array" ref="X117">SUMPRODUCT((R117:S117&gt;=$N$8)*(R117:S117 &lt;= $N$9)*(TEXT(R117:S117,"yyyy-mm")=V117)*(R118:S118 = "▲"))</f>
        <v>0</v>
      </c>
      <c r="Y117" s="140" cm="1">
        <f t="array" ref="Y117">SUMPRODUCT((M117:S117&gt;=$N$8)*(M117:S117 &lt;= $N$9)*(TEXT(M117:S117,"yyyy-mm")=V117)*(M118:S118 = "★"))</f>
        <v>0</v>
      </c>
      <c r="Z117" s="135"/>
      <c r="AA117" s="135"/>
      <c r="AB117" s="132">
        <v>100</v>
      </c>
      <c r="AC117" s="141">
        <f>AI115+1</f>
        <v>46643</v>
      </c>
      <c r="AD117" s="141">
        <f t="shared" ref="AD117:AI117" si="422">AC117+1</f>
        <v>46644</v>
      </c>
      <c r="AE117" s="141">
        <f t="shared" si="422"/>
        <v>46645</v>
      </c>
      <c r="AF117" s="141">
        <f t="shared" si="422"/>
        <v>46646</v>
      </c>
      <c r="AG117" s="141">
        <f t="shared" si="422"/>
        <v>46647</v>
      </c>
      <c r="AH117" s="142">
        <f t="shared" si="422"/>
        <v>46648</v>
      </c>
      <c r="AI117" s="143">
        <f t="shared" si="422"/>
        <v>46649</v>
      </c>
      <c r="AJ117" s="68">
        <f t="shared" ref="AJ117" si="423">COUNTIF(AC118:AI118,"★")</f>
        <v>0</v>
      </c>
      <c r="AK117" s="68"/>
      <c r="AL117" s="68" t="str">
        <f>TEXT(AC117,"YYYY-MM")</f>
        <v>2027-09</v>
      </c>
      <c r="AM117" s="69" cm="1">
        <f t="array" ref="AM117">SUMPRODUCT((AC117:AI117&gt;=$N$8)*(AC117:AI117 &lt;= $N$9)*(TEXT(AC117:AI117,"yyyy-mm")=AL117)*(AC118:AI118 = "●"))</f>
        <v>0</v>
      </c>
      <c r="AN117" s="69" cm="1">
        <f t="array" ref="AN117">SUMPRODUCT((AH117:AI117&gt;=$N$8)*(AH117:AI117 &lt;= $N$9)*(TEXT(AH117:AI117,"yyyy-mm")=AL117)*(AH118:AI118 = "▲"))</f>
        <v>0</v>
      </c>
      <c r="AO117" s="69" cm="1">
        <f t="array" ref="AO117">SUMPRODUCT((AC117:AI117&gt;=$N$8)*(AC117:AI117 &lt;= $N$9)*(TEXT(AC117:AI117,"yyyy-mm")=AL117)*(AC118:AI118 = "★"))</f>
        <v>0</v>
      </c>
      <c r="AP117" s="68"/>
      <c r="AQ117" s="19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3"/>
    </row>
    <row r="118" spans="10:55" s="8" customFormat="1" ht="19.5" customHeight="1" thickBot="1" x14ac:dyDescent="0.5">
      <c r="J118" s="86"/>
      <c r="K118" s="135" t="str">
        <f t="shared" ref="K118" si="424">IF(U118&gt;=0.285,"OK","NG")</f>
        <v>NG</v>
      </c>
      <c r="L118" s="136"/>
      <c r="M118" s="144"/>
      <c r="N118" s="144"/>
      <c r="O118" s="144"/>
      <c r="P118" s="144"/>
      <c r="Q118" s="144"/>
      <c r="R118" s="145"/>
      <c r="S118" s="146"/>
      <c r="T118" s="135">
        <f t="shared" ref="T118" si="425">COUNTIF(M118:S118,"●")</f>
        <v>0</v>
      </c>
      <c r="U118" s="147">
        <f t="shared" ref="U118" si="426">IF(COUNTA(M118:S118)=0,-1,IF(OR(COUNTIF(M118:S118,"▲")&gt;6,AND(M117&lt;$N$9,$N$9&lt;S117)),0.285,IF(T117+T118=0,0,T118/(T118+T117))))</f>
        <v>-1</v>
      </c>
      <c r="V118" s="135" t="str">
        <f>TEXT(S117,"YYYY-MM")</f>
        <v>2027-04</v>
      </c>
      <c r="W118" s="140" cm="1">
        <f t="array" ref="W118">IF(V118=V117,0,SUMPRODUCT((M117:S117&gt;=$N$8)*(M117:S117 &lt;= $N$9)*(TEXT(M117:S117,"yyyy-mm")=V118)*(M118:S118 = "●")))</f>
        <v>0</v>
      </c>
      <c r="X118" s="140" cm="1">
        <f t="array" ref="X118">IF(V118=V117,0,SUMPRODUCT((M117:S117&gt;=$N$8)*(M117:S117 &lt;= $N$9)*(TEXT(M117:S117,"yyyy-mm")=V118)*(M118:S118 = "▲")))</f>
        <v>0</v>
      </c>
      <c r="Y118" s="140" cm="1">
        <f t="array" ref="Y118">IF(V118=V117,0,SUMPRODUCT((M117:S117&gt;=$N$8)*(M117:S117 &lt;= $N$9)*(TEXT(M117:S117,"yyyy-mm")=V118)*(M118:S118 = "★")))</f>
        <v>0</v>
      </c>
      <c r="Z118" s="135"/>
      <c r="AA118" s="135" t="str">
        <f t="shared" ref="AA118" si="427">IF(AK118&gt;=0.285,"OK","NG")</f>
        <v>NG</v>
      </c>
      <c r="AB118" s="136"/>
      <c r="AC118" s="144"/>
      <c r="AD118" s="144"/>
      <c r="AE118" s="144"/>
      <c r="AF118" s="144"/>
      <c r="AG118" s="144"/>
      <c r="AH118" s="145"/>
      <c r="AI118" s="146"/>
      <c r="AJ118" s="68">
        <f t="shared" ref="AJ118" si="428">COUNTIF(AC118:AI118,"●")</f>
        <v>0</v>
      </c>
      <c r="AK118" s="70">
        <f t="shared" ref="AK118" si="429">IF(COUNTA(AC118:AI118)=0,-1,IF(OR(COUNTIF(AC118:AI118,"▲")&gt;6,AND(AC117&lt;$N$9,$N$9&lt;AI117)),0.285,IF(AJ117+AJ118=0,0,AJ118/(AJ118+AJ117))))</f>
        <v>-1</v>
      </c>
      <c r="AL118" s="68" t="str">
        <f>TEXT(AI117,"YYYY-MM")</f>
        <v>2027-09</v>
      </c>
      <c r="AM118" s="69" cm="1">
        <f t="array" ref="AM118">IF(AL118=AL117,0,SUMPRODUCT((AC117:AI117&gt;=$N$8)*(AC117:AI117 &lt;= $N$9)*(TEXT(AC117:AI117,"yyyy-mm")=AL118)*(AC118:AI118 = "●")))</f>
        <v>0</v>
      </c>
      <c r="AN118" s="69" cm="1">
        <f t="array" ref="AN118">IF(AL118=AL117,0,SUMPRODUCT((AC117:AI117&gt;=$N$8)*(AC117:AI117 &lt;= $N$9)*(TEXT(AC117:AI117,"yyyy-mm")=AL118)*(AC118:AI118 = "▲")))</f>
        <v>0</v>
      </c>
      <c r="AO118" s="69" cm="1">
        <f t="array" ref="AO118">IF(AL118=AL117,0,SUMPRODUCT((AC117:AI117&gt;=$N$8)*(AC117:AI117 &lt;= $N$9)*(TEXT(AC117:AI117,"yyyy-mm")=AL118)*(AC118:AI118 = "★")))</f>
        <v>0</v>
      </c>
      <c r="AP118" s="68"/>
      <c r="AQ118" s="19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3"/>
    </row>
    <row r="119" spans="10:55" s="8" customFormat="1" ht="19.5" customHeight="1" x14ac:dyDescent="0.45">
      <c r="J119" s="86"/>
      <c r="K119" s="135"/>
      <c r="L119" s="132">
        <v>80</v>
      </c>
      <c r="M119" s="141">
        <f>S117+1</f>
        <v>46503</v>
      </c>
      <c r="N119" s="141">
        <f t="shared" ref="N119:S119" si="430">M119+1</f>
        <v>46504</v>
      </c>
      <c r="O119" s="141">
        <f t="shared" si="430"/>
        <v>46505</v>
      </c>
      <c r="P119" s="141">
        <f t="shared" si="430"/>
        <v>46506</v>
      </c>
      <c r="Q119" s="141">
        <f t="shared" si="430"/>
        <v>46507</v>
      </c>
      <c r="R119" s="142">
        <f t="shared" si="430"/>
        <v>46508</v>
      </c>
      <c r="S119" s="143">
        <f t="shared" si="430"/>
        <v>46509</v>
      </c>
      <c r="T119" s="135">
        <f t="shared" ref="T119" si="431">COUNTIF(M120:S120,"★")</f>
        <v>0</v>
      </c>
      <c r="U119" s="135"/>
      <c r="V119" s="135" t="str">
        <f>TEXT(M119,"YYYY-MM")</f>
        <v>2027-04</v>
      </c>
      <c r="W119" s="140" cm="1">
        <f t="array" ref="W119">SUMPRODUCT((M119:S119&gt;=$N$8)*(M119:S119 &lt;= $N$9)*(TEXT(M119:S119,"yyyy-mm")=V119)*(M120:S120 = "●"))</f>
        <v>0</v>
      </c>
      <c r="X119" s="140" cm="1">
        <f t="array" ref="X119">SUMPRODUCT((R119:S119&gt;=$N$8)*(R119:S119 &lt;= $N$9)*(TEXT(R119:S119,"yyyy-mm")=V119)*(R120:S120 = "▲"))</f>
        <v>0</v>
      </c>
      <c r="Y119" s="140" cm="1">
        <f t="array" ref="Y119">SUMPRODUCT((M119:S119&gt;=$N$8)*(M119:S119 &lt;= $N$9)*(TEXT(M119:S119,"yyyy-mm")=V119)*(M120:S120 = "★"))</f>
        <v>0</v>
      </c>
      <c r="Z119" s="135"/>
      <c r="AA119" s="135"/>
      <c r="AB119" s="132">
        <v>101</v>
      </c>
      <c r="AC119" s="141">
        <f>AI117+1</f>
        <v>46650</v>
      </c>
      <c r="AD119" s="141">
        <f t="shared" ref="AD119:AI119" si="432">AC119+1</f>
        <v>46651</v>
      </c>
      <c r="AE119" s="141">
        <f t="shared" si="432"/>
        <v>46652</v>
      </c>
      <c r="AF119" s="141">
        <f t="shared" si="432"/>
        <v>46653</v>
      </c>
      <c r="AG119" s="141">
        <f t="shared" si="432"/>
        <v>46654</v>
      </c>
      <c r="AH119" s="142">
        <f t="shared" si="432"/>
        <v>46655</v>
      </c>
      <c r="AI119" s="143">
        <f t="shared" si="432"/>
        <v>46656</v>
      </c>
      <c r="AJ119" s="68">
        <f t="shared" ref="AJ119" si="433">COUNTIF(AC120:AI120,"★")</f>
        <v>0</v>
      </c>
      <c r="AK119" s="68"/>
      <c r="AL119" s="68" t="str">
        <f>TEXT(AC119,"YYYY-MM")</f>
        <v>2027-09</v>
      </c>
      <c r="AM119" s="69" cm="1">
        <f t="array" ref="AM119">SUMPRODUCT((AC119:AI119&gt;=$N$8)*(AC119:AI119 &lt;= $N$9)*(TEXT(AC119:AI119,"yyyy-mm")=AL119)*(AC120:AI120 = "●"))</f>
        <v>0</v>
      </c>
      <c r="AN119" s="69" cm="1">
        <f t="array" ref="AN119">SUMPRODUCT((AH119:AI119&gt;=$N$8)*(AH119:AI119 &lt;= $N$9)*(TEXT(AH119:AI119,"yyyy-mm")=AL119)*(AH120:AI120 = "▲"))</f>
        <v>0</v>
      </c>
      <c r="AO119" s="69" cm="1">
        <f t="array" ref="AO119">SUMPRODUCT((AC119:AI119&gt;=$N$8)*(AC119:AI119 &lt;= $N$9)*(TEXT(AC119:AI119,"yyyy-mm")=AL119)*(AC120:AI120 = "★"))</f>
        <v>0</v>
      </c>
      <c r="AP119" s="68"/>
      <c r="AQ119" s="19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3"/>
    </row>
    <row r="120" spans="10:55" s="8" customFormat="1" ht="19.5" customHeight="1" thickBot="1" x14ac:dyDescent="0.5">
      <c r="J120" s="86"/>
      <c r="K120" s="135" t="str">
        <f t="shared" ref="K120" si="434">IF(U120&gt;=0.285,"OK","NG")</f>
        <v>NG</v>
      </c>
      <c r="L120" s="136"/>
      <c r="M120" s="144"/>
      <c r="N120" s="144"/>
      <c r="O120" s="144"/>
      <c r="P120" s="144"/>
      <c r="Q120" s="144"/>
      <c r="R120" s="145"/>
      <c r="S120" s="146"/>
      <c r="T120" s="135">
        <f t="shared" ref="T120" si="435">COUNTIF(M120:S120,"●")</f>
        <v>0</v>
      </c>
      <c r="U120" s="147">
        <f t="shared" ref="U120" si="436">IF(COUNTA(M120:S120)=0,-1,IF(OR(COUNTIF(M120:S120,"▲")&gt;6,AND(M119&lt;$N$9,$N$9&lt;S119)),0.285,IF(T119+T120=0,0,T120/(T120+T119))))</f>
        <v>-1</v>
      </c>
      <c r="V120" s="135" t="str">
        <f>TEXT(S119,"YYYY-MM")</f>
        <v>2027-05</v>
      </c>
      <c r="W120" s="140" cm="1">
        <f t="array" ref="W120">IF(V120=V119,0,SUMPRODUCT((M119:S119&gt;=$N$8)*(M119:S119 &lt;= $N$9)*(TEXT(M119:S119,"yyyy-mm")=V120)*(M120:S120 = "●")))</f>
        <v>0</v>
      </c>
      <c r="X120" s="140" cm="1">
        <f t="array" ref="X120">IF(V120=V119,0,SUMPRODUCT((M119:S119&gt;=$N$8)*(M119:S119 &lt;= $N$9)*(TEXT(M119:S119,"yyyy-mm")=V120)*(M120:S120 = "▲")))</f>
        <v>0</v>
      </c>
      <c r="Y120" s="140" cm="1">
        <f t="array" ref="Y120">IF(V120=V119,0,SUMPRODUCT((M119:S119&gt;=$N$8)*(M119:S119 &lt;= $N$9)*(TEXT(M119:S119,"yyyy-mm")=V120)*(M120:S120 = "★")))</f>
        <v>0</v>
      </c>
      <c r="Z120" s="135"/>
      <c r="AA120" s="135" t="str">
        <f t="shared" ref="AA120" si="437">IF(AK120&gt;=0.285,"OK","NG")</f>
        <v>NG</v>
      </c>
      <c r="AB120" s="136"/>
      <c r="AC120" s="144"/>
      <c r="AD120" s="144"/>
      <c r="AE120" s="144"/>
      <c r="AF120" s="144"/>
      <c r="AG120" s="144"/>
      <c r="AH120" s="145"/>
      <c r="AI120" s="146"/>
      <c r="AJ120" s="68">
        <f t="shared" ref="AJ120" si="438">COUNTIF(AC120:AI120,"●")</f>
        <v>0</v>
      </c>
      <c r="AK120" s="70">
        <f t="shared" ref="AK120" si="439">IF(COUNTA(AC120:AI120)=0,-1,IF(OR(COUNTIF(AC120:AI120,"▲")&gt;6,AND(AC119&lt;$N$9,$N$9&lt;AI119)),0.285,IF(AJ119+AJ120=0,0,AJ120/(AJ120+AJ119))))</f>
        <v>-1</v>
      </c>
      <c r="AL120" s="68" t="str">
        <f>TEXT(AI119,"YYYY-MM")</f>
        <v>2027-09</v>
      </c>
      <c r="AM120" s="69" cm="1">
        <f t="array" ref="AM120">IF(AL120=AL119,0,SUMPRODUCT((AC119:AI119&gt;=$N$8)*(AC119:AI119 &lt;= $N$9)*(TEXT(AC119:AI119,"yyyy-mm")=AL120)*(AC120:AI120 = "●")))</f>
        <v>0</v>
      </c>
      <c r="AN120" s="69" cm="1">
        <f t="array" ref="AN120">IF(AL120=AL119,0,SUMPRODUCT((AC119:AI119&gt;=$N$8)*(AC119:AI119 &lt;= $N$9)*(TEXT(AC119:AI119,"yyyy-mm")=AL120)*(AC120:AI120 = "▲")))</f>
        <v>0</v>
      </c>
      <c r="AO120" s="69" cm="1">
        <f t="array" ref="AO120">IF(AL120=AL119,0,SUMPRODUCT((AC119:AI119&gt;=$N$8)*(AC119:AI119 &lt;= $N$9)*(TEXT(AC119:AI119,"yyyy-mm")=AL120)*(AC120:AI120 = "★")))</f>
        <v>0</v>
      </c>
      <c r="AP120" s="68"/>
      <c r="AQ120" s="19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3"/>
    </row>
    <row r="121" spans="10:55" s="8" customFormat="1" ht="19.5" customHeight="1" x14ac:dyDescent="0.45">
      <c r="J121" s="86"/>
      <c r="K121" s="135"/>
      <c r="L121" s="132">
        <v>81</v>
      </c>
      <c r="M121" s="141">
        <f>S119+1</f>
        <v>46510</v>
      </c>
      <c r="N121" s="141">
        <f t="shared" ref="N121:S121" si="440">M121+1</f>
        <v>46511</v>
      </c>
      <c r="O121" s="141">
        <f t="shared" si="440"/>
        <v>46512</v>
      </c>
      <c r="P121" s="141">
        <f t="shared" si="440"/>
        <v>46513</v>
      </c>
      <c r="Q121" s="141">
        <f t="shared" si="440"/>
        <v>46514</v>
      </c>
      <c r="R121" s="142">
        <f t="shared" si="440"/>
        <v>46515</v>
      </c>
      <c r="S121" s="143">
        <f t="shared" si="440"/>
        <v>46516</v>
      </c>
      <c r="T121" s="135">
        <f t="shared" ref="T121" si="441">COUNTIF(M122:S122,"★")</f>
        <v>0</v>
      </c>
      <c r="U121" s="135"/>
      <c r="V121" s="135" t="str">
        <f>TEXT(M121,"YYYY-MM")</f>
        <v>2027-05</v>
      </c>
      <c r="W121" s="140" cm="1">
        <f t="array" ref="W121">SUMPRODUCT((M121:S121&gt;=$N$8)*(M121:S121 &lt;= $N$9)*(TEXT(M121:S121,"yyyy-mm")=V121)*(M122:S122 = "●"))</f>
        <v>0</v>
      </c>
      <c r="X121" s="140" cm="1">
        <f t="array" ref="X121">SUMPRODUCT((R121:S121&gt;=$N$8)*(R121:S121 &lt;= $N$9)*(TEXT(R121:S121,"yyyy-mm")=V121)*(R122:S122 = "▲"))</f>
        <v>0</v>
      </c>
      <c r="Y121" s="140" cm="1">
        <f t="array" ref="Y121">SUMPRODUCT((M121:S121&gt;=$N$8)*(M121:S121 &lt;= $N$9)*(TEXT(M121:S121,"yyyy-mm")=V121)*(M122:S122 = "★"))</f>
        <v>0</v>
      </c>
      <c r="Z121" s="135"/>
      <c r="AA121" s="135"/>
      <c r="AB121" s="132">
        <v>102</v>
      </c>
      <c r="AC121" s="141">
        <f>AI119+1</f>
        <v>46657</v>
      </c>
      <c r="AD121" s="141">
        <f t="shared" ref="AD121:AI121" si="442">AC121+1</f>
        <v>46658</v>
      </c>
      <c r="AE121" s="141">
        <f t="shared" si="442"/>
        <v>46659</v>
      </c>
      <c r="AF121" s="141">
        <f t="shared" si="442"/>
        <v>46660</v>
      </c>
      <c r="AG121" s="141">
        <f t="shared" si="442"/>
        <v>46661</v>
      </c>
      <c r="AH121" s="142">
        <f t="shared" si="442"/>
        <v>46662</v>
      </c>
      <c r="AI121" s="143">
        <f t="shared" si="442"/>
        <v>46663</v>
      </c>
      <c r="AJ121" s="68">
        <f t="shared" ref="AJ121" si="443">COUNTIF(AC122:AI122,"★")</f>
        <v>0</v>
      </c>
      <c r="AK121" s="68"/>
      <c r="AL121" s="68" t="str">
        <f>TEXT(AC121,"YYYY-MM")</f>
        <v>2027-09</v>
      </c>
      <c r="AM121" s="69" cm="1">
        <f t="array" ref="AM121">SUMPRODUCT((AC121:AI121&gt;=$N$8)*(AC121:AI121 &lt;= $N$9)*(TEXT(AC121:AI121,"yyyy-mm")=AL121)*(AC122:AI122 = "●"))</f>
        <v>0</v>
      </c>
      <c r="AN121" s="69" cm="1">
        <f t="array" ref="AN121">SUMPRODUCT((AH121:AI121&gt;=$N$8)*(AH121:AI121 &lt;= $N$9)*(TEXT(AH121:AI121,"yyyy-mm")=AL121)*(AH122:AI122 = "▲"))</f>
        <v>0</v>
      </c>
      <c r="AO121" s="69" cm="1">
        <f t="array" ref="AO121">SUMPRODUCT((AC121:AI121&gt;=$N$8)*(AC121:AI121 &lt;= $N$9)*(TEXT(AC121:AI121,"yyyy-mm")=AL121)*(AC122:AI122 = "★"))</f>
        <v>0</v>
      </c>
      <c r="AP121" s="68"/>
      <c r="AQ121" s="19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3"/>
    </row>
    <row r="122" spans="10:55" s="8" customFormat="1" ht="19.5" customHeight="1" thickBot="1" x14ac:dyDescent="0.5">
      <c r="J122" s="86"/>
      <c r="K122" s="135" t="str">
        <f t="shared" ref="K122" si="444">IF(U122&gt;=0.285,"OK","NG")</f>
        <v>NG</v>
      </c>
      <c r="L122" s="136"/>
      <c r="M122" s="144"/>
      <c r="N122" s="144"/>
      <c r="O122" s="144"/>
      <c r="P122" s="144"/>
      <c r="Q122" s="144"/>
      <c r="R122" s="145"/>
      <c r="S122" s="146"/>
      <c r="T122" s="135">
        <f t="shared" ref="T122" si="445">COUNTIF(M122:S122,"●")</f>
        <v>0</v>
      </c>
      <c r="U122" s="147">
        <f t="shared" ref="U122" si="446">IF(COUNTA(M122:S122)=0,-1,IF(OR(COUNTIF(M122:S122,"▲")&gt;6,AND(M121&lt;$N$9,$N$9&lt;S121)),0.285,IF(T121+T122=0,0,T122/(T122+T121))))</f>
        <v>-1</v>
      </c>
      <c r="V122" s="135" t="str">
        <f>TEXT(S121,"YYYY-MM")</f>
        <v>2027-05</v>
      </c>
      <c r="W122" s="140" cm="1">
        <f t="array" ref="W122">IF(V122=V121,0,SUMPRODUCT((M121:S121&gt;=$N$8)*(M121:S121 &lt;= $N$9)*(TEXT(M121:S121,"yyyy-mm")=V122)*(M122:S122 = "●")))</f>
        <v>0</v>
      </c>
      <c r="X122" s="140" cm="1">
        <f t="array" ref="X122">IF(V122=V121,0,SUMPRODUCT((M121:S121&gt;=$N$8)*(M121:S121 &lt;= $N$9)*(TEXT(M121:S121,"yyyy-mm")=V122)*(M122:S122 = "▲")))</f>
        <v>0</v>
      </c>
      <c r="Y122" s="140" cm="1">
        <f t="array" ref="Y122">IF(V122=V121,0,SUMPRODUCT((M121:S121&gt;=$N$8)*(M121:S121 &lt;= $N$9)*(TEXT(M121:S121,"yyyy-mm")=V122)*(M122:S122 = "★")))</f>
        <v>0</v>
      </c>
      <c r="Z122" s="135"/>
      <c r="AA122" s="135" t="str">
        <f t="shared" ref="AA122" si="447">IF(AK122&gt;=0.285,"OK","NG")</f>
        <v>NG</v>
      </c>
      <c r="AB122" s="136"/>
      <c r="AC122" s="144"/>
      <c r="AD122" s="144"/>
      <c r="AE122" s="144"/>
      <c r="AF122" s="144"/>
      <c r="AG122" s="144"/>
      <c r="AH122" s="145"/>
      <c r="AI122" s="146"/>
      <c r="AJ122" s="68">
        <f t="shared" ref="AJ122" si="448">COUNTIF(AC122:AI122,"●")</f>
        <v>0</v>
      </c>
      <c r="AK122" s="70">
        <f t="shared" ref="AK122" si="449">IF(COUNTA(AC122:AI122)=0,-1,IF(OR(COUNTIF(AC122:AI122,"▲")&gt;6,AND(AC121&lt;$N$9,$N$9&lt;AI121)),0.285,IF(AJ121+AJ122=0,0,AJ122/(AJ122+AJ121))))</f>
        <v>-1</v>
      </c>
      <c r="AL122" s="68" t="str">
        <f>TEXT(AI121,"YYYY-MM")</f>
        <v>2027-10</v>
      </c>
      <c r="AM122" s="69" cm="1">
        <f t="array" ref="AM122">IF(AL122=AL121,0,SUMPRODUCT((AC121:AI121&gt;=$N$8)*(AC121:AI121 &lt;= $N$9)*(TEXT(AC121:AI121,"yyyy-mm")=AL122)*(AC122:AI122 = "●")))</f>
        <v>0</v>
      </c>
      <c r="AN122" s="69" cm="1">
        <f t="array" ref="AN122">IF(AL122=AL121,0,SUMPRODUCT((AC121:AI121&gt;=$N$8)*(AC121:AI121 &lt;= $N$9)*(TEXT(AC121:AI121,"yyyy-mm")=AL122)*(AC122:AI122 = "▲")))</f>
        <v>0</v>
      </c>
      <c r="AO122" s="69" cm="1">
        <f t="array" ref="AO122">IF(AL122=AL121,0,SUMPRODUCT((AC121:AI121&gt;=$N$8)*(AC121:AI121 &lt;= $N$9)*(TEXT(AC121:AI121,"yyyy-mm")=AL122)*(AC122:AI122 = "★")))</f>
        <v>0</v>
      </c>
      <c r="AP122" s="68"/>
      <c r="AQ122" s="19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3"/>
    </row>
    <row r="123" spans="10:55" s="8" customFormat="1" ht="19.5" customHeight="1" x14ac:dyDescent="0.45">
      <c r="J123" s="86"/>
      <c r="K123" s="135"/>
      <c r="L123" s="132">
        <v>82</v>
      </c>
      <c r="M123" s="141">
        <f>S121+1</f>
        <v>46517</v>
      </c>
      <c r="N123" s="141">
        <f t="shared" ref="N123:S123" si="450">M123+1</f>
        <v>46518</v>
      </c>
      <c r="O123" s="141">
        <f t="shared" si="450"/>
        <v>46519</v>
      </c>
      <c r="P123" s="141">
        <f t="shared" si="450"/>
        <v>46520</v>
      </c>
      <c r="Q123" s="141">
        <f t="shared" si="450"/>
        <v>46521</v>
      </c>
      <c r="R123" s="142">
        <f t="shared" si="450"/>
        <v>46522</v>
      </c>
      <c r="S123" s="143">
        <f t="shared" si="450"/>
        <v>46523</v>
      </c>
      <c r="T123" s="135">
        <f t="shared" ref="T123" si="451">COUNTIF(M124:S124,"★")</f>
        <v>0</v>
      </c>
      <c r="U123" s="135"/>
      <c r="V123" s="135" t="str">
        <f>TEXT(M123,"YYYY-MM")</f>
        <v>2027-05</v>
      </c>
      <c r="W123" s="140" cm="1">
        <f t="array" ref="W123">SUMPRODUCT((M123:S123&gt;=$N$8)*(M123:S123 &lt;= $N$9)*(TEXT(M123:S123,"yyyy-mm")=V123)*(M124:S124 = "●"))</f>
        <v>0</v>
      </c>
      <c r="X123" s="140" cm="1">
        <f t="array" ref="X123">SUMPRODUCT((R123:S123&gt;=$N$8)*(R123:S123 &lt;= $N$9)*(TEXT(R123:S123,"yyyy-mm")=V123)*(R124:S124 = "▲"))</f>
        <v>0</v>
      </c>
      <c r="Y123" s="140" cm="1">
        <f t="array" ref="Y123">SUMPRODUCT((M123:S123&gt;=$N$8)*(M123:S123 &lt;= $N$9)*(TEXT(M123:S123,"yyyy-mm")=V123)*(M124:S124 = "★"))</f>
        <v>0</v>
      </c>
      <c r="Z123" s="135"/>
      <c r="AA123" s="135"/>
      <c r="AB123" s="132">
        <v>103</v>
      </c>
      <c r="AC123" s="141">
        <f>AI121+1</f>
        <v>46664</v>
      </c>
      <c r="AD123" s="141">
        <f t="shared" ref="AD123:AI123" si="452">AC123+1</f>
        <v>46665</v>
      </c>
      <c r="AE123" s="141">
        <f t="shared" si="452"/>
        <v>46666</v>
      </c>
      <c r="AF123" s="141">
        <f t="shared" si="452"/>
        <v>46667</v>
      </c>
      <c r="AG123" s="141">
        <f t="shared" si="452"/>
        <v>46668</v>
      </c>
      <c r="AH123" s="142">
        <f t="shared" si="452"/>
        <v>46669</v>
      </c>
      <c r="AI123" s="143">
        <f t="shared" si="452"/>
        <v>46670</v>
      </c>
      <c r="AJ123" s="68">
        <f t="shared" ref="AJ123" si="453">COUNTIF(AC124:AI124,"★")</f>
        <v>0</v>
      </c>
      <c r="AK123" s="68"/>
      <c r="AL123" s="68" t="str">
        <f>TEXT(AC123,"YYYY-MM")</f>
        <v>2027-10</v>
      </c>
      <c r="AM123" s="69" cm="1">
        <f t="array" ref="AM123">SUMPRODUCT((AC123:AI123&gt;=$N$8)*(AC123:AI123 &lt;= $N$9)*(TEXT(AC123:AI123,"yyyy-mm")=AL123)*(AC124:AI124 = "●"))</f>
        <v>0</v>
      </c>
      <c r="AN123" s="69" cm="1">
        <f t="array" ref="AN123">SUMPRODUCT((AH123:AI123&gt;=$N$8)*(AH123:AI123 &lt;= $N$9)*(TEXT(AH123:AI123,"yyyy-mm")=AL123)*(AH124:AI124 = "▲"))</f>
        <v>0</v>
      </c>
      <c r="AO123" s="69" cm="1">
        <f t="array" ref="AO123">SUMPRODUCT((AC123:AI123&gt;=$N$8)*(AC123:AI123 &lt;= $N$9)*(TEXT(AC123:AI123,"yyyy-mm")=AL123)*(AC124:AI124 = "★"))</f>
        <v>0</v>
      </c>
      <c r="AP123" s="68"/>
      <c r="AQ123" s="19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3"/>
    </row>
    <row r="124" spans="10:55" s="8" customFormat="1" ht="19.5" customHeight="1" thickBot="1" x14ac:dyDescent="0.5">
      <c r="J124" s="86"/>
      <c r="K124" s="135" t="str">
        <f t="shared" ref="K124" si="454">IF(U124&gt;=0.285,"OK","NG")</f>
        <v>NG</v>
      </c>
      <c r="L124" s="136"/>
      <c r="M124" s="144"/>
      <c r="N124" s="144"/>
      <c r="O124" s="144"/>
      <c r="P124" s="144"/>
      <c r="Q124" s="144"/>
      <c r="R124" s="145"/>
      <c r="S124" s="146"/>
      <c r="T124" s="135">
        <f t="shared" ref="T124" si="455">COUNTIF(M124:S124,"●")</f>
        <v>0</v>
      </c>
      <c r="U124" s="147">
        <f t="shared" ref="U124" si="456">IF(COUNTA(M124:S124)=0,-1,IF(OR(COUNTIF(M124:S124,"▲")&gt;6,AND(M123&lt;$N$9,$N$9&lt;S123)),0.285,IF(T123+T124=0,0,T124/(T124+T123))))</f>
        <v>-1</v>
      </c>
      <c r="V124" s="135" t="str">
        <f>TEXT(S123,"YYYY-MM")</f>
        <v>2027-05</v>
      </c>
      <c r="W124" s="140" cm="1">
        <f t="array" ref="W124">IF(V124=V123,0,SUMPRODUCT((M123:S123&gt;=$N$8)*(M123:S123 &lt;= $N$9)*(TEXT(M123:S123,"yyyy-mm")=V124)*(M124:S124 = "●")))</f>
        <v>0</v>
      </c>
      <c r="X124" s="140" cm="1">
        <f t="array" ref="X124">IF(V124=V123,0,SUMPRODUCT((M123:S123&gt;=$N$8)*(M123:S123 &lt;= $N$9)*(TEXT(M123:S123,"yyyy-mm")=V124)*(M124:S124 = "▲")))</f>
        <v>0</v>
      </c>
      <c r="Y124" s="140" cm="1">
        <f t="array" ref="Y124">IF(V124=V123,0,SUMPRODUCT((M123:S123&gt;=$N$8)*(M123:S123 &lt;= $N$9)*(TEXT(M123:S123,"yyyy-mm")=V124)*(M124:S124 = "★")))</f>
        <v>0</v>
      </c>
      <c r="Z124" s="135"/>
      <c r="AA124" s="135" t="str">
        <f t="shared" ref="AA124" si="457">IF(AK124&gt;=0.285,"OK","NG")</f>
        <v>NG</v>
      </c>
      <c r="AB124" s="136"/>
      <c r="AC124" s="144"/>
      <c r="AD124" s="144"/>
      <c r="AE124" s="144"/>
      <c r="AF124" s="144"/>
      <c r="AG124" s="144"/>
      <c r="AH124" s="145"/>
      <c r="AI124" s="146"/>
      <c r="AJ124" s="68">
        <f t="shared" ref="AJ124" si="458">COUNTIF(AC124:AI124,"●")</f>
        <v>0</v>
      </c>
      <c r="AK124" s="70">
        <f t="shared" ref="AK124" si="459">IF(COUNTA(AC124:AI124)=0,-1,IF(OR(COUNTIF(AC124:AI124,"▲")&gt;6,AND(AC123&lt;$N$9,$N$9&lt;AI123)),0.285,IF(AJ123+AJ124=0,0,AJ124/(AJ124+AJ123))))</f>
        <v>-1</v>
      </c>
      <c r="AL124" s="68" t="str">
        <f>TEXT(AI123,"YYYY-MM")</f>
        <v>2027-10</v>
      </c>
      <c r="AM124" s="69" cm="1">
        <f t="array" ref="AM124">IF(AL124=AL123,0,SUMPRODUCT((AC123:AI123&gt;=$N$8)*(AC123:AI123 &lt;= $N$9)*(TEXT(AC123:AI123,"yyyy-mm")=AL124)*(AC124:AI124 = "●")))</f>
        <v>0</v>
      </c>
      <c r="AN124" s="69" cm="1">
        <f t="array" ref="AN124">IF(AL124=AL123,0,SUMPRODUCT((AC123:AI123&gt;=$N$8)*(AC123:AI123 &lt;= $N$9)*(TEXT(AC123:AI123,"yyyy-mm")=AL124)*(AC124:AI124 = "▲")))</f>
        <v>0</v>
      </c>
      <c r="AO124" s="69" cm="1">
        <f t="array" ref="AO124">IF(AL124=AL123,0,SUMPRODUCT((AC123:AI123&gt;=$N$8)*(AC123:AI123 &lt;= $N$9)*(TEXT(AC123:AI123,"yyyy-mm")=AL124)*(AC124:AI124 = "★")))</f>
        <v>0</v>
      </c>
      <c r="AP124" s="68"/>
      <c r="AQ124" s="19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3"/>
    </row>
    <row r="125" spans="10:55" s="8" customFormat="1" ht="19.5" customHeight="1" x14ac:dyDescent="0.45">
      <c r="J125" s="86"/>
      <c r="K125" s="135"/>
      <c r="L125" s="132">
        <v>83</v>
      </c>
      <c r="M125" s="141">
        <f>S123+1</f>
        <v>46524</v>
      </c>
      <c r="N125" s="141">
        <f t="shared" ref="N125:S125" si="460">M125+1</f>
        <v>46525</v>
      </c>
      <c r="O125" s="141">
        <f t="shared" si="460"/>
        <v>46526</v>
      </c>
      <c r="P125" s="141">
        <f t="shared" si="460"/>
        <v>46527</v>
      </c>
      <c r="Q125" s="141">
        <f t="shared" si="460"/>
        <v>46528</v>
      </c>
      <c r="R125" s="142">
        <f t="shared" si="460"/>
        <v>46529</v>
      </c>
      <c r="S125" s="143">
        <f t="shared" si="460"/>
        <v>46530</v>
      </c>
      <c r="T125" s="135">
        <f t="shared" ref="T125" si="461">COUNTIF(M126:S126,"★")</f>
        <v>0</v>
      </c>
      <c r="U125" s="135"/>
      <c r="V125" s="135" t="str">
        <f>TEXT(M125,"YYYY-MM")</f>
        <v>2027-05</v>
      </c>
      <c r="W125" s="140" cm="1">
        <f t="array" ref="W125">SUMPRODUCT((M125:S125&gt;=$N$8)*(M125:S125 &lt;= $N$9)*(TEXT(M125:S125,"yyyy-mm")=V125)*(M126:S126 = "●"))</f>
        <v>0</v>
      </c>
      <c r="X125" s="140" cm="1">
        <f t="array" ref="X125">SUMPRODUCT((R125:S125&gt;=$N$8)*(R125:S125 &lt;= $N$9)*(TEXT(R125:S125,"yyyy-mm")=V125)*(R126:S126 = "▲"))</f>
        <v>0</v>
      </c>
      <c r="Y125" s="140" cm="1">
        <f t="array" ref="Y125">SUMPRODUCT((M125:S125&gt;=$N$8)*(M125:S125 &lt;= $N$9)*(TEXT(M125:S125,"yyyy-mm")=V125)*(M126:S126 = "★"))</f>
        <v>0</v>
      </c>
      <c r="Z125" s="135"/>
      <c r="AA125" s="135"/>
      <c r="AB125" s="132">
        <v>104</v>
      </c>
      <c r="AC125" s="141">
        <f>AI123+1</f>
        <v>46671</v>
      </c>
      <c r="AD125" s="141">
        <f t="shared" ref="AD125:AI125" si="462">AC125+1</f>
        <v>46672</v>
      </c>
      <c r="AE125" s="141">
        <f t="shared" si="462"/>
        <v>46673</v>
      </c>
      <c r="AF125" s="141">
        <f t="shared" si="462"/>
        <v>46674</v>
      </c>
      <c r="AG125" s="141">
        <f t="shared" si="462"/>
        <v>46675</v>
      </c>
      <c r="AH125" s="142">
        <f t="shared" si="462"/>
        <v>46676</v>
      </c>
      <c r="AI125" s="143">
        <f t="shared" si="462"/>
        <v>46677</v>
      </c>
      <c r="AJ125" s="68">
        <f t="shared" ref="AJ125" si="463">COUNTIF(AC126:AI126,"★")</f>
        <v>0</v>
      </c>
      <c r="AK125" s="68"/>
      <c r="AL125" s="68" t="str">
        <f>TEXT(AC125,"YYYY-MM")</f>
        <v>2027-10</v>
      </c>
      <c r="AM125" s="69" cm="1">
        <f t="array" ref="AM125">SUMPRODUCT((AC125:AI125&gt;=$N$8)*(AC125:AI125 &lt;= $N$9)*(TEXT(AC125:AI125,"yyyy-mm")=AL125)*(AC126:AI126 = "●"))</f>
        <v>0</v>
      </c>
      <c r="AN125" s="69" cm="1">
        <f t="array" ref="AN125">SUMPRODUCT((AH125:AI125&gt;=$N$8)*(AH125:AI125 &lt;= $N$9)*(TEXT(AH125:AI125,"yyyy-mm")=AL125)*(AH126:AI126 = "▲"))</f>
        <v>0</v>
      </c>
      <c r="AO125" s="69" cm="1">
        <f t="array" ref="AO125">SUMPRODUCT((AC125:AI125&gt;=$N$8)*(AC125:AI125 &lt;= $N$9)*(TEXT(AC125:AI125,"yyyy-mm")=AL125)*(AC126:AI126 = "★"))</f>
        <v>0</v>
      </c>
      <c r="AP125" s="68"/>
      <c r="AQ125" s="19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3"/>
    </row>
    <row r="126" spans="10:55" s="8" customFormat="1" ht="19.5" customHeight="1" thickBot="1" x14ac:dyDescent="0.5">
      <c r="J126" s="86"/>
      <c r="K126" s="135" t="str">
        <f t="shared" ref="K126" si="464">IF(U126&gt;=0.285,"OK","NG")</f>
        <v>NG</v>
      </c>
      <c r="L126" s="136"/>
      <c r="M126" s="144"/>
      <c r="N126" s="144"/>
      <c r="O126" s="144"/>
      <c r="P126" s="144"/>
      <c r="Q126" s="144"/>
      <c r="R126" s="145"/>
      <c r="S126" s="146"/>
      <c r="T126" s="135">
        <f t="shared" ref="T126" si="465">COUNTIF(M126:S126,"●")</f>
        <v>0</v>
      </c>
      <c r="U126" s="147">
        <f t="shared" ref="U126" si="466">IF(COUNTA(M126:S126)=0,-1,IF(OR(COUNTIF(M126:S126,"▲")&gt;6,AND(M125&lt;$N$9,$N$9&lt;S125)),0.285,IF(T125+T126=0,0,T126/(T126+T125))))</f>
        <v>-1</v>
      </c>
      <c r="V126" s="135" t="str">
        <f>TEXT(S125,"YYYY-MM")</f>
        <v>2027-05</v>
      </c>
      <c r="W126" s="140" cm="1">
        <f t="array" ref="W126">IF(V126=V125,0,SUMPRODUCT((M125:S125&gt;=$N$8)*(M125:S125 &lt;= $N$9)*(TEXT(M125:S125,"yyyy-mm")=V126)*(M126:S126 = "●")))</f>
        <v>0</v>
      </c>
      <c r="X126" s="140" cm="1">
        <f t="array" ref="X126">IF(V126=V125,0,SUMPRODUCT((M125:S125&gt;=$N$8)*(M125:S125 &lt;= $N$9)*(TEXT(M125:S125,"yyyy-mm")=V126)*(M126:S126 = "▲")))</f>
        <v>0</v>
      </c>
      <c r="Y126" s="140" cm="1">
        <f t="array" ref="Y126">IF(V126=V125,0,SUMPRODUCT((M125:S125&gt;=$N$8)*(M125:S125 &lt;= $N$9)*(TEXT(M125:S125,"yyyy-mm")=V126)*(M126:S126 = "★")))</f>
        <v>0</v>
      </c>
      <c r="Z126" s="135"/>
      <c r="AA126" s="135" t="str">
        <f t="shared" ref="AA126" si="467">IF(AK126&gt;=0.285,"OK","NG")</f>
        <v>NG</v>
      </c>
      <c r="AB126" s="136"/>
      <c r="AC126" s="144"/>
      <c r="AD126" s="144"/>
      <c r="AE126" s="144"/>
      <c r="AF126" s="144"/>
      <c r="AG126" s="144"/>
      <c r="AH126" s="145"/>
      <c r="AI126" s="146"/>
      <c r="AJ126" s="68">
        <f t="shared" ref="AJ126" si="468">COUNTIF(AC126:AI126,"●")</f>
        <v>0</v>
      </c>
      <c r="AK126" s="70">
        <f t="shared" ref="AK126" si="469">IF(COUNTA(AC126:AI126)=0,-1,IF(OR(COUNTIF(AC126:AI126,"▲")&gt;6,AND(AC125&lt;$N$9,$N$9&lt;AI125)),0.285,IF(AJ125+AJ126=0,0,AJ126/(AJ126+AJ125))))</f>
        <v>-1</v>
      </c>
      <c r="AL126" s="68" t="str">
        <f>TEXT(AI125,"YYYY-MM")</f>
        <v>2027-10</v>
      </c>
      <c r="AM126" s="69" cm="1">
        <f t="array" ref="AM126">IF(AL126=AL125,0,SUMPRODUCT((AC125:AI125&gt;=$N$8)*(AC125:AI125 &lt;= $N$9)*(TEXT(AC125:AI125,"yyyy-mm")=AL126)*(AC126:AI126 = "●")))</f>
        <v>0</v>
      </c>
      <c r="AN126" s="69" cm="1">
        <f t="array" ref="AN126">IF(AL126=AL125,0,SUMPRODUCT((AC125:AI125&gt;=$N$8)*(AC125:AI125 &lt;= $N$9)*(TEXT(AC125:AI125,"yyyy-mm")=AL126)*(AC126:AI126 = "▲")))</f>
        <v>0</v>
      </c>
      <c r="AO126" s="69" cm="1">
        <f t="array" ref="AO126">IF(AL126=AL125,0,SUMPRODUCT((AC125:AI125&gt;=$N$8)*(AC125:AI125 &lt;= $N$9)*(TEXT(AC125:AI125,"yyyy-mm")=AL126)*(AC126:AI126 = "★")))</f>
        <v>0</v>
      </c>
      <c r="AP126" s="68"/>
      <c r="AQ126" s="19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3"/>
    </row>
    <row r="127" spans="10:55" s="8" customFormat="1" ht="19.5" customHeight="1" x14ac:dyDescent="0.45">
      <c r="J127" s="86"/>
      <c r="K127" s="135"/>
      <c r="L127" s="132">
        <v>84</v>
      </c>
      <c r="M127" s="141">
        <f>S125+1</f>
        <v>46531</v>
      </c>
      <c r="N127" s="141">
        <f t="shared" ref="N127:S127" si="470">M127+1</f>
        <v>46532</v>
      </c>
      <c r="O127" s="141">
        <f t="shared" si="470"/>
        <v>46533</v>
      </c>
      <c r="P127" s="141">
        <f t="shared" si="470"/>
        <v>46534</v>
      </c>
      <c r="Q127" s="141">
        <f t="shared" si="470"/>
        <v>46535</v>
      </c>
      <c r="R127" s="142">
        <f t="shared" si="470"/>
        <v>46536</v>
      </c>
      <c r="S127" s="143">
        <f t="shared" si="470"/>
        <v>46537</v>
      </c>
      <c r="T127" s="135">
        <f t="shared" ref="T127" si="471">COUNTIF(M128:S128,"★")</f>
        <v>0</v>
      </c>
      <c r="U127" s="135"/>
      <c r="V127" s="135" t="str">
        <f>TEXT(M127,"YYYY-MM")</f>
        <v>2027-05</v>
      </c>
      <c r="W127" s="140" cm="1">
        <f t="array" ref="W127">SUMPRODUCT((M127:S127&gt;=$N$8)*(M127:S127 &lt;= $N$9)*(TEXT(M127:S127,"yyyy-mm")=V127)*(M128:S128 = "●"))</f>
        <v>0</v>
      </c>
      <c r="X127" s="140" cm="1">
        <f t="array" ref="X127">SUMPRODUCT((R127:S127&gt;=$N$8)*(R127:S127 &lt;= $N$9)*(TEXT(R127:S127,"yyyy-mm")=V127)*(R128:S128 = "▲"))</f>
        <v>0</v>
      </c>
      <c r="Y127" s="140" cm="1">
        <f t="array" ref="Y127">SUMPRODUCT((M127:S127&gt;=$N$8)*(M127:S127 &lt;= $N$9)*(TEXT(M127:S127,"yyyy-mm")=V127)*(M128:S128 = "★"))</f>
        <v>0</v>
      </c>
      <c r="Z127" s="135"/>
      <c r="AA127" s="135"/>
      <c r="AB127" s="132">
        <v>105</v>
      </c>
      <c r="AC127" s="141">
        <f>AI125+1</f>
        <v>46678</v>
      </c>
      <c r="AD127" s="141">
        <f t="shared" ref="AD127:AI127" si="472">AC127+1</f>
        <v>46679</v>
      </c>
      <c r="AE127" s="141">
        <f t="shared" si="472"/>
        <v>46680</v>
      </c>
      <c r="AF127" s="141">
        <f t="shared" si="472"/>
        <v>46681</v>
      </c>
      <c r="AG127" s="141">
        <f t="shared" si="472"/>
        <v>46682</v>
      </c>
      <c r="AH127" s="142">
        <f t="shared" si="472"/>
        <v>46683</v>
      </c>
      <c r="AI127" s="143">
        <f t="shared" si="472"/>
        <v>46684</v>
      </c>
      <c r="AJ127" s="68">
        <f t="shared" ref="AJ127" si="473">COUNTIF(AC128:AI128,"★")</f>
        <v>0</v>
      </c>
      <c r="AK127" s="68"/>
      <c r="AL127" s="68" t="str">
        <f>TEXT(AC127,"YYYY-MM")</f>
        <v>2027-10</v>
      </c>
      <c r="AM127" s="69" cm="1">
        <f t="array" ref="AM127">SUMPRODUCT((AC127:AI127&gt;=$N$8)*(AC127:AI127 &lt;= $N$9)*(TEXT(AC127:AI127,"yyyy-mm")=AL127)*(AC128:AI128 = "●"))</f>
        <v>0</v>
      </c>
      <c r="AN127" s="69" cm="1">
        <f t="array" ref="AN127">SUMPRODUCT((AH127:AI127&gt;=$N$8)*(AH127:AI127 &lt;= $N$9)*(TEXT(AH127:AI127,"yyyy-mm")=AL127)*(AH128:AI128 = "▲"))</f>
        <v>0</v>
      </c>
      <c r="AO127" s="69" cm="1">
        <f t="array" ref="AO127">SUMPRODUCT((AC127:AI127&gt;=$N$8)*(AC127:AI127 &lt;= $N$9)*(TEXT(AC127:AI127,"yyyy-mm")=AL127)*(AC128:AI128 = "★"))</f>
        <v>0</v>
      </c>
      <c r="AP127" s="68"/>
      <c r="AQ127" s="19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3"/>
    </row>
    <row r="128" spans="10:55" s="8" customFormat="1" ht="19.5" customHeight="1" thickBot="1" x14ac:dyDescent="0.5">
      <c r="J128" s="86"/>
      <c r="K128" s="135" t="str">
        <f t="shared" ref="K128" si="474">IF(U128&gt;=0.285,"OK","NG")</f>
        <v>NG</v>
      </c>
      <c r="L128" s="136"/>
      <c r="M128" s="144"/>
      <c r="N128" s="144"/>
      <c r="O128" s="144"/>
      <c r="P128" s="144"/>
      <c r="Q128" s="144"/>
      <c r="R128" s="145"/>
      <c r="S128" s="146"/>
      <c r="T128" s="135">
        <f t="shared" ref="T128" si="475">COUNTIF(M128:S128,"●")</f>
        <v>0</v>
      </c>
      <c r="U128" s="147">
        <f t="shared" ref="U128" si="476">IF(COUNTA(M128:S128)=0,-1,IF(OR(COUNTIF(M128:S128,"▲")&gt;6,AND(M127&lt;$N$9,$N$9&lt;S127)),0.285,IF(T127+T128=0,0,T128/(T128+T127))))</f>
        <v>-1</v>
      </c>
      <c r="V128" s="135" t="str">
        <f>TEXT(S127,"YYYY-MM")</f>
        <v>2027-05</v>
      </c>
      <c r="W128" s="140" cm="1">
        <f t="array" ref="W128">IF(V128=V127,0,SUMPRODUCT((M127:S127&gt;=$N$8)*(M127:S127 &lt;= $N$9)*(TEXT(M127:S127,"yyyy-mm")=V128)*(M128:S128 = "●")))</f>
        <v>0</v>
      </c>
      <c r="X128" s="140" cm="1">
        <f t="array" ref="X128">IF(V128=V127,0,SUMPRODUCT((M127:S127&gt;=$N$8)*(M127:S127 &lt;= $N$9)*(TEXT(M127:S127,"yyyy-mm")=V128)*(M128:S128 = "▲")))</f>
        <v>0</v>
      </c>
      <c r="Y128" s="140" cm="1">
        <f t="array" ref="Y128">IF(V128=V127,0,SUMPRODUCT((M127:S127&gt;=$N$8)*(M127:S127 &lt;= $N$9)*(TEXT(M127:S127,"yyyy-mm")=V128)*(M128:S128 = "★")))</f>
        <v>0</v>
      </c>
      <c r="Z128" s="135"/>
      <c r="AA128" s="135" t="str">
        <f t="shared" ref="AA128" si="477">IF(AK128&gt;=0.285,"OK","NG")</f>
        <v>NG</v>
      </c>
      <c r="AB128" s="136"/>
      <c r="AC128" s="144"/>
      <c r="AD128" s="144"/>
      <c r="AE128" s="144"/>
      <c r="AF128" s="144"/>
      <c r="AG128" s="144"/>
      <c r="AH128" s="145"/>
      <c r="AI128" s="146"/>
      <c r="AJ128" s="68">
        <f t="shared" ref="AJ128" si="478">COUNTIF(AC128:AI128,"●")</f>
        <v>0</v>
      </c>
      <c r="AK128" s="70">
        <f t="shared" ref="AK128" si="479">IF(COUNTA(AC128:AI128)=0,-1,IF(OR(COUNTIF(AC128:AI128,"▲")&gt;6,AND(AC127&lt;$N$9,$N$9&lt;AI127)),0.285,IF(AJ127+AJ128=0,0,AJ128/(AJ128+AJ127))))</f>
        <v>-1</v>
      </c>
      <c r="AL128" s="68" t="str">
        <f>TEXT(AI127,"YYYY-MM")</f>
        <v>2027-10</v>
      </c>
      <c r="AM128" s="69" cm="1">
        <f t="array" ref="AM128">IF(AL128=AL127,0,SUMPRODUCT((AC127:AI127&gt;=$N$8)*(AC127:AI127 &lt;= $N$9)*(TEXT(AC127:AI127,"yyyy-mm")=AL128)*(AC128:AI128 = "●")))</f>
        <v>0</v>
      </c>
      <c r="AN128" s="69" cm="1">
        <f t="array" ref="AN128">IF(AL128=AL127,0,SUMPRODUCT((AC127:AI127&gt;=$N$8)*(AC127:AI127 &lt;= $N$9)*(TEXT(AC127:AI127,"yyyy-mm")=AL128)*(AC128:AI128 = "▲")))</f>
        <v>0</v>
      </c>
      <c r="AO128" s="69" cm="1">
        <f t="array" ref="AO128">IF(AL128=AL127,0,SUMPRODUCT((AC127:AI127&gt;=$N$8)*(AC127:AI127 &lt;= $N$9)*(TEXT(AC127:AI127,"yyyy-mm")=AL128)*(AC128:AI128 = "★")))</f>
        <v>0</v>
      </c>
      <c r="AP128" s="68"/>
      <c r="AQ128" s="19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3"/>
    </row>
    <row r="129" spans="10:55" s="8" customFormat="1" ht="19.5" customHeight="1" x14ac:dyDescent="0.45">
      <c r="J129" s="86"/>
      <c r="K129" s="135"/>
      <c r="L129" s="132">
        <v>85</v>
      </c>
      <c r="M129" s="141">
        <f>S127+1</f>
        <v>46538</v>
      </c>
      <c r="N129" s="141">
        <f t="shared" ref="N129:S129" si="480">M129+1</f>
        <v>46539</v>
      </c>
      <c r="O129" s="141">
        <f t="shared" si="480"/>
        <v>46540</v>
      </c>
      <c r="P129" s="141">
        <f t="shared" si="480"/>
        <v>46541</v>
      </c>
      <c r="Q129" s="141">
        <f t="shared" si="480"/>
        <v>46542</v>
      </c>
      <c r="R129" s="142">
        <f t="shared" si="480"/>
        <v>46543</v>
      </c>
      <c r="S129" s="143">
        <f t="shared" si="480"/>
        <v>46544</v>
      </c>
      <c r="T129" s="135">
        <f t="shared" ref="T129" si="481">COUNTIF(M130:S130,"★")</f>
        <v>0</v>
      </c>
      <c r="U129" s="135"/>
      <c r="V129" s="135" t="str">
        <f>TEXT(M129,"YYYY-MM")</f>
        <v>2027-05</v>
      </c>
      <c r="W129" s="140" cm="1">
        <f t="array" ref="W129">SUMPRODUCT((M129:S129&gt;=$N$8)*(M129:S129 &lt;= $N$9)*(TEXT(M129:S129,"yyyy-mm")=V129)*(M130:S130 = "●"))</f>
        <v>0</v>
      </c>
      <c r="X129" s="140" cm="1">
        <f t="array" ref="X129">SUMPRODUCT((R129:S129&gt;=$N$8)*(R129:S129 &lt;= $N$9)*(TEXT(R129:S129,"yyyy-mm")=V129)*(R130:S130 = "▲"))</f>
        <v>0</v>
      </c>
      <c r="Y129" s="140" cm="1">
        <f t="array" ref="Y129">SUMPRODUCT((M129:S129&gt;=$N$8)*(M129:S129 &lt;= $N$9)*(TEXT(M129:S129,"yyyy-mm")=V129)*(M130:S130 = "★"))</f>
        <v>0</v>
      </c>
      <c r="Z129" s="135"/>
      <c r="AA129" s="135"/>
      <c r="AB129" s="132">
        <v>106</v>
      </c>
      <c r="AC129" s="141">
        <f>AI127+1</f>
        <v>46685</v>
      </c>
      <c r="AD129" s="141">
        <f t="shared" ref="AD129:AI129" si="482">AC129+1</f>
        <v>46686</v>
      </c>
      <c r="AE129" s="141">
        <f t="shared" si="482"/>
        <v>46687</v>
      </c>
      <c r="AF129" s="141">
        <f t="shared" si="482"/>
        <v>46688</v>
      </c>
      <c r="AG129" s="141">
        <f t="shared" si="482"/>
        <v>46689</v>
      </c>
      <c r="AH129" s="142">
        <f t="shared" si="482"/>
        <v>46690</v>
      </c>
      <c r="AI129" s="143">
        <f t="shared" si="482"/>
        <v>46691</v>
      </c>
      <c r="AJ129" s="68">
        <f t="shared" ref="AJ129" si="483">COUNTIF(AC130:AI130,"★")</f>
        <v>0</v>
      </c>
      <c r="AK129" s="68"/>
      <c r="AL129" s="68" t="str">
        <f>TEXT(AC129,"YYYY-MM")</f>
        <v>2027-10</v>
      </c>
      <c r="AM129" s="69" cm="1">
        <f t="array" ref="AM129">SUMPRODUCT((AC129:AI129&gt;=$N$8)*(AC129:AI129 &lt;= $N$9)*(TEXT(AC129:AI129,"yyyy-mm")=AL129)*(AC130:AI130 = "●"))</f>
        <v>0</v>
      </c>
      <c r="AN129" s="69" cm="1">
        <f t="array" ref="AN129">SUMPRODUCT((AH129:AI129&gt;=$N$8)*(AH129:AI129 &lt;= $N$9)*(TEXT(AH129:AI129,"yyyy-mm")=AL129)*(AH130:AI130 = "▲"))</f>
        <v>0</v>
      </c>
      <c r="AO129" s="69" cm="1">
        <f t="array" ref="AO129">SUMPRODUCT((AC129:AI129&gt;=$N$8)*(AC129:AI129 &lt;= $N$9)*(TEXT(AC129:AI129,"yyyy-mm")=AL129)*(AC130:AI130 = "★"))</f>
        <v>0</v>
      </c>
      <c r="AP129" s="68"/>
      <c r="AQ129" s="19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3"/>
    </row>
    <row r="130" spans="10:55" s="8" customFormat="1" ht="19.5" customHeight="1" thickBot="1" x14ac:dyDescent="0.5">
      <c r="J130" s="86"/>
      <c r="K130" s="135" t="str">
        <f t="shared" ref="K130" si="484">IF(U130&gt;=0.285,"OK","NG")</f>
        <v>NG</v>
      </c>
      <c r="L130" s="136"/>
      <c r="M130" s="144"/>
      <c r="N130" s="144"/>
      <c r="O130" s="144"/>
      <c r="P130" s="144"/>
      <c r="Q130" s="144"/>
      <c r="R130" s="145"/>
      <c r="S130" s="146"/>
      <c r="T130" s="135">
        <f t="shared" ref="T130" si="485">COUNTIF(M130:S130,"●")</f>
        <v>0</v>
      </c>
      <c r="U130" s="147">
        <f t="shared" ref="U130" si="486">IF(COUNTA(M130:S130)=0,-1,IF(OR(COUNTIF(M130:S130,"▲")&gt;6,AND(M129&lt;$N$9,$N$9&lt;S129)),0.285,IF(T129+T130=0,0,T130/(T130+T129))))</f>
        <v>-1</v>
      </c>
      <c r="V130" s="135" t="str">
        <f>TEXT(S129,"YYYY-MM")</f>
        <v>2027-06</v>
      </c>
      <c r="W130" s="140" cm="1">
        <f t="array" ref="W130">IF(V130=V129,0,SUMPRODUCT((M129:S129&gt;=$N$8)*(M129:S129 &lt;= $N$9)*(TEXT(M129:S129,"yyyy-mm")=V130)*(M130:S130 = "●")))</f>
        <v>0</v>
      </c>
      <c r="X130" s="140" cm="1">
        <f t="array" ref="X130">IF(V130=V129,0,SUMPRODUCT((M129:S129&gt;=$N$8)*(M129:S129 &lt;= $N$9)*(TEXT(M129:S129,"yyyy-mm")=V130)*(M130:S130 = "▲")))</f>
        <v>0</v>
      </c>
      <c r="Y130" s="140" cm="1">
        <f t="array" ref="Y130">IF(V130=V129,0,SUMPRODUCT((M129:S129&gt;=$N$8)*(M129:S129 &lt;= $N$9)*(TEXT(M129:S129,"yyyy-mm")=V130)*(M130:S130 = "★")))</f>
        <v>0</v>
      </c>
      <c r="Z130" s="135"/>
      <c r="AA130" s="135" t="str">
        <f t="shared" ref="AA130" si="487">IF(AK130&gt;=0.285,"OK","NG")</f>
        <v>NG</v>
      </c>
      <c r="AB130" s="136"/>
      <c r="AC130" s="144"/>
      <c r="AD130" s="144"/>
      <c r="AE130" s="144"/>
      <c r="AF130" s="144"/>
      <c r="AG130" s="144"/>
      <c r="AH130" s="145"/>
      <c r="AI130" s="146"/>
      <c r="AJ130" s="68">
        <f t="shared" ref="AJ130" si="488">COUNTIF(AC130:AI130,"●")</f>
        <v>0</v>
      </c>
      <c r="AK130" s="70">
        <f t="shared" ref="AK130" si="489">IF(COUNTA(AC130:AI130)=0,-1,IF(OR(COUNTIF(AC130:AI130,"▲")&gt;6,AND(AC129&lt;$N$9,$N$9&lt;AI129)),0.285,IF(AJ129+AJ130=0,0,AJ130/(AJ130+AJ129))))</f>
        <v>-1</v>
      </c>
      <c r="AL130" s="68" t="str">
        <f>TEXT(AI129,"YYYY-MM")</f>
        <v>2027-10</v>
      </c>
      <c r="AM130" s="69" cm="1">
        <f t="array" ref="AM130">IF(AL130=AL129,0,SUMPRODUCT((AC129:AI129&gt;=$N$8)*(AC129:AI129 &lt;= $N$9)*(TEXT(AC129:AI129,"yyyy-mm")=AL130)*(AC130:AI130 = "●")))</f>
        <v>0</v>
      </c>
      <c r="AN130" s="69" cm="1">
        <f t="array" ref="AN130">IF(AL130=AL129,0,SUMPRODUCT((AC129:AI129&gt;=$N$8)*(AC129:AI129 &lt;= $N$9)*(TEXT(AC129:AI129,"yyyy-mm")=AL130)*(AC130:AI130 = "▲")))</f>
        <v>0</v>
      </c>
      <c r="AO130" s="69" cm="1">
        <f t="array" ref="AO130">IF(AL130=AL129,0,SUMPRODUCT((AC129:AI129&gt;=$N$8)*(AC129:AI129 &lt;= $N$9)*(TEXT(AC129:AI129,"yyyy-mm")=AL130)*(AC130:AI130 = "★")))</f>
        <v>0</v>
      </c>
      <c r="AP130" s="68"/>
      <c r="AQ130" s="19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3"/>
    </row>
    <row r="131" spans="10:55" s="8" customFormat="1" ht="19.5" customHeight="1" x14ac:dyDescent="0.45">
      <c r="J131" s="86"/>
      <c r="K131" s="135"/>
      <c r="L131" s="132">
        <v>86</v>
      </c>
      <c r="M131" s="141">
        <f>S129+1</f>
        <v>46545</v>
      </c>
      <c r="N131" s="141">
        <f t="shared" ref="N131:S131" si="490">M131+1</f>
        <v>46546</v>
      </c>
      <c r="O131" s="141">
        <f t="shared" si="490"/>
        <v>46547</v>
      </c>
      <c r="P131" s="141">
        <f t="shared" si="490"/>
        <v>46548</v>
      </c>
      <c r="Q131" s="141">
        <f t="shared" si="490"/>
        <v>46549</v>
      </c>
      <c r="R131" s="142">
        <f t="shared" si="490"/>
        <v>46550</v>
      </c>
      <c r="S131" s="143">
        <f t="shared" si="490"/>
        <v>46551</v>
      </c>
      <c r="T131" s="135">
        <f t="shared" ref="T131" si="491">COUNTIF(M132:S132,"★")</f>
        <v>0</v>
      </c>
      <c r="U131" s="135"/>
      <c r="V131" s="135" t="str">
        <f>TEXT(M131,"YYYY-MM")</f>
        <v>2027-06</v>
      </c>
      <c r="W131" s="140" cm="1">
        <f t="array" ref="W131">SUMPRODUCT((M131:S131&gt;=$N$8)*(M131:S131 &lt;= $N$9)*(TEXT(M131:S131,"yyyy-mm")=V131)*(M132:S132 = "●"))</f>
        <v>0</v>
      </c>
      <c r="X131" s="140" cm="1">
        <f t="array" ref="X131">SUMPRODUCT((R131:S131&gt;=$N$8)*(R131:S131 &lt;= $N$9)*(TEXT(R131:S131,"yyyy-mm")=V131)*(R132:S132 = "▲"))</f>
        <v>0</v>
      </c>
      <c r="Y131" s="140" cm="1">
        <f t="array" ref="Y131">SUMPRODUCT((M131:S131&gt;=$N$8)*(M131:S131 &lt;= $N$9)*(TEXT(M131:S131,"yyyy-mm")=V131)*(M132:S132 = "★"))</f>
        <v>0</v>
      </c>
      <c r="Z131" s="135"/>
      <c r="AA131" s="135"/>
      <c r="AB131" s="132">
        <v>107</v>
      </c>
      <c r="AC131" s="141">
        <f>AI129+1</f>
        <v>46692</v>
      </c>
      <c r="AD131" s="141">
        <f t="shared" ref="AD131:AI131" si="492">AC131+1</f>
        <v>46693</v>
      </c>
      <c r="AE131" s="141">
        <f t="shared" si="492"/>
        <v>46694</v>
      </c>
      <c r="AF131" s="141">
        <f t="shared" si="492"/>
        <v>46695</v>
      </c>
      <c r="AG131" s="141">
        <f t="shared" si="492"/>
        <v>46696</v>
      </c>
      <c r="AH131" s="142">
        <f t="shared" si="492"/>
        <v>46697</v>
      </c>
      <c r="AI131" s="143">
        <f t="shared" si="492"/>
        <v>46698</v>
      </c>
      <c r="AJ131" s="68">
        <f t="shared" ref="AJ131" si="493">COUNTIF(AC132:AI132,"★")</f>
        <v>0</v>
      </c>
      <c r="AK131" s="68"/>
      <c r="AL131" s="68" t="str">
        <f>TEXT(AC131,"YYYY-MM")</f>
        <v>2027-11</v>
      </c>
      <c r="AM131" s="69" cm="1">
        <f t="array" ref="AM131">SUMPRODUCT((AC131:AI131&gt;=$N$8)*(AC131:AI131 &lt;= $N$9)*(TEXT(AC131:AI131,"yyyy-mm")=AL131)*(AC132:AI132 = "●"))</f>
        <v>0</v>
      </c>
      <c r="AN131" s="69" cm="1">
        <f t="array" ref="AN131">SUMPRODUCT((AH131:AI131&gt;=$N$8)*(AH131:AI131 &lt;= $N$9)*(TEXT(AH131:AI131,"yyyy-mm")=AL131)*(AH132:AI132 = "▲"))</f>
        <v>0</v>
      </c>
      <c r="AO131" s="69" cm="1">
        <f t="array" ref="AO131">SUMPRODUCT((AC131:AI131&gt;=$N$8)*(AC131:AI131 &lt;= $N$9)*(TEXT(AC131:AI131,"yyyy-mm")=AL131)*(AC132:AI132 = "★"))</f>
        <v>0</v>
      </c>
      <c r="AP131" s="68"/>
      <c r="AQ131" s="19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3"/>
    </row>
    <row r="132" spans="10:55" s="8" customFormat="1" ht="19.5" customHeight="1" thickBot="1" x14ac:dyDescent="0.5">
      <c r="J132" s="86"/>
      <c r="K132" s="135" t="str">
        <f t="shared" ref="K132" si="494">IF(U132&gt;=0.285,"OK","NG")</f>
        <v>NG</v>
      </c>
      <c r="L132" s="136"/>
      <c r="M132" s="144"/>
      <c r="N132" s="144"/>
      <c r="O132" s="144"/>
      <c r="P132" s="144"/>
      <c r="Q132" s="144"/>
      <c r="R132" s="145"/>
      <c r="S132" s="146"/>
      <c r="T132" s="135">
        <f t="shared" ref="T132" si="495">COUNTIF(M132:S132,"●")</f>
        <v>0</v>
      </c>
      <c r="U132" s="147">
        <f t="shared" ref="U132" si="496">IF(COUNTA(M132:S132)=0,-1,IF(OR(COUNTIF(M132:S132,"▲")&gt;6,AND(M131&lt;$N$9,$N$9&lt;S131)),0.285,IF(T131+T132=0,0,T132/(T132+T131))))</f>
        <v>-1</v>
      </c>
      <c r="V132" s="135" t="str">
        <f>TEXT(S131,"YYYY-MM")</f>
        <v>2027-06</v>
      </c>
      <c r="W132" s="140" cm="1">
        <f t="array" ref="W132">IF(V132=V131,0,SUMPRODUCT((M131:S131&gt;=$N$8)*(M131:S131 &lt;= $N$9)*(TEXT(M131:S131,"yyyy-mm")=V132)*(M132:S132 = "●")))</f>
        <v>0</v>
      </c>
      <c r="X132" s="140" cm="1">
        <f t="array" ref="X132">IF(V132=V131,0,SUMPRODUCT((M131:S131&gt;=$N$8)*(M131:S131 &lt;= $N$9)*(TEXT(M131:S131,"yyyy-mm")=V132)*(M132:S132 = "▲")))</f>
        <v>0</v>
      </c>
      <c r="Y132" s="140" cm="1">
        <f t="array" ref="Y132">IF(V132=V131,0,SUMPRODUCT((M131:S131&gt;=$N$8)*(M131:S131 &lt;= $N$9)*(TEXT(M131:S131,"yyyy-mm")=V132)*(M132:S132 = "★")))</f>
        <v>0</v>
      </c>
      <c r="Z132" s="135"/>
      <c r="AA132" s="135" t="str">
        <f t="shared" ref="AA132" si="497">IF(AK132&gt;=0.285,"OK","NG")</f>
        <v>NG</v>
      </c>
      <c r="AB132" s="136"/>
      <c r="AC132" s="144"/>
      <c r="AD132" s="144"/>
      <c r="AE132" s="144"/>
      <c r="AF132" s="144"/>
      <c r="AG132" s="144"/>
      <c r="AH132" s="145"/>
      <c r="AI132" s="146"/>
      <c r="AJ132" s="68">
        <f t="shared" ref="AJ132" si="498">COUNTIF(AC132:AI132,"●")</f>
        <v>0</v>
      </c>
      <c r="AK132" s="70">
        <f t="shared" ref="AK132" si="499">IF(COUNTA(AC132:AI132)=0,-1,IF(OR(COUNTIF(AC132:AI132,"▲")&gt;6,AND(AC131&lt;$N$9,$N$9&lt;AI131)),0.285,IF(AJ131+AJ132=0,0,AJ132/(AJ132+AJ131))))</f>
        <v>-1</v>
      </c>
      <c r="AL132" s="68" t="str">
        <f>TEXT(AI131,"YYYY-MM")</f>
        <v>2027-11</v>
      </c>
      <c r="AM132" s="69" cm="1">
        <f t="array" ref="AM132">IF(AL132=AL131,0,SUMPRODUCT((AC131:AI131&gt;=$N$8)*(AC131:AI131 &lt;= $N$9)*(TEXT(AC131:AI131,"yyyy-mm")=AL132)*(AC132:AI132 = "●")))</f>
        <v>0</v>
      </c>
      <c r="AN132" s="69" cm="1">
        <f t="array" ref="AN132">IF(AL132=AL131,0,SUMPRODUCT((AC131:AI131&gt;=$N$8)*(AC131:AI131 &lt;= $N$9)*(TEXT(AC131:AI131,"yyyy-mm")=AL132)*(AC132:AI132 = "▲")))</f>
        <v>0</v>
      </c>
      <c r="AO132" s="69" cm="1">
        <f t="array" ref="AO132">IF(AL132=AL131,0,SUMPRODUCT((AC131:AI131&gt;=$N$8)*(AC131:AI131 &lt;= $N$9)*(TEXT(AC131:AI131,"yyyy-mm")=AL132)*(AC132:AI132 = "★")))</f>
        <v>0</v>
      </c>
      <c r="AP132" s="68"/>
      <c r="AQ132" s="19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3"/>
    </row>
    <row r="133" spans="10:55" s="8" customFormat="1" ht="19.5" customHeight="1" x14ac:dyDescent="0.45">
      <c r="J133" s="86"/>
      <c r="K133" s="135"/>
      <c r="L133" s="132">
        <v>87</v>
      </c>
      <c r="M133" s="141">
        <f>S131+1</f>
        <v>46552</v>
      </c>
      <c r="N133" s="141">
        <f t="shared" ref="N133:S133" si="500">M133+1</f>
        <v>46553</v>
      </c>
      <c r="O133" s="141">
        <f t="shared" si="500"/>
        <v>46554</v>
      </c>
      <c r="P133" s="141">
        <f t="shared" si="500"/>
        <v>46555</v>
      </c>
      <c r="Q133" s="141">
        <f t="shared" si="500"/>
        <v>46556</v>
      </c>
      <c r="R133" s="142">
        <f t="shared" si="500"/>
        <v>46557</v>
      </c>
      <c r="S133" s="143">
        <f t="shared" si="500"/>
        <v>46558</v>
      </c>
      <c r="T133" s="135">
        <f t="shared" ref="T133" si="501">COUNTIF(M134:S134,"★")</f>
        <v>0</v>
      </c>
      <c r="U133" s="135"/>
      <c r="V133" s="135" t="str">
        <f>TEXT(M133,"YYYY-MM")</f>
        <v>2027-06</v>
      </c>
      <c r="W133" s="140" cm="1">
        <f t="array" ref="W133">SUMPRODUCT((M133:S133&gt;=$N$8)*(M133:S133 &lt;= $N$9)*(TEXT(M133:S133,"yyyy-mm")=V133)*(M134:S134 = "●"))</f>
        <v>0</v>
      </c>
      <c r="X133" s="140" cm="1">
        <f t="array" ref="X133">SUMPRODUCT((R133:S133&gt;=$N$8)*(R133:S133 &lt;= $N$9)*(TEXT(R133:S133,"yyyy-mm")=V133)*(R134:S134 = "▲"))</f>
        <v>0</v>
      </c>
      <c r="Y133" s="140" cm="1">
        <f t="array" ref="Y133">SUMPRODUCT((M133:S133&gt;=$N$8)*(M133:S133 &lt;= $N$9)*(TEXT(M133:S133,"yyyy-mm")=V133)*(M134:S134 = "★"))</f>
        <v>0</v>
      </c>
      <c r="Z133" s="135"/>
      <c r="AA133" s="135"/>
      <c r="AB133" s="132">
        <v>108</v>
      </c>
      <c r="AC133" s="141">
        <f>AI131+1</f>
        <v>46699</v>
      </c>
      <c r="AD133" s="141">
        <f t="shared" ref="AD133:AI133" si="502">AC133+1</f>
        <v>46700</v>
      </c>
      <c r="AE133" s="141">
        <f t="shared" si="502"/>
        <v>46701</v>
      </c>
      <c r="AF133" s="141">
        <f t="shared" si="502"/>
        <v>46702</v>
      </c>
      <c r="AG133" s="141">
        <f t="shared" si="502"/>
        <v>46703</v>
      </c>
      <c r="AH133" s="142">
        <f t="shared" si="502"/>
        <v>46704</v>
      </c>
      <c r="AI133" s="143">
        <f t="shared" si="502"/>
        <v>46705</v>
      </c>
      <c r="AJ133" s="68">
        <f t="shared" ref="AJ133" si="503">COUNTIF(AC134:AI134,"★")</f>
        <v>0</v>
      </c>
      <c r="AK133" s="68"/>
      <c r="AL133" s="68" t="str">
        <f>TEXT(AC133,"YYYY-MM")</f>
        <v>2027-11</v>
      </c>
      <c r="AM133" s="69" cm="1">
        <f t="array" ref="AM133">SUMPRODUCT((AC133:AI133&gt;=$N$8)*(AC133:AI133 &lt;= $N$9)*(TEXT(AC133:AI133,"yyyy-mm")=AL133)*(AC134:AI134 = "●"))</f>
        <v>0</v>
      </c>
      <c r="AN133" s="69" cm="1">
        <f t="array" ref="AN133">SUMPRODUCT((AH133:AI133&gt;=$N$8)*(AH133:AI133 &lt;= $N$9)*(TEXT(AH133:AI133,"yyyy-mm")=AL133)*(AH134:AI134 = "▲"))</f>
        <v>0</v>
      </c>
      <c r="AO133" s="69" cm="1">
        <f t="array" ref="AO133">SUMPRODUCT((AC133:AI133&gt;=$N$8)*(AC133:AI133 &lt;= $N$9)*(TEXT(AC133:AI133,"yyyy-mm")=AL133)*(AC134:AI134 = "★"))</f>
        <v>0</v>
      </c>
      <c r="AP133" s="68"/>
      <c r="AQ133" s="19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3"/>
    </row>
    <row r="134" spans="10:55" s="8" customFormat="1" ht="19.5" customHeight="1" thickBot="1" x14ac:dyDescent="0.5">
      <c r="J134" s="86"/>
      <c r="K134" s="135" t="str">
        <f t="shared" ref="K134" si="504">IF(U134&gt;=0.285,"OK","NG")</f>
        <v>NG</v>
      </c>
      <c r="L134" s="136"/>
      <c r="M134" s="144"/>
      <c r="N134" s="144"/>
      <c r="O134" s="144"/>
      <c r="P134" s="144"/>
      <c r="Q134" s="144"/>
      <c r="R134" s="145"/>
      <c r="S134" s="146"/>
      <c r="T134" s="135">
        <f t="shared" ref="T134" si="505">COUNTIF(M134:S134,"●")</f>
        <v>0</v>
      </c>
      <c r="U134" s="147">
        <f t="shared" ref="U134" si="506">IF(COUNTA(M134:S134)=0,-1,IF(OR(COUNTIF(M134:S134,"▲")&gt;6,AND(M133&lt;$N$9,$N$9&lt;S133)),0.285,IF(T133+T134=0,0,T134/(T134+T133))))</f>
        <v>-1</v>
      </c>
      <c r="V134" s="135" t="str">
        <f>TEXT(S133,"YYYY-MM")</f>
        <v>2027-06</v>
      </c>
      <c r="W134" s="140" cm="1">
        <f t="array" ref="W134">IF(V134=V133,0,SUMPRODUCT((M133:S133&gt;=$N$8)*(M133:S133 &lt;= $N$9)*(TEXT(M133:S133,"yyyy-mm")=V134)*(M134:S134 = "●")))</f>
        <v>0</v>
      </c>
      <c r="X134" s="140" cm="1">
        <f t="array" ref="X134">IF(V134=V133,0,SUMPRODUCT((M133:S133&gt;=$N$8)*(M133:S133 &lt;= $N$9)*(TEXT(M133:S133,"yyyy-mm")=V134)*(M134:S134 = "▲")))</f>
        <v>0</v>
      </c>
      <c r="Y134" s="140" cm="1">
        <f t="array" ref="Y134">IF(V134=V133,0,SUMPRODUCT((M133:S133&gt;=$N$8)*(M133:S133 &lt;= $N$9)*(TEXT(M133:S133,"yyyy-mm")=V134)*(M134:S134 = "★")))</f>
        <v>0</v>
      </c>
      <c r="Z134" s="135"/>
      <c r="AA134" s="135" t="str">
        <f t="shared" ref="AA134" si="507">IF(AK134&gt;=0.285,"OK","NG")</f>
        <v>NG</v>
      </c>
      <c r="AB134" s="136"/>
      <c r="AC134" s="144"/>
      <c r="AD134" s="144"/>
      <c r="AE134" s="144"/>
      <c r="AF134" s="144"/>
      <c r="AG134" s="144"/>
      <c r="AH134" s="145"/>
      <c r="AI134" s="146"/>
      <c r="AJ134" s="68">
        <f t="shared" ref="AJ134" si="508">COUNTIF(AC134:AI134,"●")</f>
        <v>0</v>
      </c>
      <c r="AK134" s="70">
        <f t="shared" ref="AK134" si="509">IF(COUNTA(AC134:AI134)=0,-1,IF(OR(COUNTIF(AC134:AI134,"▲")&gt;6,AND(AC133&lt;$N$9,$N$9&lt;AI133)),0.285,IF(AJ133+AJ134=0,0,AJ134/(AJ134+AJ133))))</f>
        <v>-1</v>
      </c>
      <c r="AL134" s="68" t="str">
        <f>TEXT(AI133,"YYYY-MM")</f>
        <v>2027-11</v>
      </c>
      <c r="AM134" s="69" cm="1">
        <f t="array" ref="AM134">IF(AL134=AL133,0,SUMPRODUCT((AC133:AI133&gt;=$N$8)*(AC133:AI133 &lt;= $N$9)*(TEXT(AC133:AI133,"yyyy-mm")=AL134)*(AC134:AI134 = "●")))</f>
        <v>0</v>
      </c>
      <c r="AN134" s="69" cm="1">
        <f t="array" ref="AN134">IF(AL134=AL133,0,SUMPRODUCT((AC133:AI133&gt;=$N$8)*(AC133:AI133 &lt;= $N$9)*(TEXT(AC133:AI133,"yyyy-mm")=AL134)*(AC134:AI134 = "▲")))</f>
        <v>0</v>
      </c>
      <c r="AO134" s="69" cm="1">
        <f t="array" ref="AO134">IF(AL134=AL133,0,SUMPRODUCT((AC133:AI133&gt;=$N$8)*(AC133:AI133 &lt;= $N$9)*(TEXT(AC133:AI133,"yyyy-mm")=AL134)*(AC134:AI134 = "★")))</f>
        <v>0</v>
      </c>
      <c r="AP134" s="68"/>
      <c r="AQ134" s="19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3"/>
    </row>
    <row r="135" spans="10:55" s="8" customFormat="1" ht="19.5" customHeight="1" x14ac:dyDescent="0.45">
      <c r="J135" s="86"/>
      <c r="K135" s="135"/>
      <c r="L135" s="132">
        <v>88</v>
      </c>
      <c r="M135" s="141">
        <f>S133+1</f>
        <v>46559</v>
      </c>
      <c r="N135" s="141">
        <f t="shared" ref="N135:S135" si="510">M135+1</f>
        <v>46560</v>
      </c>
      <c r="O135" s="141">
        <f t="shared" si="510"/>
        <v>46561</v>
      </c>
      <c r="P135" s="141">
        <f t="shared" si="510"/>
        <v>46562</v>
      </c>
      <c r="Q135" s="141">
        <f t="shared" si="510"/>
        <v>46563</v>
      </c>
      <c r="R135" s="142">
        <f t="shared" si="510"/>
        <v>46564</v>
      </c>
      <c r="S135" s="143">
        <f t="shared" si="510"/>
        <v>46565</v>
      </c>
      <c r="T135" s="135">
        <f t="shared" ref="T135" si="511">COUNTIF(M136:S136,"★")</f>
        <v>0</v>
      </c>
      <c r="U135" s="135"/>
      <c r="V135" s="135" t="str">
        <f>TEXT(M135,"YYYY-MM")</f>
        <v>2027-06</v>
      </c>
      <c r="W135" s="140" cm="1">
        <f t="array" ref="W135">SUMPRODUCT((M135:S135&gt;=$N$8)*(M135:S135 &lt;= $N$9)*(TEXT(M135:S135,"yyyy-mm")=V135)*(M136:S136 = "●"))</f>
        <v>0</v>
      </c>
      <c r="X135" s="140" cm="1">
        <f t="array" ref="X135">SUMPRODUCT((R135:S135&gt;=$N$8)*(R135:S135 &lt;= $N$9)*(TEXT(R135:S135,"yyyy-mm")=V135)*(R136:S136 = "▲"))</f>
        <v>0</v>
      </c>
      <c r="Y135" s="140" cm="1">
        <f t="array" ref="Y135">SUMPRODUCT((M135:S135&gt;=$N$8)*(M135:S135 &lt;= $N$9)*(TEXT(M135:S135,"yyyy-mm")=V135)*(M136:S136 = "★"))</f>
        <v>0</v>
      </c>
      <c r="Z135" s="135"/>
      <c r="AA135" s="135"/>
      <c r="AB135" s="132">
        <v>109</v>
      </c>
      <c r="AC135" s="141">
        <f>AI133+1</f>
        <v>46706</v>
      </c>
      <c r="AD135" s="141">
        <f t="shared" ref="AD135:AI135" si="512">AC135+1</f>
        <v>46707</v>
      </c>
      <c r="AE135" s="141">
        <f t="shared" si="512"/>
        <v>46708</v>
      </c>
      <c r="AF135" s="141">
        <f t="shared" si="512"/>
        <v>46709</v>
      </c>
      <c r="AG135" s="141">
        <f t="shared" si="512"/>
        <v>46710</v>
      </c>
      <c r="AH135" s="142">
        <f t="shared" si="512"/>
        <v>46711</v>
      </c>
      <c r="AI135" s="143">
        <f t="shared" si="512"/>
        <v>46712</v>
      </c>
      <c r="AJ135" s="68">
        <f t="shared" ref="AJ135" si="513">COUNTIF(AC136:AI136,"★")</f>
        <v>0</v>
      </c>
      <c r="AK135" s="68"/>
      <c r="AL135" s="68" t="str">
        <f>TEXT(AC135,"YYYY-MM")</f>
        <v>2027-11</v>
      </c>
      <c r="AM135" s="69" cm="1">
        <f t="array" ref="AM135">SUMPRODUCT((AC135:AI135&gt;=$N$8)*(AC135:AI135 &lt;= $N$9)*(TEXT(AC135:AI135,"yyyy-mm")=AL135)*(AC136:AI136 = "●"))</f>
        <v>0</v>
      </c>
      <c r="AN135" s="69" cm="1">
        <f t="array" ref="AN135">SUMPRODUCT((AH135:AI135&gt;=$N$8)*(AH135:AI135 &lt;= $N$9)*(TEXT(AH135:AI135,"yyyy-mm")=AL135)*(AH136:AI136 = "▲"))</f>
        <v>0</v>
      </c>
      <c r="AO135" s="69" cm="1">
        <f t="array" ref="AO135">SUMPRODUCT((AC135:AI135&gt;=$N$8)*(AC135:AI135 &lt;= $N$9)*(TEXT(AC135:AI135,"yyyy-mm")=AL135)*(AC136:AI136 = "★"))</f>
        <v>0</v>
      </c>
      <c r="AP135" s="68"/>
      <c r="AQ135" s="19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3"/>
    </row>
    <row r="136" spans="10:55" s="8" customFormat="1" ht="19.5" customHeight="1" thickBot="1" x14ac:dyDescent="0.5">
      <c r="J136" s="86"/>
      <c r="K136" s="135" t="str">
        <f t="shared" ref="K136" si="514">IF(U136&gt;=0.285,"OK","NG")</f>
        <v>NG</v>
      </c>
      <c r="L136" s="136"/>
      <c r="M136" s="144"/>
      <c r="N136" s="144"/>
      <c r="O136" s="144"/>
      <c r="P136" s="144"/>
      <c r="Q136" s="144"/>
      <c r="R136" s="145"/>
      <c r="S136" s="146"/>
      <c r="T136" s="135">
        <f t="shared" ref="T136" si="515">COUNTIF(M136:S136,"●")</f>
        <v>0</v>
      </c>
      <c r="U136" s="147">
        <f t="shared" ref="U136" si="516">IF(COUNTA(M136:S136)=0,-1,IF(OR(COUNTIF(M136:S136,"▲")&gt;6,AND(M135&lt;$N$9,$N$9&lt;S135)),0.285,IF(T135+T136=0,0,T136/(T136+T135))))</f>
        <v>-1</v>
      </c>
      <c r="V136" s="135" t="str">
        <f>TEXT(S135,"YYYY-MM")</f>
        <v>2027-06</v>
      </c>
      <c r="W136" s="140" cm="1">
        <f t="array" ref="W136">IF(V136=V135,0,SUMPRODUCT((M135:S135&gt;=$N$8)*(M135:S135 &lt;= $N$9)*(TEXT(M135:S135,"yyyy-mm")=V136)*(M136:S136 = "●")))</f>
        <v>0</v>
      </c>
      <c r="X136" s="140" cm="1">
        <f t="array" ref="X136">IF(V136=V135,0,SUMPRODUCT((M135:S135&gt;=$N$8)*(M135:S135 &lt;= $N$9)*(TEXT(M135:S135,"yyyy-mm")=V136)*(M136:S136 = "▲")))</f>
        <v>0</v>
      </c>
      <c r="Y136" s="140" cm="1">
        <f t="array" ref="Y136">IF(V136=V135,0,SUMPRODUCT((M135:S135&gt;=$N$8)*(M135:S135 &lt;= $N$9)*(TEXT(M135:S135,"yyyy-mm")=V136)*(M136:S136 = "★")))</f>
        <v>0</v>
      </c>
      <c r="Z136" s="135"/>
      <c r="AA136" s="135" t="str">
        <f t="shared" ref="AA136" si="517">IF(AK136&gt;=0.285,"OK","NG")</f>
        <v>NG</v>
      </c>
      <c r="AB136" s="136"/>
      <c r="AC136" s="144"/>
      <c r="AD136" s="144"/>
      <c r="AE136" s="144"/>
      <c r="AF136" s="144"/>
      <c r="AG136" s="144"/>
      <c r="AH136" s="145"/>
      <c r="AI136" s="146"/>
      <c r="AJ136" s="68">
        <f t="shared" ref="AJ136" si="518">COUNTIF(AC136:AI136,"●")</f>
        <v>0</v>
      </c>
      <c r="AK136" s="70">
        <f t="shared" ref="AK136" si="519">IF(COUNTA(AC136:AI136)=0,-1,IF(OR(COUNTIF(AC136:AI136,"▲")&gt;6,AND(AC135&lt;$N$9,$N$9&lt;AI135)),0.285,IF(AJ135+AJ136=0,0,AJ136/(AJ136+AJ135))))</f>
        <v>-1</v>
      </c>
      <c r="AL136" s="68" t="str">
        <f>TEXT(AI135,"YYYY-MM")</f>
        <v>2027-11</v>
      </c>
      <c r="AM136" s="69" cm="1">
        <f t="array" ref="AM136">IF(AL136=AL135,0,SUMPRODUCT((AC135:AI135&gt;=$N$8)*(AC135:AI135 &lt;= $N$9)*(TEXT(AC135:AI135,"yyyy-mm")=AL136)*(AC136:AI136 = "●")))</f>
        <v>0</v>
      </c>
      <c r="AN136" s="69" cm="1">
        <f t="array" ref="AN136">IF(AL136=AL135,0,SUMPRODUCT((AC135:AI135&gt;=$N$8)*(AC135:AI135 &lt;= $N$9)*(TEXT(AC135:AI135,"yyyy-mm")=AL136)*(AC136:AI136 = "▲")))</f>
        <v>0</v>
      </c>
      <c r="AO136" s="69" cm="1">
        <f t="array" ref="AO136">IF(AL136=AL135,0,SUMPRODUCT((AC135:AI135&gt;=$N$8)*(AC135:AI135 &lt;= $N$9)*(TEXT(AC135:AI135,"yyyy-mm")=AL136)*(AC136:AI136 = "★")))</f>
        <v>0</v>
      </c>
      <c r="AP136" s="68"/>
      <c r="AQ136" s="19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3"/>
    </row>
    <row r="137" spans="10:55" s="8" customFormat="1" ht="19.5" customHeight="1" x14ac:dyDescent="0.45">
      <c r="J137" s="86"/>
      <c r="K137" s="135"/>
      <c r="L137" s="132">
        <v>89</v>
      </c>
      <c r="M137" s="141">
        <f>S135+1</f>
        <v>46566</v>
      </c>
      <c r="N137" s="141">
        <f t="shared" ref="N137:S137" si="520">M137+1</f>
        <v>46567</v>
      </c>
      <c r="O137" s="141">
        <f t="shared" si="520"/>
        <v>46568</v>
      </c>
      <c r="P137" s="141">
        <f t="shared" si="520"/>
        <v>46569</v>
      </c>
      <c r="Q137" s="141">
        <f t="shared" si="520"/>
        <v>46570</v>
      </c>
      <c r="R137" s="142">
        <f t="shared" si="520"/>
        <v>46571</v>
      </c>
      <c r="S137" s="143">
        <f t="shared" si="520"/>
        <v>46572</v>
      </c>
      <c r="T137" s="135">
        <f t="shared" ref="T137" si="521">COUNTIF(M138:S138,"★")</f>
        <v>0</v>
      </c>
      <c r="U137" s="135"/>
      <c r="V137" s="135" t="str">
        <f>TEXT(M137,"YYYY-MM")</f>
        <v>2027-06</v>
      </c>
      <c r="W137" s="140" cm="1">
        <f t="array" ref="W137">SUMPRODUCT((M137:S137&gt;=$N$8)*(M137:S137 &lt;= $N$9)*(TEXT(M137:S137,"yyyy-mm")=V137)*(M138:S138 = "●"))</f>
        <v>0</v>
      </c>
      <c r="X137" s="140" cm="1">
        <f t="array" ref="X137">SUMPRODUCT((R137:S137&gt;=$N$8)*(R137:S137 &lt;= $N$9)*(TEXT(R137:S137,"yyyy-mm")=V137)*(R138:S138 = "▲"))</f>
        <v>0</v>
      </c>
      <c r="Y137" s="140" cm="1">
        <f t="array" ref="Y137">SUMPRODUCT((M137:S137&gt;=$N$8)*(M137:S137 &lt;= $N$9)*(TEXT(M137:S137,"yyyy-mm")=V137)*(M138:S138 = "★"))</f>
        <v>0</v>
      </c>
      <c r="Z137" s="135"/>
      <c r="AA137" s="135"/>
      <c r="AB137" s="132">
        <v>110</v>
      </c>
      <c r="AC137" s="141">
        <f>AI135+1</f>
        <v>46713</v>
      </c>
      <c r="AD137" s="141">
        <f t="shared" ref="AD137:AI137" si="522">AC137+1</f>
        <v>46714</v>
      </c>
      <c r="AE137" s="141">
        <f t="shared" si="522"/>
        <v>46715</v>
      </c>
      <c r="AF137" s="141">
        <f t="shared" si="522"/>
        <v>46716</v>
      </c>
      <c r="AG137" s="141">
        <f t="shared" si="522"/>
        <v>46717</v>
      </c>
      <c r="AH137" s="142">
        <f t="shared" si="522"/>
        <v>46718</v>
      </c>
      <c r="AI137" s="143">
        <f t="shared" si="522"/>
        <v>46719</v>
      </c>
      <c r="AJ137" s="68">
        <f t="shared" ref="AJ137" si="523">COUNTIF(AC138:AI138,"★")</f>
        <v>0</v>
      </c>
      <c r="AK137" s="68"/>
      <c r="AL137" s="68" t="str">
        <f>TEXT(AC137,"YYYY-MM")</f>
        <v>2027-11</v>
      </c>
      <c r="AM137" s="69" cm="1">
        <f t="array" ref="AM137">SUMPRODUCT((AC137:AI137&gt;=$N$8)*(AC137:AI137 &lt;= $N$9)*(TEXT(AC137:AI137,"yyyy-mm")=AL137)*(AC138:AI138 = "●"))</f>
        <v>0</v>
      </c>
      <c r="AN137" s="69" cm="1">
        <f t="array" ref="AN137">SUMPRODUCT((AH137:AI137&gt;=$N$8)*(AH137:AI137 &lt;= $N$9)*(TEXT(AH137:AI137,"yyyy-mm")=AL137)*(AH138:AI138 = "▲"))</f>
        <v>0</v>
      </c>
      <c r="AO137" s="69" cm="1">
        <f t="array" ref="AO137">SUMPRODUCT((AC137:AI137&gt;=$N$8)*(AC137:AI137 &lt;= $N$9)*(TEXT(AC137:AI137,"yyyy-mm")=AL137)*(AC138:AI138 = "★"))</f>
        <v>0</v>
      </c>
      <c r="AP137" s="68"/>
      <c r="AQ137" s="19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3"/>
    </row>
    <row r="138" spans="10:55" s="8" customFormat="1" ht="19.5" customHeight="1" thickBot="1" x14ac:dyDescent="0.5">
      <c r="J138" s="86"/>
      <c r="K138" s="135" t="str">
        <f t="shared" ref="K138" si="524">IF(U138&gt;=0.285,"OK","NG")</f>
        <v>NG</v>
      </c>
      <c r="L138" s="136"/>
      <c r="M138" s="144"/>
      <c r="N138" s="144"/>
      <c r="O138" s="144"/>
      <c r="P138" s="144"/>
      <c r="Q138" s="144"/>
      <c r="R138" s="145"/>
      <c r="S138" s="146"/>
      <c r="T138" s="135">
        <f t="shared" ref="T138" si="525">COUNTIF(M138:S138,"●")</f>
        <v>0</v>
      </c>
      <c r="U138" s="147">
        <f t="shared" ref="U138" si="526">IF(COUNTA(M138:S138)=0,-1,IF(OR(COUNTIF(M138:S138,"▲")&gt;6,AND(M137&lt;$N$9,$N$9&lt;S137)),0.285,IF(T137+T138=0,0,T138/(T138+T137))))</f>
        <v>-1</v>
      </c>
      <c r="V138" s="135" t="str">
        <f>TEXT(S137,"YYYY-MM")</f>
        <v>2027-07</v>
      </c>
      <c r="W138" s="140" cm="1">
        <f t="array" ref="W138">IF(V138=V137,0,SUMPRODUCT((M137:S137&gt;=$N$8)*(M137:S137 &lt;= $N$9)*(TEXT(M137:S137,"yyyy-mm")=V138)*(M138:S138 = "●")))</f>
        <v>0</v>
      </c>
      <c r="X138" s="140" cm="1">
        <f t="array" ref="X138">IF(V138=V137,0,SUMPRODUCT((M137:S137&gt;=$N$8)*(M137:S137 &lt;= $N$9)*(TEXT(M137:S137,"yyyy-mm")=V138)*(M138:S138 = "▲")))</f>
        <v>0</v>
      </c>
      <c r="Y138" s="140" cm="1">
        <f t="array" ref="Y138">IF(V138=V137,0,SUMPRODUCT((M137:S137&gt;=$N$8)*(M137:S137 &lt;= $N$9)*(TEXT(M137:S137,"yyyy-mm")=V138)*(M138:S138 = "★")))</f>
        <v>0</v>
      </c>
      <c r="Z138" s="135"/>
      <c r="AA138" s="135" t="str">
        <f t="shared" ref="AA138" si="527">IF(AK138&gt;=0.285,"OK","NG")</f>
        <v>NG</v>
      </c>
      <c r="AB138" s="136"/>
      <c r="AC138" s="144"/>
      <c r="AD138" s="144"/>
      <c r="AE138" s="144"/>
      <c r="AF138" s="144"/>
      <c r="AG138" s="144"/>
      <c r="AH138" s="145"/>
      <c r="AI138" s="146"/>
      <c r="AJ138" s="68">
        <f t="shared" ref="AJ138" si="528">COUNTIF(AC138:AI138,"●")</f>
        <v>0</v>
      </c>
      <c r="AK138" s="70">
        <f t="shared" ref="AK138" si="529">IF(COUNTA(AC138:AI138)=0,-1,IF(OR(COUNTIF(AC138:AI138,"▲")&gt;6,AND(AC137&lt;$N$9,$N$9&lt;AI137)),0.285,IF(AJ137+AJ138=0,0,AJ138/(AJ138+AJ137))))</f>
        <v>-1</v>
      </c>
      <c r="AL138" s="68" t="str">
        <f>TEXT(AI137,"YYYY-MM")</f>
        <v>2027-11</v>
      </c>
      <c r="AM138" s="69" cm="1">
        <f t="array" ref="AM138">IF(AL138=AL137,0,SUMPRODUCT((AC137:AI137&gt;=$N$8)*(AC137:AI137 &lt;= $N$9)*(TEXT(AC137:AI137,"yyyy-mm")=AL138)*(AC138:AI138 = "●")))</f>
        <v>0</v>
      </c>
      <c r="AN138" s="69" cm="1">
        <f t="array" ref="AN138">IF(AL138=AL137,0,SUMPRODUCT((AC137:AI137&gt;=$N$8)*(AC137:AI137 &lt;= $N$9)*(TEXT(AC137:AI137,"yyyy-mm")=AL138)*(AC138:AI138 = "▲")))</f>
        <v>0</v>
      </c>
      <c r="AO138" s="69" cm="1">
        <f t="array" ref="AO138">IF(AL138=AL137,0,SUMPRODUCT((AC137:AI137&gt;=$N$8)*(AC137:AI137 &lt;= $N$9)*(TEXT(AC137:AI137,"yyyy-mm")=AL138)*(AC138:AI138 = "★")))</f>
        <v>0</v>
      </c>
      <c r="AP138" s="68"/>
      <c r="AQ138" s="19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3"/>
    </row>
    <row r="139" spans="10:55" s="8" customFormat="1" ht="19.5" customHeight="1" x14ac:dyDescent="0.45">
      <c r="J139" s="86"/>
      <c r="K139" s="135"/>
      <c r="L139" s="132">
        <v>90</v>
      </c>
      <c r="M139" s="141">
        <f>S137+1</f>
        <v>46573</v>
      </c>
      <c r="N139" s="141">
        <f t="shared" ref="N139:S139" si="530">M139+1</f>
        <v>46574</v>
      </c>
      <c r="O139" s="141">
        <f t="shared" si="530"/>
        <v>46575</v>
      </c>
      <c r="P139" s="141">
        <f t="shared" si="530"/>
        <v>46576</v>
      </c>
      <c r="Q139" s="141">
        <f t="shared" si="530"/>
        <v>46577</v>
      </c>
      <c r="R139" s="142">
        <f t="shared" si="530"/>
        <v>46578</v>
      </c>
      <c r="S139" s="143">
        <f t="shared" si="530"/>
        <v>46579</v>
      </c>
      <c r="T139" s="135">
        <f t="shared" ref="T139" si="531">COUNTIF(M140:S140,"★")</f>
        <v>0</v>
      </c>
      <c r="U139" s="135"/>
      <c r="V139" s="135" t="str">
        <f>TEXT(M139,"YYYY-MM")</f>
        <v>2027-07</v>
      </c>
      <c r="W139" s="140" cm="1">
        <f t="array" ref="W139">SUMPRODUCT((M139:S139&gt;=$N$8)*(M139:S139 &lt;= $N$9)*(TEXT(M139:S139,"yyyy-mm")=V139)*(M140:S140 = "●"))</f>
        <v>0</v>
      </c>
      <c r="X139" s="140" cm="1">
        <f t="array" ref="X139">SUMPRODUCT((R139:S139&gt;=$N$8)*(R139:S139 &lt;= $N$9)*(TEXT(R139:S139,"yyyy-mm")=V139)*(R140:S140 = "▲"))</f>
        <v>0</v>
      </c>
      <c r="Y139" s="140" cm="1">
        <f t="array" ref="Y139">SUMPRODUCT((M139:S139&gt;=$N$8)*(M139:S139 &lt;= $N$9)*(TEXT(M139:S139,"yyyy-mm")=V139)*(M140:S140 = "★"))</f>
        <v>0</v>
      </c>
      <c r="Z139" s="135"/>
      <c r="AA139" s="135"/>
      <c r="AB139" s="132">
        <v>111</v>
      </c>
      <c r="AC139" s="141">
        <f>AI137+1</f>
        <v>46720</v>
      </c>
      <c r="AD139" s="141">
        <f t="shared" ref="AD139:AI139" si="532">AC139+1</f>
        <v>46721</v>
      </c>
      <c r="AE139" s="141">
        <f t="shared" si="532"/>
        <v>46722</v>
      </c>
      <c r="AF139" s="141">
        <f t="shared" si="532"/>
        <v>46723</v>
      </c>
      <c r="AG139" s="141">
        <f t="shared" si="532"/>
        <v>46724</v>
      </c>
      <c r="AH139" s="142">
        <f t="shared" si="532"/>
        <v>46725</v>
      </c>
      <c r="AI139" s="143">
        <f t="shared" si="532"/>
        <v>46726</v>
      </c>
      <c r="AJ139" s="68">
        <f t="shared" ref="AJ139" si="533">COUNTIF(AC140:AI140,"★")</f>
        <v>0</v>
      </c>
      <c r="AK139" s="68"/>
      <c r="AL139" s="68" t="str">
        <f>TEXT(AC139,"YYYY-MM")</f>
        <v>2027-11</v>
      </c>
      <c r="AM139" s="69" cm="1">
        <f t="array" ref="AM139">SUMPRODUCT((AC139:AI139&gt;=$N$8)*(AC139:AI139 &lt;= $N$9)*(TEXT(AC139:AI139,"yyyy-mm")=AL139)*(AC140:AI140 = "●"))</f>
        <v>0</v>
      </c>
      <c r="AN139" s="69" cm="1">
        <f t="array" ref="AN139">SUMPRODUCT((AH139:AI139&gt;=$N$8)*(AH139:AI139 &lt;= $N$9)*(TEXT(AH139:AI139,"yyyy-mm")=AL139)*(AH140:AI140 = "▲"))</f>
        <v>0</v>
      </c>
      <c r="AO139" s="69" cm="1">
        <f t="array" ref="AO139">SUMPRODUCT((AC139:AI139&gt;=$N$8)*(AC139:AI139 &lt;= $N$9)*(TEXT(AC139:AI139,"yyyy-mm")=AL139)*(AC140:AI140 = "★"))</f>
        <v>0</v>
      </c>
      <c r="AP139" s="68"/>
      <c r="AQ139" s="19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3"/>
    </row>
    <row r="140" spans="10:55" s="8" customFormat="1" ht="19.5" customHeight="1" thickBot="1" x14ac:dyDescent="0.5">
      <c r="J140" s="86"/>
      <c r="K140" s="135" t="str">
        <f t="shared" ref="K140" si="534">IF(U140&gt;=0.285,"OK","NG")</f>
        <v>NG</v>
      </c>
      <c r="L140" s="136"/>
      <c r="M140" s="144"/>
      <c r="N140" s="144"/>
      <c r="O140" s="144"/>
      <c r="P140" s="144"/>
      <c r="Q140" s="144"/>
      <c r="R140" s="145"/>
      <c r="S140" s="146"/>
      <c r="T140" s="135">
        <f t="shared" ref="T140" si="535">COUNTIF(M140:S140,"●")</f>
        <v>0</v>
      </c>
      <c r="U140" s="147">
        <f t="shared" ref="U140" si="536">IF(COUNTA(M140:S140)=0,-1,IF(OR(COUNTIF(M140:S140,"▲")&gt;6,AND(M139&lt;$N$9,$N$9&lt;S139)),0.285,IF(T139+T140=0,0,T140/(T140+T139))))</f>
        <v>-1</v>
      </c>
      <c r="V140" s="135" t="str">
        <f>TEXT(S139,"YYYY-MM")</f>
        <v>2027-07</v>
      </c>
      <c r="W140" s="140" cm="1">
        <f t="array" ref="W140">IF(V140=V139,0,SUMPRODUCT((M139:S139&gt;=$N$8)*(M139:S139 &lt;= $N$9)*(TEXT(M139:S139,"yyyy-mm")=V140)*(M140:S140 = "●")))</f>
        <v>0</v>
      </c>
      <c r="X140" s="140" cm="1">
        <f t="array" ref="X140">IF(V140=V139,0,SUMPRODUCT((M139:S139&gt;=$N$8)*(M139:S139 &lt;= $N$9)*(TEXT(M139:S139,"yyyy-mm")=V140)*(M140:S140 = "▲")))</f>
        <v>0</v>
      </c>
      <c r="Y140" s="140" cm="1">
        <f t="array" ref="Y140">IF(V140=V139,0,SUMPRODUCT((M139:S139&gt;=$N$8)*(M139:S139 &lt;= $N$9)*(TEXT(M139:S139,"yyyy-mm")=V140)*(M140:S140 = "★")))</f>
        <v>0</v>
      </c>
      <c r="Z140" s="135"/>
      <c r="AA140" s="135" t="str">
        <f t="shared" ref="AA140" si="537">IF(AK140&gt;=0.285,"OK","NG")</f>
        <v>NG</v>
      </c>
      <c r="AB140" s="136"/>
      <c r="AC140" s="144"/>
      <c r="AD140" s="144"/>
      <c r="AE140" s="144"/>
      <c r="AF140" s="144"/>
      <c r="AG140" s="144"/>
      <c r="AH140" s="145"/>
      <c r="AI140" s="146"/>
      <c r="AJ140" s="68">
        <f t="shared" ref="AJ140" si="538">COUNTIF(AC140:AI140,"●")</f>
        <v>0</v>
      </c>
      <c r="AK140" s="70">
        <f t="shared" ref="AK140" si="539">IF(COUNTA(AC140:AI140)=0,-1,IF(OR(COUNTIF(AC140:AI140,"▲")&gt;6,AND(AC139&lt;$N$9,$N$9&lt;AI139)),0.285,IF(AJ139+AJ140=0,0,AJ140/(AJ140+AJ139))))</f>
        <v>-1</v>
      </c>
      <c r="AL140" s="68" t="str">
        <f>TEXT(AI139,"YYYY-MM")</f>
        <v>2027-12</v>
      </c>
      <c r="AM140" s="69" cm="1">
        <f t="array" ref="AM140">IF(AL140=AL139,0,SUMPRODUCT((AC139:AI139&gt;=$N$8)*(AC139:AI139 &lt;= $N$9)*(TEXT(AC139:AI139,"yyyy-mm")=AL140)*(AC140:AI140 = "●")))</f>
        <v>0</v>
      </c>
      <c r="AN140" s="69" cm="1">
        <f t="array" ref="AN140">IF(AL140=AL139,0,SUMPRODUCT((AC139:AI139&gt;=$N$8)*(AC139:AI139 &lt;= $N$9)*(TEXT(AC139:AI139,"yyyy-mm")=AL140)*(AC140:AI140 = "▲")))</f>
        <v>0</v>
      </c>
      <c r="AO140" s="69" cm="1">
        <f t="array" ref="AO140">IF(AL140=AL139,0,SUMPRODUCT((AC139:AI139&gt;=$N$8)*(AC139:AI139 &lt;= $N$9)*(TEXT(AC139:AI139,"yyyy-mm")=AL140)*(AC140:AI140 = "★")))</f>
        <v>0</v>
      </c>
      <c r="AP140" s="68"/>
      <c r="AQ140" s="19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3"/>
    </row>
    <row r="141" spans="10:55" s="8" customFormat="1" ht="19.5" customHeight="1" x14ac:dyDescent="0.45">
      <c r="J141" s="86"/>
      <c r="K141" s="135"/>
      <c r="L141" s="132">
        <v>91</v>
      </c>
      <c r="M141" s="141">
        <f>S139+1</f>
        <v>46580</v>
      </c>
      <c r="N141" s="141">
        <f t="shared" ref="N141:S141" si="540">M141+1</f>
        <v>46581</v>
      </c>
      <c r="O141" s="141">
        <f t="shared" si="540"/>
        <v>46582</v>
      </c>
      <c r="P141" s="141">
        <f t="shared" si="540"/>
        <v>46583</v>
      </c>
      <c r="Q141" s="141">
        <f t="shared" si="540"/>
        <v>46584</v>
      </c>
      <c r="R141" s="142">
        <f t="shared" si="540"/>
        <v>46585</v>
      </c>
      <c r="S141" s="143">
        <f t="shared" si="540"/>
        <v>46586</v>
      </c>
      <c r="T141" s="135">
        <f t="shared" ref="T141" si="541">COUNTIF(M142:S142,"★")</f>
        <v>0</v>
      </c>
      <c r="U141" s="135"/>
      <c r="V141" s="135" t="str">
        <f t="shared" ref="V141" si="542">TEXT(M141,"YYYY-MM")</f>
        <v>2027-07</v>
      </c>
      <c r="W141" s="140" cm="1">
        <f t="array" ref="W141">SUMPRODUCT((M141:S141&gt;=$N$8)*(M141:S141 &lt;= $N$9)*(TEXT(M141:S141,"yyyy-mm")=V141)*(M142:S142 = "●"))</f>
        <v>0</v>
      </c>
      <c r="X141" s="140" cm="1">
        <f t="array" ref="X141">SUMPRODUCT((R141:S141&gt;=$N$8)*(R141:S141 &lt;= $N$9)*(TEXT(R141:S141,"yyyy-mm")=V141)*(R142:S142 = "▲"))</f>
        <v>0</v>
      </c>
      <c r="Y141" s="140" cm="1">
        <f t="array" ref="Y141">SUMPRODUCT((M141:S141&gt;=$N$8)*(M141:S141 &lt;= $N$9)*(TEXT(M141:S141,"yyyy-mm")=V141)*(M142:S142 = "★"))</f>
        <v>0</v>
      </c>
      <c r="Z141" s="135"/>
      <c r="AA141" s="135"/>
      <c r="AB141" s="132">
        <v>112</v>
      </c>
      <c r="AC141" s="141">
        <f>AI139+1</f>
        <v>46727</v>
      </c>
      <c r="AD141" s="141">
        <f t="shared" ref="AD141:AI141" si="543">AC141+1</f>
        <v>46728</v>
      </c>
      <c r="AE141" s="141">
        <f t="shared" si="543"/>
        <v>46729</v>
      </c>
      <c r="AF141" s="141">
        <f t="shared" si="543"/>
        <v>46730</v>
      </c>
      <c r="AG141" s="141">
        <f t="shared" si="543"/>
        <v>46731</v>
      </c>
      <c r="AH141" s="142">
        <f t="shared" si="543"/>
        <v>46732</v>
      </c>
      <c r="AI141" s="143">
        <f t="shared" si="543"/>
        <v>46733</v>
      </c>
      <c r="AJ141" s="68">
        <f t="shared" ref="AJ141" si="544">COUNTIF(AC142:AI142,"★")</f>
        <v>0</v>
      </c>
      <c r="AK141" s="68"/>
      <c r="AL141" s="68" t="str">
        <f t="shared" ref="AL141" si="545">TEXT(AC141,"YYYY-MM")</f>
        <v>2027-12</v>
      </c>
      <c r="AM141" s="69" cm="1">
        <f t="array" ref="AM141">SUMPRODUCT((AC141:AI141&gt;=$N$8)*(AC141:AI141 &lt;= $N$9)*(TEXT(AC141:AI141,"yyyy-mm")=AL141)*(AC142:AI142 = "●"))</f>
        <v>0</v>
      </c>
      <c r="AN141" s="69" cm="1">
        <f t="array" ref="AN141">SUMPRODUCT((AH141:AI141&gt;=$N$8)*(AH141:AI141 &lt;= $N$9)*(TEXT(AH141:AI141,"yyyy-mm")=AL141)*(AH142:AI142 = "▲"))</f>
        <v>0</v>
      </c>
      <c r="AO141" s="69" cm="1">
        <f t="array" ref="AO141">SUMPRODUCT((AC141:AI141&gt;=$N$8)*(AC141:AI141 &lt;= $N$9)*(TEXT(AC141:AI141,"yyyy-mm")=AL141)*(AC142:AI142 = "★"))</f>
        <v>0</v>
      </c>
      <c r="AP141" s="68"/>
      <c r="AQ141" s="19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3"/>
    </row>
    <row r="142" spans="10:55" s="8" customFormat="1" ht="19.5" customHeight="1" thickBot="1" x14ac:dyDescent="0.5">
      <c r="J142" s="86"/>
      <c r="K142" s="135" t="str">
        <f t="shared" ref="K142" si="546">IF(U142&gt;=0.285,"OK","NG")</f>
        <v>NG</v>
      </c>
      <c r="L142" s="136"/>
      <c r="M142" s="144"/>
      <c r="N142" s="144"/>
      <c r="O142" s="144"/>
      <c r="P142" s="144"/>
      <c r="Q142" s="144"/>
      <c r="R142" s="145"/>
      <c r="S142" s="146"/>
      <c r="T142" s="135">
        <f t="shared" ref="T142" si="547">COUNTIF(M142:S142,"●")</f>
        <v>0</v>
      </c>
      <c r="U142" s="147">
        <f t="shared" ref="U142" si="548">IF(COUNTA(M142:S142)=0,-1,IF(OR(COUNTIF(M142:S142,"▲")&gt;6,AND(M141&lt;$N$9,$N$9&lt;S141)),0.285,IF(T141+T142=0,0,T142/(T142+T141))))</f>
        <v>-1</v>
      </c>
      <c r="V142" s="135" t="str">
        <f t="shared" ref="V142" si="549">TEXT(S141,"YYYY-MM")</f>
        <v>2027-07</v>
      </c>
      <c r="W142" s="140" cm="1">
        <f t="array" ref="W142">IF(V142=V141,0,SUMPRODUCT((M141:S141&gt;=$N$8)*(M141:S141 &lt;= $N$9)*(TEXT(M141:S141,"yyyy-mm")=V142)*(M142:S142 = "●")))</f>
        <v>0</v>
      </c>
      <c r="X142" s="140" cm="1">
        <f t="array" ref="X142">IF(V142=V141,0,SUMPRODUCT((M141:S141&gt;=$N$8)*(M141:S141 &lt;= $N$9)*(TEXT(M141:S141,"yyyy-mm")=V142)*(M142:S142 = "▲")))</f>
        <v>0</v>
      </c>
      <c r="Y142" s="140" cm="1">
        <f t="array" ref="Y142">IF(V142=V141,0,SUMPRODUCT((M141:S141&gt;=$N$8)*(M141:S141 &lt;= $N$9)*(TEXT(M141:S141,"yyyy-mm")=V142)*(M142:S142 = "★")))</f>
        <v>0</v>
      </c>
      <c r="Z142" s="135"/>
      <c r="AA142" s="135" t="str">
        <f t="shared" ref="AA142" si="550">IF(AK142&gt;=0.285,"OK","NG")</f>
        <v>NG</v>
      </c>
      <c r="AB142" s="136"/>
      <c r="AC142" s="144"/>
      <c r="AD142" s="144"/>
      <c r="AE142" s="144"/>
      <c r="AF142" s="144"/>
      <c r="AG142" s="144"/>
      <c r="AH142" s="145"/>
      <c r="AI142" s="146"/>
      <c r="AJ142" s="68">
        <f t="shared" ref="AJ142" si="551">COUNTIF(AC142:AI142,"●")</f>
        <v>0</v>
      </c>
      <c r="AK142" s="70">
        <f t="shared" ref="AK142" si="552">IF(COUNTA(AC142:AI142)=0,-1,IF(OR(COUNTIF(AC142:AI142,"▲")&gt;6,AND(AC141&lt;$N$9,$N$9&lt;AI141)),0.285,IF(AJ141+AJ142=0,0,AJ142/(AJ142+AJ141))))</f>
        <v>-1</v>
      </c>
      <c r="AL142" s="68" t="str">
        <f t="shared" ref="AL142" si="553">TEXT(AI141,"YYYY-MM")</f>
        <v>2027-12</v>
      </c>
      <c r="AM142" s="69" cm="1">
        <f t="array" ref="AM142">IF(AL142=AL141,0,SUMPRODUCT((AC141:AI141&gt;=$N$8)*(AC141:AI141 &lt;= $N$9)*(TEXT(AC141:AI141,"yyyy-mm")=AL142)*(AC142:AI142 = "●")))</f>
        <v>0</v>
      </c>
      <c r="AN142" s="69" cm="1">
        <f t="array" ref="AN142">IF(AL142=AL141,0,SUMPRODUCT((AC141:AI141&gt;=$N$8)*(AC141:AI141 &lt;= $N$9)*(TEXT(AC141:AI141,"yyyy-mm")=AL142)*(AC142:AI142 = "▲")))</f>
        <v>0</v>
      </c>
      <c r="AO142" s="69" cm="1">
        <f t="array" ref="AO142">IF(AL142=AL141,0,SUMPRODUCT((AC141:AI141&gt;=$N$8)*(AC141:AI141 &lt;= $N$9)*(TEXT(AC141:AI141,"yyyy-mm")=AL142)*(AC142:AI142 = "★")))</f>
        <v>0</v>
      </c>
      <c r="AP142" s="68"/>
      <c r="AQ142" s="19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3"/>
    </row>
    <row r="143" spans="10:55" s="8" customFormat="1" ht="19.5" customHeight="1" x14ac:dyDescent="0.45">
      <c r="J143" s="86"/>
      <c r="K143" s="135"/>
      <c r="L143" s="132">
        <v>92</v>
      </c>
      <c r="M143" s="141">
        <f>S141+1</f>
        <v>46587</v>
      </c>
      <c r="N143" s="141">
        <f t="shared" ref="N143:S143" si="554">M143+1</f>
        <v>46588</v>
      </c>
      <c r="O143" s="141">
        <f t="shared" si="554"/>
        <v>46589</v>
      </c>
      <c r="P143" s="141">
        <f t="shared" si="554"/>
        <v>46590</v>
      </c>
      <c r="Q143" s="141">
        <f t="shared" si="554"/>
        <v>46591</v>
      </c>
      <c r="R143" s="142">
        <f t="shared" si="554"/>
        <v>46592</v>
      </c>
      <c r="S143" s="143">
        <f t="shared" si="554"/>
        <v>46593</v>
      </c>
      <c r="T143" s="135">
        <f t="shared" ref="T143" si="555">COUNTIF(M144:S144,"★")</f>
        <v>0</v>
      </c>
      <c r="U143" s="135"/>
      <c r="V143" s="135" t="str">
        <f t="shared" ref="V143" si="556">TEXT(M143,"YYYY-MM")</f>
        <v>2027-07</v>
      </c>
      <c r="W143" s="140" cm="1">
        <f t="array" ref="W143">SUMPRODUCT((M143:S143&gt;=$N$8)*(M143:S143 &lt;= $N$9)*(TEXT(M143:S143,"yyyy-mm")=V143)*(M144:S144 = "●"))</f>
        <v>0</v>
      </c>
      <c r="X143" s="140" cm="1">
        <f t="array" ref="X143">SUMPRODUCT((R143:S143&gt;=$N$8)*(R143:S143 &lt;= $N$9)*(TEXT(R143:S143,"yyyy-mm")=V143)*(R144:S144 = "▲"))</f>
        <v>0</v>
      </c>
      <c r="Y143" s="140" cm="1">
        <f t="array" ref="Y143">SUMPRODUCT((M143:S143&gt;=$N$8)*(M143:S143 &lt;= $N$9)*(TEXT(M143:S143,"yyyy-mm")=V143)*(M144:S144 = "★"))</f>
        <v>0</v>
      </c>
      <c r="Z143" s="135"/>
      <c r="AA143" s="135"/>
      <c r="AB143" s="132">
        <v>113</v>
      </c>
      <c r="AC143" s="141">
        <f>AI141+1</f>
        <v>46734</v>
      </c>
      <c r="AD143" s="141">
        <f t="shared" ref="AD143:AI143" si="557">AC143+1</f>
        <v>46735</v>
      </c>
      <c r="AE143" s="141">
        <f t="shared" si="557"/>
        <v>46736</v>
      </c>
      <c r="AF143" s="141">
        <f t="shared" si="557"/>
        <v>46737</v>
      </c>
      <c r="AG143" s="141">
        <f t="shared" si="557"/>
        <v>46738</v>
      </c>
      <c r="AH143" s="142">
        <f t="shared" si="557"/>
        <v>46739</v>
      </c>
      <c r="AI143" s="143">
        <f t="shared" si="557"/>
        <v>46740</v>
      </c>
      <c r="AJ143" s="68">
        <f t="shared" ref="AJ143" si="558">COUNTIF(AC144:AI144,"★")</f>
        <v>0</v>
      </c>
      <c r="AK143" s="68"/>
      <c r="AL143" s="68" t="str">
        <f t="shared" ref="AL143" si="559">TEXT(AC143,"YYYY-MM")</f>
        <v>2027-12</v>
      </c>
      <c r="AM143" s="69" cm="1">
        <f t="array" ref="AM143">SUMPRODUCT((AC143:AI143&gt;=$N$8)*(AC143:AI143 &lt;= $N$9)*(TEXT(AC143:AI143,"yyyy-mm")=AL143)*(AC144:AI144 = "●"))</f>
        <v>0</v>
      </c>
      <c r="AN143" s="69" cm="1">
        <f t="array" ref="AN143">SUMPRODUCT((AH143:AI143&gt;=$N$8)*(AH143:AI143 &lt;= $N$9)*(TEXT(AH143:AI143,"yyyy-mm")=AL143)*(AH144:AI144 = "▲"))</f>
        <v>0</v>
      </c>
      <c r="AO143" s="69" cm="1">
        <f t="array" ref="AO143">SUMPRODUCT((AC143:AI143&gt;=$N$8)*(AC143:AI143 &lt;= $N$9)*(TEXT(AC143:AI143,"yyyy-mm")=AL143)*(AC144:AI144 = "★"))</f>
        <v>0</v>
      </c>
      <c r="AP143" s="68"/>
      <c r="AQ143" s="19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3"/>
    </row>
    <row r="144" spans="10:55" s="8" customFormat="1" ht="19.5" customHeight="1" thickBot="1" x14ac:dyDescent="0.5">
      <c r="J144" s="86"/>
      <c r="K144" s="135" t="str">
        <f t="shared" ref="K144" si="560">IF(U144&gt;=0.285,"OK","NG")</f>
        <v>NG</v>
      </c>
      <c r="L144" s="136"/>
      <c r="M144" s="144"/>
      <c r="N144" s="144"/>
      <c r="O144" s="144"/>
      <c r="P144" s="144"/>
      <c r="Q144" s="144"/>
      <c r="R144" s="145"/>
      <c r="S144" s="146"/>
      <c r="T144" s="135">
        <f t="shared" ref="T144" si="561">COUNTIF(M144:S144,"●")</f>
        <v>0</v>
      </c>
      <c r="U144" s="147">
        <f t="shared" ref="U144" si="562">IF(COUNTA(M144:S144)=0,-1,IF(OR(COUNTIF(M144:S144,"▲")&gt;6,AND(M143&lt;$N$9,$N$9&lt;S143)),0.285,IF(T143+T144=0,0,T144/(T144+T143))))</f>
        <v>-1</v>
      </c>
      <c r="V144" s="135" t="str">
        <f t="shared" ref="V144" si="563">TEXT(S143,"YYYY-MM")</f>
        <v>2027-07</v>
      </c>
      <c r="W144" s="140" cm="1">
        <f t="array" ref="W144">IF(V144=V143,0,SUMPRODUCT((M143:S143&gt;=$N$8)*(M143:S143 &lt;= $N$9)*(TEXT(M143:S143,"yyyy-mm")=V144)*(M144:S144 = "●")))</f>
        <v>0</v>
      </c>
      <c r="X144" s="140" cm="1">
        <f t="array" ref="X144">IF(V144=V143,0,SUMPRODUCT((M143:S143&gt;=$N$8)*(M143:S143 &lt;= $N$9)*(TEXT(M143:S143,"yyyy-mm")=V144)*(M144:S144 = "▲")))</f>
        <v>0</v>
      </c>
      <c r="Y144" s="140" cm="1">
        <f t="array" ref="Y144">IF(V144=V143,0,SUMPRODUCT((M143:S143&gt;=$N$8)*(M143:S143 &lt;= $N$9)*(TEXT(M143:S143,"yyyy-mm")=V144)*(M144:S144 = "★")))</f>
        <v>0</v>
      </c>
      <c r="Z144" s="135"/>
      <c r="AA144" s="135" t="str">
        <f t="shared" ref="AA144" si="564">IF(AK144&gt;=0.285,"OK","NG")</f>
        <v>NG</v>
      </c>
      <c r="AB144" s="136"/>
      <c r="AC144" s="144"/>
      <c r="AD144" s="144"/>
      <c r="AE144" s="144"/>
      <c r="AF144" s="144"/>
      <c r="AG144" s="144"/>
      <c r="AH144" s="145"/>
      <c r="AI144" s="146"/>
      <c r="AJ144" s="68">
        <f t="shared" ref="AJ144" si="565">COUNTIF(AC144:AI144,"●")</f>
        <v>0</v>
      </c>
      <c r="AK144" s="70">
        <f t="shared" ref="AK144" si="566">IF(COUNTA(AC144:AI144)=0,-1,IF(OR(COUNTIF(AC144:AI144,"▲")&gt;6,AND(AC143&lt;$N$9,$N$9&lt;AI143)),0.285,IF(AJ143+AJ144=0,0,AJ144/(AJ144+AJ143))))</f>
        <v>-1</v>
      </c>
      <c r="AL144" s="68" t="str">
        <f t="shared" ref="AL144" si="567">TEXT(AI143,"YYYY-MM")</f>
        <v>2027-12</v>
      </c>
      <c r="AM144" s="69" cm="1">
        <f t="array" ref="AM144">IF(AL144=AL143,0,SUMPRODUCT((AC143:AI143&gt;=$N$8)*(AC143:AI143 &lt;= $N$9)*(TEXT(AC143:AI143,"yyyy-mm")=AL144)*(AC144:AI144 = "●")))</f>
        <v>0</v>
      </c>
      <c r="AN144" s="69" cm="1">
        <f t="array" ref="AN144">IF(AL144=AL143,0,SUMPRODUCT((AC143:AI143&gt;=$N$8)*(AC143:AI143 &lt;= $N$9)*(TEXT(AC143:AI143,"yyyy-mm")=AL144)*(AC144:AI144 = "▲")))</f>
        <v>0</v>
      </c>
      <c r="AO144" s="69" cm="1">
        <f t="array" ref="AO144">IF(AL144=AL143,0,SUMPRODUCT((AC143:AI143&gt;=$N$8)*(AC143:AI143 &lt;= $N$9)*(TEXT(AC143:AI143,"yyyy-mm")=AL144)*(AC144:AI144 = "★")))</f>
        <v>0</v>
      </c>
      <c r="AP144" s="68"/>
      <c r="AQ144" s="19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3"/>
    </row>
    <row r="145" spans="10:55" s="8" customFormat="1" ht="19.5" customHeight="1" x14ac:dyDescent="0.45">
      <c r="J145" s="86"/>
      <c r="K145" s="135"/>
      <c r="L145" s="132">
        <v>93</v>
      </c>
      <c r="M145" s="141">
        <f>S143+1</f>
        <v>46594</v>
      </c>
      <c r="N145" s="141">
        <f t="shared" ref="N145:S145" si="568">M145+1</f>
        <v>46595</v>
      </c>
      <c r="O145" s="141">
        <f t="shared" si="568"/>
        <v>46596</v>
      </c>
      <c r="P145" s="141">
        <f t="shared" si="568"/>
        <v>46597</v>
      </c>
      <c r="Q145" s="141">
        <f t="shared" si="568"/>
        <v>46598</v>
      </c>
      <c r="R145" s="142">
        <f t="shared" si="568"/>
        <v>46599</v>
      </c>
      <c r="S145" s="143">
        <f t="shared" si="568"/>
        <v>46600</v>
      </c>
      <c r="T145" s="135">
        <f t="shared" ref="T145" si="569">COUNTIF(M146:S146,"★")</f>
        <v>0</v>
      </c>
      <c r="U145" s="135"/>
      <c r="V145" s="135" t="str">
        <f t="shared" ref="V145" si="570">TEXT(M145,"YYYY-MM")</f>
        <v>2027-07</v>
      </c>
      <c r="W145" s="140" cm="1">
        <f t="array" ref="W145">SUMPRODUCT((M145:S145&gt;=$N$8)*(M145:S145 &lt;= $N$9)*(TEXT(M145:S145,"yyyy-mm")=V145)*(M146:S146 = "●"))</f>
        <v>0</v>
      </c>
      <c r="X145" s="140" cm="1">
        <f t="array" ref="X145">SUMPRODUCT((R145:S145&gt;=$N$8)*(R145:S145 &lt;= $N$9)*(TEXT(R145:S145,"yyyy-mm")=V145)*(R146:S146 = "▲"))</f>
        <v>0</v>
      </c>
      <c r="Y145" s="140" cm="1">
        <f t="array" ref="Y145">SUMPRODUCT((M145:S145&gt;=$N$8)*(M145:S145 &lt;= $N$9)*(TEXT(M145:S145,"yyyy-mm")=V145)*(M146:S146 = "★"))</f>
        <v>0</v>
      </c>
      <c r="Z145" s="135"/>
      <c r="AA145" s="135"/>
      <c r="AB145" s="132">
        <v>114</v>
      </c>
      <c r="AC145" s="141">
        <f>AI143+1</f>
        <v>46741</v>
      </c>
      <c r="AD145" s="141">
        <f t="shared" ref="AD145:AI145" si="571">AC145+1</f>
        <v>46742</v>
      </c>
      <c r="AE145" s="141">
        <f t="shared" si="571"/>
        <v>46743</v>
      </c>
      <c r="AF145" s="141">
        <f t="shared" si="571"/>
        <v>46744</v>
      </c>
      <c r="AG145" s="141">
        <f t="shared" si="571"/>
        <v>46745</v>
      </c>
      <c r="AH145" s="142">
        <f t="shared" si="571"/>
        <v>46746</v>
      </c>
      <c r="AI145" s="143">
        <f t="shared" si="571"/>
        <v>46747</v>
      </c>
      <c r="AJ145" s="68">
        <f t="shared" ref="AJ145" si="572">COUNTIF(AC146:AI146,"★")</f>
        <v>0</v>
      </c>
      <c r="AK145" s="68"/>
      <c r="AL145" s="68" t="str">
        <f t="shared" ref="AL145" si="573">TEXT(AC145,"YYYY-MM")</f>
        <v>2027-12</v>
      </c>
      <c r="AM145" s="69" cm="1">
        <f t="array" ref="AM145">SUMPRODUCT((AC145:AI145&gt;=$N$8)*(AC145:AI145 &lt;= $N$9)*(TEXT(AC145:AI145,"yyyy-mm")=AL145)*(AC146:AI146 = "●"))</f>
        <v>0</v>
      </c>
      <c r="AN145" s="69" cm="1">
        <f t="array" ref="AN145">SUMPRODUCT((AH145:AI145&gt;=$N$8)*(AH145:AI145 &lt;= $N$9)*(TEXT(AH145:AI145,"yyyy-mm")=AL145)*(AH146:AI146 = "▲"))</f>
        <v>0</v>
      </c>
      <c r="AO145" s="69" cm="1">
        <f t="array" ref="AO145">SUMPRODUCT((AC145:AI145&gt;=$N$8)*(AC145:AI145 &lt;= $N$9)*(TEXT(AC145:AI145,"yyyy-mm")=AL145)*(AC146:AI146 = "★"))</f>
        <v>0</v>
      </c>
      <c r="AP145" s="65"/>
      <c r="AQ145" s="7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3"/>
    </row>
    <row r="146" spans="10:55" s="8" customFormat="1" ht="19.5" customHeight="1" thickBot="1" x14ac:dyDescent="0.5">
      <c r="J146" s="86"/>
      <c r="K146" s="135" t="str">
        <f t="shared" ref="K146" si="574">IF(U146&gt;=0.285,"OK","NG")</f>
        <v>NG</v>
      </c>
      <c r="L146" s="136"/>
      <c r="M146" s="144"/>
      <c r="N146" s="144"/>
      <c r="O146" s="144"/>
      <c r="P146" s="144"/>
      <c r="Q146" s="144"/>
      <c r="R146" s="145"/>
      <c r="S146" s="146"/>
      <c r="T146" s="135">
        <f t="shared" ref="T146" si="575">COUNTIF(M146:S146,"●")</f>
        <v>0</v>
      </c>
      <c r="U146" s="147">
        <f t="shared" ref="U146" si="576">IF(COUNTA(M146:S146)=0,-1,IF(OR(COUNTIF(M146:S146,"▲")&gt;6,AND(M145&lt;$N$9,$N$9&lt;S145)),0.285,IF(T145+T146=0,0,T146/(T146+T145))))</f>
        <v>-1</v>
      </c>
      <c r="V146" s="135" t="str">
        <f t="shared" ref="V146" si="577">TEXT(S145,"YYYY-MM")</f>
        <v>2027-08</v>
      </c>
      <c r="W146" s="140" cm="1">
        <f t="array" ref="W146">IF(V146=V145,0,SUMPRODUCT((M145:S145&gt;=$N$8)*(M145:S145 &lt;= $N$9)*(TEXT(M145:S145,"yyyy-mm")=V146)*(M146:S146 = "●")))</f>
        <v>0</v>
      </c>
      <c r="X146" s="140" cm="1">
        <f t="array" ref="X146">IF(V146=V145,0,SUMPRODUCT((M145:S145&gt;=$N$8)*(M145:S145 &lt;= $N$9)*(TEXT(M145:S145,"yyyy-mm")=V146)*(M146:S146 = "▲")))</f>
        <v>0</v>
      </c>
      <c r="Y146" s="140" cm="1">
        <f t="array" ref="Y146">IF(V146=V145,0,SUMPRODUCT((M145:S145&gt;=$N$8)*(M145:S145 &lt;= $N$9)*(TEXT(M145:S145,"yyyy-mm")=V146)*(M146:S146 = "★")))</f>
        <v>0</v>
      </c>
      <c r="Z146" s="135"/>
      <c r="AA146" s="135" t="str">
        <f t="shared" ref="AA146" si="578">IF(AK146&gt;=0.285,"OK","NG")</f>
        <v>NG</v>
      </c>
      <c r="AB146" s="136"/>
      <c r="AC146" s="144"/>
      <c r="AD146" s="144"/>
      <c r="AE146" s="144"/>
      <c r="AF146" s="144"/>
      <c r="AG146" s="144"/>
      <c r="AH146" s="145"/>
      <c r="AI146" s="146"/>
      <c r="AJ146" s="68">
        <f t="shared" ref="AJ146" si="579">COUNTIF(AC146:AI146,"●")</f>
        <v>0</v>
      </c>
      <c r="AK146" s="70">
        <f t="shared" ref="AK146" si="580">IF(COUNTA(AC146:AI146)=0,-1,IF(OR(COUNTIF(AC146:AI146,"▲")&gt;6,AND(AC145&lt;$N$9,$N$9&lt;AI145)),0.285,IF(AJ145+AJ146=0,0,AJ146/(AJ146+AJ145))))</f>
        <v>-1</v>
      </c>
      <c r="AL146" s="68" t="str">
        <f t="shared" ref="AL146" si="581">TEXT(AI145,"YYYY-MM")</f>
        <v>2027-12</v>
      </c>
      <c r="AM146" s="69" cm="1">
        <f t="array" ref="AM146">IF(AL146=AL145,0,SUMPRODUCT((AC145:AI145&gt;=$N$8)*(AC145:AI145 &lt;= $N$9)*(TEXT(AC145:AI145,"yyyy-mm")=AL146)*(AC146:AI146 = "●")))</f>
        <v>0</v>
      </c>
      <c r="AN146" s="69" cm="1">
        <f t="array" ref="AN146">IF(AL146=AL145,0,SUMPRODUCT((AC145:AI145&gt;=$N$8)*(AC145:AI145 &lt;= $N$9)*(TEXT(AC145:AI145,"yyyy-mm")=AL146)*(AC146:AI146 = "▲")))</f>
        <v>0</v>
      </c>
      <c r="AO146" s="69" cm="1">
        <f t="array" ref="AO146">IF(AL146=AL145,0,SUMPRODUCT((AC145:AI145&gt;=$N$8)*(AC145:AI145 &lt;= $N$9)*(TEXT(AC145:AI145,"yyyy-mm")=AL146)*(AC146:AI146 = "★")))</f>
        <v>0</v>
      </c>
      <c r="AP146" s="65"/>
      <c r="AQ146" s="7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3"/>
    </row>
    <row r="147" spans="10:55" s="8" customFormat="1" ht="19.5" customHeight="1" x14ac:dyDescent="0.45">
      <c r="J147" s="86"/>
      <c r="K147" s="135"/>
      <c r="L147" s="132">
        <v>94</v>
      </c>
      <c r="M147" s="141">
        <f>S145+1</f>
        <v>46601</v>
      </c>
      <c r="N147" s="141">
        <f t="shared" ref="N147:S147" si="582">M147+1</f>
        <v>46602</v>
      </c>
      <c r="O147" s="141">
        <f t="shared" si="582"/>
        <v>46603</v>
      </c>
      <c r="P147" s="141">
        <f t="shared" si="582"/>
        <v>46604</v>
      </c>
      <c r="Q147" s="141">
        <f t="shared" si="582"/>
        <v>46605</v>
      </c>
      <c r="R147" s="142">
        <f t="shared" si="582"/>
        <v>46606</v>
      </c>
      <c r="S147" s="143">
        <f t="shared" si="582"/>
        <v>46607</v>
      </c>
      <c r="T147" s="135">
        <f t="shared" ref="T147" si="583">COUNTIF(M148:S148,"★")</f>
        <v>0</v>
      </c>
      <c r="U147" s="135"/>
      <c r="V147" s="135" t="str">
        <f t="shared" ref="V147" si="584">TEXT(M147,"YYYY-MM")</f>
        <v>2027-08</v>
      </c>
      <c r="W147" s="140" cm="1">
        <f t="array" ref="W147">SUMPRODUCT((M147:S147&gt;=$N$8)*(M147:S147 &lt;= $N$9)*(TEXT(M147:S147,"yyyy-mm")=V147)*(M148:S148 = "●"))</f>
        <v>0</v>
      </c>
      <c r="X147" s="140" cm="1">
        <f t="array" ref="X147">SUMPRODUCT((R147:S147&gt;=$N$8)*(R147:S147 &lt;= $N$9)*(TEXT(R147:S147,"yyyy-mm")=V147)*(R148:S148 = "▲"))</f>
        <v>0</v>
      </c>
      <c r="Y147" s="140" cm="1">
        <f t="array" ref="Y147">SUMPRODUCT((M147:S147&gt;=$N$8)*(M147:S147 &lt;= $N$9)*(TEXT(M147:S147,"yyyy-mm")=V147)*(M148:S148 = "★"))</f>
        <v>0</v>
      </c>
      <c r="Z147" s="135"/>
      <c r="AA147" s="135"/>
      <c r="AB147" s="132">
        <v>115</v>
      </c>
      <c r="AC147" s="141">
        <f>AI145+1</f>
        <v>46748</v>
      </c>
      <c r="AD147" s="141">
        <f t="shared" ref="AD147:AI147" si="585">AC147+1</f>
        <v>46749</v>
      </c>
      <c r="AE147" s="141">
        <f t="shared" si="585"/>
        <v>46750</v>
      </c>
      <c r="AF147" s="141">
        <f t="shared" si="585"/>
        <v>46751</v>
      </c>
      <c r="AG147" s="141">
        <f t="shared" si="585"/>
        <v>46752</v>
      </c>
      <c r="AH147" s="142">
        <f t="shared" si="585"/>
        <v>46753</v>
      </c>
      <c r="AI147" s="143">
        <f t="shared" si="585"/>
        <v>46754</v>
      </c>
      <c r="AJ147" s="68">
        <f t="shared" ref="AJ147" si="586">COUNTIF(AC148:AI148,"★")</f>
        <v>0</v>
      </c>
      <c r="AK147" s="68"/>
      <c r="AL147" s="68" t="str">
        <f t="shared" ref="AL147" si="587">TEXT(AC147,"YYYY-MM")</f>
        <v>2027-12</v>
      </c>
      <c r="AM147" s="69" cm="1">
        <f t="array" ref="AM147">SUMPRODUCT((AC147:AI147&gt;=$N$8)*(AC147:AI147 &lt;= $N$9)*(TEXT(AC147:AI147,"yyyy-mm")=AL147)*(AC148:AI148 = "●"))</f>
        <v>0</v>
      </c>
      <c r="AN147" s="69" cm="1">
        <f t="array" ref="AN147">SUMPRODUCT((AH147:AI147&gt;=$N$8)*(AH147:AI147 &lt;= $N$9)*(TEXT(AH147:AI147,"yyyy-mm")=AL147)*(AH148:AI148 = "▲"))</f>
        <v>0</v>
      </c>
      <c r="AO147" s="69" cm="1">
        <f t="array" ref="AO147">SUMPRODUCT((AC147:AI147&gt;=$N$8)*(AC147:AI147 &lt;= $N$9)*(TEXT(AC147:AI147,"yyyy-mm")=AL147)*(AC148:AI148 = "★"))</f>
        <v>0</v>
      </c>
      <c r="AP147" s="65"/>
      <c r="AQ147" s="7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3"/>
    </row>
    <row r="148" spans="10:55" s="8" customFormat="1" ht="19.5" customHeight="1" thickBot="1" x14ac:dyDescent="0.5">
      <c r="J148" s="86"/>
      <c r="K148" s="135" t="str">
        <f t="shared" ref="K148" si="588">IF(U148&gt;=0.285,"OK","NG")</f>
        <v>NG</v>
      </c>
      <c r="L148" s="136"/>
      <c r="M148" s="144"/>
      <c r="N148" s="144"/>
      <c r="O148" s="144"/>
      <c r="P148" s="144"/>
      <c r="Q148" s="144"/>
      <c r="R148" s="145"/>
      <c r="S148" s="146"/>
      <c r="T148" s="135">
        <f t="shared" ref="T148" si="589">COUNTIF(M148:S148,"●")</f>
        <v>0</v>
      </c>
      <c r="U148" s="147">
        <f t="shared" ref="U148" si="590">IF(COUNTA(M148:S148)=0,-1,IF(OR(COUNTIF(M148:S148,"▲")&gt;6,AND(M147&lt;$N$9,$N$9&lt;S147)),0.285,IF(T147+T148=0,0,T148/(T148+T147))))</f>
        <v>-1</v>
      </c>
      <c r="V148" s="135" t="str">
        <f t="shared" ref="V148" si="591">TEXT(S147,"YYYY-MM")</f>
        <v>2027-08</v>
      </c>
      <c r="W148" s="140" cm="1">
        <f t="array" ref="W148">IF(V148=V147,0,SUMPRODUCT((M147:S147&gt;=$N$8)*(M147:S147 &lt;= $N$9)*(TEXT(M147:S147,"yyyy-mm")=V148)*(M148:S148 = "●")))</f>
        <v>0</v>
      </c>
      <c r="X148" s="140" cm="1">
        <f t="array" ref="X148">IF(V148=V147,0,SUMPRODUCT((M147:S147&gt;=$N$8)*(M147:S147 &lt;= $N$9)*(TEXT(M147:S147,"yyyy-mm")=V148)*(M148:S148 = "▲")))</f>
        <v>0</v>
      </c>
      <c r="Y148" s="140" cm="1">
        <f t="array" ref="Y148">IF(V148=V147,0,SUMPRODUCT((M147:S147&gt;=$N$8)*(M147:S147 &lt;= $N$9)*(TEXT(M147:S147,"yyyy-mm")=V148)*(M148:S148 = "★")))</f>
        <v>0</v>
      </c>
      <c r="Z148" s="135"/>
      <c r="AA148" s="135" t="str">
        <f t="shared" ref="AA148" si="592">IF(AK148&gt;=0.285,"OK","NG")</f>
        <v>NG</v>
      </c>
      <c r="AB148" s="136"/>
      <c r="AC148" s="144"/>
      <c r="AD148" s="144"/>
      <c r="AE148" s="144"/>
      <c r="AF148" s="144"/>
      <c r="AG148" s="144"/>
      <c r="AH148" s="145"/>
      <c r="AI148" s="146"/>
      <c r="AJ148" s="68">
        <f t="shared" ref="AJ148" si="593">COUNTIF(AC148:AI148,"●")</f>
        <v>0</v>
      </c>
      <c r="AK148" s="70">
        <f t="shared" ref="AK148" si="594">IF(COUNTA(AC148:AI148)=0,-1,IF(OR(COUNTIF(AC148:AI148,"▲")&gt;6,AND(AC147&lt;$N$9,$N$9&lt;AI147)),0.285,IF(AJ147+AJ148=0,0,AJ148/(AJ148+AJ147))))</f>
        <v>-1</v>
      </c>
      <c r="AL148" s="68" t="str">
        <f t="shared" ref="AL148" si="595">TEXT(AI147,"YYYY-MM")</f>
        <v>2028-01</v>
      </c>
      <c r="AM148" s="69" cm="1">
        <f t="array" ref="AM148">IF(AL148=AL147,0,SUMPRODUCT((AC147:AI147&gt;=$N$8)*(AC147:AI147 &lt;= $N$9)*(TEXT(AC147:AI147,"yyyy-mm")=AL148)*(AC148:AI148 = "●")))</f>
        <v>0</v>
      </c>
      <c r="AN148" s="69" cm="1">
        <f t="array" ref="AN148">IF(AL148=AL147,0,SUMPRODUCT((AC147:AI147&gt;=$N$8)*(AC147:AI147 &lt;= $N$9)*(TEXT(AC147:AI147,"yyyy-mm")=AL148)*(AC148:AI148 = "▲")))</f>
        <v>0</v>
      </c>
      <c r="AO148" s="69" cm="1">
        <f t="array" ref="AO148">IF(AL148=AL147,0,SUMPRODUCT((AC147:AI147&gt;=$N$8)*(AC147:AI147 &lt;= $N$9)*(TEXT(AC147:AI147,"yyyy-mm")=AL148)*(AC148:AI148 = "★")))</f>
        <v>0</v>
      </c>
      <c r="AP148" s="65"/>
      <c r="AQ148" s="7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3"/>
    </row>
    <row r="149" spans="10:55" s="8" customFormat="1" ht="19.5" customHeight="1" x14ac:dyDescent="0.45">
      <c r="J149" s="86"/>
      <c r="K149" s="135"/>
      <c r="L149" s="132">
        <v>95</v>
      </c>
      <c r="M149" s="141">
        <f>S147+1</f>
        <v>46608</v>
      </c>
      <c r="N149" s="141">
        <f t="shared" ref="N149:S149" si="596">M149+1</f>
        <v>46609</v>
      </c>
      <c r="O149" s="141">
        <f t="shared" si="596"/>
        <v>46610</v>
      </c>
      <c r="P149" s="141">
        <f t="shared" si="596"/>
        <v>46611</v>
      </c>
      <c r="Q149" s="141">
        <f t="shared" si="596"/>
        <v>46612</v>
      </c>
      <c r="R149" s="142">
        <f t="shared" si="596"/>
        <v>46613</v>
      </c>
      <c r="S149" s="143">
        <f t="shared" si="596"/>
        <v>46614</v>
      </c>
      <c r="T149" s="135">
        <f t="shared" ref="T149" si="597">COUNTIF(M150:S150,"★")</f>
        <v>0</v>
      </c>
      <c r="U149" s="135"/>
      <c r="V149" s="135" t="str">
        <f t="shared" ref="V149" si="598">TEXT(M149,"YYYY-MM")</f>
        <v>2027-08</v>
      </c>
      <c r="W149" s="140" cm="1">
        <f t="array" ref="W149">SUMPRODUCT((M149:S149&gt;=$N$8)*(M149:S149 &lt;= $N$9)*(TEXT(M149:S149,"yyyy-mm")=V149)*(M150:S150 = "●"))</f>
        <v>0</v>
      </c>
      <c r="X149" s="140" cm="1">
        <f t="array" ref="X149">SUMPRODUCT((R149:S149&gt;=$N$8)*(R149:S149 &lt;= $N$9)*(TEXT(R149:S149,"yyyy-mm")=V149)*(R150:S150 = "▲"))</f>
        <v>0</v>
      </c>
      <c r="Y149" s="140" cm="1">
        <f t="array" ref="Y149">SUMPRODUCT((M149:S149&gt;=$N$8)*(M149:S149 &lt;= $N$9)*(TEXT(M149:S149,"yyyy-mm")=V149)*(M150:S150 = "★"))</f>
        <v>0</v>
      </c>
      <c r="Z149" s="135"/>
      <c r="AA149" s="135"/>
      <c r="AB149" s="132">
        <v>116</v>
      </c>
      <c r="AC149" s="141">
        <f>AI147+1</f>
        <v>46755</v>
      </c>
      <c r="AD149" s="141">
        <f t="shared" ref="AD149:AI149" si="599">AC149+1</f>
        <v>46756</v>
      </c>
      <c r="AE149" s="141">
        <f t="shared" si="599"/>
        <v>46757</v>
      </c>
      <c r="AF149" s="141">
        <f t="shared" si="599"/>
        <v>46758</v>
      </c>
      <c r="AG149" s="141">
        <f t="shared" si="599"/>
        <v>46759</v>
      </c>
      <c r="AH149" s="142">
        <f t="shared" si="599"/>
        <v>46760</v>
      </c>
      <c r="AI149" s="143">
        <f t="shared" si="599"/>
        <v>46761</v>
      </c>
      <c r="AJ149" s="68">
        <f t="shared" ref="AJ149" si="600">COUNTIF(AC150:AI150,"★")</f>
        <v>0</v>
      </c>
      <c r="AK149" s="68"/>
      <c r="AL149" s="68" t="str">
        <f t="shared" ref="AL149" si="601">TEXT(AC149,"YYYY-MM")</f>
        <v>2028-01</v>
      </c>
      <c r="AM149" s="69" cm="1">
        <f t="array" ref="AM149">SUMPRODUCT((AC149:AI149&gt;=$N$8)*(AC149:AI149 &lt;= $N$9)*(TEXT(AC149:AI149,"yyyy-mm")=AL149)*(AC150:AI150 = "●"))</f>
        <v>0</v>
      </c>
      <c r="AN149" s="69" cm="1">
        <f t="array" ref="AN149">SUMPRODUCT((AH149:AI149&gt;=$N$8)*(AH149:AI149 &lt;= $N$9)*(TEXT(AH149:AI149,"yyyy-mm")=AL149)*(AH150:AI150 = "▲"))</f>
        <v>0</v>
      </c>
      <c r="AO149" s="69" cm="1">
        <f t="array" ref="AO149">SUMPRODUCT((AC149:AI149&gt;=$N$8)*(AC149:AI149 &lt;= $N$9)*(TEXT(AC149:AI149,"yyyy-mm")=AL149)*(AC150:AI150 = "★"))</f>
        <v>0</v>
      </c>
      <c r="AP149" s="65"/>
      <c r="AQ149" s="7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3"/>
    </row>
    <row r="150" spans="10:55" s="8" customFormat="1" ht="19.5" customHeight="1" thickBot="1" x14ac:dyDescent="0.5">
      <c r="J150" s="86"/>
      <c r="K150" s="135" t="str">
        <f t="shared" ref="K150" si="602">IF(U150&gt;=0.285,"OK","NG")</f>
        <v>NG</v>
      </c>
      <c r="L150" s="136"/>
      <c r="M150" s="144"/>
      <c r="N150" s="144"/>
      <c r="O150" s="144"/>
      <c r="P150" s="144"/>
      <c r="Q150" s="144"/>
      <c r="R150" s="145"/>
      <c r="S150" s="146"/>
      <c r="T150" s="135">
        <f t="shared" ref="T150" si="603">COUNTIF(M150:S150,"●")</f>
        <v>0</v>
      </c>
      <c r="U150" s="147">
        <f t="shared" ref="U150" si="604">IF(COUNTA(M150:S150)=0,-1,IF(OR(COUNTIF(M150:S150,"▲")&gt;6,AND(M149&lt;$N$9,$N$9&lt;S149)),0.285,IF(T149+T150=0,0,T150/(T150+T149))))</f>
        <v>-1</v>
      </c>
      <c r="V150" s="135" t="str">
        <f t="shared" ref="V150" si="605">TEXT(S149,"YYYY-MM")</f>
        <v>2027-08</v>
      </c>
      <c r="W150" s="140" cm="1">
        <f t="array" ref="W150">IF(V150=V149,0,SUMPRODUCT((M149:S149&gt;=$N$8)*(M149:S149 &lt;= $N$9)*(TEXT(M149:S149,"yyyy-mm")=V150)*(M150:S150 = "●")))</f>
        <v>0</v>
      </c>
      <c r="X150" s="140" cm="1">
        <f t="array" ref="X150">IF(V150=V149,0,SUMPRODUCT((M149:S149&gt;=$N$8)*(M149:S149 &lt;= $N$9)*(TEXT(M149:S149,"yyyy-mm")=V150)*(M150:S150 = "▲")))</f>
        <v>0</v>
      </c>
      <c r="Y150" s="140" cm="1">
        <f t="array" ref="Y150">IF(V150=V149,0,SUMPRODUCT((M149:S149&gt;=$N$8)*(M149:S149 &lt;= $N$9)*(TEXT(M149:S149,"yyyy-mm")=V150)*(M150:S150 = "★")))</f>
        <v>0</v>
      </c>
      <c r="Z150" s="135"/>
      <c r="AA150" s="135" t="str">
        <f t="shared" ref="AA150" si="606">IF(AK150&gt;=0.285,"OK","NG")</f>
        <v>NG</v>
      </c>
      <c r="AB150" s="136"/>
      <c r="AC150" s="144"/>
      <c r="AD150" s="144"/>
      <c r="AE150" s="144"/>
      <c r="AF150" s="144"/>
      <c r="AG150" s="144"/>
      <c r="AH150" s="145"/>
      <c r="AI150" s="146"/>
      <c r="AJ150" s="68">
        <f t="shared" ref="AJ150" si="607">COUNTIF(AC150:AI150,"●")</f>
        <v>0</v>
      </c>
      <c r="AK150" s="70">
        <f t="shared" ref="AK150" si="608">IF(COUNTA(AC150:AI150)=0,-1,IF(OR(COUNTIF(AC150:AI150,"▲")&gt;6,AND(AC149&lt;$N$9,$N$9&lt;AI149)),0.285,IF(AJ149+AJ150=0,0,AJ150/(AJ150+AJ149))))</f>
        <v>-1</v>
      </c>
      <c r="AL150" s="68" t="str">
        <f t="shared" ref="AL150" si="609">TEXT(AI149,"YYYY-MM")</f>
        <v>2028-01</v>
      </c>
      <c r="AM150" s="69" cm="1">
        <f t="array" ref="AM150">IF(AL150=AL149,0,SUMPRODUCT((AC149:AI149&gt;=$N$8)*(AC149:AI149 &lt;= $N$9)*(TEXT(AC149:AI149,"yyyy-mm")=AL150)*(AC150:AI150 = "●")))</f>
        <v>0</v>
      </c>
      <c r="AN150" s="69" cm="1">
        <f t="array" ref="AN150">IF(AL150=AL149,0,SUMPRODUCT((AC149:AI149&gt;=$N$8)*(AC149:AI149 &lt;= $N$9)*(TEXT(AC149:AI149,"yyyy-mm")=AL150)*(AC150:AI150 = "▲")))</f>
        <v>0</v>
      </c>
      <c r="AO150" s="69" cm="1">
        <f t="array" ref="AO150">IF(AL150=AL149,0,SUMPRODUCT((AC149:AI149&gt;=$N$8)*(AC149:AI149 &lt;= $N$9)*(TEXT(AC149:AI149,"yyyy-mm")=AL150)*(AC150:AI150 = "★")))</f>
        <v>0</v>
      </c>
      <c r="AP150" s="65"/>
      <c r="AQ150" s="7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3"/>
    </row>
    <row r="151" spans="10:55" s="8" customFormat="1" ht="19.5" customHeight="1" x14ac:dyDescent="0.45">
      <c r="J151" s="86"/>
      <c r="K151" s="87"/>
      <c r="L151" s="28"/>
      <c r="M151" s="28"/>
      <c r="N151" s="28"/>
      <c r="O151" s="28"/>
      <c r="P151" s="28"/>
      <c r="Q151" s="28"/>
      <c r="R151" s="28"/>
      <c r="S151" s="28"/>
      <c r="T151" s="86"/>
      <c r="U151" s="148">
        <f>IFERROR(AVERAGEIF(U109:U150,"&gt;-1"),0)</f>
        <v>0</v>
      </c>
      <c r="V151" s="86"/>
      <c r="W151" s="81"/>
      <c r="X151" s="81"/>
      <c r="Y151" s="81"/>
      <c r="Z151" s="86"/>
      <c r="AA151" s="88"/>
      <c r="AB151" s="28"/>
      <c r="AC151" s="28"/>
      <c r="AD151" s="28"/>
      <c r="AE151" s="28"/>
      <c r="AF151" s="28"/>
      <c r="AG151" s="28"/>
      <c r="AH151" s="28"/>
      <c r="AI151" s="28"/>
      <c r="AJ151" s="65"/>
      <c r="AK151" s="71">
        <f>IFERROR(AVERAGEIF(AK109:AK150,"&gt;-1"),0)</f>
        <v>0</v>
      </c>
      <c r="AL151" s="65"/>
      <c r="AM151" s="64"/>
      <c r="AN151" s="64"/>
      <c r="AO151" s="64"/>
      <c r="AP151" s="68"/>
      <c r="AQ151" s="19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3"/>
    </row>
    <row r="152" spans="10:55" s="8" customFormat="1" ht="19.5" customHeight="1" x14ac:dyDescent="0.45">
      <c r="J152" s="86"/>
      <c r="K152" s="87"/>
      <c r="L152" s="28"/>
      <c r="M152" s="28"/>
      <c r="N152" s="28"/>
      <c r="O152" s="28"/>
      <c r="P152" s="28"/>
      <c r="Q152" s="28"/>
      <c r="R152" s="28"/>
      <c r="S152" s="28"/>
      <c r="T152" s="86"/>
      <c r="U152" s="86"/>
      <c r="V152" s="86"/>
      <c r="W152" s="81"/>
      <c r="X152" s="81"/>
      <c r="Y152" s="81"/>
      <c r="Z152" s="86"/>
      <c r="AA152" s="88"/>
      <c r="AB152" s="28"/>
      <c r="AC152" s="28"/>
      <c r="AD152" s="28"/>
      <c r="AE152" s="28"/>
      <c r="AF152" s="28"/>
      <c r="AG152" s="28"/>
      <c r="AH152" s="28"/>
      <c r="AI152" s="28"/>
      <c r="AJ152" s="65"/>
      <c r="AK152" s="65"/>
      <c r="AL152" s="65"/>
      <c r="AM152" s="64"/>
      <c r="AN152" s="64"/>
      <c r="AO152" s="64"/>
      <c r="AP152" s="68"/>
      <c r="AQ152" s="19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3"/>
    </row>
    <row r="153" spans="10:55" s="8" customFormat="1" ht="24" customHeight="1" x14ac:dyDescent="0.45">
      <c r="J153" s="75" t="s">
        <v>63</v>
      </c>
      <c r="K153" s="76"/>
      <c r="L153" s="76"/>
      <c r="M153" s="77"/>
      <c r="N153" s="78"/>
      <c r="O153" s="79"/>
      <c r="P153" s="79"/>
      <c r="Q153" s="79"/>
      <c r="R153" s="79"/>
      <c r="S153" s="79"/>
      <c r="T153" s="80"/>
      <c r="U153" s="80"/>
      <c r="V153" s="80"/>
      <c r="W153" s="81"/>
      <c r="X153" s="81"/>
      <c r="Y153" s="81"/>
      <c r="Z153" s="80"/>
      <c r="AA153" s="82"/>
      <c r="AB153" s="79"/>
      <c r="AC153" s="79"/>
      <c r="AD153" s="79"/>
      <c r="AE153" s="79"/>
      <c r="AF153" s="28"/>
      <c r="AG153" s="28"/>
      <c r="AH153" s="28"/>
      <c r="AI153" s="28"/>
      <c r="AJ153" s="65"/>
      <c r="AK153" s="65"/>
      <c r="AL153" s="65"/>
      <c r="AM153" s="64"/>
      <c r="AN153" s="64"/>
      <c r="AO153" s="64"/>
      <c r="AP153" s="68"/>
      <c r="AQ153" s="19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3"/>
    </row>
    <row r="154" spans="10:55" s="8" customFormat="1" ht="27" customHeight="1" x14ac:dyDescent="0.45">
      <c r="J154" s="83"/>
      <c r="K154" s="84"/>
      <c r="L154" s="84"/>
      <c r="M154" s="60" t="s">
        <v>96</v>
      </c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28"/>
      <c r="AI154" s="28"/>
      <c r="AJ154" s="65"/>
      <c r="AK154" s="65"/>
      <c r="AL154" s="65"/>
      <c r="AM154" s="64"/>
      <c r="AN154" s="64"/>
      <c r="AO154" s="64"/>
      <c r="AP154" s="68"/>
      <c r="AQ154" s="19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3"/>
    </row>
    <row r="155" spans="10:55" s="8" customFormat="1" ht="20.25" customHeight="1" x14ac:dyDescent="0.45">
      <c r="J155" s="83"/>
      <c r="K155" s="84"/>
      <c r="L155" s="84"/>
      <c r="M155" s="149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28"/>
      <c r="AI155" s="28"/>
      <c r="AJ155" s="65"/>
      <c r="AK155" s="65"/>
      <c r="AL155" s="65"/>
      <c r="AM155" s="64"/>
      <c r="AN155" s="64"/>
      <c r="AO155" s="64"/>
      <c r="AP155" s="68"/>
      <c r="AQ155" s="19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3"/>
    </row>
    <row r="156" spans="10:55" s="8" customFormat="1" ht="20.25" customHeight="1" x14ac:dyDescent="0.45">
      <c r="J156" s="86"/>
      <c r="K156" s="87"/>
      <c r="L156" s="28"/>
      <c r="M156" s="28"/>
      <c r="N156" s="28"/>
      <c r="O156" s="28"/>
      <c r="P156" s="28"/>
      <c r="Q156" s="28"/>
      <c r="R156" s="28"/>
      <c r="S156" s="28"/>
      <c r="T156" s="86"/>
      <c r="U156" s="86"/>
      <c r="V156" s="86"/>
      <c r="W156" s="81"/>
      <c r="X156" s="81"/>
      <c r="Y156" s="81"/>
      <c r="Z156" s="86"/>
      <c r="AA156" s="88"/>
      <c r="AB156" s="28"/>
      <c r="AC156" s="28"/>
      <c r="AD156" s="28"/>
      <c r="AE156" s="28"/>
      <c r="AF156" s="28"/>
      <c r="AG156" s="28"/>
      <c r="AH156" s="28"/>
      <c r="AI156" s="28"/>
      <c r="AJ156" s="65"/>
      <c r="AK156" s="65"/>
      <c r="AL156" s="65"/>
      <c r="AM156" s="64"/>
      <c r="AN156" s="64"/>
      <c r="AO156" s="64"/>
      <c r="AP156" s="68"/>
      <c r="AQ156" s="19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3"/>
    </row>
    <row r="157" spans="10:55" s="8" customFormat="1" ht="20.25" customHeight="1" thickBot="1" x14ac:dyDescent="0.5">
      <c r="J157" s="86"/>
      <c r="K157" s="87"/>
      <c r="L157" s="28"/>
      <c r="M157" s="28"/>
      <c r="N157" s="28"/>
      <c r="O157" s="28"/>
      <c r="P157" s="28"/>
      <c r="Q157" s="28"/>
      <c r="R157" s="28"/>
      <c r="S157" s="28"/>
      <c r="T157" s="86"/>
      <c r="U157" s="86"/>
      <c r="V157" s="86"/>
      <c r="W157" s="81"/>
      <c r="X157" s="81"/>
      <c r="Y157" s="81"/>
      <c r="Z157" s="86"/>
      <c r="AA157" s="88"/>
      <c r="AB157" s="28"/>
      <c r="AC157" s="28"/>
      <c r="AD157" s="28"/>
      <c r="AE157" s="28"/>
      <c r="AF157" s="28"/>
      <c r="AG157" s="28"/>
      <c r="AH157" s="28"/>
      <c r="AI157" s="28"/>
      <c r="AJ157" s="65"/>
      <c r="AK157" s="65"/>
      <c r="AL157" s="65"/>
      <c r="AM157" s="64"/>
      <c r="AN157" s="64"/>
      <c r="AO157" s="64"/>
      <c r="AP157" s="68"/>
      <c r="AQ157" s="19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3"/>
    </row>
    <row r="158" spans="10:55" s="8" customFormat="1" ht="20.25" customHeight="1" x14ac:dyDescent="0.45">
      <c r="J158" s="86"/>
      <c r="K158" s="86"/>
      <c r="L158" s="132" t="s">
        <v>47</v>
      </c>
      <c r="M158" s="133" t="str">
        <f>"実施状況（"&amp;YEAR(M160)&amp;"年～）"</f>
        <v>実施状況（2028年～）</v>
      </c>
      <c r="N158" s="133"/>
      <c r="O158" s="133"/>
      <c r="P158" s="133"/>
      <c r="Q158" s="133"/>
      <c r="R158" s="133"/>
      <c r="S158" s="134"/>
      <c r="T158" s="86"/>
      <c r="U158" s="86"/>
      <c r="V158" s="86"/>
      <c r="W158" s="81"/>
      <c r="X158" s="81"/>
      <c r="Y158" s="81"/>
      <c r="Z158" s="86"/>
      <c r="AA158" s="28"/>
      <c r="AB158" s="132" t="s">
        <v>47</v>
      </c>
      <c r="AC158" s="133" t="str">
        <f>"実施状況（"&amp;YEAR(AC160)&amp;"年～）"</f>
        <v>実施状況（2028年～）</v>
      </c>
      <c r="AD158" s="133"/>
      <c r="AE158" s="133"/>
      <c r="AF158" s="133"/>
      <c r="AG158" s="133"/>
      <c r="AH158" s="133"/>
      <c r="AI158" s="134"/>
      <c r="AJ158" s="65"/>
      <c r="AK158" s="65"/>
      <c r="AL158" s="65"/>
      <c r="AM158" s="64"/>
      <c r="AN158" s="64"/>
      <c r="AO158" s="64"/>
      <c r="AP158" s="68"/>
      <c r="AQ158" s="19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3"/>
    </row>
    <row r="159" spans="10:55" s="8" customFormat="1" ht="20.25" customHeight="1" thickBot="1" x14ac:dyDescent="0.5">
      <c r="J159" s="86"/>
      <c r="K159" s="135" t="s">
        <v>48</v>
      </c>
      <c r="L159" s="136"/>
      <c r="M159" s="137" t="s">
        <v>49</v>
      </c>
      <c r="N159" s="137" t="s">
        <v>50</v>
      </c>
      <c r="O159" s="137" t="s">
        <v>51</v>
      </c>
      <c r="P159" s="137" t="s">
        <v>52</v>
      </c>
      <c r="Q159" s="137" t="s">
        <v>53</v>
      </c>
      <c r="R159" s="138" t="s">
        <v>54</v>
      </c>
      <c r="S159" s="139" t="s">
        <v>55</v>
      </c>
      <c r="T159" s="135" t="s">
        <v>47</v>
      </c>
      <c r="U159" s="86" t="s">
        <v>56</v>
      </c>
      <c r="V159" s="86" t="s">
        <v>57</v>
      </c>
      <c r="W159" s="140" t="s">
        <v>38</v>
      </c>
      <c r="X159" s="140" t="s">
        <v>39</v>
      </c>
      <c r="Y159" s="140" t="s">
        <v>40</v>
      </c>
      <c r="Z159" s="86"/>
      <c r="AA159" s="135" t="s">
        <v>48</v>
      </c>
      <c r="AB159" s="136"/>
      <c r="AC159" s="137" t="s">
        <v>49</v>
      </c>
      <c r="AD159" s="137" t="s">
        <v>50</v>
      </c>
      <c r="AE159" s="137" t="s">
        <v>51</v>
      </c>
      <c r="AF159" s="137" t="s">
        <v>52</v>
      </c>
      <c r="AG159" s="137" t="s">
        <v>53</v>
      </c>
      <c r="AH159" s="138" t="s">
        <v>54</v>
      </c>
      <c r="AI159" s="139" t="s">
        <v>55</v>
      </c>
      <c r="AJ159" s="68" t="s">
        <v>47</v>
      </c>
      <c r="AK159" s="65" t="s">
        <v>56</v>
      </c>
      <c r="AL159" s="65" t="s">
        <v>57</v>
      </c>
      <c r="AM159" s="69" t="s">
        <v>38</v>
      </c>
      <c r="AN159" s="69" t="s">
        <v>39</v>
      </c>
      <c r="AO159" s="69" t="s">
        <v>40</v>
      </c>
      <c r="AP159" s="68"/>
      <c r="AQ159" s="19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3"/>
    </row>
    <row r="160" spans="10:55" s="8" customFormat="1" ht="20.25" customHeight="1" x14ac:dyDescent="0.45">
      <c r="J160" s="86"/>
      <c r="K160" s="135"/>
      <c r="L160" s="132">
        <v>117</v>
      </c>
      <c r="M160" s="141">
        <f>AI149+1</f>
        <v>46762</v>
      </c>
      <c r="N160" s="141">
        <f t="shared" ref="N160:S160" si="610">M160+1</f>
        <v>46763</v>
      </c>
      <c r="O160" s="141">
        <f t="shared" si="610"/>
        <v>46764</v>
      </c>
      <c r="P160" s="141">
        <f t="shared" si="610"/>
        <v>46765</v>
      </c>
      <c r="Q160" s="141">
        <f t="shared" si="610"/>
        <v>46766</v>
      </c>
      <c r="R160" s="151">
        <f t="shared" si="610"/>
        <v>46767</v>
      </c>
      <c r="S160" s="152">
        <f t="shared" si="610"/>
        <v>46768</v>
      </c>
      <c r="T160" s="135">
        <f t="shared" ref="T160" si="611">COUNTIF(M161:S161,"★")</f>
        <v>0</v>
      </c>
      <c r="U160" s="135"/>
      <c r="V160" s="135" t="str">
        <f>TEXT(M160,"YYYY-MM")</f>
        <v>2028-01</v>
      </c>
      <c r="W160" s="140" cm="1">
        <f t="array" ref="W160">SUMPRODUCT((M160:S160&gt;=$N$8)*(M160:S160 &lt;= $N$9)*(TEXT(M160:S160,"yyyy-mm")=V160)*(M161:S161 = "●"))</f>
        <v>0</v>
      </c>
      <c r="X160" s="140" cm="1">
        <f t="array" ref="X160">SUMPRODUCT((R160:S160&gt;=$N$8)*(R160:S160 &lt;= $N$9)*(TEXT(R160:S160,"yyyy-mm")=V160)*(R161:S161 = "▲"))</f>
        <v>0</v>
      </c>
      <c r="Y160" s="140" cm="1">
        <f t="array" ref="Y160">SUMPRODUCT((M160:S160&gt;=$N$8)*(M160:S160 &lt;= $N$9)*(TEXT(M160:S160,"yyyy-mm")=V160)*(M161:S161 = "★"))</f>
        <v>0</v>
      </c>
      <c r="Z160" s="135"/>
      <c r="AA160" s="135"/>
      <c r="AB160" s="132">
        <v>138</v>
      </c>
      <c r="AC160" s="141">
        <f>S200+1</f>
        <v>46909</v>
      </c>
      <c r="AD160" s="141">
        <f t="shared" ref="AD160:AI160" si="612">AC160+1</f>
        <v>46910</v>
      </c>
      <c r="AE160" s="141">
        <f t="shared" si="612"/>
        <v>46911</v>
      </c>
      <c r="AF160" s="141">
        <f t="shared" si="612"/>
        <v>46912</v>
      </c>
      <c r="AG160" s="141">
        <f t="shared" si="612"/>
        <v>46913</v>
      </c>
      <c r="AH160" s="151">
        <f t="shared" si="612"/>
        <v>46914</v>
      </c>
      <c r="AI160" s="152">
        <f t="shared" si="612"/>
        <v>46915</v>
      </c>
      <c r="AJ160" s="68">
        <f t="shared" ref="AJ160" si="613">COUNTIF(AC161:AI161,"★")</f>
        <v>0</v>
      </c>
      <c r="AK160" s="68"/>
      <c r="AL160" s="68" t="str">
        <f>TEXT(AC160,"YYYY-MM")</f>
        <v>2028-06</v>
      </c>
      <c r="AM160" s="69" cm="1">
        <f t="array" ref="AM160">SUMPRODUCT((AC160:AI160&gt;=$N$8)*(AC160:AI160 &lt;= $N$9)*(TEXT(AC160:AI160,"yyyy-mm")=AL160)*(AC161:AI161 = "●"))</f>
        <v>0</v>
      </c>
      <c r="AN160" s="69" cm="1">
        <f t="array" ref="AN160">SUMPRODUCT((AH160:AI160&gt;=$N$8)*(AH160:AI160 &lt;= $N$9)*(TEXT(AH160:AI160,"yyyy-mm")=AL160)*(AH161:AI161 = "▲"))</f>
        <v>0</v>
      </c>
      <c r="AO160" s="69" cm="1">
        <f t="array" ref="AO160">SUMPRODUCT((AC160:AI160&gt;=$N$8)*(AC160:AI160 &lt;= $N$9)*(TEXT(AC160:AI160,"yyyy-mm")=AL160)*(AC161:AI161 = "★"))</f>
        <v>0</v>
      </c>
      <c r="AP160" s="68"/>
      <c r="AQ160" s="19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3"/>
    </row>
    <row r="161" spans="10:55" s="8" customFormat="1" ht="20.25" customHeight="1" thickBot="1" x14ac:dyDescent="0.5">
      <c r="J161" s="86"/>
      <c r="K161" s="135" t="str">
        <f>IF(U161&gt;=0.285,"OK","NG")</f>
        <v>NG</v>
      </c>
      <c r="L161" s="136"/>
      <c r="M161" s="144"/>
      <c r="N161" s="144"/>
      <c r="O161" s="144"/>
      <c r="P161" s="144"/>
      <c r="Q161" s="144"/>
      <c r="R161" s="145"/>
      <c r="S161" s="146"/>
      <c r="T161" s="135">
        <f t="shared" ref="T161" si="614">COUNTIF(M161:S161,"●")</f>
        <v>0</v>
      </c>
      <c r="U161" s="147">
        <f>IF(COUNTA(M161:S161)=0,-1,IF(OR(COUNTIF(M161:S161,"▲")&gt;6,AND(M160&lt;$N$9,$N$9&lt;S160)),0.285,IF(T160+T161=0,0,T161/(T161+T160))))</f>
        <v>-1</v>
      </c>
      <c r="V161" s="135" t="str">
        <f>TEXT(S160,"YYYY-MM")</f>
        <v>2028-01</v>
      </c>
      <c r="W161" s="140" cm="1">
        <f t="array" ref="W161">IF(V161=V160,0,SUMPRODUCT((M160:S160&gt;=$N$8)*(M160:S160 &lt;= $N$9)*(TEXT(M160:S160,"yyyy-mm")=V161)*(M161:S161 = "●")))</f>
        <v>0</v>
      </c>
      <c r="X161" s="140" cm="1">
        <f t="array" ref="X161">IF(V161=V160,0,SUMPRODUCT((M160:S160&gt;=$N$8)*(M160:S160 &lt;= $N$9)*(TEXT(M160:S160,"yyyy-mm")=V161)*(M161:S161 = "▲")))</f>
        <v>0</v>
      </c>
      <c r="Y161" s="140" cm="1">
        <f t="array" ref="Y161">IF(V161=V160,0,SUMPRODUCT((M160:S160&gt;=$N$8)*(M160:S160 &lt;= $N$9)*(TEXT(M160:S160,"yyyy-mm")=V161)*(M161:S161 = "★")))</f>
        <v>0</v>
      </c>
      <c r="Z161" s="135"/>
      <c r="AA161" s="135" t="str">
        <f>IF(AK161&gt;=0.285,"OK","NG")</f>
        <v>NG</v>
      </c>
      <c r="AB161" s="136"/>
      <c r="AC161" s="144"/>
      <c r="AD161" s="144"/>
      <c r="AE161" s="144"/>
      <c r="AF161" s="144"/>
      <c r="AG161" s="144"/>
      <c r="AH161" s="145"/>
      <c r="AI161" s="146"/>
      <c r="AJ161" s="68">
        <f t="shared" ref="AJ161" si="615">COUNTIF(AC161:AI161,"●")</f>
        <v>0</v>
      </c>
      <c r="AK161" s="70">
        <f>IF(COUNTA(AC161:AI161)=0,-1,IF(OR(COUNTIF(AC161:AI161,"▲")&gt;6,AND(AC160&lt;$N$9,$N$9&lt;AI160)),0.285,IF(AJ160+AJ161=0,0,AJ161/(AJ161+AJ160))))</f>
        <v>-1</v>
      </c>
      <c r="AL161" s="68" t="str">
        <f>TEXT(AI160,"YYYY-MM")</f>
        <v>2028-06</v>
      </c>
      <c r="AM161" s="69" cm="1">
        <f t="array" ref="AM161">IF(AL161=AL160,0,SUMPRODUCT((AC160:AI160&gt;=$N$8)*(AC160:AI160 &lt;= $N$9)*(TEXT(AC160:AI160,"yyyy-mm")=AL161)*(AC161:AI161 = "●")))</f>
        <v>0</v>
      </c>
      <c r="AN161" s="69" cm="1">
        <f t="array" ref="AN161">IF(AL161=AL160,0,SUMPRODUCT((AC160:AI160&gt;=$N$8)*(AC160:AI160 &lt;= $N$9)*(TEXT(AC160:AI160,"yyyy-mm")=AL161)*(AC161:AI161 = "▲")))</f>
        <v>0</v>
      </c>
      <c r="AO161" s="69" cm="1">
        <f t="array" ref="AO161">IF(AL161=AL160,0,SUMPRODUCT((AC160:AI160&gt;=$N$8)*(AC160:AI160 &lt;= $N$9)*(TEXT(AC160:AI160,"yyyy-mm")=AL161)*(AC161:AI161 = "★")))</f>
        <v>0</v>
      </c>
      <c r="AP161" s="68"/>
      <c r="AQ161" s="19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3"/>
    </row>
    <row r="162" spans="10:55" s="8" customFormat="1" ht="20.25" customHeight="1" x14ac:dyDescent="0.45">
      <c r="J162" s="86"/>
      <c r="K162" s="135"/>
      <c r="L162" s="132">
        <v>118</v>
      </c>
      <c r="M162" s="141">
        <f>S160+1</f>
        <v>46769</v>
      </c>
      <c r="N162" s="141">
        <f t="shared" ref="N162:S162" si="616">M162+1</f>
        <v>46770</v>
      </c>
      <c r="O162" s="141">
        <f t="shared" si="616"/>
        <v>46771</v>
      </c>
      <c r="P162" s="141">
        <f t="shared" si="616"/>
        <v>46772</v>
      </c>
      <c r="Q162" s="141">
        <f t="shared" si="616"/>
        <v>46773</v>
      </c>
      <c r="R162" s="142">
        <f t="shared" si="616"/>
        <v>46774</v>
      </c>
      <c r="S162" s="143">
        <f t="shared" si="616"/>
        <v>46775</v>
      </c>
      <c r="T162" s="135">
        <f t="shared" ref="T162" si="617">COUNTIF(M163:S163,"★")</f>
        <v>0</v>
      </c>
      <c r="U162" s="135"/>
      <c r="V162" s="135" t="str">
        <f>TEXT(M162,"YYYY-MM")</f>
        <v>2028-01</v>
      </c>
      <c r="W162" s="140" cm="1">
        <f t="array" ref="W162">SUMPRODUCT((M162:S162&gt;=$N$8)*(M162:S162 &lt;= $N$9)*(TEXT(M162:S162,"yyyy-mm")=V162)*(M163:S163 = "●"))</f>
        <v>0</v>
      </c>
      <c r="X162" s="140" cm="1">
        <f t="array" ref="X162">SUMPRODUCT((R162:S162&gt;=$N$8)*(R162:S162 &lt;= $N$9)*(TEXT(R162:S162,"yyyy-mm")=V162)*(R163:S163 = "▲"))</f>
        <v>0</v>
      </c>
      <c r="Y162" s="140" cm="1">
        <f t="array" ref="Y162">SUMPRODUCT((M162:S162&gt;=$N$8)*(M162:S162 &lt;= $N$9)*(TEXT(M162:S162,"yyyy-mm")=V162)*(M163:S163 = "★"))</f>
        <v>0</v>
      </c>
      <c r="Z162" s="135"/>
      <c r="AA162" s="135"/>
      <c r="AB162" s="132">
        <v>139</v>
      </c>
      <c r="AC162" s="141">
        <f>AI160+1</f>
        <v>46916</v>
      </c>
      <c r="AD162" s="141">
        <f t="shared" ref="AD162:AI162" si="618">AC162+1</f>
        <v>46917</v>
      </c>
      <c r="AE162" s="141">
        <f t="shared" si="618"/>
        <v>46918</v>
      </c>
      <c r="AF162" s="141">
        <f t="shared" si="618"/>
        <v>46919</v>
      </c>
      <c r="AG162" s="141">
        <f t="shared" si="618"/>
        <v>46920</v>
      </c>
      <c r="AH162" s="142">
        <f t="shared" si="618"/>
        <v>46921</v>
      </c>
      <c r="AI162" s="143">
        <f t="shared" si="618"/>
        <v>46922</v>
      </c>
      <c r="AJ162" s="68">
        <f t="shared" ref="AJ162" si="619">COUNTIF(AC163:AI163,"★")</f>
        <v>0</v>
      </c>
      <c r="AK162" s="68"/>
      <c r="AL162" s="68" t="str">
        <f>TEXT(AC162,"YYYY-MM")</f>
        <v>2028-06</v>
      </c>
      <c r="AM162" s="69" cm="1">
        <f t="array" ref="AM162">SUMPRODUCT((AC162:AI162&gt;=$N$8)*(AC162:AI162 &lt;= $N$9)*(TEXT(AC162:AI162,"yyyy-mm")=AL162)*(AC163:AI163 = "●"))</f>
        <v>0</v>
      </c>
      <c r="AN162" s="69" cm="1">
        <f t="array" ref="AN162">SUMPRODUCT((AH162:AI162&gt;=$N$8)*(AH162:AI162 &lt;= $N$9)*(TEXT(AH162:AI162,"yyyy-mm")=AL162)*(AH163:AI163 = "▲"))</f>
        <v>0</v>
      </c>
      <c r="AO162" s="69" cm="1">
        <f t="array" ref="AO162">SUMPRODUCT((AC162:AI162&gt;=$N$8)*(AC162:AI162 &lt;= $N$9)*(TEXT(AC162:AI162,"yyyy-mm")=AL162)*(AC163:AI163 = "★"))</f>
        <v>0</v>
      </c>
      <c r="AP162" s="68"/>
      <c r="AQ162" s="19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3"/>
    </row>
    <row r="163" spans="10:55" s="8" customFormat="1" ht="20.25" customHeight="1" thickBot="1" x14ac:dyDescent="0.5">
      <c r="J163" s="86"/>
      <c r="K163" s="135" t="str">
        <f t="shared" ref="K163" si="620">IF(U163&gt;=0.285,"OK","NG")</f>
        <v>NG</v>
      </c>
      <c r="L163" s="136"/>
      <c r="M163" s="144"/>
      <c r="N163" s="144"/>
      <c r="O163" s="144"/>
      <c r="P163" s="144"/>
      <c r="Q163" s="144"/>
      <c r="R163" s="145"/>
      <c r="S163" s="146"/>
      <c r="T163" s="135">
        <f t="shared" ref="T163" si="621">COUNTIF(M163:S163,"●")</f>
        <v>0</v>
      </c>
      <c r="U163" s="147">
        <f t="shared" ref="U163" si="622">IF(COUNTA(M163:S163)=0,-1,IF(OR(COUNTIF(M163:S163,"▲")&gt;6,AND(M162&lt;$N$9,$N$9&lt;S162)),0.285,IF(T162+T163=0,0,T163/(T163+T162))))</f>
        <v>-1</v>
      </c>
      <c r="V163" s="135" t="str">
        <f>TEXT(S162,"YYYY-MM")</f>
        <v>2028-01</v>
      </c>
      <c r="W163" s="140" cm="1">
        <f t="array" ref="W163">IF(V163=V162,0,SUMPRODUCT((M162:S162&gt;=$N$8)*(M162:S162 &lt;= $N$9)*(TEXT(M162:S162,"yyyy-mm")=V163)*(M163:S163 = "●")))</f>
        <v>0</v>
      </c>
      <c r="X163" s="140" cm="1">
        <f t="array" ref="X163">IF(V163=V162,0,SUMPRODUCT((M162:S162&gt;=$N$8)*(M162:S162 &lt;= $N$9)*(TEXT(M162:S162,"yyyy-mm")=V163)*(M163:S163 = "▲")))</f>
        <v>0</v>
      </c>
      <c r="Y163" s="140" cm="1">
        <f t="array" ref="Y163">IF(V163=V162,0,SUMPRODUCT((M162:S162&gt;=$N$8)*(M162:S162 &lt;= $N$9)*(TEXT(M162:S162,"yyyy-mm")=V163)*(M163:S163 = "★")))</f>
        <v>0</v>
      </c>
      <c r="Z163" s="135"/>
      <c r="AA163" s="135" t="str">
        <f t="shared" ref="AA163" si="623">IF(AK163&gt;=0.285,"OK","NG")</f>
        <v>NG</v>
      </c>
      <c r="AB163" s="136"/>
      <c r="AC163" s="144"/>
      <c r="AD163" s="144"/>
      <c r="AE163" s="144"/>
      <c r="AF163" s="144"/>
      <c r="AG163" s="144"/>
      <c r="AH163" s="145"/>
      <c r="AI163" s="146"/>
      <c r="AJ163" s="68">
        <f t="shared" ref="AJ163" si="624">COUNTIF(AC163:AI163,"●")</f>
        <v>0</v>
      </c>
      <c r="AK163" s="70">
        <f t="shared" ref="AK163" si="625">IF(COUNTA(AC163:AI163)=0,-1,IF(OR(COUNTIF(AC163:AI163,"▲")&gt;6,AND(AC162&lt;$N$9,$N$9&lt;AI162)),0.285,IF(AJ162+AJ163=0,0,AJ163/(AJ163+AJ162))))</f>
        <v>-1</v>
      </c>
      <c r="AL163" s="68" t="str">
        <f>TEXT(AI162,"YYYY-MM")</f>
        <v>2028-06</v>
      </c>
      <c r="AM163" s="69" cm="1">
        <f t="array" ref="AM163">IF(AL163=AL162,0,SUMPRODUCT((AC162:AI162&gt;=$N$8)*(AC162:AI162 &lt;= $N$9)*(TEXT(AC162:AI162,"yyyy-mm")=AL163)*(AC163:AI163 = "●")))</f>
        <v>0</v>
      </c>
      <c r="AN163" s="69" cm="1">
        <f t="array" ref="AN163">IF(AL163=AL162,0,SUMPRODUCT((AC162:AI162&gt;=$N$8)*(AC162:AI162 &lt;= $N$9)*(TEXT(AC162:AI162,"yyyy-mm")=AL163)*(AC163:AI163 = "▲")))</f>
        <v>0</v>
      </c>
      <c r="AO163" s="69" cm="1">
        <f t="array" ref="AO163">IF(AL163=AL162,0,SUMPRODUCT((AC162:AI162&gt;=$N$8)*(AC162:AI162 &lt;= $N$9)*(TEXT(AC162:AI162,"yyyy-mm")=AL163)*(AC163:AI163 = "★")))</f>
        <v>0</v>
      </c>
      <c r="AP163" s="68"/>
      <c r="AQ163" s="19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3"/>
    </row>
    <row r="164" spans="10:55" s="8" customFormat="1" ht="20.25" customHeight="1" x14ac:dyDescent="0.45">
      <c r="J164" s="86"/>
      <c r="K164" s="135"/>
      <c r="L164" s="132">
        <v>119</v>
      </c>
      <c r="M164" s="141">
        <f>S162+1</f>
        <v>46776</v>
      </c>
      <c r="N164" s="141">
        <f t="shared" ref="N164:S164" si="626">M164+1</f>
        <v>46777</v>
      </c>
      <c r="O164" s="141">
        <f t="shared" si="626"/>
        <v>46778</v>
      </c>
      <c r="P164" s="141">
        <f t="shared" si="626"/>
        <v>46779</v>
      </c>
      <c r="Q164" s="141">
        <f t="shared" si="626"/>
        <v>46780</v>
      </c>
      <c r="R164" s="142">
        <f t="shared" si="626"/>
        <v>46781</v>
      </c>
      <c r="S164" s="143">
        <f t="shared" si="626"/>
        <v>46782</v>
      </c>
      <c r="T164" s="135">
        <f t="shared" ref="T164" si="627">COUNTIF(M165:S165,"★")</f>
        <v>0</v>
      </c>
      <c r="U164" s="135"/>
      <c r="V164" s="135" t="str">
        <f>TEXT(M164,"YYYY-MM")</f>
        <v>2028-01</v>
      </c>
      <c r="W164" s="140" cm="1">
        <f t="array" ref="W164">SUMPRODUCT((M164:S164&gt;=$N$8)*(M164:S164 &lt;= $N$9)*(TEXT(M164:S164,"yyyy-mm")=V164)*(M165:S165 = "●"))</f>
        <v>0</v>
      </c>
      <c r="X164" s="140" cm="1">
        <f t="array" ref="X164">SUMPRODUCT((R164:S164&gt;=$N$8)*(R164:S164 &lt;= $N$9)*(TEXT(R164:S164,"yyyy-mm")=V164)*(R165:S165 = "▲"))</f>
        <v>0</v>
      </c>
      <c r="Y164" s="140" cm="1">
        <f t="array" ref="Y164">SUMPRODUCT((M164:S164&gt;=$N$8)*(M164:S164 &lt;= $N$9)*(TEXT(M164:S164,"yyyy-mm")=V164)*(M165:S165 = "★"))</f>
        <v>0</v>
      </c>
      <c r="Z164" s="135"/>
      <c r="AA164" s="135"/>
      <c r="AB164" s="132">
        <v>140</v>
      </c>
      <c r="AC164" s="141">
        <f>AI162+1</f>
        <v>46923</v>
      </c>
      <c r="AD164" s="141">
        <f t="shared" ref="AD164:AI164" si="628">AC164+1</f>
        <v>46924</v>
      </c>
      <c r="AE164" s="141">
        <f t="shared" si="628"/>
        <v>46925</v>
      </c>
      <c r="AF164" s="141">
        <f t="shared" si="628"/>
        <v>46926</v>
      </c>
      <c r="AG164" s="141">
        <f t="shared" si="628"/>
        <v>46927</v>
      </c>
      <c r="AH164" s="142">
        <f t="shared" si="628"/>
        <v>46928</v>
      </c>
      <c r="AI164" s="143">
        <f t="shared" si="628"/>
        <v>46929</v>
      </c>
      <c r="AJ164" s="68">
        <f t="shared" ref="AJ164" si="629">COUNTIF(AC165:AI165,"★")</f>
        <v>0</v>
      </c>
      <c r="AK164" s="68"/>
      <c r="AL164" s="68" t="str">
        <f>TEXT(AC164,"YYYY-MM")</f>
        <v>2028-06</v>
      </c>
      <c r="AM164" s="69" cm="1">
        <f t="array" ref="AM164">SUMPRODUCT((AC164:AI164&gt;=$N$8)*(AC164:AI164 &lt;= $N$9)*(TEXT(AC164:AI164,"yyyy-mm")=AL164)*(AC165:AI165 = "●"))</f>
        <v>0</v>
      </c>
      <c r="AN164" s="69" cm="1">
        <f t="array" ref="AN164">SUMPRODUCT((AH164:AI164&gt;=$N$8)*(AH164:AI164 &lt;= $N$9)*(TEXT(AH164:AI164,"yyyy-mm")=AL164)*(AH165:AI165 = "▲"))</f>
        <v>0</v>
      </c>
      <c r="AO164" s="69" cm="1">
        <f t="array" ref="AO164">SUMPRODUCT((AC164:AI164&gt;=$N$8)*(AC164:AI164 &lt;= $N$9)*(TEXT(AC164:AI164,"yyyy-mm")=AL164)*(AC165:AI165 = "★"))</f>
        <v>0</v>
      </c>
      <c r="AP164" s="68"/>
      <c r="AQ164" s="19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3"/>
    </row>
    <row r="165" spans="10:55" s="8" customFormat="1" ht="20.25" customHeight="1" thickBot="1" x14ac:dyDescent="0.5">
      <c r="J165" s="86"/>
      <c r="K165" s="135" t="str">
        <f t="shared" ref="K165" si="630">IF(U165&gt;=0.285,"OK","NG")</f>
        <v>NG</v>
      </c>
      <c r="L165" s="136"/>
      <c r="M165" s="144"/>
      <c r="N165" s="144"/>
      <c r="O165" s="144"/>
      <c r="P165" s="144"/>
      <c r="Q165" s="144"/>
      <c r="R165" s="145"/>
      <c r="S165" s="146"/>
      <c r="T165" s="135">
        <f t="shared" ref="T165" si="631">COUNTIF(M165:S165,"●")</f>
        <v>0</v>
      </c>
      <c r="U165" s="147">
        <f t="shared" ref="U165" si="632">IF(COUNTA(M165:S165)=0,-1,IF(OR(COUNTIF(M165:S165,"▲")&gt;6,AND(M164&lt;$N$9,$N$9&lt;S164)),0.285,IF(T164+T165=0,0,T165/(T165+T164))))</f>
        <v>-1</v>
      </c>
      <c r="V165" s="135" t="str">
        <f>TEXT(S164,"YYYY-MM")</f>
        <v>2028-01</v>
      </c>
      <c r="W165" s="140" cm="1">
        <f t="array" ref="W165">IF(V165=V164,0,SUMPRODUCT((M164:S164&gt;=$N$8)*(M164:S164 &lt;= $N$9)*(TEXT(M164:S164,"yyyy-mm")=V165)*(M165:S165 = "●")))</f>
        <v>0</v>
      </c>
      <c r="X165" s="140" cm="1">
        <f t="array" ref="X165">IF(V165=V164,0,SUMPRODUCT((M164:S164&gt;=$N$8)*(M164:S164 &lt;= $N$9)*(TEXT(M164:S164,"yyyy-mm")=V165)*(M165:S165 = "▲")))</f>
        <v>0</v>
      </c>
      <c r="Y165" s="140" cm="1">
        <f t="array" ref="Y165">IF(V165=V164,0,SUMPRODUCT((M164:S164&gt;=$N$8)*(M164:S164 &lt;= $N$9)*(TEXT(M164:S164,"yyyy-mm")=V165)*(M165:S165 = "★")))</f>
        <v>0</v>
      </c>
      <c r="Z165" s="135"/>
      <c r="AA165" s="135" t="str">
        <f t="shared" ref="AA165" si="633">IF(AK165&gt;=0.285,"OK","NG")</f>
        <v>NG</v>
      </c>
      <c r="AB165" s="136"/>
      <c r="AC165" s="144"/>
      <c r="AD165" s="144"/>
      <c r="AE165" s="144"/>
      <c r="AF165" s="144"/>
      <c r="AG165" s="144"/>
      <c r="AH165" s="145"/>
      <c r="AI165" s="146"/>
      <c r="AJ165" s="68">
        <f t="shared" ref="AJ165" si="634">COUNTIF(AC165:AI165,"●")</f>
        <v>0</v>
      </c>
      <c r="AK165" s="70">
        <f t="shared" ref="AK165" si="635">IF(COUNTA(AC165:AI165)=0,-1,IF(OR(COUNTIF(AC165:AI165,"▲")&gt;6,AND(AC164&lt;$N$9,$N$9&lt;AI164)),0.285,IF(AJ164+AJ165=0,0,AJ165/(AJ165+AJ164))))</f>
        <v>-1</v>
      </c>
      <c r="AL165" s="68" t="str">
        <f>TEXT(AI164,"YYYY-MM")</f>
        <v>2028-06</v>
      </c>
      <c r="AM165" s="69" cm="1">
        <f t="array" ref="AM165">IF(AL165=AL164,0,SUMPRODUCT((AC164:AI164&gt;=$N$8)*(AC164:AI164 &lt;= $N$9)*(TEXT(AC164:AI164,"yyyy-mm")=AL165)*(AC165:AI165 = "●")))</f>
        <v>0</v>
      </c>
      <c r="AN165" s="69" cm="1">
        <f t="array" ref="AN165">IF(AL165=AL164,0,SUMPRODUCT((AC164:AI164&gt;=$N$8)*(AC164:AI164 &lt;= $N$9)*(TEXT(AC164:AI164,"yyyy-mm")=AL165)*(AC165:AI165 = "▲")))</f>
        <v>0</v>
      </c>
      <c r="AO165" s="69" cm="1">
        <f t="array" ref="AO165">IF(AL165=AL164,0,SUMPRODUCT((AC164:AI164&gt;=$N$8)*(AC164:AI164 &lt;= $N$9)*(TEXT(AC164:AI164,"yyyy-mm")=AL165)*(AC165:AI165 = "★")))</f>
        <v>0</v>
      </c>
      <c r="AP165" s="68"/>
      <c r="AQ165" s="19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3"/>
    </row>
    <row r="166" spans="10:55" s="8" customFormat="1" ht="20.25" customHeight="1" x14ac:dyDescent="0.45">
      <c r="J166" s="86"/>
      <c r="K166" s="135"/>
      <c r="L166" s="132">
        <v>120</v>
      </c>
      <c r="M166" s="141">
        <f>S164+1</f>
        <v>46783</v>
      </c>
      <c r="N166" s="141">
        <f t="shared" ref="N166:S166" si="636">M166+1</f>
        <v>46784</v>
      </c>
      <c r="O166" s="141">
        <f t="shared" si="636"/>
        <v>46785</v>
      </c>
      <c r="P166" s="141">
        <f t="shared" si="636"/>
        <v>46786</v>
      </c>
      <c r="Q166" s="141">
        <f t="shared" si="636"/>
        <v>46787</v>
      </c>
      <c r="R166" s="142">
        <f t="shared" si="636"/>
        <v>46788</v>
      </c>
      <c r="S166" s="143">
        <f t="shared" si="636"/>
        <v>46789</v>
      </c>
      <c r="T166" s="135">
        <f t="shared" ref="T166" si="637">COUNTIF(M167:S167,"★")</f>
        <v>0</v>
      </c>
      <c r="U166" s="135"/>
      <c r="V166" s="135" t="str">
        <f>TEXT(M166,"YYYY-MM")</f>
        <v>2028-01</v>
      </c>
      <c r="W166" s="140" cm="1">
        <f t="array" ref="W166">SUMPRODUCT((M166:S166&gt;=$N$8)*(M166:S166 &lt;= $N$9)*(TEXT(M166:S166,"yyyy-mm")=V166)*(M167:S167 = "●"))</f>
        <v>0</v>
      </c>
      <c r="X166" s="140" cm="1">
        <f t="array" ref="X166">SUMPRODUCT((R166:S166&gt;=$N$8)*(R166:S166 &lt;= $N$9)*(TEXT(R166:S166,"yyyy-mm")=V166)*(R167:S167 = "▲"))</f>
        <v>0</v>
      </c>
      <c r="Y166" s="140" cm="1">
        <f t="array" ref="Y166">SUMPRODUCT((M166:S166&gt;=$N$8)*(M166:S166 &lt;= $N$9)*(TEXT(M166:S166,"yyyy-mm")=V166)*(M167:S167 = "★"))</f>
        <v>0</v>
      </c>
      <c r="Z166" s="135"/>
      <c r="AA166" s="135"/>
      <c r="AB166" s="132">
        <v>141</v>
      </c>
      <c r="AC166" s="141">
        <f>AI164+1</f>
        <v>46930</v>
      </c>
      <c r="AD166" s="141">
        <f t="shared" ref="AD166:AI166" si="638">AC166+1</f>
        <v>46931</v>
      </c>
      <c r="AE166" s="141">
        <f t="shared" si="638"/>
        <v>46932</v>
      </c>
      <c r="AF166" s="141">
        <f t="shared" si="638"/>
        <v>46933</v>
      </c>
      <c r="AG166" s="141">
        <f t="shared" si="638"/>
        <v>46934</v>
      </c>
      <c r="AH166" s="142">
        <f t="shared" si="638"/>
        <v>46935</v>
      </c>
      <c r="AI166" s="143">
        <f t="shared" si="638"/>
        <v>46936</v>
      </c>
      <c r="AJ166" s="68">
        <f t="shared" ref="AJ166" si="639">COUNTIF(AC167:AI167,"★")</f>
        <v>0</v>
      </c>
      <c r="AK166" s="68"/>
      <c r="AL166" s="68" t="str">
        <f>TEXT(AC166,"YYYY-MM")</f>
        <v>2028-06</v>
      </c>
      <c r="AM166" s="69" cm="1">
        <f t="array" ref="AM166">SUMPRODUCT((AC166:AI166&gt;=$N$8)*(AC166:AI166 &lt;= $N$9)*(TEXT(AC166:AI166,"yyyy-mm")=AL166)*(AC167:AI167 = "●"))</f>
        <v>0</v>
      </c>
      <c r="AN166" s="69" cm="1">
        <f t="array" ref="AN166">SUMPRODUCT((AH166:AI166&gt;=$N$8)*(AH166:AI166 &lt;= $N$9)*(TEXT(AH166:AI166,"yyyy-mm")=AL166)*(AH167:AI167 = "▲"))</f>
        <v>0</v>
      </c>
      <c r="AO166" s="69" cm="1">
        <f t="array" ref="AO166">SUMPRODUCT((AC166:AI166&gt;=$N$8)*(AC166:AI166 &lt;= $N$9)*(TEXT(AC166:AI166,"yyyy-mm")=AL166)*(AC167:AI167 = "★"))</f>
        <v>0</v>
      </c>
      <c r="AP166" s="68"/>
      <c r="AQ166" s="19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3"/>
    </row>
    <row r="167" spans="10:55" s="8" customFormat="1" ht="20.25" customHeight="1" thickBot="1" x14ac:dyDescent="0.5">
      <c r="J167" s="86"/>
      <c r="K167" s="135" t="str">
        <f t="shared" ref="K167" si="640">IF(U167&gt;=0.285,"OK","NG")</f>
        <v>NG</v>
      </c>
      <c r="L167" s="136"/>
      <c r="M167" s="144"/>
      <c r="N167" s="144"/>
      <c r="O167" s="144"/>
      <c r="P167" s="144"/>
      <c r="Q167" s="144"/>
      <c r="R167" s="145"/>
      <c r="S167" s="146"/>
      <c r="T167" s="135">
        <f t="shared" ref="T167" si="641">COUNTIF(M167:S167,"●")</f>
        <v>0</v>
      </c>
      <c r="U167" s="147">
        <f t="shared" ref="U167" si="642">IF(COUNTA(M167:S167)=0,-1,IF(OR(COUNTIF(M167:S167,"▲")&gt;6,AND(M166&lt;$N$9,$N$9&lt;S166)),0.285,IF(T166+T167=0,0,T167/(T167+T166))))</f>
        <v>-1</v>
      </c>
      <c r="V167" s="135" t="str">
        <f>TEXT(S166,"YYYY-MM")</f>
        <v>2028-02</v>
      </c>
      <c r="W167" s="140" cm="1">
        <f t="array" ref="W167">IF(V167=V166,0,SUMPRODUCT((M166:S166&gt;=$N$8)*(M166:S166 &lt;= $N$9)*(TEXT(M166:S166,"yyyy-mm")=V167)*(M167:S167 = "●")))</f>
        <v>0</v>
      </c>
      <c r="X167" s="140" cm="1">
        <f t="array" ref="X167">IF(V167=V166,0,SUMPRODUCT((M166:S166&gt;=$N$8)*(M166:S166 &lt;= $N$9)*(TEXT(M166:S166,"yyyy-mm")=V167)*(M167:S167 = "▲")))</f>
        <v>0</v>
      </c>
      <c r="Y167" s="140" cm="1">
        <f t="array" ref="Y167">IF(V167=V166,0,SUMPRODUCT((M166:S166&gt;=$N$8)*(M166:S166 &lt;= $N$9)*(TEXT(M166:S166,"yyyy-mm")=V167)*(M167:S167 = "★")))</f>
        <v>0</v>
      </c>
      <c r="Z167" s="135"/>
      <c r="AA167" s="135" t="str">
        <f t="shared" ref="AA167" si="643">IF(AK167&gt;=0.285,"OK","NG")</f>
        <v>NG</v>
      </c>
      <c r="AB167" s="136"/>
      <c r="AC167" s="144"/>
      <c r="AD167" s="144"/>
      <c r="AE167" s="144"/>
      <c r="AF167" s="144"/>
      <c r="AG167" s="144"/>
      <c r="AH167" s="145"/>
      <c r="AI167" s="146"/>
      <c r="AJ167" s="68">
        <f t="shared" ref="AJ167" si="644">COUNTIF(AC167:AI167,"●")</f>
        <v>0</v>
      </c>
      <c r="AK167" s="70">
        <f t="shared" ref="AK167" si="645">IF(COUNTA(AC167:AI167)=0,-1,IF(OR(COUNTIF(AC167:AI167,"▲")&gt;6,AND(AC166&lt;$N$9,$N$9&lt;AI166)),0.285,IF(AJ166+AJ167=0,0,AJ167/(AJ167+AJ166))))</f>
        <v>-1</v>
      </c>
      <c r="AL167" s="68" t="str">
        <f>TEXT(AI166,"YYYY-MM")</f>
        <v>2028-07</v>
      </c>
      <c r="AM167" s="69" cm="1">
        <f t="array" ref="AM167">IF(AL167=AL166,0,SUMPRODUCT((AC166:AI166&gt;=$N$8)*(AC166:AI166 &lt;= $N$9)*(TEXT(AC166:AI166,"yyyy-mm")=AL167)*(AC167:AI167 = "●")))</f>
        <v>0</v>
      </c>
      <c r="AN167" s="69" cm="1">
        <f t="array" ref="AN167">IF(AL167=AL166,0,SUMPRODUCT((AC166:AI166&gt;=$N$8)*(AC166:AI166 &lt;= $N$9)*(TEXT(AC166:AI166,"yyyy-mm")=AL167)*(AC167:AI167 = "▲")))</f>
        <v>0</v>
      </c>
      <c r="AO167" s="69" cm="1">
        <f t="array" ref="AO167">IF(AL167=AL166,0,SUMPRODUCT((AC166:AI166&gt;=$N$8)*(AC166:AI166 &lt;= $N$9)*(TEXT(AC166:AI166,"yyyy-mm")=AL167)*(AC167:AI167 = "★")))</f>
        <v>0</v>
      </c>
      <c r="AP167" s="68"/>
      <c r="AQ167" s="19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3"/>
    </row>
    <row r="168" spans="10:55" s="8" customFormat="1" ht="20.25" customHeight="1" x14ac:dyDescent="0.45">
      <c r="J168" s="86"/>
      <c r="K168" s="135"/>
      <c r="L168" s="132">
        <v>121</v>
      </c>
      <c r="M168" s="141">
        <f>S166+1</f>
        <v>46790</v>
      </c>
      <c r="N168" s="141">
        <f t="shared" ref="N168:S168" si="646">M168+1</f>
        <v>46791</v>
      </c>
      <c r="O168" s="141">
        <f t="shared" si="646"/>
        <v>46792</v>
      </c>
      <c r="P168" s="141">
        <f t="shared" si="646"/>
        <v>46793</v>
      </c>
      <c r="Q168" s="141">
        <f t="shared" si="646"/>
        <v>46794</v>
      </c>
      <c r="R168" s="142">
        <f t="shared" si="646"/>
        <v>46795</v>
      </c>
      <c r="S168" s="143">
        <f t="shared" si="646"/>
        <v>46796</v>
      </c>
      <c r="T168" s="135">
        <f t="shared" ref="T168" si="647">COUNTIF(M169:S169,"★")</f>
        <v>0</v>
      </c>
      <c r="U168" s="135"/>
      <c r="V168" s="135" t="str">
        <f>TEXT(M168,"YYYY-MM")</f>
        <v>2028-02</v>
      </c>
      <c r="W168" s="140" cm="1">
        <f t="array" ref="W168">SUMPRODUCT((M168:S168&gt;=$N$8)*(M168:S168 &lt;= $N$9)*(TEXT(M168:S168,"yyyy-mm")=V168)*(M169:S169 = "●"))</f>
        <v>0</v>
      </c>
      <c r="X168" s="140" cm="1">
        <f t="array" ref="X168">SUMPRODUCT((R168:S168&gt;=$N$8)*(R168:S168 &lt;= $N$9)*(TEXT(R168:S168,"yyyy-mm")=V168)*(R169:S169 = "▲"))</f>
        <v>0</v>
      </c>
      <c r="Y168" s="140" cm="1">
        <f t="array" ref="Y168">SUMPRODUCT((M168:S168&gt;=$N$8)*(M168:S168 &lt;= $N$9)*(TEXT(M168:S168,"yyyy-mm")=V168)*(M169:S169 = "★"))</f>
        <v>0</v>
      </c>
      <c r="Z168" s="135"/>
      <c r="AA168" s="135"/>
      <c r="AB168" s="132">
        <v>142</v>
      </c>
      <c r="AC168" s="141">
        <f>AI166+1</f>
        <v>46937</v>
      </c>
      <c r="AD168" s="141">
        <f t="shared" ref="AD168:AI168" si="648">AC168+1</f>
        <v>46938</v>
      </c>
      <c r="AE168" s="141">
        <f t="shared" si="648"/>
        <v>46939</v>
      </c>
      <c r="AF168" s="141">
        <f t="shared" si="648"/>
        <v>46940</v>
      </c>
      <c r="AG168" s="141">
        <f t="shared" si="648"/>
        <v>46941</v>
      </c>
      <c r="AH168" s="142">
        <f t="shared" si="648"/>
        <v>46942</v>
      </c>
      <c r="AI168" s="143">
        <f t="shared" si="648"/>
        <v>46943</v>
      </c>
      <c r="AJ168" s="68">
        <f t="shared" ref="AJ168" si="649">COUNTIF(AC169:AI169,"★")</f>
        <v>0</v>
      </c>
      <c r="AK168" s="68"/>
      <c r="AL168" s="68" t="str">
        <f>TEXT(AC168,"YYYY-MM")</f>
        <v>2028-07</v>
      </c>
      <c r="AM168" s="69" cm="1">
        <f t="array" ref="AM168">SUMPRODUCT((AC168:AI168&gt;=$N$8)*(AC168:AI168 &lt;= $N$9)*(TEXT(AC168:AI168,"yyyy-mm")=AL168)*(AC169:AI169 = "●"))</f>
        <v>0</v>
      </c>
      <c r="AN168" s="69" cm="1">
        <f t="array" ref="AN168">SUMPRODUCT((AH168:AI168&gt;=$N$8)*(AH168:AI168 &lt;= $N$9)*(TEXT(AH168:AI168,"yyyy-mm")=AL168)*(AH169:AI169 = "▲"))</f>
        <v>0</v>
      </c>
      <c r="AO168" s="69" cm="1">
        <f t="array" ref="AO168">SUMPRODUCT((AC168:AI168&gt;=$N$8)*(AC168:AI168 &lt;= $N$9)*(TEXT(AC168:AI168,"yyyy-mm")=AL168)*(AC169:AI169 = "★"))</f>
        <v>0</v>
      </c>
      <c r="AP168" s="68"/>
      <c r="AQ168" s="19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3"/>
    </row>
    <row r="169" spans="10:55" s="8" customFormat="1" ht="20.25" customHeight="1" thickBot="1" x14ac:dyDescent="0.5">
      <c r="J169" s="86"/>
      <c r="K169" s="135" t="str">
        <f t="shared" ref="K169" si="650">IF(U169&gt;=0.285,"OK","NG")</f>
        <v>NG</v>
      </c>
      <c r="L169" s="136"/>
      <c r="M169" s="144"/>
      <c r="N169" s="144"/>
      <c r="O169" s="144"/>
      <c r="P169" s="144"/>
      <c r="Q169" s="144"/>
      <c r="R169" s="145"/>
      <c r="S169" s="146"/>
      <c r="T169" s="135">
        <f t="shared" ref="T169" si="651">COUNTIF(M169:S169,"●")</f>
        <v>0</v>
      </c>
      <c r="U169" s="147">
        <f t="shared" ref="U169" si="652">IF(COUNTA(M169:S169)=0,-1,IF(OR(COUNTIF(M169:S169,"▲")&gt;6,AND(M168&lt;$N$9,$N$9&lt;S168)),0.285,IF(T168+T169=0,0,T169/(T169+T168))))</f>
        <v>-1</v>
      </c>
      <c r="V169" s="135" t="str">
        <f>TEXT(S168,"YYYY-MM")</f>
        <v>2028-02</v>
      </c>
      <c r="W169" s="140" cm="1">
        <f t="array" ref="W169">IF(V169=V168,0,SUMPRODUCT((M168:S168&gt;=$N$8)*(M168:S168 &lt;= $N$9)*(TEXT(M168:S168,"yyyy-mm")=V169)*(M169:S169 = "●")))</f>
        <v>0</v>
      </c>
      <c r="X169" s="140" cm="1">
        <f t="array" ref="X169">IF(V169=V168,0,SUMPRODUCT((M168:S168&gt;=$N$8)*(M168:S168 &lt;= $N$9)*(TEXT(M168:S168,"yyyy-mm")=V169)*(M169:S169 = "▲")))</f>
        <v>0</v>
      </c>
      <c r="Y169" s="140" cm="1">
        <f t="array" ref="Y169">IF(V169=V168,0,SUMPRODUCT((M168:S168&gt;=$N$8)*(M168:S168 &lt;= $N$9)*(TEXT(M168:S168,"yyyy-mm")=V169)*(M169:S169 = "★")))</f>
        <v>0</v>
      </c>
      <c r="Z169" s="135"/>
      <c r="AA169" s="135" t="str">
        <f t="shared" ref="AA169" si="653">IF(AK169&gt;=0.285,"OK","NG")</f>
        <v>NG</v>
      </c>
      <c r="AB169" s="136"/>
      <c r="AC169" s="144"/>
      <c r="AD169" s="144"/>
      <c r="AE169" s="144"/>
      <c r="AF169" s="144"/>
      <c r="AG169" s="144"/>
      <c r="AH169" s="145"/>
      <c r="AI169" s="146"/>
      <c r="AJ169" s="68">
        <f t="shared" ref="AJ169" si="654">COUNTIF(AC169:AI169,"●")</f>
        <v>0</v>
      </c>
      <c r="AK169" s="70">
        <f t="shared" ref="AK169" si="655">IF(COUNTA(AC169:AI169)=0,-1,IF(OR(COUNTIF(AC169:AI169,"▲")&gt;6,AND(AC168&lt;$N$9,$N$9&lt;AI168)),0.285,IF(AJ168+AJ169=0,0,AJ169/(AJ169+AJ168))))</f>
        <v>-1</v>
      </c>
      <c r="AL169" s="68" t="str">
        <f>TEXT(AI168,"YYYY-MM")</f>
        <v>2028-07</v>
      </c>
      <c r="AM169" s="69" cm="1">
        <f t="array" ref="AM169">IF(AL169=AL168,0,SUMPRODUCT((AC168:AI168&gt;=$N$8)*(AC168:AI168 &lt;= $N$9)*(TEXT(AC168:AI168,"yyyy-mm")=AL169)*(AC169:AI169 = "●")))</f>
        <v>0</v>
      </c>
      <c r="AN169" s="69" cm="1">
        <f t="array" ref="AN169">IF(AL169=AL168,0,SUMPRODUCT((AC168:AI168&gt;=$N$8)*(AC168:AI168 &lt;= $N$9)*(TEXT(AC168:AI168,"yyyy-mm")=AL169)*(AC169:AI169 = "▲")))</f>
        <v>0</v>
      </c>
      <c r="AO169" s="69" cm="1">
        <f t="array" ref="AO169">IF(AL169=AL168,0,SUMPRODUCT((AC168:AI168&gt;=$N$8)*(AC168:AI168 &lt;= $N$9)*(TEXT(AC168:AI168,"yyyy-mm")=AL169)*(AC169:AI169 = "★")))</f>
        <v>0</v>
      </c>
      <c r="AP169" s="68"/>
      <c r="AQ169" s="19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3"/>
    </row>
    <row r="170" spans="10:55" s="8" customFormat="1" ht="20.25" customHeight="1" x14ac:dyDescent="0.45">
      <c r="J170" s="86"/>
      <c r="K170" s="135"/>
      <c r="L170" s="132">
        <v>122</v>
      </c>
      <c r="M170" s="141">
        <f>S168+1</f>
        <v>46797</v>
      </c>
      <c r="N170" s="141">
        <f t="shared" ref="N170:S170" si="656">M170+1</f>
        <v>46798</v>
      </c>
      <c r="O170" s="141">
        <f t="shared" si="656"/>
        <v>46799</v>
      </c>
      <c r="P170" s="141">
        <f t="shared" si="656"/>
        <v>46800</v>
      </c>
      <c r="Q170" s="141">
        <f t="shared" si="656"/>
        <v>46801</v>
      </c>
      <c r="R170" s="142">
        <f t="shared" si="656"/>
        <v>46802</v>
      </c>
      <c r="S170" s="143">
        <f t="shared" si="656"/>
        <v>46803</v>
      </c>
      <c r="T170" s="135">
        <f t="shared" ref="T170" si="657">COUNTIF(M171:S171,"★")</f>
        <v>0</v>
      </c>
      <c r="U170" s="135"/>
      <c r="V170" s="135" t="str">
        <f>TEXT(M170,"YYYY-MM")</f>
        <v>2028-02</v>
      </c>
      <c r="W170" s="140" cm="1">
        <f t="array" ref="W170">SUMPRODUCT((M170:S170&gt;=$N$8)*(M170:S170 &lt;= $N$9)*(TEXT(M170:S170,"yyyy-mm")=V170)*(M171:S171 = "●"))</f>
        <v>0</v>
      </c>
      <c r="X170" s="140" cm="1">
        <f t="array" ref="X170">SUMPRODUCT((R170:S170&gt;=$N$8)*(R170:S170 &lt;= $N$9)*(TEXT(R170:S170,"yyyy-mm")=V170)*(R171:S171 = "▲"))</f>
        <v>0</v>
      </c>
      <c r="Y170" s="140" cm="1">
        <f t="array" ref="Y170">SUMPRODUCT((M170:S170&gt;=$N$8)*(M170:S170 &lt;= $N$9)*(TEXT(M170:S170,"yyyy-mm")=V170)*(M171:S171 = "★"))</f>
        <v>0</v>
      </c>
      <c r="Z170" s="135"/>
      <c r="AA170" s="135"/>
      <c r="AB170" s="132">
        <v>143</v>
      </c>
      <c r="AC170" s="141">
        <f>AI168+1</f>
        <v>46944</v>
      </c>
      <c r="AD170" s="141">
        <f t="shared" ref="AD170:AI170" si="658">AC170+1</f>
        <v>46945</v>
      </c>
      <c r="AE170" s="141">
        <f t="shared" si="658"/>
        <v>46946</v>
      </c>
      <c r="AF170" s="141">
        <f t="shared" si="658"/>
        <v>46947</v>
      </c>
      <c r="AG170" s="141">
        <f t="shared" si="658"/>
        <v>46948</v>
      </c>
      <c r="AH170" s="142">
        <f t="shared" si="658"/>
        <v>46949</v>
      </c>
      <c r="AI170" s="143">
        <f t="shared" si="658"/>
        <v>46950</v>
      </c>
      <c r="AJ170" s="68">
        <f t="shared" ref="AJ170" si="659">COUNTIF(AC171:AI171,"★")</f>
        <v>0</v>
      </c>
      <c r="AK170" s="68"/>
      <c r="AL170" s="68" t="str">
        <f>TEXT(AC170,"YYYY-MM")</f>
        <v>2028-07</v>
      </c>
      <c r="AM170" s="69" cm="1">
        <f t="array" ref="AM170">SUMPRODUCT((AC170:AI170&gt;=$N$8)*(AC170:AI170 &lt;= $N$9)*(TEXT(AC170:AI170,"yyyy-mm")=AL170)*(AC171:AI171 = "●"))</f>
        <v>0</v>
      </c>
      <c r="AN170" s="69" cm="1">
        <f t="array" ref="AN170">SUMPRODUCT((AH170:AI170&gt;=$N$8)*(AH170:AI170 &lt;= $N$9)*(TEXT(AH170:AI170,"yyyy-mm")=AL170)*(AH171:AI171 = "▲"))</f>
        <v>0</v>
      </c>
      <c r="AO170" s="69" cm="1">
        <f t="array" ref="AO170">SUMPRODUCT((AC170:AI170&gt;=$N$8)*(AC170:AI170 &lt;= $N$9)*(TEXT(AC170:AI170,"yyyy-mm")=AL170)*(AC171:AI171 = "★"))</f>
        <v>0</v>
      </c>
      <c r="AP170" s="68"/>
      <c r="AQ170" s="19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3"/>
    </row>
    <row r="171" spans="10:55" s="8" customFormat="1" ht="20.25" customHeight="1" thickBot="1" x14ac:dyDescent="0.5">
      <c r="J171" s="86"/>
      <c r="K171" s="135" t="str">
        <f t="shared" ref="K171" si="660">IF(U171&gt;=0.285,"OK","NG")</f>
        <v>NG</v>
      </c>
      <c r="L171" s="136"/>
      <c r="M171" s="144"/>
      <c r="N171" s="144"/>
      <c r="O171" s="144"/>
      <c r="P171" s="144"/>
      <c r="Q171" s="144"/>
      <c r="R171" s="145"/>
      <c r="S171" s="146"/>
      <c r="T171" s="135">
        <f t="shared" ref="T171" si="661">COUNTIF(M171:S171,"●")</f>
        <v>0</v>
      </c>
      <c r="U171" s="147">
        <f t="shared" ref="U171" si="662">IF(COUNTA(M171:S171)=0,-1,IF(OR(COUNTIF(M171:S171,"▲")&gt;6,AND(M170&lt;$N$9,$N$9&lt;S170)),0.285,IF(T170+T171=0,0,T171/(T171+T170))))</f>
        <v>-1</v>
      </c>
      <c r="V171" s="135" t="str">
        <f>TEXT(S170,"YYYY-MM")</f>
        <v>2028-02</v>
      </c>
      <c r="W171" s="140" cm="1">
        <f t="array" ref="W171">IF(V171=V170,0,SUMPRODUCT((M170:S170&gt;=$N$8)*(M170:S170 &lt;= $N$9)*(TEXT(M170:S170,"yyyy-mm")=V171)*(M171:S171 = "●")))</f>
        <v>0</v>
      </c>
      <c r="X171" s="140" cm="1">
        <f t="array" ref="X171">IF(V171=V170,0,SUMPRODUCT((M170:S170&gt;=$N$8)*(M170:S170 &lt;= $N$9)*(TEXT(M170:S170,"yyyy-mm")=V171)*(M171:S171 = "▲")))</f>
        <v>0</v>
      </c>
      <c r="Y171" s="140" cm="1">
        <f t="array" ref="Y171">IF(V171=V170,0,SUMPRODUCT((M170:S170&gt;=$N$8)*(M170:S170 &lt;= $N$9)*(TEXT(M170:S170,"yyyy-mm")=V171)*(M171:S171 = "★")))</f>
        <v>0</v>
      </c>
      <c r="Z171" s="135"/>
      <c r="AA171" s="135" t="str">
        <f t="shared" ref="AA171" si="663">IF(AK171&gt;=0.285,"OK","NG")</f>
        <v>NG</v>
      </c>
      <c r="AB171" s="136"/>
      <c r="AC171" s="144"/>
      <c r="AD171" s="144"/>
      <c r="AE171" s="144"/>
      <c r="AF171" s="144"/>
      <c r="AG171" s="144"/>
      <c r="AH171" s="145"/>
      <c r="AI171" s="146"/>
      <c r="AJ171" s="68">
        <f t="shared" ref="AJ171" si="664">COUNTIF(AC171:AI171,"●")</f>
        <v>0</v>
      </c>
      <c r="AK171" s="70">
        <f t="shared" ref="AK171" si="665">IF(COUNTA(AC171:AI171)=0,-1,IF(OR(COUNTIF(AC171:AI171,"▲")&gt;6,AND(AC170&lt;$N$9,$N$9&lt;AI170)),0.285,IF(AJ170+AJ171=0,0,AJ171/(AJ171+AJ170))))</f>
        <v>-1</v>
      </c>
      <c r="AL171" s="68" t="str">
        <f>TEXT(AI170,"YYYY-MM")</f>
        <v>2028-07</v>
      </c>
      <c r="AM171" s="69" cm="1">
        <f t="array" ref="AM171">IF(AL171=AL170,0,SUMPRODUCT((AC170:AI170&gt;=$N$8)*(AC170:AI170 &lt;= $N$9)*(TEXT(AC170:AI170,"yyyy-mm")=AL171)*(AC171:AI171 = "●")))</f>
        <v>0</v>
      </c>
      <c r="AN171" s="69" cm="1">
        <f t="array" ref="AN171">IF(AL171=AL170,0,SUMPRODUCT((AC170:AI170&gt;=$N$8)*(AC170:AI170 &lt;= $N$9)*(TEXT(AC170:AI170,"yyyy-mm")=AL171)*(AC171:AI171 = "▲")))</f>
        <v>0</v>
      </c>
      <c r="AO171" s="69" cm="1">
        <f t="array" ref="AO171">IF(AL171=AL170,0,SUMPRODUCT((AC170:AI170&gt;=$N$8)*(AC170:AI170 &lt;= $N$9)*(TEXT(AC170:AI170,"yyyy-mm")=AL171)*(AC171:AI171 = "★")))</f>
        <v>0</v>
      </c>
      <c r="AP171" s="68"/>
      <c r="AQ171" s="19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3"/>
    </row>
    <row r="172" spans="10:55" s="8" customFormat="1" ht="20.25" customHeight="1" x14ac:dyDescent="0.45">
      <c r="J172" s="86"/>
      <c r="K172" s="135"/>
      <c r="L172" s="132">
        <v>123</v>
      </c>
      <c r="M172" s="141">
        <f>S170+1</f>
        <v>46804</v>
      </c>
      <c r="N172" s="141">
        <f t="shared" ref="N172:S172" si="666">M172+1</f>
        <v>46805</v>
      </c>
      <c r="O172" s="141">
        <f t="shared" si="666"/>
        <v>46806</v>
      </c>
      <c r="P172" s="141">
        <f t="shared" si="666"/>
        <v>46807</v>
      </c>
      <c r="Q172" s="141">
        <f t="shared" si="666"/>
        <v>46808</v>
      </c>
      <c r="R172" s="142">
        <f t="shared" si="666"/>
        <v>46809</v>
      </c>
      <c r="S172" s="143">
        <f t="shared" si="666"/>
        <v>46810</v>
      </c>
      <c r="T172" s="135">
        <f t="shared" ref="T172" si="667">COUNTIF(M173:S173,"★")</f>
        <v>0</v>
      </c>
      <c r="U172" s="135"/>
      <c r="V172" s="135" t="str">
        <f>TEXT(M172,"YYYY-MM")</f>
        <v>2028-02</v>
      </c>
      <c r="W172" s="140" cm="1">
        <f t="array" ref="W172">SUMPRODUCT((M172:S172&gt;=$N$8)*(M172:S172 &lt;= $N$9)*(TEXT(M172:S172,"yyyy-mm")=V172)*(M173:S173 = "●"))</f>
        <v>0</v>
      </c>
      <c r="X172" s="140" cm="1">
        <f t="array" ref="X172">SUMPRODUCT((R172:S172&gt;=$N$8)*(R172:S172 &lt;= $N$9)*(TEXT(R172:S172,"yyyy-mm")=V172)*(R173:S173 = "▲"))</f>
        <v>0</v>
      </c>
      <c r="Y172" s="140" cm="1">
        <f t="array" ref="Y172">SUMPRODUCT((M172:S172&gt;=$N$8)*(M172:S172 &lt;= $N$9)*(TEXT(M172:S172,"yyyy-mm")=V172)*(M173:S173 = "★"))</f>
        <v>0</v>
      </c>
      <c r="Z172" s="135"/>
      <c r="AA172" s="135"/>
      <c r="AB172" s="132">
        <v>144</v>
      </c>
      <c r="AC172" s="141">
        <f>AI170+1</f>
        <v>46951</v>
      </c>
      <c r="AD172" s="141">
        <f t="shared" ref="AD172:AI172" si="668">AC172+1</f>
        <v>46952</v>
      </c>
      <c r="AE172" s="141">
        <f t="shared" si="668"/>
        <v>46953</v>
      </c>
      <c r="AF172" s="141">
        <f t="shared" si="668"/>
        <v>46954</v>
      </c>
      <c r="AG172" s="141">
        <f t="shared" si="668"/>
        <v>46955</v>
      </c>
      <c r="AH172" s="142">
        <f t="shared" si="668"/>
        <v>46956</v>
      </c>
      <c r="AI172" s="143">
        <f t="shared" si="668"/>
        <v>46957</v>
      </c>
      <c r="AJ172" s="68">
        <f t="shared" ref="AJ172" si="669">COUNTIF(AC173:AI173,"★")</f>
        <v>0</v>
      </c>
      <c r="AK172" s="68"/>
      <c r="AL172" s="68" t="str">
        <f>TEXT(AC172,"YYYY-MM")</f>
        <v>2028-07</v>
      </c>
      <c r="AM172" s="69" cm="1">
        <f t="array" ref="AM172">SUMPRODUCT((AC172:AI172&gt;=$N$8)*(AC172:AI172 &lt;= $N$9)*(TEXT(AC172:AI172,"yyyy-mm")=AL172)*(AC173:AI173 = "●"))</f>
        <v>0</v>
      </c>
      <c r="AN172" s="69" cm="1">
        <f t="array" ref="AN172">SUMPRODUCT((AH172:AI172&gt;=$N$8)*(AH172:AI172 &lt;= $N$9)*(TEXT(AH172:AI172,"yyyy-mm")=AL172)*(AH173:AI173 = "▲"))</f>
        <v>0</v>
      </c>
      <c r="AO172" s="69" cm="1">
        <f t="array" ref="AO172">SUMPRODUCT((AC172:AI172&gt;=$N$8)*(AC172:AI172 &lt;= $N$9)*(TEXT(AC172:AI172,"yyyy-mm")=AL172)*(AC173:AI173 = "★"))</f>
        <v>0</v>
      </c>
      <c r="AP172" s="68"/>
      <c r="AQ172" s="19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3"/>
    </row>
    <row r="173" spans="10:55" s="8" customFormat="1" ht="20.25" customHeight="1" thickBot="1" x14ac:dyDescent="0.5">
      <c r="J173" s="86"/>
      <c r="K173" s="135" t="str">
        <f t="shared" ref="K173" si="670">IF(U173&gt;=0.285,"OK","NG")</f>
        <v>NG</v>
      </c>
      <c r="L173" s="136"/>
      <c r="M173" s="144"/>
      <c r="N173" s="144"/>
      <c r="O173" s="144"/>
      <c r="P173" s="144"/>
      <c r="Q173" s="144"/>
      <c r="R173" s="145"/>
      <c r="S173" s="146"/>
      <c r="T173" s="135">
        <f t="shared" ref="T173" si="671">COUNTIF(M173:S173,"●")</f>
        <v>0</v>
      </c>
      <c r="U173" s="147">
        <f t="shared" ref="U173" si="672">IF(COUNTA(M173:S173)=0,-1,IF(OR(COUNTIF(M173:S173,"▲")&gt;6,AND(M172&lt;$N$9,$N$9&lt;S172)),0.285,IF(T172+T173=0,0,T173/(T173+T172))))</f>
        <v>-1</v>
      </c>
      <c r="V173" s="135" t="str">
        <f>TEXT(S172,"YYYY-MM")</f>
        <v>2028-02</v>
      </c>
      <c r="W173" s="140" cm="1">
        <f t="array" ref="W173">IF(V173=V172,0,SUMPRODUCT((M172:S172&gt;=$N$8)*(M172:S172 &lt;= $N$9)*(TEXT(M172:S172,"yyyy-mm")=V173)*(M173:S173 = "●")))</f>
        <v>0</v>
      </c>
      <c r="X173" s="140" cm="1">
        <f t="array" ref="X173">IF(V173=V172,0,SUMPRODUCT((M172:S172&gt;=$N$8)*(M172:S172 &lt;= $N$9)*(TEXT(M172:S172,"yyyy-mm")=V173)*(M173:S173 = "▲")))</f>
        <v>0</v>
      </c>
      <c r="Y173" s="140" cm="1">
        <f t="array" ref="Y173">IF(V173=V172,0,SUMPRODUCT((M172:S172&gt;=$N$8)*(M172:S172 &lt;= $N$9)*(TEXT(M172:S172,"yyyy-mm")=V173)*(M173:S173 = "★")))</f>
        <v>0</v>
      </c>
      <c r="Z173" s="135"/>
      <c r="AA173" s="135" t="str">
        <f t="shared" ref="AA173" si="673">IF(AK173&gt;=0.285,"OK","NG")</f>
        <v>NG</v>
      </c>
      <c r="AB173" s="136"/>
      <c r="AC173" s="144"/>
      <c r="AD173" s="144"/>
      <c r="AE173" s="144"/>
      <c r="AF173" s="144"/>
      <c r="AG173" s="144"/>
      <c r="AH173" s="145"/>
      <c r="AI173" s="146"/>
      <c r="AJ173" s="68">
        <f t="shared" ref="AJ173" si="674">COUNTIF(AC173:AI173,"●")</f>
        <v>0</v>
      </c>
      <c r="AK173" s="70">
        <f t="shared" ref="AK173" si="675">IF(COUNTA(AC173:AI173)=0,-1,IF(OR(COUNTIF(AC173:AI173,"▲")&gt;6,AND(AC172&lt;$N$9,$N$9&lt;AI172)),0.285,IF(AJ172+AJ173=0,0,AJ173/(AJ173+AJ172))))</f>
        <v>-1</v>
      </c>
      <c r="AL173" s="68" t="str">
        <f>TEXT(AI172,"YYYY-MM")</f>
        <v>2028-07</v>
      </c>
      <c r="AM173" s="69" cm="1">
        <f t="array" ref="AM173">IF(AL173=AL172,0,SUMPRODUCT((AC172:AI172&gt;=$N$8)*(AC172:AI172 &lt;= $N$9)*(TEXT(AC172:AI172,"yyyy-mm")=AL173)*(AC173:AI173 = "●")))</f>
        <v>0</v>
      </c>
      <c r="AN173" s="69" cm="1">
        <f t="array" ref="AN173">IF(AL173=AL172,0,SUMPRODUCT((AC172:AI172&gt;=$N$8)*(AC172:AI172 &lt;= $N$9)*(TEXT(AC172:AI172,"yyyy-mm")=AL173)*(AC173:AI173 = "▲")))</f>
        <v>0</v>
      </c>
      <c r="AO173" s="69" cm="1">
        <f t="array" ref="AO173">IF(AL173=AL172,0,SUMPRODUCT((AC172:AI172&gt;=$N$8)*(AC172:AI172 &lt;= $N$9)*(TEXT(AC172:AI172,"yyyy-mm")=AL173)*(AC173:AI173 = "★")))</f>
        <v>0</v>
      </c>
      <c r="AP173" s="68"/>
      <c r="AQ173" s="19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3"/>
    </row>
    <row r="174" spans="10:55" s="8" customFormat="1" ht="20.25" customHeight="1" x14ac:dyDescent="0.45">
      <c r="J174" s="86"/>
      <c r="K174" s="135"/>
      <c r="L174" s="132">
        <v>124</v>
      </c>
      <c r="M174" s="141">
        <f>S172+1</f>
        <v>46811</v>
      </c>
      <c r="N174" s="141">
        <f t="shared" ref="N174:S174" si="676">M174+1</f>
        <v>46812</v>
      </c>
      <c r="O174" s="141">
        <f t="shared" si="676"/>
        <v>46813</v>
      </c>
      <c r="P174" s="141">
        <f t="shared" si="676"/>
        <v>46814</v>
      </c>
      <c r="Q174" s="141">
        <f t="shared" si="676"/>
        <v>46815</v>
      </c>
      <c r="R174" s="142">
        <f t="shared" si="676"/>
        <v>46816</v>
      </c>
      <c r="S174" s="143">
        <f t="shared" si="676"/>
        <v>46817</v>
      </c>
      <c r="T174" s="135">
        <f t="shared" ref="T174" si="677">COUNTIF(M175:S175,"★")</f>
        <v>0</v>
      </c>
      <c r="U174" s="135"/>
      <c r="V174" s="135" t="str">
        <f>TEXT(M174,"YYYY-MM")</f>
        <v>2028-02</v>
      </c>
      <c r="W174" s="140" cm="1">
        <f t="array" ref="W174">SUMPRODUCT((M174:S174&gt;=$N$8)*(M174:S174 &lt;= $N$9)*(TEXT(M174:S174,"yyyy-mm")=V174)*(M175:S175 = "●"))</f>
        <v>0</v>
      </c>
      <c r="X174" s="140" cm="1">
        <f t="array" ref="X174">SUMPRODUCT((R174:S174&gt;=$N$8)*(R174:S174 &lt;= $N$9)*(TEXT(R174:S174,"yyyy-mm")=V174)*(R175:S175 = "▲"))</f>
        <v>0</v>
      </c>
      <c r="Y174" s="140" cm="1">
        <f t="array" ref="Y174">SUMPRODUCT((M174:S174&gt;=$N$8)*(M174:S174 &lt;= $N$9)*(TEXT(M174:S174,"yyyy-mm")=V174)*(M175:S175 = "★"))</f>
        <v>0</v>
      </c>
      <c r="Z174" s="135"/>
      <c r="AA174" s="135"/>
      <c r="AB174" s="132">
        <v>145</v>
      </c>
      <c r="AC174" s="141">
        <f>AI172+1</f>
        <v>46958</v>
      </c>
      <c r="AD174" s="141">
        <f t="shared" ref="AD174:AI174" si="678">AC174+1</f>
        <v>46959</v>
      </c>
      <c r="AE174" s="141">
        <f t="shared" si="678"/>
        <v>46960</v>
      </c>
      <c r="AF174" s="141">
        <f t="shared" si="678"/>
        <v>46961</v>
      </c>
      <c r="AG174" s="141">
        <f t="shared" si="678"/>
        <v>46962</v>
      </c>
      <c r="AH174" s="142">
        <f t="shared" si="678"/>
        <v>46963</v>
      </c>
      <c r="AI174" s="143">
        <f t="shared" si="678"/>
        <v>46964</v>
      </c>
      <c r="AJ174" s="68">
        <f t="shared" ref="AJ174" si="679">COUNTIF(AC175:AI175,"★")</f>
        <v>0</v>
      </c>
      <c r="AK174" s="68"/>
      <c r="AL174" s="68" t="str">
        <f>TEXT(AC174,"YYYY-MM")</f>
        <v>2028-07</v>
      </c>
      <c r="AM174" s="69" cm="1">
        <f t="array" ref="AM174">SUMPRODUCT((AC174:AI174&gt;=$N$8)*(AC174:AI174 &lt;= $N$9)*(TEXT(AC174:AI174,"yyyy-mm")=AL174)*(AC175:AI175 = "●"))</f>
        <v>0</v>
      </c>
      <c r="AN174" s="69" cm="1">
        <f t="array" ref="AN174">SUMPRODUCT((AH174:AI174&gt;=$N$8)*(AH174:AI174 &lt;= $N$9)*(TEXT(AH174:AI174,"yyyy-mm")=AL174)*(AH175:AI175 = "▲"))</f>
        <v>0</v>
      </c>
      <c r="AO174" s="69" cm="1">
        <f t="array" ref="AO174">SUMPRODUCT((AC174:AI174&gt;=$N$8)*(AC174:AI174 &lt;= $N$9)*(TEXT(AC174:AI174,"yyyy-mm")=AL174)*(AC175:AI175 = "★"))</f>
        <v>0</v>
      </c>
      <c r="AP174" s="68"/>
      <c r="AQ174" s="19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3"/>
    </row>
    <row r="175" spans="10:55" s="8" customFormat="1" ht="20.25" customHeight="1" thickBot="1" x14ac:dyDescent="0.5">
      <c r="J175" s="86"/>
      <c r="K175" s="135" t="str">
        <f t="shared" ref="K175" si="680">IF(U175&gt;=0.285,"OK","NG")</f>
        <v>NG</v>
      </c>
      <c r="L175" s="136"/>
      <c r="M175" s="144"/>
      <c r="N175" s="144"/>
      <c r="O175" s="144"/>
      <c r="P175" s="144"/>
      <c r="Q175" s="144"/>
      <c r="R175" s="145"/>
      <c r="S175" s="146"/>
      <c r="T175" s="135">
        <f t="shared" ref="T175" si="681">COUNTIF(M175:S175,"●")</f>
        <v>0</v>
      </c>
      <c r="U175" s="147">
        <f t="shared" ref="U175" si="682">IF(COUNTA(M175:S175)=0,-1,IF(OR(COUNTIF(M175:S175,"▲")&gt;6,AND(M174&lt;$N$9,$N$9&lt;S174)),0.285,IF(T174+T175=0,0,T175/(T175+T174))))</f>
        <v>-1</v>
      </c>
      <c r="V175" s="135" t="str">
        <f>TEXT(S174,"YYYY-MM")</f>
        <v>2028-03</v>
      </c>
      <c r="W175" s="140" cm="1">
        <f t="array" ref="W175">IF(V175=V174,0,SUMPRODUCT((M174:S174&gt;=$N$8)*(M174:S174 &lt;= $N$9)*(TEXT(M174:S174,"yyyy-mm")=V175)*(M175:S175 = "●")))</f>
        <v>0</v>
      </c>
      <c r="X175" s="140" cm="1">
        <f t="array" ref="X175">IF(V175=V174,0,SUMPRODUCT((M174:S174&gt;=$N$8)*(M174:S174 &lt;= $N$9)*(TEXT(M174:S174,"yyyy-mm")=V175)*(M175:S175 = "▲")))</f>
        <v>0</v>
      </c>
      <c r="Y175" s="140" cm="1">
        <f t="array" ref="Y175">IF(V175=V174,0,SUMPRODUCT((M174:S174&gt;=$N$8)*(M174:S174 &lt;= $N$9)*(TEXT(M174:S174,"yyyy-mm")=V175)*(M175:S175 = "★")))</f>
        <v>0</v>
      </c>
      <c r="Z175" s="135"/>
      <c r="AA175" s="135" t="str">
        <f t="shared" ref="AA175" si="683">IF(AK175&gt;=0.285,"OK","NG")</f>
        <v>NG</v>
      </c>
      <c r="AB175" s="136"/>
      <c r="AC175" s="144"/>
      <c r="AD175" s="144"/>
      <c r="AE175" s="144"/>
      <c r="AF175" s="144"/>
      <c r="AG175" s="144"/>
      <c r="AH175" s="145"/>
      <c r="AI175" s="146"/>
      <c r="AJ175" s="68">
        <f t="shared" ref="AJ175" si="684">COUNTIF(AC175:AI175,"●")</f>
        <v>0</v>
      </c>
      <c r="AK175" s="70">
        <f t="shared" ref="AK175" si="685">IF(COUNTA(AC175:AI175)=0,-1,IF(OR(COUNTIF(AC175:AI175,"▲")&gt;6,AND(AC174&lt;$N$9,$N$9&lt;AI174)),0.285,IF(AJ174+AJ175=0,0,AJ175/(AJ175+AJ174))))</f>
        <v>-1</v>
      </c>
      <c r="AL175" s="68" t="str">
        <f>TEXT(AI174,"YYYY-MM")</f>
        <v>2028-07</v>
      </c>
      <c r="AM175" s="69" cm="1">
        <f t="array" ref="AM175">IF(AL175=AL174,0,SUMPRODUCT((AC174:AI174&gt;=$N$8)*(AC174:AI174 &lt;= $N$9)*(TEXT(AC174:AI174,"yyyy-mm")=AL175)*(AC175:AI175 = "●")))</f>
        <v>0</v>
      </c>
      <c r="AN175" s="69" cm="1">
        <f t="array" ref="AN175">IF(AL175=AL174,0,SUMPRODUCT((AC174:AI174&gt;=$N$8)*(AC174:AI174 &lt;= $N$9)*(TEXT(AC174:AI174,"yyyy-mm")=AL175)*(AC175:AI175 = "▲")))</f>
        <v>0</v>
      </c>
      <c r="AO175" s="69" cm="1">
        <f t="array" ref="AO175">IF(AL175=AL174,0,SUMPRODUCT((AC174:AI174&gt;=$N$8)*(AC174:AI174 &lt;= $N$9)*(TEXT(AC174:AI174,"yyyy-mm")=AL175)*(AC175:AI175 = "★")))</f>
        <v>0</v>
      </c>
      <c r="AP175" s="68"/>
      <c r="AQ175" s="19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3"/>
    </row>
    <row r="176" spans="10:55" s="8" customFormat="1" ht="20.25" customHeight="1" x14ac:dyDescent="0.45">
      <c r="J176" s="86"/>
      <c r="K176" s="135"/>
      <c r="L176" s="132">
        <v>125</v>
      </c>
      <c r="M176" s="141">
        <f>S174+1</f>
        <v>46818</v>
      </c>
      <c r="N176" s="141">
        <f t="shared" ref="N176:S176" si="686">M176+1</f>
        <v>46819</v>
      </c>
      <c r="O176" s="141">
        <f t="shared" si="686"/>
        <v>46820</v>
      </c>
      <c r="P176" s="141">
        <f t="shared" si="686"/>
        <v>46821</v>
      </c>
      <c r="Q176" s="141">
        <f t="shared" si="686"/>
        <v>46822</v>
      </c>
      <c r="R176" s="142">
        <f t="shared" si="686"/>
        <v>46823</v>
      </c>
      <c r="S176" s="143">
        <f t="shared" si="686"/>
        <v>46824</v>
      </c>
      <c r="T176" s="135">
        <f t="shared" ref="T176" si="687">COUNTIF(M177:S177,"★")</f>
        <v>0</v>
      </c>
      <c r="U176" s="135"/>
      <c r="V176" s="135" t="str">
        <f>TEXT(M176,"YYYY-MM")</f>
        <v>2028-03</v>
      </c>
      <c r="W176" s="140" cm="1">
        <f t="array" ref="W176">SUMPRODUCT((M176:S176&gt;=$N$8)*(M176:S176 &lt;= $N$9)*(TEXT(M176:S176,"yyyy-mm")=V176)*(M177:S177 = "●"))</f>
        <v>0</v>
      </c>
      <c r="X176" s="140" cm="1">
        <f t="array" ref="X176">SUMPRODUCT((R176:S176&gt;=$N$8)*(R176:S176 &lt;= $N$9)*(TEXT(R176:S176,"yyyy-mm")=V176)*(R177:S177 = "▲"))</f>
        <v>0</v>
      </c>
      <c r="Y176" s="140" cm="1">
        <f t="array" ref="Y176">SUMPRODUCT((M176:S176&gt;=$N$8)*(M176:S176 &lt;= $N$9)*(TEXT(M176:S176,"yyyy-mm")=V176)*(M177:S177 = "★"))</f>
        <v>0</v>
      </c>
      <c r="Z176" s="135"/>
      <c r="AA176" s="135"/>
      <c r="AB176" s="132">
        <v>146</v>
      </c>
      <c r="AC176" s="141">
        <f>AI174+1</f>
        <v>46965</v>
      </c>
      <c r="AD176" s="141">
        <f t="shared" ref="AD176:AI176" si="688">AC176+1</f>
        <v>46966</v>
      </c>
      <c r="AE176" s="141">
        <f t="shared" si="688"/>
        <v>46967</v>
      </c>
      <c r="AF176" s="141">
        <f t="shared" si="688"/>
        <v>46968</v>
      </c>
      <c r="AG176" s="141">
        <f t="shared" si="688"/>
        <v>46969</v>
      </c>
      <c r="AH176" s="142">
        <f t="shared" si="688"/>
        <v>46970</v>
      </c>
      <c r="AI176" s="143">
        <f t="shared" si="688"/>
        <v>46971</v>
      </c>
      <c r="AJ176" s="68">
        <f t="shared" ref="AJ176" si="689">COUNTIF(AC177:AI177,"★")</f>
        <v>0</v>
      </c>
      <c r="AK176" s="68"/>
      <c r="AL176" s="68" t="str">
        <f>TEXT(AC176,"YYYY-MM")</f>
        <v>2028-07</v>
      </c>
      <c r="AM176" s="69" cm="1">
        <f t="array" ref="AM176">SUMPRODUCT((AC176:AI176&gt;=$N$8)*(AC176:AI176 &lt;= $N$9)*(TEXT(AC176:AI176,"yyyy-mm")=AL176)*(AC177:AI177 = "●"))</f>
        <v>0</v>
      </c>
      <c r="AN176" s="69" cm="1">
        <f t="array" ref="AN176">SUMPRODUCT((AH176:AI176&gt;=$N$8)*(AH176:AI176 &lt;= $N$9)*(TEXT(AH176:AI176,"yyyy-mm")=AL176)*(AH177:AI177 = "▲"))</f>
        <v>0</v>
      </c>
      <c r="AO176" s="69" cm="1">
        <f t="array" ref="AO176">SUMPRODUCT((AC176:AI176&gt;=$N$8)*(AC176:AI176 &lt;= $N$9)*(TEXT(AC176:AI176,"yyyy-mm")=AL176)*(AC177:AI177 = "★"))</f>
        <v>0</v>
      </c>
      <c r="AP176" s="68"/>
      <c r="AQ176" s="19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3"/>
    </row>
    <row r="177" spans="9:55" s="8" customFormat="1" ht="20.25" customHeight="1" thickBot="1" x14ac:dyDescent="0.5">
      <c r="J177" s="86"/>
      <c r="K177" s="135" t="str">
        <f t="shared" ref="K177" si="690">IF(U177&gt;=0.285,"OK","NG")</f>
        <v>NG</v>
      </c>
      <c r="L177" s="136"/>
      <c r="M177" s="144"/>
      <c r="N177" s="144"/>
      <c r="O177" s="144"/>
      <c r="P177" s="144"/>
      <c r="Q177" s="144"/>
      <c r="R177" s="145"/>
      <c r="S177" s="146"/>
      <c r="T177" s="135">
        <f t="shared" ref="T177" si="691">COUNTIF(M177:S177,"●")</f>
        <v>0</v>
      </c>
      <c r="U177" s="147">
        <f t="shared" ref="U177" si="692">IF(COUNTA(M177:S177)=0,-1,IF(OR(COUNTIF(M177:S177,"▲")&gt;6,AND(M176&lt;$N$9,$N$9&lt;S176)),0.285,IF(T176+T177=0,0,T177/(T177+T176))))</f>
        <v>-1</v>
      </c>
      <c r="V177" s="135" t="str">
        <f>TEXT(S176,"YYYY-MM")</f>
        <v>2028-03</v>
      </c>
      <c r="W177" s="140" cm="1">
        <f t="array" ref="W177">IF(V177=V176,0,SUMPRODUCT((M176:S176&gt;=$N$8)*(M176:S176 &lt;= $N$9)*(TEXT(M176:S176,"yyyy-mm")=V177)*(M177:S177 = "●")))</f>
        <v>0</v>
      </c>
      <c r="X177" s="140" cm="1">
        <f t="array" ref="X177">IF(V177=V176,0,SUMPRODUCT((M176:S176&gt;=$N$8)*(M176:S176 &lt;= $N$9)*(TEXT(M176:S176,"yyyy-mm")=V177)*(M177:S177 = "▲")))</f>
        <v>0</v>
      </c>
      <c r="Y177" s="140" cm="1">
        <f t="array" ref="Y177">IF(V177=V176,0,SUMPRODUCT((M176:S176&gt;=$N$8)*(M176:S176 &lt;= $N$9)*(TEXT(M176:S176,"yyyy-mm")=V177)*(M177:S177 = "★")))</f>
        <v>0</v>
      </c>
      <c r="Z177" s="135"/>
      <c r="AA177" s="135" t="str">
        <f t="shared" ref="AA177" si="693">IF(AK177&gt;=0.285,"OK","NG")</f>
        <v>NG</v>
      </c>
      <c r="AB177" s="136"/>
      <c r="AC177" s="144"/>
      <c r="AD177" s="144"/>
      <c r="AE177" s="144"/>
      <c r="AF177" s="144"/>
      <c r="AG177" s="144"/>
      <c r="AH177" s="145"/>
      <c r="AI177" s="146"/>
      <c r="AJ177" s="68">
        <f t="shared" ref="AJ177" si="694">COUNTIF(AC177:AI177,"●")</f>
        <v>0</v>
      </c>
      <c r="AK177" s="70">
        <f t="shared" ref="AK177" si="695">IF(COUNTA(AC177:AI177)=0,-1,IF(OR(COUNTIF(AC177:AI177,"▲")&gt;6,AND(AC176&lt;$N$9,$N$9&lt;AI176)),0.285,IF(AJ176+AJ177=0,0,AJ177/(AJ177+AJ176))))</f>
        <v>-1</v>
      </c>
      <c r="AL177" s="68" t="str">
        <f>TEXT(AI176,"YYYY-MM")</f>
        <v>2028-08</v>
      </c>
      <c r="AM177" s="69" cm="1">
        <f t="array" ref="AM177">IF(AL177=AL176,0,SUMPRODUCT((AC176:AI176&gt;=$N$8)*(AC176:AI176 &lt;= $N$9)*(TEXT(AC176:AI176,"yyyy-mm")=AL177)*(AC177:AI177 = "●")))</f>
        <v>0</v>
      </c>
      <c r="AN177" s="69" cm="1">
        <f t="array" ref="AN177">IF(AL177=AL176,0,SUMPRODUCT((AC176:AI176&gt;=$N$8)*(AC176:AI176 &lt;= $N$9)*(TEXT(AC176:AI176,"yyyy-mm")=AL177)*(AC177:AI177 = "▲")))</f>
        <v>0</v>
      </c>
      <c r="AO177" s="69" cm="1">
        <f t="array" ref="AO177">IF(AL177=AL176,0,SUMPRODUCT((AC176:AI176&gt;=$N$8)*(AC176:AI176 &lt;= $N$9)*(TEXT(AC176:AI176,"yyyy-mm")=AL177)*(AC177:AI177 = "★")))</f>
        <v>0</v>
      </c>
      <c r="AP177" s="68"/>
      <c r="AQ177" s="19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3"/>
    </row>
    <row r="178" spans="9:55" s="8" customFormat="1" ht="20.25" customHeight="1" x14ac:dyDescent="0.45">
      <c r="J178" s="86"/>
      <c r="K178" s="135"/>
      <c r="L178" s="132">
        <v>126</v>
      </c>
      <c r="M178" s="141">
        <f>S176+1</f>
        <v>46825</v>
      </c>
      <c r="N178" s="141">
        <f t="shared" ref="N178:S178" si="696">M178+1</f>
        <v>46826</v>
      </c>
      <c r="O178" s="141">
        <f t="shared" si="696"/>
        <v>46827</v>
      </c>
      <c r="P178" s="141">
        <f t="shared" si="696"/>
        <v>46828</v>
      </c>
      <c r="Q178" s="141">
        <f t="shared" si="696"/>
        <v>46829</v>
      </c>
      <c r="R178" s="142">
        <f t="shared" si="696"/>
        <v>46830</v>
      </c>
      <c r="S178" s="143">
        <f t="shared" si="696"/>
        <v>46831</v>
      </c>
      <c r="T178" s="135">
        <f t="shared" ref="T178" si="697">COUNTIF(M179:S179,"★")</f>
        <v>0</v>
      </c>
      <c r="U178" s="135"/>
      <c r="V178" s="135" t="str">
        <f>TEXT(M178,"YYYY-MM")</f>
        <v>2028-03</v>
      </c>
      <c r="W178" s="140" cm="1">
        <f t="array" ref="W178">SUMPRODUCT((M178:S178&gt;=$N$8)*(M178:S178 &lt;= $N$9)*(TEXT(M178:S178,"yyyy-mm")=V178)*(M179:S179 = "●"))</f>
        <v>0</v>
      </c>
      <c r="X178" s="140" cm="1">
        <f t="array" ref="X178">SUMPRODUCT((R178:S178&gt;=$N$8)*(R178:S178 &lt;= $N$9)*(TEXT(R178:S178,"yyyy-mm")=V178)*(R179:S179 = "▲"))</f>
        <v>0</v>
      </c>
      <c r="Y178" s="140" cm="1">
        <f t="array" ref="Y178">SUMPRODUCT((M178:S178&gt;=$N$8)*(M178:S178 &lt;= $N$9)*(TEXT(M178:S178,"yyyy-mm")=V178)*(M179:S179 = "★"))</f>
        <v>0</v>
      </c>
      <c r="Z178" s="135"/>
      <c r="AA178" s="135"/>
      <c r="AB178" s="132">
        <v>147</v>
      </c>
      <c r="AC178" s="141">
        <f>AI176+1</f>
        <v>46972</v>
      </c>
      <c r="AD178" s="141">
        <f t="shared" ref="AD178:AI178" si="698">AC178+1</f>
        <v>46973</v>
      </c>
      <c r="AE178" s="141">
        <f t="shared" si="698"/>
        <v>46974</v>
      </c>
      <c r="AF178" s="141">
        <f t="shared" si="698"/>
        <v>46975</v>
      </c>
      <c r="AG178" s="141">
        <f t="shared" si="698"/>
        <v>46976</v>
      </c>
      <c r="AH178" s="142">
        <f t="shared" si="698"/>
        <v>46977</v>
      </c>
      <c r="AI178" s="143">
        <f t="shared" si="698"/>
        <v>46978</v>
      </c>
      <c r="AJ178" s="68">
        <f t="shared" ref="AJ178" si="699">COUNTIF(AC179:AI179,"★")</f>
        <v>0</v>
      </c>
      <c r="AK178" s="68"/>
      <c r="AL178" s="68" t="str">
        <f>TEXT(AC178,"YYYY-MM")</f>
        <v>2028-08</v>
      </c>
      <c r="AM178" s="69" cm="1">
        <f t="array" ref="AM178">SUMPRODUCT((AC178:AI178&gt;=$N$8)*(AC178:AI178 &lt;= $N$9)*(TEXT(AC178:AI178,"yyyy-mm")=AL178)*(AC179:AI179 = "●"))</f>
        <v>0</v>
      </c>
      <c r="AN178" s="69" cm="1">
        <f t="array" ref="AN178">SUMPRODUCT((AH178:AI178&gt;=$N$8)*(AH178:AI178 &lt;= $N$9)*(TEXT(AH178:AI178,"yyyy-mm")=AL178)*(AH179:AI179 = "▲"))</f>
        <v>0</v>
      </c>
      <c r="AO178" s="69" cm="1">
        <f t="array" ref="AO178">SUMPRODUCT((AC178:AI178&gt;=$N$8)*(AC178:AI178 &lt;= $N$9)*(TEXT(AC178:AI178,"yyyy-mm")=AL178)*(AC179:AI179 = "★"))</f>
        <v>0</v>
      </c>
      <c r="AP178" s="68"/>
      <c r="AQ178" s="19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3"/>
    </row>
    <row r="179" spans="9:55" s="8" customFormat="1" ht="20.25" customHeight="1" thickBot="1" x14ac:dyDescent="0.5">
      <c r="J179" s="86"/>
      <c r="K179" s="135" t="str">
        <f t="shared" ref="K179" si="700">IF(U179&gt;=0.285,"OK","NG")</f>
        <v>NG</v>
      </c>
      <c r="L179" s="136"/>
      <c r="M179" s="144"/>
      <c r="N179" s="144"/>
      <c r="O179" s="144"/>
      <c r="P179" s="144"/>
      <c r="Q179" s="144"/>
      <c r="R179" s="145"/>
      <c r="S179" s="146"/>
      <c r="T179" s="135">
        <f t="shared" ref="T179" si="701">COUNTIF(M179:S179,"●")</f>
        <v>0</v>
      </c>
      <c r="U179" s="147">
        <f t="shared" ref="U179" si="702">IF(COUNTA(M179:S179)=0,-1,IF(OR(COUNTIF(M179:S179,"▲")&gt;6,AND(M178&lt;$N$9,$N$9&lt;S178)),0.285,IF(T178+T179=0,0,T179/(T179+T178))))</f>
        <v>-1</v>
      </c>
      <c r="V179" s="135" t="str">
        <f>TEXT(S178,"YYYY-MM")</f>
        <v>2028-03</v>
      </c>
      <c r="W179" s="140" cm="1">
        <f t="array" ref="W179">IF(V179=V178,0,SUMPRODUCT((M178:S178&gt;=$N$8)*(M178:S178 &lt;= $N$9)*(TEXT(M178:S178,"yyyy-mm")=V179)*(M179:S179 = "●")))</f>
        <v>0</v>
      </c>
      <c r="X179" s="140" cm="1">
        <f t="array" ref="X179">IF(V179=V178,0,SUMPRODUCT((M178:S178&gt;=$N$8)*(M178:S178 &lt;= $N$9)*(TEXT(M178:S178,"yyyy-mm")=V179)*(M179:S179 = "▲")))</f>
        <v>0</v>
      </c>
      <c r="Y179" s="140" cm="1">
        <f t="array" ref="Y179">IF(V179=V178,0,SUMPRODUCT((M178:S178&gt;=$N$8)*(M178:S178 &lt;= $N$9)*(TEXT(M178:S178,"yyyy-mm")=V179)*(M179:S179 = "★")))</f>
        <v>0</v>
      </c>
      <c r="Z179" s="135"/>
      <c r="AA179" s="135" t="str">
        <f t="shared" ref="AA179" si="703">IF(AK179&gt;=0.285,"OK","NG")</f>
        <v>NG</v>
      </c>
      <c r="AB179" s="136"/>
      <c r="AC179" s="144"/>
      <c r="AD179" s="144"/>
      <c r="AE179" s="144"/>
      <c r="AF179" s="144"/>
      <c r="AG179" s="144"/>
      <c r="AH179" s="145"/>
      <c r="AI179" s="146"/>
      <c r="AJ179" s="68">
        <f t="shared" ref="AJ179" si="704">COUNTIF(AC179:AI179,"●")</f>
        <v>0</v>
      </c>
      <c r="AK179" s="70">
        <f t="shared" ref="AK179" si="705">IF(COUNTA(AC179:AI179)=0,-1,IF(OR(COUNTIF(AC179:AI179,"▲")&gt;6,AND(AC178&lt;$N$9,$N$9&lt;AI178)),0.285,IF(AJ178+AJ179=0,0,AJ179/(AJ179+AJ178))))</f>
        <v>-1</v>
      </c>
      <c r="AL179" s="68" t="str">
        <f>TEXT(AI178,"YYYY-MM")</f>
        <v>2028-08</v>
      </c>
      <c r="AM179" s="69" cm="1">
        <f t="array" ref="AM179">IF(AL179=AL178,0,SUMPRODUCT((AC178:AI178&gt;=$N$8)*(AC178:AI178 &lt;= $N$9)*(TEXT(AC178:AI178,"yyyy-mm")=AL179)*(AC179:AI179 = "●")))</f>
        <v>0</v>
      </c>
      <c r="AN179" s="69" cm="1">
        <f t="array" ref="AN179">IF(AL179=AL178,0,SUMPRODUCT((AC178:AI178&gt;=$N$8)*(AC178:AI178 &lt;= $N$9)*(TEXT(AC178:AI178,"yyyy-mm")=AL179)*(AC179:AI179 = "▲")))</f>
        <v>0</v>
      </c>
      <c r="AO179" s="69" cm="1">
        <f t="array" ref="AO179">IF(AL179=AL178,0,SUMPRODUCT((AC178:AI178&gt;=$N$8)*(AC178:AI178 &lt;= $N$9)*(TEXT(AC178:AI178,"yyyy-mm")=AL179)*(AC179:AI179 = "★")))</f>
        <v>0</v>
      </c>
      <c r="AP179" s="68"/>
      <c r="AQ179" s="19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3"/>
    </row>
    <row r="180" spans="9:55" s="8" customFormat="1" ht="20.25" customHeight="1" x14ac:dyDescent="0.45">
      <c r="J180" s="86"/>
      <c r="K180" s="135"/>
      <c r="L180" s="132">
        <v>127</v>
      </c>
      <c r="M180" s="141">
        <f>S178+1</f>
        <v>46832</v>
      </c>
      <c r="N180" s="141">
        <f t="shared" ref="N180:S180" si="706">M180+1</f>
        <v>46833</v>
      </c>
      <c r="O180" s="141">
        <f t="shared" si="706"/>
        <v>46834</v>
      </c>
      <c r="P180" s="141">
        <f t="shared" si="706"/>
        <v>46835</v>
      </c>
      <c r="Q180" s="141">
        <f t="shared" si="706"/>
        <v>46836</v>
      </c>
      <c r="R180" s="142">
        <f t="shared" si="706"/>
        <v>46837</v>
      </c>
      <c r="S180" s="143">
        <f t="shared" si="706"/>
        <v>46838</v>
      </c>
      <c r="T180" s="135">
        <f t="shared" ref="T180" si="707">COUNTIF(M181:S181,"★")</f>
        <v>0</v>
      </c>
      <c r="U180" s="135"/>
      <c r="V180" s="135" t="str">
        <f>TEXT(M180,"YYYY-MM")</f>
        <v>2028-03</v>
      </c>
      <c r="W180" s="140" cm="1">
        <f t="array" ref="W180">SUMPRODUCT((M180:S180&gt;=$N$8)*(M180:S180 &lt;= $N$9)*(TEXT(M180:S180,"yyyy-mm")=V180)*(M181:S181 = "●"))</f>
        <v>0</v>
      </c>
      <c r="X180" s="140" cm="1">
        <f t="array" ref="X180">SUMPRODUCT((R180:S180&gt;=$N$8)*(R180:S180 &lt;= $N$9)*(TEXT(R180:S180,"yyyy-mm")=V180)*(R181:S181 = "▲"))</f>
        <v>0</v>
      </c>
      <c r="Y180" s="140" cm="1">
        <f t="array" ref="Y180">SUMPRODUCT((M180:S180&gt;=$N$8)*(M180:S180 &lt;= $N$9)*(TEXT(M180:S180,"yyyy-mm")=V180)*(M181:S181 = "★"))</f>
        <v>0</v>
      </c>
      <c r="Z180" s="135"/>
      <c r="AA180" s="135"/>
      <c r="AB180" s="132">
        <v>148</v>
      </c>
      <c r="AC180" s="141">
        <f>AI178+1</f>
        <v>46979</v>
      </c>
      <c r="AD180" s="141">
        <f t="shared" ref="AD180:AI180" si="708">AC180+1</f>
        <v>46980</v>
      </c>
      <c r="AE180" s="141">
        <f t="shared" si="708"/>
        <v>46981</v>
      </c>
      <c r="AF180" s="141">
        <f t="shared" si="708"/>
        <v>46982</v>
      </c>
      <c r="AG180" s="141">
        <f t="shared" si="708"/>
        <v>46983</v>
      </c>
      <c r="AH180" s="142">
        <f t="shared" si="708"/>
        <v>46984</v>
      </c>
      <c r="AI180" s="143">
        <f t="shared" si="708"/>
        <v>46985</v>
      </c>
      <c r="AJ180" s="68">
        <f t="shared" ref="AJ180" si="709">COUNTIF(AC181:AI181,"★")</f>
        <v>0</v>
      </c>
      <c r="AK180" s="68"/>
      <c r="AL180" s="68" t="str">
        <f>TEXT(AC180,"YYYY-MM")</f>
        <v>2028-08</v>
      </c>
      <c r="AM180" s="69" cm="1">
        <f t="array" ref="AM180">SUMPRODUCT((AC180:AI180&gt;=$N$8)*(AC180:AI180 &lt;= $N$9)*(TEXT(AC180:AI180,"yyyy-mm")=AL180)*(AC181:AI181 = "●"))</f>
        <v>0</v>
      </c>
      <c r="AN180" s="69" cm="1">
        <f t="array" ref="AN180">SUMPRODUCT((AH180:AI180&gt;=$N$8)*(AH180:AI180 &lt;= $N$9)*(TEXT(AH180:AI180,"yyyy-mm")=AL180)*(AH181:AI181 = "▲"))</f>
        <v>0</v>
      </c>
      <c r="AO180" s="69" cm="1">
        <f t="array" ref="AO180">SUMPRODUCT((AC180:AI180&gt;=$N$8)*(AC180:AI180 &lt;= $N$9)*(TEXT(AC180:AI180,"yyyy-mm")=AL180)*(AC181:AI181 = "★"))</f>
        <v>0</v>
      </c>
      <c r="AP180" s="68"/>
      <c r="AQ180" s="19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3"/>
    </row>
    <row r="181" spans="9:55" s="8" customFormat="1" ht="20.25" customHeight="1" thickBot="1" x14ac:dyDescent="0.5">
      <c r="J181" s="86"/>
      <c r="K181" s="135" t="str">
        <f t="shared" ref="K181" si="710">IF(U181&gt;=0.285,"OK","NG")</f>
        <v>NG</v>
      </c>
      <c r="L181" s="136"/>
      <c r="M181" s="144"/>
      <c r="N181" s="144"/>
      <c r="O181" s="144"/>
      <c r="P181" s="144"/>
      <c r="Q181" s="144"/>
      <c r="R181" s="145"/>
      <c r="S181" s="146"/>
      <c r="T181" s="135">
        <f t="shared" ref="T181" si="711">COUNTIF(M181:S181,"●")</f>
        <v>0</v>
      </c>
      <c r="U181" s="147">
        <f t="shared" ref="U181" si="712">IF(COUNTA(M181:S181)=0,-1,IF(OR(COUNTIF(M181:S181,"▲")&gt;6,AND(M180&lt;$N$9,$N$9&lt;S180)),0.285,IF(T180+T181=0,0,T181/(T181+T180))))</f>
        <v>-1</v>
      </c>
      <c r="V181" s="135" t="str">
        <f>TEXT(S180,"YYYY-MM")</f>
        <v>2028-03</v>
      </c>
      <c r="W181" s="140" cm="1">
        <f t="array" ref="W181">IF(V181=V180,0,SUMPRODUCT((M180:S180&gt;=$N$8)*(M180:S180 &lt;= $N$9)*(TEXT(M180:S180,"yyyy-mm")=V181)*(M181:S181 = "●")))</f>
        <v>0</v>
      </c>
      <c r="X181" s="140" cm="1">
        <f t="array" ref="X181">IF(V181=V180,0,SUMPRODUCT((M180:S180&gt;=$N$8)*(M180:S180 &lt;= $N$9)*(TEXT(M180:S180,"yyyy-mm")=V181)*(M181:S181 = "▲")))</f>
        <v>0</v>
      </c>
      <c r="Y181" s="140" cm="1">
        <f t="array" ref="Y181">IF(V181=V180,0,SUMPRODUCT((M180:S180&gt;=$N$8)*(M180:S180 &lt;= $N$9)*(TEXT(M180:S180,"yyyy-mm")=V181)*(M181:S181 = "★")))</f>
        <v>0</v>
      </c>
      <c r="Z181" s="135"/>
      <c r="AA181" s="135" t="str">
        <f t="shared" ref="AA181" si="713">IF(AK181&gt;=0.285,"OK","NG")</f>
        <v>NG</v>
      </c>
      <c r="AB181" s="136"/>
      <c r="AC181" s="144"/>
      <c r="AD181" s="144"/>
      <c r="AE181" s="144"/>
      <c r="AF181" s="144"/>
      <c r="AG181" s="144"/>
      <c r="AH181" s="145"/>
      <c r="AI181" s="146"/>
      <c r="AJ181" s="68">
        <f t="shared" ref="AJ181" si="714">COUNTIF(AC181:AI181,"●")</f>
        <v>0</v>
      </c>
      <c r="AK181" s="70">
        <f t="shared" ref="AK181" si="715">IF(COUNTA(AC181:AI181)=0,-1,IF(OR(COUNTIF(AC181:AI181,"▲")&gt;6,AND(AC180&lt;$N$9,$N$9&lt;AI180)),0.285,IF(AJ180+AJ181=0,0,AJ181/(AJ181+AJ180))))</f>
        <v>-1</v>
      </c>
      <c r="AL181" s="68" t="str">
        <f>TEXT(AI180,"YYYY-MM")</f>
        <v>2028-08</v>
      </c>
      <c r="AM181" s="69" cm="1">
        <f t="array" ref="AM181">IF(AL181=AL180,0,SUMPRODUCT((AC180:AI180&gt;=$N$8)*(AC180:AI180 &lt;= $N$9)*(TEXT(AC180:AI180,"yyyy-mm")=AL181)*(AC181:AI181 = "●")))</f>
        <v>0</v>
      </c>
      <c r="AN181" s="69" cm="1">
        <f t="array" ref="AN181">IF(AL181=AL180,0,SUMPRODUCT((AC180:AI180&gt;=$N$8)*(AC180:AI180 &lt;= $N$9)*(TEXT(AC180:AI180,"yyyy-mm")=AL181)*(AC181:AI181 = "▲")))</f>
        <v>0</v>
      </c>
      <c r="AO181" s="69" cm="1">
        <f t="array" ref="AO181">IF(AL181=AL180,0,SUMPRODUCT((AC180:AI180&gt;=$N$8)*(AC180:AI180 &lt;= $N$9)*(TEXT(AC180:AI180,"yyyy-mm")=AL181)*(AC181:AI181 = "★")))</f>
        <v>0</v>
      </c>
      <c r="AP181" s="68"/>
      <c r="AQ181" s="19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3"/>
    </row>
    <row r="182" spans="9:55" s="8" customFormat="1" ht="20.25" customHeight="1" x14ac:dyDescent="0.45">
      <c r="I182" s="4"/>
      <c r="J182" s="86"/>
      <c r="K182" s="135"/>
      <c r="L182" s="132">
        <v>128</v>
      </c>
      <c r="M182" s="141">
        <f>S180+1</f>
        <v>46839</v>
      </c>
      <c r="N182" s="141">
        <f t="shared" ref="N182:S182" si="716">M182+1</f>
        <v>46840</v>
      </c>
      <c r="O182" s="141">
        <f t="shared" si="716"/>
        <v>46841</v>
      </c>
      <c r="P182" s="141">
        <f t="shared" si="716"/>
        <v>46842</v>
      </c>
      <c r="Q182" s="141">
        <f t="shared" si="716"/>
        <v>46843</v>
      </c>
      <c r="R182" s="142">
        <f t="shared" si="716"/>
        <v>46844</v>
      </c>
      <c r="S182" s="143">
        <f t="shared" si="716"/>
        <v>46845</v>
      </c>
      <c r="T182" s="135">
        <f t="shared" ref="T182" si="717">COUNTIF(M183:S183,"★")</f>
        <v>0</v>
      </c>
      <c r="U182" s="135"/>
      <c r="V182" s="135" t="str">
        <f>TEXT(M182,"YYYY-MM")</f>
        <v>2028-03</v>
      </c>
      <c r="W182" s="140" cm="1">
        <f t="array" ref="W182">SUMPRODUCT((M182:S182&gt;=$N$8)*(M182:S182 &lt;= $N$9)*(TEXT(M182:S182,"yyyy-mm")=V182)*(M183:S183 = "●"))</f>
        <v>0</v>
      </c>
      <c r="X182" s="140" cm="1">
        <f t="array" ref="X182">SUMPRODUCT((R182:S182&gt;=$N$8)*(R182:S182 &lt;= $N$9)*(TEXT(R182:S182,"yyyy-mm")=V182)*(R183:S183 = "▲"))</f>
        <v>0</v>
      </c>
      <c r="Y182" s="140" cm="1">
        <f t="array" ref="Y182">SUMPRODUCT((M182:S182&gt;=$N$8)*(M182:S182 &lt;= $N$9)*(TEXT(M182:S182,"yyyy-mm")=V182)*(M183:S183 = "★"))</f>
        <v>0</v>
      </c>
      <c r="Z182" s="135"/>
      <c r="AA182" s="135"/>
      <c r="AB182" s="132">
        <v>149</v>
      </c>
      <c r="AC182" s="141">
        <f>AI180+1</f>
        <v>46986</v>
      </c>
      <c r="AD182" s="141">
        <f t="shared" ref="AD182:AI182" si="718">AC182+1</f>
        <v>46987</v>
      </c>
      <c r="AE182" s="141">
        <f t="shared" si="718"/>
        <v>46988</v>
      </c>
      <c r="AF182" s="141">
        <f t="shared" si="718"/>
        <v>46989</v>
      </c>
      <c r="AG182" s="141">
        <f t="shared" si="718"/>
        <v>46990</v>
      </c>
      <c r="AH182" s="142">
        <f t="shared" si="718"/>
        <v>46991</v>
      </c>
      <c r="AI182" s="143">
        <f t="shared" si="718"/>
        <v>46992</v>
      </c>
      <c r="AJ182" s="68">
        <f t="shared" ref="AJ182" si="719">COUNTIF(AC183:AI183,"★")</f>
        <v>0</v>
      </c>
      <c r="AK182" s="68"/>
      <c r="AL182" s="68" t="str">
        <f>TEXT(AC182,"YYYY-MM")</f>
        <v>2028-08</v>
      </c>
      <c r="AM182" s="69" cm="1">
        <f t="array" ref="AM182">SUMPRODUCT((AC182:AI182&gt;=$N$8)*(AC182:AI182 &lt;= $N$9)*(TEXT(AC182:AI182,"yyyy-mm")=AL182)*(AC183:AI183 = "●"))</f>
        <v>0</v>
      </c>
      <c r="AN182" s="69" cm="1">
        <f t="array" ref="AN182">SUMPRODUCT((AH182:AI182&gt;=$N$8)*(AH182:AI182 &lt;= $N$9)*(TEXT(AH182:AI182,"yyyy-mm")=AL182)*(AH183:AI183 = "▲"))</f>
        <v>0</v>
      </c>
      <c r="AO182" s="69" cm="1">
        <f t="array" ref="AO182">SUMPRODUCT((AC182:AI182&gt;=$N$8)*(AC182:AI182 &lt;= $N$9)*(TEXT(AC182:AI182,"yyyy-mm")=AL182)*(AC183:AI183 = "★"))</f>
        <v>0</v>
      </c>
      <c r="AP182" s="68"/>
      <c r="AQ182" s="19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3"/>
    </row>
    <row r="183" spans="9:55" s="8" customFormat="1" ht="20.25" customHeight="1" thickBot="1" x14ac:dyDescent="0.5">
      <c r="I183" s="4"/>
      <c r="J183" s="86"/>
      <c r="K183" s="135" t="str">
        <f t="shared" ref="K183" si="720">IF(U183&gt;=0.285,"OK","NG")</f>
        <v>NG</v>
      </c>
      <c r="L183" s="136"/>
      <c r="M183" s="144"/>
      <c r="N183" s="144"/>
      <c r="O183" s="144"/>
      <c r="P183" s="144"/>
      <c r="Q183" s="144"/>
      <c r="R183" s="145"/>
      <c r="S183" s="146"/>
      <c r="T183" s="135">
        <f t="shared" ref="T183" si="721">COUNTIF(M183:S183,"●")</f>
        <v>0</v>
      </c>
      <c r="U183" s="147">
        <f t="shared" ref="U183" si="722">IF(COUNTA(M183:S183)=0,-1,IF(OR(COUNTIF(M183:S183,"▲")&gt;6,AND(M182&lt;$N$9,$N$9&lt;S182)),0.285,IF(T182+T183=0,0,T183/(T183+T182))))</f>
        <v>-1</v>
      </c>
      <c r="V183" s="135" t="str">
        <f>TEXT(S182,"YYYY-MM")</f>
        <v>2028-04</v>
      </c>
      <c r="W183" s="140" cm="1">
        <f t="array" ref="W183">IF(V183=V182,0,SUMPRODUCT((M182:S182&gt;=$N$8)*(M182:S182 &lt;= $N$9)*(TEXT(M182:S182,"yyyy-mm")=V183)*(M183:S183 = "●")))</f>
        <v>0</v>
      </c>
      <c r="X183" s="140" cm="1">
        <f t="array" ref="X183">IF(V183=V182,0,SUMPRODUCT((M182:S182&gt;=$N$8)*(M182:S182 &lt;= $N$9)*(TEXT(M182:S182,"yyyy-mm")=V183)*(M183:S183 = "▲")))</f>
        <v>0</v>
      </c>
      <c r="Y183" s="140" cm="1">
        <f t="array" ref="Y183">IF(V183=V182,0,SUMPRODUCT((M182:S182&gt;=$N$8)*(M182:S182 &lt;= $N$9)*(TEXT(M182:S182,"yyyy-mm")=V183)*(M183:S183 = "★")))</f>
        <v>0</v>
      </c>
      <c r="Z183" s="135"/>
      <c r="AA183" s="135" t="str">
        <f t="shared" ref="AA183" si="723">IF(AK183&gt;=0.285,"OK","NG")</f>
        <v>NG</v>
      </c>
      <c r="AB183" s="136"/>
      <c r="AC183" s="144"/>
      <c r="AD183" s="144"/>
      <c r="AE183" s="144"/>
      <c r="AF183" s="144"/>
      <c r="AG183" s="144"/>
      <c r="AH183" s="145"/>
      <c r="AI183" s="146"/>
      <c r="AJ183" s="68">
        <f t="shared" ref="AJ183" si="724">COUNTIF(AC183:AI183,"●")</f>
        <v>0</v>
      </c>
      <c r="AK183" s="70">
        <f t="shared" ref="AK183" si="725">IF(COUNTA(AC183:AI183)=0,-1,IF(OR(COUNTIF(AC183:AI183,"▲")&gt;6,AND(AC182&lt;$N$9,$N$9&lt;AI182)),0.285,IF(AJ182+AJ183=0,0,AJ183/(AJ183+AJ182))))</f>
        <v>-1</v>
      </c>
      <c r="AL183" s="68" t="str">
        <f>TEXT(AI182,"YYYY-MM")</f>
        <v>2028-08</v>
      </c>
      <c r="AM183" s="69" cm="1">
        <f t="array" ref="AM183">IF(AL183=AL182,0,SUMPRODUCT((AC182:AI182&gt;=$N$8)*(AC182:AI182 &lt;= $N$9)*(TEXT(AC182:AI182,"yyyy-mm")=AL183)*(AC183:AI183 = "●")))</f>
        <v>0</v>
      </c>
      <c r="AN183" s="69" cm="1">
        <f t="array" ref="AN183">IF(AL183=AL182,0,SUMPRODUCT((AC182:AI182&gt;=$N$8)*(AC182:AI182 &lt;= $N$9)*(TEXT(AC182:AI182,"yyyy-mm")=AL183)*(AC183:AI183 = "▲")))</f>
        <v>0</v>
      </c>
      <c r="AO183" s="69" cm="1">
        <f t="array" ref="AO183">IF(AL183=AL182,0,SUMPRODUCT((AC182:AI182&gt;=$N$8)*(AC182:AI182 &lt;= $N$9)*(TEXT(AC182:AI182,"yyyy-mm")=AL183)*(AC183:AI183 = "★")))</f>
        <v>0</v>
      </c>
      <c r="AP183" s="68"/>
      <c r="AQ183" s="19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3"/>
    </row>
    <row r="184" spans="9:55" s="8" customFormat="1" ht="20.25" customHeight="1" x14ac:dyDescent="0.45">
      <c r="I184" s="4"/>
      <c r="J184" s="86"/>
      <c r="K184" s="135"/>
      <c r="L184" s="132">
        <v>129</v>
      </c>
      <c r="M184" s="141">
        <f>S182+1</f>
        <v>46846</v>
      </c>
      <c r="N184" s="141">
        <f t="shared" ref="N184:S184" si="726">M184+1</f>
        <v>46847</v>
      </c>
      <c r="O184" s="141">
        <f t="shared" si="726"/>
        <v>46848</v>
      </c>
      <c r="P184" s="141">
        <f t="shared" si="726"/>
        <v>46849</v>
      </c>
      <c r="Q184" s="141">
        <f t="shared" si="726"/>
        <v>46850</v>
      </c>
      <c r="R184" s="142">
        <f t="shared" si="726"/>
        <v>46851</v>
      </c>
      <c r="S184" s="143">
        <f t="shared" si="726"/>
        <v>46852</v>
      </c>
      <c r="T184" s="135">
        <f t="shared" ref="T184" si="727">COUNTIF(M185:S185,"★")</f>
        <v>0</v>
      </c>
      <c r="U184" s="135"/>
      <c r="V184" s="135" t="str">
        <f>TEXT(M184,"YYYY-MM")</f>
        <v>2028-04</v>
      </c>
      <c r="W184" s="140" cm="1">
        <f t="array" ref="W184">SUMPRODUCT((M184:S184&gt;=$N$8)*(M184:S184 &lt;= $N$9)*(TEXT(M184:S184,"yyyy-mm")=V184)*(M185:S185 = "●"))</f>
        <v>0</v>
      </c>
      <c r="X184" s="140" cm="1">
        <f t="array" ref="X184">SUMPRODUCT((R184:S184&gt;=$N$8)*(R184:S184 &lt;= $N$9)*(TEXT(R184:S184,"yyyy-mm")=V184)*(R185:S185 = "▲"))</f>
        <v>0</v>
      </c>
      <c r="Y184" s="140" cm="1">
        <f t="array" ref="Y184">SUMPRODUCT((M184:S184&gt;=$N$8)*(M184:S184 &lt;= $N$9)*(TEXT(M184:S184,"yyyy-mm")=V184)*(M185:S185 = "★"))</f>
        <v>0</v>
      </c>
      <c r="Z184" s="135"/>
      <c r="AA184" s="135"/>
      <c r="AB184" s="132">
        <v>150</v>
      </c>
      <c r="AC184" s="141">
        <f>AI182+1</f>
        <v>46993</v>
      </c>
      <c r="AD184" s="141">
        <f t="shared" ref="AD184:AI184" si="728">AC184+1</f>
        <v>46994</v>
      </c>
      <c r="AE184" s="141">
        <f t="shared" si="728"/>
        <v>46995</v>
      </c>
      <c r="AF184" s="141">
        <f t="shared" si="728"/>
        <v>46996</v>
      </c>
      <c r="AG184" s="141">
        <f t="shared" si="728"/>
        <v>46997</v>
      </c>
      <c r="AH184" s="142">
        <f t="shared" si="728"/>
        <v>46998</v>
      </c>
      <c r="AI184" s="143">
        <f t="shared" si="728"/>
        <v>46999</v>
      </c>
      <c r="AJ184" s="68">
        <f t="shared" ref="AJ184" si="729">COUNTIF(AC185:AI185,"★")</f>
        <v>0</v>
      </c>
      <c r="AK184" s="68"/>
      <c r="AL184" s="68" t="str">
        <f>TEXT(AC184,"YYYY-MM")</f>
        <v>2028-08</v>
      </c>
      <c r="AM184" s="69" cm="1">
        <f t="array" ref="AM184">SUMPRODUCT((AC184:AI184&gt;=$N$8)*(AC184:AI184 &lt;= $N$9)*(TEXT(AC184:AI184,"yyyy-mm")=AL184)*(AC185:AI185 = "●"))</f>
        <v>0</v>
      </c>
      <c r="AN184" s="69" cm="1">
        <f t="array" ref="AN184">SUMPRODUCT((AH184:AI184&gt;=$N$8)*(AH184:AI184 &lt;= $N$9)*(TEXT(AH184:AI184,"yyyy-mm")=AL184)*(AH185:AI185 = "▲"))</f>
        <v>0</v>
      </c>
      <c r="AO184" s="69" cm="1">
        <f t="array" ref="AO184">SUMPRODUCT((AC184:AI184&gt;=$N$8)*(AC184:AI184 &lt;= $N$9)*(TEXT(AC184:AI184,"yyyy-mm")=AL184)*(AC185:AI185 = "★"))</f>
        <v>0</v>
      </c>
      <c r="AP184" s="68"/>
      <c r="AQ184" s="19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3"/>
    </row>
    <row r="185" spans="9:55" s="8" customFormat="1" ht="20.25" customHeight="1" thickBot="1" x14ac:dyDescent="0.5">
      <c r="I185" s="4"/>
      <c r="J185" s="86"/>
      <c r="K185" s="135" t="str">
        <f t="shared" ref="K185" si="730">IF(U185&gt;=0.285,"OK","NG")</f>
        <v>NG</v>
      </c>
      <c r="L185" s="136"/>
      <c r="M185" s="144"/>
      <c r="N185" s="144"/>
      <c r="O185" s="144"/>
      <c r="P185" s="144"/>
      <c r="Q185" s="144"/>
      <c r="R185" s="145"/>
      <c r="S185" s="146"/>
      <c r="T185" s="135">
        <f t="shared" ref="T185" si="731">COUNTIF(M185:S185,"●")</f>
        <v>0</v>
      </c>
      <c r="U185" s="147">
        <f t="shared" ref="U185" si="732">IF(COUNTA(M185:S185)=0,-1,IF(OR(COUNTIF(M185:S185,"▲")&gt;6,AND(M184&lt;$N$9,$N$9&lt;S184)),0.285,IF(T184+T185=0,0,T185/(T185+T184))))</f>
        <v>-1</v>
      </c>
      <c r="V185" s="135" t="str">
        <f>TEXT(S184,"YYYY-MM")</f>
        <v>2028-04</v>
      </c>
      <c r="W185" s="140" cm="1">
        <f t="array" ref="W185">IF(V185=V184,0,SUMPRODUCT((M184:S184&gt;=$N$8)*(M184:S184 &lt;= $N$9)*(TEXT(M184:S184,"yyyy-mm")=V185)*(M185:S185 = "●")))</f>
        <v>0</v>
      </c>
      <c r="X185" s="140" cm="1">
        <f t="array" ref="X185">IF(V185=V184,0,SUMPRODUCT((M184:S184&gt;=$N$8)*(M184:S184 &lt;= $N$9)*(TEXT(M184:S184,"yyyy-mm")=V185)*(M185:S185 = "▲")))</f>
        <v>0</v>
      </c>
      <c r="Y185" s="140" cm="1">
        <f t="array" ref="Y185">IF(V185=V184,0,SUMPRODUCT((M184:S184&gt;=$N$8)*(M184:S184 &lt;= $N$9)*(TEXT(M184:S184,"yyyy-mm")=V185)*(M185:S185 = "★")))</f>
        <v>0</v>
      </c>
      <c r="Z185" s="135"/>
      <c r="AA185" s="135" t="str">
        <f t="shared" ref="AA185" si="733">IF(AK185&gt;=0.285,"OK","NG")</f>
        <v>NG</v>
      </c>
      <c r="AB185" s="136"/>
      <c r="AC185" s="144"/>
      <c r="AD185" s="144"/>
      <c r="AE185" s="144"/>
      <c r="AF185" s="144"/>
      <c r="AG185" s="144"/>
      <c r="AH185" s="145"/>
      <c r="AI185" s="146"/>
      <c r="AJ185" s="68">
        <f t="shared" ref="AJ185" si="734">COUNTIF(AC185:AI185,"●")</f>
        <v>0</v>
      </c>
      <c r="AK185" s="70">
        <f t="shared" ref="AK185" si="735">IF(COUNTA(AC185:AI185)=0,-1,IF(OR(COUNTIF(AC185:AI185,"▲")&gt;6,AND(AC184&lt;$N$9,$N$9&lt;AI184)),0.285,IF(AJ184+AJ185=0,0,AJ185/(AJ185+AJ184))))</f>
        <v>-1</v>
      </c>
      <c r="AL185" s="68" t="str">
        <f>TEXT(AI184,"YYYY-MM")</f>
        <v>2028-09</v>
      </c>
      <c r="AM185" s="69" cm="1">
        <f t="array" ref="AM185">IF(AL185=AL184,0,SUMPRODUCT((AC184:AI184&gt;=$N$8)*(AC184:AI184 &lt;= $N$9)*(TEXT(AC184:AI184,"yyyy-mm")=AL185)*(AC185:AI185 = "●")))</f>
        <v>0</v>
      </c>
      <c r="AN185" s="69" cm="1">
        <f t="array" ref="AN185">IF(AL185=AL184,0,SUMPRODUCT((AC184:AI184&gt;=$N$8)*(AC184:AI184 &lt;= $N$9)*(TEXT(AC184:AI184,"yyyy-mm")=AL185)*(AC185:AI185 = "▲")))</f>
        <v>0</v>
      </c>
      <c r="AO185" s="69" cm="1">
        <f t="array" ref="AO185">IF(AL185=AL184,0,SUMPRODUCT((AC184:AI184&gt;=$N$8)*(AC184:AI184 &lt;= $N$9)*(TEXT(AC184:AI184,"yyyy-mm")=AL185)*(AC185:AI185 = "★")))</f>
        <v>0</v>
      </c>
      <c r="AP185" s="68"/>
      <c r="AQ185" s="19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3"/>
    </row>
    <row r="186" spans="9:55" s="8" customFormat="1" ht="20.25" customHeight="1" x14ac:dyDescent="0.45">
      <c r="I186" s="4"/>
      <c r="J186" s="86"/>
      <c r="K186" s="135"/>
      <c r="L186" s="132">
        <v>130</v>
      </c>
      <c r="M186" s="141">
        <f>S184+1</f>
        <v>46853</v>
      </c>
      <c r="N186" s="141">
        <f t="shared" ref="N186:S186" si="736">M186+1</f>
        <v>46854</v>
      </c>
      <c r="O186" s="141">
        <f t="shared" si="736"/>
        <v>46855</v>
      </c>
      <c r="P186" s="141">
        <f t="shared" si="736"/>
        <v>46856</v>
      </c>
      <c r="Q186" s="141">
        <f t="shared" si="736"/>
        <v>46857</v>
      </c>
      <c r="R186" s="142">
        <f t="shared" si="736"/>
        <v>46858</v>
      </c>
      <c r="S186" s="143">
        <f t="shared" si="736"/>
        <v>46859</v>
      </c>
      <c r="T186" s="135">
        <f t="shared" ref="T186" si="737">COUNTIF(M187:S187,"★")</f>
        <v>0</v>
      </c>
      <c r="U186" s="135"/>
      <c r="V186" s="135" t="str">
        <f>TEXT(M186,"YYYY-MM")</f>
        <v>2028-04</v>
      </c>
      <c r="W186" s="140" cm="1">
        <f t="array" ref="W186">SUMPRODUCT((M186:S186&gt;=$N$8)*(M186:S186 &lt;= $N$9)*(TEXT(M186:S186,"yyyy-mm")=V186)*(M187:S187 = "●"))</f>
        <v>0</v>
      </c>
      <c r="X186" s="140" cm="1">
        <f t="array" ref="X186">SUMPRODUCT((R186:S186&gt;=$N$8)*(R186:S186 &lt;= $N$9)*(TEXT(R186:S186,"yyyy-mm")=V186)*(R187:S187 = "▲"))</f>
        <v>0</v>
      </c>
      <c r="Y186" s="140" cm="1">
        <f t="array" ref="Y186">SUMPRODUCT((M186:S186&gt;=$N$8)*(M186:S186 &lt;= $N$9)*(TEXT(M186:S186,"yyyy-mm")=V186)*(M187:S187 = "★"))</f>
        <v>0</v>
      </c>
      <c r="Z186" s="135"/>
      <c r="AA186" s="135"/>
      <c r="AB186" s="132">
        <v>151</v>
      </c>
      <c r="AC186" s="141">
        <f>AI184+1</f>
        <v>47000</v>
      </c>
      <c r="AD186" s="141">
        <f t="shared" ref="AD186:AI186" si="738">AC186+1</f>
        <v>47001</v>
      </c>
      <c r="AE186" s="141">
        <f t="shared" si="738"/>
        <v>47002</v>
      </c>
      <c r="AF186" s="141">
        <f t="shared" si="738"/>
        <v>47003</v>
      </c>
      <c r="AG186" s="141">
        <f t="shared" si="738"/>
        <v>47004</v>
      </c>
      <c r="AH186" s="142">
        <f t="shared" si="738"/>
        <v>47005</v>
      </c>
      <c r="AI186" s="143">
        <f t="shared" si="738"/>
        <v>47006</v>
      </c>
      <c r="AJ186" s="68">
        <f t="shared" ref="AJ186" si="739">COUNTIF(AC187:AI187,"★")</f>
        <v>0</v>
      </c>
      <c r="AK186" s="68"/>
      <c r="AL186" s="68" t="str">
        <f>TEXT(AC186,"YYYY-MM")</f>
        <v>2028-09</v>
      </c>
      <c r="AM186" s="69" cm="1">
        <f t="array" ref="AM186">SUMPRODUCT((AC186:AI186&gt;=$N$8)*(AC186:AI186 &lt;= $N$9)*(TEXT(AC186:AI186,"yyyy-mm")=AL186)*(AC187:AI187 = "●"))</f>
        <v>0</v>
      </c>
      <c r="AN186" s="69" cm="1">
        <f t="array" ref="AN186">SUMPRODUCT((AH186:AI186&gt;=$N$8)*(AH186:AI186 &lt;= $N$9)*(TEXT(AH186:AI186,"yyyy-mm")=AL186)*(AH187:AI187 = "▲"))</f>
        <v>0</v>
      </c>
      <c r="AO186" s="69" cm="1">
        <f t="array" ref="AO186">SUMPRODUCT((AC186:AI186&gt;=$N$8)*(AC186:AI186 &lt;= $N$9)*(TEXT(AC186:AI186,"yyyy-mm")=AL186)*(AC187:AI187 = "★"))</f>
        <v>0</v>
      </c>
      <c r="AP186" s="68"/>
      <c r="AQ186" s="19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3"/>
    </row>
    <row r="187" spans="9:55" s="8" customFormat="1" ht="20.25" customHeight="1" thickBot="1" x14ac:dyDescent="0.5">
      <c r="I187" s="4"/>
      <c r="J187" s="86"/>
      <c r="K187" s="135" t="str">
        <f t="shared" ref="K187" si="740">IF(U187&gt;=0.285,"OK","NG")</f>
        <v>NG</v>
      </c>
      <c r="L187" s="136"/>
      <c r="M187" s="144"/>
      <c r="N187" s="144"/>
      <c r="O187" s="144"/>
      <c r="P187" s="144"/>
      <c r="Q187" s="144"/>
      <c r="R187" s="145"/>
      <c r="S187" s="146"/>
      <c r="T187" s="135">
        <f t="shared" ref="T187" si="741">COUNTIF(M187:S187,"●")</f>
        <v>0</v>
      </c>
      <c r="U187" s="147">
        <f t="shared" ref="U187" si="742">IF(COUNTA(M187:S187)=0,-1,IF(OR(COUNTIF(M187:S187,"▲")&gt;6,AND(M186&lt;$N$9,$N$9&lt;S186)),0.285,IF(T186+T187=0,0,T187/(T187+T186))))</f>
        <v>-1</v>
      </c>
      <c r="V187" s="135" t="str">
        <f>TEXT(S186,"YYYY-MM")</f>
        <v>2028-04</v>
      </c>
      <c r="W187" s="140" cm="1">
        <f t="array" ref="W187">IF(V187=V186,0,SUMPRODUCT((M186:S186&gt;=$N$8)*(M186:S186 &lt;= $N$9)*(TEXT(M186:S186,"yyyy-mm")=V187)*(M187:S187 = "●")))</f>
        <v>0</v>
      </c>
      <c r="X187" s="140" cm="1">
        <f t="array" ref="X187">IF(V187=V186,0,SUMPRODUCT((M186:S186&gt;=$N$8)*(M186:S186 &lt;= $N$9)*(TEXT(M186:S186,"yyyy-mm")=V187)*(M187:S187 = "▲")))</f>
        <v>0</v>
      </c>
      <c r="Y187" s="140" cm="1">
        <f t="array" ref="Y187">IF(V187=V186,0,SUMPRODUCT((M186:S186&gt;=$N$8)*(M186:S186 &lt;= $N$9)*(TEXT(M186:S186,"yyyy-mm")=V187)*(M187:S187 = "★")))</f>
        <v>0</v>
      </c>
      <c r="Z187" s="135"/>
      <c r="AA187" s="135" t="str">
        <f t="shared" ref="AA187" si="743">IF(AK187&gt;=0.285,"OK","NG")</f>
        <v>NG</v>
      </c>
      <c r="AB187" s="136"/>
      <c r="AC187" s="144"/>
      <c r="AD187" s="144"/>
      <c r="AE187" s="144"/>
      <c r="AF187" s="144"/>
      <c r="AG187" s="144"/>
      <c r="AH187" s="145"/>
      <c r="AI187" s="146"/>
      <c r="AJ187" s="68">
        <f t="shared" ref="AJ187" si="744">COUNTIF(AC187:AI187,"●")</f>
        <v>0</v>
      </c>
      <c r="AK187" s="70">
        <f t="shared" ref="AK187" si="745">IF(COUNTA(AC187:AI187)=0,-1,IF(OR(COUNTIF(AC187:AI187,"▲")&gt;6,AND(AC186&lt;$N$9,$N$9&lt;AI186)),0.285,IF(AJ186+AJ187=0,0,AJ187/(AJ187+AJ186))))</f>
        <v>-1</v>
      </c>
      <c r="AL187" s="68" t="str">
        <f>TEXT(AI186,"YYYY-MM")</f>
        <v>2028-09</v>
      </c>
      <c r="AM187" s="69" cm="1">
        <f t="array" ref="AM187">IF(AL187=AL186,0,SUMPRODUCT((AC186:AI186&gt;=$N$8)*(AC186:AI186 &lt;= $N$9)*(TEXT(AC186:AI186,"yyyy-mm")=AL187)*(AC187:AI187 = "●")))</f>
        <v>0</v>
      </c>
      <c r="AN187" s="69" cm="1">
        <f t="array" ref="AN187">IF(AL187=AL186,0,SUMPRODUCT((AC186:AI186&gt;=$N$8)*(AC186:AI186 &lt;= $N$9)*(TEXT(AC186:AI186,"yyyy-mm")=AL187)*(AC187:AI187 = "▲")))</f>
        <v>0</v>
      </c>
      <c r="AO187" s="69" cm="1">
        <f t="array" ref="AO187">IF(AL187=AL186,0,SUMPRODUCT((AC186:AI186&gt;=$N$8)*(AC186:AI186 &lt;= $N$9)*(TEXT(AC186:AI186,"yyyy-mm")=AL187)*(AC187:AI187 = "★")))</f>
        <v>0</v>
      </c>
      <c r="AP187" s="68"/>
      <c r="AQ187" s="19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3"/>
    </row>
    <row r="188" spans="9:55" s="8" customFormat="1" ht="20.25" customHeight="1" x14ac:dyDescent="0.45">
      <c r="I188" s="4"/>
      <c r="J188" s="86"/>
      <c r="K188" s="135"/>
      <c r="L188" s="132">
        <v>131</v>
      </c>
      <c r="M188" s="141">
        <f>S186+1</f>
        <v>46860</v>
      </c>
      <c r="N188" s="141">
        <f t="shared" ref="N188:S188" si="746">M188+1</f>
        <v>46861</v>
      </c>
      <c r="O188" s="141">
        <f t="shared" si="746"/>
        <v>46862</v>
      </c>
      <c r="P188" s="141">
        <f t="shared" si="746"/>
        <v>46863</v>
      </c>
      <c r="Q188" s="141">
        <f t="shared" si="746"/>
        <v>46864</v>
      </c>
      <c r="R188" s="142">
        <f t="shared" si="746"/>
        <v>46865</v>
      </c>
      <c r="S188" s="143">
        <f t="shared" si="746"/>
        <v>46866</v>
      </c>
      <c r="T188" s="135">
        <f t="shared" ref="T188" si="747">COUNTIF(M189:S189,"★")</f>
        <v>0</v>
      </c>
      <c r="U188" s="135"/>
      <c r="V188" s="135" t="str">
        <f>TEXT(M188,"YYYY-MM")</f>
        <v>2028-04</v>
      </c>
      <c r="W188" s="140" cm="1">
        <f t="array" ref="W188">SUMPRODUCT((M188:S188&gt;=$N$8)*(M188:S188 &lt;= $N$9)*(TEXT(M188:S188,"yyyy-mm")=V188)*(M189:S189 = "●"))</f>
        <v>0</v>
      </c>
      <c r="X188" s="140" cm="1">
        <f t="array" ref="X188">SUMPRODUCT((R188:S188&gt;=$N$8)*(R188:S188 &lt;= $N$9)*(TEXT(R188:S188,"yyyy-mm")=V188)*(R189:S189 = "▲"))</f>
        <v>0</v>
      </c>
      <c r="Y188" s="140" cm="1">
        <f t="array" ref="Y188">SUMPRODUCT((M188:S188&gt;=$N$8)*(M188:S188 &lt;= $N$9)*(TEXT(M188:S188,"yyyy-mm")=V188)*(M189:S189 = "★"))</f>
        <v>0</v>
      </c>
      <c r="Z188" s="135"/>
      <c r="AA188" s="135"/>
      <c r="AB188" s="132">
        <v>152</v>
      </c>
      <c r="AC188" s="141">
        <f>AI186+1</f>
        <v>47007</v>
      </c>
      <c r="AD188" s="141">
        <f t="shared" ref="AD188:AI188" si="748">AC188+1</f>
        <v>47008</v>
      </c>
      <c r="AE188" s="141">
        <f t="shared" si="748"/>
        <v>47009</v>
      </c>
      <c r="AF188" s="141">
        <f t="shared" si="748"/>
        <v>47010</v>
      </c>
      <c r="AG188" s="141">
        <f t="shared" si="748"/>
        <v>47011</v>
      </c>
      <c r="AH188" s="142">
        <f t="shared" si="748"/>
        <v>47012</v>
      </c>
      <c r="AI188" s="143">
        <f t="shared" si="748"/>
        <v>47013</v>
      </c>
      <c r="AJ188" s="68">
        <f t="shared" ref="AJ188" si="749">COUNTIF(AC189:AI189,"★")</f>
        <v>0</v>
      </c>
      <c r="AK188" s="68"/>
      <c r="AL188" s="68" t="str">
        <f>TEXT(AC188,"YYYY-MM")</f>
        <v>2028-09</v>
      </c>
      <c r="AM188" s="69" cm="1">
        <f t="array" ref="AM188">SUMPRODUCT((AC188:AI188&gt;=$N$8)*(AC188:AI188 &lt;= $N$9)*(TEXT(AC188:AI188,"yyyy-mm")=AL188)*(AC189:AI189 = "●"))</f>
        <v>0</v>
      </c>
      <c r="AN188" s="69" cm="1">
        <f t="array" ref="AN188">SUMPRODUCT((AH188:AI188&gt;=$N$8)*(AH188:AI188 &lt;= $N$9)*(TEXT(AH188:AI188,"yyyy-mm")=AL188)*(AH189:AI189 = "▲"))</f>
        <v>0</v>
      </c>
      <c r="AO188" s="69" cm="1">
        <f t="array" ref="AO188">SUMPRODUCT((AC188:AI188&gt;=$N$8)*(AC188:AI188 &lt;= $N$9)*(TEXT(AC188:AI188,"yyyy-mm")=AL188)*(AC189:AI189 = "★"))</f>
        <v>0</v>
      </c>
      <c r="AP188" s="68"/>
      <c r="AQ188" s="19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3"/>
    </row>
    <row r="189" spans="9:55" s="8" customFormat="1" ht="20.25" customHeight="1" thickBot="1" x14ac:dyDescent="0.5">
      <c r="I189" s="4"/>
      <c r="J189" s="86"/>
      <c r="K189" s="135" t="str">
        <f t="shared" ref="K189" si="750">IF(U189&gt;=0.285,"OK","NG")</f>
        <v>NG</v>
      </c>
      <c r="L189" s="136"/>
      <c r="M189" s="144"/>
      <c r="N189" s="144"/>
      <c r="O189" s="144"/>
      <c r="P189" s="144"/>
      <c r="Q189" s="144"/>
      <c r="R189" s="145"/>
      <c r="S189" s="146"/>
      <c r="T189" s="135">
        <f t="shared" ref="T189" si="751">COUNTIF(M189:S189,"●")</f>
        <v>0</v>
      </c>
      <c r="U189" s="147">
        <f t="shared" ref="U189" si="752">IF(COUNTA(M189:S189)=0,-1,IF(OR(COUNTIF(M189:S189,"▲")&gt;6,AND(M188&lt;$N$9,$N$9&lt;S188)),0.285,IF(T188+T189=0,0,T189/(T189+T188))))</f>
        <v>-1</v>
      </c>
      <c r="V189" s="135" t="str">
        <f>TEXT(S188,"YYYY-MM")</f>
        <v>2028-04</v>
      </c>
      <c r="W189" s="140" cm="1">
        <f t="array" ref="W189">IF(V189=V188,0,SUMPRODUCT((M188:S188&gt;=$N$8)*(M188:S188 &lt;= $N$9)*(TEXT(M188:S188,"yyyy-mm")=V189)*(M189:S189 = "●")))</f>
        <v>0</v>
      </c>
      <c r="X189" s="140" cm="1">
        <f t="array" ref="X189">IF(V189=V188,0,SUMPRODUCT((M188:S188&gt;=$N$8)*(M188:S188 &lt;= $N$9)*(TEXT(M188:S188,"yyyy-mm")=V189)*(M189:S189 = "▲")))</f>
        <v>0</v>
      </c>
      <c r="Y189" s="140" cm="1">
        <f t="array" ref="Y189">IF(V189=V188,0,SUMPRODUCT((M188:S188&gt;=$N$8)*(M188:S188 &lt;= $N$9)*(TEXT(M188:S188,"yyyy-mm")=V189)*(M189:S189 = "★")))</f>
        <v>0</v>
      </c>
      <c r="Z189" s="135"/>
      <c r="AA189" s="135" t="str">
        <f t="shared" ref="AA189" si="753">IF(AK189&gt;=0.285,"OK","NG")</f>
        <v>NG</v>
      </c>
      <c r="AB189" s="136"/>
      <c r="AC189" s="144"/>
      <c r="AD189" s="144"/>
      <c r="AE189" s="144"/>
      <c r="AF189" s="144"/>
      <c r="AG189" s="144"/>
      <c r="AH189" s="145"/>
      <c r="AI189" s="146"/>
      <c r="AJ189" s="68">
        <f t="shared" ref="AJ189" si="754">COUNTIF(AC189:AI189,"●")</f>
        <v>0</v>
      </c>
      <c r="AK189" s="70">
        <f t="shared" ref="AK189" si="755">IF(COUNTA(AC189:AI189)=0,-1,IF(OR(COUNTIF(AC189:AI189,"▲")&gt;6,AND(AC188&lt;$N$9,$N$9&lt;AI188)),0.285,IF(AJ188+AJ189=0,0,AJ189/(AJ189+AJ188))))</f>
        <v>-1</v>
      </c>
      <c r="AL189" s="68" t="str">
        <f>TEXT(AI188,"YYYY-MM")</f>
        <v>2028-09</v>
      </c>
      <c r="AM189" s="69" cm="1">
        <f t="array" ref="AM189">IF(AL189=AL188,0,SUMPRODUCT((AC188:AI188&gt;=$N$8)*(AC188:AI188 &lt;= $N$9)*(TEXT(AC188:AI188,"yyyy-mm")=AL189)*(AC189:AI189 = "●")))</f>
        <v>0</v>
      </c>
      <c r="AN189" s="69" cm="1">
        <f t="array" ref="AN189">IF(AL189=AL188,0,SUMPRODUCT((AC188:AI188&gt;=$N$8)*(AC188:AI188 &lt;= $N$9)*(TEXT(AC188:AI188,"yyyy-mm")=AL189)*(AC189:AI189 = "▲")))</f>
        <v>0</v>
      </c>
      <c r="AO189" s="69" cm="1">
        <f t="array" ref="AO189">IF(AL189=AL188,0,SUMPRODUCT((AC188:AI188&gt;=$N$8)*(AC188:AI188 &lt;= $N$9)*(TEXT(AC188:AI188,"yyyy-mm")=AL189)*(AC189:AI189 = "★")))</f>
        <v>0</v>
      </c>
      <c r="AP189" s="68"/>
      <c r="AQ189" s="19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3"/>
    </row>
    <row r="190" spans="9:55" s="8" customFormat="1" ht="20.25" customHeight="1" x14ac:dyDescent="0.45">
      <c r="I190" s="4"/>
      <c r="J190" s="86"/>
      <c r="K190" s="135"/>
      <c r="L190" s="132">
        <v>132</v>
      </c>
      <c r="M190" s="141">
        <f>S188+1</f>
        <v>46867</v>
      </c>
      <c r="N190" s="141">
        <f t="shared" ref="N190:S190" si="756">M190+1</f>
        <v>46868</v>
      </c>
      <c r="O190" s="141">
        <f t="shared" si="756"/>
        <v>46869</v>
      </c>
      <c r="P190" s="141">
        <f t="shared" si="756"/>
        <v>46870</v>
      </c>
      <c r="Q190" s="141">
        <f t="shared" si="756"/>
        <v>46871</v>
      </c>
      <c r="R190" s="142">
        <f t="shared" si="756"/>
        <v>46872</v>
      </c>
      <c r="S190" s="143">
        <f t="shared" si="756"/>
        <v>46873</v>
      </c>
      <c r="T190" s="135">
        <f t="shared" ref="T190" si="757">COUNTIF(M191:S191,"★")</f>
        <v>0</v>
      </c>
      <c r="U190" s="135"/>
      <c r="V190" s="135" t="str">
        <f>TEXT(M190,"YYYY-MM")</f>
        <v>2028-04</v>
      </c>
      <c r="W190" s="140" cm="1">
        <f t="array" ref="W190">SUMPRODUCT((M190:S190&gt;=$N$8)*(M190:S190 &lt;= $N$9)*(TEXT(M190:S190,"yyyy-mm")=V190)*(M191:S191 = "●"))</f>
        <v>0</v>
      </c>
      <c r="X190" s="140" cm="1">
        <f t="array" ref="X190">SUMPRODUCT((R190:S190&gt;=$N$8)*(R190:S190 &lt;= $N$9)*(TEXT(R190:S190,"yyyy-mm")=V190)*(R191:S191 = "▲"))</f>
        <v>0</v>
      </c>
      <c r="Y190" s="140" cm="1">
        <f t="array" ref="Y190">SUMPRODUCT((M190:S190&gt;=$N$8)*(M190:S190 &lt;= $N$9)*(TEXT(M190:S190,"yyyy-mm")=V190)*(M191:S191 = "★"))</f>
        <v>0</v>
      </c>
      <c r="Z190" s="135"/>
      <c r="AA190" s="135"/>
      <c r="AB190" s="132">
        <v>153</v>
      </c>
      <c r="AC190" s="141">
        <f>AI188+1</f>
        <v>47014</v>
      </c>
      <c r="AD190" s="141">
        <f t="shared" ref="AD190:AI190" si="758">AC190+1</f>
        <v>47015</v>
      </c>
      <c r="AE190" s="141">
        <f t="shared" si="758"/>
        <v>47016</v>
      </c>
      <c r="AF190" s="141">
        <f t="shared" si="758"/>
        <v>47017</v>
      </c>
      <c r="AG190" s="141">
        <f t="shared" si="758"/>
        <v>47018</v>
      </c>
      <c r="AH190" s="142">
        <f t="shared" si="758"/>
        <v>47019</v>
      </c>
      <c r="AI190" s="143">
        <f t="shared" si="758"/>
        <v>47020</v>
      </c>
      <c r="AJ190" s="68">
        <f t="shared" ref="AJ190" si="759">COUNTIF(AC191:AI191,"★")</f>
        <v>0</v>
      </c>
      <c r="AK190" s="68"/>
      <c r="AL190" s="68" t="str">
        <f>TEXT(AC190,"YYYY-MM")</f>
        <v>2028-09</v>
      </c>
      <c r="AM190" s="69" cm="1">
        <f t="array" ref="AM190">SUMPRODUCT((AC190:AI190&gt;=$N$8)*(AC190:AI190 &lt;= $N$9)*(TEXT(AC190:AI190,"yyyy-mm")=AL190)*(AC191:AI191 = "●"))</f>
        <v>0</v>
      </c>
      <c r="AN190" s="69" cm="1">
        <f t="array" ref="AN190">SUMPRODUCT((AH190:AI190&gt;=$N$8)*(AH190:AI190 &lt;= $N$9)*(TEXT(AH190:AI190,"yyyy-mm")=AL190)*(AH191:AI191 = "▲"))</f>
        <v>0</v>
      </c>
      <c r="AO190" s="69" cm="1">
        <f t="array" ref="AO190">SUMPRODUCT((AC190:AI190&gt;=$N$8)*(AC190:AI190 &lt;= $N$9)*(TEXT(AC190:AI190,"yyyy-mm")=AL190)*(AC191:AI191 = "★"))</f>
        <v>0</v>
      </c>
      <c r="AP190" s="68"/>
      <c r="AQ190" s="19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3"/>
    </row>
    <row r="191" spans="9:55" s="8" customFormat="1" ht="20.25" customHeight="1" thickBot="1" x14ac:dyDescent="0.5">
      <c r="I191" s="4"/>
      <c r="J191" s="86"/>
      <c r="K191" s="135" t="str">
        <f t="shared" ref="K191:K201" si="760">IF(U191&gt;=0.285,"OK","NG")</f>
        <v>NG</v>
      </c>
      <c r="L191" s="136"/>
      <c r="M191" s="144"/>
      <c r="N191" s="144"/>
      <c r="O191" s="144"/>
      <c r="P191" s="144"/>
      <c r="Q191" s="144"/>
      <c r="R191" s="145"/>
      <c r="S191" s="146"/>
      <c r="T191" s="135">
        <f t="shared" ref="T191" si="761">COUNTIF(M191:S191,"●")</f>
        <v>0</v>
      </c>
      <c r="U191" s="147">
        <f t="shared" ref="U191:U201" si="762">IF(COUNTA(M191:S191)=0,-1,IF(OR(COUNTIF(M191:S191,"▲")&gt;6,AND(M190&lt;$N$9,$N$9&lt;S190)),0.285,IF(T190+T191=0,0,T191/(T191+T190))))</f>
        <v>-1</v>
      </c>
      <c r="V191" s="135" t="str">
        <f>TEXT(S190,"YYYY-MM")</f>
        <v>2028-04</v>
      </c>
      <c r="W191" s="140" cm="1">
        <f t="array" ref="W191">IF(V191=V190,0,SUMPRODUCT((M190:S190&gt;=$N$8)*(M190:S190 &lt;= $N$9)*(TEXT(M190:S190,"yyyy-mm")=V191)*(M191:S191 = "●")))</f>
        <v>0</v>
      </c>
      <c r="X191" s="140" cm="1">
        <f t="array" ref="X191">IF(V191=V190,0,SUMPRODUCT((M190:S190&gt;=$N$8)*(M190:S190 &lt;= $N$9)*(TEXT(M190:S190,"yyyy-mm")=V191)*(M191:S191 = "▲")))</f>
        <v>0</v>
      </c>
      <c r="Y191" s="140" cm="1">
        <f t="array" ref="Y191">IF(V191=V190,0,SUMPRODUCT((M190:S190&gt;=$N$8)*(M190:S190 &lt;= $N$9)*(TEXT(M190:S190,"yyyy-mm")=V191)*(M191:S191 = "★")))</f>
        <v>0</v>
      </c>
      <c r="Z191" s="135"/>
      <c r="AA191" s="135" t="str">
        <f t="shared" ref="AA191:AA201" si="763">IF(AK191&gt;=0.285,"OK","NG")</f>
        <v>NG</v>
      </c>
      <c r="AB191" s="136"/>
      <c r="AC191" s="144"/>
      <c r="AD191" s="144"/>
      <c r="AE191" s="144"/>
      <c r="AF191" s="144"/>
      <c r="AG191" s="144"/>
      <c r="AH191" s="145"/>
      <c r="AI191" s="146"/>
      <c r="AJ191" s="68">
        <f t="shared" ref="AJ191" si="764">COUNTIF(AC191:AI191,"●")</f>
        <v>0</v>
      </c>
      <c r="AK191" s="70">
        <f t="shared" ref="AK191:AK201" si="765">IF(COUNTA(AC191:AI191)=0,-1,IF(OR(COUNTIF(AC191:AI191,"▲")&gt;6,AND(AC190&lt;$N$9,$N$9&lt;AI190)),0.285,IF(AJ190+AJ191=0,0,AJ191/(AJ191+AJ190))))</f>
        <v>-1</v>
      </c>
      <c r="AL191" s="68" t="str">
        <f>TEXT(AI190,"YYYY-MM")</f>
        <v>2028-09</v>
      </c>
      <c r="AM191" s="69" cm="1">
        <f t="array" ref="AM191">IF(AL191=AL190,0,SUMPRODUCT((AC190:AI190&gt;=$N$8)*(AC190:AI190 &lt;= $N$9)*(TEXT(AC190:AI190,"yyyy-mm")=AL191)*(AC191:AI191 = "●")))</f>
        <v>0</v>
      </c>
      <c r="AN191" s="69" cm="1">
        <f t="array" ref="AN191">IF(AL191=AL190,0,SUMPRODUCT((AC190:AI190&gt;=$N$8)*(AC190:AI190 &lt;= $N$9)*(TEXT(AC190:AI190,"yyyy-mm")=AL191)*(AC191:AI191 = "▲")))</f>
        <v>0</v>
      </c>
      <c r="AO191" s="69" cm="1">
        <f t="array" ref="AO191">IF(AL191=AL190,0,SUMPRODUCT((AC190:AI190&gt;=$N$8)*(AC190:AI190 &lt;= $N$9)*(TEXT(AC190:AI190,"yyyy-mm")=AL191)*(AC191:AI191 = "★")))</f>
        <v>0</v>
      </c>
      <c r="AP191" s="68"/>
      <c r="AQ191" s="19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3"/>
    </row>
    <row r="192" spans="9:55" s="8" customFormat="1" ht="20.25" customHeight="1" x14ac:dyDescent="0.45">
      <c r="I192" s="4"/>
      <c r="J192" s="86"/>
      <c r="K192" s="135"/>
      <c r="L192" s="132">
        <v>133</v>
      </c>
      <c r="M192" s="141">
        <f>S190+1</f>
        <v>46874</v>
      </c>
      <c r="N192" s="141">
        <f t="shared" ref="N192:S192" si="766">M192+1</f>
        <v>46875</v>
      </c>
      <c r="O192" s="141">
        <f t="shared" si="766"/>
        <v>46876</v>
      </c>
      <c r="P192" s="141">
        <f t="shared" si="766"/>
        <v>46877</v>
      </c>
      <c r="Q192" s="141">
        <f t="shared" si="766"/>
        <v>46878</v>
      </c>
      <c r="R192" s="142">
        <f t="shared" si="766"/>
        <v>46879</v>
      </c>
      <c r="S192" s="143">
        <f t="shared" si="766"/>
        <v>46880</v>
      </c>
      <c r="T192" s="135">
        <f t="shared" ref="T192" si="767">COUNTIF(M193:S193,"★")</f>
        <v>0</v>
      </c>
      <c r="U192" s="135"/>
      <c r="V192" s="135" t="str">
        <f t="shared" ref="V192" si="768">TEXT(M192,"YYYY-MM")</f>
        <v>2028-05</v>
      </c>
      <c r="W192" s="140" cm="1">
        <f t="array" ref="W192">SUMPRODUCT((M192:S192&gt;=$N$8)*(M192:S192 &lt;= $N$9)*(TEXT(M192:S192,"yyyy-mm")=V192)*(M193:S193 = "●"))</f>
        <v>0</v>
      </c>
      <c r="X192" s="140" cm="1">
        <f t="array" ref="X192">SUMPRODUCT((R192:S192&gt;=$N$8)*(R192:S192 &lt;= $N$9)*(TEXT(R192:S192,"yyyy-mm")=V192)*(R193:S193 = "▲"))</f>
        <v>0</v>
      </c>
      <c r="Y192" s="140" cm="1">
        <f t="array" ref="Y192">SUMPRODUCT((M192:S192&gt;=$N$8)*(M192:S192 &lt;= $N$9)*(TEXT(M192:S192,"yyyy-mm")=V192)*(M193:S193 = "★"))</f>
        <v>0</v>
      </c>
      <c r="Z192" s="135"/>
      <c r="AA192" s="135"/>
      <c r="AB192" s="132">
        <v>154</v>
      </c>
      <c r="AC192" s="141">
        <f>AI190+1</f>
        <v>47021</v>
      </c>
      <c r="AD192" s="141">
        <f t="shared" ref="AD192:AI192" si="769">AC192+1</f>
        <v>47022</v>
      </c>
      <c r="AE192" s="141">
        <f t="shared" si="769"/>
        <v>47023</v>
      </c>
      <c r="AF192" s="141">
        <f t="shared" si="769"/>
        <v>47024</v>
      </c>
      <c r="AG192" s="141">
        <f t="shared" si="769"/>
        <v>47025</v>
      </c>
      <c r="AH192" s="142">
        <f t="shared" si="769"/>
        <v>47026</v>
      </c>
      <c r="AI192" s="143">
        <f t="shared" si="769"/>
        <v>47027</v>
      </c>
      <c r="AJ192" s="68">
        <f t="shared" ref="AJ192" si="770">COUNTIF(AC193:AI193,"★")</f>
        <v>0</v>
      </c>
      <c r="AK192" s="68"/>
      <c r="AL192" s="68" t="str">
        <f t="shared" ref="AL192" si="771">TEXT(AC192,"YYYY-MM")</f>
        <v>2028-09</v>
      </c>
      <c r="AM192" s="69" cm="1">
        <f t="array" ref="AM192">SUMPRODUCT((AC192:AI192&gt;=$N$8)*(AC192:AI192 &lt;= $N$9)*(TEXT(AC192:AI192,"yyyy-mm")=AL192)*(AC193:AI193 = "●"))</f>
        <v>0</v>
      </c>
      <c r="AN192" s="69" cm="1">
        <f t="array" ref="AN192">SUMPRODUCT((AH192:AI192&gt;=$N$8)*(AH192:AI192 &lt;= $N$9)*(TEXT(AH192:AI192,"yyyy-mm")=AL192)*(AH193:AI193 = "▲"))</f>
        <v>0</v>
      </c>
      <c r="AO192" s="69" cm="1">
        <f t="array" ref="AO192">SUMPRODUCT((AC192:AI192&gt;=$N$8)*(AC192:AI192 &lt;= $N$9)*(TEXT(AC192:AI192,"yyyy-mm")=AL192)*(AC193:AI193 = "★"))</f>
        <v>0</v>
      </c>
      <c r="AP192" s="68"/>
      <c r="AQ192" s="19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3"/>
    </row>
    <row r="193" spans="9:55" s="8" customFormat="1" ht="20.25" customHeight="1" thickBot="1" x14ac:dyDescent="0.5">
      <c r="I193" s="4"/>
      <c r="J193" s="86"/>
      <c r="K193" s="135" t="str">
        <f t="shared" ref="K193:K203" si="772">IF(U193&gt;=0.285,"OK","NG")</f>
        <v>NG</v>
      </c>
      <c r="L193" s="136"/>
      <c r="M193" s="144"/>
      <c r="N193" s="144"/>
      <c r="O193" s="144"/>
      <c r="P193" s="144"/>
      <c r="Q193" s="144"/>
      <c r="R193" s="145"/>
      <c r="S193" s="146"/>
      <c r="T193" s="135">
        <f t="shared" ref="T193" si="773">COUNTIF(M193:S193,"●")</f>
        <v>0</v>
      </c>
      <c r="U193" s="147">
        <f t="shared" ref="U193:U203" si="774">IF(COUNTA(M193:S193)=0,-1,IF(OR(COUNTIF(M193:S193,"▲")&gt;6,AND(M192&lt;$N$9,$N$9&lt;S192)),0.285,IF(T192+T193=0,0,T193/(T193+T192))))</f>
        <v>-1</v>
      </c>
      <c r="V193" s="135" t="str">
        <f t="shared" ref="V193" si="775">TEXT(S192,"YYYY-MM")</f>
        <v>2028-05</v>
      </c>
      <c r="W193" s="140" cm="1">
        <f t="array" ref="W193">IF(V193=V192,0,SUMPRODUCT((M192:S192&gt;=$N$8)*(M192:S192 &lt;= $N$9)*(TEXT(M192:S192,"yyyy-mm")=V193)*(M193:S193 = "●")))</f>
        <v>0</v>
      </c>
      <c r="X193" s="140" cm="1">
        <f t="array" ref="X193">IF(V193=V192,0,SUMPRODUCT((M192:S192&gt;=$N$8)*(M192:S192 &lt;= $N$9)*(TEXT(M192:S192,"yyyy-mm")=V193)*(M193:S193 = "▲")))</f>
        <v>0</v>
      </c>
      <c r="Y193" s="140" cm="1">
        <f t="array" ref="Y193">IF(V193=V192,0,SUMPRODUCT((M192:S192&gt;=$N$8)*(M192:S192 &lt;= $N$9)*(TEXT(M192:S192,"yyyy-mm")=V193)*(M193:S193 = "★")))</f>
        <v>0</v>
      </c>
      <c r="Z193" s="135"/>
      <c r="AA193" s="135" t="str">
        <f t="shared" ref="AA193:AA203" si="776">IF(AK193&gt;=0.285,"OK","NG")</f>
        <v>NG</v>
      </c>
      <c r="AB193" s="136"/>
      <c r="AC193" s="144"/>
      <c r="AD193" s="144"/>
      <c r="AE193" s="144"/>
      <c r="AF193" s="144"/>
      <c r="AG193" s="144"/>
      <c r="AH193" s="145"/>
      <c r="AI193" s="146"/>
      <c r="AJ193" s="68">
        <f t="shared" ref="AJ193" si="777">COUNTIF(AC193:AI193,"●")</f>
        <v>0</v>
      </c>
      <c r="AK193" s="70">
        <f t="shared" ref="AK193:AK203" si="778">IF(COUNTA(AC193:AI193)=0,-1,IF(OR(COUNTIF(AC193:AI193,"▲")&gt;6,AND(AC192&lt;$N$9,$N$9&lt;AI192)),0.285,IF(AJ192+AJ193=0,0,AJ193/(AJ193+AJ192))))</f>
        <v>-1</v>
      </c>
      <c r="AL193" s="68" t="str">
        <f t="shared" ref="AL193" si="779">TEXT(AI192,"YYYY-MM")</f>
        <v>2028-10</v>
      </c>
      <c r="AM193" s="69" cm="1">
        <f t="array" ref="AM193">IF(AL193=AL192,0,SUMPRODUCT((AC192:AI192&gt;=$N$8)*(AC192:AI192 &lt;= $N$9)*(TEXT(AC192:AI192,"yyyy-mm")=AL193)*(AC193:AI193 = "●")))</f>
        <v>0</v>
      </c>
      <c r="AN193" s="69" cm="1">
        <f t="array" ref="AN193">IF(AL193=AL192,0,SUMPRODUCT((AC192:AI192&gt;=$N$8)*(AC192:AI192 &lt;= $N$9)*(TEXT(AC192:AI192,"yyyy-mm")=AL193)*(AC193:AI193 = "▲")))</f>
        <v>0</v>
      </c>
      <c r="AO193" s="69" cm="1">
        <f t="array" ref="AO193">IF(AL193=AL192,0,SUMPRODUCT((AC192:AI192&gt;=$N$8)*(AC192:AI192 &lt;= $N$9)*(TEXT(AC192:AI192,"yyyy-mm")=AL193)*(AC193:AI193 = "★")))</f>
        <v>0</v>
      </c>
      <c r="AP193" s="68"/>
      <c r="AQ193" s="19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3"/>
    </row>
    <row r="194" spans="9:55" s="8" customFormat="1" ht="20.25" customHeight="1" x14ac:dyDescent="0.45">
      <c r="I194" s="4"/>
      <c r="J194" s="86"/>
      <c r="K194" s="135"/>
      <c r="L194" s="132">
        <v>134</v>
      </c>
      <c r="M194" s="141">
        <f>S192+1</f>
        <v>46881</v>
      </c>
      <c r="N194" s="141">
        <f t="shared" ref="N194:S194" si="780">M194+1</f>
        <v>46882</v>
      </c>
      <c r="O194" s="141">
        <f t="shared" si="780"/>
        <v>46883</v>
      </c>
      <c r="P194" s="141">
        <f t="shared" si="780"/>
        <v>46884</v>
      </c>
      <c r="Q194" s="141">
        <f t="shared" si="780"/>
        <v>46885</v>
      </c>
      <c r="R194" s="142">
        <f t="shared" si="780"/>
        <v>46886</v>
      </c>
      <c r="S194" s="143">
        <f t="shared" si="780"/>
        <v>46887</v>
      </c>
      <c r="T194" s="135">
        <f t="shared" ref="T194" si="781">COUNTIF(M195:S195,"★")</f>
        <v>0</v>
      </c>
      <c r="U194" s="135"/>
      <c r="V194" s="135" t="str">
        <f t="shared" ref="V194" si="782">TEXT(M194,"YYYY-MM")</f>
        <v>2028-05</v>
      </c>
      <c r="W194" s="140" cm="1">
        <f t="array" ref="W194">SUMPRODUCT((M194:S194&gt;=$N$8)*(M194:S194 &lt;= $N$9)*(TEXT(M194:S194,"yyyy-mm")=V194)*(M195:S195 = "●"))</f>
        <v>0</v>
      </c>
      <c r="X194" s="140" cm="1">
        <f t="array" ref="X194">SUMPRODUCT((R194:S194&gt;=$N$8)*(R194:S194 &lt;= $N$9)*(TEXT(R194:S194,"yyyy-mm")=V194)*(R195:S195 = "▲"))</f>
        <v>0</v>
      </c>
      <c r="Y194" s="140" cm="1">
        <f t="array" ref="Y194">SUMPRODUCT((M194:S194&gt;=$N$8)*(M194:S194 &lt;= $N$9)*(TEXT(M194:S194,"yyyy-mm")=V194)*(M195:S195 = "★"))</f>
        <v>0</v>
      </c>
      <c r="Z194" s="135"/>
      <c r="AA194" s="135"/>
      <c r="AB194" s="132">
        <v>155</v>
      </c>
      <c r="AC194" s="141">
        <f>AI192+1</f>
        <v>47028</v>
      </c>
      <c r="AD194" s="141">
        <f t="shared" ref="AD194:AI194" si="783">AC194+1</f>
        <v>47029</v>
      </c>
      <c r="AE194" s="141">
        <f t="shared" si="783"/>
        <v>47030</v>
      </c>
      <c r="AF194" s="141">
        <f t="shared" si="783"/>
        <v>47031</v>
      </c>
      <c r="AG194" s="141">
        <f t="shared" si="783"/>
        <v>47032</v>
      </c>
      <c r="AH194" s="142">
        <f t="shared" si="783"/>
        <v>47033</v>
      </c>
      <c r="AI194" s="143">
        <f t="shared" si="783"/>
        <v>47034</v>
      </c>
      <c r="AJ194" s="68">
        <f t="shared" ref="AJ194" si="784">COUNTIF(AC195:AI195,"★")</f>
        <v>0</v>
      </c>
      <c r="AK194" s="68"/>
      <c r="AL194" s="68" t="str">
        <f t="shared" ref="AL194" si="785">TEXT(AC194,"YYYY-MM")</f>
        <v>2028-10</v>
      </c>
      <c r="AM194" s="69" cm="1">
        <f t="array" ref="AM194">SUMPRODUCT((AC194:AI194&gt;=$N$8)*(AC194:AI194 &lt;= $N$9)*(TEXT(AC194:AI194,"yyyy-mm")=AL194)*(AC195:AI195 = "●"))</f>
        <v>0</v>
      </c>
      <c r="AN194" s="69" cm="1">
        <f t="array" ref="AN194">SUMPRODUCT((AH194:AI194&gt;=$N$8)*(AH194:AI194 &lt;= $N$9)*(TEXT(AH194:AI194,"yyyy-mm")=AL194)*(AH195:AI195 = "▲"))</f>
        <v>0</v>
      </c>
      <c r="AO194" s="69" cm="1">
        <f t="array" ref="AO194">SUMPRODUCT((AC194:AI194&gt;=$N$8)*(AC194:AI194 &lt;= $N$9)*(TEXT(AC194:AI194,"yyyy-mm")=AL194)*(AC195:AI195 = "★"))</f>
        <v>0</v>
      </c>
      <c r="AP194" s="65"/>
      <c r="AQ194" s="7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3"/>
    </row>
    <row r="195" spans="9:55" s="8" customFormat="1" ht="20.25" customHeight="1" thickBot="1" x14ac:dyDescent="0.5">
      <c r="I195" s="4"/>
      <c r="J195" s="86"/>
      <c r="K195" s="135" t="str">
        <f t="shared" ref="K195:K205" si="786">IF(U195&gt;=0.285,"OK","NG")</f>
        <v>NG</v>
      </c>
      <c r="L195" s="136"/>
      <c r="M195" s="144"/>
      <c r="N195" s="144"/>
      <c r="O195" s="144"/>
      <c r="P195" s="144"/>
      <c r="Q195" s="144"/>
      <c r="R195" s="145"/>
      <c r="S195" s="146"/>
      <c r="T195" s="135">
        <f t="shared" ref="T195" si="787">COUNTIF(M195:S195,"●")</f>
        <v>0</v>
      </c>
      <c r="U195" s="147">
        <f t="shared" ref="U195:U205" si="788">IF(COUNTA(M195:S195)=0,-1,IF(OR(COUNTIF(M195:S195,"▲")&gt;6,AND(M194&lt;$N$9,$N$9&lt;S194)),0.285,IF(T194+T195=0,0,T195/(T195+T194))))</f>
        <v>-1</v>
      </c>
      <c r="V195" s="135" t="str">
        <f t="shared" ref="V195" si="789">TEXT(S194,"YYYY-MM")</f>
        <v>2028-05</v>
      </c>
      <c r="W195" s="140" cm="1">
        <f t="array" ref="W195">IF(V195=V194,0,SUMPRODUCT((M194:S194&gt;=$N$8)*(M194:S194 &lt;= $N$9)*(TEXT(M194:S194,"yyyy-mm")=V195)*(M195:S195 = "●")))</f>
        <v>0</v>
      </c>
      <c r="X195" s="140" cm="1">
        <f t="array" ref="X195">IF(V195=V194,0,SUMPRODUCT((M194:S194&gt;=$N$8)*(M194:S194 &lt;= $N$9)*(TEXT(M194:S194,"yyyy-mm")=V195)*(M195:S195 = "▲")))</f>
        <v>0</v>
      </c>
      <c r="Y195" s="140" cm="1">
        <f t="array" ref="Y195">IF(V195=V194,0,SUMPRODUCT((M194:S194&gt;=$N$8)*(M194:S194 &lt;= $N$9)*(TEXT(M194:S194,"yyyy-mm")=V195)*(M195:S195 = "★")))</f>
        <v>0</v>
      </c>
      <c r="Z195" s="135"/>
      <c r="AA195" s="135" t="str">
        <f t="shared" ref="AA195:AA205" si="790">IF(AK195&gt;=0.285,"OK","NG")</f>
        <v>NG</v>
      </c>
      <c r="AB195" s="136"/>
      <c r="AC195" s="144"/>
      <c r="AD195" s="144"/>
      <c r="AE195" s="144"/>
      <c r="AF195" s="144"/>
      <c r="AG195" s="144"/>
      <c r="AH195" s="145"/>
      <c r="AI195" s="146"/>
      <c r="AJ195" s="68">
        <f t="shared" ref="AJ195" si="791">COUNTIF(AC195:AI195,"●")</f>
        <v>0</v>
      </c>
      <c r="AK195" s="70">
        <f t="shared" ref="AK195:AK205" si="792">IF(COUNTA(AC195:AI195)=0,-1,IF(OR(COUNTIF(AC195:AI195,"▲")&gt;6,AND(AC194&lt;$N$9,$N$9&lt;AI194)),0.285,IF(AJ194+AJ195=0,0,AJ195/(AJ195+AJ194))))</f>
        <v>-1</v>
      </c>
      <c r="AL195" s="68" t="str">
        <f t="shared" ref="AL195" si="793">TEXT(AI194,"YYYY-MM")</f>
        <v>2028-10</v>
      </c>
      <c r="AM195" s="69" cm="1">
        <f t="array" ref="AM195">IF(AL195=AL194,0,SUMPRODUCT((AC194:AI194&gt;=$N$8)*(AC194:AI194 &lt;= $N$9)*(TEXT(AC194:AI194,"yyyy-mm")=AL195)*(AC195:AI195 = "●")))</f>
        <v>0</v>
      </c>
      <c r="AN195" s="69" cm="1">
        <f t="array" ref="AN195">IF(AL195=AL194,0,SUMPRODUCT((AC194:AI194&gt;=$N$8)*(AC194:AI194 &lt;= $N$9)*(TEXT(AC194:AI194,"yyyy-mm")=AL195)*(AC195:AI195 = "▲")))</f>
        <v>0</v>
      </c>
      <c r="AO195" s="69" cm="1">
        <f t="array" ref="AO195">IF(AL195=AL194,0,SUMPRODUCT((AC194:AI194&gt;=$N$8)*(AC194:AI194 &lt;= $N$9)*(TEXT(AC194:AI194,"yyyy-mm")=AL195)*(AC195:AI195 = "★")))</f>
        <v>0</v>
      </c>
      <c r="AP195" s="65"/>
      <c r="AQ195" s="7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3"/>
    </row>
    <row r="196" spans="9:55" s="8" customFormat="1" ht="20.25" customHeight="1" x14ac:dyDescent="0.45">
      <c r="I196" s="3"/>
      <c r="J196" s="86"/>
      <c r="K196" s="135"/>
      <c r="L196" s="132">
        <v>135</v>
      </c>
      <c r="M196" s="141">
        <f>S194+1</f>
        <v>46888</v>
      </c>
      <c r="N196" s="141">
        <f t="shared" ref="N196:S196" si="794">M196+1</f>
        <v>46889</v>
      </c>
      <c r="O196" s="141">
        <f t="shared" si="794"/>
        <v>46890</v>
      </c>
      <c r="P196" s="141">
        <f t="shared" si="794"/>
        <v>46891</v>
      </c>
      <c r="Q196" s="141">
        <f t="shared" si="794"/>
        <v>46892</v>
      </c>
      <c r="R196" s="142">
        <f t="shared" si="794"/>
        <v>46893</v>
      </c>
      <c r="S196" s="143">
        <f t="shared" si="794"/>
        <v>46894</v>
      </c>
      <c r="T196" s="135">
        <f t="shared" ref="T196" si="795">COUNTIF(M197:S197,"★")</f>
        <v>0</v>
      </c>
      <c r="U196" s="135"/>
      <c r="V196" s="135" t="str">
        <f t="shared" ref="V196" si="796">TEXT(M196,"YYYY-MM")</f>
        <v>2028-05</v>
      </c>
      <c r="W196" s="140" cm="1">
        <f t="array" ref="W196">SUMPRODUCT((M196:S196&gt;=$N$8)*(M196:S196 &lt;= $N$9)*(TEXT(M196:S196,"yyyy-mm")=V196)*(M197:S197 = "●"))</f>
        <v>0</v>
      </c>
      <c r="X196" s="140" cm="1">
        <f t="array" ref="X196">SUMPRODUCT((R196:S196&gt;=$N$8)*(R196:S196 &lt;= $N$9)*(TEXT(R196:S196,"yyyy-mm")=V196)*(R197:S197 = "▲"))</f>
        <v>0</v>
      </c>
      <c r="Y196" s="140" cm="1">
        <f t="array" ref="Y196">SUMPRODUCT((M196:S196&gt;=$N$8)*(M196:S196 &lt;= $N$9)*(TEXT(M196:S196,"yyyy-mm")=V196)*(M197:S197 = "★"))</f>
        <v>0</v>
      </c>
      <c r="Z196" s="135"/>
      <c r="AA196" s="135"/>
      <c r="AB196" s="132">
        <v>156</v>
      </c>
      <c r="AC196" s="141">
        <f>AI194+1</f>
        <v>47035</v>
      </c>
      <c r="AD196" s="141">
        <f t="shared" ref="AD196:AI196" si="797">AC196+1</f>
        <v>47036</v>
      </c>
      <c r="AE196" s="141">
        <f t="shared" si="797"/>
        <v>47037</v>
      </c>
      <c r="AF196" s="141">
        <f t="shared" si="797"/>
        <v>47038</v>
      </c>
      <c r="AG196" s="141">
        <f t="shared" si="797"/>
        <v>47039</v>
      </c>
      <c r="AH196" s="142">
        <f t="shared" si="797"/>
        <v>47040</v>
      </c>
      <c r="AI196" s="143">
        <f t="shared" si="797"/>
        <v>47041</v>
      </c>
      <c r="AJ196" s="68">
        <f t="shared" ref="AJ196" si="798">COUNTIF(AC197:AI197,"★")</f>
        <v>0</v>
      </c>
      <c r="AK196" s="68"/>
      <c r="AL196" s="68" t="str">
        <f t="shared" ref="AL196" si="799">TEXT(AC196,"YYYY-MM")</f>
        <v>2028-10</v>
      </c>
      <c r="AM196" s="69" cm="1">
        <f t="array" ref="AM196">SUMPRODUCT((AC196:AI196&gt;=$N$8)*(AC196:AI196 &lt;= $N$9)*(TEXT(AC196:AI196,"yyyy-mm")=AL196)*(AC197:AI197 = "●"))</f>
        <v>0</v>
      </c>
      <c r="AN196" s="69" cm="1">
        <f t="array" ref="AN196">SUMPRODUCT((AH196:AI196&gt;=$N$8)*(AH196:AI196 &lt;= $N$9)*(TEXT(AH196:AI196,"yyyy-mm")=AL196)*(AH197:AI197 = "▲"))</f>
        <v>0</v>
      </c>
      <c r="AO196" s="69" cm="1">
        <f t="array" ref="AO196">SUMPRODUCT((AC196:AI196&gt;=$N$8)*(AC196:AI196 &lt;= $N$9)*(TEXT(AC196:AI196,"yyyy-mm")=AL196)*(AC197:AI197 = "★"))</f>
        <v>0</v>
      </c>
      <c r="AP196" s="65"/>
      <c r="AQ196" s="7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3"/>
    </row>
    <row r="197" spans="9:55" s="8" customFormat="1" ht="20.25" customHeight="1" thickBot="1" x14ac:dyDescent="0.5">
      <c r="I197" s="3"/>
      <c r="J197" s="86"/>
      <c r="K197" s="135" t="str">
        <f t="shared" ref="K197:K207" si="800">IF(U197&gt;=0.285,"OK","NG")</f>
        <v>NG</v>
      </c>
      <c r="L197" s="136"/>
      <c r="M197" s="144"/>
      <c r="N197" s="144"/>
      <c r="O197" s="144"/>
      <c r="P197" s="144"/>
      <c r="Q197" s="144"/>
      <c r="R197" s="145"/>
      <c r="S197" s="146"/>
      <c r="T197" s="135">
        <f t="shared" ref="T197" si="801">COUNTIF(M197:S197,"●")</f>
        <v>0</v>
      </c>
      <c r="U197" s="147">
        <f t="shared" ref="U197:U207" si="802">IF(COUNTA(M197:S197)=0,-1,IF(OR(COUNTIF(M197:S197,"▲")&gt;6,AND(M196&lt;$N$9,$N$9&lt;S196)),0.285,IF(T196+T197=0,0,T197/(T197+T196))))</f>
        <v>-1</v>
      </c>
      <c r="V197" s="135" t="str">
        <f t="shared" ref="V197" si="803">TEXT(S196,"YYYY-MM")</f>
        <v>2028-05</v>
      </c>
      <c r="W197" s="140" cm="1">
        <f t="array" ref="W197">IF(V197=V196,0,SUMPRODUCT((M196:S196&gt;=$N$8)*(M196:S196 &lt;= $N$9)*(TEXT(M196:S196,"yyyy-mm")=V197)*(M197:S197 = "●")))</f>
        <v>0</v>
      </c>
      <c r="X197" s="140" cm="1">
        <f t="array" ref="X197">IF(V197=V196,0,SUMPRODUCT((M196:S196&gt;=$N$8)*(M196:S196 &lt;= $N$9)*(TEXT(M196:S196,"yyyy-mm")=V197)*(M197:S197 = "▲")))</f>
        <v>0</v>
      </c>
      <c r="Y197" s="140" cm="1">
        <f t="array" ref="Y197">IF(V197=V196,0,SUMPRODUCT((M196:S196&gt;=$N$8)*(M196:S196 &lt;= $N$9)*(TEXT(M196:S196,"yyyy-mm")=V197)*(M197:S197 = "★")))</f>
        <v>0</v>
      </c>
      <c r="Z197" s="135"/>
      <c r="AA197" s="135" t="str">
        <f t="shared" ref="AA197:AA207" si="804">IF(AK197&gt;=0.285,"OK","NG")</f>
        <v>NG</v>
      </c>
      <c r="AB197" s="136"/>
      <c r="AC197" s="144"/>
      <c r="AD197" s="144"/>
      <c r="AE197" s="144"/>
      <c r="AF197" s="144"/>
      <c r="AG197" s="144"/>
      <c r="AH197" s="145"/>
      <c r="AI197" s="146"/>
      <c r="AJ197" s="68">
        <f t="shared" ref="AJ197" si="805">COUNTIF(AC197:AI197,"●")</f>
        <v>0</v>
      </c>
      <c r="AK197" s="70">
        <f t="shared" ref="AK197:AK207" si="806">IF(COUNTA(AC197:AI197)=0,-1,IF(OR(COUNTIF(AC197:AI197,"▲")&gt;6,AND(AC196&lt;$N$9,$N$9&lt;AI196)),0.285,IF(AJ196+AJ197=0,0,AJ197/(AJ197+AJ196))))</f>
        <v>-1</v>
      </c>
      <c r="AL197" s="68" t="str">
        <f t="shared" ref="AL197" si="807">TEXT(AI196,"YYYY-MM")</f>
        <v>2028-10</v>
      </c>
      <c r="AM197" s="69" cm="1">
        <f t="array" ref="AM197">IF(AL197=AL196,0,SUMPRODUCT((AC196:AI196&gt;=$N$8)*(AC196:AI196 &lt;= $N$9)*(TEXT(AC196:AI196,"yyyy-mm")=AL197)*(AC197:AI197 = "●")))</f>
        <v>0</v>
      </c>
      <c r="AN197" s="69" cm="1">
        <f t="array" ref="AN197">IF(AL197=AL196,0,SUMPRODUCT((AC196:AI196&gt;=$N$8)*(AC196:AI196 &lt;= $N$9)*(TEXT(AC196:AI196,"yyyy-mm")=AL197)*(AC197:AI197 = "▲")))</f>
        <v>0</v>
      </c>
      <c r="AO197" s="69" cm="1">
        <f t="array" ref="AO197">IF(AL197=AL196,0,SUMPRODUCT((AC196:AI196&gt;=$N$8)*(AC196:AI196 &lt;= $N$9)*(TEXT(AC196:AI196,"yyyy-mm")=AL197)*(AC197:AI197 = "★")))</f>
        <v>0</v>
      </c>
      <c r="AP197" s="65"/>
      <c r="AQ197" s="7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3"/>
    </row>
    <row r="198" spans="9:55" s="8" customFormat="1" ht="20.25" customHeight="1" x14ac:dyDescent="0.45">
      <c r="I198" s="3"/>
      <c r="J198" s="86"/>
      <c r="K198" s="135"/>
      <c r="L198" s="132">
        <v>136</v>
      </c>
      <c r="M198" s="141">
        <f>S196+1</f>
        <v>46895</v>
      </c>
      <c r="N198" s="141">
        <f t="shared" ref="N198:S198" si="808">M198+1</f>
        <v>46896</v>
      </c>
      <c r="O198" s="141">
        <f t="shared" si="808"/>
        <v>46897</v>
      </c>
      <c r="P198" s="141">
        <f t="shared" si="808"/>
        <v>46898</v>
      </c>
      <c r="Q198" s="141">
        <f t="shared" si="808"/>
        <v>46899</v>
      </c>
      <c r="R198" s="142">
        <f t="shared" si="808"/>
        <v>46900</v>
      </c>
      <c r="S198" s="143">
        <f t="shared" si="808"/>
        <v>46901</v>
      </c>
      <c r="T198" s="135">
        <f t="shared" ref="T198" si="809">COUNTIF(M199:S199,"★")</f>
        <v>0</v>
      </c>
      <c r="U198" s="135"/>
      <c r="V198" s="135" t="str">
        <f t="shared" ref="V198" si="810">TEXT(M198,"YYYY-MM")</f>
        <v>2028-05</v>
      </c>
      <c r="W198" s="140" cm="1">
        <f t="array" ref="W198">SUMPRODUCT((M198:S198&gt;=$N$8)*(M198:S198 &lt;= $N$9)*(TEXT(M198:S198,"yyyy-mm")=V198)*(M199:S199 = "●"))</f>
        <v>0</v>
      </c>
      <c r="X198" s="140" cm="1">
        <f t="array" ref="X198">SUMPRODUCT((R198:S198&gt;=$N$8)*(R198:S198 &lt;= $N$9)*(TEXT(R198:S198,"yyyy-mm")=V198)*(R199:S199 = "▲"))</f>
        <v>0</v>
      </c>
      <c r="Y198" s="140" cm="1">
        <f t="array" ref="Y198">SUMPRODUCT((M198:S198&gt;=$N$8)*(M198:S198 &lt;= $N$9)*(TEXT(M198:S198,"yyyy-mm")=V198)*(M199:S199 = "★"))</f>
        <v>0</v>
      </c>
      <c r="Z198" s="135"/>
      <c r="AA198" s="135"/>
      <c r="AB198" s="132">
        <v>157</v>
      </c>
      <c r="AC198" s="141">
        <f>AI196+1</f>
        <v>47042</v>
      </c>
      <c r="AD198" s="141">
        <f t="shared" ref="AD198:AI198" si="811">AC198+1</f>
        <v>47043</v>
      </c>
      <c r="AE198" s="141">
        <f t="shared" si="811"/>
        <v>47044</v>
      </c>
      <c r="AF198" s="141">
        <f t="shared" si="811"/>
        <v>47045</v>
      </c>
      <c r="AG198" s="141">
        <f t="shared" si="811"/>
        <v>47046</v>
      </c>
      <c r="AH198" s="142">
        <f t="shared" si="811"/>
        <v>47047</v>
      </c>
      <c r="AI198" s="143">
        <f t="shared" si="811"/>
        <v>47048</v>
      </c>
      <c r="AJ198" s="68">
        <f t="shared" ref="AJ198" si="812">COUNTIF(AC199:AI199,"★")</f>
        <v>0</v>
      </c>
      <c r="AK198" s="68"/>
      <c r="AL198" s="68" t="str">
        <f t="shared" ref="AL198" si="813">TEXT(AC198,"YYYY-MM")</f>
        <v>2028-10</v>
      </c>
      <c r="AM198" s="69" cm="1">
        <f t="array" ref="AM198">SUMPRODUCT((AC198:AI198&gt;=$N$8)*(AC198:AI198 &lt;= $N$9)*(TEXT(AC198:AI198,"yyyy-mm")=AL198)*(AC199:AI199 = "●"))</f>
        <v>0</v>
      </c>
      <c r="AN198" s="69" cm="1">
        <f t="array" ref="AN198">SUMPRODUCT((AH198:AI198&gt;=$N$8)*(AH198:AI198 &lt;= $N$9)*(TEXT(AH198:AI198,"yyyy-mm")=AL198)*(AH199:AI199 = "▲"))</f>
        <v>0</v>
      </c>
      <c r="AO198" s="69" cm="1">
        <f t="array" ref="AO198">SUMPRODUCT((AC198:AI198&gt;=$N$8)*(AC198:AI198 &lt;= $N$9)*(TEXT(AC198:AI198,"yyyy-mm")=AL198)*(AC199:AI199 = "★"))</f>
        <v>0</v>
      </c>
      <c r="AP198" s="65"/>
      <c r="AQ198" s="7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3"/>
    </row>
    <row r="199" spans="9:55" s="8" customFormat="1" ht="20.25" customHeight="1" thickBot="1" x14ac:dyDescent="0.5">
      <c r="I199" s="3"/>
      <c r="J199" s="86"/>
      <c r="K199" s="135" t="str">
        <f t="shared" ref="K199:K209" si="814">IF(U199&gt;=0.285,"OK","NG")</f>
        <v>NG</v>
      </c>
      <c r="L199" s="136"/>
      <c r="M199" s="144"/>
      <c r="N199" s="144"/>
      <c r="O199" s="144"/>
      <c r="P199" s="144"/>
      <c r="Q199" s="144"/>
      <c r="R199" s="145"/>
      <c r="S199" s="146"/>
      <c r="T199" s="135">
        <f t="shared" ref="T199" si="815">COUNTIF(M199:S199,"●")</f>
        <v>0</v>
      </c>
      <c r="U199" s="147">
        <f t="shared" ref="U199:U209" si="816">IF(COUNTA(M199:S199)=0,-1,IF(OR(COUNTIF(M199:S199,"▲")&gt;6,AND(M198&lt;$N$9,$N$9&lt;S198)),0.285,IF(T198+T199=0,0,T199/(T199+T198))))</f>
        <v>-1</v>
      </c>
      <c r="V199" s="135" t="str">
        <f t="shared" ref="V199" si="817">TEXT(S198,"YYYY-MM")</f>
        <v>2028-05</v>
      </c>
      <c r="W199" s="140" cm="1">
        <f t="array" ref="W199">IF(V199=V198,0,SUMPRODUCT((M198:S198&gt;=$N$8)*(M198:S198 &lt;= $N$9)*(TEXT(M198:S198,"yyyy-mm")=V199)*(M199:S199 = "●")))</f>
        <v>0</v>
      </c>
      <c r="X199" s="140" cm="1">
        <f t="array" ref="X199">IF(V199=V198,0,SUMPRODUCT((M198:S198&gt;=$N$8)*(M198:S198 &lt;= $N$9)*(TEXT(M198:S198,"yyyy-mm")=V199)*(M199:S199 = "▲")))</f>
        <v>0</v>
      </c>
      <c r="Y199" s="140" cm="1">
        <f t="array" ref="Y199">IF(V199=V198,0,SUMPRODUCT((M198:S198&gt;=$N$8)*(M198:S198 &lt;= $N$9)*(TEXT(M198:S198,"yyyy-mm")=V199)*(M199:S199 = "★")))</f>
        <v>0</v>
      </c>
      <c r="Z199" s="135"/>
      <c r="AA199" s="135" t="str">
        <f t="shared" ref="AA199:AA209" si="818">IF(AK199&gt;=0.285,"OK","NG")</f>
        <v>NG</v>
      </c>
      <c r="AB199" s="136"/>
      <c r="AC199" s="144"/>
      <c r="AD199" s="144"/>
      <c r="AE199" s="144"/>
      <c r="AF199" s="144"/>
      <c r="AG199" s="144"/>
      <c r="AH199" s="145"/>
      <c r="AI199" s="146"/>
      <c r="AJ199" s="68">
        <f t="shared" ref="AJ199" si="819">COUNTIF(AC199:AI199,"●")</f>
        <v>0</v>
      </c>
      <c r="AK199" s="70">
        <f t="shared" ref="AK199:AK209" si="820">IF(COUNTA(AC199:AI199)=0,-1,IF(OR(COUNTIF(AC199:AI199,"▲")&gt;6,AND(AC198&lt;$N$9,$N$9&lt;AI198)),0.285,IF(AJ198+AJ199=0,0,AJ199/(AJ199+AJ198))))</f>
        <v>-1</v>
      </c>
      <c r="AL199" s="68" t="str">
        <f t="shared" ref="AL199" si="821">TEXT(AI198,"YYYY-MM")</f>
        <v>2028-10</v>
      </c>
      <c r="AM199" s="69" cm="1">
        <f t="array" ref="AM199">IF(AL199=AL198,0,SUMPRODUCT((AC198:AI198&gt;=$N$8)*(AC198:AI198 &lt;= $N$9)*(TEXT(AC198:AI198,"yyyy-mm")=AL199)*(AC199:AI199 = "●")))</f>
        <v>0</v>
      </c>
      <c r="AN199" s="69" cm="1">
        <f t="array" ref="AN199">IF(AL199=AL198,0,SUMPRODUCT((AC198:AI198&gt;=$N$8)*(AC198:AI198 &lt;= $N$9)*(TEXT(AC198:AI198,"yyyy-mm")=AL199)*(AC199:AI199 = "▲")))</f>
        <v>0</v>
      </c>
      <c r="AO199" s="69" cm="1">
        <f t="array" ref="AO199">IF(AL199=AL198,0,SUMPRODUCT((AC198:AI198&gt;=$N$8)*(AC198:AI198 &lt;= $N$9)*(TEXT(AC198:AI198,"yyyy-mm")=AL199)*(AC199:AI199 = "★")))</f>
        <v>0</v>
      </c>
      <c r="AP199" s="65"/>
      <c r="AQ199" s="7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3"/>
    </row>
    <row r="200" spans="9:55" s="8" customFormat="1" ht="20.25" customHeight="1" x14ac:dyDescent="0.45">
      <c r="I200" s="3"/>
      <c r="J200" s="86"/>
      <c r="K200" s="135"/>
      <c r="L200" s="132">
        <v>137</v>
      </c>
      <c r="M200" s="141">
        <f>S198+1</f>
        <v>46902</v>
      </c>
      <c r="N200" s="141">
        <f t="shared" ref="N200:S200" si="822">M200+1</f>
        <v>46903</v>
      </c>
      <c r="O200" s="141">
        <f t="shared" si="822"/>
        <v>46904</v>
      </c>
      <c r="P200" s="141">
        <f t="shared" si="822"/>
        <v>46905</v>
      </c>
      <c r="Q200" s="141">
        <f t="shared" si="822"/>
        <v>46906</v>
      </c>
      <c r="R200" s="142">
        <f t="shared" si="822"/>
        <v>46907</v>
      </c>
      <c r="S200" s="143">
        <f t="shared" si="822"/>
        <v>46908</v>
      </c>
      <c r="T200" s="135">
        <f t="shared" ref="T200" si="823">COUNTIF(M201:S201,"★")</f>
        <v>0</v>
      </c>
      <c r="U200" s="135"/>
      <c r="V200" s="135" t="str">
        <f t="shared" ref="V200" si="824">TEXT(M200,"YYYY-MM")</f>
        <v>2028-05</v>
      </c>
      <c r="W200" s="140" cm="1">
        <f t="array" ref="W200">SUMPRODUCT((M200:S200&gt;=$N$8)*(M200:S200 &lt;= $N$9)*(TEXT(M200:S200,"yyyy-mm")=V200)*(M201:S201 = "●"))</f>
        <v>0</v>
      </c>
      <c r="X200" s="140" cm="1">
        <f t="array" ref="X200">SUMPRODUCT((R200:S200&gt;=$N$8)*(R200:S200 &lt;= $N$9)*(TEXT(R200:S200,"yyyy-mm")=V200)*(R201:S201 = "▲"))</f>
        <v>0</v>
      </c>
      <c r="Y200" s="140" cm="1">
        <f t="array" ref="Y200">SUMPRODUCT((M200:S200&gt;=$N$8)*(M200:S200 &lt;= $N$9)*(TEXT(M200:S200,"yyyy-mm")=V200)*(M201:S201 = "★"))</f>
        <v>0</v>
      </c>
      <c r="Z200" s="135"/>
      <c r="AA200" s="135"/>
      <c r="AB200" s="132">
        <v>158</v>
      </c>
      <c r="AC200" s="141">
        <f>AI198+1</f>
        <v>47049</v>
      </c>
      <c r="AD200" s="141">
        <f t="shared" ref="AD200:AI200" si="825">AC200+1</f>
        <v>47050</v>
      </c>
      <c r="AE200" s="141">
        <f t="shared" si="825"/>
        <v>47051</v>
      </c>
      <c r="AF200" s="141">
        <f t="shared" si="825"/>
        <v>47052</v>
      </c>
      <c r="AG200" s="141">
        <f t="shared" si="825"/>
        <v>47053</v>
      </c>
      <c r="AH200" s="142">
        <f t="shared" si="825"/>
        <v>47054</v>
      </c>
      <c r="AI200" s="143">
        <f t="shared" si="825"/>
        <v>47055</v>
      </c>
      <c r="AJ200" s="68">
        <f t="shared" ref="AJ200" si="826">COUNTIF(AC201:AI201,"★")</f>
        <v>0</v>
      </c>
      <c r="AK200" s="68"/>
      <c r="AL200" s="68" t="str">
        <f t="shared" ref="AL200" si="827">TEXT(AC200,"YYYY-MM")</f>
        <v>2028-10</v>
      </c>
      <c r="AM200" s="69" cm="1">
        <f t="array" ref="AM200">SUMPRODUCT((AC200:AI200&gt;=$N$8)*(AC200:AI200 &lt;= $N$9)*(TEXT(AC200:AI200,"yyyy-mm")=AL200)*(AC201:AI201 = "●"))</f>
        <v>0</v>
      </c>
      <c r="AN200" s="69" cm="1">
        <f t="array" ref="AN200">SUMPRODUCT((AH200:AI200&gt;=$N$8)*(AH200:AI200 &lt;= $N$9)*(TEXT(AH200:AI200,"yyyy-mm")=AL200)*(AH201:AI201 = "▲"))</f>
        <v>0</v>
      </c>
      <c r="AO200" s="69" cm="1">
        <f t="array" ref="AO200">SUMPRODUCT((AC200:AI200&gt;=$N$8)*(AC200:AI200 &lt;= $N$9)*(TEXT(AC200:AI200,"yyyy-mm")=AL200)*(AC201:AI201 = "★"))</f>
        <v>0</v>
      </c>
      <c r="AP200" s="68"/>
      <c r="AQ200" s="19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3"/>
    </row>
    <row r="201" spans="9:55" s="8" customFormat="1" ht="20.25" customHeight="1" thickBot="1" x14ac:dyDescent="0.5">
      <c r="I201" s="3"/>
      <c r="J201" s="86"/>
      <c r="K201" s="135" t="str">
        <f t="shared" ref="K201:K211" si="828">IF(U201&gt;=0.285,"OK","NG")</f>
        <v>NG</v>
      </c>
      <c r="L201" s="136"/>
      <c r="M201" s="144"/>
      <c r="N201" s="144"/>
      <c r="O201" s="144"/>
      <c r="P201" s="144"/>
      <c r="Q201" s="144"/>
      <c r="R201" s="145"/>
      <c r="S201" s="146"/>
      <c r="T201" s="135">
        <f t="shared" ref="T201" si="829">COUNTIF(M201:S201,"●")</f>
        <v>0</v>
      </c>
      <c r="U201" s="147">
        <f t="shared" ref="U201:U211" si="830">IF(COUNTA(M201:S201)=0,-1,IF(OR(COUNTIF(M201:S201,"▲")&gt;6,AND(M200&lt;$N$9,$N$9&lt;S200)),0.285,IF(T200+T201=0,0,T201/(T201+T200))))</f>
        <v>-1</v>
      </c>
      <c r="V201" s="135" t="str">
        <f t="shared" ref="V201" si="831">TEXT(S200,"YYYY-MM")</f>
        <v>2028-06</v>
      </c>
      <c r="W201" s="140" cm="1">
        <f t="array" ref="W201">IF(V201=V200,0,SUMPRODUCT((M200:S200&gt;=$N$8)*(M200:S200 &lt;= $N$9)*(TEXT(M200:S200,"yyyy-mm")=V201)*(M201:S201 = "●")))</f>
        <v>0</v>
      </c>
      <c r="X201" s="140" cm="1">
        <f t="array" ref="X201">IF(V201=V200,0,SUMPRODUCT((M200:S200&gt;=$N$8)*(M200:S200 &lt;= $N$9)*(TEXT(M200:S200,"yyyy-mm")=V201)*(M201:S201 = "▲")))</f>
        <v>0</v>
      </c>
      <c r="Y201" s="140" cm="1">
        <f t="array" ref="Y201">IF(V201=V200,0,SUMPRODUCT((M200:S200&gt;=$N$8)*(M200:S200 &lt;= $N$9)*(TEXT(M200:S200,"yyyy-mm")=V201)*(M201:S201 = "★")))</f>
        <v>0</v>
      </c>
      <c r="Z201" s="135"/>
      <c r="AA201" s="135" t="str">
        <f t="shared" ref="AA201:AA211" si="832">IF(AK201&gt;=0.285,"OK","NG")</f>
        <v>NG</v>
      </c>
      <c r="AB201" s="136"/>
      <c r="AC201" s="144"/>
      <c r="AD201" s="144"/>
      <c r="AE201" s="144"/>
      <c r="AF201" s="144"/>
      <c r="AG201" s="144"/>
      <c r="AH201" s="145"/>
      <c r="AI201" s="146"/>
      <c r="AJ201" s="68">
        <f t="shared" ref="AJ201" si="833">COUNTIF(AC201:AI201,"●")</f>
        <v>0</v>
      </c>
      <c r="AK201" s="70">
        <f t="shared" ref="AK201:AK211" si="834">IF(COUNTA(AC201:AI201)=0,-1,IF(OR(COUNTIF(AC201:AI201,"▲")&gt;6,AND(AC200&lt;$N$9,$N$9&lt;AI200)),0.285,IF(AJ200+AJ201=0,0,AJ201/(AJ201+AJ200))))</f>
        <v>-1</v>
      </c>
      <c r="AL201" s="68" t="str">
        <f t="shared" ref="AL201" si="835">TEXT(AI200,"YYYY-MM")</f>
        <v>2028-10</v>
      </c>
      <c r="AM201" s="69" cm="1">
        <f t="array" ref="AM201">IF(AL201=AL200,0,SUMPRODUCT((AC200:AI200&gt;=$N$8)*(AC200:AI200 &lt;= $N$9)*(TEXT(AC200:AI200,"yyyy-mm")=AL201)*(AC201:AI201 = "●")))</f>
        <v>0</v>
      </c>
      <c r="AN201" s="69" cm="1">
        <f t="array" ref="AN201">IF(AL201=AL200,0,SUMPRODUCT((AC200:AI200&gt;=$N$8)*(AC200:AI200 &lt;= $N$9)*(TEXT(AC200:AI200,"yyyy-mm")=AL201)*(AC201:AI201 = "▲")))</f>
        <v>0</v>
      </c>
      <c r="AO201" s="69" cm="1">
        <f t="array" ref="AO201">IF(AL201=AL200,0,SUMPRODUCT((AC200:AI200&gt;=$N$8)*(AC200:AI200 &lt;= $N$9)*(TEXT(AC200:AI200,"yyyy-mm")=AL201)*(AC201:AI201 = "★")))</f>
        <v>0</v>
      </c>
      <c r="AP201" s="68"/>
      <c r="AQ201" s="19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3"/>
    </row>
    <row r="202" spans="9:55" s="8" customFormat="1" x14ac:dyDescent="0.45">
      <c r="I202" s="3"/>
      <c r="J202" s="7"/>
      <c r="K202" s="9"/>
      <c r="L202" s="4"/>
      <c r="M202" s="4"/>
      <c r="N202" s="4"/>
      <c r="O202" s="4"/>
      <c r="P202" s="4"/>
      <c r="Q202" s="4"/>
      <c r="R202" s="4"/>
      <c r="S202" s="4"/>
      <c r="T202" s="7"/>
      <c r="U202" s="16">
        <f>IFERROR(AVERAGEIF(U160:U201,"&gt;-1"),0)</f>
        <v>0</v>
      </c>
      <c r="V202" s="7"/>
      <c r="W202" s="6"/>
      <c r="X202" s="6"/>
      <c r="Y202" s="6"/>
      <c r="Z202" s="7"/>
      <c r="AA202" s="10"/>
      <c r="AB202" s="4"/>
      <c r="AC202" s="4"/>
      <c r="AD202" s="4"/>
      <c r="AE202" s="4"/>
      <c r="AF202" s="4"/>
      <c r="AG202" s="4"/>
      <c r="AH202" s="4"/>
      <c r="AI202" s="4"/>
      <c r="AJ202" s="7"/>
      <c r="AK202" s="16">
        <f>IFERROR(AVERAGEIF(AK160:AK201,"&gt;-1"),0)</f>
        <v>0</v>
      </c>
      <c r="AL202" s="7"/>
      <c r="AM202" s="6"/>
      <c r="AN202" s="6"/>
      <c r="AO202" s="6"/>
      <c r="AP202" s="19"/>
      <c r="AQ202" s="19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3"/>
    </row>
    <row r="203" spans="9:55" s="8" customFormat="1" x14ac:dyDescent="0.45">
      <c r="I203" s="3"/>
      <c r="J203" s="7"/>
      <c r="K203" s="9"/>
      <c r="L203" s="4"/>
      <c r="M203" s="4"/>
      <c r="N203" s="4"/>
      <c r="O203" s="4"/>
      <c r="P203" s="4"/>
      <c r="Q203" s="4"/>
      <c r="R203" s="4"/>
      <c r="S203" s="4"/>
      <c r="T203" s="7"/>
      <c r="U203" s="7"/>
      <c r="V203" s="7"/>
      <c r="W203" s="6"/>
      <c r="X203" s="6"/>
      <c r="Y203" s="6"/>
      <c r="Z203" s="7"/>
      <c r="AA203" s="10"/>
      <c r="AB203" s="4"/>
      <c r="AC203" s="4"/>
      <c r="AD203" s="4"/>
      <c r="AE203" s="4"/>
      <c r="AF203" s="4"/>
      <c r="AG203" s="4"/>
      <c r="AH203" s="4"/>
      <c r="AI203" s="4"/>
      <c r="AJ203" s="7"/>
      <c r="AK203" s="7"/>
      <c r="AL203" s="7"/>
      <c r="AM203" s="6"/>
      <c r="AN203" s="6"/>
      <c r="AO203" s="6"/>
      <c r="AP203" s="19"/>
      <c r="AQ203" s="19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3"/>
    </row>
    <row r="204" spans="9:55" s="8" customFormat="1" x14ac:dyDescent="0.45">
      <c r="I204" s="3"/>
      <c r="J204" s="3"/>
      <c r="K204" s="2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22"/>
      <c r="X204" s="22"/>
      <c r="Y204" s="22"/>
      <c r="Z204" s="3"/>
      <c r="AA204" s="21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6"/>
      <c r="AN204" s="6"/>
      <c r="AO204" s="6"/>
      <c r="AP204" s="19"/>
      <c r="AQ204" s="19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3"/>
    </row>
    <row r="205" spans="9:55" s="8" customFormat="1" x14ac:dyDescent="0.45">
      <c r="I205" s="3"/>
      <c r="J205" s="3"/>
      <c r="K205" s="2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22"/>
      <c r="X205" s="22"/>
      <c r="Y205" s="22"/>
      <c r="Z205" s="3"/>
      <c r="AA205" s="21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6"/>
      <c r="AN205" s="6"/>
      <c r="AO205" s="6"/>
      <c r="AP205" s="19"/>
      <c r="AQ205" s="19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3"/>
    </row>
    <row r="206" spans="9:55" s="8" customFormat="1" x14ac:dyDescent="0.45">
      <c r="I206" s="3"/>
      <c r="J206" s="3"/>
      <c r="K206" s="2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22"/>
      <c r="X206" s="22"/>
      <c r="Y206" s="22"/>
      <c r="Z206" s="3"/>
      <c r="AA206" s="21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6"/>
      <c r="AN206" s="6"/>
      <c r="AO206" s="6"/>
      <c r="AP206" s="19"/>
      <c r="AQ206" s="19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3"/>
    </row>
    <row r="207" spans="9:55" s="8" customFormat="1" x14ac:dyDescent="0.45">
      <c r="I207" s="3"/>
      <c r="J207" s="3"/>
      <c r="K207" s="2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22"/>
      <c r="X207" s="22"/>
      <c r="Y207" s="22"/>
      <c r="Z207" s="3"/>
      <c r="AA207" s="21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20"/>
      <c r="AN207" s="6"/>
      <c r="AO207" s="6"/>
      <c r="AP207" s="19"/>
      <c r="AQ207" s="19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3"/>
    </row>
    <row r="208" spans="9:55" s="8" customFormat="1" x14ac:dyDescent="0.45">
      <c r="I208" s="3"/>
      <c r="J208" s="3"/>
      <c r="K208" s="2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22"/>
      <c r="X208" s="22"/>
      <c r="Y208" s="22"/>
      <c r="Z208" s="3"/>
      <c r="AA208" s="21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20"/>
      <c r="AN208" s="20"/>
      <c r="AO208" s="20"/>
      <c r="AP208" s="19"/>
      <c r="AQ208" s="19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3"/>
    </row>
    <row r="209" spans="9:55" s="8" customFormat="1" x14ac:dyDescent="0.45">
      <c r="I209" s="3"/>
      <c r="J209" s="3"/>
      <c r="K209" s="2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22"/>
      <c r="X209" s="22"/>
      <c r="Y209" s="22"/>
      <c r="Z209" s="3"/>
      <c r="AA209" s="21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20"/>
      <c r="AN209" s="20"/>
      <c r="AO209" s="20"/>
      <c r="AP209" s="19"/>
      <c r="AQ209" s="19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3"/>
    </row>
    <row r="210" spans="9:55" s="8" customFormat="1" x14ac:dyDescent="0.45">
      <c r="I210" s="3"/>
      <c r="J210" s="3"/>
      <c r="K210" s="2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22"/>
      <c r="X210" s="22"/>
      <c r="Y210" s="22"/>
      <c r="Z210" s="3"/>
      <c r="AA210" s="21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20"/>
      <c r="AN210" s="20"/>
      <c r="AO210" s="20"/>
      <c r="AP210" s="19"/>
      <c r="AQ210" s="19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3"/>
    </row>
    <row r="211" spans="9:55" s="8" customFormat="1" x14ac:dyDescent="0.45">
      <c r="I211" s="3"/>
      <c r="J211" s="3"/>
      <c r="K211" s="2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22"/>
      <c r="X211" s="22"/>
      <c r="Y211" s="22"/>
      <c r="Z211" s="3"/>
      <c r="AA211" s="21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20"/>
      <c r="AN211" s="20"/>
      <c r="AO211" s="20"/>
      <c r="AP211" s="19"/>
      <c r="AQ211" s="19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3"/>
    </row>
    <row r="212" spans="9:55" s="8" customFormat="1" x14ac:dyDescent="0.45">
      <c r="I212" s="3"/>
      <c r="J212" s="3"/>
      <c r="K212" s="2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22"/>
      <c r="X212" s="22"/>
      <c r="Y212" s="22"/>
      <c r="Z212" s="3"/>
      <c r="AA212" s="21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20"/>
      <c r="AN212" s="20"/>
      <c r="AO212" s="20"/>
      <c r="AP212" s="19"/>
      <c r="AQ212" s="19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3"/>
    </row>
    <row r="213" spans="9:55" s="8" customFormat="1" x14ac:dyDescent="0.45">
      <c r="I213" s="3"/>
      <c r="J213" s="3"/>
      <c r="K213" s="2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22"/>
      <c r="X213" s="22"/>
      <c r="Y213" s="22"/>
      <c r="Z213" s="3"/>
      <c r="AA213" s="21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20"/>
      <c r="AN213" s="20"/>
      <c r="AO213" s="20"/>
      <c r="AP213" s="19"/>
      <c r="AQ213" s="19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3"/>
    </row>
    <row r="214" spans="9:55" s="8" customFormat="1" x14ac:dyDescent="0.45">
      <c r="I214" s="3"/>
      <c r="J214" s="3"/>
      <c r="K214" s="2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22"/>
      <c r="X214" s="22"/>
      <c r="Y214" s="22"/>
      <c r="Z214" s="3"/>
      <c r="AA214" s="21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20"/>
      <c r="AN214" s="20"/>
      <c r="AO214" s="20"/>
      <c r="AP214" s="19"/>
      <c r="AQ214" s="19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3"/>
    </row>
    <row r="215" spans="9:55" s="8" customFormat="1" x14ac:dyDescent="0.45">
      <c r="I215" s="3"/>
      <c r="J215" s="3"/>
      <c r="K215" s="2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22"/>
      <c r="X215" s="22"/>
      <c r="Y215" s="22"/>
      <c r="Z215" s="3"/>
      <c r="AA215" s="21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20"/>
      <c r="AN215" s="20"/>
      <c r="AO215" s="20"/>
      <c r="AP215" s="19"/>
      <c r="AQ215" s="19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3"/>
    </row>
    <row r="216" spans="9:55" s="8" customFormat="1" x14ac:dyDescent="0.45">
      <c r="I216" s="3"/>
      <c r="J216" s="3"/>
      <c r="K216" s="2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22"/>
      <c r="X216" s="22"/>
      <c r="Y216" s="22"/>
      <c r="Z216" s="3"/>
      <c r="AA216" s="21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20"/>
      <c r="AN216" s="20"/>
      <c r="AO216" s="20"/>
      <c r="AP216" s="19"/>
      <c r="AQ216" s="19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3"/>
    </row>
    <row r="217" spans="9:55" s="8" customFormat="1" x14ac:dyDescent="0.45">
      <c r="I217" s="3"/>
      <c r="J217" s="3"/>
      <c r="K217" s="2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22"/>
      <c r="X217" s="22"/>
      <c r="Y217" s="22"/>
      <c r="Z217" s="3"/>
      <c r="AA217" s="21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20"/>
      <c r="AN217" s="20"/>
      <c r="AO217" s="20"/>
      <c r="AP217" s="19"/>
      <c r="AQ217" s="19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3"/>
    </row>
    <row r="218" spans="9:55" s="8" customFormat="1" x14ac:dyDescent="0.45">
      <c r="I218" s="3"/>
      <c r="J218" s="3"/>
      <c r="K218" s="2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22"/>
      <c r="X218" s="22"/>
      <c r="Y218" s="22"/>
      <c r="Z218" s="3"/>
      <c r="AA218" s="21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20"/>
      <c r="AN218" s="20"/>
      <c r="AO218" s="20"/>
      <c r="AP218" s="19"/>
      <c r="AQ218" s="19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3"/>
    </row>
    <row r="219" spans="9:55" s="8" customFormat="1" x14ac:dyDescent="0.45">
      <c r="I219" s="3"/>
      <c r="J219" s="3"/>
      <c r="K219" s="2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22"/>
      <c r="X219" s="22"/>
      <c r="Y219" s="22"/>
      <c r="Z219" s="3"/>
      <c r="AA219" s="21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20"/>
      <c r="AN219" s="20"/>
      <c r="AO219" s="20"/>
      <c r="AP219" s="19"/>
      <c r="AQ219" s="19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3"/>
    </row>
    <row r="220" spans="9:55" s="8" customFormat="1" x14ac:dyDescent="0.45">
      <c r="I220" s="3"/>
      <c r="J220" s="3"/>
      <c r="K220" s="2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22"/>
      <c r="X220" s="22"/>
      <c r="Y220" s="22"/>
      <c r="Z220" s="3"/>
      <c r="AA220" s="21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20"/>
      <c r="AN220" s="20"/>
      <c r="AO220" s="20"/>
      <c r="AP220" s="19"/>
      <c r="AQ220" s="19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3"/>
    </row>
    <row r="221" spans="9:55" s="8" customFormat="1" x14ac:dyDescent="0.45">
      <c r="I221" s="3"/>
      <c r="J221" s="3"/>
      <c r="K221" s="2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22"/>
      <c r="X221" s="22"/>
      <c r="Y221" s="22"/>
      <c r="Z221" s="3"/>
      <c r="AA221" s="21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20"/>
      <c r="AN221" s="20"/>
      <c r="AO221" s="20"/>
      <c r="AP221" s="19"/>
      <c r="AQ221" s="19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3"/>
    </row>
    <row r="222" spans="9:55" s="8" customFormat="1" x14ac:dyDescent="0.45">
      <c r="I222" s="3"/>
      <c r="J222" s="3"/>
      <c r="K222" s="2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22"/>
      <c r="X222" s="22"/>
      <c r="Y222" s="22"/>
      <c r="Z222" s="3"/>
      <c r="AA222" s="21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20"/>
      <c r="AN222" s="20"/>
      <c r="AO222" s="20"/>
      <c r="AP222" s="19"/>
      <c r="AQ222" s="19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3"/>
    </row>
    <row r="223" spans="9:55" s="8" customFormat="1" x14ac:dyDescent="0.45">
      <c r="I223" s="3"/>
      <c r="J223" s="3"/>
      <c r="K223" s="2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22"/>
      <c r="X223" s="22"/>
      <c r="Y223" s="22"/>
      <c r="Z223" s="3"/>
      <c r="AA223" s="21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20"/>
      <c r="AN223" s="20"/>
      <c r="AO223" s="20"/>
      <c r="AP223" s="19"/>
      <c r="AQ223" s="19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3"/>
    </row>
    <row r="224" spans="9:55" s="8" customFormat="1" x14ac:dyDescent="0.45">
      <c r="I224" s="3"/>
      <c r="J224" s="3"/>
      <c r="K224" s="2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22"/>
      <c r="X224" s="22"/>
      <c r="Y224" s="22"/>
      <c r="Z224" s="3"/>
      <c r="AA224" s="21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20"/>
      <c r="AN224" s="20"/>
      <c r="AO224" s="20"/>
      <c r="AP224" s="19"/>
      <c r="AQ224" s="19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3"/>
    </row>
    <row r="225" spans="9:55" s="8" customFormat="1" x14ac:dyDescent="0.45">
      <c r="I225" s="3"/>
      <c r="J225" s="3"/>
      <c r="K225" s="2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22"/>
      <c r="X225" s="22"/>
      <c r="Y225" s="22"/>
      <c r="Z225" s="3"/>
      <c r="AA225" s="21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20"/>
      <c r="AN225" s="20"/>
      <c r="AO225" s="20"/>
      <c r="AP225" s="19"/>
      <c r="AQ225" s="19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3"/>
    </row>
    <row r="226" spans="9:55" s="8" customFormat="1" x14ac:dyDescent="0.45">
      <c r="I226" s="3"/>
      <c r="J226" s="3"/>
      <c r="K226" s="2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22"/>
      <c r="X226" s="22"/>
      <c r="Y226" s="22"/>
      <c r="Z226" s="3"/>
      <c r="AA226" s="21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20"/>
      <c r="AN226" s="20"/>
      <c r="AO226" s="20"/>
      <c r="AP226" s="19"/>
      <c r="AQ226" s="19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3"/>
    </row>
    <row r="227" spans="9:55" s="8" customFormat="1" x14ac:dyDescent="0.45">
      <c r="I227" s="3"/>
      <c r="J227" s="3"/>
      <c r="K227" s="2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22"/>
      <c r="X227" s="22"/>
      <c r="Y227" s="22"/>
      <c r="Z227" s="3"/>
      <c r="AA227" s="21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20"/>
      <c r="AN227" s="20"/>
      <c r="AO227" s="20"/>
      <c r="AP227" s="19"/>
      <c r="AQ227" s="19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3"/>
    </row>
    <row r="228" spans="9:55" s="8" customFormat="1" x14ac:dyDescent="0.45">
      <c r="I228" s="3"/>
      <c r="J228" s="3"/>
      <c r="K228" s="2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22"/>
      <c r="X228" s="22"/>
      <c r="Y228" s="22"/>
      <c r="Z228" s="3"/>
      <c r="AA228" s="21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20"/>
      <c r="AN228" s="20"/>
      <c r="AO228" s="20"/>
      <c r="AP228" s="19"/>
      <c r="AQ228" s="19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3"/>
    </row>
    <row r="229" spans="9:55" s="8" customFormat="1" x14ac:dyDescent="0.45">
      <c r="I229" s="3"/>
      <c r="J229" s="3"/>
      <c r="K229" s="2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22"/>
      <c r="X229" s="22"/>
      <c r="Y229" s="22"/>
      <c r="Z229" s="3"/>
      <c r="AA229" s="21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20"/>
      <c r="AN229" s="20"/>
      <c r="AO229" s="20"/>
      <c r="AP229" s="19"/>
      <c r="AQ229" s="19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3"/>
    </row>
    <row r="230" spans="9:55" s="8" customFormat="1" x14ac:dyDescent="0.45">
      <c r="I230" s="3"/>
      <c r="J230" s="3"/>
      <c r="K230" s="2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22"/>
      <c r="X230" s="22"/>
      <c r="Y230" s="22"/>
      <c r="Z230" s="3"/>
      <c r="AA230" s="21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20"/>
      <c r="AN230" s="20"/>
      <c r="AO230" s="20"/>
      <c r="AP230" s="19"/>
      <c r="AQ230" s="19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3"/>
    </row>
    <row r="231" spans="9:55" s="8" customFormat="1" x14ac:dyDescent="0.45">
      <c r="I231" s="3"/>
      <c r="J231" s="3"/>
      <c r="K231" s="2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22"/>
      <c r="X231" s="22"/>
      <c r="Y231" s="22"/>
      <c r="Z231" s="3"/>
      <c r="AA231" s="21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20"/>
      <c r="AN231" s="20"/>
      <c r="AO231" s="20"/>
      <c r="AP231" s="19"/>
      <c r="AQ231" s="19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3"/>
    </row>
    <row r="232" spans="9:55" s="8" customFormat="1" x14ac:dyDescent="0.45">
      <c r="I232" s="3"/>
      <c r="J232" s="3"/>
      <c r="K232" s="2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22"/>
      <c r="X232" s="22"/>
      <c r="Y232" s="22"/>
      <c r="Z232" s="3"/>
      <c r="AA232" s="21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20"/>
      <c r="AN232" s="20"/>
      <c r="AO232" s="20"/>
      <c r="AP232" s="19"/>
      <c r="AQ232" s="19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3"/>
    </row>
    <row r="233" spans="9:55" s="8" customFormat="1" x14ac:dyDescent="0.45">
      <c r="I233" s="3"/>
      <c r="J233" s="3"/>
      <c r="K233" s="2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22"/>
      <c r="X233" s="22"/>
      <c r="Y233" s="22"/>
      <c r="Z233" s="3"/>
      <c r="AA233" s="21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20"/>
      <c r="AN233" s="20"/>
      <c r="AO233" s="20"/>
      <c r="AP233" s="19"/>
      <c r="AQ233" s="19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3"/>
    </row>
    <row r="234" spans="9:55" s="8" customFormat="1" x14ac:dyDescent="0.45">
      <c r="I234" s="3"/>
      <c r="J234" s="3"/>
      <c r="K234" s="2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22"/>
      <c r="X234" s="22"/>
      <c r="Y234" s="22"/>
      <c r="Z234" s="3"/>
      <c r="AA234" s="21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20"/>
      <c r="AN234" s="20"/>
      <c r="AO234" s="20"/>
      <c r="AP234" s="19"/>
      <c r="AQ234" s="19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3"/>
    </row>
    <row r="235" spans="9:55" s="8" customFormat="1" x14ac:dyDescent="0.45">
      <c r="I235" s="3"/>
      <c r="J235" s="3"/>
      <c r="K235" s="2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22"/>
      <c r="X235" s="22"/>
      <c r="Y235" s="22"/>
      <c r="Z235" s="3"/>
      <c r="AA235" s="21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20"/>
      <c r="AN235" s="20"/>
      <c r="AO235" s="20"/>
      <c r="AP235" s="19"/>
      <c r="AQ235" s="19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3"/>
    </row>
    <row r="236" spans="9:55" s="8" customFormat="1" x14ac:dyDescent="0.45">
      <c r="I236" s="3"/>
      <c r="J236" s="3"/>
      <c r="K236" s="2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22"/>
      <c r="X236" s="22"/>
      <c r="Y236" s="22"/>
      <c r="Z236" s="3"/>
      <c r="AA236" s="21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20"/>
      <c r="AN236" s="20"/>
      <c r="AO236" s="20"/>
      <c r="AP236" s="19"/>
      <c r="AQ236" s="19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3"/>
    </row>
    <row r="237" spans="9:55" s="8" customFormat="1" x14ac:dyDescent="0.45">
      <c r="I237" s="3"/>
      <c r="J237" s="3"/>
      <c r="K237" s="2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22"/>
      <c r="X237" s="22"/>
      <c r="Y237" s="22"/>
      <c r="Z237" s="3"/>
      <c r="AA237" s="21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20"/>
      <c r="AN237" s="20"/>
      <c r="AO237" s="20"/>
      <c r="AP237" s="19"/>
      <c r="AQ237" s="19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3"/>
    </row>
    <row r="238" spans="9:55" s="8" customFormat="1" x14ac:dyDescent="0.45">
      <c r="I238" s="3"/>
      <c r="J238" s="3"/>
      <c r="K238" s="2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22"/>
      <c r="X238" s="22"/>
      <c r="Y238" s="22"/>
      <c r="Z238" s="3"/>
      <c r="AA238" s="21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20"/>
      <c r="AN238" s="20"/>
      <c r="AO238" s="20"/>
      <c r="AP238" s="19"/>
      <c r="AQ238" s="19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3"/>
    </row>
    <row r="239" spans="9:55" s="8" customFormat="1" x14ac:dyDescent="0.45">
      <c r="I239" s="3"/>
      <c r="J239" s="3"/>
      <c r="K239" s="2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22"/>
      <c r="X239" s="22"/>
      <c r="Y239" s="22"/>
      <c r="Z239" s="3"/>
      <c r="AA239" s="21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20"/>
      <c r="AN239" s="20"/>
      <c r="AO239" s="20"/>
      <c r="AP239" s="19"/>
      <c r="AQ239" s="19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3"/>
    </row>
    <row r="240" spans="9:55" s="8" customFormat="1" x14ac:dyDescent="0.45">
      <c r="I240" s="3"/>
      <c r="J240" s="3"/>
      <c r="K240" s="2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22"/>
      <c r="X240" s="22"/>
      <c r="Y240" s="22"/>
      <c r="Z240" s="3"/>
      <c r="AA240" s="21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20"/>
      <c r="AN240" s="20"/>
      <c r="AO240" s="20"/>
      <c r="AP240" s="7"/>
      <c r="AQ240" s="7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3"/>
    </row>
    <row r="241" spans="9:55" s="8" customFormat="1" x14ac:dyDescent="0.45">
      <c r="I241" s="4"/>
      <c r="J241" s="3"/>
      <c r="K241" s="2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22"/>
      <c r="X241" s="22"/>
      <c r="Y241" s="22"/>
      <c r="Z241" s="3"/>
      <c r="AA241" s="21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20"/>
      <c r="AN241" s="20"/>
      <c r="AO241" s="20"/>
      <c r="AP241" s="7"/>
      <c r="AQ241" s="7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3"/>
    </row>
    <row r="242" spans="9:55" s="8" customFormat="1" x14ac:dyDescent="0.45">
      <c r="I242" s="4"/>
      <c r="J242" s="3"/>
      <c r="K242" s="2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22"/>
      <c r="X242" s="22"/>
      <c r="Y242" s="22"/>
      <c r="Z242" s="3"/>
      <c r="AA242" s="21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20"/>
      <c r="AN242" s="20"/>
      <c r="AO242" s="20"/>
      <c r="AP242" s="7"/>
      <c r="AQ242" s="7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3"/>
    </row>
    <row r="243" spans="9:55" s="8" customFormat="1" x14ac:dyDescent="0.45">
      <c r="I243" s="4"/>
      <c r="J243" s="3"/>
      <c r="K243" s="2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22"/>
      <c r="X243" s="22"/>
      <c r="Y243" s="22"/>
      <c r="Z243" s="3"/>
      <c r="AA243" s="21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20"/>
      <c r="AN243" s="20"/>
      <c r="AO243" s="20"/>
      <c r="AP243" s="7"/>
      <c r="AQ243" s="7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3"/>
    </row>
    <row r="244" spans="9:55" s="8" customFormat="1" x14ac:dyDescent="0.45">
      <c r="I244" s="4"/>
      <c r="J244" s="3"/>
      <c r="K244" s="2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22"/>
      <c r="X244" s="22"/>
      <c r="Y244" s="22"/>
      <c r="Z244" s="3"/>
      <c r="AA244" s="21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20"/>
      <c r="AN244" s="20"/>
      <c r="AO244" s="20"/>
      <c r="AP244" s="7"/>
      <c r="AQ244" s="7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3"/>
    </row>
    <row r="245" spans="9:55" s="8" customFormat="1" x14ac:dyDescent="0.45">
      <c r="I245" s="4"/>
      <c r="J245" s="3"/>
      <c r="K245" s="2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22"/>
      <c r="X245" s="22"/>
      <c r="Y245" s="22"/>
      <c r="Z245" s="3"/>
      <c r="AA245" s="21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20"/>
      <c r="AN245" s="20"/>
      <c r="AO245" s="20"/>
      <c r="AP245" s="7"/>
      <c r="AQ245" s="7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3"/>
    </row>
    <row r="246" spans="9:55" s="7" customFormat="1" x14ac:dyDescent="0.45">
      <c r="J246" s="3"/>
      <c r="K246" s="2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22"/>
      <c r="X246" s="22"/>
      <c r="Y246" s="22"/>
      <c r="Z246" s="3"/>
      <c r="AA246" s="21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20"/>
      <c r="AN246" s="20"/>
      <c r="AO246" s="20"/>
      <c r="AR246" s="8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3"/>
    </row>
    <row r="247" spans="9:55" s="7" customFormat="1" x14ac:dyDescent="0.45">
      <c r="J247" s="3"/>
      <c r="K247" s="2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22"/>
      <c r="X247" s="22"/>
      <c r="Y247" s="22"/>
      <c r="Z247" s="3"/>
      <c r="AA247" s="21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20"/>
      <c r="AN247" s="20"/>
      <c r="AO247" s="20"/>
      <c r="AR247" s="8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3"/>
    </row>
    <row r="248" spans="9:55" s="7" customFormat="1" x14ac:dyDescent="0.45">
      <c r="J248" s="3"/>
      <c r="K248" s="2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22"/>
      <c r="X248" s="22"/>
      <c r="Y248" s="22"/>
      <c r="Z248" s="3"/>
      <c r="AA248" s="21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6"/>
      <c r="AN248" s="6"/>
      <c r="AO248" s="6"/>
      <c r="AR248" s="8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3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390" priority="17" operator="greaterThan">
      <formula>$N$9</formula>
    </cfRule>
  </conditionalFormatting>
  <conditionalFormatting sqref="M18:S18">
    <cfRule type="cellIs" dxfId="389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388" priority="20">
      <formula>M18&gt;$N$9</formula>
    </cfRule>
  </conditionalFormatting>
  <conditionalFormatting sqref="M58:S58">
    <cfRule type="cellIs" dxfId="387" priority="15" operator="lessThan">
      <formula>$N$8</formula>
    </cfRule>
  </conditionalFormatting>
  <conditionalFormatting sqref="M63:S63">
    <cfRule type="expression" dxfId="386" priority="16">
      <formula>M62&gt;$N$9</formula>
    </cfRule>
  </conditionalFormatting>
  <conditionalFormatting sqref="M109:S109">
    <cfRule type="cellIs" dxfId="385" priority="11" operator="lessThan">
      <formula>$N$8</formula>
    </cfRule>
  </conditionalFormatting>
  <conditionalFormatting sqref="M114:S114">
    <cfRule type="expression" dxfId="384" priority="12">
      <formula>M113&gt;$N$9</formula>
    </cfRule>
  </conditionalFormatting>
  <conditionalFormatting sqref="M160:S160">
    <cfRule type="cellIs" dxfId="383" priority="7" operator="lessThan">
      <formula>$N$8</formula>
    </cfRule>
  </conditionalFormatting>
  <conditionalFormatting sqref="M162:S162">
    <cfRule type="cellIs" dxfId="382" priority="6" operator="greaterThan">
      <formula>$N$9</formula>
    </cfRule>
  </conditionalFormatting>
  <conditionalFormatting sqref="M165:S165">
    <cfRule type="expression" dxfId="381" priority="8">
      <formula>M164&gt;$N$9</formula>
    </cfRule>
  </conditionalFormatting>
  <conditionalFormatting sqref="AA1 K3:K50 AA3:AA9 K53:K101 AA16:AA51 K105:K152 AA53:AA102 K156:K1048576 AA156:AA1048576 AA105:AA153">
    <cfRule type="containsText" dxfId="380" priority="1" operator="containsText" text="NG">
      <formula>NOT(ISERROR(SEARCH("NG",K1)))</formula>
    </cfRule>
    <cfRule type="containsText" dxfId="379" priority="2" operator="containsText" text="OK">
      <formula>NOT(ISERROR(SEARCH("OK",K1)))</formula>
    </cfRule>
  </conditionalFormatting>
  <conditionalFormatting sqref="AC18:AI18">
    <cfRule type="cellIs" dxfId="378" priority="18" operator="lessThan">
      <formula>$N$8</formula>
    </cfRule>
  </conditionalFormatting>
  <conditionalFormatting sqref="AC23:AI23">
    <cfRule type="expression" dxfId="377" priority="19">
      <formula>AC22&gt;$N$9</formula>
    </cfRule>
  </conditionalFormatting>
  <conditionalFormatting sqref="AC58:AI58">
    <cfRule type="cellIs" dxfId="376" priority="13" operator="lessThan">
      <formula>$N$8</formula>
    </cfRule>
  </conditionalFormatting>
  <conditionalFormatting sqref="AC63:AI63">
    <cfRule type="expression" dxfId="375" priority="14">
      <formula>AC62&gt;$N$9</formula>
    </cfRule>
  </conditionalFormatting>
  <conditionalFormatting sqref="AC109:AI109">
    <cfRule type="cellIs" dxfId="374" priority="9" operator="lessThan">
      <formula>$N$8</formula>
    </cfRule>
  </conditionalFormatting>
  <conditionalFormatting sqref="AC114:AI114">
    <cfRule type="expression" dxfId="373" priority="10">
      <formula>AC113&gt;$N$9</formula>
    </cfRule>
  </conditionalFormatting>
  <conditionalFormatting sqref="AC160:AI160">
    <cfRule type="cellIs" dxfId="372" priority="4" operator="lessThan">
      <formula>$N$8</formula>
    </cfRule>
  </conditionalFormatting>
  <conditionalFormatting sqref="AC162:AI162">
    <cfRule type="cellIs" dxfId="371" priority="3" operator="greaterThan">
      <formula>$N$9</formula>
    </cfRule>
  </conditionalFormatting>
  <conditionalFormatting sqref="AC165:AI165">
    <cfRule type="expression" dxfId="370" priority="5">
      <formula>AC164&gt;$N$9</formula>
    </cfRule>
  </conditionalFormatting>
  <conditionalFormatting sqref="M19:S19">
    <cfRule type="expression" dxfId="369" priority="22">
      <formula>M$18&lt;$N$8</formula>
    </cfRule>
  </conditionalFormatting>
  <conditionalFormatting sqref="AC19:AI19 M59:S59 AC59:AI59 M110:S110 AC110:AI110 M161:S161 AC161:AI161">
    <cfRule type="expression" dxfId="368" priority="23">
      <formula>M$18&gt;$N$9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F9B7EF6-D759-4721-9D75-9877B48EAD04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9A034-4E58-4CD7-B193-8856622C08DC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4" hidden="1" customWidth="1"/>
    <col min="2" max="2" width="5.875" style="4" hidden="1" customWidth="1"/>
    <col min="3" max="4" width="12.75" style="4" hidden="1" customWidth="1"/>
    <col min="5" max="5" width="10.125" style="4" hidden="1" customWidth="1"/>
    <col min="6" max="7" width="9" style="4" hidden="1" customWidth="1"/>
    <col min="8" max="8" width="9.125" style="4" hidden="1" customWidth="1"/>
    <col min="9" max="9" width="9.5" style="4" hidden="1" customWidth="1"/>
    <col min="10" max="10" width="1.25" style="7" customWidth="1"/>
    <col min="11" max="11" width="5.625" style="9" customWidth="1"/>
    <col min="12" max="19" width="6" style="4" customWidth="1"/>
    <col min="20" max="20" width="3.625" style="7" hidden="1" customWidth="1"/>
    <col min="21" max="21" width="9.625" style="7" hidden="1" customWidth="1"/>
    <col min="22" max="22" width="9.375" style="7" hidden="1" customWidth="1"/>
    <col min="23" max="23" width="3.625" style="6" hidden="1" customWidth="1"/>
    <col min="24" max="25" width="3.875" style="6" hidden="1" customWidth="1"/>
    <col min="26" max="26" width="4.5" style="7" customWidth="1"/>
    <col min="27" max="27" width="5.75" style="10" customWidth="1"/>
    <col min="28" max="35" width="6" style="4" customWidth="1"/>
    <col min="36" max="36" width="3.625" style="7" hidden="1" customWidth="1"/>
    <col min="37" max="38" width="9.375" style="7" hidden="1" customWidth="1"/>
    <col min="39" max="41" width="3.625" style="6" hidden="1" customWidth="1"/>
    <col min="42" max="42" width="3.625" style="7" customWidth="1"/>
    <col min="43" max="43" width="3.625" style="7" hidden="1" customWidth="1"/>
    <col min="44" max="44" width="23" style="8" hidden="1" customWidth="1"/>
    <col min="45" max="45" width="12.75" style="4" hidden="1" customWidth="1"/>
    <col min="46" max="46" width="11.25" style="4" hidden="1" customWidth="1"/>
    <col min="47" max="54" width="5.125" style="4" customWidth="1"/>
    <col min="55" max="55" width="5.125" style="3" customWidth="1"/>
    <col min="56" max="68" width="5.125" style="4" customWidth="1"/>
    <col min="69" max="16384" width="9" style="4"/>
  </cols>
  <sheetData>
    <row r="1" spans="1:66" ht="24" customHeight="1" x14ac:dyDescent="0.45">
      <c r="J1" s="75" t="s">
        <v>63</v>
      </c>
      <c r="K1" s="76"/>
      <c r="L1" s="76"/>
      <c r="M1" s="77"/>
      <c r="N1" s="78"/>
      <c r="O1" s="79"/>
      <c r="P1" s="79"/>
      <c r="Q1" s="79"/>
      <c r="R1" s="79"/>
      <c r="S1" s="79"/>
      <c r="T1" s="80"/>
      <c r="U1" s="80"/>
      <c r="V1" s="80"/>
      <c r="W1" s="81"/>
      <c r="X1" s="81"/>
      <c r="Y1" s="81"/>
      <c r="Z1" s="80"/>
      <c r="AA1" s="82"/>
      <c r="AB1" s="79"/>
      <c r="AC1" s="79"/>
      <c r="AD1" s="79"/>
      <c r="AE1" s="79"/>
      <c r="AF1" s="28"/>
      <c r="AG1" s="28"/>
      <c r="AH1" s="28"/>
      <c r="AI1" s="28"/>
      <c r="AJ1" s="65"/>
      <c r="AK1" s="65"/>
      <c r="AL1" s="65"/>
      <c r="AM1" s="64"/>
      <c r="AN1" s="64"/>
      <c r="AO1" s="64"/>
      <c r="AP1" s="65"/>
    </row>
    <row r="2" spans="1:66" ht="24" customHeight="1" x14ac:dyDescent="0.45">
      <c r="J2" s="83"/>
      <c r="K2" s="84"/>
      <c r="L2" s="84"/>
      <c r="M2" s="60" t="s">
        <v>94</v>
      </c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28"/>
      <c r="AI2" s="28"/>
      <c r="AJ2" s="65"/>
      <c r="AK2" s="65"/>
      <c r="AL2" s="65"/>
      <c r="AM2" s="64"/>
      <c r="AN2" s="64"/>
      <c r="AO2" s="64"/>
      <c r="AP2" s="65"/>
    </row>
    <row r="3" spans="1:66" ht="15" customHeight="1" x14ac:dyDescent="0.45">
      <c r="J3" s="86"/>
      <c r="K3" s="87"/>
      <c r="L3" s="28"/>
      <c r="M3" s="28"/>
      <c r="N3" s="28"/>
      <c r="O3" s="28"/>
      <c r="P3" s="28"/>
      <c r="Q3" s="28"/>
      <c r="R3" s="28"/>
      <c r="S3" s="28"/>
      <c r="T3" s="86"/>
      <c r="U3" s="80"/>
      <c r="V3" s="80"/>
      <c r="W3" s="81"/>
      <c r="X3" s="81"/>
      <c r="Y3" s="81"/>
      <c r="Z3" s="80"/>
      <c r="AA3" s="88"/>
      <c r="AB3" s="28"/>
      <c r="AC3" s="28"/>
      <c r="AD3" s="28"/>
      <c r="AE3" s="28"/>
      <c r="AF3" s="28"/>
      <c r="AG3" s="28"/>
      <c r="AH3" s="28"/>
      <c r="AI3" s="28"/>
      <c r="AJ3" s="65"/>
      <c r="AK3" s="65"/>
      <c r="AL3" s="65"/>
      <c r="AM3" s="64"/>
      <c r="AN3" s="64"/>
      <c r="AO3" s="64"/>
      <c r="AP3" s="65"/>
      <c r="AR3" s="11" t="s">
        <v>30</v>
      </c>
    </row>
    <row r="4" spans="1:66" ht="21" customHeight="1" x14ac:dyDescent="0.45">
      <c r="J4" s="86"/>
      <c r="K4" s="87"/>
      <c r="L4" s="89" t="s">
        <v>31</v>
      </c>
      <c r="M4" s="90"/>
      <c r="N4" s="91" t="str">
        <f>入力シート!C5</f>
        <v>○○工事</v>
      </c>
      <c r="O4" s="92"/>
      <c r="P4" s="92"/>
      <c r="Q4" s="92"/>
      <c r="R4" s="92"/>
      <c r="S4" s="92"/>
      <c r="T4" s="93"/>
      <c r="U4" s="93"/>
      <c r="V4" s="93"/>
      <c r="W4" s="93"/>
      <c r="X4" s="93"/>
      <c r="Y4" s="93"/>
      <c r="Z4" s="94"/>
      <c r="AA4" s="88"/>
      <c r="AB4" s="95" t="s">
        <v>32</v>
      </c>
      <c r="AC4" s="95"/>
      <c r="AD4" s="95"/>
      <c r="AE4" s="95"/>
      <c r="AF4" s="95"/>
      <c r="AG4" s="95">
        <f>COUNTIF(M18:S49,"▲")+COUNTIF(AC18:AI49,"▲")+COUNTIF(M58:S99,"▲")+COUNTIF(AC58:AI99,"▲")+COUNTIF(M109:S150,"▲")+COUNTIF(AC109:AI150,"▲")</f>
        <v>0</v>
      </c>
      <c r="AH4" s="95"/>
      <c r="AI4" s="28"/>
      <c r="AJ4" s="65"/>
      <c r="AK4" s="65"/>
      <c r="AL4" s="65"/>
      <c r="AM4" s="64"/>
      <c r="AN4" s="64"/>
      <c r="AO4" s="64"/>
      <c r="AP4" s="65"/>
      <c r="AR4" s="11">
        <f>N9+1-N8</f>
        <v>28</v>
      </c>
      <c r="BN4" s="12"/>
    </row>
    <row r="5" spans="1:66" ht="21" customHeight="1" x14ac:dyDescent="0.45">
      <c r="J5" s="86"/>
      <c r="K5" s="87"/>
      <c r="L5" s="96"/>
      <c r="M5" s="97"/>
      <c r="N5" s="98"/>
      <c r="O5" s="99"/>
      <c r="P5" s="99"/>
      <c r="Q5" s="99"/>
      <c r="R5" s="99"/>
      <c r="S5" s="99"/>
      <c r="T5" s="100"/>
      <c r="U5" s="100"/>
      <c r="V5" s="100"/>
      <c r="W5" s="100"/>
      <c r="X5" s="100"/>
      <c r="Y5" s="100"/>
      <c r="Z5" s="101"/>
      <c r="AA5" s="88"/>
      <c r="AB5" s="95" t="s">
        <v>7</v>
      </c>
      <c r="AC5" s="95"/>
      <c r="AD5" s="95"/>
      <c r="AE5" s="95"/>
      <c r="AF5" s="95"/>
      <c r="AG5" s="102" t="e">
        <f>AT18</f>
        <v>#DIV/0!</v>
      </c>
      <c r="AH5" s="103"/>
      <c r="AI5" s="28"/>
      <c r="AJ5" s="65"/>
      <c r="AK5" s="65"/>
      <c r="AL5" s="65"/>
      <c r="AM5" s="64"/>
      <c r="AN5" s="64"/>
      <c r="AO5" s="64"/>
      <c r="AP5" s="65"/>
      <c r="AR5" s="13" t="s">
        <v>33</v>
      </c>
      <c r="AS5" s="8"/>
      <c r="BN5" s="12"/>
    </row>
    <row r="6" spans="1:66" ht="21" customHeight="1" x14ac:dyDescent="0.45">
      <c r="J6" s="86"/>
      <c r="K6" s="87"/>
      <c r="L6" s="104"/>
      <c r="M6" s="105"/>
      <c r="N6" s="106"/>
      <c r="O6" s="107"/>
      <c r="P6" s="107"/>
      <c r="Q6" s="107"/>
      <c r="R6" s="107"/>
      <c r="S6" s="107"/>
      <c r="T6" s="108"/>
      <c r="U6" s="108"/>
      <c r="V6" s="108"/>
      <c r="W6" s="108"/>
      <c r="X6" s="108"/>
      <c r="Y6" s="108"/>
      <c r="Z6" s="109"/>
      <c r="AA6" s="88"/>
      <c r="AB6" s="95" t="s">
        <v>8</v>
      </c>
      <c r="AC6" s="95"/>
      <c r="AD6" s="95"/>
      <c r="AE6" s="95"/>
      <c r="AF6" s="95"/>
      <c r="AG6" s="102" t="e">
        <f ca="1">I47</f>
        <v>#DIV/0!</v>
      </c>
      <c r="AH6" s="102"/>
      <c r="AI6" s="28"/>
      <c r="AJ6" s="65"/>
      <c r="AK6" s="65"/>
      <c r="AL6" s="65"/>
      <c r="AM6" s="64"/>
      <c r="AN6" s="64"/>
      <c r="AO6" s="64"/>
      <c r="AP6" s="65"/>
      <c r="AR6" s="14">
        <f>ROUNDUP(AR4*0.285,0)</f>
        <v>8</v>
      </c>
      <c r="AS6" s="15"/>
    </row>
    <row r="7" spans="1:66" ht="21" customHeight="1" x14ac:dyDescent="0.45">
      <c r="I7" s="4" t="s">
        <v>34</v>
      </c>
      <c r="J7" s="86"/>
      <c r="K7" s="87"/>
      <c r="L7" s="110" t="s">
        <v>3</v>
      </c>
      <c r="M7" s="111"/>
      <c r="N7" s="112" t="str">
        <f>入力シート!C8</f>
        <v>○○建設</v>
      </c>
      <c r="O7" s="113"/>
      <c r="P7" s="113"/>
      <c r="Q7" s="113"/>
      <c r="R7" s="113"/>
      <c r="S7" s="113"/>
      <c r="T7" s="114"/>
      <c r="U7" s="114"/>
      <c r="V7" s="114"/>
      <c r="W7" s="114"/>
      <c r="X7" s="114"/>
      <c r="Y7" s="114"/>
      <c r="Z7" s="115"/>
      <c r="AA7" s="88"/>
      <c r="AB7" s="95" t="s">
        <v>9</v>
      </c>
      <c r="AC7" s="95"/>
      <c r="AD7" s="95"/>
      <c r="AE7" s="95"/>
      <c r="AF7" s="95"/>
      <c r="AG7" s="102" t="e">
        <f ca="1">F47/(F47+H47)</f>
        <v>#DIV/0!</v>
      </c>
      <c r="AH7" s="102"/>
      <c r="AI7" s="28"/>
      <c r="AJ7" s="65"/>
      <c r="AK7" s="65"/>
      <c r="AL7" s="65"/>
      <c r="AM7" s="64"/>
      <c r="AN7" s="64"/>
      <c r="AO7" s="64"/>
      <c r="AP7" s="65"/>
    </row>
    <row r="8" spans="1:66" ht="21" customHeight="1" x14ac:dyDescent="0.45">
      <c r="I8" s="4" t="s">
        <v>35</v>
      </c>
      <c r="J8" s="86"/>
      <c r="K8" s="87"/>
      <c r="L8" s="110" t="s">
        <v>4</v>
      </c>
      <c r="M8" s="116"/>
      <c r="N8" s="117">
        <f>入力シート!C9</f>
        <v>45962</v>
      </c>
      <c r="O8" s="118"/>
      <c r="P8" s="118"/>
      <c r="Q8" s="119"/>
      <c r="R8" s="28"/>
      <c r="S8" s="28"/>
      <c r="T8" s="86"/>
      <c r="U8" s="86"/>
      <c r="V8" s="86"/>
      <c r="W8" s="81"/>
      <c r="X8" s="81"/>
      <c r="Y8" s="81"/>
      <c r="Z8" s="86"/>
      <c r="AA8" s="88"/>
      <c r="AB8" s="28"/>
      <c r="AC8" s="28"/>
      <c r="AD8" s="28"/>
      <c r="AE8" s="28"/>
      <c r="AF8" s="28"/>
      <c r="AG8" s="28"/>
      <c r="AH8" s="28"/>
      <c r="AI8" s="28"/>
      <c r="AJ8" s="65"/>
      <c r="AK8" s="65"/>
      <c r="AL8" s="65"/>
      <c r="AM8" s="64"/>
      <c r="AN8" s="64"/>
      <c r="AO8" s="64"/>
      <c r="AP8" s="65"/>
      <c r="AS8" s="4" t="s">
        <v>36</v>
      </c>
      <c r="AT8" s="4" t="s">
        <v>37</v>
      </c>
    </row>
    <row r="9" spans="1:66" ht="21" customHeight="1" x14ac:dyDescent="0.45">
      <c r="F9" s="4" t="s">
        <v>38</v>
      </c>
      <c r="G9" s="4" t="s">
        <v>39</v>
      </c>
      <c r="H9" s="4" t="s">
        <v>40</v>
      </c>
      <c r="I9" s="4" t="s">
        <v>41</v>
      </c>
      <c r="J9" s="86"/>
      <c r="K9" s="87"/>
      <c r="L9" s="110" t="s">
        <v>0</v>
      </c>
      <c r="M9" s="116"/>
      <c r="N9" s="117">
        <f>入力シート!C10</f>
        <v>45989</v>
      </c>
      <c r="O9" s="118"/>
      <c r="P9" s="118"/>
      <c r="Q9" s="115"/>
      <c r="R9" s="28"/>
      <c r="S9" s="28"/>
      <c r="T9" s="86"/>
      <c r="U9" s="86"/>
      <c r="V9" s="86"/>
      <c r="W9" s="81"/>
      <c r="X9" s="81"/>
      <c r="Y9" s="81"/>
      <c r="Z9" s="86"/>
      <c r="AA9" s="88"/>
      <c r="AB9" s="28"/>
      <c r="AC9" s="28"/>
      <c r="AD9" s="28"/>
      <c r="AE9" s="28"/>
      <c r="AF9" s="28"/>
      <c r="AG9" s="28"/>
      <c r="AH9" s="28"/>
      <c r="AI9" s="28"/>
      <c r="AJ9" s="65"/>
      <c r="AK9" s="65"/>
      <c r="AL9" s="65"/>
      <c r="AM9" s="64"/>
      <c r="AN9" s="64"/>
      <c r="AO9" s="64"/>
      <c r="AP9" s="65"/>
      <c r="AR9" s="16">
        <f>SUM(U50,AK50,U100,AK100,U151,AK151,U202,AK202,)</f>
        <v>0</v>
      </c>
      <c r="AS9" s="4">
        <v>1</v>
      </c>
      <c r="AT9" s="17">
        <f>U50</f>
        <v>0</v>
      </c>
    </row>
    <row r="10" spans="1:66" ht="21" customHeight="1" x14ac:dyDescent="0.45">
      <c r="A10" s="4">
        <v>1</v>
      </c>
      <c r="B10" s="4">
        <v>1</v>
      </c>
      <c r="C10" s="18">
        <f>N8</f>
        <v>45962</v>
      </c>
      <c r="D10" s="18">
        <f>EOMONTH(C10,0)</f>
        <v>45991</v>
      </c>
      <c r="E10" s="4" t="str">
        <f>TEXT(C10,"YYYY-MM")</f>
        <v>2025-11</v>
      </c>
      <c r="F10" s="2">
        <f ca="1">SUMIF($V$18:$W$49,E10,$W$18:$W$49)</f>
        <v>0</v>
      </c>
      <c r="G10" s="2">
        <f ca="1">SUMIF($V$18:$X$49,E10,$X$18:$X$49)</f>
        <v>0</v>
      </c>
      <c r="H10" s="2">
        <f ca="1">SUMIF($V$18:$Y$49,E10,$Y$18:$Y$49)</f>
        <v>0</v>
      </c>
      <c r="I10" s="17" t="e">
        <f ca="1">F10/(F10+H10)</f>
        <v>#DIV/0!</v>
      </c>
      <c r="J10" s="86"/>
      <c r="K10" s="87"/>
      <c r="L10" s="110" t="s">
        <v>5</v>
      </c>
      <c r="M10" s="116"/>
      <c r="N10" s="120" t="str">
        <f>入力シート!B15</f>
        <v>●●建設</v>
      </c>
      <c r="O10" s="121"/>
      <c r="P10" s="121"/>
      <c r="Q10" s="115"/>
      <c r="R10" s="28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3"/>
      <c r="AJ10" s="65"/>
      <c r="AK10" s="65"/>
      <c r="AL10" s="65"/>
      <c r="AM10" s="64"/>
      <c r="AN10" s="64"/>
      <c r="AO10" s="64"/>
      <c r="AP10" s="65"/>
      <c r="AS10" s="4">
        <v>2</v>
      </c>
      <c r="AT10" s="4">
        <f>AK50</f>
        <v>0</v>
      </c>
    </row>
    <row r="11" spans="1:66" ht="21" customHeight="1" x14ac:dyDescent="0.45">
      <c r="A11" s="4">
        <v>2</v>
      </c>
      <c r="B11" s="4">
        <v>2</v>
      </c>
      <c r="C11" s="18">
        <f>EOMONTH(C10,0)+1</f>
        <v>45992</v>
      </c>
      <c r="D11" s="18">
        <f>IF(EOMONTH(C11,0)&gt;=$N$9,$N$9,EOMONTH(C11,0))</f>
        <v>45989</v>
      </c>
      <c r="E11" s="4" t="str">
        <f>TEXT(C11,"YYYY-MM")</f>
        <v>2025-12</v>
      </c>
      <c r="F11" s="2">
        <f ca="1">SUMIF($V$18:$W$49,E11,$W$18:$W$49)</f>
        <v>0</v>
      </c>
      <c r="G11" s="2">
        <f ca="1">SUMIF($V$18:$X$49,E11,$X$18:$X$49)</f>
        <v>0</v>
      </c>
      <c r="H11" s="2">
        <f ca="1">SUMIF($V$18:$Y$49,E11,$Y$18:$Y$49)</f>
        <v>0</v>
      </c>
      <c r="I11" s="17" t="e">
        <f ca="1">IF(D11=D10,0,F11/(F11+H11))</f>
        <v>#DIV/0!</v>
      </c>
      <c r="J11" s="86"/>
      <c r="K11" s="87"/>
      <c r="L11" s="110" t="s">
        <v>6</v>
      </c>
      <c r="M11" s="116"/>
      <c r="N11" s="120" t="str">
        <f>入力シート!C17</f>
        <v>石川　三郎</v>
      </c>
      <c r="O11" s="121"/>
      <c r="P11" s="121"/>
      <c r="Q11" s="119"/>
      <c r="R11" s="28"/>
      <c r="S11" s="124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66"/>
      <c r="AK11" s="66"/>
      <c r="AL11" s="66"/>
      <c r="AM11" s="67"/>
      <c r="AN11" s="67"/>
      <c r="AO11" s="67"/>
      <c r="AP11" s="65"/>
      <c r="AS11" s="4">
        <v>3</v>
      </c>
      <c r="AT11" s="17">
        <f>U100</f>
        <v>0</v>
      </c>
    </row>
    <row r="12" spans="1:66" ht="30" customHeight="1" x14ac:dyDescent="0.45">
      <c r="A12" s="4">
        <v>3</v>
      </c>
      <c r="B12" s="4">
        <v>3</v>
      </c>
      <c r="C12" s="18">
        <f>EDATE(C11,1)</f>
        <v>46023</v>
      </c>
      <c r="D12" s="18">
        <f>IF(EOMONTH(C12,0)&gt;=$N$9,$N$9,EOMONTH(C12,0))</f>
        <v>45989</v>
      </c>
      <c r="E12" s="4" t="str">
        <f t="shared" ref="E12:E46" si="0">TEXT(C12,"YYYY-MM")</f>
        <v>2026-01</v>
      </c>
      <c r="F12" s="2">
        <f ca="1">SUMIF($V$18:$W$49,E12,$W$18:$W$49)+SUMIF($AL$18:$AM$49,E12,$AM$18:$AM$49)</f>
        <v>0</v>
      </c>
      <c r="G12" s="2">
        <f ca="1">SUMIF($V$18:$X$49,E12,$X$18:$X$49)+SUMIF($AL$18:$AN$49,E12,$AN$18:$AN$49)</f>
        <v>0</v>
      </c>
      <c r="H12" s="2">
        <f ca="1">SUMIF($V$18:$Y$49,E12,$Y$18:$Y$49)+SUMIF($AL$18:$AO$49,E12,$AO$18:$AO$49)</f>
        <v>0</v>
      </c>
      <c r="I12" s="17">
        <f>IF(D12=D11,0,F12/(F12+H12))</f>
        <v>0</v>
      </c>
      <c r="J12" s="86"/>
      <c r="K12" s="87"/>
      <c r="L12" s="28"/>
      <c r="M12" s="28" t="s">
        <v>42</v>
      </c>
      <c r="N12" s="126" t="s">
        <v>43</v>
      </c>
      <c r="O12" s="28"/>
      <c r="P12" s="28"/>
      <c r="Q12" s="28"/>
      <c r="R12" s="28"/>
      <c r="S12" s="72"/>
      <c r="T12" s="72"/>
      <c r="U12" s="72"/>
      <c r="V12" s="72"/>
      <c r="W12" s="72"/>
      <c r="X12" s="72"/>
      <c r="Y12" s="72"/>
      <c r="Z12" s="73" t="s">
        <v>91</v>
      </c>
      <c r="AA12" s="73"/>
      <c r="AB12" s="73"/>
      <c r="AC12" s="73"/>
      <c r="AD12" s="73"/>
      <c r="AE12" s="73"/>
      <c r="AF12" s="73"/>
      <c r="AG12" s="73"/>
      <c r="AH12" s="73"/>
      <c r="AI12" s="73"/>
      <c r="AJ12" s="66"/>
      <c r="AK12" s="66"/>
      <c r="AL12" s="66"/>
      <c r="AM12" s="67"/>
      <c r="AN12" s="67"/>
      <c r="AO12" s="67"/>
      <c r="AP12" s="65"/>
      <c r="AS12" s="4">
        <v>4</v>
      </c>
      <c r="AT12" s="4">
        <f>AK100</f>
        <v>0</v>
      </c>
    </row>
    <row r="13" spans="1:66" ht="20.25" customHeight="1" x14ac:dyDescent="0.45">
      <c r="A13" s="4">
        <v>4</v>
      </c>
      <c r="B13" s="4">
        <v>4</v>
      </c>
      <c r="C13" s="18">
        <f t="shared" ref="C13:C46" si="1">EDATE(C12,1)</f>
        <v>46054</v>
      </c>
      <c r="D13" s="18">
        <f t="shared" ref="D13:D46" si="2">IF(EOMONTH(C13,0)&gt;=$N$9,$N$9,EOMONTH(C13,0))</f>
        <v>45989</v>
      </c>
      <c r="E13" s="4" t="str">
        <f t="shared" si="0"/>
        <v>2026-02</v>
      </c>
      <c r="F13" s="2">
        <f ca="1">SUMIF($V$18:$W$49,E13,$W$18:$W$49)+SUMIF($AL$18:$AM$49,E13,$AM$18:$AM$49)</f>
        <v>0</v>
      </c>
      <c r="G13" s="2">
        <f ca="1">SUMIF($V$18:$X$49,E13,$X$18:$X$49)+SUMIF($AL$18:$AN$49,E13,$AN$18:$AN$49)</f>
        <v>0</v>
      </c>
      <c r="H13" s="2">
        <f ca="1">SUMIF($V$18:$Y$49,E13,$Y$18:$Y$49)+SUMIF($AL$18:$AO$49,E13,$AO$18:$AO$49)</f>
        <v>0</v>
      </c>
      <c r="I13" s="17">
        <f t="shared" ref="I13:I46" si="3">IF(D13=D12,0,F13/(F13+H13))</f>
        <v>0</v>
      </c>
      <c r="J13" s="86"/>
      <c r="K13" s="87"/>
      <c r="L13" s="28"/>
      <c r="M13" s="28" t="s">
        <v>44</v>
      </c>
      <c r="N13" s="126" t="s">
        <v>45</v>
      </c>
      <c r="O13" s="127"/>
      <c r="P13" s="127"/>
      <c r="Q13" s="127"/>
      <c r="R13" s="127"/>
      <c r="S13" s="72"/>
      <c r="T13" s="72"/>
      <c r="U13" s="72"/>
      <c r="V13" s="72"/>
      <c r="W13" s="72"/>
      <c r="X13" s="72"/>
      <c r="Y13" s="72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66"/>
      <c r="AK13" s="66"/>
      <c r="AL13" s="66"/>
      <c r="AM13" s="67"/>
      <c r="AN13" s="67"/>
      <c r="AO13" s="67"/>
      <c r="AP13" s="65"/>
      <c r="AS13" s="4">
        <v>5</v>
      </c>
      <c r="AT13" s="4">
        <f>U151</f>
        <v>0</v>
      </c>
    </row>
    <row r="14" spans="1:66" ht="30" customHeight="1" x14ac:dyDescent="0.45">
      <c r="A14" s="4">
        <v>1</v>
      </c>
      <c r="B14" s="4">
        <v>5</v>
      </c>
      <c r="C14" s="18">
        <f t="shared" si="1"/>
        <v>46082</v>
      </c>
      <c r="D14" s="18">
        <f t="shared" si="2"/>
        <v>45989</v>
      </c>
      <c r="E14" s="4" t="str">
        <f t="shared" si="0"/>
        <v>2026-03</v>
      </c>
      <c r="F14" s="2">
        <f ca="1">SUMIF($V$18:$W$49,E14,$W$18:$W$49)+SUMIF($AL$18:$AM$49,E14,$AM$18:$AM$49)</f>
        <v>0</v>
      </c>
      <c r="G14" s="2">
        <f ca="1">SUMIF($V$18:$X$49,E14,$X$18:$X$49)+SUMIF($AL$18:$AN$49,E14,$AN$18:$AN$49)</f>
        <v>0</v>
      </c>
      <c r="H14" s="2">
        <f ca="1">SUMIF($V$18:$Y$49,E14,$Y$18:$Y$49)+SUMIF($AL$18:$AO$49,E14,$AO$18:$AO$49)</f>
        <v>0</v>
      </c>
      <c r="I14" s="17">
        <f t="shared" si="3"/>
        <v>0</v>
      </c>
      <c r="J14" s="86"/>
      <c r="K14" s="87"/>
      <c r="L14" s="28"/>
      <c r="M14" s="128" t="s">
        <v>40</v>
      </c>
      <c r="N14" s="129" t="s">
        <v>46</v>
      </c>
      <c r="O14" s="127"/>
      <c r="P14" s="127"/>
      <c r="Q14" s="127"/>
      <c r="R14" s="127"/>
      <c r="S14" s="72"/>
      <c r="T14" s="72"/>
      <c r="U14" s="72"/>
      <c r="V14" s="72"/>
      <c r="W14" s="72"/>
      <c r="X14" s="72"/>
      <c r="Y14" s="72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66"/>
      <c r="AK14" s="66"/>
      <c r="AL14" s="66"/>
      <c r="AM14" s="67"/>
      <c r="AN14" s="67"/>
      <c r="AO14" s="67"/>
      <c r="AP14" s="65"/>
      <c r="AS14" s="4">
        <v>6</v>
      </c>
      <c r="AT14" s="4">
        <f>AK151</f>
        <v>0</v>
      </c>
    </row>
    <row r="15" spans="1:66" ht="11.25" customHeight="1" thickBot="1" x14ac:dyDescent="0.5">
      <c r="C15" s="18"/>
      <c r="D15" s="18"/>
      <c r="F15" s="2"/>
      <c r="G15" s="2"/>
      <c r="H15" s="2"/>
      <c r="I15" s="17"/>
      <c r="J15" s="86"/>
      <c r="K15" s="87"/>
      <c r="L15" s="28"/>
      <c r="M15" s="28"/>
      <c r="N15" s="126"/>
      <c r="O15" s="127"/>
      <c r="P15" s="127"/>
      <c r="Q15" s="127"/>
      <c r="R15" s="127"/>
      <c r="S15" s="130"/>
      <c r="T15" s="130"/>
      <c r="U15" s="130"/>
      <c r="V15" s="130"/>
      <c r="W15" s="131"/>
      <c r="X15" s="131"/>
      <c r="Y15" s="131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66"/>
      <c r="AK15" s="66"/>
      <c r="AL15" s="66"/>
      <c r="AM15" s="67"/>
      <c r="AN15" s="67"/>
      <c r="AO15" s="67"/>
      <c r="AP15" s="65"/>
    </row>
    <row r="16" spans="1:66" ht="19.5" customHeight="1" x14ac:dyDescent="0.45">
      <c r="A16" s="4">
        <v>2</v>
      </c>
      <c r="B16" s="4">
        <v>6</v>
      </c>
      <c r="C16" s="18">
        <f>EDATE(C14,1)</f>
        <v>46113</v>
      </c>
      <c r="D16" s="18">
        <f t="shared" si="2"/>
        <v>45989</v>
      </c>
      <c r="E16" s="4" t="str">
        <f t="shared" si="0"/>
        <v>2026-04</v>
      </c>
      <c r="F16" s="2">
        <f ca="1">SUMIF($AL$18:$AM$49,E16,$AM$18:$AM$49)</f>
        <v>0</v>
      </c>
      <c r="G16" s="2">
        <f ca="1">SUMIF($AL$18:$AN$49,E16,$AN$18:$AN$49)</f>
        <v>0</v>
      </c>
      <c r="H16" s="2">
        <f ca="1">SUMIF($AL$18:$AO$49,E16,$AO$18:$AO$49)</f>
        <v>0</v>
      </c>
      <c r="I16" s="17">
        <f>IF(D16=D14,0,F16/(F16+H16))</f>
        <v>0</v>
      </c>
      <c r="J16" s="87"/>
      <c r="K16" s="86"/>
      <c r="L16" s="132" t="s">
        <v>47</v>
      </c>
      <c r="M16" s="133" t="str">
        <f>"実施状況（"&amp;YEAR(M18)&amp;"年～）"</f>
        <v>実施状況（2025年～）</v>
      </c>
      <c r="N16" s="133"/>
      <c r="O16" s="133"/>
      <c r="P16" s="133"/>
      <c r="Q16" s="133"/>
      <c r="R16" s="133"/>
      <c r="S16" s="134"/>
      <c r="T16" s="86"/>
      <c r="U16" s="86"/>
      <c r="V16" s="86"/>
      <c r="W16" s="81"/>
      <c r="X16" s="81"/>
      <c r="Y16" s="81"/>
      <c r="Z16" s="86"/>
      <c r="AA16" s="28"/>
      <c r="AB16" s="132" t="s">
        <v>47</v>
      </c>
      <c r="AC16" s="133" t="str">
        <f>"実施状況（"&amp;YEAR(AC18)&amp;"年～）"</f>
        <v>実施状況（2026年～）</v>
      </c>
      <c r="AD16" s="133"/>
      <c r="AE16" s="133"/>
      <c r="AF16" s="133"/>
      <c r="AG16" s="133"/>
      <c r="AH16" s="133"/>
      <c r="AI16" s="134"/>
      <c r="AJ16" s="65"/>
      <c r="AK16" s="65"/>
      <c r="AL16" s="65"/>
      <c r="AM16" s="64"/>
      <c r="AN16" s="64"/>
      <c r="AO16" s="64"/>
      <c r="AP16" s="68"/>
      <c r="AQ16" s="19"/>
      <c r="AS16" s="4">
        <v>7</v>
      </c>
      <c r="AT16" s="4">
        <f>U202</f>
        <v>0</v>
      </c>
    </row>
    <row r="17" spans="1:55" ht="19.5" customHeight="1" thickBot="1" x14ac:dyDescent="0.5">
      <c r="A17" s="4">
        <v>3</v>
      </c>
      <c r="B17" s="4">
        <v>7</v>
      </c>
      <c r="C17" s="18">
        <f t="shared" si="1"/>
        <v>46143</v>
      </c>
      <c r="D17" s="18">
        <f t="shared" si="2"/>
        <v>45989</v>
      </c>
      <c r="E17" s="4" t="str">
        <f t="shared" si="0"/>
        <v>2026-05</v>
      </c>
      <c r="F17" s="2">
        <f ca="1">SUMIF($V$58:$W$99,E17,$W$58:$W$99)+SUMIF($AL$18:$AM$49,E17,$AM$18:$AM$49)</f>
        <v>0</v>
      </c>
      <c r="G17" s="2">
        <f ca="1">SUMIF($V$58:$X$99,E17,$X$58:$X$99)+SUMIF($AL$18:$AN$49,E17,$AN$18:$AN$49)</f>
        <v>0</v>
      </c>
      <c r="H17" s="2">
        <f ca="1">SUMIF($V$58:$Y$99,E17,$Y$58:$Y$99)+SUMIF($AL$18:$AO$49,E17,$AO$18:$AO$49)</f>
        <v>0</v>
      </c>
      <c r="I17" s="17">
        <f t="shared" si="3"/>
        <v>0</v>
      </c>
      <c r="J17" s="87"/>
      <c r="K17" s="135" t="s">
        <v>48</v>
      </c>
      <c r="L17" s="136"/>
      <c r="M17" s="137" t="s">
        <v>49</v>
      </c>
      <c r="N17" s="137" t="s">
        <v>50</v>
      </c>
      <c r="O17" s="137" t="s">
        <v>51</v>
      </c>
      <c r="P17" s="137" t="s">
        <v>52</v>
      </c>
      <c r="Q17" s="137" t="s">
        <v>53</v>
      </c>
      <c r="R17" s="138" t="s">
        <v>54</v>
      </c>
      <c r="S17" s="139" t="s">
        <v>55</v>
      </c>
      <c r="T17" s="135" t="s">
        <v>47</v>
      </c>
      <c r="U17" s="86" t="s">
        <v>56</v>
      </c>
      <c r="V17" s="86" t="s">
        <v>57</v>
      </c>
      <c r="W17" s="140" t="s">
        <v>38</v>
      </c>
      <c r="X17" s="140" t="s">
        <v>39</v>
      </c>
      <c r="Y17" s="140" t="s">
        <v>40</v>
      </c>
      <c r="Z17" s="135"/>
      <c r="AA17" s="62" t="s">
        <v>48</v>
      </c>
      <c r="AB17" s="136"/>
      <c r="AC17" s="137" t="s">
        <v>49</v>
      </c>
      <c r="AD17" s="137" t="s">
        <v>50</v>
      </c>
      <c r="AE17" s="137" t="s">
        <v>51</v>
      </c>
      <c r="AF17" s="137" t="s">
        <v>52</v>
      </c>
      <c r="AG17" s="137" t="s">
        <v>53</v>
      </c>
      <c r="AH17" s="138" t="s">
        <v>54</v>
      </c>
      <c r="AI17" s="139" t="s">
        <v>55</v>
      </c>
      <c r="AJ17" s="68" t="s">
        <v>47</v>
      </c>
      <c r="AK17" s="65" t="s">
        <v>56</v>
      </c>
      <c r="AL17" s="65" t="s">
        <v>57</v>
      </c>
      <c r="AM17" s="69" t="s">
        <v>38</v>
      </c>
      <c r="AN17" s="69" t="s">
        <v>39</v>
      </c>
      <c r="AO17" s="69" t="s">
        <v>40</v>
      </c>
      <c r="AP17" s="68"/>
      <c r="AQ17" s="19"/>
      <c r="AS17" s="4">
        <v>8</v>
      </c>
      <c r="AT17" s="4">
        <f>AK202</f>
        <v>0</v>
      </c>
    </row>
    <row r="18" spans="1:55" ht="19.5" customHeight="1" x14ac:dyDescent="0.45">
      <c r="A18" s="4">
        <v>4</v>
      </c>
      <c r="B18" s="4">
        <v>8</v>
      </c>
      <c r="C18" s="18">
        <f t="shared" si="1"/>
        <v>46174</v>
      </c>
      <c r="D18" s="18">
        <f t="shared" si="2"/>
        <v>45989</v>
      </c>
      <c r="E18" s="4" t="str">
        <f t="shared" si="0"/>
        <v>2026-06</v>
      </c>
      <c r="F18" s="2">
        <f ca="1">SUMIF($V$58:$W$99,E18,$W$58:$W$99)+SUMIF($AL$18:$AM$49,E18,$AM$18:$AM$49)</f>
        <v>0</v>
      </c>
      <c r="G18" s="2">
        <f ca="1">SUMIF($V$58:$X$99,E18,$X$58:$X$99)+SUMIF($AL$18:$AN$49,E18,$AN$18:$AN$49)</f>
        <v>0</v>
      </c>
      <c r="H18" s="2">
        <f ca="1">SUMIF($V$58:$Y$99,E18,$Y$58:$Y$99)+SUMIF($AL$18:$AO$49,E18,$AO$18:$AO$49)</f>
        <v>0</v>
      </c>
      <c r="I18" s="17">
        <f t="shared" si="3"/>
        <v>0</v>
      </c>
      <c r="J18" s="135"/>
      <c r="K18" s="135"/>
      <c r="L18" s="132">
        <v>1</v>
      </c>
      <c r="M18" s="141">
        <f>N8-WEEKDAY(N8,2)+1</f>
        <v>45957</v>
      </c>
      <c r="N18" s="141">
        <f t="shared" ref="N18:S18" si="4">M18+1</f>
        <v>45958</v>
      </c>
      <c r="O18" s="141">
        <f t="shared" si="4"/>
        <v>45959</v>
      </c>
      <c r="P18" s="141">
        <f t="shared" si="4"/>
        <v>45960</v>
      </c>
      <c r="Q18" s="141">
        <f t="shared" si="4"/>
        <v>45961</v>
      </c>
      <c r="R18" s="142">
        <f t="shared" si="4"/>
        <v>45962</v>
      </c>
      <c r="S18" s="143">
        <f t="shared" si="4"/>
        <v>45963</v>
      </c>
      <c r="T18" s="135">
        <f>COUNTIF(M19:S19,"★")</f>
        <v>0</v>
      </c>
      <c r="U18" s="135"/>
      <c r="V18" s="135" t="str">
        <f>TEXT(N8,"YYYY-MM")</f>
        <v>2025-11</v>
      </c>
      <c r="W18" s="140" cm="1">
        <f t="array" ref="W18">SUMPRODUCT((M18:S18&gt;=$N$8)*(M18:S18 &lt;= $N$9)*(TEXT(M18:S18,"yyyy-mm")=V18)*(M19:S19 = "●"))</f>
        <v>0</v>
      </c>
      <c r="X18" s="140" cm="1">
        <f t="array" ref="X18">SUMPRODUCT((R18:S18&gt;=$N$8)*(R18:S18 &lt;= $N$9)*(TEXT(R18:S18,"yyyy-mm")=V18)*(R19:S19 = "▲"))</f>
        <v>0</v>
      </c>
      <c r="Y18" s="140" cm="1">
        <f t="array" ref="Y18">SUMPRODUCT((M18:S18&gt;=$N$8)*(M18:S18 &lt;= $N$9)*(TEXT(M18:S18,"yyyy-mm")=V18)*(M19:S19 = "★"))</f>
        <v>0</v>
      </c>
      <c r="Z18" s="135"/>
      <c r="AA18" s="135"/>
      <c r="AB18" s="132">
        <v>17</v>
      </c>
      <c r="AC18" s="141">
        <f>S48+1</f>
        <v>46069</v>
      </c>
      <c r="AD18" s="141">
        <f t="shared" ref="AD18:AI18" si="5">AC18+1</f>
        <v>46070</v>
      </c>
      <c r="AE18" s="141">
        <f t="shared" si="5"/>
        <v>46071</v>
      </c>
      <c r="AF18" s="141">
        <f t="shared" si="5"/>
        <v>46072</v>
      </c>
      <c r="AG18" s="141">
        <f t="shared" si="5"/>
        <v>46073</v>
      </c>
      <c r="AH18" s="142">
        <f t="shared" si="5"/>
        <v>46074</v>
      </c>
      <c r="AI18" s="143">
        <f t="shared" si="5"/>
        <v>46075</v>
      </c>
      <c r="AJ18" s="68">
        <f t="shared" ref="AJ18" si="6">COUNTIF(AC19:AI19,"★")</f>
        <v>0</v>
      </c>
      <c r="AK18" s="68"/>
      <c r="AL18" s="68" t="str">
        <f>TEXT(AC18,"YYYY-MM")</f>
        <v>2026-02</v>
      </c>
      <c r="AM18" s="69" cm="1">
        <f t="array" ref="AM18">SUMPRODUCT((AC18:AI18&gt;=$N$8)*(AC18:AI18 &lt;= $N$9)*(TEXT(AC18:AI18,"yyyy-mm")=AL18)*(AC19:AI19 = "●"))</f>
        <v>0</v>
      </c>
      <c r="AN18" s="69" cm="1">
        <f t="array" ref="AN18">SUMPRODUCT((AH18:AI18&gt;=$N$8)*(AH18:AI18 &lt;= $N$9)*(TEXT(AH18:AI18,"yyyy-mm")=AL18)*(AH19:AI19 = "▲"))</f>
        <v>0</v>
      </c>
      <c r="AO18" s="69" cm="1">
        <f t="array" ref="AO18">SUMPRODUCT((AC18:AI18&gt;=$N$8)*(AC18:AI18 &lt;= $N$9)*(TEXT(AC18:AI18,"yyyy-mm")=AL18)*(AC19:AI19 = "★"))</f>
        <v>0</v>
      </c>
      <c r="AP18" s="68"/>
      <c r="AQ18" s="19"/>
      <c r="AT18" s="17" t="e">
        <f>AVERAGEIF(AT9:AT17,"&gt;0")</f>
        <v>#DIV/0!</v>
      </c>
    </row>
    <row r="19" spans="1:55" s="8" customFormat="1" ht="19.5" customHeight="1" thickBot="1" x14ac:dyDescent="0.5">
      <c r="A19" s="4">
        <v>1</v>
      </c>
      <c r="B19" s="4">
        <v>9</v>
      </c>
      <c r="C19" s="18">
        <f t="shared" si="1"/>
        <v>46204</v>
      </c>
      <c r="D19" s="18">
        <f t="shared" si="2"/>
        <v>45989</v>
      </c>
      <c r="E19" s="4" t="str">
        <f t="shared" si="0"/>
        <v>2026-07</v>
      </c>
      <c r="F19" s="2">
        <f ca="1">SUMIF($AL$18:$AM$49,E19,$AM$18:$AM$49)+SUMIF($V$58:$W$99,E19,$W$58:$W$99)</f>
        <v>0</v>
      </c>
      <c r="G19" s="2">
        <f ca="1">SUMIF($AL$18:$AN$49,E19,$AN$18:$AN$49)+SUMIF($V$58:$X$99,E19,$X$58:$X$99)</f>
        <v>0</v>
      </c>
      <c r="H19" s="2">
        <f ca="1">SUMIF($AL$18:$AO$49,E19,$AO$18:$AO$49)+SUMIF($V$58:$Y$99,E19,$Y$58:$Y$99)</f>
        <v>0</v>
      </c>
      <c r="I19" s="17">
        <f t="shared" si="3"/>
        <v>0</v>
      </c>
      <c r="J19" s="135"/>
      <c r="K19" s="135" t="str">
        <f>IF(U19&gt;=0.285,"OK","NG")</f>
        <v>NG</v>
      </c>
      <c r="L19" s="136"/>
      <c r="M19" s="144"/>
      <c r="N19" s="144"/>
      <c r="O19" s="144"/>
      <c r="P19" s="144"/>
      <c r="Q19" s="144"/>
      <c r="R19" s="145"/>
      <c r="S19" s="146"/>
      <c r="T19" s="135">
        <f>COUNTIF(M19:S19,"●")</f>
        <v>0</v>
      </c>
      <c r="U19" s="147">
        <f>IF(COUNTA(M19:S19)=0,-1,IF(OR(COUNTIF(M19:S19,"▲")&gt;6,AND(M18&lt;$N$9,$N$9&lt;S18)),0.285,IF(T18+T19=0,0,T19/(T19+T18))))</f>
        <v>-1</v>
      </c>
      <c r="V19" s="135" t="str">
        <f>TEXT(S18,"YYYY-MM")</f>
        <v>2025-11</v>
      </c>
      <c r="W19" s="140" cm="1">
        <f t="array" ref="W19">IF(V19=V18,0,SUMPRODUCT((M18:S18&gt;=$N$8)*(M18:S18 &lt;= $N$9)*(TEXT(M18:S18,"yyyy-mm")=V19)*(M19:S19 = "●")))</f>
        <v>0</v>
      </c>
      <c r="X19" s="140" cm="1">
        <f t="array" ref="X19">IF(V19=V18,0,SUMPRODUCT((M18:S18&gt;=$N$8)*(M18:S18 &lt;= $N$9)*(TEXT(M18:S18,"yyyy-mm")=V19)*(M19:S19 = "▲")))</f>
        <v>0</v>
      </c>
      <c r="Y19" s="140" cm="1">
        <f t="array" ref="Y19">IF(V19=V18,0,SUMPRODUCT((M18:S18&gt;=$N$8)*(M18:S18 &lt;= $N$9)*(TEXT(M18:S18,"yyyy-mm")=V19)*(M19:S19 = "★")))</f>
        <v>0</v>
      </c>
      <c r="Z19" s="135"/>
      <c r="AA19" s="135" t="str">
        <f>IF(AK19&gt;=0.285,"OK","NG")</f>
        <v>NG</v>
      </c>
      <c r="AB19" s="136"/>
      <c r="AC19" s="144"/>
      <c r="AD19" s="144"/>
      <c r="AE19" s="144"/>
      <c r="AF19" s="144"/>
      <c r="AG19" s="144"/>
      <c r="AH19" s="145"/>
      <c r="AI19" s="146"/>
      <c r="AJ19" s="68">
        <f t="shared" ref="AJ19" si="7">COUNTIF(AC19:AI19,"●")</f>
        <v>0</v>
      </c>
      <c r="AK19" s="70">
        <f>IF(COUNTA(AC19:AI19)=0,-1,IF(OR(COUNTIF(AC19:AI19,"▲")&gt;6,AND(AC18&lt;$N$9,$N$9&lt;AI18)),0.285,IF(AJ18+AJ19=0,0,AJ19/(AJ19+AJ18))))</f>
        <v>-1</v>
      </c>
      <c r="AL19" s="68" t="str">
        <f>TEXT(AI18,"YYYY-MM")</f>
        <v>2026-02</v>
      </c>
      <c r="AM19" s="69" cm="1">
        <f t="array" ref="AM19">IF(AL19=AL18,0,SUMPRODUCT((AC18:AI18&gt;=$N$8)*(AC18:AI18 &lt;= $N$9)*(TEXT(AC18:AI18,"yyyy-mm")=AL19)*(AC19:AI19 = "●")))</f>
        <v>0</v>
      </c>
      <c r="AN19" s="69" cm="1">
        <f t="array" ref="AN19">IF(AL19=AL18,0,SUMPRODUCT((AC18:AI18&gt;=$N$8)*(AC18:AI18 &lt;= $N$9)*(TEXT(AC18:AI18,"yyyy-mm")=AL19)*(AC19:AI19 = "▲")))</f>
        <v>0</v>
      </c>
      <c r="AO19" s="69" cm="1">
        <f t="array" ref="AO19">IF(AL19=AL18,0,SUMPRODUCT((AC18:AI18&gt;=$N$8)*(AC18:AI18 &lt;= $N$9)*(TEXT(AC18:AI18,"yyyy-mm")=AL19)*(AC19:AI19 = "★")))</f>
        <v>0</v>
      </c>
      <c r="AP19" s="68"/>
      <c r="AQ19" s="19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3"/>
    </row>
    <row r="20" spans="1:55" s="8" customFormat="1" ht="19.5" customHeight="1" x14ac:dyDescent="0.45">
      <c r="A20" s="4">
        <v>2</v>
      </c>
      <c r="B20" s="4">
        <v>10</v>
      </c>
      <c r="C20" s="18">
        <f t="shared" si="1"/>
        <v>46235</v>
      </c>
      <c r="D20" s="18">
        <f t="shared" si="2"/>
        <v>45989</v>
      </c>
      <c r="E20" s="4" t="str">
        <f t="shared" si="0"/>
        <v>2026-08</v>
      </c>
      <c r="F20" s="2">
        <f ca="1">SUMIF($V$58:$W$99,E20,$W$58:$W$99)</f>
        <v>0</v>
      </c>
      <c r="G20" s="2">
        <f ca="1">SUMIF($V$58:$X$99,E20,$X$58:$X$99)</f>
        <v>0</v>
      </c>
      <c r="H20" s="2">
        <f ca="1">SUMIF($V$58:$Y$99,E20,$Y$58:$Y$99)</f>
        <v>0</v>
      </c>
      <c r="I20" s="17">
        <f t="shared" si="3"/>
        <v>0</v>
      </c>
      <c r="J20" s="135"/>
      <c r="K20" s="135"/>
      <c r="L20" s="132">
        <v>2</v>
      </c>
      <c r="M20" s="141">
        <f>S18+1</f>
        <v>45964</v>
      </c>
      <c r="N20" s="141">
        <f>M20+1</f>
        <v>45965</v>
      </c>
      <c r="O20" s="141">
        <f t="shared" ref="O20:Q20" si="8">N20+1</f>
        <v>45966</v>
      </c>
      <c r="P20" s="141">
        <f t="shared" si="8"/>
        <v>45967</v>
      </c>
      <c r="Q20" s="141">
        <f t="shared" si="8"/>
        <v>45968</v>
      </c>
      <c r="R20" s="142">
        <f>Q20+1</f>
        <v>45969</v>
      </c>
      <c r="S20" s="143">
        <f>R20+1</f>
        <v>45970</v>
      </c>
      <c r="T20" s="135">
        <f t="shared" ref="T20" si="9">COUNTIF(M21:S21,"★")</f>
        <v>0</v>
      </c>
      <c r="U20" s="135"/>
      <c r="V20" s="135" t="str">
        <f>TEXT(M20,"YYYY-MM")</f>
        <v>2025-11</v>
      </c>
      <c r="W20" s="140" cm="1">
        <f t="array" ref="W20">SUMPRODUCT((M20:S20&gt;=$N$8)*(M20:S20 &lt;= $N$9)*(TEXT(M20:S20,"yyyy-mm")=V20)*(M21:S21 = "●"))</f>
        <v>0</v>
      </c>
      <c r="X20" s="140" cm="1">
        <f t="array" ref="X20">SUMPRODUCT((R20:S20&gt;=$N$8)*(R20:S20 &lt;= $N$9)*(TEXT(R20:S20,"yyyy-mm")=V20)*(R21:S21 = "▲"))</f>
        <v>0</v>
      </c>
      <c r="Y20" s="140" cm="1">
        <f t="array" ref="Y20">SUMPRODUCT((M20:S20&gt;=$N$8)*(M20:S20 &lt;= $N$9)*(TEXT(M20:S20,"yyyy-mm")=V20)*(M21:S21 = "★"))</f>
        <v>0</v>
      </c>
      <c r="Z20" s="135"/>
      <c r="AA20" s="135"/>
      <c r="AB20" s="132">
        <v>18</v>
      </c>
      <c r="AC20" s="141">
        <f>AI18+1</f>
        <v>46076</v>
      </c>
      <c r="AD20" s="141">
        <f t="shared" ref="AD20:AI20" si="10">AC20+1</f>
        <v>46077</v>
      </c>
      <c r="AE20" s="141">
        <f t="shared" si="10"/>
        <v>46078</v>
      </c>
      <c r="AF20" s="141">
        <f t="shared" si="10"/>
        <v>46079</v>
      </c>
      <c r="AG20" s="141">
        <f t="shared" si="10"/>
        <v>46080</v>
      </c>
      <c r="AH20" s="142">
        <f t="shared" si="10"/>
        <v>46081</v>
      </c>
      <c r="AI20" s="143">
        <f t="shared" si="10"/>
        <v>46082</v>
      </c>
      <c r="AJ20" s="68">
        <f t="shared" ref="AJ20" si="11">COUNTIF(AC21:AI21,"★")</f>
        <v>0</v>
      </c>
      <c r="AK20" s="68"/>
      <c r="AL20" s="68" t="str">
        <f>TEXT(AC20,"YYYY-MM")</f>
        <v>2026-02</v>
      </c>
      <c r="AM20" s="69" cm="1">
        <f t="array" ref="AM20">SUMPRODUCT((AC20:AI20&gt;=$N$8)*(AC20:AI20 &lt;= $N$9)*(TEXT(AC20:AI20,"yyyy-mm")=AL20)*(AC21:AI21 = "●"))</f>
        <v>0</v>
      </c>
      <c r="AN20" s="69" cm="1">
        <f t="array" ref="AN20">SUMPRODUCT((AH20:AI20&gt;=$N$8)*(AH20:AI20 &lt;= $N$9)*(TEXT(AH20:AI20,"yyyy-mm")=AL20)*(AH21:AI21 = "▲"))</f>
        <v>0</v>
      </c>
      <c r="AO20" s="69" cm="1">
        <f t="array" ref="AO20">SUMPRODUCT((AC20:AI20&gt;=$N$8)*(AC20:AI20 &lt;= $N$9)*(TEXT(AC20:AI20,"yyyy-mm")=AL20)*(AC21:AI21 = "★"))</f>
        <v>0</v>
      </c>
      <c r="AP20" s="68"/>
      <c r="AQ20" s="19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3"/>
    </row>
    <row r="21" spans="1:55" s="8" customFormat="1" ht="19.5" customHeight="1" thickBot="1" x14ac:dyDescent="0.5">
      <c r="A21" s="4">
        <v>3</v>
      </c>
      <c r="B21" s="4">
        <v>11</v>
      </c>
      <c r="C21" s="18">
        <f t="shared" si="1"/>
        <v>46266</v>
      </c>
      <c r="D21" s="18">
        <f t="shared" si="2"/>
        <v>45989</v>
      </c>
      <c r="E21" s="4" t="str">
        <f t="shared" si="0"/>
        <v>2026-09</v>
      </c>
      <c r="F21" s="2">
        <f ca="1">SUMIF($V$58:$W$99,E21,$W$58:$W$99)</f>
        <v>0</v>
      </c>
      <c r="G21" s="2">
        <f ca="1">SUMIF($V$58:$X$99,E21,$X$58:$X$99)</f>
        <v>0</v>
      </c>
      <c r="H21" s="2">
        <f ca="1">SUMIF($V$58:$Y$99,E21,$Y$58:$Y$99)</f>
        <v>0</v>
      </c>
      <c r="I21" s="17">
        <f t="shared" si="3"/>
        <v>0</v>
      </c>
      <c r="J21" s="135"/>
      <c r="K21" s="135" t="str">
        <f t="shared" ref="K21" si="12">IF(U21&gt;=0.285,"OK","NG")</f>
        <v>NG</v>
      </c>
      <c r="L21" s="136"/>
      <c r="M21" s="144"/>
      <c r="N21" s="144"/>
      <c r="O21" s="144"/>
      <c r="P21" s="144"/>
      <c r="Q21" s="144"/>
      <c r="R21" s="145"/>
      <c r="S21" s="146"/>
      <c r="T21" s="135">
        <f t="shared" ref="T21" si="13">COUNTIF(M21:S21,"●")</f>
        <v>0</v>
      </c>
      <c r="U21" s="147">
        <f t="shared" ref="U21" si="14">IF(COUNTA(M21:S21)=0,-1,IF(OR(COUNTIF(M21:S21,"▲")&gt;6,AND(M20&lt;$N$9,$N$9&lt;S20)),0.285,IF(T20+T21=0,0,T21/(T21+T20))))</f>
        <v>-1</v>
      </c>
      <c r="V21" s="135" t="str">
        <f>TEXT(S20,"YYYY-MM")</f>
        <v>2025-11</v>
      </c>
      <c r="W21" s="140" cm="1">
        <f t="array" ref="W21">IF(V21=V20,0,SUMPRODUCT((M20:S20&gt;=$N$8)*(M20:S20 &lt;= $N$9)*(TEXT(M20:S20,"yyyy-mm")=V21)*(M21:S21 = "●")))</f>
        <v>0</v>
      </c>
      <c r="X21" s="140" cm="1">
        <f t="array" ref="X21">IF(V21=V20,0,SUMPRODUCT((M20:S20&gt;=$N$8)*(M20:S20 &lt;= $N$9)*(TEXT(M20:S20,"yyyy-mm")=V21)*(M21:S21 = "▲")))</f>
        <v>0</v>
      </c>
      <c r="Y21" s="140" cm="1">
        <f t="array" ref="Y21">IF(V21=V20,0,SUMPRODUCT((M20:S20&gt;=$N$8)*(M20:S20 &lt;= $N$9)*(TEXT(M20:S20,"yyyy-mm")=V21)*(M21:S21 = "★")))</f>
        <v>0</v>
      </c>
      <c r="Z21" s="135"/>
      <c r="AA21" s="135" t="str">
        <f t="shared" ref="AA21" si="15">IF(AK21&gt;=0.285,"OK","NG")</f>
        <v>NG</v>
      </c>
      <c r="AB21" s="136"/>
      <c r="AC21" s="144"/>
      <c r="AD21" s="144"/>
      <c r="AE21" s="144"/>
      <c r="AF21" s="144"/>
      <c r="AG21" s="144"/>
      <c r="AH21" s="145"/>
      <c r="AI21" s="146"/>
      <c r="AJ21" s="68">
        <f t="shared" ref="AJ21" si="16">COUNTIF(AC21:AI21,"●")</f>
        <v>0</v>
      </c>
      <c r="AK21" s="70">
        <f t="shared" ref="AK21" si="17">IF(COUNTA(AC21:AI21)=0,-1,IF(OR(COUNTIF(AC21:AI21,"▲")&gt;6,AND(AC20&lt;$N$9,$N$9&lt;AI20)),0.285,IF(AJ20+AJ21=0,0,AJ21/(AJ21+AJ20))))</f>
        <v>-1</v>
      </c>
      <c r="AL21" s="68" t="str">
        <f>TEXT(AI20,"YYYY-MM")</f>
        <v>2026-03</v>
      </c>
      <c r="AM21" s="69" cm="1">
        <f t="array" ref="AM21">IF(AL21=AL20,0,SUMPRODUCT((AC20:AI20&gt;=$N$8)*(AC20:AI20 &lt;= $N$9)*(TEXT(AC20:AI20,"yyyy-mm")=AL21)*(AC21:AI21 = "●")))</f>
        <v>0</v>
      </c>
      <c r="AN21" s="69" cm="1">
        <f t="array" ref="AN21">IF(AL21=AL20,0,SUMPRODUCT((AC20:AI20&gt;=$N$8)*(AC20:AI20 &lt;= $N$9)*(TEXT(AC20:AI20,"yyyy-mm")=AL21)*(AC21:AI21 = "▲")))</f>
        <v>0</v>
      </c>
      <c r="AO21" s="69" cm="1">
        <f t="array" ref="AO21">IF(AL21=AL20,0,SUMPRODUCT((AC20:AI20&gt;=$N$8)*(AC20:AI20 &lt;= $N$9)*(TEXT(AC20:AI20,"yyyy-mm")=AL21)*(AC21:AI21 = "★")))</f>
        <v>0</v>
      </c>
      <c r="AP21" s="68"/>
      <c r="AQ21" s="19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3"/>
    </row>
    <row r="22" spans="1:55" s="8" customFormat="1" ht="19.5" customHeight="1" x14ac:dyDescent="0.45">
      <c r="A22" s="4">
        <v>4</v>
      </c>
      <c r="B22" s="4">
        <v>12</v>
      </c>
      <c r="C22" s="18">
        <f t="shared" si="1"/>
        <v>46296</v>
      </c>
      <c r="D22" s="18">
        <f t="shared" si="2"/>
        <v>45989</v>
      </c>
      <c r="E22" s="4" t="str">
        <f t="shared" si="0"/>
        <v>2026-10</v>
      </c>
      <c r="F22" s="2">
        <f ca="1">SUMIF($AL$58:$AM$99,E22,$AM$58:$AM$99)+SUMIF($V$58:$W$99,E22,$W$58:$W$99)</f>
        <v>0</v>
      </c>
      <c r="G22" s="2">
        <f ca="1">SUMIF($AL$58:$AN$99,E22,$AN$58:$AN$99)+SUMIF($V$58:$X$99,E22,$X$58:$X$99)</f>
        <v>0</v>
      </c>
      <c r="H22" s="2">
        <f ca="1">SUMIF($AL$58:$AO$99,E22,$AO$58:$AO$99)+SUMIF($V$58:$Y$99,E22,$Y$58:$Y$99)</f>
        <v>0</v>
      </c>
      <c r="I22" s="17">
        <f t="shared" si="3"/>
        <v>0</v>
      </c>
      <c r="J22" s="135"/>
      <c r="K22" s="135"/>
      <c r="L22" s="132">
        <v>3</v>
      </c>
      <c r="M22" s="141">
        <f>S20+1</f>
        <v>45971</v>
      </c>
      <c r="N22" s="141">
        <f>M22+1</f>
        <v>45972</v>
      </c>
      <c r="O22" s="141">
        <f t="shared" ref="O22:Q22" si="18">N22+1</f>
        <v>45973</v>
      </c>
      <c r="P22" s="141">
        <f t="shared" si="18"/>
        <v>45974</v>
      </c>
      <c r="Q22" s="141">
        <f t="shared" si="18"/>
        <v>45975</v>
      </c>
      <c r="R22" s="142">
        <f>Q22+1</f>
        <v>45976</v>
      </c>
      <c r="S22" s="143">
        <f>R22+1</f>
        <v>45977</v>
      </c>
      <c r="T22" s="135">
        <f t="shared" ref="T22" si="19">COUNTIF(M23:S23,"★")</f>
        <v>0</v>
      </c>
      <c r="U22" s="135"/>
      <c r="V22" s="135" t="str">
        <f>TEXT(M22,"YYYY-MM")</f>
        <v>2025-11</v>
      </c>
      <c r="W22" s="140" cm="1">
        <f t="array" ref="W22">SUMPRODUCT((M22:S22&gt;=$N$8)*(M22:S22 &lt;= $N$9)*(TEXT(M22:S22,"yyyy-mm")=V22)*(M23:S23 = "●"))</f>
        <v>0</v>
      </c>
      <c r="X22" s="140" cm="1">
        <f t="array" ref="X22">SUMPRODUCT((R22:S22&gt;=$N$8)*(R22:S22 &lt;= $N$9)*(TEXT(R22:S22,"yyyy-mm")=V22)*(R23:S23 = "▲"))</f>
        <v>0</v>
      </c>
      <c r="Y22" s="140" cm="1">
        <f t="array" ref="Y22">SUMPRODUCT((M22:S22&gt;=$N$8)*(M22:S22 &lt;= $N$9)*(TEXT(M22:S22,"yyyy-mm")=V22)*(M23:S23 = "★"))</f>
        <v>0</v>
      </c>
      <c r="Z22" s="135"/>
      <c r="AA22" s="135"/>
      <c r="AB22" s="132">
        <v>19</v>
      </c>
      <c r="AC22" s="141">
        <f>AI20+1</f>
        <v>46083</v>
      </c>
      <c r="AD22" s="141">
        <f t="shared" ref="AD22:AI22" si="20">AC22+1</f>
        <v>46084</v>
      </c>
      <c r="AE22" s="141">
        <f t="shared" si="20"/>
        <v>46085</v>
      </c>
      <c r="AF22" s="141">
        <f t="shared" si="20"/>
        <v>46086</v>
      </c>
      <c r="AG22" s="141">
        <f t="shared" si="20"/>
        <v>46087</v>
      </c>
      <c r="AH22" s="142">
        <f t="shared" si="20"/>
        <v>46088</v>
      </c>
      <c r="AI22" s="143">
        <f t="shared" si="20"/>
        <v>46089</v>
      </c>
      <c r="AJ22" s="68">
        <f t="shared" ref="AJ22" si="21">COUNTIF(AC23:AI23,"★")</f>
        <v>0</v>
      </c>
      <c r="AK22" s="68"/>
      <c r="AL22" s="68" t="str">
        <f>TEXT(AC22,"YYYY-MM")</f>
        <v>2026-03</v>
      </c>
      <c r="AM22" s="69" cm="1">
        <f t="array" ref="AM22">SUMPRODUCT((AC22:AI22&gt;=$N$8)*(AC22:AI22 &lt;= $N$9)*(TEXT(AC22:AI22,"yyyy-mm")=AL22)*(AC23:AI23 = "●"))</f>
        <v>0</v>
      </c>
      <c r="AN22" s="69" cm="1">
        <f t="array" ref="AN22">SUMPRODUCT((AH22:AI22&gt;=$N$8)*(AH22:AI22 &lt;= $N$9)*(TEXT(AH22:AI22,"yyyy-mm")=AL22)*(AH23:AI23 = "▲"))</f>
        <v>0</v>
      </c>
      <c r="AO22" s="69" cm="1">
        <f t="array" ref="AO22">SUMPRODUCT((AC22:AI22&gt;=$N$8)*(AC22:AI22 &lt;= $N$9)*(TEXT(AC22:AI22,"yyyy-mm")=AL22)*(AC23:AI23 = "★"))</f>
        <v>0</v>
      </c>
      <c r="AP22" s="68"/>
      <c r="AQ22" s="19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3"/>
    </row>
    <row r="23" spans="1:55" s="8" customFormat="1" ht="19.5" customHeight="1" thickBot="1" x14ac:dyDescent="0.5">
      <c r="A23" s="4">
        <v>5</v>
      </c>
      <c r="B23" s="4">
        <v>13</v>
      </c>
      <c r="C23" s="18">
        <f t="shared" si="1"/>
        <v>46327</v>
      </c>
      <c r="D23" s="18">
        <f t="shared" si="2"/>
        <v>45989</v>
      </c>
      <c r="E23" s="4" t="str">
        <f t="shared" si="0"/>
        <v>2026-11</v>
      </c>
      <c r="F23" s="2">
        <f ca="1">SUMIF($AL$58:$AM$99,E23,$AM$58:$AM$99)+SUMIF($V$58:$W$99,E23,$W$58:$W$99)</f>
        <v>0</v>
      </c>
      <c r="G23" s="2">
        <f ca="1">SUMIF($AL$58:$AN$99,E23,$AN$58:$AN$99)+SUMIF($V$58:$X$99,E23,$X$58:$X$99)</f>
        <v>0</v>
      </c>
      <c r="H23" s="2">
        <f ca="1">SUMIF($AL$58:$AO$99,E23,$AO$58:$AO$99)+SUMIF($V$58:$Y$99,E23,$Y$58:$Y$99)</f>
        <v>0</v>
      </c>
      <c r="I23" s="17">
        <f t="shared" si="3"/>
        <v>0</v>
      </c>
      <c r="J23" s="135"/>
      <c r="K23" s="135" t="str">
        <f t="shared" ref="K23" si="22">IF(U23&gt;=0.285,"OK","NG")</f>
        <v>NG</v>
      </c>
      <c r="L23" s="136"/>
      <c r="M23" s="144"/>
      <c r="N23" s="144"/>
      <c r="O23" s="144"/>
      <c r="P23" s="144"/>
      <c r="Q23" s="144"/>
      <c r="R23" s="145"/>
      <c r="S23" s="146"/>
      <c r="T23" s="135">
        <f t="shared" ref="T23" si="23">COUNTIF(M23:S23,"●")</f>
        <v>0</v>
      </c>
      <c r="U23" s="147">
        <f t="shared" ref="U23" si="24">IF(COUNTA(M23:S23)=0,-1,IF(OR(COUNTIF(M23:S23,"▲")&gt;6,AND(M22&lt;$N$9,$N$9&lt;S22)),0.285,IF(T22+T23=0,0,T23/(T23+T22))))</f>
        <v>-1</v>
      </c>
      <c r="V23" s="135" t="str">
        <f>TEXT(S22,"YYYY-MM")</f>
        <v>2025-11</v>
      </c>
      <c r="W23" s="140" cm="1">
        <f t="array" ref="W23">IF(V23=V22,0,SUMPRODUCT((M22:S22&gt;=$N$8)*(M22:S22 &lt;= $N$9)*(TEXT(M22:S22,"yyyy-mm")=V23)*(M23:S23 = "●")))</f>
        <v>0</v>
      </c>
      <c r="X23" s="140" cm="1">
        <f t="array" ref="X23">IF(V23=V22,0,SUMPRODUCT((M22:S22&gt;=$N$8)*(M22:S22 &lt;= $N$9)*(TEXT(M22:S22,"yyyy-mm")=V23)*(M23:S23 = "▲")))</f>
        <v>0</v>
      </c>
      <c r="Y23" s="140" cm="1">
        <f t="array" ref="Y23">IF(V23=V22,0,SUMPRODUCT((M22:S22&gt;=$N$8)*(M22:S22 &lt;= $N$9)*(TEXT(M22:S22,"yyyy-mm")=V23)*(M23:S23 = "★")))</f>
        <v>0</v>
      </c>
      <c r="Z23" s="135"/>
      <c r="AA23" s="135" t="str">
        <f t="shared" ref="AA23" si="25">IF(AK23&gt;=0.285,"OK","NG")</f>
        <v>NG</v>
      </c>
      <c r="AB23" s="136"/>
      <c r="AC23" s="144"/>
      <c r="AD23" s="144"/>
      <c r="AE23" s="144"/>
      <c r="AF23" s="144"/>
      <c r="AG23" s="144"/>
      <c r="AH23" s="145"/>
      <c r="AI23" s="146"/>
      <c r="AJ23" s="68">
        <f t="shared" ref="AJ23" si="26">COUNTIF(AC23:AI23,"●")</f>
        <v>0</v>
      </c>
      <c r="AK23" s="70">
        <f t="shared" ref="AK23" si="27">IF(COUNTA(AC23:AI23)=0,-1,IF(OR(COUNTIF(AC23:AI23,"▲")&gt;6,AND(AC22&lt;$N$9,$N$9&lt;AI22)),0.285,IF(AJ22+AJ23=0,0,AJ23/(AJ23+AJ22))))</f>
        <v>-1</v>
      </c>
      <c r="AL23" s="68" t="str">
        <f>TEXT(AI22,"YYYY-MM")</f>
        <v>2026-03</v>
      </c>
      <c r="AM23" s="69" cm="1">
        <f t="array" ref="AM23">IF(AL23=AL22,0,SUMPRODUCT((AC22:AI22&gt;=$N$8)*(AC22:AI22 &lt;= $N$9)*(TEXT(AC22:AI22,"yyyy-mm")=AL23)*(AC23:AI23 = "●")))</f>
        <v>0</v>
      </c>
      <c r="AN23" s="69" cm="1">
        <f t="array" ref="AN23">IF(AL23=AL22,0,SUMPRODUCT((AC22:AI22&gt;=$N$8)*(AC22:AI22 &lt;= $N$9)*(TEXT(AC22:AI22,"yyyy-mm")=AL23)*(AC23:AI23 = "▲")))</f>
        <v>0</v>
      </c>
      <c r="AO23" s="69" cm="1">
        <f t="array" ref="AO23">IF(AL23=AL22,0,SUMPRODUCT((AC22:AI22&gt;=$N$8)*(AC22:AI22 &lt;= $N$9)*(TEXT(AC22:AI22,"yyyy-mm")=AL23)*(AC23:AI23 = "★")))</f>
        <v>0</v>
      </c>
      <c r="AP23" s="68"/>
      <c r="AQ23" s="19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3"/>
    </row>
    <row r="24" spans="1:55" s="8" customFormat="1" ht="19.5" customHeight="1" x14ac:dyDescent="0.45">
      <c r="A24" s="4">
        <v>1</v>
      </c>
      <c r="B24" s="4">
        <v>14</v>
      </c>
      <c r="C24" s="18">
        <f t="shared" si="1"/>
        <v>46357</v>
      </c>
      <c r="D24" s="18">
        <f t="shared" si="2"/>
        <v>45989</v>
      </c>
      <c r="E24" s="4" t="str">
        <f t="shared" si="0"/>
        <v>2026-12</v>
      </c>
      <c r="F24" s="2">
        <f ca="1">SUMIF($V$58:$W$99,E24,$W$58:$W$99)+SUMIF($AL$58:$AM$99,E24,$AM$58:$AM$99)</f>
        <v>0</v>
      </c>
      <c r="G24" s="2">
        <f ca="1">SUMIF($V$58:$X$99,E24,$X$58:$X$99)+SUMIF($AL$58:$AN$99,E24,$AN$58:$AN$99)</f>
        <v>0</v>
      </c>
      <c r="H24" s="2">
        <f ca="1">SUMIF($V$58:$Y$99,E24,$Y$58:$Y$99)+SUMIF($AL$58:$AO$99,E24,$AO$58:$AO$99)</f>
        <v>0</v>
      </c>
      <c r="I24" s="17">
        <f t="shared" si="3"/>
        <v>0</v>
      </c>
      <c r="J24" s="135"/>
      <c r="K24" s="135"/>
      <c r="L24" s="132">
        <v>4</v>
      </c>
      <c r="M24" s="141">
        <f>S22+1</f>
        <v>45978</v>
      </c>
      <c r="N24" s="141">
        <f>M24+1</f>
        <v>45979</v>
      </c>
      <c r="O24" s="141">
        <f t="shared" ref="O24:Q24" si="28">N24+1</f>
        <v>45980</v>
      </c>
      <c r="P24" s="141">
        <f t="shared" si="28"/>
        <v>45981</v>
      </c>
      <c r="Q24" s="141">
        <f t="shared" si="28"/>
        <v>45982</v>
      </c>
      <c r="R24" s="142">
        <f>Q24+1</f>
        <v>45983</v>
      </c>
      <c r="S24" s="143">
        <f>R24+1</f>
        <v>45984</v>
      </c>
      <c r="T24" s="135">
        <f t="shared" ref="T24" si="29">COUNTIF(M25:S25,"★")</f>
        <v>0</v>
      </c>
      <c r="U24" s="135"/>
      <c r="V24" s="135" t="str">
        <f>TEXT(M24,"YYYY-MM")</f>
        <v>2025-11</v>
      </c>
      <c r="W24" s="140" cm="1">
        <f t="array" ref="W24">SUMPRODUCT((M24:S24&gt;=$N$8)*(M24:S24 &lt;= $N$9)*(TEXT(M24:S24,"yyyy-mm")=V24)*(M25:S25 = "●"))</f>
        <v>0</v>
      </c>
      <c r="X24" s="140" cm="1">
        <f t="array" ref="X24">SUMPRODUCT((R24:S24&gt;=$N$8)*(R24:S24 &lt;= $N$9)*(TEXT(R24:S24,"yyyy-mm")=V24)*(R25:S25 = "▲"))</f>
        <v>0</v>
      </c>
      <c r="Y24" s="140" cm="1">
        <f t="array" ref="Y24">SUMPRODUCT((M24:S24&gt;=$N$8)*(M24:S24 &lt;= $N$9)*(TEXT(M24:S24,"yyyy-mm")=V24)*(M25:S25 = "★"))</f>
        <v>0</v>
      </c>
      <c r="Z24" s="135"/>
      <c r="AA24" s="135"/>
      <c r="AB24" s="132">
        <v>20</v>
      </c>
      <c r="AC24" s="141">
        <f>AI22+1</f>
        <v>46090</v>
      </c>
      <c r="AD24" s="141">
        <f t="shared" ref="AD24:AI24" si="30">AC24+1</f>
        <v>46091</v>
      </c>
      <c r="AE24" s="141">
        <f t="shared" si="30"/>
        <v>46092</v>
      </c>
      <c r="AF24" s="141">
        <f t="shared" si="30"/>
        <v>46093</v>
      </c>
      <c r="AG24" s="141">
        <f t="shared" si="30"/>
        <v>46094</v>
      </c>
      <c r="AH24" s="142">
        <f t="shared" si="30"/>
        <v>46095</v>
      </c>
      <c r="AI24" s="143">
        <f t="shared" si="30"/>
        <v>46096</v>
      </c>
      <c r="AJ24" s="68">
        <f t="shared" ref="AJ24" si="31">COUNTIF(AC25:AI25,"★")</f>
        <v>0</v>
      </c>
      <c r="AK24" s="68"/>
      <c r="AL24" s="68" t="str">
        <f>TEXT(AC24,"YYYY-MM")</f>
        <v>2026-03</v>
      </c>
      <c r="AM24" s="69" cm="1">
        <f t="array" ref="AM24">SUMPRODUCT((AC24:AI24&gt;=$N$8)*(AC24:AI24 &lt;= $N$9)*(TEXT(AC24:AI24,"yyyy-mm")=AL24)*(AC25:AI25 = "●"))</f>
        <v>0</v>
      </c>
      <c r="AN24" s="69" cm="1">
        <f t="array" ref="AN24">SUMPRODUCT((AH24:AI24&gt;=$N$8)*(AH24:AI24 &lt;= $N$9)*(TEXT(AH24:AI24,"yyyy-mm")=AL24)*(AH25:AI25 = "▲"))</f>
        <v>0</v>
      </c>
      <c r="AO24" s="69" cm="1">
        <f t="array" ref="AO24">SUMPRODUCT((AC24:AI24&gt;=$N$8)*(AC24:AI24 &lt;= $N$9)*(TEXT(AC24:AI24,"yyyy-mm")=AL24)*(AC25:AI25 = "★"))</f>
        <v>0</v>
      </c>
      <c r="AP24" s="68"/>
      <c r="AQ24" s="19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3"/>
    </row>
    <row r="25" spans="1:55" s="8" customFormat="1" ht="19.5" customHeight="1" thickBot="1" x14ac:dyDescent="0.5">
      <c r="A25" s="4">
        <v>2</v>
      </c>
      <c r="B25" s="4">
        <v>15</v>
      </c>
      <c r="C25" s="18">
        <f t="shared" si="1"/>
        <v>46388</v>
      </c>
      <c r="D25" s="18">
        <f t="shared" si="2"/>
        <v>45989</v>
      </c>
      <c r="E25" s="4" t="str">
        <f t="shared" si="0"/>
        <v>2027-01</v>
      </c>
      <c r="F25" s="2">
        <f ca="1">SUMIF($AL$58:$AM$99,E25,$AM$58:$AM$99)</f>
        <v>0</v>
      </c>
      <c r="G25" s="2">
        <f ca="1">SUMIF($AL$58:$AN$99,E25,$AN$58:$AN$99)</f>
        <v>0</v>
      </c>
      <c r="H25" s="2">
        <f ca="1">SUMIF($AL$58:$AO$99,E25,$AO$58:$AO$99)</f>
        <v>0</v>
      </c>
      <c r="I25" s="17">
        <f t="shared" si="3"/>
        <v>0</v>
      </c>
      <c r="J25" s="135"/>
      <c r="K25" s="135" t="str">
        <f t="shared" ref="K25" si="32">IF(U25&gt;=0.285,"OK","NG")</f>
        <v>NG</v>
      </c>
      <c r="L25" s="136"/>
      <c r="M25" s="144"/>
      <c r="N25" s="144"/>
      <c r="O25" s="144"/>
      <c r="P25" s="144"/>
      <c r="Q25" s="144"/>
      <c r="R25" s="145"/>
      <c r="S25" s="146"/>
      <c r="T25" s="135">
        <f t="shared" ref="T25" si="33">COUNTIF(M25:S25,"●")</f>
        <v>0</v>
      </c>
      <c r="U25" s="147">
        <f t="shared" ref="U25" si="34">IF(COUNTA(M25:S25)=0,-1,IF(OR(COUNTIF(M25:S25,"▲")&gt;6,AND(M24&lt;$N$9,$N$9&lt;S24)),0.285,IF(T24+T25=0,0,T25/(T25+T24))))</f>
        <v>-1</v>
      </c>
      <c r="V25" s="135" t="str">
        <f>TEXT(S24,"YYYY-MM")</f>
        <v>2025-11</v>
      </c>
      <c r="W25" s="140" cm="1">
        <f t="array" ref="W25">IF(V25=V24,0,SUMPRODUCT((M24:S24&gt;=$N$8)*(M24:S24 &lt;= $N$9)*(TEXT(M24:S24,"yyyy-mm")=V25)*(M25:S25 = "●")))</f>
        <v>0</v>
      </c>
      <c r="X25" s="140" cm="1">
        <f t="array" ref="X25">IF(V25=V24,0,SUMPRODUCT((M24:S24&gt;=$N$8)*(M24:S24 &lt;= $N$9)*(TEXT(M24:S24,"yyyy-mm")=V25)*(M25:S25 = "▲")))</f>
        <v>0</v>
      </c>
      <c r="Y25" s="140" cm="1">
        <f t="array" ref="Y25">IF(V25=V24,0,SUMPRODUCT((M24:S24&gt;=$N$8)*(M24:S24 &lt;= $N$9)*(TEXT(M24:S24,"yyyy-mm")=V25)*(M25:S25 = "★")))</f>
        <v>0</v>
      </c>
      <c r="Z25" s="135"/>
      <c r="AA25" s="135" t="str">
        <f t="shared" ref="AA25" si="35">IF(AK25&gt;=0.285,"OK","NG")</f>
        <v>NG</v>
      </c>
      <c r="AB25" s="136"/>
      <c r="AC25" s="144"/>
      <c r="AD25" s="144"/>
      <c r="AE25" s="144"/>
      <c r="AF25" s="144"/>
      <c r="AG25" s="144"/>
      <c r="AH25" s="145"/>
      <c r="AI25" s="146"/>
      <c r="AJ25" s="68">
        <f t="shared" ref="AJ25" si="36">COUNTIF(AC25:AI25,"●")</f>
        <v>0</v>
      </c>
      <c r="AK25" s="70">
        <f t="shared" ref="AK25" si="37">IF(COUNTA(AC25:AI25)=0,-1,IF(OR(COUNTIF(AC25:AI25,"▲")&gt;6,AND(AC24&lt;$N$9,$N$9&lt;AI24)),0.285,IF(AJ24+AJ25=0,0,AJ25/(AJ25+AJ24))))</f>
        <v>-1</v>
      </c>
      <c r="AL25" s="68" t="str">
        <f>TEXT(AI24,"YYYY-MM")</f>
        <v>2026-03</v>
      </c>
      <c r="AM25" s="69" cm="1">
        <f t="array" ref="AM25">IF(AL25=AL24,0,SUMPRODUCT((AC24:AI24&gt;=$N$8)*(AC24:AI24 &lt;= $N$9)*(TEXT(AC24:AI24,"yyyy-mm")=AL25)*(AC25:AI25 = "●")))</f>
        <v>0</v>
      </c>
      <c r="AN25" s="69" cm="1">
        <f t="array" ref="AN25">IF(AL25=AL24,0,SUMPRODUCT((AC24:AI24&gt;=$N$8)*(AC24:AI24 &lt;= $N$9)*(TEXT(AC24:AI24,"yyyy-mm")=AL25)*(AC25:AI25 = "▲")))</f>
        <v>0</v>
      </c>
      <c r="AO25" s="69" cm="1">
        <f t="array" ref="AO25">IF(AL25=AL24,0,SUMPRODUCT((AC24:AI24&gt;=$N$8)*(AC24:AI24 &lt;= $N$9)*(TEXT(AC24:AI24,"yyyy-mm")=AL25)*(AC25:AI25 = "★")))</f>
        <v>0</v>
      </c>
      <c r="AP25" s="68"/>
      <c r="AQ25" s="19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3"/>
    </row>
    <row r="26" spans="1:55" s="8" customFormat="1" ht="19.5" customHeight="1" x14ac:dyDescent="0.45">
      <c r="A26" s="4">
        <v>3</v>
      </c>
      <c r="B26" s="4">
        <v>16</v>
      </c>
      <c r="C26" s="18">
        <f t="shared" si="1"/>
        <v>46419</v>
      </c>
      <c r="D26" s="18">
        <f t="shared" si="2"/>
        <v>45989</v>
      </c>
      <c r="E26" s="4" t="str">
        <f t="shared" si="0"/>
        <v>2027-02</v>
      </c>
      <c r="F26" s="2">
        <f ca="1">SUMIF($AL$58:$AM$99,E26,$AM$58:$AM$99)</f>
        <v>0</v>
      </c>
      <c r="G26" s="2">
        <f ca="1">SUMIF($AL$58:$AN$99,E26,$AN$58:$AN$99)</f>
        <v>0</v>
      </c>
      <c r="H26" s="2">
        <f ca="1">SUMIF($AL$58:$AO$99,E26,$AO$58:$AO$99)</f>
        <v>0</v>
      </c>
      <c r="I26" s="17">
        <f t="shared" si="3"/>
        <v>0</v>
      </c>
      <c r="J26" s="135"/>
      <c r="K26" s="135"/>
      <c r="L26" s="132">
        <v>5</v>
      </c>
      <c r="M26" s="141">
        <f>S24+1</f>
        <v>45985</v>
      </c>
      <c r="N26" s="141">
        <f>M26+1</f>
        <v>45986</v>
      </c>
      <c r="O26" s="141">
        <f t="shared" ref="O26:Q26" si="38">N26+1</f>
        <v>45987</v>
      </c>
      <c r="P26" s="141">
        <f t="shared" si="38"/>
        <v>45988</v>
      </c>
      <c r="Q26" s="141">
        <f t="shared" si="38"/>
        <v>45989</v>
      </c>
      <c r="R26" s="142">
        <f>Q26+1</f>
        <v>45990</v>
      </c>
      <c r="S26" s="143">
        <f>R26+1</f>
        <v>45991</v>
      </c>
      <c r="T26" s="135">
        <f t="shared" ref="T26" si="39">COUNTIF(M27:S27,"★")</f>
        <v>0</v>
      </c>
      <c r="U26" s="135"/>
      <c r="V26" s="135" t="str">
        <f>TEXT(M26,"YYYY-MM")</f>
        <v>2025-11</v>
      </c>
      <c r="W26" s="140" cm="1">
        <f t="array" ref="W26">SUMPRODUCT((M26:S26&gt;=$N$8)*(M26:S26 &lt;= $N$9)*(TEXT(M26:S26,"yyyy-mm")=V26)*(M27:S27 = "●"))</f>
        <v>0</v>
      </c>
      <c r="X26" s="140" cm="1">
        <f t="array" ref="X26">SUMPRODUCT((R26:S26&gt;=$N$8)*(R26:S26 &lt;= $N$9)*(TEXT(R26:S26,"yyyy-mm")=V26)*(R27:S27 = "▲"))</f>
        <v>0</v>
      </c>
      <c r="Y26" s="140" cm="1">
        <f t="array" ref="Y26">SUMPRODUCT((M26:S26&gt;=$N$8)*(M26:S26 &lt;= $N$9)*(TEXT(M26:S26,"yyyy-mm")=V26)*(M27:S27 = "★"))</f>
        <v>0</v>
      </c>
      <c r="Z26" s="135"/>
      <c r="AA26" s="135"/>
      <c r="AB26" s="132">
        <v>21</v>
      </c>
      <c r="AC26" s="141">
        <f>AI24+1</f>
        <v>46097</v>
      </c>
      <c r="AD26" s="141">
        <f t="shared" ref="AD26:AI26" si="40">AC26+1</f>
        <v>46098</v>
      </c>
      <c r="AE26" s="141">
        <f t="shared" si="40"/>
        <v>46099</v>
      </c>
      <c r="AF26" s="141">
        <f t="shared" si="40"/>
        <v>46100</v>
      </c>
      <c r="AG26" s="141">
        <f t="shared" si="40"/>
        <v>46101</v>
      </c>
      <c r="AH26" s="142">
        <f t="shared" si="40"/>
        <v>46102</v>
      </c>
      <c r="AI26" s="143">
        <f t="shared" si="40"/>
        <v>46103</v>
      </c>
      <c r="AJ26" s="68">
        <f t="shared" ref="AJ26" si="41">COUNTIF(AC27:AI27,"★")</f>
        <v>0</v>
      </c>
      <c r="AK26" s="68"/>
      <c r="AL26" s="68" t="str">
        <f>TEXT(AC26,"YYYY-MM")</f>
        <v>2026-03</v>
      </c>
      <c r="AM26" s="69" cm="1">
        <f t="array" ref="AM26">SUMPRODUCT((AC26:AI26&gt;=$N$8)*(AC26:AI26 &lt;= $N$9)*(TEXT(AC26:AI26,"yyyy-mm")=AL26)*(AC27:AI27 = "●"))</f>
        <v>0</v>
      </c>
      <c r="AN26" s="69" cm="1">
        <f t="array" ref="AN26">SUMPRODUCT((AH26:AI26&gt;=$N$8)*(AH26:AI26 &lt;= $N$9)*(TEXT(AH26:AI26,"yyyy-mm")=AL26)*(AH27:AI27 = "▲"))</f>
        <v>0</v>
      </c>
      <c r="AO26" s="69" cm="1">
        <f t="array" ref="AO26">SUMPRODUCT((AC26:AI26&gt;=$N$8)*(AC26:AI26 &lt;= $N$9)*(TEXT(AC26:AI26,"yyyy-mm")=AL26)*(AC27:AI27 = "★"))</f>
        <v>0</v>
      </c>
      <c r="AP26" s="68"/>
      <c r="AQ26" s="19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3"/>
    </row>
    <row r="27" spans="1:55" s="8" customFormat="1" ht="19.5" customHeight="1" thickBot="1" x14ac:dyDescent="0.5">
      <c r="A27" s="4">
        <v>4</v>
      </c>
      <c r="B27" s="4">
        <v>17</v>
      </c>
      <c r="C27" s="18">
        <f t="shared" si="1"/>
        <v>46447</v>
      </c>
      <c r="D27" s="18">
        <f t="shared" si="2"/>
        <v>45989</v>
      </c>
      <c r="E27" s="4" t="str">
        <f t="shared" si="0"/>
        <v>2027-03</v>
      </c>
      <c r="F27" s="2">
        <f ca="1">SUMIF($V$109:$W$150,E27,$W$109:$W$150)+SUMIF($AL$58:$AM$99,E27,$AM$58:$AM$99)</f>
        <v>0</v>
      </c>
      <c r="G27" s="2">
        <f ca="1">SUMIF($V$109:$X$150,E27,$X$109:$X$150)+SUMIF($AL$58:$AN$99,E27,$AN$58:$AN$99)</f>
        <v>0</v>
      </c>
      <c r="H27" s="2">
        <f ca="1">SUMIF($V$109:$Y$150,E27,$Y$109:$Y$150)+SUMIF($AL$58:$AO$99,E27,$AO$58:$AO$99)</f>
        <v>0</v>
      </c>
      <c r="I27" s="17">
        <f t="shared" si="3"/>
        <v>0</v>
      </c>
      <c r="J27" s="135"/>
      <c r="K27" s="135" t="str">
        <f t="shared" ref="K27" si="42">IF(U27&gt;=0.285,"OK","NG")</f>
        <v>NG</v>
      </c>
      <c r="L27" s="136"/>
      <c r="M27" s="144"/>
      <c r="N27" s="144"/>
      <c r="O27" s="144"/>
      <c r="P27" s="144"/>
      <c r="Q27" s="144"/>
      <c r="R27" s="145"/>
      <c r="S27" s="146"/>
      <c r="T27" s="135">
        <f t="shared" ref="T27" si="43">COUNTIF(M27:S27,"●")</f>
        <v>0</v>
      </c>
      <c r="U27" s="147">
        <f t="shared" ref="U27" si="44">IF(COUNTA(M27:S27)=0,-1,IF(OR(COUNTIF(M27:S27,"▲")&gt;6,AND(M26&lt;$N$9,$N$9&lt;S26)),0.285,IF(T26+T27=0,0,T27/(T27+T26))))</f>
        <v>-1</v>
      </c>
      <c r="V27" s="135" t="str">
        <f>TEXT(S26,"YYYY-MM")</f>
        <v>2025-11</v>
      </c>
      <c r="W27" s="140" cm="1">
        <f t="array" ref="W27">IF(V27=V26,0,SUMPRODUCT((M26:S26&gt;=$N$8)*(M26:S26 &lt;= $N$9)*(TEXT(M26:S26,"yyyy-mm")=V27)*(M27:S27 = "●")))</f>
        <v>0</v>
      </c>
      <c r="X27" s="140" cm="1">
        <f t="array" ref="X27">IF(V27=V26,0,SUMPRODUCT((M26:S26&gt;=$N$8)*(M26:S26 &lt;= $N$9)*(TEXT(M26:S26,"yyyy-mm")=V27)*(M27:S27 = "▲")))</f>
        <v>0</v>
      </c>
      <c r="Y27" s="140" cm="1">
        <f t="array" ref="Y27">IF(V27=V26,0,SUMPRODUCT((M26:S26&gt;=$N$8)*(M26:S26 &lt;= $N$9)*(TEXT(M26:S26,"yyyy-mm")=V27)*(M27:S27 = "★")))</f>
        <v>0</v>
      </c>
      <c r="Z27" s="135"/>
      <c r="AA27" s="135" t="str">
        <f t="shared" ref="AA27" si="45">IF(AK27&gt;=0.285,"OK","NG")</f>
        <v>NG</v>
      </c>
      <c r="AB27" s="136"/>
      <c r="AC27" s="144"/>
      <c r="AD27" s="144"/>
      <c r="AE27" s="144"/>
      <c r="AF27" s="144"/>
      <c r="AG27" s="144"/>
      <c r="AH27" s="145"/>
      <c r="AI27" s="146"/>
      <c r="AJ27" s="68">
        <f t="shared" ref="AJ27" si="46">COUNTIF(AC27:AI27,"●")</f>
        <v>0</v>
      </c>
      <c r="AK27" s="70">
        <f t="shared" ref="AK27" si="47">IF(COUNTA(AC27:AI27)=0,-1,IF(OR(COUNTIF(AC27:AI27,"▲")&gt;6,AND(AC26&lt;$N$9,$N$9&lt;AI26)),0.285,IF(AJ26+AJ27=0,0,AJ27/(AJ27+AJ26))))</f>
        <v>-1</v>
      </c>
      <c r="AL27" s="68" t="str">
        <f>TEXT(AI26,"YYYY-MM")</f>
        <v>2026-03</v>
      </c>
      <c r="AM27" s="69" cm="1">
        <f t="array" ref="AM27">IF(AL27=AL26,0,SUMPRODUCT((AC26:AI26&gt;=$N$8)*(AC26:AI26 &lt;= $N$9)*(TEXT(AC26:AI26,"yyyy-mm")=AL27)*(AC27:AI27 = "●")))</f>
        <v>0</v>
      </c>
      <c r="AN27" s="69" cm="1">
        <f t="array" ref="AN27">IF(AL27=AL26,0,SUMPRODUCT((AC26:AI26&gt;=$N$8)*(AC26:AI26 &lt;= $N$9)*(TEXT(AC26:AI26,"yyyy-mm")=AL27)*(AC27:AI27 = "▲")))</f>
        <v>0</v>
      </c>
      <c r="AO27" s="69" cm="1">
        <f t="array" ref="AO27">IF(AL27=AL26,0,SUMPRODUCT((AC26:AI26&gt;=$N$8)*(AC26:AI26 &lt;= $N$9)*(TEXT(AC26:AI26,"yyyy-mm")=AL27)*(AC27:AI27 = "★")))</f>
        <v>0</v>
      </c>
      <c r="AP27" s="68"/>
      <c r="AQ27" s="19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3"/>
    </row>
    <row r="28" spans="1:55" s="8" customFormat="1" ht="19.5" customHeight="1" x14ac:dyDescent="0.45">
      <c r="A28" s="4">
        <v>5</v>
      </c>
      <c r="B28" s="4">
        <v>18</v>
      </c>
      <c r="C28" s="18">
        <f t="shared" si="1"/>
        <v>46478</v>
      </c>
      <c r="D28" s="18">
        <f t="shared" si="2"/>
        <v>45989</v>
      </c>
      <c r="E28" s="4" t="str">
        <f t="shared" si="0"/>
        <v>2027-04</v>
      </c>
      <c r="F28" s="2">
        <f ca="1">SUMIF($V$109:$W$150,E28,$W$109:$W$150)+SUMIF($AL$58:$AM$99,E28,$AM$58:$AM$99)</f>
        <v>0</v>
      </c>
      <c r="G28" s="2">
        <f ca="1">SUMIF($V$109:$X$150,E28,$X$109:$X$150)+SUMIF($AL$58:$AN$99,E28,$AN$58:$AN$99)</f>
        <v>0</v>
      </c>
      <c r="H28" s="2">
        <f ca="1">SUMIF($V$109:$Y$150,E28,$Y$109:$Y$150)+SUMIF($AL$58:$AO$99,E28,$AO$58:$AO$99)</f>
        <v>0</v>
      </c>
      <c r="I28" s="17">
        <f t="shared" si="3"/>
        <v>0</v>
      </c>
      <c r="J28" s="135"/>
      <c r="K28" s="135"/>
      <c r="L28" s="132">
        <v>6</v>
      </c>
      <c r="M28" s="141">
        <f>S26+1</f>
        <v>45992</v>
      </c>
      <c r="N28" s="141">
        <f>M28+1</f>
        <v>45993</v>
      </c>
      <c r="O28" s="141">
        <f t="shared" ref="O28:Q28" si="48">N28+1</f>
        <v>45994</v>
      </c>
      <c r="P28" s="141">
        <f t="shared" si="48"/>
        <v>45995</v>
      </c>
      <c r="Q28" s="141">
        <f t="shared" si="48"/>
        <v>45996</v>
      </c>
      <c r="R28" s="142">
        <f>Q28+1</f>
        <v>45997</v>
      </c>
      <c r="S28" s="143">
        <f>R28+1</f>
        <v>45998</v>
      </c>
      <c r="T28" s="135">
        <f t="shared" ref="T28" si="49">COUNTIF(M29:S29,"★")</f>
        <v>0</v>
      </c>
      <c r="U28" s="135"/>
      <c r="V28" s="135" t="str">
        <f>TEXT(M28,"YYYY-MM")</f>
        <v>2025-12</v>
      </c>
      <c r="W28" s="140" cm="1">
        <f t="array" ref="W28">SUMPRODUCT((M28:S28&gt;=$N$8)*(M28:S28 &lt;= $N$9)*(TEXT(M28:S28,"yyyy-mm")=V28)*(M29:S29 = "●"))</f>
        <v>0</v>
      </c>
      <c r="X28" s="140" cm="1">
        <f t="array" ref="X28">SUMPRODUCT((R28:S28&gt;=$N$8)*(R28:S28 &lt;= $N$9)*(TEXT(R28:S28,"yyyy-mm")=V28)*(R29:S29 = "▲"))</f>
        <v>0</v>
      </c>
      <c r="Y28" s="140" cm="1">
        <f t="array" ref="Y28">SUMPRODUCT((M28:S28&gt;=$N$8)*(M28:S28 &lt;= $N$9)*(TEXT(M28:S28,"yyyy-mm")=V28)*(M29:S29 = "★"))</f>
        <v>0</v>
      </c>
      <c r="Z28" s="135"/>
      <c r="AA28" s="135"/>
      <c r="AB28" s="132">
        <v>22</v>
      </c>
      <c r="AC28" s="141">
        <f>AI26+1</f>
        <v>46104</v>
      </c>
      <c r="AD28" s="141">
        <f t="shared" ref="AD28:AI28" si="50">AC28+1</f>
        <v>46105</v>
      </c>
      <c r="AE28" s="141">
        <f t="shared" si="50"/>
        <v>46106</v>
      </c>
      <c r="AF28" s="141">
        <f t="shared" si="50"/>
        <v>46107</v>
      </c>
      <c r="AG28" s="141">
        <f t="shared" si="50"/>
        <v>46108</v>
      </c>
      <c r="AH28" s="142">
        <f t="shared" si="50"/>
        <v>46109</v>
      </c>
      <c r="AI28" s="143">
        <f t="shared" si="50"/>
        <v>46110</v>
      </c>
      <c r="AJ28" s="68">
        <f t="shared" ref="AJ28" si="51">COUNTIF(AC29:AI29,"★")</f>
        <v>0</v>
      </c>
      <c r="AK28" s="68"/>
      <c r="AL28" s="68" t="str">
        <f>TEXT(AC28,"YYYY-MM")</f>
        <v>2026-03</v>
      </c>
      <c r="AM28" s="69" cm="1">
        <f t="array" ref="AM28">SUMPRODUCT((AC28:AI28&gt;=$N$8)*(AC28:AI28 &lt;= $N$9)*(TEXT(AC28:AI28,"yyyy-mm")=AL28)*(AC29:AI29 = "●"))</f>
        <v>0</v>
      </c>
      <c r="AN28" s="69" cm="1">
        <f t="array" ref="AN28">SUMPRODUCT((AH28:AI28&gt;=$N$8)*(AH28:AI28 &lt;= $N$9)*(TEXT(AH28:AI28,"yyyy-mm")=AL28)*(AH29:AI29 = "▲"))</f>
        <v>0</v>
      </c>
      <c r="AO28" s="69" cm="1">
        <f t="array" ref="AO28">SUMPRODUCT((AC28:AI28&gt;=$N$8)*(AC28:AI28 &lt;= $N$9)*(TEXT(AC28:AI28,"yyyy-mm")=AL28)*(AC29:AI29 = "★"))</f>
        <v>0</v>
      </c>
      <c r="AP28" s="68"/>
      <c r="AQ28" s="19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3"/>
    </row>
    <row r="29" spans="1:55" s="8" customFormat="1" ht="19.5" customHeight="1" thickBot="1" x14ac:dyDescent="0.5">
      <c r="A29" s="4">
        <v>1</v>
      </c>
      <c r="B29" s="4">
        <v>19</v>
      </c>
      <c r="C29" s="18">
        <f t="shared" si="1"/>
        <v>46508</v>
      </c>
      <c r="D29" s="18">
        <f t="shared" si="2"/>
        <v>45989</v>
      </c>
      <c r="E29" s="4" t="str">
        <f t="shared" si="0"/>
        <v>2027-05</v>
      </c>
      <c r="F29" s="2">
        <f ca="1">SUMIF($AL$58:$AM$99,E29,$AM$58:$AM$99)+SUMIF($V$109:$W$150,E29,$W$109:$W$150)</f>
        <v>0</v>
      </c>
      <c r="G29" s="2">
        <f ca="1">SUMIF($AL$58:$AN$99,E29,$AN$58:$AN$99)+SUMIF($V$109:$X$150,E29,$X$109:$X$150)</f>
        <v>0</v>
      </c>
      <c r="H29" s="2">
        <f ca="1">SUMIF($AL$58:$AO$99,E29,$AO$58:$AO$99)+SUMIF($V$109:$Y$150,E29,$Y$109:$Y$150)</f>
        <v>0</v>
      </c>
      <c r="I29" s="17">
        <f t="shared" si="3"/>
        <v>0</v>
      </c>
      <c r="J29" s="135"/>
      <c r="K29" s="135" t="str">
        <f t="shared" ref="K29" si="52">IF(U29&gt;=0.285,"OK","NG")</f>
        <v>NG</v>
      </c>
      <c r="L29" s="136"/>
      <c r="M29" s="144"/>
      <c r="N29" s="144"/>
      <c r="O29" s="144"/>
      <c r="P29" s="144"/>
      <c r="Q29" s="144"/>
      <c r="R29" s="145"/>
      <c r="S29" s="146"/>
      <c r="T29" s="135">
        <f t="shared" ref="T29" si="53">COUNTIF(M29:S29,"●")</f>
        <v>0</v>
      </c>
      <c r="U29" s="147">
        <f t="shared" ref="U29" si="54">IF(COUNTA(M29:S29)=0,-1,IF(OR(COUNTIF(M29:S29,"▲")&gt;6,AND(M28&lt;$N$9,$N$9&lt;S28)),0.285,IF(T28+T29=0,0,T29/(T29+T28))))</f>
        <v>-1</v>
      </c>
      <c r="V29" s="135" t="str">
        <f>TEXT(S28,"YYYY-MM")</f>
        <v>2025-12</v>
      </c>
      <c r="W29" s="140" cm="1">
        <f t="array" ref="W29">IF(V29=V28,0,SUMPRODUCT((M28:S28&gt;=$N$8)*(M28:S28 &lt;= $N$9)*(TEXT(M28:S28,"yyyy-mm")=V29)*(M29:S29 = "●")))</f>
        <v>0</v>
      </c>
      <c r="X29" s="140" cm="1">
        <f t="array" ref="X29">IF(V29=V28,0,SUMPRODUCT((M28:S28&gt;=$N$8)*(M28:S28 &lt;= $N$9)*(TEXT(M28:S28,"yyyy-mm")=V29)*(M29:S29 = "▲")))</f>
        <v>0</v>
      </c>
      <c r="Y29" s="140" cm="1">
        <f t="array" ref="Y29">IF(V29=V28,0,SUMPRODUCT((M28:S28&gt;=$N$8)*(M28:S28 &lt;= $N$9)*(TEXT(M28:S28,"yyyy-mm")=V29)*(M29:S29 = "★")))</f>
        <v>0</v>
      </c>
      <c r="Z29" s="135"/>
      <c r="AA29" s="135" t="str">
        <f t="shared" ref="AA29" si="55">IF(AK29&gt;=0.285,"OK","NG")</f>
        <v>NG</v>
      </c>
      <c r="AB29" s="136"/>
      <c r="AC29" s="144"/>
      <c r="AD29" s="144"/>
      <c r="AE29" s="144"/>
      <c r="AF29" s="144"/>
      <c r="AG29" s="144"/>
      <c r="AH29" s="145"/>
      <c r="AI29" s="146"/>
      <c r="AJ29" s="68">
        <f t="shared" ref="AJ29" si="56">COUNTIF(AC29:AI29,"●")</f>
        <v>0</v>
      </c>
      <c r="AK29" s="70">
        <f t="shared" ref="AK29" si="57">IF(COUNTA(AC29:AI29)=0,-1,IF(OR(COUNTIF(AC29:AI29,"▲")&gt;6,AND(AC28&lt;$N$9,$N$9&lt;AI28)),0.285,IF(AJ28+AJ29=0,0,AJ29/(AJ29+AJ28))))</f>
        <v>-1</v>
      </c>
      <c r="AL29" s="68" t="str">
        <f>TEXT(AI28,"YYYY-MM")</f>
        <v>2026-03</v>
      </c>
      <c r="AM29" s="69" cm="1">
        <f t="array" ref="AM29">IF(AL29=AL28,0,SUMPRODUCT((AC28:AI28&gt;=$N$8)*(AC28:AI28 &lt;= $N$9)*(TEXT(AC28:AI28,"yyyy-mm")=AL29)*(AC29:AI29 = "●")))</f>
        <v>0</v>
      </c>
      <c r="AN29" s="69" cm="1">
        <f t="array" ref="AN29">IF(AL29=AL28,0,SUMPRODUCT((AC28:AI28&gt;=$N$8)*(AC28:AI28 &lt;= $N$9)*(TEXT(AC28:AI28,"yyyy-mm")=AL29)*(AC29:AI29 = "▲")))</f>
        <v>0</v>
      </c>
      <c r="AO29" s="69" cm="1">
        <f t="array" ref="AO29">IF(AL29=AL28,0,SUMPRODUCT((AC28:AI28&gt;=$N$8)*(AC28:AI28 &lt;= $N$9)*(TEXT(AC28:AI28,"yyyy-mm")=AL29)*(AC29:AI29 = "★")))</f>
        <v>0</v>
      </c>
      <c r="AP29" s="68"/>
      <c r="AQ29" s="19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3"/>
    </row>
    <row r="30" spans="1:55" s="8" customFormat="1" ht="19.5" customHeight="1" x14ac:dyDescent="0.45">
      <c r="A30" s="4">
        <v>2</v>
      </c>
      <c r="B30" s="4">
        <v>20</v>
      </c>
      <c r="C30" s="18">
        <f t="shared" si="1"/>
        <v>46539</v>
      </c>
      <c r="D30" s="18">
        <f t="shared" si="2"/>
        <v>45989</v>
      </c>
      <c r="E30" s="4" t="str">
        <f t="shared" si="0"/>
        <v>2027-06</v>
      </c>
      <c r="F30" s="2">
        <f ca="1">SUMIF($V$109:$W$150,E30,$W$109:$W$150)</f>
        <v>0</v>
      </c>
      <c r="G30" s="2">
        <f ca="1">SUMIF($V$109:$X$150,E30,$X$109:$X$150)</f>
        <v>0</v>
      </c>
      <c r="H30" s="2">
        <f ca="1">SUMIF($V$109:$Y$150,E30,$Y$109:$Y$150)</f>
        <v>0</v>
      </c>
      <c r="I30" s="17">
        <f t="shared" si="3"/>
        <v>0</v>
      </c>
      <c r="J30" s="135"/>
      <c r="K30" s="135"/>
      <c r="L30" s="132">
        <v>7</v>
      </c>
      <c r="M30" s="141">
        <f>S28+1</f>
        <v>45999</v>
      </c>
      <c r="N30" s="141">
        <f>M30+1</f>
        <v>46000</v>
      </c>
      <c r="O30" s="141">
        <f t="shared" ref="O30:Q30" si="58">N30+1</f>
        <v>46001</v>
      </c>
      <c r="P30" s="141">
        <f t="shared" si="58"/>
        <v>46002</v>
      </c>
      <c r="Q30" s="141">
        <f t="shared" si="58"/>
        <v>46003</v>
      </c>
      <c r="R30" s="142">
        <f>Q30+1</f>
        <v>46004</v>
      </c>
      <c r="S30" s="143">
        <f>R30+1</f>
        <v>46005</v>
      </c>
      <c r="T30" s="135">
        <f t="shared" ref="T30" si="59">COUNTIF(M31:S31,"★")</f>
        <v>0</v>
      </c>
      <c r="U30" s="135"/>
      <c r="V30" s="135" t="str">
        <f>TEXT(M30,"YYYY-MM")</f>
        <v>2025-12</v>
      </c>
      <c r="W30" s="140" cm="1">
        <f t="array" ref="W30">SUMPRODUCT((M30:S30&gt;=$N$8)*(M30:S30 &lt;= $N$9)*(TEXT(M30:S30,"yyyy-mm")=V30)*(M31:S31 = "●"))</f>
        <v>0</v>
      </c>
      <c r="X30" s="140" cm="1">
        <f t="array" ref="X30">SUMPRODUCT((R30:S30&gt;=$N$8)*(R30:S30 &lt;= $N$9)*(TEXT(R30:S30,"yyyy-mm")=V30)*(R31:S31 = "▲"))</f>
        <v>0</v>
      </c>
      <c r="Y30" s="140" cm="1">
        <f t="array" ref="Y30">SUMPRODUCT((M30:S30&gt;=$N$8)*(M30:S30 &lt;= $N$9)*(TEXT(M30:S30,"yyyy-mm")=V30)*(M31:S31 = "★"))</f>
        <v>0</v>
      </c>
      <c r="Z30" s="135"/>
      <c r="AA30" s="135"/>
      <c r="AB30" s="132">
        <v>23</v>
      </c>
      <c r="AC30" s="141">
        <f>AI28+1</f>
        <v>46111</v>
      </c>
      <c r="AD30" s="141">
        <f t="shared" ref="AD30:AI30" si="60">AC30+1</f>
        <v>46112</v>
      </c>
      <c r="AE30" s="141">
        <f t="shared" si="60"/>
        <v>46113</v>
      </c>
      <c r="AF30" s="141">
        <f t="shared" si="60"/>
        <v>46114</v>
      </c>
      <c r="AG30" s="141">
        <f t="shared" si="60"/>
        <v>46115</v>
      </c>
      <c r="AH30" s="142">
        <f t="shared" si="60"/>
        <v>46116</v>
      </c>
      <c r="AI30" s="143">
        <f t="shared" si="60"/>
        <v>46117</v>
      </c>
      <c r="AJ30" s="68">
        <f t="shared" ref="AJ30" si="61">COUNTIF(AC31:AI31,"★")</f>
        <v>0</v>
      </c>
      <c r="AK30" s="68"/>
      <c r="AL30" s="68" t="str">
        <f>TEXT(AC30,"YYYY-MM")</f>
        <v>2026-03</v>
      </c>
      <c r="AM30" s="69" cm="1">
        <f t="array" ref="AM30">SUMPRODUCT((AC30:AI30&gt;=$N$8)*(AC30:AI30 &lt;= $N$9)*(TEXT(AC30:AI30,"yyyy-mm")=AL30)*(AC31:AI31 = "●"))</f>
        <v>0</v>
      </c>
      <c r="AN30" s="69" cm="1">
        <f t="array" ref="AN30">SUMPRODUCT((AH30:AI30&gt;=$N$8)*(AH30:AI30 &lt;= $N$9)*(TEXT(AH30:AI30,"yyyy-mm")=AL30)*(AH31:AI31 = "▲"))</f>
        <v>0</v>
      </c>
      <c r="AO30" s="69" cm="1">
        <f t="array" ref="AO30">SUMPRODUCT((AC30:AI30&gt;=$N$8)*(AC30:AI30 &lt;= $N$9)*(TEXT(AC30:AI30,"yyyy-mm")=AL30)*(AC31:AI31 = "★"))</f>
        <v>0</v>
      </c>
      <c r="AP30" s="68"/>
      <c r="AQ30" s="19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3"/>
    </row>
    <row r="31" spans="1:55" s="8" customFormat="1" ht="19.5" customHeight="1" thickBot="1" x14ac:dyDescent="0.5">
      <c r="A31" s="4">
        <v>3</v>
      </c>
      <c r="B31" s="4">
        <v>21</v>
      </c>
      <c r="C31" s="18">
        <f t="shared" si="1"/>
        <v>46569</v>
      </c>
      <c r="D31" s="18">
        <f t="shared" si="2"/>
        <v>45989</v>
      </c>
      <c r="E31" s="4" t="str">
        <f t="shared" si="0"/>
        <v>2027-07</v>
      </c>
      <c r="F31" s="2">
        <f ca="1">SUMIF($V$109:$W$150,E31,$W$109:$W$150)</f>
        <v>0</v>
      </c>
      <c r="G31" s="2">
        <f ca="1">SUMIF($V$109:$X$150,E31,$X$109:$X$150)</f>
        <v>0</v>
      </c>
      <c r="H31" s="2">
        <f ca="1">SUMIF($V$109:$Y$150,E31,$Y$109:$Y$150)</f>
        <v>0</v>
      </c>
      <c r="I31" s="17">
        <f t="shared" si="3"/>
        <v>0</v>
      </c>
      <c r="J31" s="135"/>
      <c r="K31" s="135" t="str">
        <f t="shared" ref="K31" si="62">IF(U31&gt;=0.285,"OK","NG")</f>
        <v>NG</v>
      </c>
      <c r="L31" s="136"/>
      <c r="M31" s="144"/>
      <c r="N31" s="144"/>
      <c r="O31" s="144"/>
      <c r="P31" s="144"/>
      <c r="Q31" s="144"/>
      <c r="R31" s="145"/>
      <c r="S31" s="146"/>
      <c r="T31" s="135">
        <f t="shared" ref="T31" si="63">COUNTIF(M31:S31,"●")</f>
        <v>0</v>
      </c>
      <c r="U31" s="147">
        <f t="shared" ref="U31" si="64">IF(COUNTA(M31:S31)=0,-1,IF(OR(COUNTIF(M31:S31,"▲")&gt;6,AND(M30&lt;$N$9,$N$9&lt;S30)),0.285,IF(T30+T31=0,0,T31/(T31+T30))))</f>
        <v>-1</v>
      </c>
      <c r="V31" s="135" t="str">
        <f>TEXT(S30,"YYYY-MM")</f>
        <v>2025-12</v>
      </c>
      <c r="W31" s="140" cm="1">
        <f t="array" ref="W31">IF(V31=V30,0,SUMPRODUCT((M30:S30&gt;=$N$8)*(M30:S30 &lt;= $N$9)*(TEXT(M30:S30,"yyyy-mm")=V31)*(M31:S31 = "●")))</f>
        <v>0</v>
      </c>
      <c r="X31" s="140" cm="1">
        <f t="array" ref="X31">IF(V31=V30,0,SUMPRODUCT((M30:S30&gt;=$N$8)*(M30:S30 &lt;= $N$9)*(TEXT(M30:S30,"yyyy-mm")=V31)*(M31:S31 = "▲")))</f>
        <v>0</v>
      </c>
      <c r="Y31" s="140" cm="1">
        <f t="array" ref="Y31">IF(V31=V30,0,SUMPRODUCT((M30:S30&gt;=$N$8)*(M30:S30 &lt;= $N$9)*(TEXT(M30:S30,"yyyy-mm")=V31)*(M31:S31 = "★")))</f>
        <v>0</v>
      </c>
      <c r="Z31" s="135"/>
      <c r="AA31" s="135" t="str">
        <f t="shared" ref="AA31" si="65">IF(AK31&gt;=0.285,"OK","NG")</f>
        <v>NG</v>
      </c>
      <c r="AB31" s="136"/>
      <c r="AC31" s="144"/>
      <c r="AD31" s="144"/>
      <c r="AE31" s="144"/>
      <c r="AF31" s="144"/>
      <c r="AG31" s="144"/>
      <c r="AH31" s="145"/>
      <c r="AI31" s="146"/>
      <c r="AJ31" s="68">
        <f t="shared" ref="AJ31" si="66">COUNTIF(AC31:AI31,"●")</f>
        <v>0</v>
      </c>
      <c r="AK31" s="70">
        <f t="shared" ref="AK31" si="67">IF(COUNTA(AC31:AI31)=0,-1,IF(OR(COUNTIF(AC31:AI31,"▲")&gt;6,AND(AC30&lt;$N$9,$N$9&lt;AI30)),0.285,IF(AJ30+AJ31=0,0,AJ31/(AJ31+AJ30))))</f>
        <v>-1</v>
      </c>
      <c r="AL31" s="68" t="str">
        <f>TEXT(AI30,"YYYY-MM")</f>
        <v>2026-04</v>
      </c>
      <c r="AM31" s="69" cm="1">
        <f t="array" ref="AM31">IF(AL31=AL30,0,SUMPRODUCT((AC30:AI30&gt;=$N$8)*(AC30:AI30 &lt;= $N$9)*(TEXT(AC30:AI30,"yyyy-mm")=AL31)*(AC31:AI31 = "●")))</f>
        <v>0</v>
      </c>
      <c r="AN31" s="69" cm="1">
        <f t="array" ref="AN31">IF(AL31=AL30,0,SUMPRODUCT((AC30:AI30&gt;=$N$8)*(AC30:AI30 &lt;= $N$9)*(TEXT(AC30:AI30,"yyyy-mm")=AL31)*(AC31:AI31 = "▲")))</f>
        <v>0</v>
      </c>
      <c r="AO31" s="69" cm="1">
        <f t="array" ref="AO31">IF(AL31=AL30,0,SUMPRODUCT((AC30:AI30&gt;=$N$8)*(AC30:AI30 &lt;= $N$9)*(TEXT(AC30:AI30,"yyyy-mm")=AL31)*(AC31:AI31 = "★")))</f>
        <v>0</v>
      </c>
      <c r="AP31" s="68"/>
      <c r="AQ31" s="19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3"/>
    </row>
    <row r="32" spans="1:55" s="8" customFormat="1" ht="19.5" customHeight="1" x14ac:dyDescent="0.45">
      <c r="A32" s="4">
        <v>4</v>
      </c>
      <c r="B32" s="4">
        <v>22</v>
      </c>
      <c r="C32" s="18">
        <f t="shared" si="1"/>
        <v>46600</v>
      </c>
      <c r="D32" s="18">
        <f t="shared" si="2"/>
        <v>45989</v>
      </c>
      <c r="E32" s="4" t="str">
        <f t="shared" si="0"/>
        <v>2027-08</v>
      </c>
      <c r="F32" s="2">
        <f ca="1">SUMIF($V$109:$W$150,E32,$W$109:$W$150)+SUMIF($AL$109:$AM$150,E32,$AM$109:$AM$150)</f>
        <v>0</v>
      </c>
      <c r="G32" s="2">
        <f ca="1">SUMIF($V$109:$X$150,E32,$X$109:$X$150)+SUMIF($AL$109:$AN$150,E32,$AN$109:$AN$150)</f>
        <v>0</v>
      </c>
      <c r="H32" s="2">
        <f ca="1">SUMIF($V$109:$Y$150,E32,$Y$109:$Y$150)+SUMIF($AL$109:$AO$150,E32,$AO$109:$AO$150)</f>
        <v>0</v>
      </c>
      <c r="I32" s="17">
        <f t="shared" si="3"/>
        <v>0</v>
      </c>
      <c r="J32" s="135"/>
      <c r="K32" s="135"/>
      <c r="L32" s="132">
        <v>8</v>
      </c>
      <c r="M32" s="141">
        <f>S30+1</f>
        <v>46006</v>
      </c>
      <c r="N32" s="141">
        <f>M32+1</f>
        <v>46007</v>
      </c>
      <c r="O32" s="141">
        <f t="shared" ref="O32:Q32" si="68">N32+1</f>
        <v>46008</v>
      </c>
      <c r="P32" s="141">
        <f t="shared" si="68"/>
        <v>46009</v>
      </c>
      <c r="Q32" s="141">
        <f t="shared" si="68"/>
        <v>46010</v>
      </c>
      <c r="R32" s="142">
        <f>Q32+1</f>
        <v>46011</v>
      </c>
      <c r="S32" s="143">
        <f>R32+1</f>
        <v>46012</v>
      </c>
      <c r="T32" s="135">
        <f t="shared" ref="T32" si="69">COUNTIF(M33:S33,"★")</f>
        <v>0</v>
      </c>
      <c r="U32" s="135"/>
      <c r="V32" s="135" t="str">
        <f>TEXT(M32,"YYYY-MM")</f>
        <v>2025-12</v>
      </c>
      <c r="W32" s="140" cm="1">
        <f t="array" ref="W32">SUMPRODUCT((M32:S32&gt;=$N$8)*(M32:S32 &lt;= $N$9)*(TEXT(M32:S32,"yyyy-mm")=V32)*(M33:S33 = "●"))</f>
        <v>0</v>
      </c>
      <c r="X32" s="140" cm="1">
        <f t="array" ref="X32">SUMPRODUCT((R32:S32&gt;=$N$8)*(R32:S32 &lt;= $N$9)*(TEXT(R32:S32,"yyyy-mm")=V32)*(R33:S33 = "▲"))</f>
        <v>0</v>
      </c>
      <c r="Y32" s="140" cm="1">
        <f t="array" ref="Y32">SUMPRODUCT((M32:S32&gt;=$N$8)*(M32:S32 &lt;= $N$9)*(TEXT(M32:S32,"yyyy-mm")=V32)*(M33:S33 = "★"))</f>
        <v>0</v>
      </c>
      <c r="Z32" s="135"/>
      <c r="AA32" s="135"/>
      <c r="AB32" s="132">
        <v>24</v>
      </c>
      <c r="AC32" s="141">
        <f>AI30+1</f>
        <v>46118</v>
      </c>
      <c r="AD32" s="141">
        <f t="shared" ref="AD32:AI32" si="70">AC32+1</f>
        <v>46119</v>
      </c>
      <c r="AE32" s="141">
        <f t="shared" si="70"/>
        <v>46120</v>
      </c>
      <c r="AF32" s="141">
        <f t="shared" si="70"/>
        <v>46121</v>
      </c>
      <c r="AG32" s="141">
        <f t="shared" si="70"/>
        <v>46122</v>
      </c>
      <c r="AH32" s="142">
        <f t="shared" si="70"/>
        <v>46123</v>
      </c>
      <c r="AI32" s="143">
        <f t="shared" si="70"/>
        <v>46124</v>
      </c>
      <c r="AJ32" s="68">
        <f t="shared" ref="AJ32" si="71">COUNTIF(AC33:AI33,"★")</f>
        <v>0</v>
      </c>
      <c r="AK32" s="68"/>
      <c r="AL32" s="68" t="str">
        <f>TEXT(AC32,"YYYY-MM")</f>
        <v>2026-04</v>
      </c>
      <c r="AM32" s="69" cm="1">
        <f t="array" ref="AM32">SUMPRODUCT((AC32:AI32&gt;=$N$8)*(AC32:AI32 &lt;= $N$9)*(TEXT(AC32:AI32,"yyyy-mm")=AL32)*(AC33:AI33 = "●"))</f>
        <v>0</v>
      </c>
      <c r="AN32" s="69" cm="1">
        <f t="array" ref="AN32">SUMPRODUCT((AH32:AI32&gt;=$N$8)*(AH32:AI32 &lt;= $N$9)*(TEXT(AH32:AI32,"yyyy-mm")=AL32)*(AH33:AI33 = "▲"))</f>
        <v>0</v>
      </c>
      <c r="AO32" s="69" cm="1">
        <f t="array" ref="AO32">SUMPRODUCT((AC32:AI32&gt;=$N$8)*(AC32:AI32 &lt;= $N$9)*(TEXT(AC32:AI32,"yyyy-mm")=AL32)*(AC33:AI33 = "★"))</f>
        <v>0</v>
      </c>
      <c r="AP32" s="68"/>
      <c r="AQ32" s="19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3"/>
    </row>
    <row r="33" spans="1:55" s="8" customFormat="1" ht="19.5" customHeight="1" thickBot="1" x14ac:dyDescent="0.5">
      <c r="A33" s="4">
        <v>5</v>
      </c>
      <c r="B33" s="4">
        <v>23</v>
      </c>
      <c r="C33" s="18">
        <f t="shared" si="1"/>
        <v>46631</v>
      </c>
      <c r="D33" s="18">
        <f t="shared" si="2"/>
        <v>45989</v>
      </c>
      <c r="E33" s="4" t="str">
        <f t="shared" si="0"/>
        <v>2027-09</v>
      </c>
      <c r="F33" s="2">
        <f ca="1">SUMIF($V$109:$W$150,E33,$W$109:$W$150)+SUMIF($AL$109:$AM$150,E33,$AM$109:$AM$150)</f>
        <v>0</v>
      </c>
      <c r="G33" s="2">
        <f ca="1">SUMIF($V$109:$X$150,E33,$X$109:$X$150)+SUMIF($AL$109:$AN$150,E33,$AN$109:$AN$150)</f>
        <v>0</v>
      </c>
      <c r="H33" s="2">
        <f ca="1">SUMIF($V$109:$Y$150,E33,$Y$109:$Y$150)+SUMIF($AL$109:$AO$150,E33,$AO$109:$AO$150)</f>
        <v>0</v>
      </c>
      <c r="I33" s="17">
        <f t="shared" si="3"/>
        <v>0</v>
      </c>
      <c r="J33" s="135"/>
      <c r="K33" s="135" t="str">
        <f t="shared" ref="K33" si="72">IF(U33&gt;=0.285,"OK","NG")</f>
        <v>NG</v>
      </c>
      <c r="L33" s="136"/>
      <c r="M33" s="144"/>
      <c r="N33" s="144"/>
      <c r="O33" s="144"/>
      <c r="P33" s="144"/>
      <c r="Q33" s="144"/>
      <c r="R33" s="145"/>
      <c r="S33" s="146"/>
      <c r="T33" s="135">
        <f t="shared" ref="T33" si="73">COUNTIF(M33:S33,"●")</f>
        <v>0</v>
      </c>
      <c r="U33" s="147">
        <f t="shared" ref="U33" si="74">IF(COUNTA(M33:S33)=0,-1,IF(OR(COUNTIF(M33:S33,"▲")&gt;6,AND(M32&lt;$N$9,$N$9&lt;S32)),0.285,IF(T32+T33=0,0,T33/(T33+T32))))</f>
        <v>-1</v>
      </c>
      <c r="V33" s="135" t="str">
        <f>TEXT(S32,"YYYY-MM")</f>
        <v>2025-12</v>
      </c>
      <c r="W33" s="140" cm="1">
        <f t="array" ref="W33">IF(V33=V32,0,SUMPRODUCT((M32:S32&gt;=$N$8)*(M32:S32 &lt;= $N$9)*(TEXT(M32:S32,"yyyy-mm")=V33)*(M33:S33 = "●")))</f>
        <v>0</v>
      </c>
      <c r="X33" s="140" cm="1">
        <f t="array" ref="X33">IF(V33=V32,0,SUMPRODUCT((M32:S32&gt;=$N$8)*(M32:S32 &lt;= $N$9)*(TEXT(M32:S32,"yyyy-mm")=V33)*(M33:S33 = "▲")))</f>
        <v>0</v>
      </c>
      <c r="Y33" s="140" cm="1">
        <f t="array" ref="Y33">IF(V33=V32,0,SUMPRODUCT((M32:S32&gt;=$N$8)*(M32:S32 &lt;= $N$9)*(TEXT(M32:S32,"yyyy-mm")=V33)*(M33:S33 = "★")))</f>
        <v>0</v>
      </c>
      <c r="Z33" s="135"/>
      <c r="AA33" s="135" t="str">
        <f t="shared" ref="AA33" si="75">IF(AK33&gt;=0.285,"OK","NG")</f>
        <v>NG</v>
      </c>
      <c r="AB33" s="136"/>
      <c r="AC33" s="144"/>
      <c r="AD33" s="144"/>
      <c r="AE33" s="144"/>
      <c r="AF33" s="144"/>
      <c r="AG33" s="144"/>
      <c r="AH33" s="145"/>
      <c r="AI33" s="146"/>
      <c r="AJ33" s="68">
        <f t="shared" ref="AJ33" si="76">COUNTIF(AC33:AI33,"●")</f>
        <v>0</v>
      </c>
      <c r="AK33" s="70">
        <f t="shared" ref="AK33" si="77">IF(COUNTA(AC33:AI33)=0,-1,IF(OR(COUNTIF(AC33:AI33,"▲")&gt;6,AND(AC32&lt;$N$9,$N$9&lt;AI32)),0.285,IF(AJ32+AJ33=0,0,AJ33/(AJ33+AJ32))))</f>
        <v>-1</v>
      </c>
      <c r="AL33" s="68" t="str">
        <f>TEXT(AI32,"YYYY-MM")</f>
        <v>2026-04</v>
      </c>
      <c r="AM33" s="69" cm="1">
        <f t="array" ref="AM33">IF(AL33=AL32,0,SUMPRODUCT((AC32:AI32&gt;=$N$8)*(AC32:AI32 &lt;= $N$9)*(TEXT(AC32:AI32,"yyyy-mm")=AL33)*(AC33:AI33 = "●")))</f>
        <v>0</v>
      </c>
      <c r="AN33" s="69" cm="1">
        <f t="array" ref="AN33">IF(AL33=AL32,0,SUMPRODUCT((AC32:AI32&gt;=$N$8)*(AC32:AI32 &lt;= $N$9)*(TEXT(AC32:AI32,"yyyy-mm")=AL33)*(AC33:AI33 = "▲")))</f>
        <v>0</v>
      </c>
      <c r="AO33" s="69" cm="1">
        <f t="array" ref="AO33">IF(AL33=AL32,0,SUMPRODUCT((AC32:AI32&gt;=$N$8)*(AC32:AI32 &lt;= $N$9)*(TEXT(AC32:AI32,"yyyy-mm")=AL33)*(AC33:AI33 = "★")))</f>
        <v>0</v>
      </c>
      <c r="AP33" s="68"/>
      <c r="AQ33" s="19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3"/>
    </row>
    <row r="34" spans="1:55" s="8" customFormat="1" ht="19.5" customHeight="1" x14ac:dyDescent="0.45">
      <c r="A34" s="4">
        <v>1</v>
      </c>
      <c r="B34" s="4">
        <v>24</v>
      </c>
      <c r="C34" s="18">
        <f t="shared" si="1"/>
        <v>46661</v>
      </c>
      <c r="D34" s="18">
        <f t="shared" si="2"/>
        <v>45989</v>
      </c>
      <c r="E34" s="4" t="str">
        <f t="shared" si="0"/>
        <v>2027-10</v>
      </c>
      <c r="F34" s="2">
        <f ca="1">SUMIF($V$109:$W$150,E34,$W$109:$W$150)+SUMIF($AL$109:$AM$150,E34,$AM$109:$AM$150)</f>
        <v>0</v>
      </c>
      <c r="G34" s="2">
        <f ca="1">SUMIF($V$109:$X$150,E34,$X$109:$X$150)+SUMIF($AL$109:$AN$150,E34,$AN$109:$AN$150)</f>
        <v>0</v>
      </c>
      <c r="H34" s="2">
        <f ca="1">SUMIF($V$109:$Y$150,E34,$Y$109:$Y$150)+SUMIF($AL$109:$AO$150,E34,$AO$109:$AO$150)</f>
        <v>0</v>
      </c>
      <c r="I34" s="17">
        <f t="shared" si="3"/>
        <v>0</v>
      </c>
      <c r="J34" s="135"/>
      <c r="K34" s="135"/>
      <c r="L34" s="132">
        <v>9</v>
      </c>
      <c r="M34" s="141">
        <f>S32+1</f>
        <v>46013</v>
      </c>
      <c r="N34" s="141">
        <f>M34+1</f>
        <v>46014</v>
      </c>
      <c r="O34" s="141">
        <f t="shared" ref="O34:Q34" si="78">N34+1</f>
        <v>46015</v>
      </c>
      <c r="P34" s="141">
        <f t="shared" si="78"/>
        <v>46016</v>
      </c>
      <c r="Q34" s="141">
        <f t="shared" si="78"/>
        <v>46017</v>
      </c>
      <c r="R34" s="142">
        <f>Q34+1</f>
        <v>46018</v>
      </c>
      <c r="S34" s="143">
        <f>R34+1</f>
        <v>46019</v>
      </c>
      <c r="T34" s="135">
        <f t="shared" ref="T34" si="79">COUNTIF(M35:S35,"★")</f>
        <v>0</v>
      </c>
      <c r="U34" s="135"/>
      <c r="V34" s="135" t="str">
        <f>TEXT(M34,"YYYY-MM")</f>
        <v>2025-12</v>
      </c>
      <c r="W34" s="140" cm="1">
        <f t="array" ref="W34">SUMPRODUCT((M34:S34&gt;=$N$8)*(M34:S34 &lt;= $N$9)*(TEXT(M34:S34,"yyyy-mm")=V34)*(M35:S35 = "●"))</f>
        <v>0</v>
      </c>
      <c r="X34" s="140" cm="1">
        <f t="array" ref="X34">SUMPRODUCT((R34:S34&gt;=$N$8)*(R34:S34 &lt;= $N$9)*(TEXT(R34:S34,"yyyy-mm")=V34)*(R35:S35 = "▲"))</f>
        <v>0</v>
      </c>
      <c r="Y34" s="140" cm="1">
        <f t="array" ref="Y34">SUMPRODUCT((M34:S34&gt;=$N$8)*(M34:S34 &lt;= $N$9)*(TEXT(M34:S34,"yyyy-mm")=V34)*(M35:S35 = "★"))</f>
        <v>0</v>
      </c>
      <c r="Z34" s="135"/>
      <c r="AA34" s="135"/>
      <c r="AB34" s="132">
        <v>25</v>
      </c>
      <c r="AC34" s="141">
        <f>AI32+1</f>
        <v>46125</v>
      </c>
      <c r="AD34" s="141">
        <f t="shared" ref="AD34:AI34" si="80">AC34+1</f>
        <v>46126</v>
      </c>
      <c r="AE34" s="141">
        <f t="shared" si="80"/>
        <v>46127</v>
      </c>
      <c r="AF34" s="141">
        <f t="shared" si="80"/>
        <v>46128</v>
      </c>
      <c r="AG34" s="141">
        <f t="shared" si="80"/>
        <v>46129</v>
      </c>
      <c r="AH34" s="142">
        <f t="shared" si="80"/>
        <v>46130</v>
      </c>
      <c r="AI34" s="143">
        <f t="shared" si="80"/>
        <v>46131</v>
      </c>
      <c r="AJ34" s="68">
        <f t="shared" ref="AJ34" si="81">COUNTIF(AC35:AI35,"★")</f>
        <v>0</v>
      </c>
      <c r="AK34" s="68"/>
      <c r="AL34" s="68" t="str">
        <f>TEXT(AC34,"YYYY-MM")</f>
        <v>2026-04</v>
      </c>
      <c r="AM34" s="69" cm="1">
        <f t="array" ref="AM34">SUMPRODUCT((AC34:AI34&gt;=$N$8)*(AC34:AI34 &lt;= $N$9)*(TEXT(AC34:AI34,"yyyy-mm")=AL34)*(AC35:AI35 = "●"))</f>
        <v>0</v>
      </c>
      <c r="AN34" s="69" cm="1">
        <f t="array" ref="AN34">SUMPRODUCT((AH34:AI34&gt;=$N$8)*(AH34:AI34 &lt;= $N$9)*(TEXT(AH34:AI34,"yyyy-mm")=AL34)*(AH35:AI35 = "▲"))</f>
        <v>0</v>
      </c>
      <c r="AO34" s="69" cm="1">
        <f t="array" ref="AO34">SUMPRODUCT((AC34:AI34&gt;=$N$8)*(AC34:AI34 &lt;= $N$9)*(TEXT(AC34:AI34,"yyyy-mm")=AL34)*(AC35:AI35 = "★"))</f>
        <v>0</v>
      </c>
      <c r="AP34" s="68"/>
      <c r="AQ34" s="19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3"/>
    </row>
    <row r="35" spans="1:55" s="8" customFormat="1" ht="19.5" customHeight="1" thickBot="1" x14ac:dyDescent="0.5">
      <c r="A35" s="4">
        <v>2</v>
      </c>
      <c r="B35" s="4">
        <v>25</v>
      </c>
      <c r="C35" s="18">
        <f t="shared" si="1"/>
        <v>46692</v>
      </c>
      <c r="D35" s="18">
        <f t="shared" si="2"/>
        <v>45989</v>
      </c>
      <c r="E35" s="4" t="str">
        <f t="shared" si="0"/>
        <v>2027-11</v>
      </c>
      <c r="F35" s="2">
        <f ca="1">SUMIF($AL$109:$AM$150,E35,$AM$109:$AM$150)</f>
        <v>0</v>
      </c>
      <c r="G35" s="2">
        <f ca="1">SUMIF($AL$109:$AN$150,E35,$AN$109:$AN$150)</f>
        <v>0</v>
      </c>
      <c r="H35" s="2">
        <f ca="1">SUMIF($AL$109:$AO$150,E35,$AO$109:$AO$150)</f>
        <v>0</v>
      </c>
      <c r="I35" s="17">
        <f t="shared" si="3"/>
        <v>0</v>
      </c>
      <c r="J35" s="135"/>
      <c r="K35" s="135" t="str">
        <f t="shared" ref="K35" si="82">IF(U35&gt;=0.285,"OK","NG")</f>
        <v>NG</v>
      </c>
      <c r="L35" s="136"/>
      <c r="M35" s="144"/>
      <c r="N35" s="144"/>
      <c r="O35" s="144"/>
      <c r="P35" s="144"/>
      <c r="Q35" s="144"/>
      <c r="R35" s="145"/>
      <c r="S35" s="146"/>
      <c r="T35" s="135">
        <f t="shared" ref="T35" si="83">COUNTIF(M35:S35,"●")</f>
        <v>0</v>
      </c>
      <c r="U35" s="147">
        <f t="shared" ref="U35" si="84">IF(COUNTA(M35:S35)=0,-1,IF(OR(COUNTIF(M35:S35,"▲")&gt;6,AND(M34&lt;$N$9,$N$9&lt;S34)),0.285,IF(T34+T35=0,0,T35/(T35+T34))))</f>
        <v>-1</v>
      </c>
      <c r="V35" s="135" t="str">
        <f>TEXT(S34,"YYYY-MM")</f>
        <v>2025-12</v>
      </c>
      <c r="W35" s="140" cm="1">
        <f t="array" ref="W35">IF(V35=V34,0,SUMPRODUCT((M34:S34&gt;=$N$8)*(M34:S34 &lt;= $N$9)*(TEXT(M34:S34,"yyyy-mm")=V35)*(M35:S35 = "●")))</f>
        <v>0</v>
      </c>
      <c r="X35" s="140" cm="1">
        <f t="array" ref="X35">IF(V35=V34,0,SUMPRODUCT((M34:S34&gt;=$N$8)*(M34:S34 &lt;= $N$9)*(TEXT(M34:S34,"yyyy-mm")=V35)*(M35:S35 = "▲")))</f>
        <v>0</v>
      </c>
      <c r="Y35" s="140" cm="1">
        <f t="array" ref="Y35">IF(V35=V34,0,SUMPRODUCT((M34:S34&gt;=$N$8)*(M34:S34 &lt;= $N$9)*(TEXT(M34:S34,"yyyy-mm")=V35)*(M35:S35 = "★")))</f>
        <v>0</v>
      </c>
      <c r="Z35" s="135"/>
      <c r="AA35" s="135" t="str">
        <f t="shared" ref="AA35" si="85">IF(AK35&gt;=0.285,"OK","NG")</f>
        <v>NG</v>
      </c>
      <c r="AB35" s="136"/>
      <c r="AC35" s="144"/>
      <c r="AD35" s="144"/>
      <c r="AE35" s="144"/>
      <c r="AF35" s="144"/>
      <c r="AG35" s="144"/>
      <c r="AH35" s="145"/>
      <c r="AI35" s="146"/>
      <c r="AJ35" s="68">
        <f t="shared" ref="AJ35" si="86">COUNTIF(AC35:AI35,"●")</f>
        <v>0</v>
      </c>
      <c r="AK35" s="70">
        <f t="shared" ref="AK35" si="87">IF(COUNTA(AC35:AI35)=0,-1,IF(OR(COUNTIF(AC35:AI35,"▲")&gt;6,AND(AC34&lt;$N$9,$N$9&lt;AI34)),0.285,IF(AJ34+AJ35=0,0,AJ35/(AJ35+AJ34))))</f>
        <v>-1</v>
      </c>
      <c r="AL35" s="68" t="str">
        <f>TEXT(AI34,"YYYY-MM")</f>
        <v>2026-04</v>
      </c>
      <c r="AM35" s="69" cm="1">
        <f t="array" ref="AM35">IF(AL35=AL34,0,SUMPRODUCT((AC34:AI34&gt;=$N$8)*(AC34:AI34 &lt;= $N$9)*(TEXT(AC34:AI34,"yyyy-mm")=AL35)*(AC35:AI35 = "●")))</f>
        <v>0</v>
      </c>
      <c r="AN35" s="69" cm="1">
        <f t="array" ref="AN35">IF(AL35=AL34,0,SUMPRODUCT((AC34:AI34&gt;=$N$8)*(AC34:AI34 &lt;= $N$9)*(TEXT(AC34:AI34,"yyyy-mm")=AL35)*(AC35:AI35 = "▲")))</f>
        <v>0</v>
      </c>
      <c r="AO35" s="69" cm="1">
        <f t="array" ref="AO35">IF(AL35=AL34,0,SUMPRODUCT((AC34:AI34&gt;=$N$8)*(AC34:AI34 &lt;= $N$9)*(TEXT(AC34:AI34,"yyyy-mm")=AL35)*(AC35:AI35 = "★")))</f>
        <v>0</v>
      </c>
      <c r="AP35" s="68"/>
      <c r="AQ35" s="19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3"/>
    </row>
    <row r="36" spans="1:55" s="8" customFormat="1" ht="19.5" customHeight="1" x14ac:dyDescent="0.45">
      <c r="A36" s="4">
        <v>3</v>
      </c>
      <c r="B36" s="4">
        <v>26</v>
      </c>
      <c r="C36" s="18">
        <f t="shared" si="1"/>
        <v>46722</v>
      </c>
      <c r="D36" s="18">
        <f t="shared" si="2"/>
        <v>45989</v>
      </c>
      <c r="E36" s="4" t="str">
        <f t="shared" si="0"/>
        <v>2027-12</v>
      </c>
      <c r="F36" s="2">
        <f ca="1">SUMIF($AL$109:$AM$150,E36,$AM$109:$AM$150)</f>
        <v>0</v>
      </c>
      <c r="G36" s="2">
        <f ca="1">SUMIF($AL$109:$AN$150,E36,$AN$109:$AN$150)</f>
        <v>0</v>
      </c>
      <c r="H36" s="2">
        <f ca="1">SUMIF($AL$109:$AO$150,E36,$AO$109:$AO$150)</f>
        <v>0</v>
      </c>
      <c r="I36" s="17">
        <f t="shared" si="3"/>
        <v>0</v>
      </c>
      <c r="J36" s="135"/>
      <c r="K36" s="135"/>
      <c r="L36" s="132">
        <v>10</v>
      </c>
      <c r="M36" s="141">
        <f>S34+1</f>
        <v>46020</v>
      </c>
      <c r="N36" s="141">
        <f>M36+1</f>
        <v>46021</v>
      </c>
      <c r="O36" s="141">
        <f t="shared" ref="O36:Q36" si="88">N36+1</f>
        <v>46022</v>
      </c>
      <c r="P36" s="141">
        <f t="shared" si="88"/>
        <v>46023</v>
      </c>
      <c r="Q36" s="141">
        <f t="shared" si="88"/>
        <v>46024</v>
      </c>
      <c r="R36" s="142">
        <f>Q36+1</f>
        <v>46025</v>
      </c>
      <c r="S36" s="143">
        <f>R36+1</f>
        <v>46026</v>
      </c>
      <c r="T36" s="135">
        <f t="shared" ref="T36" si="89">COUNTIF(M37:S37,"★")</f>
        <v>0</v>
      </c>
      <c r="U36" s="135"/>
      <c r="V36" s="135" t="str">
        <f>TEXT(M36,"YYYY-MM")</f>
        <v>2025-12</v>
      </c>
      <c r="W36" s="140" cm="1">
        <f t="array" ref="W36">SUMPRODUCT((M36:S36&gt;=$N$8)*(M36:S36 &lt;= $N$9)*(TEXT(M36:S36,"yyyy-mm")=V36)*(M37:S37 = "●"))</f>
        <v>0</v>
      </c>
      <c r="X36" s="140" cm="1">
        <f t="array" ref="X36">SUMPRODUCT((R36:S36&gt;=$N$8)*(R36:S36 &lt;= $N$9)*(TEXT(R36:S36,"yyyy-mm")=V36)*(R37:S37 = "▲"))</f>
        <v>0</v>
      </c>
      <c r="Y36" s="140" cm="1">
        <f t="array" ref="Y36">SUMPRODUCT((M36:S36&gt;=$N$8)*(M36:S36 &lt;= $N$9)*(TEXT(M36:S36,"yyyy-mm")=V36)*(M37:S37 = "★"))</f>
        <v>0</v>
      </c>
      <c r="Z36" s="135"/>
      <c r="AA36" s="135"/>
      <c r="AB36" s="132">
        <v>26</v>
      </c>
      <c r="AC36" s="141">
        <f>AI34+1</f>
        <v>46132</v>
      </c>
      <c r="AD36" s="141">
        <f t="shared" ref="AD36:AI36" si="90">AC36+1</f>
        <v>46133</v>
      </c>
      <c r="AE36" s="141">
        <f t="shared" si="90"/>
        <v>46134</v>
      </c>
      <c r="AF36" s="141">
        <f t="shared" si="90"/>
        <v>46135</v>
      </c>
      <c r="AG36" s="141">
        <f t="shared" si="90"/>
        <v>46136</v>
      </c>
      <c r="AH36" s="142">
        <f t="shared" si="90"/>
        <v>46137</v>
      </c>
      <c r="AI36" s="143">
        <f t="shared" si="90"/>
        <v>46138</v>
      </c>
      <c r="AJ36" s="68">
        <f t="shared" ref="AJ36" si="91">COUNTIF(AC37:AI37,"★")</f>
        <v>0</v>
      </c>
      <c r="AK36" s="68"/>
      <c r="AL36" s="68" t="str">
        <f>TEXT(AC36,"YYYY-MM")</f>
        <v>2026-04</v>
      </c>
      <c r="AM36" s="69" cm="1">
        <f t="array" ref="AM36">SUMPRODUCT((AC36:AI36&gt;=$N$8)*(AC36:AI36 &lt;= $N$9)*(TEXT(AC36:AI36,"yyyy-mm")=AL36)*(AC37:AI37 = "●"))</f>
        <v>0</v>
      </c>
      <c r="AN36" s="69" cm="1">
        <f t="array" ref="AN36">SUMPRODUCT((AH36:AI36&gt;=$N$8)*(AH36:AI36 &lt;= $N$9)*(TEXT(AH36:AI36,"yyyy-mm")=AL36)*(AH37:AI37 = "▲"))</f>
        <v>0</v>
      </c>
      <c r="AO36" s="69" cm="1">
        <f t="array" ref="AO36">SUMPRODUCT((AC36:AI36&gt;=$N$8)*(AC36:AI36 &lt;= $N$9)*(TEXT(AC36:AI36,"yyyy-mm")=AL36)*(AC37:AI37 = "★"))</f>
        <v>0</v>
      </c>
      <c r="AP36" s="68"/>
      <c r="AQ36" s="19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3"/>
    </row>
    <row r="37" spans="1:55" s="8" customFormat="1" ht="19.5" customHeight="1" thickBot="1" x14ac:dyDescent="0.5">
      <c r="A37" s="4">
        <v>4</v>
      </c>
      <c r="B37" s="4">
        <v>27</v>
      </c>
      <c r="C37" s="18">
        <f t="shared" si="1"/>
        <v>46753</v>
      </c>
      <c r="D37" s="18">
        <f t="shared" si="2"/>
        <v>45989</v>
      </c>
      <c r="E37" s="4" t="str">
        <f t="shared" si="0"/>
        <v>2028-01</v>
      </c>
      <c r="F37" s="2">
        <f ca="1">SUMIF($V$160:$W$201,E37,$W$160:$W$201)+SUMIF($AL$109:$AM$150,E37,$AM$109:$AM$150)</f>
        <v>0</v>
      </c>
      <c r="G37" s="2">
        <f ca="1">SUMIF($V$160:$X$201,E37,$X$160:$X$201)+SUMIF($AL$109:$AN$150,E37,$AN$109:$AN$150)</f>
        <v>0</v>
      </c>
      <c r="H37" s="2">
        <f ca="1">SUMIF($V$160:$Y$201,E37,$Y$160:$Y$201)+SUMIF($AL$109:$AO$150,E37,$AO$109:$AO$150)</f>
        <v>0</v>
      </c>
      <c r="I37" s="17">
        <f t="shared" si="3"/>
        <v>0</v>
      </c>
      <c r="J37" s="135"/>
      <c r="K37" s="135" t="str">
        <f t="shared" ref="K37" si="92">IF(U37&gt;=0.285,"OK","NG")</f>
        <v>NG</v>
      </c>
      <c r="L37" s="136"/>
      <c r="M37" s="144"/>
      <c r="N37" s="144"/>
      <c r="O37" s="144"/>
      <c r="P37" s="144"/>
      <c r="Q37" s="144"/>
      <c r="R37" s="145"/>
      <c r="S37" s="146"/>
      <c r="T37" s="135">
        <f t="shared" ref="T37" si="93">COUNTIF(M37:S37,"●")</f>
        <v>0</v>
      </c>
      <c r="U37" s="147">
        <f t="shared" ref="U37" si="94">IF(COUNTA(M37:S37)=0,-1,IF(OR(COUNTIF(M37:S37,"▲")&gt;6,AND(M36&lt;$N$9,$N$9&lt;S36)),0.285,IF(T36+T37=0,0,T37/(T37+T36))))</f>
        <v>-1</v>
      </c>
      <c r="V37" s="135" t="str">
        <f>TEXT(S36,"YYYY-MM")</f>
        <v>2026-01</v>
      </c>
      <c r="W37" s="140" cm="1">
        <f t="array" ref="W37">IF(V37=V36,0,SUMPRODUCT((M36:S36&gt;=$N$8)*(M36:S36 &lt;= $N$9)*(TEXT(M36:S36,"yyyy-mm")=V37)*(M37:S37 = "●")))</f>
        <v>0</v>
      </c>
      <c r="X37" s="140" cm="1">
        <f t="array" ref="X37">IF(V37=V36,0,SUMPRODUCT((M36:S36&gt;=$N$8)*(M36:S36 &lt;= $N$9)*(TEXT(M36:S36,"yyyy-mm")=V37)*(M37:S37 = "▲")))</f>
        <v>0</v>
      </c>
      <c r="Y37" s="140" cm="1">
        <f t="array" ref="Y37">IF(V37=V36,0,SUMPRODUCT((M36:S36&gt;=$N$8)*(M36:S36 &lt;= $N$9)*(TEXT(M36:S36,"yyyy-mm")=V37)*(M37:S37 = "★")))</f>
        <v>0</v>
      </c>
      <c r="Z37" s="135"/>
      <c r="AA37" s="135" t="str">
        <f t="shared" ref="AA37" si="95">IF(AK37&gt;=0.285,"OK","NG")</f>
        <v>NG</v>
      </c>
      <c r="AB37" s="136"/>
      <c r="AC37" s="144"/>
      <c r="AD37" s="144"/>
      <c r="AE37" s="144"/>
      <c r="AF37" s="144"/>
      <c r="AG37" s="144"/>
      <c r="AH37" s="145"/>
      <c r="AI37" s="146"/>
      <c r="AJ37" s="68">
        <f t="shared" ref="AJ37" si="96">COUNTIF(AC37:AI37,"●")</f>
        <v>0</v>
      </c>
      <c r="AK37" s="70">
        <f t="shared" ref="AK37" si="97">IF(COUNTA(AC37:AI37)=0,-1,IF(OR(COUNTIF(AC37:AI37,"▲")&gt;6,AND(AC36&lt;$N$9,$N$9&lt;AI36)),0.285,IF(AJ36+AJ37=0,0,AJ37/(AJ37+AJ36))))</f>
        <v>-1</v>
      </c>
      <c r="AL37" s="68" t="str">
        <f>TEXT(AI36,"YYYY-MM")</f>
        <v>2026-04</v>
      </c>
      <c r="AM37" s="69" cm="1">
        <f t="array" ref="AM37">IF(AL37=AL36,0,SUMPRODUCT((AC36:AI36&gt;=$N$8)*(AC36:AI36 &lt;= $N$9)*(TEXT(AC36:AI36,"yyyy-mm")=AL37)*(AC37:AI37 = "●")))</f>
        <v>0</v>
      </c>
      <c r="AN37" s="69" cm="1">
        <f t="array" ref="AN37">IF(AL37=AL36,0,SUMPRODUCT((AC36:AI36&gt;=$N$8)*(AC36:AI36 &lt;= $N$9)*(TEXT(AC36:AI36,"yyyy-mm")=AL37)*(AC37:AI37 = "▲")))</f>
        <v>0</v>
      </c>
      <c r="AO37" s="69" cm="1">
        <f t="array" ref="AO37">IF(AL37=AL36,0,SUMPRODUCT((AC36:AI36&gt;=$N$8)*(AC36:AI36 &lt;= $N$9)*(TEXT(AC36:AI36,"yyyy-mm")=AL37)*(AC37:AI37 = "★")))</f>
        <v>0</v>
      </c>
      <c r="AP37" s="68"/>
      <c r="AQ37" s="19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3"/>
    </row>
    <row r="38" spans="1:55" s="8" customFormat="1" ht="19.5" customHeight="1" x14ac:dyDescent="0.45">
      <c r="A38" s="4">
        <v>5</v>
      </c>
      <c r="B38" s="4">
        <v>28</v>
      </c>
      <c r="C38" s="18">
        <f t="shared" si="1"/>
        <v>46784</v>
      </c>
      <c r="D38" s="18">
        <f t="shared" si="2"/>
        <v>45989</v>
      </c>
      <c r="E38" s="4" t="str">
        <f t="shared" si="0"/>
        <v>2028-02</v>
      </c>
      <c r="F38" s="2">
        <f ca="1">SUMIF($V$160:$W$201,E38,$W$160:$W$201)+SUMIF($AL$109:$AM$150,E38,$AM$109:$AM$150)</f>
        <v>0</v>
      </c>
      <c r="G38" s="2">
        <f ca="1">SUMIF($V$160:$X$201,E38,$X$160:$X$201)+SUMIF($AL$109:$AN$150,E38,$AN$109:$AN$150)</f>
        <v>0</v>
      </c>
      <c r="H38" s="2">
        <f ca="1">SUMIF($V$160:$Y$201,E38,$Y$160:$Y$201)+SUMIF($AL$109:$AO$150,E38,$AO$109:$AO$150)</f>
        <v>0</v>
      </c>
      <c r="I38" s="17">
        <f t="shared" si="3"/>
        <v>0</v>
      </c>
      <c r="J38" s="135"/>
      <c r="K38" s="135"/>
      <c r="L38" s="132">
        <v>11</v>
      </c>
      <c r="M38" s="141">
        <f>S36+1</f>
        <v>46027</v>
      </c>
      <c r="N38" s="141">
        <f>M38+1</f>
        <v>46028</v>
      </c>
      <c r="O38" s="141">
        <f t="shared" ref="O38:Q38" si="98">N38+1</f>
        <v>46029</v>
      </c>
      <c r="P38" s="141">
        <f t="shared" si="98"/>
        <v>46030</v>
      </c>
      <c r="Q38" s="141">
        <f t="shared" si="98"/>
        <v>46031</v>
      </c>
      <c r="R38" s="142">
        <f>Q38+1</f>
        <v>46032</v>
      </c>
      <c r="S38" s="143">
        <f>R38+1</f>
        <v>46033</v>
      </c>
      <c r="T38" s="135">
        <f t="shared" ref="T38" si="99">COUNTIF(M39:S39,"★")</f>
        <v>0</v>
      </c>
      <c r="U38" s="135"/>
      <c r="V38" s="135" t="str">
        <f>TEXT(M38,"YYYY-MM")</f>
        <v>2026-01</v>
      </c>
      <c r="W38" s="140" cm="1">
        <f t="array" ref="W38">SUMPRODUCT((M38:S38&gt;=$N$8)*(M38:S38 &lt;= $N$9)*(TEXT(M38:S38,"yyyy-mm")=V38)*(M39:S39 = "●"))</f>
        <v>0</v>
      </c>
      <c r="X38" s="140" cm="1">
        <f t="array" ref="X38">SUMPRODUCT((R38:S38&gt;=$N$8)*(R38:S38 &lt;= $N$9)*(TEXT(R38:S38,"yyyy-mm")=V38)*(R39:S39 = "▲"))</f>
        <v>0</v>
      </c>
      <c r="Y38" s="140" cm="1">
        <f t="array" ref="Y38">SUMPRODUCT((M38:S38&gt;=$N$8)*(M38:S38 &lt;= $N$9)*(TEXT(M38:S38,"yyyy-mm")=V38)*(M39:S39 = "★"))</f>
        <v>0</v>
      </c>
      <c r="Z38" s="135"/>
      <c r="AA38" s="135"/>
      <c r="AB38" s="132">
        <v>27</v>
      </c>
      <c r="AC38" s="141">
        <f>AI36+1</f>
        <v>46139</v>
      </c>
      <c r="AD38" s="141">
        <f t="shared" ref="AD38:AI38" si="100">AC38+1</f>
        <v>46140</v>
      </c>
      <c r="AE38" s="141">
        <f t="shared" si="100"/>
        <v>46141</v>
      </c>
      <c r="AF38" s="141">
        <f t="shared" si="100"/>
        <v>46142</v>
      </c>
      <c r="AG38" s="141">
        <f t="shared" si="100"/>
        <v>46143</v>
      </c>
      <c r="AH38" s="142">
        <f t="shared" si="100"/>
        <v>46144</v>
      </c>
      <c r="AI38" s="143">
        <f t="shared" si="100"/>
        <v>46145</v>
      </c>
      <c r="AJ38" s="68">
        <f t="shared" ref="AJ38" si="101">COUNTIF(AC39:AI39,"★")</f>
        <v>0</v>
      </c>
      <c r="AK38" s="68"/>
      <c r="AL38" s="68" t="str">
        <f>TEXT(AC38,"YYYY-MM")</f>
        <v>2026-04</v>
      </c>
      <c r="AM38" s="69" cm="1">
        <f t="array" ref="AM38">SUMPRODUCT((AC38:AI38&gt;=$N$8)*(AC38:AI38 &lt;= $N$9)*(TEXT(AC38:AI38,"yyyy-mm")=AL38)*(AC39:AI39 = "●"))</f>
        <v>0</v>
      </c>
      <c r="AN38" s="69" cm="1">
        <f t="array" ref="AN38">SUMPRODUCT((AH38:AI38&gt;=$N$8)*(AH38:AI38 &lt;= $N$9)*(TEXT(AH38:AI38,"yyyy-mm")=AL38)*(AH39:AI39 = "▲"))</f>
        <v>0</v>
      </c>
      <c r="AO38" s="69" cm="1">
        <f t="array" ref="AO38">SUMPRODUCT((AC38:AI38&gt;=$N$8)*(AC38:AI38 &lt;= $N$9)*(TEXT(AC38:AI38,"yyyy-mm")=AL38)*(AC39:AI39 = "★"))</f>
        <v>0</v>
      </c>
      <c r="AP38" s="68"/>
      <c r="AQ38" s="19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3"/>
    </row>
    <row r="39" spans="1:55" s="8" customFormat="1" ht="19.5" customHeight="1" thickBot="1" x14ac:dyDescent="0.5">
      <c r="A39" s="4">
        <v>1</v>
      </c>
      <c r="B39" s="4">
        <v>29</v>
      </c>
      <c r="C39" s="18">
        <f t="shared" si="1"/>
        <v>46813</v>
      </c>
      <c r="D39" s="18">
        <f t="shared" si="2"/>
        <v>45989</v>
      </c>
      <c r="E39" s="4" t="str">
        <f t="shared" si="0"/>
        <v>2028-03</v>
      </c>
      <c r="F39" s="2">
        <f ca="1">SUMIF($AL$109:$AM$150,E39,$AM$109:$AM$150)+SUMIF($V$160:$W$201,E39,$W$160:$W$201)</f>
        <v>0</v>
      </c>
      <c r="G39" s="2">
        <f ca="1">SUMIF($AL$109:$AN$150,E39,$AN$109:$AN$150)+SUMIF($V$160:$X$201,E39,$X$160:$X$201)</f>
        <v>0</v>
      </c>
      <c r="H39" s="2">
        <f ca="1">SUMIF($AL$109:$AO$150,E39,$AO$109:$AO$150)+SUMIF($V$160:$Y$201,E39,$Y$160:$Y$201)</f>
        <v>0</v>
      </c>
      <c r="I39" s="17">
        <f t="shared" si="3"/>
        <v>0</v>
      </c>
      <c r="J39" s="135"/>
      <c r="K39" s="135" t="str">
        <f t="shared" ref="K39" si="102">IF(U39&gt;=0.285,"OK","NG")</f>
        <v>NG</v>
      </c>
      <c r="L39" s="136"/>
      <c r="M39" s="144"/>
      <c r="N39" s="144"/>
      <c r="O39" s="144"/>
      <c r="P39" s="144"/>
      <c r="Q39" s="144"/>
      <c r="R39" s="145"/>
      <c r="S39" s="146"/>
      <c r="T39" s="135">
        <f t="shared" ref="T39" si="103">COUNTIF(M39:S39,"●")</f>
        <v>0</v>
      </c>
      <c r="U39" s="147">
        <f t="shared" ref="U39" si="104">IF(COUNTA(M39:S39)=0,-1,IF(OR(COUNTIF(M39:S39,"▲")&gt;6,AND(M38&lt;$N$9,$N$9&lt;S38)),0.285,IF(T38+T39=0,0,T39/(T39+T38))))</f>
        <v>-1</v>
      </c>
      <c r="V39" s="135" t="str">
        <f>TEXT(S38,"YYYY-MM")</f>
        <v>2026-01</v>
      </c>
      <c r="W39" s="140" cm="1">
        <f t="array" ref="W39">IF(V39=V38,0,SUMPRODUCT((M38:S38&gt;=$N$8)*(M38:S38 &lt;= $N$9)*(TEXT(M38:S38,"yyyy-mm")=V39)*(M39:S39 = "●")))</f>
        <v>0</v>
      </c>
      <c r="X39" s="140" cm="1">
        <f t="array" ref="X39">IF(V39=V38,0,SUMPRODUCT((M38:S38&gt;=$N$8)*(M38:S38 &lt;= $N$9)*(TEXT(M38:S38,"yyyy-mm")=V39)*(M39:S39 = "▲")))</f>
        <v>0</v>
      </c>
      <c r="Y39" s="140" cm="1">
        <f t="array" ref="Y39">IF(V39=V38,0,SUMPRODUCT((M38:S38&gt;=$N$8)*(M38:S38 &lt;= $N$9)*(TEXT(M38:S38,"yyyy-mm")=V39)*(M39:S39 = "★")))</f>
        <v>0</v>
      </c>
      <c r="Z39" s="135"/>
      <c r="AA39" s="135" t="str">
        <f t="shared" ref="AA39" si="105">IF(AK39&gt;=0.285,"OK","NG")</f>
        <v>NG</v>
      </c>
      <c r="AB39" s="136"/>
      <c r="AC39" s="144"/>
      <c r="AD39" s="144"/>
      <c r="AE39" s="144"/>
      <c r="AF39" s="144"/>
      <c r="AG39" s="144"/>
      <c r="AH39" s="145"/>
      <c r="AI39" s="146"/>
      <c r="AJ39" s="68">
        <f t="shared" ref="AJ39" si="106">COUNTIF(AC39:AI39,"●")</f>
        <v>0</v>
      </c>
      <c r="AK39" s="70">
        <f t="shared" ref="AK39" si="107">IF(COUNTA(AC39:AI39)=0,-1,IF(OR(COUNTIF(AC39:AI39,"▲")&gt;6,AND(AC38&lt;$N$9,$N$9&lt;AI38)),0.285,IF(AJ38+AJ39=0,0,AJ39/(AJ39+AJ38))))</f>
        <v>-1</v>
      </c>
      <c r="AL39" s="68" t="str">
        <f>TEXT(AI38,"YYYY-MM")</f>
        <v>2026-05</v>
      </c>
      <c r="AM39" s="69" cm="1">
        <f t="array" ref="AM39">IF(AL39=AL38,0,SUMPRODUCT((AC38:AI38&gt;=$N$8)*(AC38:AI38 &lt;= $N$9)*(TEXT(AC38:AI38,"yyyy-mm")=AL39)*(AC39:AI39 = "●")))</f>
        <v>0</v>
      </c>
      <c r="AN39" s="69" cm="1">
        <f t="array" ref="AN39">IF(AL39=AL38,0,SUMPRODUCT((AC38:AI38&gt;=$N$8)*(AC38:AI38 &lt;= $N$9)*(TEXT(AC38:AI38,"yyyy-mm")=AL39)*(AC39:AI39 = "▲")))</f>
        <v>0</v>
      </c>
      <c r="AO39" s="69" cm="1">
        <f t="array" ref="AO39">IF(AL39=AL38,0,SUMPRODUCT((AC38:AI38&gt;=$N$8)*(AC38:AI38 &lt;= $N$9)*(TEXT(AC38:AI38,"yyyy-mm")=AL39)*(AC39:AI39 = "★")))</f>
        <v>0</v>
      </c>
      <c r="AP39" s="68"/>
      <c r="AQ39" s="19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3"/>
    </row>
    <row r="40" spans="1:55" s="8" customFormat="1" ht="19.5" customHeight="1" x14ac:dyDescent="0.45">
      <c r="A40" s="4">
        <v>2</v>
      </c>
      <c r="B40" s="4">
        <v>30</v>
      </c>
      <c r="C40" s="18">
        <f t="shared" si="1"/>
        <v>46844</v>
      </c>
      <c r="D40" s="18">
        <f t="shared" si="2"/>
        <v>45989</v>
      </c>
      <c r="E40" s="4" t="str">
        <f t="shared" si="0"/>
        <v>2028-04</v>
      </c>
      <c r="F40" s="2">
        <f ca="1">SUMIF($V$160:$W$201,E40,$W$160:$W$201)</f>
        <v>0</v>
      </c>
      <c r="G40" s="2">
        <f ca="1">SUMIF($V$160:$X$201,E40,$X$160:$X$201)</f>
        <v>0</v>
      </c>
      <c r="H40" s="2">
        <f ca="1">SUMIF($V$160:$Y$201,E40,$Y$160:$Y$201)</f>
        <v>0</v>
      </c>
      <c r="I40" s="17">
        <f t="shared" si="3"/>
        <v>0</v>
      </c>
      <c r="J40" s="135"/>
      <c r="K40" s="135"/>
      <c r="L40" s="132">
        <v>12</v>
      </c>
      <c r="M40" s="141">
        <f>S38+1</f>
        <v>46034</v>
      </c>
      <c r="N40" s="141">
        <f>M40+1</f>
        <v>46035</v>
      </c>
      <c r="O40" s="141">
        <f t="shared" ref="O40:Q40" si="108">N40+1</f>
        <v>46036</v>
      </c>
      <c r="P40" s="141">
        <f t="shared" si="108"/>
        <v>46037</v>
      </c>
      <c r="Q40" s="141">
        <f t="shared" si="108"/>
        <v>46038</v>
      </c>
      <c r="R40" s="142">
        <f>Q40+1</f>
        <v>46039</v>
      </c>
      <c r="S40" s="143">
        <f>R40+1</f>
        <v>46040</v>
      </c>
      <c r="T40" s="135">
        <f t="shared" ref="T40" si="109">COUNTIF(M41:S41,"★")</f>
        <v>0</v>
      </c>
      <c r="U40" s="135"/>
      <c r="V40" s="135" t="str">
        <f>TEXT(M40,"YYYY-MM")</f>
        <v>2026-01</v>
      </c>
      <c r="W40" s="140" cm="1">
        <f t="array" ref="W40">SUMPRODUCT((M40:S40&gt;=$N$8)*(M40:S40 &lt;= $N$9)*(TEXT(M40:S40,"yyyy-mm")=V40)*(M41:S41 = "●"))</f>
        <v>0</v>
      </c>
      <c r="X40" s="140" cm="1">
        <f t="array" ref="X40">SUMPRODUCT((R40:S40&gt;=$N$8)*(R40:S40 &lt;= $N$9)*(TEXT(R40:S40,"yyyy-mm")=V40)*(R41:S41 = "▲"))</f>
        <v>0</v>
      </c>
      <c r="Y40" s="140" cm="1">
        <f t="array" ref="Y40">SUMPRODUCT((M40:S40&gt;=$N$8)*(M40:S40 &lt;= $N$9)*(TEXT(M40:S40,"yyyy-mm")=V40)*(M41:S41 = "★"))</f>
        <v>0</v>
      </c>
      <c r="Z40" s="135"/>
      <c r="AA40" s="135"/>
      <c r="AB40" s="132">
        <v>28</v>
      </c>
      <c r="AC40" s="141">
        <f>AI38+1</f>
        <v>46146</v>
      </c>
      <c r="AD40" s="141">
        <f t="shared" ref="AD40:AI40" si="110">AC40+1</f>
        <v>46147</v>
      </c>
      <c r="AE40" s="141">
        <f t="shared" si="110"/>
        <v>46148</v>
      </c>
      <c r="AF40" s="141">
        <f t="shared" si="110"/>
        <v>46149</v>
      </c>
      <c r="AG40" s="141">
        <f t="shared" si="110"/>
        <v>46150</v>
      </c>
      <c r="AH40" s="142">
        <f t="shared" si="110"/>
        <v>46151</v>
      </c>
      <c r="AI40" s="143">
        <f t="shared" si="110"/>
        <v>46152</v>
      </c>
      <c r="AJ40" s="68">
        <f t="shared" ref="AJ40" si="111">COUNTIF(AC41:AI41,"★")</f>
        <v>0</v>
      </c>
      <c r="AK40" s="68"/>
      <c r="AL40" s="68" t="str">
        <f>TEXT(AC40,"YYYY-MM")</f>
        <v>2026-05</v>
      </c>
      <c r="AM40" s="69" cm="1">
        <f t="array" ref="AM40">SUMPRODUCT((AC40:AI40&gt;=$N$8)*(AC40:AI40 &lt;= $N$9)*(TEXT(AC40:AI40,"yyyy-mm")=AL40)*(AC41:AI41 = "●"))</f>
        <v>0</v>
      </c>
      <c r="AN40" s="69" cm="1">
        <f t="array" ref="AN40">SUMPRODUCT((AH40:AI40&gt;=$N$8)*(AH40:AI40 &lt;= $N$9)*(TEXT(AH40:AI40,"yyyy-mm")=AL40)*(AH41:AI41 = "▲"))</f>
        <v>0</v>
      </c>
      <c r="AO40" s="69" cm="1">
        <f t="array" ref="AO40">SUMPRODUCT((AC40:AI40&gt;=$N$8)*(AC40:AI40 &lt;= $N$9)*(TEXT(AC40:AI40,"yyyy-mm")=AL40)*(AC41:AI41 = "★"))</f>
        <v>0</v>
      </c>
      <c r="AP40" s="68"/>
      <c r="AQ40" s="19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3"/>
    </row>
    <row r="41" spans="1:55" s="8" customFormat="1" ht="19.5" customHeight="1" thickBot="1" x14ac:dyDescent="0.5">
      <c r="A41" s="4">
        <v>3</v>
      </c>
      <c r="B41" s="4">
        <v>31</v>
      </c>
      <c r="C41" s="18">
        <f t="shared" si="1"/>
        <v>46874</v>
      </c>
      <c r="D41" s="18">
        <f t="shared" si="2"/>
        <v>45989</v>
      </c>
      <c r="E41" s="4" t="str">
        <f t="shared" si="0"/>
        <v>2028-05</v>
      </c>
      <c r="F41" s="2">
        <f ca="1">SUMIF($V$160:$W$201,E41,$W$160:$W$201)</f>
        <v>0</v>
      </c>
      <c r="G41" s="2">
        <f ca="1">SUMIF($V$160:$X$201,E41,$X$160:$X$201)</f>
        <v>0</v>
      </c>
      <c r="H41" s="2">
        <f ca="1">SUMIF($V$160:$Y$201,E41,$Y$160:$Y$201)</f>
        <v>0</v>
      </c>
      <c r="I41" s="17">
        <f t="shared" si="3"/>
        <v>0</v>
      </c>
      <c r="J41" s="135"/>
      <c r="K41" s="135" t="str">
        <f t="shared" ref="K41" si="112">IF(U41&gt;=0.285,"OK","NG")</f>
        <v>NG</v>
      </c>
      <c r="L41" s="136"/>
      <c r="M41" s="144"/>
      <c r="N41" s="144"/>
      <c r="O41" s="144"/>
      <c r="P41" s="144"/>
      <c r="Q41" s="144"/>
      <c r="R41" s="145"/>
      <c r="S41" s="146"/>
      <c r="T41" s="135">
        <f t="shared" ref="T41" si="113">COUNTIF(M41:S41,"●")</f>
        <v>0</v>
      </c>
      <c r="U41" s="147">
        <f t="shared" ref="U41" si="114">IF(COUNTA(M41:S41)=0,-1,IF(OR(COUNTIF(M41:S41,"▲")&gt;6,AND(M40&lt;$N$9,$N$9&lt;S40)),0.285,IF(T40+T41=0,0,T41/(T41+T40))))</f>
        <v>-1</v>
      </c>
      <c r="V41" s="135" t="str">
        <f>TEXT(S40,"YYYY-MM")</f>
        <v>2026-01</v>
      </c>
      <c r="W41" s="140" cm="1">
        <f t="array" ref="W41">IF(V41=V40,0,SUMPRODUCT((M40:S40&gt;=$N$8)*(M40:S40 &lt;= $N$9)*(TEXT(M40:S40,"yyyy-mm")=V41)*(M41:S41 = "●")))</f>
        <v>0</v>
      </c>
      <c r="X41" s="140" cm="1">
        <f t="array" ref="X41">IF(V41=V40,0,SUMPRODUCT((M40:S40&gt;=$N$8)*(M40:S40 &lt;= $N$9)*(TEXT(M40:S40,"yyyy-mm")=V41)*(M41:S41 = "▲")))</f>
        <v>0</v>
      </c>
      <c r="Y41" s="140" cm="1">
        <f t="array" ref="Y41">IF(V41=V40,0,SUMPRODUCT((M40:S40&gt;=$N$8)*(M40:S40 &lt;= $N$9)*(TEXT(M40:S40,"yyyy-mm")=V41)*(M41:S41 = "★")))</f>
        <v>0</v>
      </c>
      <c r="Z41" s="135"/>
      <c r="AA41" s="135" t="str">
        <f t="shared" ref="AA41" si="115">IF(AK41&gt;=0.285,"OK","NG")</f>
        <v>NG</v>
      </c>
      <c r="AB41" s="136"/>
      <c r="AC41" s="144"/>
      <c r="AD41" s="144"/>
      <c r="AE41" s="144"/>
      <c r="AF41" s="144"/>
      <c r="AG41" s="144"/>
      <c r="AH41" s="145"/>
      <c r="AI41" s="146"/>
      <c r="AJ41" s="68">
        <f t="shared" ref="AJ41" si="116">COUNTIF(AC41:AI41,"●")</f>
        <v>0</v>
      </c>
      <c r="AK41" s="70">
        <f t="shared" ref="AK41" si="117">IF(COUNTA(AC41:AI41)=0,-1,IF(OR(COUNTIF(AC41:AI41,"▲")&gt;6,AND(AC40&lt;$N$9,$N$9&lt;AI40)),0.285,IF(AJ40+AJ41=0,0,AJ41/(AJ41+AJ40))))</f>
        <v>-1</v>
      </c>
      <c r="AL41" s="68" t="str">
        <f>TEXT(AI40,"YYYY-MM")</f>
        <v>2026-05</v>
      </c>
      <c r="AM41" s="69" cm="1">
        <f t="array" ref="AM41">IF(AL41=AL40,0,SUMPRODUCT((AC40:AI40&gt;=$N$8)*(AC40:AI40 &lt;= $N$9)*(TEXT(AC40:AI40,"yyyy-mm")=AL41)*(AC41:AI41 = "●")))</f>
        <v>0</v>
      </c>
      <c r="AN41" s="69" cm="1">
        <f t="array" ref="AN41">IF(AL41=AL40,0,SUMPRODUCT((AC40:AI40&gt;=$N$8)*(AC40:AI40 &lt;= $N$9)*(TEXT(AC40:AI40,"yyyy-mm")=AL41)*(AC41:AI41 = "▲")))</f>
        <v>0</v>
      </c>
      <c r="AO41" s="69" cm="1">
        <f t="array" ref="AO41">IF(AL41=AL40,0,SUMPRODUCT((AC40:AI40&gt;=$N$8)*(AC40:AI40 &lt;= $N$9)*(TEXT(AC40:AI40,"yyyy-mm")=AL41)*(AC41:AI41 = "★")))</f>
        <v>0</v>
      </c>
      <c r="AP41" s="68"/>
      <c r="AQ41" s="19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3"/>
    </row>
    <row r="42" spans="1:55" s="8" customFormat="1" ht="19.5" customHeight="1" x14ac:dyDescent="0.45">
      <c r="A42" s="4">
        <v>4</v>
      </c>
      <c r="B42" s="4">
        <v>32</v>
      </c>
      <c r="C42" s="18">
        <f t="shared" si="1"/>
        <v>46905</v>
      </c>
      <c r="D42" s="18">
        <f t="shared" si="2"/>
        <v>45989</v>
      </c>
      <c r="E42" s="4" t="str">
        <f t="shared" si="0"/>
        <v>2028-06</v>
      </c>
      <c r="F42" s="2">
        <f ca="1">SUMIF($V$160:$W$201,E42,$W$160:$W$201)+SUMIF($AL$160:$AM$201,E42,$AM$160:$AM$201)</f>
        <v>0</v>
      </c>
      <c r="G42" s="2">
        <f ca="1">SUMIF($V$160:$X$201,E42,$X$160:$X$201)+SUMIF($AL$160:$AN$201,E42,$AN$160:$AN$201)</f>
        <v>0</v>
      </c>
      <c r="H42" s="2">
        <f ca="1">SUMIF($V$160:$Y$201,E42,$Y$160:$Y$201)+SUMIF($AL$160:$AO$201,E42,$AO$160:$AO$201)</f>
        <v>0</v>
      </c>
      <c r="I42" s="17">
        <f t="shared" si="3"/>
        <v>0</v>
      </c>
      <c r="J42" s="135"/>
      <c r="K42" s="135"/>
      <c r="L42" s="132">
        <v>13</v>
      </c>
      <c r="M42" s="141">
        <f>S40+1</f>
        <v>46041</v>
      </c>
      <c r="N42" s="141">
        <f>M42+1</f>
        <v>46042</v>
      </c>
      <c r="O42" s="141">
        <f t="shared" ref="O42:Q42" si="118">N42+1</f>
        <v>46043</v>
      </c>
      <c r="P42" s="141">
        <f t="shared" si="118"/>
        <v>46044</v>
      </c>
      <c r="Q42" s="141">
        <f t="shared" si="118"/>
        <v>46045</v>
      </c>
      <c r="R42" s="142">
        <f>Q42+1</f>
        <v>46046</v>
      </c>
      <c r="S42" s="143">
        <f>R42+1</f>
        <v>46047</v>
      </c>
      <c r="T42" s="135">
        <f t="shared" ref="T42" si="119">COUNTIF(M43:S43,"★")</f>
        <v>0</v>
      </c>
      <c r="U42" s="135"/>
      <c r="V42" s="135" t="str">
        <f>TEXT(M42,"YYYY-MM")</f>
        <v>2026-01</v>
      </c>
      <c r="W42" s="140" cm="1">
        <f t="array" ref="W42">SUMPRODUCT((M42:S42&gt;=$N$8)*(M42:S42 &lt;= $N$9)*(TEXT(M42:S42,"yyyy-mm")=V42)*(M43:S43 = "●"))</f>
        <v>0</v>
      </c>
      <c r="X42" s="140" cm="1">
        <f t="array" ref="X42">SUMPRODUCT((R42:S42&gt;=$N$8)*(R42:S42 &lt;= $N$9)*(TEXT(R42:S42,"yyyy-mm")=V42)*(R43:S43 = "▲"))</f>
        <v>0</v>
      </c>
      <c r="Y42" s="140" cm="1">
        <f t="array" ref="Y42">SUMPRODUCT((M42:S42&gt;=$N$8)*(M42:S42 &lt;= $N$9)*(TEXT(M42:S42,"yyyy-mm")=V42)*(M43:S43 = "★"))</f>
        <v>0</v>
      </c>
      <c r="Z42" s="135"/>
      <c r="AA42" s="135"/>
      <c r="AB42" s="132">
        <v>29</v>
      </c>
      <c r="AC42" s="141">
        <f>AI40+1</f>
        <v>46153</v>
      </c>
      <c r="AD42" s="141">
        <f t="shared" ref="AD42:AI42" si="120">AC42+1</f>
        <v>46154</v>
      </c>
      <c r="AE42" s="141">
        <f t="shared" si="120"/>
        <v>46155</v>
      </c>
      <c r="AF42" s="141">
        <f t="shared" si="120"/>
        <v>46156</v>
      </c>
      <c r="AG42" s="141">
        <f t="shared" si="120"/>
        <v>46157</v>
      </c>
      <c r="AH42" s="142">
        <f t="shared" si="120"/>
        <v>46158</v>
      </c>
      <c r="AI42" s="143">
        <f t="shared" si="120"/>
        <v>46159</v>
      </c>
      <c r="AJ42" s="68">
        <f t="shared" ref="AJ42" si="121">COUNTIF(AC43:AI43,"★")</f>
        <v>0</v>
      </c>
      <c r="AK42" s="68"/>
      <c r="AL42" s="68" t="str">
        <f>TEXT(AC42,"YYYY-MM")</f>
        <v>2026-05</v>
      </c>
      <c r="AM42" s="69" cm="1">
        <f t="array" ref="AM42">SUMPRODUCT((AC42:AI42&gt;=$N$8)*(AC42:AI42 &lt;= $N$9)*(TEXT(AC42:AI42,"yyyy-mm")=AL42)*(AC43:AI43 = "●"))</f>
        <v>0</v>
      </c>
      <c r="AN42" s="69" cm="1">
        <f t="array" ref="AN42">SUMPRODUCT((AH42:AI42&gt;=$N$8)*(AH42:AI42 &lt;= $N$9)*(TEXT(AH42:AI42,"yyyy-mm")=AL42)*(AH43:AI43 = "▲"))</f>
        <v>0</v>
      </c>
      <c r="AO42" s="69" cm="1">
        <f t="array" ref="AO42">SUMPRODUCT((AC42:AI42&gt;=$N$8)*(AC42:AI42 &lt;= $N$9)*(TEXT(AC42:AI42,"yyyy-mm")=AL42)*(AC43:AI43 = "★"))</f>
        <v>0</v>
      </c>
      <c r="AP42" s="68"/>
      <c r="AQ42" s="19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3"/>
    </row>
    <row r="43" spans="1:55" s="8" customFormat="1" ht="19.5" customHeight="1" thickBot="1" x14ac:dyDescent="0.5">
      <c r="A43" s="4">
        <v>5</v>
      </c>
      <c r="B43" s="4">
        <v>33</v>
      </c>
      <c r="C43" s="18">
        <f t="shared" si="1"/>
        <v>46935</v>
      </c>
      <c r="D43" s="18">
        <f t="shared" si="2"/>
        <v>45989</v>
      </c>
      <c r="E43" s="4" t="str">
        <f t="shared" si="0"/>
        <v>2028-07</v>
      </c>
      <c r="F43" s="2">
        <f ca="1">SUMIF($V$160:$W$201,E43,$W$160:$W$201)+SUMIF($AL$160:$AM$201,E43,$AM$160:$AM$201)</f>
        <v>0</v>
      </c>
      <c r="G43" s="2">
        <f ca="1">SUMIF($V$160:$X$201,E43,$X$160:$X$201)+SUMIF($AL$160:$AN$201,E43,$AN$160:$AN$201)</f>
        <v>0</v>
      </c>
      <c r="H43" s="2">
        <f ca="1">SUMIF($V$160:$Y$201,E43,$Y$160:$Y$201)+SUMIF($AL$160:$AO$201,E43,$AO$160:$AO$201)</f>
        <v>0</v>
      </c>
      <c r="I43" s="17">
        <f t="shared" si="3"/>
        <v>0</v>
      </c>
      <c r="J43" s="135"/>
      <c r="K43" s="135" t="str">
        <f t="shared" ref="K43" si="122">IF(U43&gt;=0.285,"OK","NG")</f>
        <v>NG</v>
      </c>
      <c r="L43" s="136"/>
      <c r="M43" s="144"/>
      <c r="N43" s="144"/>
      <c r="O43" s="144"/>
      <c r="P43" s="144"/>
      <c r="Q43" s="144"/>
      <c r="R43" s="145"/>
      <c r="S43" s="146"/>
      <c r="T43" s="135">
        <f t="shared" ref="T43" si="123">COUNTIF(M43:S43,"●")</f>
        <v>0</v>
      </c>
      <c r="U43" s="147">
        <f t="shared" ref="U43" si="124">IF(COUNTA(M43:S43)=0,-1,IF(OR(COUNTIF(M43:S43,"▲")&gt;6,AND(M42&lt;$N$9,$N$9&lt;S42)),0.285,IF(T42+T43=0,0,T43/(T43+T42))))</f>
        <v>-1</v>
      </c>
      <c r="V43" s="135" t="str">
        <f>TEXT(S42,"YYYY-MM")</f>
        <v>2026-01</v>
      </c>
      <c r="W43" s="140" cm="1">
        <f t="array" ref="W43">IF(V43=V42,0,SUMPRODUCT((M42:S42&gt;=$N$8)*(M42:S42 &lt;= $N$9)*(TEXT(M42:S42,"yyyy-mm")=V43)*(M43:S43 = "●")))</f>
        <v>0</v>
      </c>
      <c r="X43" s="140" cm="1">
        <f t="array" ref="X43">IF(V43=V42,0,SUMPRODUCT((M42:S42&gt;=$N$8)*(M42:S42 &lt;= $N$9)*(TEXT(M42:S42,"yyyy-mm")=V43)*(M43:S43 = "▲")))</f>
        <v>0</v>
      </c>
      <c r="Y43" s="140" cm="1">
        <f t="array" ref="Y43">IF(V43=V42,0,SUMPRODUCT((M42:S42&gt;=$N$8)*(M42:S42 &lt;= $N$9)*(TEXT(M42:S42,"yyyy-mm")=V43)*(M43:S43 = "★")))</f>
        <v>0</v>
      </c>
      <c r="Z43" s="135"/>
      <c r="AA43" s="135" t="str">
        <f t="shared" ref="AA43" si="125">IF(AK43&gt;=0.285,"OK","NG")</f>
        <v>NG</v>
      </c>
      <c r="AB43" s="136"/>
      <c r="AC43" s="144"/>
      <c r="AD43" s="144"/>
      <c r="AE43" s="144"/>
      <c r="AF43" s="144"/>
      <c r="AG43" s="144"/>
      <c r="AH43" s="145"/>
      <c r="AI43" s="146"/>
      <c r="AJ43" s="68">
        <f t="shared" ref="AJ43" si="126">COUNTIF(AC43:AI43,"●")</f>
        <v>0</v>
      </c>
      <c r="AK43" s="70">
        <f t="shared" ref="AK43" si="127">IF(COUNTA(AC43:AI43)=0,-1,IF(OR(COUNTIF(AC43:AI43,"▲")&gt;6,AND(AC42&lt;$N$9,$N$9&lt;AI42)),0.285,IF(AJ42+AJ43=0,0,AJ43/(AJ43+AJ42))))</f>
        <v>-1</v>
      </c>
      <c r="AL43" s="68" t="str">
        <f>TEXT(AI42,"YYYY-MM")</f>
        <v>2026-05</v>
      </c>
      <c r="AM43" s="69" cm="1">
        <f t="array" ref="AM43">IF(AL43=AL42,0,SUMPRODUCT((AC42:AI42&gt;=$N$8)*(AC42:AI42 &lt;= $N$9)*(TEXT(AC42:AI42,"yyyy-mm")=AL43)*(AC43:AI43 = "●")))</f>
        <v>0</v>
      </c>
      <c r="AN43" s="69" cm="1">
        <f t="array" ref="AN43">IF(AL43=AL42,0,SUMPRODUCT((AC42:AI42&gt;=$N$8)*(AC42:AI42 &lt;= $N$9)*(TEXT(AC42:AI42,"yyyy-mm")=AL43)*(AC43:AI43 = "▲")))</f>
        <v>0</v>
      </c>
      <c r="AO43" s="69" cm="1">
        <f t="array" ref="AO43">IF(AL43=AL42,0,SUMPRODUCT((AC42:AI42&gt;=$N$8)*(AC42:AI42 &lt;= $N$9)*(TEXT(AC42:AI42,"yyyy-mm")=AL43)*(AC43:AI43 = "★")))</f>
        <v>0</v>
      </c>
      <c r="AP43" s="68"/>
      <c r="AQ43" s="19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3"/>
    </row>
    <row r="44" spans="1:55" s="8" customFormat="1" ht="19.5" customHeight="1" x14ac:dyDescent="0.45">
      <c r="A44" s="4">
        <v>1</v>
      </c>
      <c r="B44" s="4">
        <v>34</v>
      </c>
      <c r="C44" s="18">
        <f t="shared" si="1"/>
        <v>46966</v>
      </c>
      <c r="D44" s="18">
        <f t="shared" si="2"/>
        <v>45989</v>
      </c>
      <c r="E44" s="4" t="str">
        <f t="shared" si="0"/>
        <v>2028-08</v>
      </c>
      <c r="F44" s="2">
        <f ca="1">SUMIF($V$160:$W$201,E44,$W$160:$W$201)+SUMIF($AL$160:$AM$201,E44,$AM$160:$AM$201)</f>
        <v>0</v>
      </c>
      <c r="G44" s="2">
        <f ca="1">SUMIF($V$160:$X$201,E44,$X$160:$X$201)+SUMIF($AL$160:$AN$201,E44,$AN$160:$AN$201)</f>
        <v>0</v>
      </c>
      <c r="H44" s="2">
        <f ca="1">SUMIF($V$160:$Y$201,E44,$Y$160:$Y$201)+SUMIF($AL$160:$AO$201,E44,$AO$160:$AO$201)</f>
        <v>0</v>
      </c>
      <c r="I44" s="17">
        <f t="shared" si="3"/>
        <v>0</v>
      </c>
      <c r="J44" s="135"/>
      <c r="K44" s="135"/>
      <c r="L44" s="132">
        <v>14</v>
      </c>
      <c r="M44" s="141">
        <f>S42+1</f>
        <v>46048</v>
      </c>
      <c r="N44" s="141">
        <f>M44+1</f>
        <v>46049</v>
      </c>
      <c r="O44" s="141">
        <f t="shared" ref="O44:Q44" si="128">N44+1</f>
        <v>46050</v>
      </c>
      <c r="P44" s="141">
        <f t="shared" si="128"/>
        <v>46051</v>
      </c>
      <c r="Q44" s="141">
        <f t="shared" si="128"/>
        <v>46052</v>
      </c>
      <c r="R44" s="142">
        <f>Q44+1</f>
        <v>46053</v>
      </c>
      <c r="S44" s="143">
        <f>R44+1</f>
        <v>46054</v>
      </c>
      <c r="T44" s="135">
        <f t="shared" ref="T44" si="129">COUNTIF(M45:S45,"★")</f>
        <v>0</v>
      </c>
      <c r="U44" s="135"/>
      <c r="V44" s="135" t="str">
        <f>TEXT(M44,"YYYY-MM")</f>
        <v>2026-01</v>
      </c>
      <c r="W44" s="140" cm="1">
        <f t="array" ref="W44">SUMPRODUCT((M44:S44&gt;=$N$8)*(M44:S44 &lt;= $N$9)*(TEXT(M44:S44,"yyyy-mm")=V44)*(M45:S45 = "●"))</f>
        <v>0</v>
      </c>
      <c r="X44" s="140" cm="1">
        <f t="array" ref="X44">SUMPRODUCT((R44:S44&gt;=$N$8)*(R44:S44 &lt;= $N$9)*(TEXT(R44:S44,"yyyy-mm")=V44)*(R45:S45 = "▲"))</f>
        <v>0</v>
      </c>
      <c r="Y44" s="140" cm="1">
        <f t="array" ref="Y44">SUMPRODUCT((M44:S44&gt;=$N$8)*(M44:S44 &lt;= $N$9)*(TEXT(M44:S44,"yyyy-mm")=V44)*(M45:S45 = "★"))</f>
        <v>0</v>
      </c>
      <c r="Z44" s="135"/>
      <c r="AA44" s="135"/>
      <c r="AB44" s="132">
        <v>30</v>
      </c>
      <c r="AC44" s="141">
        <f>AI42+1</f>
        <v>46160</v>
      </c>
      <c r="AD44" s="141">
        <f t="shared" ref="AD44:AI44" si="130">AC44+1</f>
        <v>46161</v>
      </c>
      <c r="AE44" s="141">
        <f t="shared" si="130"/>
        <v>46162</v>
      </c>
      <c r="AF44" s="141">
        <f t="shared" si="130"/>
        <v>46163</v>
      </c>
      <c r="AG44" s="141">
        <f t="shared" si="130"/>
        <v>46164</v>
      </c>
      <c r="AH44" s="142">
        <f t="shared" si="130"/>
        <v>46165</v>
      </c>
      <c r="AI44" s="143">
        <f t="shared" si="130"/>
        <v>46166</v>
      </c>
      <c r="AJ44" s="68">
        <f t="shared" ref="AJ44" si="131">COUNTIF(AC45:AI45,"★")</f>
        <v>0</v>
      </c>
      <c r="AK44" s="68"/>
      <c r="AL44" s="68" t="str">
        <f>TEXT(AC44,"YYYY-MM")</f>
        <v>2026-05</v>
      </c>
      <c r="AM44" s="69" cm="1">
        <f t="array" ref="AM44">SUMPRODUCT((AC44:AI44&gt;=$N$8)*(AC44:AI44 &lt;= $N$9)*(TEXT(AC44:AI44,"yyyy-mm")=AL44)*(AC45:AI45 = "●"))</f>
        <v>0</v>
      </c>
      <c r="AN44" s="69" cm="1">
        <f t="array" ref="AN44">SUMPRODUCT((AH44:AI44&gt;=$N$8)*(AH44:AI44 &lt;= $N$9)*(TEXT(AH44:AI44,"yyyy-mm")=AL44)*(AH45:AI45 = "▲"))</f>
        <v>0</v>
      </c>
      <c r="AO44" s="69" cm="1">
        <f t="array" ref="AO44">SUMPRODUCT((AC44:AI44&gt;=$N$8)*(AC44:AI44 &lt;= $N$9)*(TEXT(AC44:AI44,"yyyy-mm")=AL44)*(AC45:AI45 = "★"))</f>
        <v>0</v>
      </c>
      <c r="AP44" s="68"/>
      <c r="AQ44" s="19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3"/>
    </row>
    <row r="45" spans="1:55" s="8" customFormat="1" ht="19.5" customHeight="1" thickBot="1" x14ac:dyDescent="0.5">
      <c r="A45" s="4">
        <v>2</v>
      </c>
      <c r="B45" s="4">
        <v>35</v>
      </c>
      <c r="C45" s="18">
        <f t="shared" si="1"/>
        <v>46997</v>
      </c>
      <c r="D45" s="18">
        <f t="shared" si="2"/>
        <v>45989</v>
      </c>
      <c r="E45" s="4" t="str">
        <f t="shared" si="0"/>
        <v>2028-09</v>
      </c>
      <c r="F45" s="2">
        <f ca="1">SUMIF($AL$160:$AM$201,E45,$AM$160:$AM$201)</f>
        <v>0</v>
      </c>
      <c r="G45" s="2">
        <f ca="1">SUMIF($AL$160:$AN$201,E45,$AN$160:$AN$201)</f>
        <v>0</v>
      </c>
      <c r="H45" s="2">
        <f ca="1">SUMIF($AL$160:$AO$201,E45,$AO$160:$AO$201)</f>
        <v>0</v>
      </c>
      <c r="I45" s="17">
        <f t="shared" si="3"/>
        <v>0</v>
      </c>
      <c r="J45" s="135"/>
      <c r="K45" s="135" t="str">
        <f t="shared" ref="K45" si="132">IF(U45&gt;=0.285,"OK","NG")</f>
        <v>NG</v>
      </c>
      <c r="L45" s="136"/>
      <c r="M45" s="144"/>
      <c r="N45" s="144"/>
      <c r="O45" s="144"/>
      <c r="P45" s="144"/>
      <c r="Q45" s="144"/>
      <c r="R45" s="145"/>
      <c r="S45" s="146"/>
      <c r="T45" s="135">
        <f t="shared" ref="T45" si="133">COUNTIF(M45:S45,"●")</f>
        <v>0</v>
      </c>
      <c r="U45" s="147">
        <f t="shared" ref="U45" si="134">IF(COUNTA(M45:S45)=0,-1,IF(OR(COUNTIF(M45:S45,"▲")&gt;6,AND(M44&lt;$N$9,$N$9&lt;S44)),0.285,IF(T44+T45=0,0,T45/(T45+T44))))</f>
        <v>-1</v>
      </c>
      <c r="V45" s="135" t="str">
        <f>TEXT(S44,"YYYY-MM")</f>
        <v>2026-02</v>
      </c>
      <c r="W45" s="140" cm="1">
        <f t="array" ref="W45">IF(V45=V44,0,SUMPRODUCT((M44:S44&gt;=$N$8)*(M44:S44 &lt;= $N$9)*(TEXT(M44:S44,"yyyy-mm")=V45)*(M45:S45 = "●")))</f>
        <v>0</v>
      </c>
      <c r="X45" s="140" cm="1">
        <f t="array" ref="X45">IF(V45=V44,0,SUMPRODUCT((M44:S44&gt;=$N$8)*(M44:S44 &lt;= $N$9)*(TEXT(M44:S44,"yyyy-mm")=V45)*(M45:S45 = "▲")))</f>
        <v>0</v>
      </c>
      <c r="Y45" s="140" cm="1">
        <f t="array" ref="Y45">IF(V45=V44,0,SUMPRODUCT((M44:S44&gt;=$N$8)*(M44:S44 &lt;= $N$9)*(TEXT(M44:S44,"yyyy-mm")=V45)*(M45:S45 = "★")))</f>
        <v>0</v>
      </c>
      <c r="Z45" s="135"/>
      <c r="AA45" s="135" t="str">
        <f t="shared" ref="AA45" si="135">IF(AK45&gt;=0.285,"OK","NG")</f>
        <v>NG</v>
      </c>
      <c r="AB45" s="136"/>
      <c r="AC45" s="144"/>
      <c r="AD45" s="144"/>
      <c r="AE45" s="144"/>
      <c r="AF45" s="144"/>
      <c r="AG45" s="144"/>
      <c r="AH45" s="145"/>
      <c r="AI45" s="146"/>
      <c r="AJ45" s="68">
        <f t="shared" ref="AJ45" si="136">COUNTIF(AC45:AI45,"●")</f>
        <v>0</v>
      </c>
      <c r="AK45" s="70">
        <f t="shared" ref="AK45" si="137">IF(COUNTA(AC45:AI45)=0,-1,IF(OR(COUNTIF(AC45:AI45,"▲")&gt;6,AND(AC44&lt;$N$9,$N$9&lt;AI44)),0.285,IF(AJ44+AJ45=0,0,AJ45/(AJ45+AJ44))))</f>
        <v>-1</v>
      </c>
      <c r="AL45" s="68" t="str">
        <f>TEXT(AI44,"YYYY-MM")</f>
        <v>2026-05</v>
      </c>
      <c r="AM45" s="69" cm="1">
        <f t="array" ref="AM45">IF(AL45=AL44,0,SUMPRODUCT((AC44:AI44&gt;=$N$8)*(AC44:AI44 &lt;= $N$9)*(TEXT(AC44:AI44,"yyyy-mm")=AL45)*(AC45:AI45 = "●")))</f>
        <v>0</v>
      </c>
      <c r="AN45" s="69" cm="1">
        <f t="array" ref="AN45">IF(AL45=AL44,0,SUMPRODUCT((AC44:AI44&gt;=$N$8)*(AC44:AI44 &lt;= $N$9)*(TEXT(AC44:AI44,"yyyy-mm")=AL45)*(AC45:AI45 = "▲")))</f>
        <v>0</v>
      </c>
      <c r="AO45" s="69" cm="1">
        <f t="array" ref="AO45">IF(AL45=AL44,0,SUMPRODUCT((AC44:AI44&gt;=$N$8)*(AC44:AI44 &lt;= $N$9)*(TEXT(AC44:AI44,"yyyy-mm")=AL45)*(AC45:AI45 = "★")))</f>
        <v>0</v>
      </c>
      <c r="AP45" s="68"/>
      <c r="AQ45" s="19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3"/>
    </row>
    <row r="46" spans="1:55" s="8" customFormat="1" ht="19.5" customHeight="1" x14ac:dyDescent="0.45">
      <c r="A46" s="4">
        <v>3</v>
      </c>
      <c r="B46" s="4">
        <v>36</v>
      </c>
      <c r="C46" s="18">
        <f t="shared" si="1"/>
        <v>47027</v>
      </c>
      <c r="D46" s="18">
        <f t="shared" si="2"/>
        <v>45989</v>
      </c>
      <c r="E46" s="4" t="str">
        <f t="shared" si="0"/>
        <v>2028-10</v>
      </c>
      <c r="F46" s="2">
        <f ca="1">SUMIF($AL$160:$AM$201,E46,$AM$160:$AM$201)</f>
        <v>0</v>
      </c>
      <c r="G46" s="2">
        <f ca="1">SUMIF($AL$160:$AN$201,E46,$AN$160:$AN$201)</f>
        <v>0</v>
      </c>
      <c r="H46" s="2">
        <f ca="1">SUMIF($AL$160:$AO$201,E46,$AO$160:$AO$201)</f>
        <v>0</v>
      </c>
      <c r="I46" s="17">
        <f t="shared" si="3"/>
        <v>0</v>
      </c>
      <c r="J46" s="135"/>
      <c r="K46" s="135"/>
      <c r="L46" s="132">
        <v>15</v>
      </c>
      <c r="M46" s="141">
        <f>S44+1</f>
        <v>46055</v>
      </c>
      <c r="N46" s="141">
        <f>M46+1</f>
        <v>46056</v>
      </c>
      <c r="O46" s="141">
        <f t="shared" ref="O46:Q46" si="138">N46+1</f>
        <v>46057</v>
      </c>
      <c r="P46" s="141">
        <f t="shared" si="138"/>
        <v>46058</v>
      </c>
      <c r="Q46" s="141">
        <f t="shared" si="138"/>
        <v>46059</v>
      </c>
      <c r="R46" s="142">
        <f>Q46+1</f>
        <v>46060</v>
      </c>
      <c r="S46" s="143">
        <f>R46+1</f>
        <v>46061</v>
      </c>
      <c r="T46" s="135">
        <f t="shared" ref="T46" si="139">COUNTIF(M47:S47,"★")</f>
        <v>0</v>
      </c>
      <c r="U46" s="135"/>
      <c r="V46" s="135" t="str">
        <f>TEXT(M46,"YYYY-MM")</f>
        <v>2026-02</v>
      </c>
      <c r="W46" s="140" cm="1">
        <f t="array" ref="W46">SUMPRODUCT((M46:S46&gt;=$N$8)*(M46:S46 &lt;= $N$9)*(TEXT(M46:S46,"yyyy-mm")=V46)*(M47:S47 = "●"))</f>
        <v>0</v>
      </c>
      <c r="X46" s="140" cm="1">
        <f t="array" ref="X46">SUMPRODUCT((R46:S46&gt;=$N$8)*(R46:S46 &lt;= $N$9)*(TEXT(R46:S46,"yyyy-mm")=V46)*(R47:S47 = "▲"))</f>
        <v>0</v>
      </c>
      <c r="Y46" s="140" cm="1">
        <f t="array" ref="Y46">SUMPRODUCT((M46:S46&gt;=$N$8)*(M46:S46 &lt;= $N$9)*(TEXT(M46:S46,"yyyy-mm")=V46)*(M47:S47 = "★"))</f>
        <v>0</v>
      </c>
      <c r="Z46" s="135"/>
      <c r="AA46" s="135"/>
      <c r="AB46" s="132">
        <v>31</v>
      </c>
      <c r="AC46" s="141">
        <f>AI44+1</f>
        <v>46167</v>
      </c>
      <c r="AD46" s="141">
        <f t="shared" ref="AD46:AI46" si="140">AC46+1</f>
        <v>46168</v>
      </c>
      <c r="AE46" s="141">
        <f t="shared" si="140"/>
        <v>46169</v>
      </c>
      <c r="AF46" s="141">
        <f t="shared" si="140"/>
        <v>46170</v>
      </c>
      <c r="AG46" s="141">
        <f t="shared" si="140"/>
        <v>46171</v>
      </c>
      <c r="AH46" s="142">
        <f t="shared" si="140"/>
        <v>46172</v>
      </c>
      <c r="AI46" s="143">
        <f t="shared" si="140"/>
        <v>46173</v>
      </c>
      <c r="AJ46" s="68">
        <f t="shared" ref="AJ46" si="141">COUNTIF(AC47:AI47,"★")</f>
        <v>0</v>
      </c>
      <c r="AK46" s="68"/>
      <c r="AL46" s="68" t="str">
        <f>TEXT(AC46,"YYYY-MM")</f>
        <v>2026-05</v>
      </c>
      <c r="AM46" s="69" cm="1">
        <f t="array" ref="AM46">SUMPRODUCT((AC46:AI46&gt;=$N$8)*(AC46:AI46 &lt;= $N$9)*(TEXT(AC46:AI46,"yyyy-mm")=AL46)*(AC47:AI47 = "●"))</f>
        <v>0</v>
      </c>
      <c r="AN46" s="69" cm="1">
        <f t="array" ref="AN46">SUMPRODUCT((AH46:AI46&gt;=$N$8)*(AH46:AI46 &lt;= $N$9)*(TEXT(AH46:AI46,"yyyy-mm")=AL46)*(AH47:AI47 = "▲"))</f>
        <v>0</v>
      </c>
      <c r="AO46" s="69" cm="1">
        <f t="array" ref="AO46">SUMPRODUCT((AC46:AI46&gt;=$N$8)*(AC46:AI46 &lt;= $N$9)*(TEXT(AC46:AI46,"yyyy-mm")=AL46)*(AC47:AI47 = "★"))</f>
        <v>0</v>
      </c>
      <c r="AP46" s="68"/>
      <c r="AQ46" s="19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3"/>
    </row>
    <row r="47" spans="1:55" s="8" customFormat="1" ht="19.5" customHeight="1" thickBot="1" x14ac:dyDescent="0.5">
      <c r="A47" s="4"/>
      <c r="B47" s="4"/>
      <c r="C47" s="4"/>
      <c r="D47" s="4"/>
      <c r="E47" s="4"/>
      <c r="F47" s="2">
        <f ca="1">SUM(F10:F46)</f>
        <v>0</v>
      </c>
      <c r="G47" s="2">
        <f ca="1">SUM(G10:G46)</f>
        <v>0</v>
      </c>
      <c r="H47" s="2">
        <f ca="1">SUM(H10:H46)</f>
        <v>0</v>
      </c>
      <c r="I47" s="4" t="e">
        <f ca="1">AVERAGEIF(I10:I46,"&gt;0")</f>
        <v>#DIV/0!</v>
      </c>
      <c r="J47" s="135"/>
      <c r="K47" s="135" t="str">
        <f t="shared" ref="K47" si="142">IF(U47&gt;=0.285,"OK","NG")</f>
        <v>NG</v>
      </c>
      <c r="L47" s="136"/>
      <c r="M47" s="144"/>
      <c r="N47" s="144"/>
      <c r="O47" s="144"/>
      <c r="P47" s="144"/>
      <c r="Q47" s="144"/>
      <c r="R47" s="145"/>
      <c r="S47" s="146"/>
      <c r="T47" s="135">
        <f t="shared" ref="T47" si="143">COUNTIF(M47:S47,"●")</f>
        <v>0</v>
      </c>
      <c r="U47" s="147">
        <f t="shared" ref="U47" si="144">IF(COUNTA(M47:S47)=0,-1,IF(OR(COUNTIF(M47:S47,"▲")&gt;6,AND(M46&lt;$N$9,$N$9&lt;S46)),0.285,IF(T46+T47=0,0,T47/(T47+T46))))</f>
        <v>-1</v>
      </c>
      <c r="V47" s="135" t="str">
        <f>TEXT(S46,"YYYY-MM")</f>
        <v>2026-02</v>
      </c>
      <c r="W47" s="140" cm="1">
        <f t="array" ref="W47">IF(V47=V46,0,SUMPRODUCT((M46:S46&gt;=$N$8)*(M46:S46 &lt;= $N$9)*(TEXT(M46:S46,"yyyy-mm")=V47)*(M47:S47 = "●")))</f>
        <v>0</v>
      </c>
      <c r="X47" s="140" cm="1">
        <f t="array" ref="X47">IF(V47=V46,0,SUMPRODUCT((M46:S46&gt;=$N$8)*(M46:S46 &lt;= $N$9)*(TEXT(M46:S46,"yyyy-mm")=V47)*(M47:S47 = "▲")))</f>
        <v>0</v>
      </c>
      <c r="Y47" s="140" cm="1">
        <f t="array" ref="Y47">IF(V47=V46,0,SUMPRODUCT((M46:S46&gt;=$N$8)*(M46:S46 &lt;= $N$9)*(TEXT(M46:S46,"yyyy-mm")=V47)*(M47:S47 = "★")))</f>
        <v>0</v>
      </c>
      <c r="Z47" s="135"/>
      <c r="AA47" s="135" t="str">
        <f t="shared" ref="AA47" si="145">IF(AK47&gt;=0.285,"OK","NG")</f>
        <v>NG</v>
      </c>
      <c r="AB47" s="136"/>
      <c r="AC47" s="144"/>
      <c r="AD47" s="144"/>
      <c r="AE47" s="144"/>
      <c r="AF47" s="144"/>
      <c r="AG47" s="144"/>
      <c r="AH47" s="145"/>
      <c r="AI47" s="146"/>
      <c r="AJ47" s="68">
        <f t="shared" ref="AJ47" si="146">COUNTIF(AC47:AI47,"●")</f>
        <v>0</v>
      </c>
      <c r="AK47" s="70">
        <f t="shared" ref="AK47" si="147">IF(COUNTA(AC47:AI47)=0,-1,IF(OR(COUNTIF(AC47:AI47,"▲")&gt;6,AND(AC46&lt;$N$9,$N$9&lt;AI46)),0.285,IF(AJ46+AJ47=0,0,AJ47/(AJ47+AJ46))))</f>
        <v>-1</v>
      </c>
      <c r="AL47" s="68" t="str">
        <f>TEXT(AI46,"YYYY-MM")</f>
        <v>2026-05</v>
      </c>
      <c r="AM47" s="69" cm="1">
        <f t="array" ref="AM47">IF(AL47=AL46,0,SUMPRODUCT((AC46:AI46&gt;=$N$8)*(AC46:AI46 &lt;= $N$9)*(TEXT(AC46:AI46,"yyyy-mm")=AL47)*(AC47:AI47 = "●")))</f>
        <v>0</v>
      </c>
      <c r="AN47" s="69" cm="1">
        <f t="array" ref="AN47">IF(AL47=AL46,0,SUMPRODUCT((AC46:AI46&gt;=$N$8)*(AC46:AI46 &lt;= $N$9)*(TEXT(AC46:AI46,"yyyy-mm")=AL47)*(AC47:AI47 = "▲")))</f>
        <v>0</v>
      </c>
      <c r="AO47" s="69" cm="1">
        <f t="array" ref="AO47">IF(AL47=AL46,0,SUMPRODUCT((AC46:AI46&gt;=$N$8)*(AC46:AI46 &lt;= $N$9)*(TEXT(AC46:AI46,"yyyy-mm")=AL47)*(AC47:AI47 = "★")))</f>
        <v>0</v>
      </c>
      <c r="AP47" s="68"/>
      <c r="AQ47" s="19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3"/>
    </row>
    <row r="48" spans="1:55" s="8" customFormat="1" ht="19.5" customHeight="1" x14ac:dyDescent="0.45">
      <c r="A48" s="4"/>
      <c r="B48" s="4"/>
      <c r="C48" s="4"/>
      <c r="D48" s="4"/>
      <c r="E48" s="4"/>
      <c r="F48" s="4"/>
      <c r="G48" s="4"/>
      <c r="H48" s="4"/>
      <c r="I48" s="4"/>
      <c r="J48" s="135"/>
      <c r="K48" s="135"/>
      <c r="L48" s="132">
        <v>16</v>
      </c>
      <c r="M48" s="141">
        <f>S46+1</f>
        <v>46062</v>
      </c>
      <c r="N48" s="141">
        <f>M48+1</f>
        <v>46063</v>
      </c>
      <c r="O48" s="141">
        <f t="shared" ref="O48:Q48" si="148">N48+1</f>
        <v>46064</v>
      </c>
      <c r="P48" s="141">
        <f t="shared" si="148"/>
        <v>46065</v>
      </c>
      <c r="Q48" s="141">
        <f t="shared" si="148"/>
        <v>46066</v>
      </c>
      <c r="R48" s="142">
        <f>Q48+1</f>
        <v>46067</v>
      </c>
      <c r="S48" s="143">
        <f>R48+1</f>
        <v>46068</v>
      </c>
      <c r="T48" s="135">
        <f t="shared" ref="T48" si="149">COUNTIF(M49:S49,"★")</f>
        <v>0</v>
      </c>
      <c r="U48" s="135"/>
      <c r="V48" s="135" t="str">
        <f>TEXT(M48,"YYYY-MM")</f>
        <v>2026-02</v>
      </c>
      <c r="W48" s="140" cm="1">
        <f t="array" ref="W48">SUMPRODUCT((M48:S48&gt;=$N$8)*(M48:S48 &lt;= $N$9)*(TEXT(M48:S48,"yyyy-mm")=V48)*(M49:S49 = "●"))</f>
        <v>0</v>
      </c>
      <c r="X48" s="140" cm="1">
        <f t="array" ref="X48">SUMPRODUCT((R48:S48&gt;=$N$8)*(R48:S48 &lt;= $N$9)*(TEXT(R48:S48,"yyyy-mm")=V48)*(R49:S49 = "▲"))</f>
        <v>0</v>
      </c>
      <c r="Y48" s="140" cm="1">
        <f t="array" ref="Y48">SUMPRODUCT((M48:S48&gt;=$N$8)*(M48:S48 &lt;= $N$9)*(TEXT(M48:S48,"yyyy-mm")=V48)*(M49:S49 = "★"))</f>
        <v>0</v>
      </c>
      <c r="Z48" s="135"/>
      <c r="AA48" s="135"/>
      <c r="AB48" s="132">
        <v>32</v>
      </c>
      <c r="AC48" s="141">
        <f>AI46+1</f>
        <v>46174</v>
      </c>
      <c r="AD48" s="141">
        <f t="shared" ref="AD48:AI48" si="150">AC48+1</f>
        <v>46175</v>
      </c>
      <c r="AE48" s="141">
        <f t="shared" si="150"/>
        <v>46176</v>
      </c>
      <c r="AF48" s="141">
        <f t="shared" si="150"/>
        <v>46177</v>
      </c>
      <c r="AG48" s="141">
        <f t="shared" si="150"/>
        <v>46178</v>
      </c>
      <c r="AH48" s="142">
        <f t="shared" si="150"/>
        <v>46179</v>
      </c>
      <c r="AI48" s="143">
        <f t="shared" si="150"/>
        <v>46180</v>
      </c>
      <c r="AJ48" s="68">
        <f t="shared" ref="AJ48" si="151">COUNTIF(AC49:AI49,"★")</f>
        <v>0</v>
      </c>
      <c r="AK48" s="68"/>
      <c r="AL48" s="68" t="str">
        <f>TEXT(AC48,"YYYY-MM")</f>
        <v>2026-06</v>
      </c>
      <c r="AM48" s="69" cm="1">
        <f t="array" ref="AM48">SUMPRODUCT((AC48:AI48&gt;=$N$8)*(AC48:AI48 &lt;= $N$9)*(TEXT(AC48:AI48,"yyyy-mm")=AL48)*(AC49:AI49 = "●"))</f>
        <v>0</v>
      </c>
      <c r="AN48" s="69" cm="1">
        <f t="array" ref="AN48">SUMPRODUCT((AH48:AI48&gt;=$N$8)*(AH48:AI48 &lt;= $N$9)*(TEXT(AH48:AI48,"yyyy-mm")=AL48)*(AH49:AI49 = "▲"))</f>
        <v>0</v>
      </c>
      <c r="AO48" s="69" cm="1">
        <f t="array" ref="AO48">SUMPRODUCT((AC48:AI48&gt;=$N$8)*(AC48:AI48 &lt;= $N$9)*(TEXT(AC48:AI48,"yyyy-mm")=AL48)*(AC49:AI49 = "★"))</f>
        <v>0</v>
      </c>
      <c r="AP48" s="65"/>
      <c r="AQ48" s="7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3"/>
    </row>
    <row r="49" spans="1:55" s="8" customFormat="1" ht="19.5" customHeight="1" thickBot="1" x14ac:dyDescent="0.5">
      <c r="A49" s="4"/>
      <c r="B49" s="4"/>
      <c r="C49" s="4"/>
      <c r="D49" s="4"/>
      <c r="E49" s="4"/>
      <c r="F49" s="4"/>
      <c r="G49" s="4"/>
      <c r="H49" s="4"/>
      <c r="I49" s="4"/>
      <c r="J49" s="135"/>
      <c r="K49" s="135" t="str">
        <f t="shared" ref="K49" si="152">IF(U49&gt;=0.285,"OK","NG")</f>
        <v>NG</v>
      </c>
      <c r="L49" s="136"/>
      <c r="M49" s="144"/>
      <c r="N49" s="144"/>
      <c r="O49" s="144"/>
      <c r="P49" s="144"/>
      <c r="Q49" s="144"/>
      <c r="R49" s="145"/>
      <c r="S49" s="146"/>
      <c r="T49" s="135">
        <f t="shared" ref="T49" si="153">COUNTIF(M49:S49,"●")</f>
        <v>0</v>
      </c>
      <c r="U49" s="147">
        <f t="shared" ref="U49" si="154">IF(COUNTA(M49:S49)=0,-1,IF(OR(COUNTIF(M49:S49,"▲")&gt;6,AND(M48&lt;$N$9,$N$9&lt;S48)),0.285,IF(T48+T49=0,0,T49/(T49+T48))))</f>
        <v>-1</v>
      </c>
      <c r="V49" s="135" t="str">
        <f>TEXT(S48,"YYYY-MM")</f>
        <v>2026-02</v>
      </c>
      <c r="W49" s="140" cm="1">
        <f t="array" ref="W49">IF(V49=V48,0,SUMPRODUCT((M48:S48&gt;=$N$8)*(M48:S48 &lt;= $N$9)*(TEXT(M48:S48,"yyyy-mm")=V49)*(M49:S49 = "●")))</f>
        <v>0</v>
      </c>
      <c r="X49" s="140" cm="1">
        <f t="array" ref="X49">IF(V49=V48,0,SUMPRODUCT((M48:S48&gt;=$N$8)*(M48:S48 &lt;= $N$9)*(TEXT(M48:S48,"yyyy-mm")=V49)*(M49:S49 = "▲")))</f>
        <v>0</v>
      </c>
      <c r="Y49" s="140" cm="1">
        <f t="array" ref="Y49">IF(V49=V48,0,SUMPRODUCT((M48:S48&gt;=$N$8)*(M48:S48 &lt;= $N$9)*(TEXT(M48:S48,"yyyy-mm")=V49)*(M49:S49 = "★")))</f>
        <v>0</v>
      </c>
      <c r="Z49" s="135"/>
      <c r="AA49" s="135" t="str">
        <f t="shared" ref="AA49" si="155">IF(AK49&gt;=0.285,"OK","NG")</f>
        <v>NG</v>
      </c>
      <c r="AB49" s="136"/>
      <c r="AC49" s="144"/>
      <c r="AD49" s="144"/>
      <c r="AE49" s="144"/>
      <c r="AF49" s="144"/>
      <c r="AG49" s="144"/>
      <c r="AH49" s="145"/>
      <c r="AI49" s="146"/>
      <c r="AJ49" s="68">
        <f t="shared" ref="AJ49" si="156">COUNTIF(AC49:AI49,"●")</f>
        <v>0</v>
      </c>
      <c r="AK49" s="70">
        <f t="shared" ref="AK49" si="157">IF(COUNTA(AC49:AI49)=0,-1,IF(OR(COUNTIF(AC49:AI49,"▲")&gt;6,AND(AC48&lt;$N$9,$N$9&lt;AI48)),0.285,IF(AJ48+AJ49=0,0,AJ49/(AJ49+AJ48))))</f>
        <v>-1</v>
      </c>
      <c r="AL49" s="68" t="str">
        <f>TEXT(AI48,"YYYY-MM")</f>
        <v>2026-06</v>
      </c>
      <c r="AM49" s="69" cm="1">
        <f t="array" ref="AM49">IF(AL49=AL48,0,SUMPRODUCT((AC48:AI48&gt;=$N$8)*(AC48:AI48 &lt;= $N$9)*(TEXT(AC48:AI48,"yyyy-mm")=AL49)*(AC49:AI49 = "●")))</f>
        <v>0</v>
      </c>
      <c r="AN49" s="69" cm="1">
        <f t="array" ref="AN49">IF(AL49=AL48,0,SUMPRODUCT((AC48:AI48&gt;=$N$8)*(AC48:AI48 &lt;= $N$9)*(TEXT(AC48:AI48,"yyyy-mm")=AL49)*(AC49:AI49 = "▲")))</f>
        <v>0</v>
      </c>
      <c r="AO49" s="69" cm="1">
        <f t="array" ref="AO49">IF(AL49=AL48,0,SUMPRODUCT((AC48:AI48&gt;=$N$8)*(AC48:AI48 &lt;= $N$9)*(TEXT(AC48:AI48,"yyyy-mm")=AL49)*(AC49:AI49 = "★")))</f>
        <v>0</v>
      </c>
      <c r="AP49" s="65"/>
      <c r="AQ49" s="7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3"/>
    </row>
    <row r="50" spans="1:55" s="8" customFormat="1" ht="19.5" customHeight="1" x14ac:dyDescent="0.45">
      <c r="A50" s="4"/>
      <c r="B50" s="4"/>
      <c r="C50" s="4"/>
      <c r="D50" s="4"/>
      <c r="E50" s="4"/>
      <c r="F50" s="4"/>
      <c r="G50" s="4"/>
      <c r="H50" s="4"/>
      <c r="I50" s="4"/>
      <c r="J50" s="86"/>
      <c r="K50" s="87"/>
      <c r="L50" s="28"/>
      <c r="M50" s="28"/>
      <c r="N50" s="28"/>
      <c r="O50" s="28"/>
      <c r="P50" s="28"/>
      <c r="Q50" s="28"/>
      <c r="R50" s="28"/>
      <c r="S50" s="28"/>
      <c r="T50" s="86"/>
      <c r="U50" s="148">
        <f>IFERROR(AVERAGEIF(U18:U49,"&gt;-1"),0)</f>
        <v>0</v>
      </c>
      <c r="V50" s="86"/>
      <c r="W50" s="81"/>
      <c r="X50" s="81"/>
      <c r="Y50" s="81"/>
      <c r="Z50" s="86"/>
      <c r="AA50" s="88"/>
      <c r="AB50" s="28"/>
      <c r="AC50" s="28"/>
      <c r="AD50" s="28"/>
      <c r="AE50" s="28"/>
      <c r="AF50" s="28"/>
      <c r="AG50" s="28"/>
      <c r="AH50" s="28"/>
      <c r="AI50" s="28"/>
      <c r="AJ50" s="65"/>
      <c r="AK50" s="71">
        <f>IFERROR(AVERAGEIF(AK18:AK49,"&gt;-1"),0)</f>
        <v>0</v>
      </c>
      <c r="AL50" s="65"/>
      <c r="AM50" s="64"/>
      <c r="AN50" s="64"/>
      <c r="AO50" s="64"/>
      <c r="AP50" s="65"/>
      <c r="AQ50" s="7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3"/>
    </row>
    <row r="51" spans="1:55" s="8" customFormat="1" ht="23.25" customHeight="1" x14ac:dyDescent="0.45">
      <c r="A51" s="4"/>
      <c r="B51" s="4"/>
      <c r="C51" s="4"/>
      <c r="D51" s="4"/>
      <c r="E51" s="4"/>
      <c r="F51" s="4"/>
      <c r="G51" s="4"/>
      <c r="H51" s="4"/>
      <c r="I51" s="4"/>
      <c r="J51" s="75" t="s">
        <v>63</v>
      </c>
      <c r="K51" s="76"/>
      <c r="L51" s="76"/>
      <c r="M51" s="77"/>
      <c r="N51" s="78"/>
      <c r="O51" s="79"/>
      <c r="P51" s="79"/>
      <c r="Q51" s="79"/>
      <c r="R51" s="79"/>
      <c r="S51" s="79"/>
      <c r="T51" s="80"/>
      <c r="U51" s="80"/>
      <c r="V51" s="80"/>
      <c r="W51" s="81"/>
      <c r="X51" s="81"/>
      <c r="Y51" s="81"/>
      <c r="Z51" s="80"/>
      <c r="AA51" s="82"/>
      <c r="AB51" s="79"/>
      <c r="AC51" s="79"/>
      <c r="AD51" s="79"/>
      <c r="AE51" s="79"/>
      <c r="AF51" s="28"/>
      <c r="AG51" s="28"/>
      <c r="AH51" s="28"/>
      <c r="AI51" s="28"/>
      <c r="AJ51" s="65"/>
      <c r="AK51" s="71"/>
      <c r="AL51" s="65"/>
      <c r="AM51" s="64"/>
      <c r="AN51" s="64"/>
      <c r="AO51" s="64"/>
      <c r="AP51" s="65"/>
      <c r="AQ51" s="7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3"/>
    </row>
    <row r="52" spans="1:55" s="8" customFormat="1" ht="27" customHeight="1" x14ac:dyDescent="0.45">
      <c r="J52" s="83"/>
      <c r="K52" s="84"/>
      <c r="L52" s="84"/>
      <c r="M52" s="60" t="s">
        <v>95</v>
      </c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28"/>
      <c r="AI52" s="28"/>
      <c r="AJ52" s="65"/>
      <c r="AK52" s="65"/>
      <c r="AL52" s="65"/>
      <c r="AM52" s="64"/>
      <c r="AN52" s="64"/>
      <c r="AO52" s="64"/>
      <c r="AP52" s="65"/>
      <c r="AQ52" s="7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3"/>
    </row>
    <row r="53" spans="1:55" ht="19.5" customHeight="1" x14ac:dyDescent="0.45">
      <c r="J53" s="86"/>
      <c r="K53" s="87"/>
      <c r="L53" s="28"/>
      <c r="M53" s="28"/>
      <c r="N53" s="28"/>
      <c r="O53" s="28"/>
      <c r="P53" s="28"/>
      <c r="Q53" s="28"/>
      <c r="R53" s="28"/>
      <c r="S53" s="28"/>
      <c r="T53" s="86"/>
      <c r="U53" s="86"/>
      <c r="V53" s="86"/>
      <c r="W53" s="81"/>
      <c r="X53" s="81"/>
      <c r="Y53" s="81"/>
      <c r="Z53" s="86"/>
      <c r="AA53" s="88"/>
      <c r="AB53" s="28"/>
      <c r="AC53" s="28"/>
      <c r="AD53" s="28"/>
      <c r="AE53" s="28"/>
      <c r="AF53" s="28"/>
      <c r="AG53" s="28"/>
      <c r="AH53" s="28"/>
      <c r="AI53" s="28"/>
      <c r="AJ53" s="65"/>
      <c r="AK53" s="65"/>
      <c r="AL53" s="65"/>
      <c r="AM53" s="64"/>
      <c r="AN53" s="64"/>
      <c r="AO53" s="64"/>
      <c r="AP53" s="65"/>
    </row>
    <row r="54" spans="1:55" s="8" customFormat="1" ht="19.5" customHeight="1" x14ac:dyDescent="0.45">
      <c r="J54" s="86"/>
      <c r="K54" s="87"/>
      <c r="L54" s="28"/>
      <c r="M54" s="28"/>
      <c r="N54" s="28"/>
      <c r="O54" s="28"/>
      <c r="P54" s="28"/>
      <c r="Q54" s="28"/>
      <c r="R54" s="28"/>
      <c r="S54" s="28"/>
      <c r="T54" s="86"/>
      <c r="U54" s="86"/>
      <c r="V54" s="86"/>
      <c r="W54" s="81"/>
      <c r="X54" s="81"/>
      <c r="Y54" s="81"/>
      <c r="Z54" s="86"/>
      <c r="AA54" s="88"/>
      <c r="AB54" s="28"/>
      <c r="AC54" s="28"/>
      <c r="AD54" s="28"/>
      <c r="AE54" s="28"/>
      <c r="AF54" s="28"/>
      <c r="AG54" s="28"/>
      <c r="AH54" s="28"/>
      <c r="AI54" s="28"/>
      <c r="AJ54" s="65"/>
      <c r="AK54" s="65"/>
      <c r="AL54" s="65"/>
      <c r="AM54" s="64"/>
      <c r="AN54" s="64"/>
      <c r="AO54" s="64"/>
      <c r="AP54" s="68"/>
      <c r="AQ54" s="19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3"/>
    </row>
    <row r="55" spans="1:55" s="8" customFormat="1" ht="19.5" customHeight="1" thickBot="1" x14ac:dyDescent="0.5">
      <c r="J55" s="86"/>
      <c r="K55" s="87"/>
      <c r="L55" s="28"/>
      <c r="M55" s="28"/>
      <c r="N55" s="28"/>
      <c r="O55" s="28"/>
      <c r="P55" s="28"/>
      <c r="Q55" s="28"/>
      <c r="R55" s="28"/>
      <c r="S55" s="28"/>
      <c r="T55" s="86"/>
      <c r="U55" s="86"/>
      <c r="V55" s="86"/>
      <c r="W55" s="81"/>
      <c r="X55" s="81"/>
      <c r="Y55" s="81"/>
      <c r="Z55" s="86"/>
      <c r="AA55" s="88"/>
      <c r="AB55" s="28"/>
      <c r="AC55" s="28"/>
      <c r="AD55" s="28"/>
      <c r="AE55" s="28"/>
      <c r="AF55" s="28"/>
      <c r="AG55" s="28"/>
      <c r="AH55" s="28"/>
      <c r="AI55" s="28"/>
      <c r="AJ55" s="65"/>
      <c r="AK55" s="65"/>
      <c r="AL55" s="65"/>
      <c r="AM55" s="64"/>
      <c r="AN55" s="64"/>
      <c r="AO55" s="64"/>
      <c r="AP55" s="68"/>
      <c r="AQ55" s="19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3"/>
    </row>
    <row r="56" spans="1:55" s="8" customFormat="1" ht="19.5" customHeight="1" x14ac:dyDescent="0.45">
      <c r="J56" s="86"/>
      <c r="K56" s="86"/>
      <c r="L56" s="132" t="s">
        <v>47</v>
      </c>
      <c r="M56" s="133" t="str">
        <f>"実施状況（"&amp;YEAR(M58)&amp;"年～）"</f>
        <v>実施状況（2026年～）</v>
      </c>
      <c r="N56" s="133"/>
      <c r="O56" s="133"/>
      <c r="P56" s="133"/>
      <c r="Q56" s="133"/>
      <c r="R56" s="133"/>
      <c r="S56" s="134"/>
      <c r="T56" s="86"/>
      <c r="U56" s="86"/>
      <c r="V56" s="86"/>
      <c r="W56" s="81"/>
      <c r="X56" s="81"/>
      <c r="Y56" s="81"/>
      <c r="Z56" s="86"/>
      <c r="AA56" s="28"/>
      <c r="AB56" s="132" t="s">
        <v>47</v>
      </c>
      <c r="AC56" s="133" t="str">
        <f>"実施状況（"&amp;YEAR(AC58)&amp;"年～）"</f>
        <v>実施状況（2026年～）</v>
      </c>
      <c r="AD56" s="133"/>
      <c r="AE56" s="133"/>
      <c r="AF56" s="133"/>
      <c r="AG56" s="133"/>
      <c r="AH56" s="133"/>
      <c r="AI56" s="134"/>
      <c r="AJ56" s="65"/>
      <c r="AK56" s="65"/>
      <c r="AL56" s="65"/>
      <c r="AM56" s="64"/>
      <c r="AN56" s="64"/>
      <c r="AO56" s="64"/>
      <c r="AP56" s="68"/>
      <c r="AQ56" s="19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3"/>
    </row>
    <row r="57" spans="1:55" s="8" customFormat="1" ht="19.5" customHeight="1" thickBot="1" x14ac:dyDescent="0.5">
      <c r="J57" s="86"/>
      <c r="K57" s="135" t="s">
        <v>48</v>
      </c>
      <c r="L57" s="136"/>
      <c r="M57" s="137" t="s">
        <v>49</v>
      </c>
      <c r="N57" s="137" t="s">
        <v>50</v>
      </c>
      <c r="O57" s="137" t="s">
        <v>51</v>
      </c>
      <c r="P57" s="137" t="s">
        <v>52</v>
      </c>
      <c r="Q57" s="137" t="s">
        <v>53</v>
      </c>
      <c r="R57" s="138" t="s">
        <v>54</v>
      </c>
      <c r="S57" s="139" t="s">
        <v>55</v>
      </c>
      <c r="T57" s="135" t="s">
        <v>47</v>
      </c>
      <c r="U57" s="86" t="s">
        <v>56</v>
      </c>
      <c r="V57" s="86" t="s">
        <v>57</v>
      </c>
      <c r="W57" s="140" t="s">
        <v>38</v>
      </c>
      <c r="X57" s="140" t="s">
        <v>39</v>
      </c>
      <c r="Y57" s="140" t="s">
        <v>40</v>
      </c>
      <c r="Z57" s="86"/>
      <c r="AA57" s="135" t="s">
        <v>48</v>
      </c>
      <c r="AB57" s="136"/>
      <c r="AC57" s="137" t="s">
        <v>49</v>
      </c>
      <c r="AD57" s="137" t="s">
        <v>50</v>
      </c>
      <c r="AE57" s="137" t="s">
        <v>51</v>
      </c>
      <c r="AF57" s="137" t="s">
        <v>52</v>
      </c>
      <c r="AG57" s="137" t="s">
        <v>53</v>
      </c>
      <c r="AH57" s="138" t="s">
        <v>54</v>
      </c>
      <c r="AI57" s="139" t="s">
        <v>55</v>
      </c>
      <c r="AJ57" s="68" t="s">
        <v>47</v>
      </c>
      <c r="AK57" s="65" t="s">
        <v>56</v>
      </c>
      <c r="AL57" s="65" t="s">
        <v>57</v>
      </c>
      <c r="AM57" s="69" t="s">
        <v>38</v>
      </c>
      <c r="AN57" s="69" t="s">
        <v>39</v>
      </c>
      <c r="AO57" s="69" t="s">
        <v>40</v>
      </c>
      <c r="AP57" s="68"/>
      <c r="AQ57" s="19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3"/>
    </row>
    <row r="58" spans="1:55" s="8" customFormat="1" ht="19.5" customHeight="1" x14ac:dyDescent="0.45">
      <c r="J58" s="86"/>
      <c r="K58" s="135"/>
      <c r="L58" s="132">
        <v>33</v>
      </c>
      <c r="M58" s="141">
        <f>AI48+1</f>
        <v>46181</v>
      </c>
      <c r="N58" s="141">
        <f t="shared" ref="N58:S58" si="158">M58+1</f>
        <v>46182</v>
      </c>
      <c r="O58" s="141">
        <f t="shared" si="158"/>
        <v>46183</v>
      </c>
      <c r="P58" s="141">
        <f t="shared" si="158"/>
        <v>46184</v>
      </c>
      <c r="Q58" s="141">
        <f t="shared" si="158"/>
        <v>46185</v>
      </c>
      <c r="R58" s="142">
        <f t="shared" si="158"/>
        <v>46186</v>
      </c>
      <c r="S58" s="143">
        <f t="shared" si="158"/>
        <v>46187</v>
      </c>
      <c r="T58" s="135">
        <f t="shared" ref="T58" si="159">COUNTIF(M59:S59,"★")</f>
        <v>0</v>
      </c>
      <c r="U58" s="135"/>
      <c r="V58" s="135" t="str">
        <f>TEXT(M58,"YYYY-MM")</f>
        <v>2026-06</v>
      </c>
      <c r="W58" s="140" cm="1">
        <f t="array" ref="W58">SUMPRODUCT((M58:S58&gt;=$N$8)*(M58:S58 &lt;= $N$9)*(TEXT(M58:S58,"yyyy-mm")=V58)*(M59:S59 = "●"))</f>
        <v>0</v>
      </c>
      <c r="X58" s="140" cm="1">
        <f t="array" ref="X58">SUMPRODUCT((R58:S58&gt;=$N$8)*(R58:S58 &lt;= $N$9)*(TEXT(R58:S58,"yyyy-mm")=V58)*(R59:S59 = "▲"))</f>
        <v>0</v>
      </c>
      <c r="Y58" s="140" cm="1">
        <f t="array" ref="Y58">SUMPRODUCT((M58:S58&gt;=$N$8)*(M58:S58 &lt;= $N$9)*(TEXT(M58:S58,"yyyy-mm")=V58)*(M59:S59 = "★"))</f>
        <v>0</v>
      </c>
      <c r="Z58" s="135"/>
      <c r="AA58" s="135"/>
      <c r="AB58" s="132">
        <v>54</v>
      </c>
      <c r="AC58" s="141">
        <f>S98+1</f>
        <v>46328</v>
      </c>
      <c r="AD58" s="141">
        <f t="shared" ref="AD58:AI58" si="160">AC58+1</f>
        <v>46329</v>
      </c>
      <c r="AE58" s="141">
        <f t="shared" si="160"/>
        <v>46330</v>
      </c>
      <c r="AF58" s="141">
        <f t="shared" si="160"/>
        <v>46331</v>
      </c>
      <c r="AG58" s="141">
        <f t="shared" si="160"/>
        <v>46332</v>
      </c>
      <c r="AH58" s="142">
        <f t="shared" si="160"/>
        <v>46333</v>
      </c>
      <c r="AI58" s="143">
        <f t="shared" si="160"/>
        <v>46334</v>
      </c>
      <c r="AJ58" s="68">
        <f t="shared" ref="AJ58" si="161">COUNTIF(AC59:AI59,"★")</f>
        <v>0</v>
      </c>
      <c r="AK58" s="68"/>
      <c r="AL58" s="68" t="str">
        <f>TEXT(AC58,"YYYY-MM")</f>
        <v>2026-11</v>
      </c>
      <c r="AM58" s="69" cm="1">
        <f t="array" ref="AM58">SUMPRODUCT((AC58:AI58&gt;=$N$8)*(AC58:AI58 &lt;= $N$9)*(TEXT(AC58:AI58,"yyyy-mm")=AL58)*(AC59:AI59 = "●"))</f>
        <v>0</v>
      </c>
      <c r="AN58" s="69" cm="1">
        <f t="array" ref="AN58">SUMPRODUCT((AH58:AI58&gt;=$N$8)*(AH58:AI58 &lt;= $N$9)*(TEXT(AH58:AI58,"yyyy-mm")=AL58)*(AH59:AI59 = "▲"))</f>
        <v>0</v>
      </c>
      <c r="AO58" s="69" cm="1">
        <f t="array" ref="AO58">SUMPRODUCT((AC58:AI58&gt;=$N$8)*(AC58:AI58 &lt;= $N$9)*(TEXT(AC58:AI58,"yyyy-mm")=AL58)*(AC59:AI59 = "★"))</f>
        <v>0</v>
      </c>
      <c r="AP58" s="68"/>
      <c r="AQ58" s="19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3"/>
    </row>
    <row r="59" spans="1:55" s="8" customFormat="1" ht="19.5" customHeight="1" thickBot="1" x14ac:dyDescent="0.5">
      <c r="J59" s="86"/>
      <c r="K59" s="135" t="str">
        <f>IF(U59&gt;=0.285,"OK","NG")</f>
        <v>NG</v>
      </c>
      <c r="L59" s="136"/>
      <c r="M59" s="144"/>
      <c r="N59" s="144"/>
      <c r="O59" s="144"/>
      <c r="P59" s="144"/>
      <c r="Q59" s="144"/>
      <c r="R59" s="145"/>
      <c r="S59" s="146"/>
      <c r="T59" s="135">
        <f t="shared" ref="T59" si="162">COUNTIF(M59:S59,"●")</f>
        <v>0</v>
      </c>
      <c r="U59" s="147">
        <f>IF(COUNTA(M59:S59)=0,-1,IF(OR(COUNTIF(M59:S59,"▲")&gt;6,AND(M58&lt;$N$9,$N$9&lt;S58)),0.285,IF(T58+T59=0,0,T59/(T59+T58))))</f>
        <v>-1</v>
      </c>
      <c r="V59" s="135" t="str">
        <f>TEXT(S58,"YYYY-MM")</f>
        <v>2026-06</v>
      </c>
      <c r="W59" s="140" cm="1">
        <f t="array" ref="W59">IF(V59=V58,0,SUMPRODUCT((M58:S58&gt;=$N$8)*(M58:S58 &lt;= $N$9)*(TEXT(M58:S58,"yyyy-mm")=V59)*(M59:S59 = "●")))</f>
        <v>0</v>
      </c>
      <c r="X59" s="140" cm="1">
        <f t="array" ref="X59">IF(V59=V58,0,SUMPRODUCT((M58:S58&gt;=$N$8)*(M58:S58 &lt;= $N$9)*(TEXT(M58:S58,"yyyy-mm")=V59)*(M59:S59 = "▲")))</f>
        <v>0</v>
      </c>
      <c r="Y59" s="140" cm="1">
        <f t="array" ref="Y59">IF(V59=V58,0,SUMPRODUCT((M58:S58&gt;=$N$8)*(M58:S58 &lt;= $N$9)*(TEXT(M58:S58,"yyyy-mm")=V59)*(M59:S59 = "★")))</f>
        <v>0</v>
      </c>
      <c r="Z59" s="135"/>
      <c r="AA59" s="135" t="str">
        <f>IF(AK59&gt;=0.285,"OK","NG")</f>
        <v>NG</v>
      </c>
      <c r="AB59" s="136"/>
      <c r="AC59" s="144"/>
      <c r="AD59" s="144"/>
      <c r="AE59" s="144"/>
      <c r="AF59" s="144"/>
      <c r="AG59" s="144"/>
      <c r="AH59" s="145"/>
      <c r="AI59" s="146"/>
      <c r="AJ59" s="68">
        <f t="shared" ref="AJ59" si="163">COUNTIF(AC59:AI59,"●")</f>
        <v>0</v>
      </c>
      <c r="AK59" s="70">
        <f>IF(COUNTA(AC59:AI59)=0,-1,IF(OR(COUNTIF(AC59:AI59,"▲")&gt;6,AND(AC58&lt;$N$9,$N$9&lt;AI58)),0.285,IF(AJ58+AJ59=0,0,AJ59/(AJ59+AJ58))))</f>
        <v>-1</v>
      </c>
      <c r="AL59" s="68" t="str">
        <f>TEXT(AI58,"YYYY-MM")</f>
        <v>2026-11</v>
      </c>
      <c r="AM59" s="69" cm="1">
        <f t="array" ref="AM59">IF(AL59=AL58,0,SUMPRODUCT((AC58:AI58&gt;=$N$8)*(AC58:AI58 &lt;= $N$9)*(TEXT(AC58:AI58,"yyyy-mm")=AL59)*(AC59:AI59 = "●")))</f>
        <v>0</v>
      </c>
      <c r="AN59" s="69" cm="1">
        <f t="array" ref="AN59">IF(AL59=AL58,0,SUMPRODUCT((AC58:AI58&gt;=$N$8)*(AC58:AI58 &lt;= $N$9)*(TEXT(AC58:AI58,"yyyy-mm")=AL59)*(AC59:AI59 = "▲")))</f>
        <v>0</v>
      </c>
      <c r="AO59" s="69" cm="1">
        <f t="array" ref="AO59">IF(AL59=AL58,0,SUMPRODUCT((AC58:AI58&gt;=$N$8)*(AC58:AI58 &lt;= $N$9)*(TEXT(AC58:AI58,"yyyy-mm")=AL59)*(AC59:AI59 = "★")))</f>
        <v>0</v>
      </c>
      <c r="AP59" s="68"/>
      <c r="AQ59" s="19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3"/>
    </row>
    <row r="60" spans="1:55" s="8" customFormat="1" ht="19.5" customHeight="1" x14ac:dyDescent="0.45">
      <c r="J60" s="86"/>
      <c r="K60" s="135"/>
      <c r="L60" s="132">
        <v>34</v>
      </c>
      <c r="M60" s="141">
        <f>S58+1</f>
        <v>46188</v>
      </c>
      <c r="N60" s="141">
        <f t="shared" ref="N60:S60" si="164">M60+1</f>
        <v>46189</v>
      </c>
      <c r="O60" s="141">
        <f t="shared" si="164"/>
        <v>46190</v>
      </c>
      <c r="P60" s="141">
        <f t="shared" si="164"/>
        <v>46191</v>
      </c>
      <c r="Q60" s="141">
        <f t="shared" si="164"/>
        <v>46192</v>
      </c>
      <c r="R60" s="142">
        <f t="shared" si="164"/>
        <v>46193</v>
      </c>
      <c r="S60" s="143">
        <f t="shared" si="164"/>
        <v>46194</v>
      </c>
      <c r="T60" s="135">
        <f t="shared" ref="T60" si="165">COUNTIF(M61:S61,"★")</f>
        <v>0</v>
      </c>
      <c r="U60" s="135"/>
      <c r="V60" s="135" t="str">
        <f>TEXT(M60,"YYYY-MM")</f>
        <v>2026-06</v>
      </c>
      <c r="W60" s="140" cm="1">
        <f t="array" ref="W60">SUMPRODUCT((M60:S60&gt;=$N$8)*(M60:S60 &lt;= $N$9)*(TEXT(M60:S60,"yyyy-mm")=V60)*(M61:S61 = "●"))</f>
        <v>0</v>
      </c>
      <c r="X60" s="140" cm="1">
        <f t="array" ref="X60">SUMPRODUCT((R60:S60&gt;=$N$8)*(R60:S60 &lt;= $N$9)*(TEXT(R60:S60,"yyyy-mm")=V60)*(R61:S61 = "▲"))</f>
        <v>0</v>
      </c>
      <c r="Y60" s="140" cm="1">
        <f t="array" ref="Y60">SUMPRODUCT((M60:S60&gt;=$N$8)*(M60:S60 &lt;= $N$9)*(TEXT(M60:S60,"yyyy-mm")=V60)*(M61:S61 = "★"))</f>
        <v>0</v>
      </c>
      <c r="Z60" s="135"/>
      <c r="AA60" s="135"/>
      <c r="AB60" s="132">
        <v>55</v>
      </c>
      <c r="AC60" s="141">
        <f>AI58+1</f>
        <v>46335</v>
      </c>
      <c r="AD60" s="141">
        <f t="shared" ref="AD60:AI60" si="166">AC60+1</f>
        <v>46336</v>
      </c>
      <c r="AE60" s="141">
        <f t="shared" si="166"/>
        <v>46337</v>
      </c>
      <c r="AF60" s="141">
        <f t="shared" si="166"/>
        <v>46338</v>
      </c>
      <c r="AG60" s="141">
        <f t="shared" si="166"/>
        <v>46339</v>
      </c>
      <c r="AH60" s="142">
        <f t="shared" si="166"/>
        <v>46340</v>
      </c>
      <c r="AI60" s="143">
        <f t="shared" si="166"/>
        <v>46341</v>
      </c>
      <c r="AJ60" s="68">
        <f t="shared" ref="AJ60" si="167">COUNTIF(AC61:AI61,"★")</f>
        <v>0</v>
      </c>
      <c r="AK60" s="68"/>
      <c r="AL60" s="68" t="str">
        <f>TEXT(AC60,"YYYY-MM")</f>
        <v>2026-11</v>
      </c>
      <c r="AM60" s="69" cm="1">
        <f t="array" ref="AM60">SUMPRODUCT((AC60:AI60&gt;=$N$8)*(AC60:AI60 &lt;= $N$9)*(TEXT(AC60:AI60,"yyyy-mm")=AL60)*(AC61:AI61 = "●"))</f>
        <v>0</v>
      </c>
      <c r="AN60" s="69" cm="1">
        <f t="array" ref="AN60">SUMPRODUCT((AH60:AI60&gt;=$N$8)*(AH60:AI60 &lt;= $N$9)*(TEXT(AH60:AI60,"yyyy-mm")=AL60)*(AH61:AI61 = "▲"))</f>
        <v>0</v>
      </c>
      <c r="AO60" s="69" cm="1">
        <f t="array" ref="AO60">SUMPRODUCT((AC60:AI60&gt;=$N$8)*(AC60:AI60 &lt;= $N$9)*(TEXT(AC60:AI60,"yyyy-mm")=AL60)*(AC61:AI61 = "★"))</f>
        <v>0</v>
      </c>
      <c r="AP60" s="68"/>
      <c r="AQ60" s="19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3"/>
    </row>
    <row r="61" spans="1:55" s="8" customFormat="1" ht="19.5" customHeight="1" thickBot="1" x14ac:dyDescent="0.5">
      <c r="J61" s="86"/>
      <c r="K61" s="135" t="str">
        <f t="shared" ref="K61" si="168">IF(U61&gt;=0.285,"OK","NG")</f>
        <v>NG</v>
      </c>
      <c r="L61" s="136"/>
      <c r="M61" s="144"/>
      <c r="N61" s="144"/>
      <c r="O61" s="144"/>
      <c r="P61" s="144"/>
      <c r="Q61" s="144"/>
      <c r="R61" s="145"/>
      <c r="S61" s="146"/>
      <c r="T61" s="135">
        <f t="shared" ref="T61" si="169">COUNTIF(M61:S61,"●")</f>
        <v>0</v>
      </c>
      <c r="U61" s="147">
        <f t="shared" ref="U61" si="170">IF(COUNTA(M61:S61)=0,-1,IF(OR(COUNTIF(M61:S61,"▲")&gt;6,AND(M60&lt;$N$9,$N$9&lt;S60)),0.285,IF(T60+T61=0,0,T61/(T61+T60))))</f>
        <v>-1</v>
      </c>
      <c r="V61" s="135" t="str">
        <f>TEXT(S60,"YYYY-MM")</f>
        <v>2026-06</v>
      </c>
      <c r="W61" s="140" cm="1">
        <f t="array" ref="W61">IF(V61=V60,0,SUMPRODUCT((M60:S60&gt;=$N$8)*(M60:S60 &lt;= $N$9)*(TEXT(M60:S60,"yyyy-mm")=V61)*(M61:S61 = "●")))</f>
        <v>0</v>
      </c>
      <c r="X61" s="140" cm="1">
        <f t="array" ref="X61">IF(V61=V60,0,SUMPRODUCT((M60:S60&gt;=$N$8)*(M60:S60 &lt;= $N$9)*(TEXT(M60:S60,"yyyy-mm")=V61)*(M61:S61 = "▲")))</f>
        <v>0</v>
      </c>
      <c r="Y61" s="140" cm="1">
        <f t="array" ref="Y61">IF(V61=V60,0,SUMPRODUCT((M60:S60&gt;=$N$8)*(M60:S60 &lt;= $N$9)*(TEXT(M60:S60,"yyyy-mm")=V61)*(M61:S61 = "★")))</f>
        <v>0</v>
      </c>
      <c r="Z61" s="135"/>
      <c r="AA61" s="135" t="str">
        <f t="shared" ref="AA61" si="171">IF(AK61&gt;=0.285,"OK","NG")</f>
        <v>NG</v>
      </c>
      <c r="AB61" s="136"/>
      <c r="AC61" s="144"/>
      <c r="AD61" s="144"/>
      <c r="AE61" s="144"/>
      <c r="AF61" s="144"/>
      <c r="AG61" s="144"/>
      <c r="AH61" s="145"/>
      <c r="AI61" s="146"/>
      <c r="AJ61" s="68">
        <f t="shared" ref="AJ61" si="172">COUNTIF(AC61:AI61,"●")</f>
        <v>0</v>
      </c>
      <c r="AK61" s="70">
        <f t="shared" ref="AK61" si="173">IF(COUNTA(AC61:AI61)=0,-1,IF(OR(COUNTIF(AC61:AI61,"▲")&gt;6,AND(AC60&lt;$N$9,$N$9&lt;AI60)),0.285,IF(AJ60+AJ61=0,0,AJ61/(AJ61+AJ60))))</f>
        <v>-1</v>
      </c>
      <c r="AL61" s="68" t="str">
        <f>TEXT(AI60,"YYYY-MM")</f>
        <v>2026-11</v>
      </c>
      <c r="AM61" s="69" cm="1">
        <f t="array" ref="AM61">IF(AL61=AL60,0,SUMPRODUCT((AC60:AI60&gt;=$N$8)*(AC60:AI60 &lt;= $N$9)*(TEXT(AC60:AI60,"yyyy-mm")=AL61)*(AC61:AI61 = "●")))</f>
        <v>0</v>
      </c>
      <c r="AN61" s="69" cm="1">
        <f t="array" ref="AN61">IF(AL61=AL60,0,SUMPRODUCT((AC60:AI60&gt;=$N$8)*(AC60:AI60 &lt;= $N$9)*(TEXT(AC60:AI60,"yyyy-mm")=AL61)*(AC61:AI61 = "▲")))</f>
        <v>0</v>
      </c>
      <c r="AO61" s="69" cm="1">
        <f t="array" ref="AO61">IF(AL61=AL60,0,SUMPRODUCT((AC60:AI60&gt;=$N$8)*(AC60:AI60 &lt;= $N$9)*(TEXT(AC60:AI60,"yyyy-mm")=AL61)*(AC61:AI61 = "★")))</f>
        <v>0</v>
      </c>
      <c r="AP61" s="68"/>
      <c r="AQ61" s="19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3"/>
    </row>
    <row r="62" spans="1:55" s="8" customFormat="1" ht="19.5" customHeight="1" x14ac:dyDescent="0.45">
      <c r="J62" s="86"/>
      <c r="K62" s="135"/>
      <c r="L62" s="132">
        <v>35</v>
      </c>
      <c r="M62" s="141">
        <f>S60+1</f>
        <v>46195</v>
      </c>
      <c r="N62" s="141">
        <f t="shared" ref="N62:S62" si="174">M62+1</f>
        <v>46196</v>
      </c>
      <c r="O62" s="141">
        <f t="shared" si="174"/>
        <v>46197</v>
      </c>
      <c r="P62" s="141">
        <f t="shared" si="174"/>
        <v>46198</v>
      </c>
      <c r="Q62" s="141">
        <f t="shared" si="174"/>
        <v>46199</v>
      </c>
      <c r="R62" s="142">
        <f t="shared" si="174"/>
        <v>46200</v>
      </c>
      <c r="S62" s="143">
        <f t="shared" si="174"/>
        <v>46201</v>
      </c>
      <c r="T62" s="135">
        <f t="shared" ref="T62" si="175">COUNTIF(M63:S63,"★")</f>
        <v>0</v>
      </c>
      <c r="U62" s="135"/>
      <c r="V62" s="135" t="str">
        <f>TEXT(M62,"YYYY-MM")</f>
        <v>2026-06</v>
      </c>
      <c r="W62" s="140" cm="1">
        <f t="array" ref="W62">SUMPRODUCT((M62:S62&gt;=$N$8)*(M62:S62 &lt;= $N$9)*(TEXT(M62:S62,"yyyy-mm")=V62)*(M63:S63 = "●"))</f>
        <v>0</v>
      </c>
      <c r="X62" s="140" cm="1">
        <f t="array" ref="X62">SUMPRODUCT((R62:S62&gt;=$N$8)*(R62:S62 &lt;= $N$9)*(TEXT(R62:S62,"yyyy-mm")=V62)*(R63:S63 = "▲"))</f>
        <v>0</v>
      </c>
      <c r="Y62" s="140" cm="1">
        <f t="array" ref="Y62">SUMPRODUCT((M62:S62&gt;=$N$8)*(M62:S62 &lt;= $N$9)*(TEXT(M62:S62,"yyyy-mm")=V62)*(M63:S63 = "★"))</f>
        <v>0</v>
      </c>
      <c r="Z62" s="135"/>
      <c r="AA62" s="135"/>
      <c r="AB62" s="132">
        <v>56</v>
      </c>
      <c r="AC62" s="141">
        <f>AI60+1</f>
        <v>46342</v>
      </c>
      <c r="AD62" s="141">
        <f t="shared" ref="AD62:AI62" si="176">AC62+1</f>
        <v>46343</v>
      </c>
      <c r="AE62" s="141">
        <f t="shared" si="176"/>
        <v>46344</v>
      </c>
      <c r="AF62" s="141">
        <f t="shared" si="176"/>
        <v>46345</v>
      </c>
      <c r="AG62" s="141">
        <f t="shared" si="176"/>
        <v>46346</v>
      </c>
      <c r="AH62" s="142">
        <f t="shared" si="176"/>
        <v>46347</v>
      </c>
      <c r="AI62" s="143">
        <f t="shared" si="176"/>
        <v>46348</v>
      </c>
      <c r="AJ62" s="68">
        <f t="shared" ref="AJ62" si="177">COUNTIF(AC63:AI63,"★")</f>
        <v>0</v>
      </c>
      <c r="AK62" s="68"/>
      <c r="AL62" s="68" t="str">
        <f>TEXT(AC62,"YYYY-MM")</f>
        <v>2026-11</v>
      </c>
      <c r="AM62" s="69" cm="1">
        <f t="array" ref="AM62">SUMPRODUCT((AC62:AI62&gt;=$N$8)*(AC62:AI62 &lt;= $N$9)*(TEXT(AC62:AI62,"yyyy-mm")=AL62)*(AC63:AI63 = "●"))</f>
        <v>0</v>
      </c>
      <c r="AN62" s="69" cm="1">
        <f t="array" ref="AN62">SUMPRODUCT((AH62:AI62&gt;=$N$8)*(AH62:AI62 &lt;= $N$9)*(TEXT(AH62:AI62,"yyyy-mm")=AL62)*(AH63:AI63 = "▲"))</f>
        <v>0</v>
      </c>
      <c r="AO62" s="69" cm="1">
        <f t="array" ref="AO62">SUMPRODUCT((AC62:AI62&gt;=$N$8)*(AC62:AI62 &lt;= $N$9)*(TEXT(AC62:AI62,"yyyy-mm")=AL62)*(AC63:AI63 = "★"))</f>
        <v>0</v>
      </c>
      <c r="AP62" s="68"/>
      <c r="AQ62" s="19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3"/>
    </row>
    <row r="63" spans="1:55" s="8" customFormat="1" ht="19.5" customHeight="1" thickBot="1" x14ac:dyDescent="0.5">
      <c r="J63" s="86"/>
      <c r="K63" s="135" t="str">
        <f t="shared" ref="K63" si="178">IF(U63&gt;=0.285,"OK","NG")</f>
        <v>NG</v>
      </c>
      <c r="L63" s="136"/>
      <c r="M63" s="144"/>
      <c r="N63" s="144"/>
      <c r="O63" s="144"/>
      <c r="P63" s="144"/>
      <c r="Q63" s="144"/>
      <c r="R63" s="145"/>
      <c r="S63" s="146"/>
      <c r="T63" s="135">
        <f t="shared" ref="T63" si="179">COUNTIF(M63:S63,"●")</f>
        <v>0</v>
      </c>
      <c r="U63" s="147">
        <f t="shared" ref="U63" si="180">IF(COUNTA(M63:S63)=0,-1,IF(OR(COUNTIF(M63:S63,"▲")&gt;6,AND(M62&lt;$N$9,$N$9&lt;S62)),0.285,IF(T62+T63=0,0,T63/(T63+T62))))</f>
        <v>-1</v>
      </c>
      <c r="V63" s="135" t="str">
        <f>TEXT(S62,"YYYY-MM")</f>
        <v>2026-06</v>
      </c>
      <c r="W63" s="140" cm="1">
        <f t="array" ref="W63">IF(V63=V62,0,SUMPRODUCT((M62:S62&gt;=$N$8)*(M62:S62 &lt;= $N$9)*(TEXT(M62:S62,"yyyy-mm")=V63)*(M63:S63 = "●")))</f>
        <v>0</v>
      </c>
      <c r="X63" s="140" cm="1">
        <f t="array" ref="X63">IF(V63=V62,0,SUMPRODUCT((M62:S62&gt;=$N$8)*(M62:S62 &lt;= $N$9)*(TEXT(M62:S62,"yyyy-mm")=V63)*(M63:S63 = "▲")))</f>
        <v>0</v>
      </c>
      <c r="Y63" s="140" cm="1">
        <f t="array" ref="Y63">IF(V63=V62,0,SUMPRODUCT((M62:S62&gt;=$N$8)*(M62:S62 &lt;= $N$9)*(TEXT(M62:S62,"yyyy-mm")=V63)*(M63:S63 = "★")))</f>
        <v>0</v>
      </c>
      <c r="Z63" s="135"/>
      <c r="AA63" s="135" t="str">
        <f t="shared" ref="AA63" si="181">IF(AK63&gt;=0.285,"OK","NG")</f>
        <v>NG</v>
      </c>
      <c r="AB63" s="136"/>
      <c r="AC63" s="144"/>
      <c r="AD63" s="144"/>
      <c r="AE63" s="144"/>
      <c r="AF63" s="144"/>
      <c r="AG63" s="144"/>
      <c r="AH63" s="145"/>
      <c r="AI63" s="146"/>
      <c r="AJ63" s="68">
        <f t="shared" ref="AJ63" si="182">COUNTIF(AC63:AI63,"●")</f>
        <v>0</v>
      </c>
      <c r="AK63" s="70">
        <f t="shared" ref="AK63" si="183">IF(COUNTA(AC63:AI63)=0,-1,IF(OR(COUNTIF(AC63:AI63,"▲")&gt;6,AND(AC62&lt;$N$9,$N$9&lt;AI62)),0.285,IF(AJ62+AJ63=0,0,AJ63/(AJ63+AJ62))))</f>
        <v>-1</v>
      </c>
      <c r="AL63" s="68" t="str">
        <f>TEXT(AI62,"YYYY-MM")</f>
        <v>2026-11</v>
      </c>
      <c r="AM63" s="69" cm="1">
        <f t="array" ref="AM63">IF(AL63=AL62,0,SUMPRODUCT((AC62:AI62&gt;=$N$8)*(AC62:AI62 &lt;= $N$9)*(TEXT(AC62:AI62,"yyyy-mm")=AL63)*(AC63:AI63 = "●")))</f>
        <v>0</v>
      </c>
      <c r="AN63" s="69" cm="1">
        <f t="array" ref="AN63">IF(AL63=AL62,0,SUMPRODUCT((AC62:AI62&gt;=$N$8)*(AC62:AI62 &lt;= $N$9)*(TEXT(AC62:AI62,"yyyy-mm")=AL63)*(AC63:AI63 = "▲")))</f>
        <v>0</v>
      </c>
      <c r="AO63" s="69" cm="1">
        <f t="array" ref="AO63">IF(AL63=AL62,0,SUMPRODUCT((AC62:AI62&gt;=$N$8)*(AC62:AI62 &lt;= $N$9)*(TEXT(AC62:AI62,"yyyy-mm")=AL63)*(AC63:AI63 = "★")))</f>
        <v>0</v>
      </c>
      <c r="AP63" s="68"/>
      <c r="AQ63" s="19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3"/>
    </row>
    <row r="64" spans="1:55" s="8" customFormat="1" ht="19.5" customHeight="1" x14ac:dyDescent="0.45">
      <c r="J64" s="86"/>
      <c r="K64" s="135"/>
      <c r="L64" s="132">
        <v>36</v>
      </c>
      <c r="M64" s="141">
        <f>S62+1</f>
        <v>46202</v>
      </c>
      <c r="N64" s="141">
        <f t="shared" ref="N64:S64" si="184">M64+1</f>
        <v>46203</v>
      </c>
      <c r="O64" s="141">
        <f t="shared" si="184"/>
        <v>46204</v>
      </c>
      <c r="P64" s="141">
        <f t="shared" si="184"/>
        <v>46205</v>
      </c>
      <c r="Q64" s="141">
        <f t="shared" si="184"/>
        <v>46206</v>
      </c>
      <c r="R64" s="142">
        <f t="shared" si="184"/>
        <v>46207</v>
      </c>
      <c r="S64" s="143">
        <f t="shared" si="184"/>
        <v>46208</v>
      </c>
      <c r="T64" s="135">
        <f t="shared" ref="T64" si="185">COUNTIF(M65:S65,"★")</f>
        <v>0</v>
      </c>
      <c r="U64" s="135"/>
      <c r="V64" s="135" t="str">
        <f>TEXT(M64,"YYYY-MM")</f>
        <v>2026-06</v>
      </c>
      <c r="W64" s="140" cm="1">
        <f t="array" ref="W64">SUMPRODUCT((M64:S64&gt;=$N$8)*(M64:S64 &lt;= $N$9)*(TEXT(M64:S64,"yyyy-mm")=V64)*(M65:S65 = "●"))</f>
        <v>0</v>
      </c>
      <c r="X64" s="140" cm="1">
        <f t="array" ref="X64">SUMPRODUCT((R64:S64&gt;=$N$8)*(R64:S64 &lt;= $N$9)*(TEXT(R64:S64,"yyyy-mm")=V64)*(R65:S65 = "▲"))</f>
        <v>0</v>
      </c>
      <c r="Y64" s="140" cm="1">
        <f t="array" ref="Y64">SUMPRODUCT((M64:S64&gt;=$N$8)*(M64:S64 &lt;= $N$9)*(TEXT(M64:S64,"yyyy-mm")=V64)*(M65:S65 = "★"))</f>
        <v>0</v>
      </c>
      <c r="Z64" s="135"/>
      <c r="AA64" s="135"/>
      <c r="AB64" s="132">
        <v>57</v>
      </c>
      <c r="AC64" s="141">
        <f>AI62+1</f>
        <v>46349</v>
      </c>
      <c r="AD64" s="141">
        <f t="shared" ref="AD64:AI64" si="186">AC64+1</f>
        <v>46350</v>
      </c>
      <c r="AE64" s="141">
        <f t="shared" si="186"/>
        <v>46351</v>
      </c>
      <c r="AF64" s="141">
        <f t="shared" si="186"/>
        <v>46352</v>
      </c>
      <c r="AG64" s="141">
        <f t="shared" si="186"/>
        <v>46353</v>
      </c>
      <c r="AH64" s="142">
        <f t="shared" si="186"/>
        <v>46354</v>
      </c>
      <c r="AI64" s="143">
        <f t="shared" si="186"/>
        <v>46355</v>
      </c>
      <c r="AJ64" s="68">
        <f t="shared" ref="AJ64" si="187">COUNTIF(AC65:AI65,"★")</f>
        <v>0</v>
      </c>
      <c r="AK64" s="68"/>
      <c r="AL64" s="68" t="str">
        <f>TEXT(AC64,"YYYY-MM")</f>
        <v>2026-11</v>
      </c>
      <c r="AM64" s="69" cm="1">
        <f t="array" ref="AM64">SUMPRODUCT((AC64:AI64&gt;=$N$8)*(AC64:AI64 &lt;= $N$9)*(TEXT(AC64:AI64,"yyyy-mm")=AL64)*(AC65:AI65 = "●"))</f>
        <v>0</v>
      </c>
      <c r="AN64" s="69" cm="1">
        <f t="array" ref="AN64">SUMPRODUCT((AH64:AI64&gt;=$N$8)*(AH64:AI64 &lt;= $N$9)*(TEXT(AH64:AI64,"yyyy-mm")=AL64)*(AH65:AI65 = "▲"))</f>
        <v>0</v>
      </c>
      <c r="AO64" s="69" cm="1">
        <f t="array" ref="AO64">SUMPRODUCT((AC64:AI64&gt;=$N$8)*(AC64:AI64 &lt;= $N$9)*(TEXT(AC64:AI64,"yyyy-mm")=AL64)*(AC65:AI65 = "★"))</f>
        <v>0</v>
      </c>
      <c r="AP64" s="68"/>
      <c r="AQ64" s="19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3"/>
    </row>
    <row r="65" spans="10:55" s="8" customFormat="1" ht="19.5" customHeight="1" thickBot="1" x14ac:dyDescent="0.5">
      <c r="J65" s="86"/>
      <c r="K65" s="135" t="str">
        <f t="shared" ref="K65" si="188">IF(U65&gt;=0.285,"OK","NG")</f>
        <v>NG</v>
      </c>
      <c r="L65" s="136"/>
      <c r="M65" s="144"/>
      <c r="N65" s="144"/>
      <c r="O65" s="144"/>
      <c r="P65" s="144"/>
      <c r="Q65" s="144"/>
      <c r="R65" s="145"/>
      <c r="S65" s="146"/>
      <c r="T65" s="135">
        <f t="shared" ref="T65" si="189">COUNTIF(M65:S65,"●")</f>
        <v>0</v>
      </c>
      <c r="U65" s="147">
        <f t="shared" ref="U65" si="190">IF(COUNTA(M65:S65)=0,-1,IF(OR(COUNTIF(M65:S65,"▲")&gt;6,AND(M64&lt;$N$9,$N$9&lt;S64)),0.285,IF(T64+T65=0,0,T65/(T65+T64))))</f>
        <v>-1</v>
      </c>
      <c r="V65" s="135" t="str">
        <f>TEXT(S64,"YYYY-MM")</f>
        <v>2026-07</v>
      </c>
      <c r="W65" s="140" cm="1">
        <f t="array" ref="W65">IF(V65=V64,0,SUMPRODUCT((M64:S64&gt;=$N$8)*(M64:S64 &lt;= $N$9)*(TEXT(M64:S64,"yyyy-mm")=V65)*(M65:S65 = "●")))</f>
        <v>0</v>
      </c>
      <c r="X65" s="140" cm="1">
        <f t="array" ref="X65">IF(V65=V64,0,SUMPRODUCT((M64:S64&gt;=$N$8)*(M64:S64 &lt;= $N$9)*(TEXT(M64:S64,"yyyy-mm")=V65)*(M65:S65 = "▲")))</f>
        <v>0</v>
      </c>
      <c r="Y65" s="140" cm="1">
        <f t="array" ref="Y65">IF(V65=V64,0,SUMPRODUCT((M64:S64&gt;=$N$8)*(M64:S64 &lt;= $N$9)*(TEXT(M64:S64,"yyyy-mm")=V65)*(M65:S65 = "★")))</f>
        <v>0</v>
      </c>
      <c r="Z65" s="135"/>
      <c r="AA65" s="135" t="str">
        <f t="shared" ref="AA65" si="191">IF(AK65&gt;=0.285,"OK","NG")</f>
        <v>NG</v>
      </c>
      <c r="AB65" s="136"/>
      <c r="AC65" s="144"/>
      <c r="AD65" s="144"/>
      <c r="AE65" s="144"/>
      <c r="AF65" s="144"/>
      <c r="AG65" s="144"/>
      <c r="AH65" s="145"/>
      <c r="AI65" s="146"/>
      <c r="AJ65" s="68">
        <f t="shared" ref="AJ65" si="192">COUNTIF(AC65:AI65,"●")</f>
        <v>0</v>
      </c>
      <c r="AK65" s="70">
        <f t="shared" ref="AK65" si="193">IF(COUNTA(AC65:AI65)=0,-1,IF(OR(COUNTIF(AC65:AI65,"▲")&gt;6,AND(AC64&lt;$N$9,$N$9&lt;AI64)),0.285,IF(AJ64+AJ65=0,0,AJ65/(AJ65+AJ64))))</f>
        <v>-1</v>
      </c>
      <c r="AL65" s="68" t="str">
        <f>TEXT(AI64,"YYYY-MM")</f>
        <v>2026-11</v>
      </c>
      <c r="AM65" s="69" cm="1">
        <f t="array" ref="AM65">IF(AL65=AL64,0,SUMPRODUCT((AC64:AI64&gt;=$N$8)*(AC64:AI64 &lt;= $N$9)*(TEXT(AC64:AI64,"yyyy-mm")=AL65)*(AC65:AI65 = "●")))</f>
        <v>0</v>
      </c>
      <c r="AN65" s="69" cm="1">
        <f t="array" ref="AN65">IF(AL65=AL64,0,SUMPRODUCT((AC64:AI64&gt;=$N$8)*(AC64:AI64 &lt;= $N$9)*(TEXT(AC64:AI64,"yyyy-mm")=AL65)*(AC65:AI65 = "▲")))</f>
        <v>0</v>
      </c>
      <c r="AO65" s="69" cm="1">
        <f t="array" ref="AO65">IF(AL65=AL64,0,SUMPRODUCT((AC64:AI64&gt;=$N$8)*(AC64:AI64 &lt;= $N$9)*(TEXT(AC64:AI64,"yyyy-mm")=AL65)*(AC65:AI65 = "★")))</f>
        <v>0</v>
      </c>
      <c r="AP65" s="68"/>
      <c r="AQ65" s="19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3"/>
    </row>
    <row r="66" spans="10:55" s="8" customFormat="1" ht="19.5" customHeight="1" x14ac:dyDescent="0.45">
      <c r="J66" s="86"/>
      <c r="K66" s="135"/>
      <c r="L66" s="132">
        <v>37</v>
      </c>
      <c r="M66" s="141">
        <f>S64+1</f>
        <v>46209</v>
      </c>
      <c r="N66" s="141">
        <f t="shared" ref="N66:S66" si="194">M66+1</f>
        <v>46210</v>
      </c>
      <c r="O66" s="141">
        <f t="shared" si="194"/>
        <v>46211</v>
      </c>
      <c r="P66" s="141">
        <f t="shared" si="194"/>
        <v>46212</v>
      </c>
      <c r="Q66" s="141">
        <f t="shared" si="194"/>
        <v>46213</v>
      </c>
      <c r="R66" s="142">
        <f t="shared" si="194"/>
        <v>46214</v>
      </c>
      <c r="S66" s="143">
        <f t="shared" si="194"/>
        <v>46215</v>
      </c>
      <c r="T66" s="135">
        <f t="shared" ref="T66" si="195">COUNTIF(M67:S67,"★")</f>
        <v>0</v>
      </c>
      <c r="U66" s="135"/>
      <c r="V66" s="135" t="str">
        <f>TEXT(M66,"YYYY-MM")</f>
        <v>2026-07</v>
      </c>
      <c r="W66" s="140" cm="1">
        <f t="array" ref="W66">SUMPRODUCT((M66:S66&gt;=$N$8)*(M66:S66 &lt;= $N$9)*(TEXT(M66:S66,"yyyy-mm")=V66)*(M67:S67 = "●"))</f>
        <v>0</v>
      </c>
      <c r="X66" s="140" cm="1">
        <f t="array" ref="X66">SUMPRODUCT((R66:S66&gt;=$N$8)*(R66:S66 &lt;= $N$9)*(TEXT(R66:S66,"yyyy-mm")=V66)*(R67:S67 = "▲"))</f>
        <v>0</v>
      </c>
      <c r="Y66" s="140" cm="1">
        <f t="array" ref="Y66">SUMPRODUCT((M66:S66&gt;=$N$8)*(M66:S66 &lt;= $N$9)*(TEXT(M66:S66,"yyyy-mm")=V66)*(M67:S67 = "★"))</f>
        <v>0</v>
      </c>
      <c r="Z66" s="135"/>
      <c r="AA66" s="135"/>
      <c r="AB66" s="132">
        <v>58</v>
      </c>
      <c r="AC66" s="141">
        <f>AI64+1</f>
        <v>46356</v>
      </c>
      <c r="AD66" s="141">
        <f t="shared" ref="AD66:AI66" si="196">AC66+1</f>
        <v>46357</v>
      </c>
      <c r="AE66" s="141">
        <f t="shared" si="196"/>
        <v>46358</v>
      </c>
      <c r="AF66" s="141">
        <f t="shared" si="196"/>
        <v>46359</v>
      </c>
      <c r="AG66" s="141">
        <f t="shared" si="196"/>
        <v>46360</v>
      </c>
      <c r="AH66" s="142">
        <f t="shared" si="196"/>
        <v>46361</v>
      </c>
      <c r="AI66" s="143">
        <f t="shared" si="196"/>
        <v>46362</v>
      </c>
      <c r="AJ66" s="68">
        <f t="shared" ref="AJ66" si="197">COUNTIF(AC67:AI67,"★")</f>
        <v>0</v>
      </c>
      <c r="AK66" s="68"/>
      <c r="AL66" s="68" t="str">
        <f>TEXT(AC66,"YYYY-MM")</f>
        <v>2026-11</v>
      </c>
      <c r="AM66" s="69" cm="1">
        <f t="array" ref="AM66">SUMPRODUCT((AC66:AI66&gt;=$N$8)*(AC66:AI66 &lt;= $N$9)*(TEXT(AC66:AI66,"yyyy-mm")=AL66)*(AC67:AI67 = "●"))</f>
        <v>0</v>
      </c>
      <c r="AN66" s="69" cm="1">
        <f t="array" ref="AN66">SUMPRODUCT((AH66:AI66&gt;=$N$8)*(AH66:AI66 &lt;= $N$9)*(TEXT(AH66:AI66,"yyyy-mm")=AL66)*(AH67:AI67 = "▲"))</f>
        <v>0</v>
      </c>
      <c r="AO66" s="69" cm="1">
        <f t="array" ref="AO66">SUMPRODUCT((AC66:AI66&gt;=$N$8)*(AC66:AI66 &lt;= $N$9)*(TEXT(AC66:AI66,"yyyy-mm")=AL66)*(AC67:AI67 = "★"))</f>
        <v>0</v>
      </c>
      <c r="AP66" s="68"/>
      <c r="AQ66" s="19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3"/>
    </row>
    <row r="67" spans="10:55" s="8" customFormat="1" ht="19.5" customHeight="1" thickBot="1" x14ac:dyDescent="0.5">
      <c r="J67" s="86"/>
      <c r="K67" s="135" t="str">
        <f t="shared" ref="K67" si="198">IF(U67&gt;=0.285,"OK","NG")</f>
        <v>NG</v>
      </c>
      <c r="L67" s="136"/>
      <c r="M67" s="144"/>
      <c r="N67" s="144"/>
      <c r="O67" s="144"/>
      <c r="P67" s="144"/>
      <c r="Q67" s="144"/>
      <c r="R67" s="145"/>
      <c r="S67" s="146"/>
      <c r="T67" s="135">
        <f t="shared" ref="T67" si="199">COUNTIF(M67:S67,"●")</f>
        <v>0</v>
      </c>
      <c r="U67" s="147">
        <f t="shared" ref="U67" si="200">IF(COUNTA(M67:S67)=0,-1,IF(OR(COUNTIF(M67:S67,"▲")&gt;6,AND(M66&lt;$N$9,$N$9&lt;S66)),0.285,IF(T66+T67=0,0,T67/(T67+T66))))</f>
        <v>-1</v>
      </c>
      <c r="V67" s="135" t="str">
        <f>TEXT(S66,"YYYY-MM")</f>
        <v>2026-07</v>
      </c>
      <c r="W67" s="140" cm="1">
        <f t="array" ref="W67">IF(V67=V66,0,SUMPRODUCT((M66:S66&gt;=$N$8)*(M66:S66 &lt;= $N$9)*(TEXT(M66:S66,"yyyy-mm")=V67)*(M67:S67 = "●")))</f>
        <v>0</v>
      </c>
      <c r="X67" s="140" cm="1">
        <f t="array" ref="X67">IF(V67=V66,0,SUMPRODUCT((M66:S66&gt;=$N$8)*(M66:S66 &lt;= $N$9)*(TEXT(M66:S66,"yyyy-mm")=V67)*(M67:S67 = "▲")))</f>
        <v>0</v>
      </c>
      <c r="Y67" s="140" cm="1">
        <f t="array" ref="Y67">IF(V67=V66,0,SUMPRODUCT((M66:S66&gt;=$N$8)*(M66:S66 &lt;= $N$9)*(TEXT(M66:S66,"yyyy-mm")=V67)*(M67:S67 = "★")))</f>
        <v>0</v>
      </c>
      <c r="Z67" s="135"/>
      <c r="AA67" s="135" t="str">
        <f t="shared" ref="AA67" si="201">IF(AK67&gt;=0.285,"OK","NG")</f>
        <v>NG</v>
      </c>
      <c r="AB67" s="136"/>
      <c r="AC67" s="144"/>
      <c r="AD67" s="144"/>
      <c r="AE67" s="144"/>
      <c r="AF67" s="144"/>
      <c r="AG67" s="144"/>
      <c r="AH67" s="145"/>
      <c r="AI67" s="146"/>
      <c r="AJ67" s="68">
        <f t="shared" ref="AJ67" si="202">COUNTIF(AC67:AI67,"●")</f>
        <v>0</v>
      </c>
      <c r="AK67" s="70">
        <f t="shared" ref="AK67" si="203">IF(COUNTA(AC67:AI67)=0,-1,IF(OR(COUNTIF(AC67:AI67,"▲")&gt;6,AND(AC66&lt;$N$9,$N$9&lt;AI66)),0.285,IF(AJ66+AJ67=0,0,AJ67/(AJ67+AJ66))))</f>
        <v>-1</v>
      </c>
      <c r="AL67" s="68" t="str">
        <f>TEXT(AI66,"YYYY-MM")</f>
        <v>2026-12</v>
      </c>
      <c r="AM67" s="69" cm="1">
        <f t="array" ref="AM67">IF(AL67=AL66,0,SUMPRODUCT((AC66:AI66&gt;=$N$8)*(AC66:AI66 &lt;= $N$9)*(TEXT(AC66:AI66,"yyyy-mm")=AL67)*(AC67:AI67 = "●")))</f>
        <v>0</v>
      </c>
      <c r="AN67" s="69" cm="1">
        <f t="array" ref="AN67">IF(AL67=AL66,0,SUMPRODUCT((AC66:AI66&gt;=$N$8)*(AC66:AI66 &lt;= $N$9)*(TEXT(AC66:AI66,"yyyy-mm")=AL67)*(AC67:AI67 = "▲")))</f>
        <v>0</v>
      </c>
      <c r="AO67" s="69" cm="1">
        <f t="array" ref="AO67">IF(AL67=AL66,0,SUMPRODUCT((AC66:AI66&gt;=$N$8)*(AC66:AI66 &lt;= $N$9)*(TEXT(AC66:AI66,"yyyy-mm")=AL67)*(AC67:AI67 = "★")))</f>
        <v>0</v>
      </c>
      <c r="AP67" s="68"/>
      <c r="AQ67" s="19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3"/>
    </row>
    <row r="68" spans="10:55" s="8" customFormat="1" ht="19.5" customHeight="1" x14ac:dyDescent="0.45">
      <c r="J68" s="86"/>
      <c r="K68" s="135"/>
      <c r="L68" s="132">
        <v>38</v>
      </c>
      <c r="M68" s="141">
        <f>S66+1</f>
        <v>46216</v>
      </c>
      <c r="N68" s="141">
        <f t="shared" ref="N68:S68" si="204">M68+1</f>
        <v>46217</v>
      </c>
      <c r="O68" s="141">
        <f t="shared" si="204"/>
        <v>46218</v>
      </c>
      <c r="P68" s="141">
        <f t="shared" si="204"/>
        <v>46219</v>
      </c>
      <c r="Q68" s="141">
        <f t="shared" si="204"/>
        <v>46220</v>
      </c>
      <c r="R68" s="142">
        <f t="shared" si="204"/>
        <v>46221</v>
      </c>
      <c r="S68" s="143">
        <f t="shared" si="204"/>
        <v>46222</v>
      </c>
      <c r="T68" s="135">
        <f t="shared" ref="T68" si="205">COUNTIF(M69:S69,"★")</f>
        <v>0</v>
      </c>
      <c r="U68" s="135"/>
      <c r="V68" s="135" t="str">
        <f>TEXT(M68,"YYYY-MM")</f>
        <v>2026-07</v>
      </c>
      <c r="W68" s="140" cm="1">
        <f t="array" ref="W68">SUMPRODUCT((M68:S68&gt;=$N$8)*(M68:S68 &lt;= $N$9)*(TEXT(M68:S68,"yyyy-mm")=V68)*(M69:S69 = "●"))</f>
        <v>0</v>
      </c>
      <c r="X68" s="140" cm="1">
        <f t="array" ref="X68">SUMPRODUCT((R68:S68&gt;=$N$8)*(R68:S68 &lt;= $N$9)*(TEXT(R68:S68,"yyyy-mm")=V68)*(R69:S69 = "▲"))</f>
        <v>0</v>
      </c>
      <c r="Y68" s="140" cm="1">
        <f t="array" ref="Y68">SUMPRODUCT((M68:S68&gt;=$N$8)*(M68:S68 &lt;= $N$9)*(TEXT(M68:S68,"yyyy-mm")=V68)*(M69:S69 = "★"))</f>
        <v>0</v>
      </c>
      <c r="Z68" s="135"/>
      <c r="AA68" s="135"/>
      <c r="AB68" s="132">
        <v>59</v>
      </c>
      <c r="AC68" s="141">
        <f>AI66+1</f>
        <v>46363</v>
      </c>
      <c r="AD68" s="141">
        <f t="shared" ref="AD68:AI68" si="206">AC68+1</f>
        <v>46364</v>
      </c>
      <c r="AE68" s="141">
        <f t="shared" si="206"/>
        <v>46365</v>
      </c>
      <c r="AF68" s="141">
        <f t="shared" si="206"/>
        <v>46366</v>
      </c>
      <c r="AG68" s="141">
        <f t="shared" si="206"/>
        <v>46367</v>
      </c>
      <c r="AH68" s="142">
        <f t="shared" si="206"/>
        <v>46368</v>
      </c>
      <c r="AI68" s="143">
        <f t="shared" si="206"/>
        <v>46369</v>
      </c>
      <c r="AJ68" s="68">
        <f t="shared" ref="AJ68" si="207">COUNTIF(AC69:AI69,"★")</f>
        <v>0</v>
      </c>
      <c r="AK68" s="68"/>
      <c r="AL68" s="68" t="str">
        <f>TEXT(AC68,"YYYY-MM")</f>
        <v>2026-12</v>
      </c>
      <c r="AM68" s="69" cm="1">
        <f t="array" ref="AM68">SUMPRODUCT((AC68:AI68&gt;=$N$8)*(AC68:AI68 &lt;= $N$9)*(TEXT(AC68:AI68,"yyyy-mm")=AL68)*(AC69:AI69 = "●"))</f>
        <v>0</v>
      </c>
      <c r="AN68" s="69" cm="1">
        <f t="array" ref="AN68">SUMPRODUCT((AH68:AI68&gt;=$N$8)*(AH68:AI68 &lt;= $N$9)*(TEXT(AH68:AI68,"yyyy-mm")=AL68)*(AH69:AI69 = "▲"))</f>
        <v>0</v>
      </c>
      <c r="AO68" s="69" cm="1">
        <f t="array" ref="AO68">SUMPRODUCT((AC68:AI68&gt;=$N$8)*(AC68:AI68 &lt;= $N$9)*(TEXT(AC68:AI68,"yyyy-mm")=AL68)*(AC69:AI69 = "★"))</f>
        <v>0</v>
      </c>
      <c r="AP68" s="68"/>
      <c r="AQ68" s="19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3"/>
    </row>
    <row r="69" spans="10:55" s="8" customFormat="1" ht="19.5" customHeight="1" thickBot="1" x14ac:dyDescent="0.5">
      <c r="J69" s="86"/>
      <c r="K69" s="135" t="str">
        <f t="shared" ref="K69" si="208">IF(U69&gt;=0.285,"OK","NG")</f>
        <v>NG</v>
      </c>
      <c r="L69" s="136"/>
      <c r="M69" s="144"/>
      <c r="N69" s="144"/>
      <c r="O69" s="144"/>
      <c r="P69" s="144"/>
      <c r="Q69" s="144"/>
      <c r="R69" s="145"/>
      <c r="S69" s="146"/>
      <c r="T69" s="135">
        <f t="shared" ref="T69" si="209">COUNTIF(M69:S69,"●")</f>
        <v>0</v>
      </c>
      <c r="U69" s="147">
        <f t="shared" ref="U69" si="210">IF(COUNTA(M69:S69)=0,-1,IF(OR(COUNTIF(M69:S69,"▲")&gt;6,AND(M68&lt;$N$9,$N$9&lt;S68)),0.285,IF(T68+T69=0,0,T69/(T69+T68))))</f>
        <v>-1</v>
      </c>
      <c r="V69" s="135" t="str">
        <f>TEXT(S68,"YYYY-MM")</f>
        <v>2026-07</v>
      </c>
      <c r="W69" s="140" cm="1">
        <f t="array" ref="W69">IF(V69=V68,0,SUMPRODUCT((M68:S68&gt;=$N$8)*(M68:S68 &lt;= $N$9)*(TEXT(M68:S68,"yyyy-mm")=V69)*(M69:S69 = "●")))</f>
        <v>0</v>
      </c>
      <c r="X69" s="140" cm="1">
        <f t="array" ref="X69">IF(V69=V68,0,SUMPRODUCT((M68:S68&gt;=$N$8)*(M68:S68 &lt;= $N$9)*(TEXT(M68:S68,"yyyy-mm")=V69)*(M69:S69 = "▲")))</f>
        <v>0</v>
      </c>
      <c r="Y69" s="140" cm="1">
        <f t="array" ref="Y69">IF(V69=V68,0,SUMPRODUCT((M68:S68&gt;=$N$8)*(M68:S68 &lt;= $N$9)*(TEXT(M68:S68,"yyyy-mm")=V69)*(M69:S69 = "★")))</f>
        <v>0</v>
      </c>
      <c r="Z69" s="135"/>
      <c r="AA69" s="135" t="str">
        <f t="shared" ref="AA69" si="211">IF(AK69&gt;=0.285,"OK","NG")</f>
        <v>NG</v>
      </c>
      <c r="AB69" s="136"/>
      <c r="AC69" s="144"/>
      <c r="AD69" s="144"/>
      <c r="AE69" s="144"/>
      <c r="AF69" s="144"/>
      <c r="AG69" s="144"/>
      <c r="AH69" s="145"/>
      <c r="AI69" s="146"/>
      <c r="AJ69" s="68">
        <f t="shared" ref="AJ69" si="212">COUNTIF(AC69:AI69,"●")</f>
        <v>0</v>
      </c>
      <c r="AK69" s="70">
        <f t="shared" ref="AK69" si="213">IF(COUNTA(AC69:AI69)=0,-1,IF(OR(COUNTIF(AC69:AI69,"▲")&gt;6,AND(AC68&lt;$N$9,$N$9&lt;AI68)),0.285,IF(AJ68+AJ69=0,0,AJ69/(AJ69+AJ68))))</f>
        <v>-1</v>
      </c>
      <c r="AL69" s="68" t="str">
        <f>TEXT(AI68,"YYYY-MM")</f>
        <v>2026-12</v>
      </c>
      <c r="AM69" s="69" cm="1">
        <f t="array" ref="AM69">IF(AL69=AL68,0,SUMPRODUCT((AC68:AI68&gt;=$N$8)*(AC68:AI68 &lt;= $N$9)*(TEXT(AC68:AI68,"yyyy-mm")=AL69)*(AC69:AI69 = "●")))</f>
        <v>0</v>
      </c>
      <c r="AN69" s="69" cm="1">
        <f t="array" ref="AN69">IF(AL69=AL68,0,SUMPRODUCT((AC68:AI68&gt;=$N$8)*(AC68:AI68 &lt;= $N$9)*(TEXT(AC68:AI68,"yyyy-mm")=AL69)*(AC69:AI69 = "▲")))</f>
        <v>0</v>
      </c>
      <c r="AO69" s="69" cm="1">
        <f t="array" ref="AO69">IF(AL69=AL68,0,SUMPRODUCT((AC68:AI68&gt;=$N$8)*(AC68:AI68 &lt;= $N$9)*(TEXT(AC68:AI68,"yyyy-mm")=AL69)*(AC69:AI69 = "★")))</f>
        <v>0</v>
      </c>
      <c r="AP69" s="68"/>
      <c r="AQ69" s="19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3"/>
    </row>
    <row r="70" spans="10:55" s="8" customFormat="1" ht="19.5" customHeight="1" x14ac:dyDescent="0.45">
      <c r="J70" s="86"/>
      <c r="K70" s="135"/>
      <c r="L70" s="132">
        <v>39</v>
      </c>
      <c r="M70" s="141">
        <f>S68+1</f>
        <v>46223</v>
      </c>
      <c r="N70" s="141">
        <f t="shared" ref="N70:S70" si="214">M70+1</f>
        <v>46224</v>
      </c>
      <c r="O70" s="141">
        <f t="shared" si="214"/>
        <v>46225</v>
      </c>
      <c r="P70" s="141">
        <f t="shared" si="214"/>
        <v>46226</v>
      </c>
      <c r="Q70" s="141">
        <f t="shared" si="214"/>
        <v>46227</v>
      </c>
      <c r="R70" s="142">
        <f t="shared" si="214"/>
        <v>46228</v>
      </c>
      <c r="S70" s="143">
        <f t="shared" si="214"/>
        <v>46229</v>
      </c>
      <c r="T70" s="135">
        <f t="shared" ref="T70" si="215">COUNTIF(M71:S71,"★")</f>
        <v>0</v>
      </c>
      <c r="U70" s="135"/>
      <c r="V70" s="135" t="str">
        <f>TEXT(M70,"YYYY-MM")</f>
        <v>2026-07</v>
      </c>
      <c r="W70" s="140" cm="1">
        <f t="array" ref="W70">SUMPRODUCT((M70:S70&gt;=$N$8)*(M70:S70 &lt;= $N$9)*(TEXT(M70:S70,"yyyy-mm")=V70)*(M71:S71 = "●"))</f>
        <v>0</v>
      </c>
      <c r="X70" s="140" cm="1">
        <f t="array" ref="X70">SUMPRODUCT((R70:S70&gt;=$N$8)*(R70:S70 &lt;= $N$9)*(TEXT(R70:S70,"yyyy-mm")=V70)*(R71:S71 = "▲"))</f>
        <v>0</v>
      </c>
      <c r="Y70" s="140" cm="1">
        <f t="array" ref="Y70">SUMPRODUCT((M70:S70&gt;=$N$8)*(M70:S70 &lt;= $N$9)*(TEXT(M70:S70,"yyyy-mm")=V70)*(M71:S71 = "★"))</f>
        <v>0</v>
      </c>
      <c r="Z70" s="135"/>
      <c r="AA70" s="135"/>
      <c r="AB70" s="132">
        <v>60</v>
      </c>
      <c r="AC70" s="141">
        <f>AI68+1</f>
        <v>46370</v>
      </c>
      <c r="AD70" s="141">
        <f t="shared" ref="AD70:AI70" si="216">AC70+1</f>
        <v>46371</v>
      </c>
      <c r="AE70" s="141">
        <f t="shared" si="216"/>
        <v>46372</v>
      </c>
      <c r="AF70" s="141">
        <f t="shared" si="216"/>
        <v>46373</v>
      </c>
      <c r="AG70" s="141">
        <f t="shared" si="216"/>
        <v>46374</v>
      </c>
      <c r="AH70" s="142">
        <f t="shared" si="216"/>
        <v>46375</v>
      </c>
      <c r="AI70" s="143">
        <f t="shared" si="216"/>
        <v>46376</v>
      </c>
      <c r="AJ70" s="68">
        <f t="shared" ref="AJ70" si="217">COUNTIF(AC71:AI71,"★")</f>
        <v>0</v>
      </c>
      <c r="AK70" s="68"/>
      <c r="AL70" s="68" t="str">
        <f>TEXT(AC70,"YYYY-MM")</f>
        <v>2026-12</v>
      </c>
      <c r="AM70" s="69" cm="1">
        <f t="array" ref="AM70">SUMPRODUCT((AC70:AI70&gt;=$N$8)*(AC70:AI70 &lt;= $N$9)*(TEXT(AC70:AI70,"yyyy-mm")=AL70)*(AC71:AI71 = "●"))</f>
        <v>0</v>
      </c>
      <c r="AN70" s="69" cm="1">
        <f t="array" ref="AN70">SUMPRODUCT((AH70:AI70&gt;=$N$8)*(AH70:AI70 &lt;= $N$9)*(TEXT(AH70:AI70,"yyyy-mm")=AL70)*(AH71:AI71 = "▲"))</f>
        <v>0</v>
      </c>
      <c r="AO70" s="69" cm="1">
        <f t="array" ref="AO70">SUMPRODUCT((AC70:AI70&gt;=$N$8)*(AC70:AI70 &lt;= $N$9)*(TEXT(AC70:AI70,"yyyy-mm")=AL70)*(AC71:AI71 = "★"))</f>
        <v>0</v>
      </c>
      <c r="AP70" s="68"/>
      <c r="AQ70" s="19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3"/>
    </row>
    <row r="71" spans="10:55" s="8" customFormat="1" ht="19.5" customHeight="1" thickBot="1" x14ac:dyDescent="0.5">
      <c r="J71" s="86"/>
      <c r="K71" s="135" t="str">
        <f t="shared" ref="K71" si="218">IF(U71&gt;=0.285,"OK","NG")</f>
        <v>NG</v>
      </c>
      <c r="L71" s="136"/>
      <c r="M71" s="144"/>
      <c r="N71" s="144"/>
      <c r="O71" s="144"/>
      <c r="P71" s="144"/>
      <c r="Q71" s="144"/>
      <c r="R71" s="145"/>
      <c r="S71" s="146"/>
      <c r="T71" s="135">
        <f t="shared" ref="T71" si="219">COUNTIF(M71:S71,"●")</f>
        <v>0</v>
      </c>
      <c r="U71" s="147">
        <f t="shared" ref="U71" si="220">IF(COUNTA(M71:S71)=0,-1,IF(OR(COUNTIF(M71:S71,"▲")&gt;6,AND(M70&lt;$N$9,$N$9&lt;S70)),0.285,IF(T70+T71=0,0,T71/(T71+T70))))</f>
        <v>-1</v>
      </c>
      <c r="V71" s="135" t="str">
        <f>TEXT(S70,"YYYY-MM")</f>
        <v>2026-07</v>
      </c>
      <c r="W71" s="140" cm="1">
        <f t="array" ref="W71">IF(V71=V70,0,SUMPRODUCT((M70:S70&gt;=$N$8)*(M70:S70 &lt;= $N$9)*(TEXT(M70:S70,"yyyy-mm")=V71)*(M71:S71 = "●")))</f>
        <v>0</v>
      </c>
      <c r="X71" s="140" cm="1">
        <f t="array" ref="X71">IF(V71=V70,0,SUMPRODUCT((M70:S70&gt;=$N$8)*(M70:S70 &lt;= $N$9)*(TEXT(M70:S70,"yyyy-mm")=V71)*(M71:S71 = "▲")))</f>
        <v>0</v>
      </c>
      <c r="Y71" s="140" cm="1">
        <f t="array" ref="Y71">IF(V71=V70,0,SUMPRODUCT((M70:S70&gt;=$N$8)*(M70:S70 &lt;= $N$9)*(TEXT(M70:S70,"yyyy-mm")=V71)*(M71:S71 = "★")))</f>
        <v>0</v>
      </c>
      <c r="Z71" s="135"/>
      <c r="AA71" s="135" t="str">
        <f t="shared" ref="AA71" si="221">IF(AK71&gt;=0.285,"OK","NG")</f>
        <v>NG</v>
      </c>
      <c r="AB71" s="136"/>
      <c r="AC71" s="144"/>
      <c r="AD71" s="144"/>
      <c r="AE71" s="144"/>
      <c r="AF71" s="144"/>
      <c r="AG71" s="144"/>
      <c r="AH71" s="145"/>
      <c r="AI71" s="146"/>
      <c r="AJ71" s="68">
        <f t="shared" ref="AJ71" si="222">COUNTIF(AC71:AI71,"●")</f>
        <v>0</v>
      </c>
      <c r="AK71" s="70">
        <f t="shared" ref="AK71" si="223">IF(COUNTA(AC71:AI71)=0,-1,IF(OR(COUNTIF(AC71:AI71,"▲")&gt;6,AND(AC70&lt;$N$9,$N$9&lt;AI70)),0.285,IF(AJ70+AJ71=0,0,AJ71/(AJ71+AJ70))))</f>
        <v>-1</v>
      </c>
      <c r="AL71" s="68" t="str">
        <f>TEXT(AI70,"YYYY-MM")</f>
        <v>2026-12</v>
      </c>
      <c r="AM71" s="69" cm="1">
        <f t="array" ref="AM71">IF(AL71=AL70,0,SUMPRODUCT((AC70:AI70&gt;=$N$8)*(AC70:AI70 &lt;= $N$9)*(TEXT(AC70:AI70,"yyyy-mm")=AL71)*(AC71:AI71 = "●")))</f>
        <v>0</v>
      </c>
      <c r="AN71" s="69" cm="1">
        <f t="array" ref="AN71">IF(AL71=AL70,0,SUMPRODUCT((AC70:AI70&gt;=$N$8)*(AC70:AI70 &lt;= $N$9)*(TEXT(AC70:AI70,"yyyy-mm")=AL71)*(AC71:AI71 = "▲")))</f>
        <v>0</v>
      </c>
      <c r="AO71" s="69" cm="1">
        <f t="array" ref="AO71">IF(AL71=AL70,0,SUMPRODUCT((AC70:AI70&gt;=$N$8)*(AC70:AI70 &lt;= $N$9)*(TEXT(AC70:AI70,"yyyy-mm")=AL71)*(AC71:AI71 = "★")))</f>
        <v>0</v>
      </c>
      <c r="AP71" s="68"/>
      <c r="AQ71" s="19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3"/>
    </row>
    <row r="72" spans="10:55" s="8" customFormat="1" ht="19.5" customHeight="1" x14ac:dyDescent="0.45">
      <c r="J72" s="86"/>
      <c r="K72" s="135"/>
      <c r="L72" s="132">
        <v>40</v>
      </c>
      <c r="M72" s="141">
        <f>S70+1</f>
        <v>46230</v>
      </c>
      <c r="N72" s="141">
        <f t="shared" ref="N72:S72" si="224">M72+1</f>
        <v>46231</v>
      </c>
      <c r="O72" s="141">
        <f t="shared" si="224"/>
        <v>46232</v>
      </c>
      <c r="P72" s="141">
        <f t="shared" si="224"/>
        <v>46233</v>
      </c>
      <c r="Q72" s="141">
        <f t="shared" si="224"/>
        <v>46234</v>
      </c>
      <c r="R72" s="142">
        <f t="shared" si="224"/>
        <v>46235</v>
      </c>
      <c r="S72" s="143">
        <f t="shared" si="224"/>
        <v>46236</v>
      </c>
      <c r="T72" s="135">
        <f t="shared" ref="T72" si="225">COUNTIF(M73:S73,"★")</f>
        <v>0</v>
      </c>
      <c r="U72" s="135"/>
      <c r="V72" s="135" t="str">
        <f>TEXT(M72,"YYYY-MM")</f>
        <v>2026-07</v>
      </c>
      <c r="W72" s="140" cm="1">
        <f t="array" ref="W72">SUMPRODUCT((M72:S72&gt;=$N$8)*(M72:S72 &lt;= $N$9)*(TEXT(M72:S72,"yyyy-mm")=V72)*(M73:S73 = "●"))</f>
        <v>0</v>
      </c>
      <c r="X72" s="140" cm="1">
        <f t="array" ref="X72">SUMPRODUCT((R72:S72&gt;=$N$8)*(R72:S72 &lt;= $N$9)*(TEXT(R72:S72,"yyyy-mm")=V72)*(R73:S73 = "▲"))</f>
        <v>0</v>
      </c>
      <c r="Y72" s="140" cm="1">
        <f t="array" ref="Y72">SUMPRODUCT((M72:S72&gt;=$N$8)*(M72:S72 &lt;= $N$9)*(TEXT(M72:S72,"yyyy-mm")=V72)*(M73:S73 = "★"))</f>
        <v>0</v>
      </c>
      <c r="Z72" s="135"/>
      <c r="AA72" s="135"/>
      <c r="AB72" s="132">
        <v>61</v>
      </c>
      <c r="AC72" s="141">
        <f>AI70+1</f>
        <v>46377</v>
      </c>
      <c r="AD72" s="141">
        <f t="shared" ref="AD72:AI72" si="226">AC72+1</f>
        <v>46378</v>
      </c>
      <c r="AE72" s="141">
        <f t="shared" si="226"/>
        <v>46379</v>
      </c>
      <c r="AF72" s="141">
        <f t="shared" si="226"/>
        <v>46380</v>
      </c>
      <c r="AG72" s="141">
        <f t="shared" si="226"/>
        <v>46381</v>
      </c>
      <c r="AH72" s="142">
        <f t="shared" si="226"/>
        <v>46382</v>
      </c>
      <c r="AI72" s="143">
        <f t="shared" si="226"/>
        <v>46383</v>
      </c>
      <c r="AJ72" s="68">
        <f t="shared" ref="AJ72" si="227">COUNTIF(AC73:AI73,"★")</f>
        <v>0</v>
      </c>
      <c r="AK72" s="68"/>
      <c r="AL72" s="68" t="str">
        <f>TEXT(AC72,"YYYY-MM")</f>
        <v>2026-12</v>
      </c>
      <c r="AM72" s="69" cm="1">
        <f t="array" ref="AM72">SUMPRODUCT((AC72:AI72&gt;=$N$8)*(AC72:AI72 &lt;= $N$9)*(TEXT(AC72:AI72,"yyyy-mm")=AL72)*(AC73:AI73 = "●"))</f>
        <v>0</v>
      </c>
      <c r="AN72" s="69" cm="1">
        <f t="array" ref="AN72">SUMPRODUCT((AH72:AI72&gt;=$N$8)*(AH72:AI72 &lt;= $N$9)*(TEXT(AH72:AI72,"yyyy-mm")=AL72)*(AH73:AI73 = "▲"))</f>
        <v>0</v>
      </c>
      <c r="AO72" s="69" cm="1">
        <f t="array" ref="AO72">SUMPRODUCT((AC72:AI72&gt;=$N$8)*(AC72:AI72 &lt;= $N$9)*(TEXT(AC72:AI72,"yyyy-mm")=AL72)*(AC73:AI73 = "★"))</f>
        <v>0</v>
      </c>
      <c r="AP72" s="68"/>
      <c r="AQ72" s="19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3"/>
    </row>
    <row r="73" spans="10:55" s="8" customFormat="1" ht="19.5" customHeight="1" thickBot="1" x14ac:dyDescent="0.5">
      <c r="J73" s="86"/>
      <c r="K73" s="135" t="str">
        <f t="shared" ref="K73" si="228">IF(U73&gt;=0.285,"OK","NG")</f>
        <v>NG</v>
      </c>
      <c r="L73" s="136"/>
      <c r="M73" s="144"/>
      <c r="N73" s="144"/>
      <c r="O73" s="144"/>
      <c r="P73" s="144"/>
      <c r="Q73" s="144"/>
      <c r="R73" s="145"/>
      <c r="S73" s="146"/>
      <c r="T73" s="135">
        <f t="shared" ref="T73" si="229">COUNTIF(M73:S73,"●")</f>
        <v>0</v>
      </c>
      <c r="U73" s="147">
        <f t="shared" ref="U73" si="230">IF(COUNTA(M73:S73)=0,-1,IF(OR(COUNTIF(M73:S73,"▲")&gt;6,AND(M72&lt;$N$9,$N$9&lt;S72)),0.285,IF(T72+T73=0,0,T73/(T73+T72))))</f>
        <v>-1</v>
      </c>
      <c r="V73" s="135" t="str">
        <f>TEXT(S72,"YYYY-MM")</f>
        <v>2026-08</v>
      </c>
      <c r="W73" s="140" cm="1">
        <f t="array" ref="W73">IF(V73=V72,0,SUMPRODUCT((M72:S72&gt;=$N$8)*(M72:S72 &lt;= $N$9)*(TEXT(M72:S72,"yyyy-mm")=V73)*(M73:S73 = "●")))</f>
        <v>0</v>
      </c>
      <c r="X73" s="140" cm="1">
        <f t="array" ref="X73">IF(V73=V72,0,SUMPRODUCT((M72:S72&gt;=$N$8)*(M72:S72 &lt;= $N$9)*(TEXT(M72:S72,"yyyy-mm")=V73)*(M73:S73 = "▲")))</f>
        <v>0</v>
      </c>
      <c r="Y73" s="140" cm="1">
        <f t="array" ref="Y73">IF(V73=V72,0,SUMPRODUCT((M72:S72&gt;=$N$8)*(M72:S72 &lt;= $N$9)*(TEXT(M72:S72,"yyyy-mm")=V73)*(M73:S73 = "★")))</f>
        <v>0</v>
      </c>
      <c r="Z73" s="135"/>
      <c r="AA73" s="135" t="str">
        <f t="shared" ref="AA73" si="231">IF(AK73&gt;=0.285,"OK","NG")</f>
        <v>NG</v>
      </c>
      <c r="AB73" s="136"/>
      <c r="AC73" s="144"/>
      <c r="AD73" s="144"/>
      <c r="AE73" s="144"/>
      <c r="AF73" s="144"/>
      <c r="AG73" s="144"/>
      <c r="AH73" s="145"/>
      <c r="AI73" s="146"/>
      <c r="AJ73" s="68">
        <f t="shared" ref="AJ73" si="232">COUNTIF(AC73:AI73,"●")</f>
        <v>0</v>
      </c>
      <c r="AK73" s="70">
        <f t="shared" ref="AK73" si="233">IF(COUNTA(AC73:AI73)=0,-1,IF(OR(COUNTIF(AC73:AI73,"▲")&gt;6,AND(AC72&lt;$N$9,$N$9&lt;AI72)),0.285,IF(AJ72+AJ73=0,0,AJ73/(AJ73+AJ72))))</f>
        <v>-1</v>
      </c>
      <c r="AL73" s="68" t="str">
        <f>TEXT(AI72,"YYYY-MM")</f>
        <v>2026-12</v>
      </c>
      <c r="AM73" s="69" cm="1">
        <f t="array" ref="AM73">IF(AL73=AL72,0,SUMPRODUCT((AC72:AI72&gt;=$N$8)*(AC72:AI72 &lt;= $N$9)*(TEXT(AC72:AI72,"yyyy-mm")=AL73)*(AC73:AI73 = "●")))</f>
        <v>0</v>
      </c>
      <c r="AN73" s="69" cm="1">
        <f t="array" ref="AN73">IF(AL73=AL72,0,SUMPRODUCT((AC72:AI72&gt;=$N$8)*(AC72:AI72 &lt;= $N$9)*(TEXT(AC72:AI72,"yyyy-mm")=AL73)*(AC73:AI73 = "▲")))</f>
        <v>0</v>
      </c>
      <c r="AO73" s="69" cm="1">
        <f t="array" ref="AO73">IF(AL73=AL72,0,SUMPRODUCT((AC72:AI72&gt;=$N$8)*(AC72:AI72 &lt;= $N$9)*(TEXT(AC72:AI72,"yyyy-mm")=AL73)*(AC73:AI73 = "★")))</f>
        <v>0</v>
      </c>
      <c r="AP73" s="68"/>
      <c r="AQ73" s="19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3"/>
    </row>
    <row r="74" spans="10:55" s="8" customFormat="1" ht="19.5" customHeight="1" x14ac:dyDescent="0.45">
      <c r="J74" s="86"/>
      <c r="K74" s="135"/>
      <c r="L74" s="132">
        <v>41</v>
      </c>
      <c r="M74" s="141">
        <f>S72+1</f>
        <v>46237</v>
      </c>
      <c r="N74" s="141">
        <f t="shared" ref="N74:S74" si="234">M74+1</f>
        <v>46238</v>
      </c>
      <c r="O74" s="141">
        <f t="shared" si="234"/>
        <v>46239</v>
      </c>
      <c r="P74" s="141">
        <f t="shared" si="234"/>
        <v>46240</v>
      </c>
      <c r="Q74" s="141">
        <f t="shared" si="234"/>
        <v>46241</v>
      </c>
      <c r="R74" s="142">
        <f t="shared" si="234"/>
        <v>46242</v>
      </c>
      <c r="S74" s="143">
        <f t="shared" si="234"/>
        <v>46243</v>
      </c>
      <c r="T74" s="135">
        <f t="shared" ref="T74" si="235">COUNTIF(M75:S75,"★")</f>
        <v>0</v>
      </c>
      <c r="U74" s="135"/>
      <c r="V74" s="135" t="str">
        <f>TEXT(M74,"YYYY-MM")</f>
        <v>2026-08</v>
      </c>
      <c r="W74" s="140" cm="1">
        <f t="array" ref="W74">SUMPRODUCT((M74:S74&gt;=$N$8)*(M74:S74 &lt;= $N$9)*(TEXT(M74:S74,"yyyy-mm")=V74)*(M75:S75 = "●"))</f>
        <v>0</v>
      </c>
      <c r="X74" s="140" cm="1">
        <f t="array" ref="X74">SUMPRODUCT((R74:S74&gt;=$N$8)*(R74:S74 &lt;= $N$9)*(TEXT(R74:S74,"yyyy-mm")=V74)*(R75:S75 = "▲"))</f>
        <v>0</v>
      </c>
      <c r="Y74" s="140" cm="1">
        <f t="array" ref="Y74">SUMPRODUCT((M74:S74&gt;=$N$8)*(M74:S74 &lt;= $N$9)*(TEXT(M74:S74,"yyyy-mm")=V74)*(M75:S75 = "★"))</f>
        <v>0</v>
      </c>
      <c r="Z74" s="135"/>
      <c r="AA74" s="135"/>
      <c r="AB74" s="132">
        <v>62</v>
      </c>
      <c r="AC74" s="141">
        <f>AI72+1</f>
        <v>46384</v>
      </c>
      <c r="AD74" s="141">
        <f t="shared" ref="AD74:AI74" si="236">AC74+1</f>
        <v>46385</v>
      </c>
      <c r="AE74" s="141">
        <f t="shared" si="236"/>
        <v>46386</v>
      </c>
      <c r="AF74" s="141">
        <f t="shared" si="236"/>
        <v>46387</v>
      </c>
      <c r="AG74" s="141">
        <f t="shared" si="236"/>
        <v>46388</v>
      </c>
      <c r="AH74" s="142">
        <f t="shared" si="236"/>
        <v>46389</v>
      </c>
      <c r="AI74" s="143">
        <f t="shared" si="236"/>
        <v>46390</v>
      </c>
      <c r="AJ74" s="68">
        <f t="shared" ref="AJ74" si="237">COUNTIF(AC75:AI75,"★")</f>
        <v>0</v>
      </c>
      <c r="AK74" s="68"/>
      <c r="AL74" s="68" t="str">
        <f>TEXT(AC74,"YYYY-MM")</f>
        <v>2026-12</v>
      </c>
      <c r="AM74" s="69" cm="1">
        <f t="array" ref="AM74">SUMPRODUCT((AC74:AI74&gt;=$N$8)*(AC74:AI74 &lt;= $N$9)*(TEXT(AC74:AI74,"yyyy-mm")=AL74)*(AC75:AI75 = "●"))</f>
        <v>0</v>
      </c>
      <c r="AN74" s="69" cm="1">
        <f t="array" ref="AN74">SUMPRODUCT((AH74:AI74&gt;=$N$8)*(AH74:AI74 &lt;= $N$9)*(TEXT(AH74:AI74,"yyyy-mm")=AL74)*(AH75:AI75 = "▲"))</f>
        <v>0</v>
      </c>
      <c r="AO74" s="69" cm="1">
        <f t="array" ref="AO74">SUMPRODUCT((AC74:AI74&gt;=$N$8)*(AC74:AI74 &lt;= $N$9)*(TEXT(AC74:AI74,"yyyy-mm")=AL74)*(AC75:AI75 = "★"))</f>
        <v>0</v>
      </c>
      <c r="AP74" s="68"/>
      <c r="AQ74" s="19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3"/>
    </row>
    <row r="75" spans="10:55" s="8" customFormat="1" ht="19.5" customHeight="1" thickBot="1" x14ac:dyDescent="0.5">
      <c r="J75" s="86"/>
      <c r="K75" s="135" t="str">
        <f t="shared" ref="K75" si="238">IF(U75&gt;=0.285,"OK","NG")</f>
        <v>NG</v>
      </c>
      <c r="L75" s="136"/>
      <c r="M75" s="144"/>
      <c r="N75" s="144"/>
      <c r="O75" s="144"/>
      <c r="P75" s="144"/>
      <c r="Q75" s="144"/>
      <c r="R75" s="145"/>
      <c r="S75" s="146"/>
      <c r="T75" s="135">
        <f t="shared" ref="T75" si="239">COUNTIF(M75:S75,"●")</f>
        <v>0</v>
      </c>
      <c r="U75" s="147">
        <f t="shared" ref="U75" si="240">IF(COUNTA(M75:S75)=0,-1,IF(OR(COUNTIF(M75:S75,"▲")&gt;6,AND(M74&lt;$N$9,$N$9&lt;S74)),0.285,IF(T74+T75=0,0,T75/(T75+T74))))</f>
        <v>-1</v>
      </c>
      <c r="V75" s="135" t="str">
        <f>TEXT(S74,"YYYY-MM")</f>
        <v>2026-08</v>
      </c>
      <c r="W75" s="140" cm="1">
        <f t="array" ref="W75">IF(V75=V74,0,SUMPRODUCT((M74:S74&gt;=$N$8)*(M74:S74 &lt;= $N$9)*(TEXT(M74:S74,"yyyy-mm")=V75)*(M75:S75 = "●")))</f>
        <v>0</v>
      </c>
      <c r="X75" s="140" cm="1">
        <f t="array" ref="X75">IF(V75=V74,0,SUMPRODUCT((M74:S74&gt;=$N$8)*(M74:S74 &lt;= $N$9)*(TEXT(M74:S74,"yyyy-mm")=V75)*(M75:S75 = "▲")))</f>
        <v>0</v>
      </c>
      <c r="Y75" s="140" cm="1">
        <f t="array" ref="Y75">IF(V75=V74,0,SUMPRODUCT((M74:S74&gt;=$N$8)*(M74:S74 &lt;= $N$9)*(TEXT(M74:S74,"yyyy-mm")=V75)*(M75:S75 = "★")))</f>
        <v>0</v>
      </c>
      <c r="Z75" s="135"/>
      <c r="AA75" s="135" t="str">
        <f t="shared" ref="AA75" si="241">IF(AK75&gt;=0.285,"OK","NG")</f>
        <v>NG</v>
      </c>
      <c r="AB75" s="136"/>
      <c r="AC75" s="144"/>
      <c r="AD75" s="144"/>
      <c r="AE75" s="144"/>
      <c r="AF75" s="144"/>
      <c r="AG75" s="144"/>
      <c r="AH75" s="145"/>
      <c r="AI75" s="146"/>
      <c r="AJ75" s="68">
        <f t="shared" ref="AJ75" si="242">COUNTIF(AC75:AI75,"●")</f>
        <v>0</v>
      </c>
      <c r="AK75" s="70">
        <f t="shared" ref="AK75" si="243">IF(COUNTA(AC75:AI75)=0,-1,IF(OR(COUNTIF(AC75:AI75,"▲")&gt;6,AND(AC74&lt;$N$9,$N$9&lt;AI74)),0.285,IF(AJ74+AJ75=0,0,AJ75/(AJ75+AJ74))))</f>
        <v>-1</v>
      </c>
      <c r="AL75" s="68" t="str">
        <f>TEXT(AI74,"YYYY-MM")</f>
        <v>2027-01</v>
      </c>
      <c r="AM75" s="69" cm="1">
        <f t="array" ref="AM75">IF(AL75=AL74,0,SUMPRODUCT((AC74:AI74&gt;=$N$8)*(AC74:AI74 &lt;= $N$9)*(TEXT(AC74:AI74,"yyyy-mm")=AL75)*(AC75:AI75 = "●")))</f>
        <v>0</v>
      </c>
      <c r="AN75" s="69" cm="1">
        <f t="array" ref="AN75">IF(AL75=AL74,0,SUMPRODUCT((AC74:AI74&gt;=$N$8)*(AC74:AI74 &lt;= $N$9)*(TEXT(AC74:AI74,"yyyy-mm")=AL75)*(AC75:AI75 = "▲")))</f>
        <v>0</v>
      </c>
      <c r="AO75" s="69" cm="1">
        <f t="array" ref="AO75">IF(AL75=AL74,0,SUMPRODUCT((AC74:AI74&gt;=$N$8)*(AC74:AI74 &lt;= $N$9)*(TEXT(AC74:AI74,"yyyy-mm")=AL75)*(AC75:AI75 = "★")))</f>
        <v>0</v>
      </c>
      <c r="AP75" s="68"/>
      <c r="AQ75" s="19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3"/>
    </row>
    <row r="76" spans="10:55" s="8" customFormat="1" ht="19.5" customHeight="1" x14ac:dyDescent="0.45">
      <c r="J76" s="86"/>
      <c r="K76" s="135"/>
      <c r="L76" s="132">
        <v>42</v>
      </c>
      <c r="M76" s="141">
        <f>S74+1</f>
        <v>46244</v>
      </c>
      <c r="N76" s="141">
        <f t="shared" ref="N76:S76" si="244">M76+1</f>
        <v>46245</v>
      </c>
      <c r="O76" s="141">
        <f t="shared" si="244"/>
        <v>46246</v>
      </c>
      <c r="P76" s="141">
        <f t="shared" si="244"/>
        <v>46247</v>
      </c>
      <c r="Q76" s="141">
        <f t="shared" si="244"/>
        <v>46248</v>
      </c>
      <c r="R76" s="142">
        <f t="shared" si="244"/>
        <v>46249</v>
      </c>
      <c r="S76" s="143">
        <f t="shared" si="244"/>
        <v>46250</v>
      </c>
      <c r="T76" s="135">
        <f t="shared" ref="T76" si="245">COUNTIF(M77:S77,"★")</f>
        <v>0</v>
      </c>
      <c r="U76" s="135"/>
      <c r="V76" s="135" t="str">
        <f>TEXT(M76,"YYYY-MM")</f>
        <v>2026-08</v>
      </c>
      <c r="W76" s="140" cm="1">
        <f t="array" ref="W76">SUMPRODUCT((M76:S76&gt;=$N$8)*(M76:S76 &lt;= $N$9)*(TEXT(M76:S76,"yyyy-mm")=V76)*(M77:S77 = "●"))</f>
        <v>0</v>
      </c>
      <c r="X76" s="140" cm="1">
        <f t="array" ref="X76">SUMPRODUCT((R76:S76&gt;=$N$8)*(R76:S76 &lt;= $N$9)*(TEXT(R76:S76,"yyyy-mm")=V76)*(R77:S77 = "▲"))</f>
        <v>0</v>
      </c>
      <c r="Y76" s="140" cm="1">
        <f t="array" ref="Y76">SUMPRODUCT((M76:S76&gt;=$N$8)*(M76:S76 &lt;= $N$9)*(TEXT(M76:S76,"yyyy-mm")=V76)*(M77:S77 = "★"))</f>
        <v>0</v>
      </c>
      <c r="Z76" s="135"/>
      <c r="AA76" s="135"/>
      <c r="AB76" s="132">
        <v>63</v>
      </c>
      <c r="AC76" s="141">
        <f>AI74+1</f>
        <v>46391</v>
      </c>
      <c r="AD76" s="141">
        <f t="shared" ref="AD76:AI76" si="246">AC76+1</f>
        <v>46392</v>
      </c>
      <c r="AE76" s="141">
        <f t="shared" si="246"/>
        <v>46393</v>
      </c>
      <c r="AF76" s="141">
        <f t="shared" si="246"/>
        <v>46394</v>
      </c>
      <c r="AG76" s="141">
        <f t="shared" si="246"/>
        <v>46395</v>
      </c>
      <c r="AH76" s="142">
        <f t="shared" si="246"/>
        <v>46396</v>
      </c>
      <c r="AI76" s="143">
        <f t="shared" si="246"/>
        <v>46397</v>
      </c>
      <c r="AJ76" s="68">
        <f t="shared" ref="AJ76" si="247">COUNTIF(AC77:AI77,"★")</f>
        <v>0</v>
      </c>
      <c r="AK76" s="68"/>
      <c r="AL76" s="68" t="str">
        <f>TEXT(AC76,"YYYY-MM")</f>
        <v>2027-01</v>
      </c>
      <c r="AM76" s="69" cm="1">
        <f t="array" ref="AM76">SUMPRODUCT((AC76:AI76&gt;=$N$8)*(AC76:AI76 &lt;= $N$9)*(TEXT(AC76:AI76,"yyyy-mm")=AL76)*(AC77:AI77 = "●"))</f>
        <v>0</v>
      </c>
      <c r="AN76" s="69" cm="1">
        <f t="array" ref="AN76">SUMPRODUCT((AH76:AI76&gt;=$N$8)*(AH76:AI76 &lt;= $N$9)*(TEXT(AH76:AI76,"yyyy-mm")=AL76)*(AH77:AI77 = "▲"))</f>
        <v>0</v>
      </c>
      <c r="AO76" s="69" cm="1">
        <f t="array" ref="AO76">SUMPRODUCT((AC76:AI76&gt;=$N$8)*(AC76:AI76 &lt;= $N$9)*(TEXT(AC76:AI76,"yyyy-mm")=AL76)*(AC77:AI77 = "★"))</f>
        <v>0</v>
      </c>
      <c r="AP76" s="68"/>
      <c r="AQ76" s="19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3"/>
    </row>
    <row r="77" spans="10:55" s="8" customFormat="1" ht="19.5" customHeight="1" thickBot="1" x14ac:dyDescent="0.5">
      <c r="J77" s="86"/>
      <c r="K77" s="135" t="str">
        <f t="shared" ref="K77" si="248">IF(U77&gt;=0.285,"OK","NG")</f>
        <v>NG</v>
      </c>
      <c r="L77" s="136"/>
      <c r="M77" s="144"/>
      <c r="N77" s="144"/>
      <c r="O77" s="144"/>
      <c r="P77" s="144"/>
      <c r="Q77" s="144"/>
      <c r="R77" s="145"/>
      <c r="S77" s="146"/>
      <c r="T77" s="135">
        <f t="shared" ref="T77" si="249">COUNTIF(M77:S77,"●")</f>
        <v>0</v>
      </c>
      <c r="U77" s="147">
        <f t="shared" ref="U77" si="250">IF(COUNTA(M77:S77)=0,-1,IF(OR(COUNTIF(M77:S77,"▲")&gt;6,AND(M76&lt;$N$9,$N$9&lt;S76)),0.285,IF(T76+T77=0,0,T77/(T77+T76))))</f>
        <v>-1</v>
      </c>
      <c r="V77" s="135" t="str">
        <f>TEXT(S76,"YYYY-MM")</f>
        <v>2026-08</v>
      </c>
      <c r="W77" s="140" cm="1">
        <f t="array" ref="W77">IF(V77=V76,0,SUMPRODUCT((M76:S76&gt;=$N$8)*(M76:S76 &lt;= $N$9)*(TEXT(M76:S76,"yyyy-mm")=V77)*(M77:S77 = "●")))</f>
        <v>0</v>
      </c>
      <c r="X77" s="140" cm="1">
        <f t="array" ref="X77">IF(V77=V76,0,SUMPRODUCT((M76:S76&gt;=$N$8)*(M76:S76 &lt;= $N$9)*(TEXT(M76:S76,"yyyy-mm")=V77)*(M77:S77 = "▲")))</f>
        <v>0</v>
      </c>
      <c r="Y77" s="140" cm="1">
        <f t="array" ref="Y77">IF(V77=V76,0,SUMPRODUCT((M76:S76&gt;=$N$8)*(M76:S76 &lt;= $N$9)*(TEXT(M76:S76,"yyyy-mm")=V77)*(M77:S77 = "★")))</f>
        <v>0</v>
      </c>
      <c r="Z77" s="135"/>
      <c r="AA77" s="135" t="str">
        <f t="shared" ref="AA77" si="251">IF(AK77&gt;=0.285,"OK","NG")</f>
        <v>NG</v>
      </c>
      <c r="AB77" s="136"/>
      <c r="AC77" s="144"/>
      <c r="AD77" s="144"/>
      <c r="AE77" s="144"/>
      <c r="AF77" s="144"/>
      <c r="AG77" s="144"/>
      <c r="AH77" s="145"/>
      <c r="AI77" s="146"/>
      <c r="AJ77" s="68">
        <f t="shared" ref="AJ77" si="252">COUNTIF(AC77:AI77,"●")</f>
        <v>0</v>
      </c>
      <c r="AK77" s="70">
        <f t="shared" ref="AK77" si="253">IF(COUNTA(AC77:AI77)=0,-1,IF(OR(COUNTIF(AC77:AI77,"▲")&gt;6,AND(AC76&lt;$N$9,$N$9&lt;AI76)),0.285,IF(AJ76+AJ77=0,0,AJ77/(AJ77+AJ76))))</f>
        <v>-1</v>
      </c>
      <c r="AL77" s="68" t="str">
        <f>TEXT(AI76,"YYYY-MM")</f>
        <v>2027-01</v>
      </c>
      <c r="AM77" s="69" cm="1">
        <f t="array" ref="AM77">IF(AL77=AL76,0,SUMPRODUCT((AC76:AI76&gt;=$N$8)*(AC76:AI76 &lt;= $N$9)*(TEXT(AC76:AI76,"yyyy-mm")=AL77)*(AC77:AI77 = "●")))</f>
        <v>0</v>
      </c>
      <c r="AN77" s="69" cm="1">
        <f t="array" ref="AN77">IF(AL77=AL76,0,SUMPRODUCT((AC76:AI76&gt;=$N$8)*(AC76:AI76 &lt;= $N$9)*(TEXT(AC76:AI76,"yyyy-mm")=AL77)*(AC77:AI77 = "▲")))</f>
        <v>0</v>
      </c>
      <c r="AO77" s="69" cm="1">
        <f t="array" ref="AO77">IF(AL77=AL76,0,SUMPRODUCT((AC76:AI76&gt;=$N$8)*(AC76:AI76 &lt;= $N$9)*(TEXT(AC76:AI76,"yyyy-mm")=AL77)*(AC77:AI77 = "★")))</f>
        <v>0</v>
      </c>
      <c r="AP77" s="68"/>
      <c r="AQ77" s="19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3"/>
    </row>
    <row r="78" spans="10:55" s="8" customFormat="1" ht="19.5" customHeight="1" x14ac:dyDescent="0.45">
      <c r="J78" s="86"/>
      <c r="K78" s="135"/>
      <c r="L78" s="132">
        <v>43</v>
      </c>
      <c r="M78" s="141">
        <f>S76+1</f>
        <v>46251</v>
      </c>
      <c r="N78" s="141">
        <f t="shared" ref="N78:S78" si="254">M78+1</f>
        <v>46252</v>
      </c>
      <c r="O78" s="141">
        <f t="shared" si="254"/>
        <v>46253</v>
      </c>
      <c r="P78" s="141">
        <f t="shared" si="254"/>
        <v>46254</v>
      </c>
      <c r="Q78" s="141">
        <f t="shared" si="254"/>
        <v>46255</v>
      </c>
      <c r="R78" s="142">
        <f t="shared" si="254"/>
        <v>46256</v>
      </c>
      <c r="S78" s="143">
        <f t="shared" si="254"/>
        <v>46257</v>
      </c>
      <c r="T78" s="135">
        <f t="shared" ref="T78" si="255">COUNTIF(M79:S79,"★")</f>
        <v>0</v>
      </c>
      <c r="U78" s="135"/>
      <c r="V78" s="135" t="str">
        <f>TEXT(M78,"YYYY-MM")</f>
        <v>2026-08</v>
      </c>
      <c r="W78" s="140" cm="1">
        <f t="array" ref="W78">SUMPRODUCT((M78:S78&gt;=$N$8)*(M78:S78 &lt;= $N$9)*(TEXT(M78:S78,"yyyy-mm")=V78)*(M79:S79 = "●"))</f>
        <v>0</v>
      </c>
      <c r="X78" s="140" cm="1">
        <f t="array" ref="X78">SUMPRODUCT((R78:S78&gt;=$N$8)*(R78:S78 &lt;= $N$9)*(TEXT(R78:S78,"yyyy-mm")=V78)*(R79:S79 = "▲"))</f>
        <v>0</v>
      </c>
      <c r="Y78" s="140" cm="1">
        <f t="array" ref="Y78">SUMPRODUCT((M78:S78&gt;=$N$8)*(M78:S78 &lt;= $N$9)*(TEXT(M78:S78,"yyyy-mm")=V78)*(M79:S79 = "★"))</f>
        <v>0</v>
      </c>
      <c r="Z78" s="135"/>
      <c r="AA78" s="135"/>
      <c r="AB78" s="132">
        <v>64</v>
      </c>
      <c r="AC78" s="141">
        <f>AI76+1</f>
        <v>46398</v>
      </c>
      <c r="AD78" s="141">
        <f t="shared" ref="AD78:AI78" si="256">AC78+1</f>
        <v>46399</v>
      </c>
      <c r="AE78" s="141">
        <f t="shared" si="256"/>
        <v>46400</v>
      </c>
      <c r="AF78" s="141">
        <f t="shared" si="256"/>
        <v>46401</v>
      </c>
      <c r="AG78" s="141">
        <f t="shared" si="256"/>
        <v>46402</v>
      </c>
      <c r="AH78" s="142">
        <f t="shared" si="256"/>
        <v>46403</v>
      </c>
      <c r="AI78" s="143">
        <f t="shared" si="256"/>
        <v>46404</v>
      </c>
      <c r="AJ78" s="68">
        <f t="shared" ref="AJ78" si="257">COUNTIF(AC79:AI79,"★")</f>
        <v>0</v>
      </c>
      <c r="AK78" s="68"/>
      <c r="AL78" s="68" t="str">
        <f>TEXT(AC78,"YYYY-MM")</f>
        <v>2027-01</v>
      </c>
      <c r="AM78" s="69" cm="1">
        <f t="array" ref="AM78">SUMPRODUCT((AC78:AI78&gt;=$N$8)*(AC78:AI78 &lt;= $N$9)*(TEXT(AC78:AI78,"yyyy-mm")=AL78)*(AC79:AI79 = "●"))</f>
        <v>0</v>
      </c>
      <c r="AN78" s="69" cm="1">
        <f t="array" ref="AN78">SUMPRODUCT((AH78:AI78&gt;=$N$8)*(AH78:AI78 &lt;= $N$9)*(TEXT(AH78:AI78,"yyyy-mm")=AL78)*(AH79:AI79 = "▲"))</f>
        <v>0</v>
      </c>
      <c r="AO78" s="69" cm="1">
        <f t="array" ref="AO78">SUMPRODUCT((AC78:AI78&gt;=$N$8)*(AC78:AI78 &lt;= $N$9)*(TEXT(AC78:AI78,"yyyy-mm")=AL78)*(AC79:AI79 = "★"))</f>
        <v>0</v>
      </c>
      <c r="AP78" s="68"/>
      <c r="AQ78" s="19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3"/>
    </row>
    <row r="79" spans="10:55" s="8" customFormat="1" ht="19.5" customHeight="1" thickBot="1" x14ac:dyDescent="0.5">
      <c r="J79" s="86"/>
      <c r="K79" s="135" t="str">
        <f t="shared" ref="K79" si="258">IF(U79&gt;=0.285,"OK","NG")</f>
        <v>NG</v>
      </c>
      <c r="L79" s="136"/>
      <c r="M79" s="144"/>
      <c r="N79" s="144"/>
      <c r="O79" s="144"/>
      <c r="P79" s="144"/>
      <c r="Q79" s="144"/>
      <c r="R79" s="145"/>
      <c r="S79" s="146"/>
      <c r="T79" s="135">
        <f t="shared" ref="T79" si="259">COUNTIF(M79:S79,"●")</f>
        <v>0</v>
      </c>
      <c r="U79" s="147">
        <f t="shared" ref="U79" si="260">IF(COUNTA(M79:S79)=0,-1,IF(OR(COUNTIF(M79:S79,"▲")&gt;6,AND(M78&lt;$N$9,$N$9&lt;S78)),0.285,IF(T78+T79=0,0,T79/(T79+T78))))</f>
        <v>-1</v>
      </c>
      <c r="V79" s="135" t="str">
        <f>TEXT(S78,"YYYY-MM")</f>
        <v>2026-08</v>
      </c>
      <c r="W79" s="140" cm="1">
        <f t="array" ref="W79">IF(V79=V78,0,SUMPRODUCT((M78:S78&gt;=$N$8)*(M78:S78 &lt;= $N$9)*(TEXT(M78:S78,"yyyy-mm")=V79)*(M79:S79 = "●")))</f>
        <v>0</v>
      </c>
      <c r="X79" s="140" cm="1">
        <f t="array" ref="X79">IF(V79=V78,0,SUMPRODUCT((M78:S78&gt;=$N$8)*(M78:S78 &lt;= $N$9)*(TEXT(M78:S78,"yyyy-mm")=V79)*(M79:S79 = "▲")))</f>
        <v>0</v>
      </c>
      <c r="Y79" s="140" cm="1">
        <f t="array" ref="Y79">IF(V79=V78,0,SUMPRODUCT((M78:S78&gt;=$N$8)*(M78:S78 &lt;= $N$9)*(TEXT(M78:S78,"yyyy-mm")=V79)*(M79:S79 = "★")))</f>
        <v>0</v>
      </c>
      <c r="Z79" s="135"/>
      <c r="AA79" s="135" t="str">
        <f t="shared" ref="AA79" si="261">IF(AK79&gt;=0.285,"OK","NG")</f>
        <v>NG</v>
      </c>
      <c r="AB79" s="136"/>
      <c r="AC79" s="144"/>
      <c r="AD79" s="144"/>
      <c r="AE79" s="144"/>
      <c r="AF79" s="144"/>
      <c r="AG79" s="144"/>
      <c r="AH79" s="145"/>
      <c r="AI79" s="146"/>
      <c r="AJ79" s="68">
        <f t="shared" ref="AJ79" si="262">COUNTIF(AC79:AI79,"●")</f>
        <v>0</v>
      </c>
      <c r="AK79" s="70">
        <f t="shared" ref="AK79" si="263">IF(COUNTA(AC79:AI79)=0,-1,IF(OR(COUNTIF(AC79:AI79,"▲")&gt;6,AND(AC78&lt;$N$9,$N$9&lt;AI78)),0.285,IF(AJ78+AJ79=0,0,AJ79/(AJ79+AJ78))))</f>
        <v>-1</v>
      </c>
      <c r="AL79" s="68" t="str">
        <f>TEXT(AI78,"YYYY-MM")</f>
        <v>2027-01</v>
      </c>
      <c r="AM79" s="69" cm="1">
        <f t="array" ref="AM79">IF(AL79=AL78,0,SUMPRODUCT((AC78:AI78&gt;=$N$8)*(AC78:AI78 &lt;= $N$9)*(TEXT(AC78:AI78,"yyyy-mm")=AL79)*(AC79:AI79 = "●")))</f>
        <v>0</v>
      </c>
      <c r="AN79" s="69" cm="1">
        <f t="array" ref="AN79">IF(AL79=AL78,0,SUMPRODUCT((AC78:AI78&gt;=$N$8)*(AC78:AI78 &lt;= $N$9)*(TEXT(AC78:AI78,"yyyy-mm")=AL79)*(AC79:AI79 = "▲")))</f>
        <v>0</v>
      </c>
      <c r="AO79" s="69" cm="1">
        <f t="array" ref="AO79">IF(AL79=AL78,0,SUMPRODUCT((AC78:AI78&gt;=$N$8)*(AC78:AI78 &lt;= $N$9)*(TEXT(AC78:AI78,"yyyy-mm")=AL79)*(AC79:AI79 = "★")))</f>
        <v>0</v>
      </c>
      <c r="AP79" s="68"/>
      <c r="AQ79" s="19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3"/>
    </row>
    <row r="80" spans="10:55" s="8" customFormat="1" ht="19.5" customHeight="1" x14ac:dyDescent="0.45">
      <c r="J80" s="86"/>
      <c r="K80" s="135"/>
      <c r="L80" s="132">
        <v>44</v>
      </c>
      <c r="M80" s="141">
        <f>S78+1</f>
        <v>46258</v>
      </c>
      <c r="N80" s="141">
        <f t="shared" ref="N80:S80" si="264">M80+1</f>
        <v>46259</v>
      </c>
      <c r="O80" s="141">
        <f t="shared" si="264"/>
        <v>46260</v>
      </c>
      <c r="P80" s="141">
        <f t="shared" si="264"/>
        <v>46261</v>
      </c>
      <c r="Q80" s="141">
        <f t="shared" si="264"/>
        <v>46262</v>
      </c>
      <c r="R80" s="142">
        <f t="shared" si="264"/>
        <v>46263</v>
      </c>
      <c r="S80" s="143">
        <f t="shared" si="264"/>
        <v>46264</v>
      </c>
      <c r="T80" s="135">
        <f t="shared" ref="T80" si="265">COUNTIF(M81:S81,"★")</f>
        <v>0</v>
      </c>
      <c r="U80" s="135"/>
      <c r="V80" s="135" t="str">
        <f>TEXT(M80,"YYYY-MM")</f>
        <v>2026-08</v>
      </c>
      <c r="W80" s="140" cm="1">
        <f t="array" ref="W80">SUMPRODUCT((M80:S80&gt;=$N$8)*(M80:S80 &lt;= $N$9)*(TEXT(M80:S80,"yyyy-mm")=V80)*(M81:S81 = "●"))</f>
        <v>0</v>
      </c>
      <c r="X80" s="140" cm="1">
        <f t="array" ref="X80">SUMPRODUCT((R80:S80&gt;=$N$8)*(R80:S80 &lt;= $N$9)*(TEXT(R80:S80,"yyyy-mm")=V80)*(R81:S81 = "▲"))</f>
        <v>0</v>
      </c>
      <c r="Y80" s="140" cm="1">
        <f t="array" ref="Y80">SUMPRODUCT((M80:S80&gt;=$N$8)*(M80:S80 &lt;= $N$9)*(TEXT(M80:S80,"yyyy-mm")=V80)*(M81:S81 = "★"))</f>
        <v>0</v>
      </c>
      <c r="Z80" s="135"/>
      <c r="AA80" s="135"/>
      <c r="AB80" s="132">
        <v>65</v>
      </c>
      <c r="AC80" s="141">
        <f>AI78+1</f>
        <v>46405</v>
      </c>
      <c r="AD80" s="141">
        <f t="shared" ref="AD80:AI80" si="266">AC80+1</f>
        <v>46406</v>
      </c>
      <c r="AE80" s="141">
        <f t="shared" si="266"/>
        <v>46407</v>
      </c>
      <c r="AF80" s="141">
        <f t="shared" si="266"/>
        <v>46408</v>
      </c>
      <c r="AG80" s="141">
        <f t="shared" si="266"/>
        <v>46409</v>
      </c>
      <c r="AH80" s="142">
        <f t="shared" si="266"/>
        <v>46410</v>
      </c>
      <c r="AI80" s="143">
        <f t="shared" si="266"/>
        <v>46411</v>
      </c>
      <c r="AJ80" s="68">
        <f t="shared" ref="AJ80" si="267">COUNTIF(AC81:AI81,"★")</f>
        <v>0</v>
      </c>
      <c r="AK80" s="68"/>
      <c r="AL80" s="68" t="str">
        <f>TEXT(AC80,"YYYY-MM")</f>
        <v>2027-01</v>
      </c>
      <c r="AM80" s="69" cm="1">
        <f t="array" ref="AM80">SUMPRODUCT((AC80:AI80&gt;=$N$8)*(AC80:AI80 &lt;= $N$9)*(TEXT(AC80:AI80,"yyyy-mm")=AL80)*(AC81:AI81 = "●"))</f>
        <v>0</v>
      </c>
      <c r="AN80" s="69" cm="1">
        <f t="array" ref="AN80">SUMPRODUCT((AH80:AI80&gt;=$N$8)*(AH80:AI80 &lt;= $N$9)*(TEXT(AH80:AI80,"yyyy-mm")=AL80)*(AH81:AI81 = "▲"))</f>
        <v>0</v>
      </c>
      <c r="AO80" s="69" cm="1">
        <f t="array" ref="AO80">SUMPRODUCT((AC80:AI80&gt;=$N$8)*(AC80:AI80 &lt;= $N$9)*(TEXT(AC80:AI80,"yyyy-mm")=AL80)*(AC81:AI81 = "★"))</f>
        <v>0</v>
      </c>
      <c r="AP80" s="68"/>
      <c r="AQ80" s="19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3"/>
    </row>
    <row r="81" spans="10:55" s="8" customFormat="1" ht="19.5" customHeight="1" thickBot="1" x14ac:dyDescent="0.5">
      <c r="J81" s="86"/>
      <c r="K81" s="135" t="str">
        <f t="shared" ref="K81" si="268">IF(U81&gt;=0.285,"OK","NG")</f>
        <v>NG</v>
      </c>
      <c r="L81" s="136"/>
      <c r="M81" s="144"/>
      <c r="N81" s="144"/>
      <c r="O81" s="144"/>
      <c r="P81" s="144"/>
      <c r="Q81" s="144"/>
      <c r="R81" s="145"/>
      <c r="S81" s="146"/>
      <c r="T81" s="135">
        <f t="shared" ref="T81" si="269">COUNTIF(M81:S81,"●")</f>
        <v>0</v>
      </c>
      <c r="U81" s="147">
        <f t="shared" ref="U81" si="270">IF(COUNTA(M81:S81)=0,-1,IF(OR(COUNTIF(M81:S81,"▲")&gt;6,AND(M80&lt;$N$9,$N$9&lt;S80)),0.285,IF(T80+T81=0,0,T81/(T81+T80))))</f>
        <v>-1</v>
      </c>
      <c r="V81" s="135" t="str">
        <f>TEXT(S80,"YYYY-MM")</f>
        <v>2026-08</v>
      </c>
      <c r="W81" s="140" cm="1">
        <f t="array" ref="W81">IF(V81=V80,0,SUMPRODUCT((M80:S80&gt;=$N$8)*(M80:S80 &lt;= $N$9)*(TEXT(M80:S80,"yyyy-mm")=V81)*(M81:S81 = "●")))</f>
        <v>0</v>
      </c>
      <c r="X81" s="140" cm="1">
        <f t="array" ref="X81">IF(V81=V80,0,SUMPRODUCT((M80:S80&gt;=$N$8)*(M80:S80 &lt;= $N$9)*(TEXT(M80:S80,"yyyy-mm")=V81)*(M81:S81 = "▲")))</f>
        <v>0</v>
      </c>
      <c r="Y81" s="140" cm="1">
        <f t="array" ref="Y81">IF(V81=V80,0,SUMPRODUCT((M80:S80&gt;=$N$8)*(M80:S80 &lt;= $N$9)*(TEXT(M80:S80,"yyyy-mm")=V81)*(M81:S81 = "★")))</f>
        <v>0</v>
      </c>
      <c r="Z81" s="135"/>
      <c r="AA81" s="135" t="str">
        <f t="shared" ref="AA81" si="271">IF(AK81&gt;=0.285,"OK","NG")</f>
        <v>NG</v>
      </c>
      <c r="AB81" s="136"/>
      <c r="AC81" s="144"/>
      <c r="AD81" s="144"/>
      <c r="AE81" s="144"/>
      <c r="AF81" s="144"/>
      <c r="AG81" s="144"/>
      <c r="AH81" s="145"/>
      <c r="AI81" s="146"/>
      <c r="AJ81" s="68">
        <f t="shared" ref="AJ81" si="272">COUNTIF(AC81:AI81,"●")</f>
        <v>0</v>
      </c>
      <c r="AK81" s="70">
        <f t="shared" ref="AK81" si="273">IF(COUNTA(AC81:AI81)=0,-1,IF(OR(COUNTIF(AC81:AI81,"▲")&gt;6,AND(AC80&lt;$N$9,$N$9&lt;AI80)),0.285,IF(AJ80+AJ81=0,0,AJ81/(AJ81+AJ80))))</f>
        <v>-1</v>
      </c>
      <c r="AL81" s="68" t="str">
        <f>TEXT(AI80,"YYYY-MM")</f>
        <v>2027-01</v>
      </c>
      <c r="AM81" s="69" cm="1">
        <f t="array" ref="AM81">IF(AL81=AL80,0,SUMPRODUCT((AC80:AI80&gt;=$N$8)*(AC80:AI80 &lt;= $N$9)*(TEXT(AC80:AI80,"yyyy-mm")=AL81)*(AC81:AI81 = "●")))</f>
        <v>0</v>
      </c>
      <c r="AN81" s="69" cm="1">
        <f t="array" ref="AN81">IF(AL81=AL80,0,SUMPRODUCT((AC80:AI80&gt;=$N$8)*(AC80:AI80 &lt;= $N$9)*(TEXT(AC80:AI80,"yyyy-mm")=AL81)*(AC81:AI81 = "▲")))</f>
        <v>0</v>
      </c>
      <c r="AO81" s="69" cm="1">
        <f t="array" ref="AO81">IF(AL81=AL80,0,SUMPRODUCT((AC80:AI80&gt;=$N$8)*(AC80:AI80 &lt;= $N$9)*(TEXT(AC80:AI80,"yyyy-mm")=AL81)*(AC81:AI81 = "★")))</f>
        <v>0</v>
      </c>
      <c r="AP81" s="68"/>
      <c r="AQ81" s="19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3"/>
    </row>
    <row r="82" spans="10:55" s="8" customFormat="1" ht="19.5" customHeight="1" x14ac:dyDescent="0.45">
      <c r="J82" s="86"/>
      <c r="K82" s="135"/>
      <c r="L82" s="132">
        <v>45</v>
      </c>
      <c r="M82" s="141">
        <f>S80+1</f>
        <v>46265</v>
      </c>
      <c r="N82" s="141">
        <f t="shared" ref="N82:S82" si="274">M82+1</f>
        <v>46266</v>
      </c>
      <c r="O82" s="141">
        <f t="shared" si="274"/>
        <v>46267</v>
      </c>
      <c r="P82" s="141">
        <f t="shared" si="274"/>
        <v>46268</v>
      </c>
      <c r="Q82" s="141">
        <f t="shared" si="274"/>
        <v>46269</v>
      </c>
      <c r="R82" s="142">
        <f t="shared" si="274"/>
        <v>46270</v>
      </c>
      <c r="S82" s="143">
        <f t="shared" si="274"/>
        <v>46271</v>
      </c>
      <c r="T82" s="135">
        <f t="shared" ref="T82" si="275">COUNTIF(M83:S83,"★")</f>
        <v>0</v>
      </c>
      <c r="U82" s="135"/>
      <c r="V82" s="135" t="str">
        <f>TEXT(M82,"YYYY-MM")</f>
        <v>2026-08</v>
      </c>
      <c r="W82" s="140" cm="1">
        <f t="array" ref="W82">SUMPRODUCT((M82:S82&gt;=$N$8)*(M82:S82 &lt;= $N$9)*(TEXT(M82:S82,"yyyy-mm")=V82)*(M83:S83 = "●"))</f>
        <v>0</v>
      </c>
      <c r="X82" s="140" cm="1">
        <f t="array" ref="X82">SUMPRODUCT((R82:S82&gt;=$N$8)*(R82:S82 &lt;= $N$9)*(TEXT(R82:S82,"yyyy-mm")=V82)*(R83:S83 = "▲"))</f>
        <v>0</v>
      </c>
      <c r="Y82" s="140" cm="1">
        <f t="array" ref="Y82">SUMPRODUCT((M82:S82&gt;=$N$8)*(M82:S82 &lt;= $N$9)*(TEXT(M82:S82,"yyyy-mm")=V82)*(M83:S83 = "★"))</f>
        <v>0</v>
      </c>
      <c r="Z82" s="135"/>
      <c r="AA82" s="135"/>
      <c r="AB82" s="132">
        <v>66</v>
      </c>
      <c r="AC82" s="141">
        <f>AI80+1</f>
        <v>46412</v>
      </c>
      <c r="AD82" s="141">
        <f t="shared" ref="AD82:AI82" si="276">AC82+1</f>
        <v>46413</v>
      </c>
      <c r="AE82" s="141">
        <f t="shared" si="276"/>
        <v>46414</v>
      </c>
      <c r="AF82" s="141">
        <f t="shared" si="276"/>
        <v>46415</v>
      </c>
      <c r="AG82" s="141">
        <f t="shared" si="276"/>
        <v>46416</v>
      </c>
      <c r="AH82" s="142">
        <f t="shared" si="276"/>
        <v>46417</v>
      </c>
      <c r="AI82" s="143">
        <f t="shared" si="276"/>
        <v>46418</v>
      </c>
      <c r="AJ82" s="68">
        <f t="shared" ref="AJ82" si="277">COUNTIF(AC83:AI83,"★")</f>
        <v>0</v>
      </c>
      <c r="AK82" s="68"/>
      <c r="AL82" s="68" t="str">
        <f>TEXT(AC82,"YYYY-MM")</f>
        <v>2027-01</v>
      </c>
      <c r="AM82" s="69" cm="1">
        <f t="array" ref="AM82">SUMPRODUCT((AC82:AI82&gt;=$N$8)*(AC82:AI82 &lt;= $N$9)*(TEXT(AC82:AI82,"yyyy-mm")=AL82)*(AC83:AI83 = "●"))</f>
        <v>0</v>
      </c>
      <c r="AN82" s="69" cm="1">
        <f t="array" ref="AN82">SUMPRODUCT((AH82:AI82&gt;=$N$8)*(AH82:AI82 &lt;= $N$9)*(TEXT(AH82:AI82,"yyyy-mm")=AL82)*(AH83:AI83 = "▲"))</f>
        <v>0</v>
      </c>
      <c r="AO82" s="69" cm="1">
        <f t="array" ref="AO82">SUMPRODUCT((AC82:AI82&gt;=$N$8)*(AC82:AI82 &lt;= $N$9)*(TEXT(AC82:AI82,"yyyy-mm")=AL82)*(AC83:AI83 = "★"))</f>
        <v>0</v>
      </c>
      <c r="AP82" s="68"/>
      <c r="AQ82" s="19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3"/>
    </row>
    <row r="83" spans="10:55" s="8" customFormat="1" ht="19.5" customHeight="1" thickBot="1" x14ac:dyDescent="0.5">
      <c r="J83" s="86"/>
      <c r="K83" s="135" t="str">
        <f t="shared" ref="K83" si="278">IF(U83&gt;=0.285,"OK","NG")</f>
        <v>NG</v>
      </c>
      <c r="L83" s="136"/>
      <c r="M83" s="144"/>
      <c r="N83" s="144"/>
      <c r="O83" s="144"/>
      <c r="P83" s="144"/>
      <c r="Q83" s="144"/>
      <c r="R83" s="145"/>
      <c r="S83" s="146"/>
      <c r="T83" s="135">
        <f t="shared" ref="T83" si="279">COUNTIF(M83:S83,"●")</f>
        <v>0</v>
      </c>
      <c r="U83" s="147">
        <f t="shared" ref="U83" si="280">IF(COUNTA(M83:S83)=0,-1,IF(OR(COUNTIF(M83:S83,"▲")&gt;6,AND(M82&lt;$N$9,$N$9&lt;S82)),0.285,IF(T82+T83=0,0,T83/(T83+T82))))</f>
        <v>-1</v>
      </c>
      <c r="V83" s="135" t="str">
        <f>TEXT(S82,"YYYY-MM")</f>
        <v>2026-09</v>
      </c>
      <c r="W83" s="140" cm="1">
        <f t="array" ref="W83">IF(V83=V82,0,SUMPRODUCT((M82:S82&gt;=$N$8)*(M82:S82 &lt;= $N$9)*(TEXT(M82:S82,"yyyy-mm")=V83)*(M83:S83 = "●")))</f>
        <v>0</v>
      </c>
      <c r="X83" s="140" cm="1">
        <f t="array" ref="X83">IF(V83=V82,0,SUMPRODUCT((M82:S82&gt;=$N$8)*(M82:S82 &lt;= $N$9)*(TEXT(M82:S82,"yyyy-mm")=V83)*(M83:S83 = "▲")))</f>
        <v>0</v>
      </c>
      <c r="Y83" s="140" cm="1">
        <f t="array" ref="Y83">IF(V83=V82,0,SUMPRODUCT((M82:S82&gt;=$N$8)*(M82:S82 &lt;= $N$9)*(TEXT(M82:S82,"yyyy-mm")=V83)*(M83:S83 = "★")))</f>
        <v>0</v>
      </c>
      <c r="Z83" s="135"/>
      <c r="AA83" s="135" t="str">
        <f t="shared" ref="AA83" si="281">IF(AK83&gt;=0.285,"OK","NG")</f>
        <v>NG</v>
      </c>
      <c r="AB83" s="136"/>
      <c r="AC83" s="144"/>
      <c r="AD83" s="144"/>
      <c r="AE83" s="144"/>
      <c r="AF83" s="144"/>
      <c r="AG83" s="144"/>
      <c r="AH83" s="145"/>
      <c r="AI83" s="146"/>
      <c r="AJ83" s="68">
        <f t="shared" ref="AJ83" si="282">COUNTIF(AC83:AI83,"●")</f>
        <v>0</v>
      </c>
      <c r="AK83" s="70">
        <f t="shared" ref="AK83" si="283">IF(COUNTA(AC83:AI83)=0,-1,IF(OR(COUNTIF(AC83:AI83,"▲")&gt;6,AND(AC82&lt;$N$9,$N$9&lt;AI82)),0.285,IF(AJ82+AJ83=0,0,AJ83/(AJ83+AJ82))))</f>
        <v>-1</v>
      </c>
      <c r="AL83" s="68" t="str">
        <f>TEXT(AI82,"YYYY-MM")</f>
        <v>2027-01</v>
      </c>
      <c r="AM83" s="69" cm="1">
        <f t="array" ref="AM83">IF(AL83=AL82,0,SUMPRODUCT((AC82:AI82&gt;=$N$8)*(AC82:AI82 &lt;= $N$9)*(TEXT(AC82:AI82,"yyyy-mm")=AL83)*(AC83:AI83 = "●")))</f>
        <v>0</v>
      </c>
      <c r="AN83" s="69" cm="1">
        <f t="array" ref="AN83">IF(AL83=AL82,0,SUMPRODUCT((AC82:AI82&gt;=$N$8)*(AC82:AI82 &lt;= $N$9)*(TEXT(AC82:AI82,"yyyy-mm")=AL83)*(AC83:AI83 = "▲")))</f>
        <v>0</v>
      </c>
      <c r="AO83" s="69" cm="1">
        <f t="array" ref="AO83">IF(AL83=AL82,0,SUMPRODUCT((AC82:AI82&gt;=$N$8)*(AC82:AI82 &lt;= $N$9)*(TEXT(AC82:AI82,"yyyy-mm")=AL83)*(AC83:AI83 = "★")))</f>
        <v>0</v>
      </c>
      <c r="AP83" s="68"/>
      <c r="AQ83" s="19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3"/>
    </row>
    <row r="84" spans="10:55" s="8" customFormat="1" ht="19.5" customHeight="1" x14ac:dyDescent="0.45">
      <c r="J84" s="86"/>
      <c r="K84" s="135"/>
      <c r="L84" s="132">
        <v>46</v>
      </c>
      <c r="M84" s="141">
        <f>S82+1</f>
        <v>46272</v>
      </c>
      <c r="N84" s="141">
        <f t="shared" ref="N84:S84" si="284">M84+1</f>
        <v>46273</v>
      </c>
      <c r="O84" s="141">
        <f t="shared" si="284"/>
        <v>46274</v>
      </c>
      <c r="P84" s="141">
        <f t="shared" si="284"/>
        <v>46275</v>
      </c>
      <c r="Q84" s="141">
        <f t="shared" si="284"/>
        <v>46276</v>
      </c>
      <c r="R84" s="142">
        <f t="shared" si="284"/>
        <v>46277</v>
      </c>
      <c r="S84" s="143">
        <f t="shared" si="284"/>
        <v>46278</v>
      </c>
      <c r="T84" s="135">
        <f t="shared" ref="T84" si="285">COUNTIF(M85:S85,"★")</f>
        <v>0</v>
      </c>
      <c r="U84" s="135"/>
      <c r="V84" s="135" t="str">
        <f>TEXT(M84,"YYYY-MM")</f>
        <v>2026-09</v>
      </c>
      <c r="W84" s="140" cm="1">
        <f t="array" ref="W84">SUMPRODUCT((M84:S84&gt;=$N$8)*(M84:S84 &lt;= $N$9)*(TEXT(M84:S84,"yyyy-mm")=V84)*(M85:S85 = "●"))</f>
        <v>0</v>
      </c>
      <c r="X84" s="140" cm="1">
        <f t="array" ref="X84">SUMPRODUCT((R84:S84&gt;=$N$8)*(R84:S84 &lt;= $N$9)*(TEXT(R84:S84,"yyyy-mm")=V84)*(R85:S85 = "▲"))</f>
        <v>0</v>
      </c>
      <c r="Y84" s="140" cm="1">
        <f t="array" ref="Y84">SUMPRODUCT((M84:S84&gt;=$N$8)*(M84:S84 &lt;= $N$9)*(TEXT(M84:S84,"yyyy-mm")=V84)*(M85:S85 = "★"))</f>
        <v>0</v>
      </c>
      <c r="Z84" s="135"/>
      <c r="AA84" s="135"/>
      <c r="AB84" s="132">
        <v>67</v>
      </c>
      <c r="AC84" s="141">
        <f>AI82+1</f>
        <v>46419</v>
      </c>
      <c r="AD84" s="141">
        <f t="shared" ref="AD84:AI84" si="286">AC84+1</f>
        <v>46420</v>
      </c>
      <c r="AE84" s="141">
        <f t="shared" si="286"/>
        <v>46421</v>
      </c>
      <c r="AF84" s="141">
        <f t="shared" si="286"/>
        <v>46422</v>
      </c>
      <c r="AG84" s="141">
        <f t="shared" si="286"/>
        <v>46423</v>
      </c>
      <c r="AH84" s="142">
        <f t="shared" si="286"/>
        <v>46424</v>
      </c>
      <c r="AI84" s="143">
        <f t="shared" si="286"/>
        <v>46425</v>
      </c>
      <c r="AJ84" s="68">
        <f t="shared" ref="AJ84" si="287">COUNTIF(AC85:AI85,"★")</f>
        <v>0</v>
      </c>
      <c r="AK84" s="68"/>
      <c r="AL84" s="68" t="str">
        <f>TEXT(AC84,"YYYY-MM")</f>
        <v>2027-02</v>
      </c>
      <c r="AM84" s="69" cm="1">
        <f t="array" ref="AM84">SUMPRODUCT((AC84:AI84&gt;=$N$8)*(AC84:AI84 &lt;= $N$9)*(TEXT(AC84:AI84,"yyyy-mm")=AL84)*(AC85:AI85 = "●"))</f>
        <v>0</v>
      </c>
      <c r="AN84" s="69" cm="1">
        <f t="array" ref="AN84">SUMPRODUCT((AH84:AI84&gt;=$N$8)*(AH84:AI84 &lt;= $N$9)*(TEXT(AH84:AI84,"yyyy-mm")=AL84)*(AH85:AI85 = "▲"))</f>
        <v>0</v>
      </c>
      <c r="AO84" s="69" cm="1">
        <f t="array" ref="AO84">SUMPRODUCT((AC84:AI84&gt;=$N$8)*(AC84:AI84 &lt;= $N$9)*(TEXT(AC84:AI84,"yyyy-mm")=AL84)*(AC85:AI85 = "★"))</f>
        <v>0</v>
      </c>
      <c r="AP84" s="68"/>
      <c r="AQ84" s="19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3"/>
    </row>
    <row r="85" spans="10:55" s="8" customFormat="1" ht="19.5" customHeight="1" thickBot="1" x14ac:dyDescent="0.5">
      <c r="J85" s="86"/>
      <c r="K85" s="135" t="str">
        <f t="shared" ref="K85" si="288">IF(U85&gt;=0.285,"OK","NG")</f>
        <v>NG</v>
      </c>
      <c r="L85" s="136"/>
      <c r="M85" s="144"/>
      <c r="N85" s="144"/>
      <c r="O85" s="144"/>
      <c r="P85" s="144"/>
      <c r="Q85" s="144"/>
      <c r="R85" s="145"/>
      <c r="S85" s="146"/>
      <c r="T85" s="135">
        <f t="shared" ref="T85" si="289">COUNTIF(M85:S85,"●")</f>
        <v>0</v>
      </c>
      <c r="U85" s="147">
        <f t="shared" ref="U85" si="290">IF(COUNTA(M85:S85)=0,-1,IF(OR(COUNTIF(M85:S85,"▲")&gt;6,AND(M84&lt;$N$9,$N$9&lt;S84)),0.285,IF(T84+T85=0,0,T85/(T85+T84))))</f>
        <v>-1</v>
      </c>
      <c r="V85" s="135" t="str">
        <f>TEXT(S84,"YYYY-MM")</f>
        <v>2026-09</v>
      </c>
      <c r="W85" s="140" cm="1">
        <f t="array" ref="W85">IF(V85=V84,0,SUMPRODUCT((M84:S84&gt;=$N$8)*(M84:S84 &lt;= $N$9)*(TEXT(M84:S84,"yyyy-mm")=V85)*(M85:S85 = "●")))</f>
        <v>0</v>
      </c>
      <c r="X85" s="140" cm="1">
        <f t="array" ref="X85">IF(V85=V84,0,SUMPRODUCT((M84:S84&gt;=$N$8)*(M84:S84 &lt;= $N$9)*(TEXT(M84:S84,"yyyy-mm")=V85)*(M85:S85 = "▲")))</f>
        <v>0</v>
      </c>
      <c r="Y85" s="140" cm="1">
        <f t="array" ref="Y85">IF(V85=V84,0,SUMPRODUCT((M84:S84&gt;=$N$8)*(M84:S84 &lt;= $N$9)*(TEXT(M84:S84,"yyyy-mm")=V85)*(M85:S85 = "★")))</f>
        <v>0</v>
      </c>
      <c r="Z85" s="135"/>
      <c r="AA85" s="135" t="str">
        <f t="shared" ref="AA85" si="291">IF(AK85&gt;=0.285,"OK","NG")</f>
        <v>NG</v>
      </c>
      <c r="AB85" s="136"/>
      <c r="AC85" s="144"/>
      <c r="AD85" s="144"/>
      <c r="AE85" s="144"/>
      <c r="AF85" s="144"/>
      <c r="AG85" s="144"/>
      <c r="AH85" s="145"/>
      <c r="AI85" s="146"/>
      <c r="AJ85" s="68">
        <f t="shared" ref="AJ85" si="292">COUNTIF(AC85:AI85,"●")</f>
        <v>0</v>
      </c>
      <c r="AK85" s="70">
        <f t="shared" ref="AK85" si="293">IF(COUNTA(AC85:AI85)=0,-1,IF(OR(COUNTIF(AC85:AI85,"▲")&gt;6,AND(AC84&lt;$N$9,$N$9&lt;AI84)),0.285,IF(AJ84+AJ85=0,0,AJ85/(AJ85+AJ84))))</f>
        <v>-1</v>
      </c>
      <c r="AL85" s="68" t="str">
        <f>TEXT(AI84,"YYYY-MM")</f>
        <v>2027-02</v>
      </c>
      <c r="AM85" s="69" cm="1">
        <f t="array" ref="AM85">IF(AL85=AL84,0,SUMPRODUCT((AC84:AI84&gt;=$N$8)*(AC84:AI84 &lt;= $N$9)*(TEXT(AC84:AI84,"yyyy-mm")=AL85)*(AC85:AI85 = "●")))</f>
        <v>0</v>
      </c>
      <c r="AN85" s="69" cm="1">
        <f t="array" ref="AN85">IF(AL85=AL84,0,SUMPRODUCT((AC84:AI84&gt;=$N$8)*(AC84:AI84 &lt;= $N$9)*(TEXT(AC84:AI84,"yyyy-mm")=AL85)*(AC85:AI85 = "▲")))</f>
        <v>0</v>
      </c>
      <c r="AO85" s="69" cm="1">
        <f t="array" ref="AO85">IF(AL85=AL84,0,SUMPRODUCT((AC84:AI84&gt;=$N$8)*(AC84:AI84 &lt;= $N$9)*(TEXT(AC84:AI84,"yyyy-mm")=AL85)*(AC85:AI85 = "★")))</f>
        <v>0</v>
      </c>
      <c r="AP85" s="68"/>
      <c r="AQ85" s="19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3"/>
    </row>
    <row r="86" spans="10:55" s="8" customFormat="1" ht="19.5" customHeight="1" x14ac:dyDescent="0.45">
      <c r="J86" s="86"/>
      <c r="K86" s="135"/>
      <c r="L86" s="132">
        <v>47</v>
      </c>
      <c r="M86" s="141">
        <f>S84+1</f>
        <v>46279</v>
      </c>
      <c r="N86" s="141">
        <f t="shared" ref="N86:S86" si="294">M86+1</f>
        <v>46280</v>
      </c>
      <c r="O86" s="141">
        <f t="shared" si="294"/>
        <v>46281</v>
      </c>
      <c r="P86" s="141">
        <f t="shared" si="294"/>
        <v>46282</v>
      </c>
      <c r="Q86" s="141">
        <f t="shared" si="294"/>
        <v>46283</v>
      </c>
      <c r="R86" s="142">
        <f t="shared" si="294"/>
        <v>46284</v>
      </c>
      <c r="S86" s="143">
        <f t="shared" si="294"/>
        <v>46285</v>
      </c>
      <c r="T86" s="135">
        <f t="shared" ref="T86" si="295">COUNTIF(M87:S87,"★")</f>
        <v>0</v>
      </c>
      <c r="U86" s="135"/>
      <c r="V86" s="135" t="str">
        <f>TEXT(M86,"YYYY-MM")</f>
        <v>2026-09</v>
      </c>
      <c r="W86" s="140" cm="1">
        <f t="array" ref="W86">SUMPRODUCT((M86:S86&gt;=$N$8)*(M86:S86 &lt;= $N$9)*(TEXT(M86:S86,"yyyy-mm")=V86)*(M87:S87 = "●"))</f>
        <v>0</v>
      </c>
      <c r="X86" s="140" cm="1">
        <f t="array" ref="X86">SUMPRODUCT((R86:S86&gt;=$N$8)*(R86:S86 &lt;= $N$9)*(TEXT(R86:S86,"yyyy-mm")=V86)*(R87:S87 = "▲"))</f>
        <v>0</v>
      </c>
      <c r="Y86" s="140" cm="1">
        <f t="array" ref="Y86">SUMPRODUCT((M86:S86&gt;=$N$8)*(M86:S86 &lt;= $N$9)*(TEXT(M86:S86,"yyyy-mm")=V86)*(M87:S87 = "★"))</f>
        <v>0</v>
      </c>
      <c r="Z86" s="135"/>
      <c r="AA86" s="135"/>
      <c r="AB86" s="132">
        <v>68</v>
      </c>
      <c r="AC86" s="141">
        <f>AI84+1</f>
        <v>46426</v>
      </c>
      <c r="AD86" s="141">
        <f t="shared" ref="AD86:AI86" si="296">AC86+1</f>
        <v>46427</v>
      </c>
      <c r="AE86" s="141">
        <f t="shared" si="296"/>
        <v>46428</v>
      </c>
      <c r="AF86" s="141">
        <f t="shared" si="296"/>
        <v>46429</v>
      </c>
      <c r="AG86" s="141">
        <f t="shared" si="296"/>
        <v>46430</v>
      </c>
      <c r="AH86" s="142">
        <f t="shared" si="296"/>
        <v>46431</v>
      </c>
      <c r="AI86" s="143">
        <f t="shared" si="296"/>
        <v>46432</v>
      </c>
      <c r="AJ86" s="68">
        <f t="shared" ref="AJ86" si="297">COUNTIF(AC87:AI87,"★")</f>
        <v>0</v>
      </c>
      <c r="AK86" s="68"/>
      <c r="AL86" s="68" t="str">
        <f>TEXT(AC86,"YYYY-MM")</f>
        <v>2027-02</v>
      </c>
      <c r="AM86" s="69" cm="1">
        <f t="array" ref="AM86">SUMPRODUCT((AC86:AI86&gt;=$N$8)*(AC86:AI86 &lt;= $N$9)*(TEXT(AC86:AI86,"yyyy-mm")=AL86)*(AC87:AI87 = "●"))</f>
        <v>0</v>
      </c>
      <c r="AN86" s="69" cm="1">
        <f t="array" ref="AN86">SUMPRODUCT((AH86:AI86&gt;=$N$8)*(AH86:AI86 &lt;= $N$9)*(TEXT(AH86:AI86,"yyyy-mm")=AL86)*(AH87:AI87 = "▲"))</f>
        <v>0</v>
      </c>
      <c r="AO86" s="69" cm="1">
        <f t="array" ref="AO86">SUMPRODUCT((AC86:AI86&gt;=$N$8)*(AC86:AI86 &lt;= $N$9)*(TEXT(AC86:AI86,"yyyy-mm")=AL86)*(AC87:AI87 = "★"))</f>
        <v>0</v>
      </c>
      <c r="AP86" s="68"/>
      <c r="AQ86" s="19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3"/>
    </row>
    <row r="87" spans="10:55" s="8" customFormat="1" ht="19.5" customHeight="1" thickBot="1" x14ac:dyDescent="0.5">
      <c r="J87" s="86"/>
      <c r="K87" s="135" t="str">
        <f t="shared" ref="K87" si="298">IF(U87&gt;=0.285,"OK","NG")</f>
        <v>NG</v>
      </c>
      <c r="L87" s="136"/>
      <c r="M87" s="144"/>
      <c r="N87" s="144"/>
      <c r="O87" s="144"/>
      <c r="P87" s="144"/>
      <c r="Q87" s="144"/>
      <c r="R87" s="145"/>
      <c r="S87" s="146"/>
      <c r="T87" s="135">
        <f t="shared" ref="T87" si="299">COUNTIF(M87:S87,"●")</f>
        <v>0</v>
      </c>
      <c r="U87" s="147">
        <f t="shared" ref="U87" si="300">IF(COUNTA(M87:S87)=0,-1,IF(OR(COUNTIF(M87:S87,"▲")&gt;6,AND(M86&lt;$N$9,$N$9&lt;S86)),0.285,IF(T86+T87=0,0,T87/(T87+T86))))</f>
        <v>-1</v>
      </c>
      <c r="V87" s="135" t="str">
        <f>TEXT(S86,"YYYY-MM")</f>
        <v>2026-09</v>
      </c>
      <c r="W87" s="140" cm="1">
        <f t="array" ref="W87">IF(V87=V86,0,SUMPRODUCT((M86:S86&gt;=$N$8)*(M86:S86 &lt;= $N$9)*(TEXT(M86:S86,"yyyy-mm")=V87)*(M87:S87 = "●")))</f>
        <v>0</v>
      </c>
      <c r="X87" s="140" cm="1">
        <f t="array" ref="X87">IF(V87=V86,0,SUMPRODUCT((M86:S86&gt;=$N$8)*(M86:S86 &lt;= $N$9)*(TEXT(M86:S86,"yyyy-mm")=V87)*(M87:S87 = "▲")))</f>
        <v>0</v>
      </c>
      <c r="Y87" s="140" cm="1">
        <f t="array" ref="Y87">IF(V87=V86,0,SUMPRODUCT((M86:S86&gt;=$N$8)*(M86:S86 &lt;= $N$9)*(TEXT(M86:S86,"yyyy-mm")=V87)*(M87:S87 = "★")))</f>
        <v>0</v>
      </c>
      <c r="Z87" s="135"/>
      <c r="AA87" s="135" t="str">
        <f t="shared" ref="AA87" si="301">IF(AK87&gt;=0.285,"OK","NG")</f>
        <v>NG</v>
      </c>
      <c r="AB87" s="136"/>
      <c r="AC87" s="144"/>
      <c r="AD87" s="144"/>
      <c r="AE87" s="144"/>
      <c r="AF87" s="144"/>
      <c r="AG87" s="144"/>
      <c r="AH87" s="145"/>
      <c r="AI87" s="146"/>
      <c r="AJ87" s="68">
        <f t="shared" ref="AJ87" si="302">COUNTIF(AC87:AI87,"●")</f>
        <v>0</v>
      </c>
      <c r="AK87" s="70">
        <f t="shared" ref="AK87" si="303">IF(COUNTA(AC87:AI87)=0,-1,IF(OR(COUNTIF(AC87:AI87,"▲")&gt;6,AND(AC86&lt;$N$9,$N$9&lt;AI86)),0.285,IF(AJ86+AJ87=0,0,AJ87/(AJ87+AJ86))))</f>
        <v>-1</v>
      </c>
      <c r="AL87" s="68" t="str">
        <f>TEXT(AI86,"YYYY-MM")</f>
        <v>2027-02</v>
      </c>
      <c r="AM87" s="69" cm="1">
        <f t="array" ref="AM87">IF(AL87=AL86,0,SUMPRODUCT((AC86:AI86&gt;=$N$8)*(AC86:AI86 &lt;= $N$9)*(TEXT(AC86:AI86,"yyyy-mm")=AL87)*(AC87:AI87 = "●")))</f>
        <v>0</v>
      </c>
      <c r="AN87" s="69" cm="1">
        <f t="array" ref="AN87">IF(AL87=AL86,0,SUMPRODUCT((AC86:AI86&gt;=$N$8)*(AC86:AI86 &lt;= $N$9)*(TEXT(AC86:AI86,"yyyy-mm")=AL87)*(AC87:AI87 = "▲")))</f>
        <v>0</v>
      </c>
      <c r="AO87" s="69" cm="1">
        <f t="array" ref="AO87">IF(AL87=AL86,0,SUMPRODUCT((AC86:AI86&gt;=$N$8)*(AC86:AI86 &lt;= $N$9)*(TEXT(AC86:AI86,"yyyy-mm")=AL87)*(AC87:AI87 = "★")))</f>
        <v>0</v>
      </c>
      <c r="AP87" s="68"/>
      <c r="AQ87" s="19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3"/>
    </row>
    <row r="88" spans="10:55" s="8" customFormat="1" ht="19.5" customHeight="1" x14ac:dyDescent="0.45">
      <c r="J88" s="86"/>
      <c r="K88" s="135"/>
      <c r="L88" s="132">
        <v>48</v>
      </c>
      <c r="M88" s="141">
        <f>S86+1</f>
        <v>46286</v>
      </c>
      <c r="N88" s="141">
        <f t="shared" ref="N88:S88" si="304">M88+1</f>
        <v>46287</v>
      </c>
      <c r="O88" s="141">
        <f t="shared" si="304"/>
        <v>46288</v>
      </c>
      <c r="P88" s="141">
        <f t="shared" si="304"/>
        <v>46289</v>
      </c>
      <c r="Q88" s="141">
        <f t="shared" si="304"/>
        <v>46290</v>
      </c>
      <c r="R88" s="142">
        <f t="shared" si="304"/>
        <v>46291</v>
      </c>
      <c r="S88" s="143">
        <f t="shared" si="304"/>
        <v>46292</v>
      </c>
      <c r="T88" s="135">
        <f t="shared" ref="T88" si="305">COUNTIF(M89:S89,"★")</f>
        <v>0</v>
      </c>
      <c r="U88" s="135"/>
      <c r="V88" s="135" t="str">
        <f>TEXT(M88,"YYYY-MM")</f>
        <v>2026-09</v>
      </c>
      <c r="W88" s="140" cm="1">
        <f t="array" ref="W88">SUMPRODUCT((M88:S88&gt;=$N$8)*(M88:S88 &lt;= $N$9)*(TEXT(M88:S88,"yyyy-mm")=V88)*(M89:S89 = "●"))</f>
        <v>0</v>
      </c>
      <c r="X88" s="140" cm="1">
        <f t="array" ref="X88">SUMPRODUCT((R88:S88&gt;=$N$8)*(R88:S88 &lt;= $N$9)*(TEXT(R88:S88,"yyyy-mm")=V88)*(R89:S89 = "▲"))</f>
        <v>0</v>
      </c>
      <c r="Y88" s="140" cm="1">
        <f t="array" ref="Y88">SUMPRODUCT((M88:S88&gt;=$N$8)*(M88:S88 &lt;= $N$9)*(TEXT(M88:S88,"yyyy-mm")=V88)*(M89:S89 = "★"))</f>
        <v>0</v>
      </c>
      <c r="Z88" s="135"/>
      <c r="AA88" s="135"/>
      <c r="AB88" s="132">
        <v>69</v>
      </c>
      <c r="AC88" s="141">
        <f>AI86+1</f>
        <v>46433</v>
      </c>
      <c r="AD88" s="141">
        <f t="shared" ref="AD88:AI88" si="306">AC88+1</f>
        <v>46434</v>
      </c>
      <c r="AE88" s="141">
        <f t="shared" si="306"/>
        <v>46435</v>
      </c>
      <c r="AF88" s="141">
        <f t="shared" si="306"/>
        <v>46436</v>
      </c>
      <c r="AG88" s="141">
        <f t="shared" si="306"/>
        <v>46437</v>
      </c>
      <c r="AH88" s="142">
        <f t="shared" si="306"/>
        <v>46438</v>
      </c>
      <c r="AI88" s="143">
        <f t="shared" si="306"/>
        <v>46439</v>
      </c>
      <c r="AJ88" s="68">
        <f t="shared" ref="AJ88" si="307">COUNTIF(AC89:AI89,"★")</f>
        <v>0</v>
      </c>
      <c r="AK88" s="68"/>
      <c r="AL88" s="68" t="str">
        <f>TEXT(AC88,"YYYY-MM")</f>
        <v>2027-02</v>
      </c>
      <c r="AM88" s="69" cm="1">
        <f t="array" ref="AM88">SUMPRODUCT((AC88:AI88&gt;=$N$8)*(AC88:AI88 &lt;= $N$9)*(TEXT(AC88:AI88,"yyyy-mm")=AL88)*(AC89:AI89 = "●"))</f>
        <v>0</v>
      </c>
      <c r="AN88" s="69" cm="1">
        <f t="array" ref="AN88">SUMPRODUCT((AH88:AI88&gt;=$N$8)*(AH88:AI88 &lt;= $N$9)*(TEXT(AH88:AI88,"yyyy-mm")=AL88)*(AH89:AI89 = "▲"))</f>
        <v>0</v>
      </c>
      <c r="AO88" s="69" cm="1">
        <f t="array" ref="AO88">SUMPRODUCT((AC88:AI88&gt;=$N$8)*(AC88:AI88 &lt;= $N$9)*(TEXT(AC88:AI88,"yyyy-mm")=AL88)*(AC89:AI89 = "★"))</f>
        <v>0</v>
      </c>
      <c r="AP88" s="68"/>
      <c r="AQ88" s="19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3"/>
    </row>
    <row r="89" spans="10:55" s="8" customFormat="1" ht="19.5" customHeight="1" thickBot="1" x14ac:dyDescent="0.5">
      <c r="J89" s="86"/>
      <c r="K89" s="135" t="str">
        <f t="shared" ref="K89" si="308">IF(U89&gt;=0.285,"OK","NG")</f>
        <v>NG</v>
      </c>
      <c r="L89" s="136"/>
      <c r="M89" s="144"/>
      <c r="N89" s="144"/>
      <c r="O89" s="144"/>
      <c r="P89" s="144"/>
      <c r="Q89" s="144"/>
      <c r="R89" s="145"/>
      <c r="S89" s="146"/>
      <c r="T89" s="135">
        <f t="shared" ref="T89" si="309">COUNTIF(M89:S89,"●")</f>
        <v>0</v>
      </c>
      <c r="U89" s="147">
        <f t="shared" ref="U89" si="310">IF(COUNTA(M89:S89)=0,-1,IF(OR(COUNTIF(M89:S89,"▲")&gt;6,AND(M88&lt;$N$9,$N$9&lt;S88)),0.285,IF(T88+T89=0,0,T89/(T89+T88))))</f>
        <v>-1</v>
      </c>
      <c r="V89" s="135" t="str">
        <f>TEXT(S88,"YYYY-MM")</f>
        <v>2026-09</v>
      </c>
      <c r="W89" s="140" cm="1">
        <f t="array" ref="W89">IF(V89=V88,0,SUMPRODUCT((M88:S88&gt;=$N$8)*(M88:S88 &lt;= $N$9)*(TEXT(M88:S88,"yyyy-mm")=V89)*(M89:S89 = "●")))</f>
        <v>0</v>
      </c>
      <c r="X89" s="140" cm="1">
        <f t="array" ref="X89">IF(V89=V88,0,SUMPRODUCT((M88:S88&gt;=$N$8)*(M88:S88 &lt;= $N$9)*(TEXT(M88:S88,"yyyy-mm")=V89)*(M89:S89 = "▲")))</f>
        <v>0</v>
      </c>
      <c r="Y89" s="140" cm="1">
        <f t="array" ref="Y89">IF(V89=V88,0,SUMPRODUCT((M88:S88&gt;=$N$8)*(M88:S88 &lt;= $N$9)*(TEXT(M88:S88,"yyyy-mm")=V89)*(M89:S89 = "★")))</f>
        <v>0</v>
      </c>
      <c r="Z89" s="135"/>
      <c r="AA89" s="135" t="str">
        <f t="shared" ref="AA89" si="311">IF(AK89&gt;=0.285,"OK","NG")</f>
        <v>NG</v>
      </c>
      <c r="AB89" s="136"/>
      <c r="AC89" s="144"/>
      <c r="AD89" s="144"/>
      <c r="AE89" s="144"/>
      <c r="AF89" s="144"/>
      <c r="AG89" s="144"/>
      <c r="AH89" s="145"/>
      <c r="AI89" s="146"/>
      <c r="AJ89" s="68">
        <f t="shared" ref="AJ89" si="312">COUNTIF(AC89:AI89,"●")</f>
        <v>0</v>
      </c>
      <c r="AK89" s="70">
        <f t="shared" ref="AK89" si="313">IF(COUNTA(AC89:AI89)=0,-1,IF(OR(COUNTIF(AC89:AI89,"▲")&gt;6,AND(AC88&lt;$N$9,$N$9&lt;AI88)),0.285,IF(AJ88+AJ89=0,0,AJ89/(AJ89+AJ88))))</f>
        <v>-1</v>
      </c>
      <c r="AL89" s="68" t="str">
        <f>TEXT(AI88,"YYYY-MM")</f>
        <v>2027-02</v>
      </c>
      <c r="AM89" s="69" cm="1">
        <f t="array" ref="AM89">IF(AL89=AL88,0,SUMPRODUCT((AC88:AI88&gt;=$N$8)*(AC88:AI88 &lt;= $N$9)*(TEXT(AC88:AI88,"yyyy-mm")=AL89)*(AC89:AI89 = "●")))</f>
        <v>0</v>
      </c>
      <c r="AN89" s="69" cm="1">
        <f t="array" ref="AN89">IF(AL89=AL88,0,SUMPRODUCT((AC88:AI88&gt;=$N$8)*(AC88:AI88 &lt;= $N$9)*(TEXT(AC88:AI88,"yyyy-mm")=AL89)*(AC89:AI89 = "▲")))</f>
        <v>0</v>
      </c>
      <c r="AO89" s="69" cm="1">
        <f t="array" ref="AO89">IF(AL89=AL88,0,SUMPRODUCT((AC88:AI88&gt;=$N$8)*(AC88:AI88 &lt;= $N$9)*(TEXT(AC88:AI88,"yyyy-mm")=AL89)*(AC89:AI89 = "★")))</f>
        <v>0</v>
      </c>
      <c r="AP89" s="68"/>
      <c r="AQ89" s="19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3"/>
    </row>
    <row r="90" spans="10:55" s="8" customFormat="1" ht="19.5" customHeight="1" x14ac:dyDescent="0.45">
      <c r="J90" s="86"/>
      <c r="K90" s="135"/>
      <c r="L90" s="132">
        <v>49</v>
      </c>
      <c r="M90" s="141">
        <f>S88+1</f>
        <v>46293</v>
      </c>
      <c r="N90" s="141">
        <f t="shared" ref="N90:S90" si="314">M90+1</f>
        <v>46294</v>
      </c>
      <c r="O90" s="141">
        <f t="shared" si="314"/>
        <v>46295</v>
      </c>
      <c r="P90" s="141">
        <f t="shared" si="314"/>
        <v>46296</v>
      </c>
      <c r="Q90" s="141">
        <f t="shared" si="314"/>
        <v>46297</v>
      </c>
      <c r="R90" s="142">
        <f t="shared" si="314"/>
        <v>46298</v>
      </c>
      <c r="S90" s="143">
        <f t="shared" si="314"/>
        <v>46299</v>
      </c>
      <c r="T90" s="135">
        <f t="shared" ref="T90" si="315">COUNTIF(M91:S91,"★")</f>
        <v>0</v>
      </c>
      <c r="U90" s="135"/>
      <c r="V90" s="135" t="str">
        <f t="shared" ref="V90" si="316">TEXT(M90,"YYYY-MM")</f>
        <v>2026-09</v>
      </c>
      <c r="W90" s="140" cm="1">
        <f t="array" ref="W90">SUMPRODUCT((M90:S90&gt;=$N$8)*(M90:S90 &lt;= $N$9)*(TEXT(M90:S90,"yyyy-mm")=V90)*(M91:S91 = "●"))</f>
        <v>0</v>
      </c>
      <c r="X90" s="140" cm="1">
        <f t="array" ref="X90">SUMPRODUCT((R90:S90&gt;=$N$8)*(R90:S90 &lt;= $N$9)*(TEXT(R90:S90,"yyyy-mm")=V90)*(R91:S91 = "▲"))</f>
        <v>0</v>
      </c>
      <c r="Y90" s="140" cm="1">
        <f t="array" ref="Y90">SUMPRODUCT((M90:S90&gt;=$N$8)*(M90:S90 &lt;= $N$9)*(TEXT(M90:S90,"yyyy-mm")=V90)*(M91:S91 = "★"))</f>
        <v>0</v>
      </c>
      <c r="Z90" s="135"/>
      <c r="AA90" s="135"/>
      <c r="AB90" s="132">
        <v>70</v>
      </c>
      <c r="AC90" s="141">
        <f>AI88+1</f>
        <v>46440</v>
      </c>
      <c r="AD90" s="141">
        <f t="shared" ref="AD90:AI90" si="317">AC90+1</f>
        <v>46441</v>
      </c>
      <c r="AE90" s="141">
        <f t="shared" si="317"/>
        <v>46442</v>
      </c>
      <c r="AF90" s="141">
        <f t="shared" si="317"/>
        <v>46443</v>
      </c>
      <c r="AG90" s="141">
        <f t="shared" si="317"/>
        <v>46444</v>
      </c>
      <c r="AH90" s="142">
        <f t="shared" si="317"/>
        <v>46445</v>
      </c>
      <c r="AI90" s="143">
        <f t="shared" si="317"/>
        <v>46446</v>
      </c>
      <c r="AJ90" s="68">
        <f t="shared" ref="AJ90" si="318">COUNTIF(AC91:AI91,"★")</f>
        <v>0</v>
      </c>
      <c r="AK90" s="68"/>
      <c r="AL90" s="68" t="str">
        <f t="shared" ref="AL90" si="319">TEXT(AC90,"YYYY-MM")</f>
        <v>2027-02</v>
      </c>
      <c r="AM90" s="69" cm="1">
        <f t="array" ref="AM90">SUMPRODUCT((AC90:AI90&gt;=$N$8)*(AC90:AI90 &lt;= $N$9)*(TEXT(AC90:AI90,"yyyy-mm")=AL90)*(AC91:AI91 = "●"))</f>
        <v>0</v>
      </c>
      <c r="AN90" s="69" cm="1">
        <f t="array" ref="AN90">SUMPRODUCT((AH90:AI90&gt;=$N$8)*(AH90:AI90 &lt;= $N$9)*(TEXT(AH90:AI90,"yyyy-mm")=AL90)*(AH91:AI91 = "▲"))</f>
        <v>0</v>
      </c>
      <c r="AO90" s="69" cm="1">
        <f t="array" ref="AO90">SUMPRODUCT((AC90:AI90&gt;=$N$8)*(AC90:AI90 &lt;= $N$9)*(TEXT(AC90:AI90,"yyyy-mm")=AL90)*(AC91:AI91 = "★"))</f>
        <v>0</v>
      </c>
      <c r="AP90" s="68"/>
      <c r="AQ90" s="19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3"/>
    </row>
    <row r="91" spans="10:55" s="8" customFormat="1" ht="19.5" customHeight="1" thickBot="1" x14ac:dyDescent="0.5">
      <c r="J91" s="86"/>
      <c r="K91" s="135" t="str">
        <f t="shared" ref="K91" si="320">IF(U91&gt;=0.285,"OK","NG")</f>
        <v>NG</v>
      </c>
      <c r="L91" s="136"/>
      <c r="M91" s="144"/>
      <c r="N91" s="144"/>
      <c r="O91" s="144"/>
      <c r="P91" s="144"/>
      <c r="Q91" s="144"/>
      <c r="R91" s="145"/>
      <c r="S91" s="146"/>
      <c r="T91" s="135">
        <f t="shared" ref="T91" si="321">COUNTIF(M91:S91,"●")</f>
        <v>0</v>
      </c>
      <c r="U91" s="147">
        <f t="shared" ref="U91" si="322">IF(COUNTA(M91:S91)=0,-1,IF(OR(COUNTIF(M91:S91,"▲")&gt;6,AND(M90&lt;$N$9,$N$9&lt;S90)),0.285,IF(T90+T91=0,0,T91/(T91+T90))))</f>
        <v>-1</v>
      </c>
      <c r="V91" s="135" t="str">
        <f t="shared" ref="V91" si="323">TEXT(S90,"YYYY-MM")</f>
        <v>2026-10</v>
      </c>
      <c r="W91" s="140" cm="1">
        <f t="array" ref="W91">IF(V91=V90,0,SUMPRODUCT((M90:S90&gt;=$N$8)*(M90:S90 &lt;= $N$9)*(TEXT(M90:S90,"yyyy-mm")=V91)*(M91:S91 = "●")))</f>
        <v>0</v>
      </c>
      <c r="X91" s="140" cm="1">
        <f t="array" ref="X91">IF(V91=V90,0,SUMPRODUCT((M90:S90&gt;=$N$8)*(M90:S90 &lt;= $N$9)*(TEXT(M90:S90,"yyyy-mm")=V91)*(M91:S91 = "▲")))</f>
        <v>0</v>
      </c>
      <c r="Y91" s="140" cm="1">
        <f t="array" ref="Y91">IF(V91=V90,0,SUMPRODUCT((M90:S90&gt;=$N$8)*(M90:S90 &lt;= $N$9)*(TEXT(M90:S90,"yyyy-mm")=V91)*(M91:S91 = "★")))</f>
        <v>0</v>
      </c>
      <c r="Z91" s="135"/>
      <c r="AA91" s="135" t="str">
        <f t="shared" ref="AA91" si="324">IF(AK91&gt;=0.285,"OK","NG")</f>
        <v>NG</v>
      </c>
      <c r="AB91" s="136"/>
      <c r="AC91" s="144"/>
      <c r="AD91" s="144"/>
      <c r="AE91" s="144"/>
      <c r="AF91" s="144"/>
      <c r="AG91" s="144"/>
      <c r="AH91" s="145"/>
      <c r="AI91" s="146"/>
      <c r="AJ91" s="68">
        <f t="shared" ref="AJ91" si="325">COUNTIF(AC91:AI91,"●")</f>
        <v>0</v>
      </c>
      <c r="AK91" s="70">
        <f t="shared" ref="AK91" si="326">IF(COUNTA(AC91:AI91)=0,-1,IF(OR(COUNTIF(AC91:AI91,"▲")&gt;6,AND(AC90&lt;$N$9,$N$9&lt;AI90)),0.285,IF(AJ90+AJ91=0,0,AJ91/(AJ91+AJ90))))</f>
        <v>-1</v>
      </c>
      <c r="AL91" s="68" t="str">
        <f t="shared" ref="AL91" si="327">TEXT(AI90,"YYYY-MM")</f>
        <v>2027-02</v>
      </c>
      <c r="AM91" s="69" cm="1">
        <f t="array" ref="AM91">IF(AL91=AL90,0,SUMPRODUCT((AC90:AI90&gt;=$N$8)*(AC90:AI90 &lt;= $N$9)*(TEXT(AC90:AI90,"yyyy-mm")=AL91)*(AC91:AI91 = "●")))</f>
        <v>0</v>
      </c>
      <c r="AN91" s="69" cm="1">
        <f t="array" ref="AN91">IF(AL91=AL90,0,SUMPRODUCT((AC90:AI90&gt;=$N$8)*(AC90:AI90 &lt;= $N$9)*(TEXT(AC90:AI90,"yyyy-mm")=AL91)*(AC91:AI91 = "▲")))</f>
        <v>0</v>
      </c>
      <c r="AO91" s="69" cm="1">
        <f t="array" ref="AO91">IF(AL91=AL90,0,SUMPRODUCT((AC90:AI90&gt;=$N$8)*(AC90:AI90 &lt;= $N$9)*(TEXT(AC90:AI90,"yyyy-mm")=AL91)*(AC91:AI91 = "★")))</f>
        <v>0</v>
      </c>
      <c r="AP91" s="68"/>
      <c r="AQ91" s="19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3"/>
    </row>
    <row r="92" spans="10:55" s="8" customFormat="1" ht="19.5" customHeight="1" x14ac:dyDescent="0.45">
      <c r="J92" s="86"/>
      <c r="K92" s="135"/>
      <c r="L92" s="132">
        <v>50</v>
      </c>
      <c r="M92" s="141">
        <f>S90+1</f>
        <v>46300</v>
      </c>
      <c r="N92" s="141">
        <f t="shared" ref="N92:S92" si="328">M92+1</f>
        <v>46301</v>
      </c>
      <c r="O92" s="141">
        <f t="shared" si="328"/>
        <v>46302</v>
      </c>
      <c r="P92" s="141">
        <f t="shared" si="328"/>
        <v>46303</v>
      </c>
      <c r="Q92" s="141">
        <f t="shared" si="328"/>
        <v>46304</v>
      </c>
      <c r="R92" s="142">
        <f t="shared" si="328"/>
        <v>46305</v>
      </c>
      <c r="S92" s="143">
        <f t="shared" si="328"/>
        <v>46306</v>
      </c>
      <c r="T92" s="135">
        <f t="shared" ref="T92" si="329">COUNTIF(M93:S93,"★")</f>
        <v>0</v>
      </c>
      <c r="U92" s="135"/>
      <c r="V92" s="135" t="str">
        <f t="shared" ref="V92" si="330">TEXT(M92,"YYYY-MM")</f>
        <v>2026-10</v>
      </c>
      <c r="W92" s="140" cm="1">
        <f t="array" ref="W92">SUMPRODUCT((M92:S92&gt;=$N$8)*(M92:S92 &lt;= $N$9)*(TEXT(M92:S92,"yyyy-mm")=V92)*(M93:S93 = "●"))</f>
        <v>0</v>
      </c>
      <c r="X92" s="140" cm="1">
        <f t="array" ref="X92">SUMPRODUCT((R92:S92&gt;=$N$8)*(R92:S92 &lt;= $N$9)*(TEXT(R92:S92,"yyyy-mm")=V92)*(R93:S93 = "▲"))</f>
        <v>0</v>
      </c>
      <c r="Y92" s="140" cm="1">
        <f t="array" ref="Y92">SUMPRODUCT((M92:S92&gt;=$N$8)*(M92:S92 &lt;= $N$9)*(TEXT(M92:S92,"yyyy-mm")=V92)*(M93:S93 = "★"))</f>
        <v>0</v>
      </c>
      <c r="Z92" s="135"/>
      <c r="AA92" s="135"/>
      <c r="AB92" s="132">
        <v>71</v>
      </c>
      <c r="AC92" s="141">
        <f>AI90+1</f>
        <v>46447</v>
      </c>
      <c r="AD92" s="141">
        <f t="shared" ref="AD92:AI92" si="331">AC92+1</f>
        <v>46448</v>
      </c>
      <c r="AE92" s="141">
        <f t="shared" si="331"/>
        <v>46449</v>
      </c>
      <c r="AF92" s="141">
        <f t="shared" si="331"/>
        <v>46450</v>
      </c>
      <c r="AG92" s="141">
        <f t="shared" si="331"/>
        <v>46451</v>
      </c>
      <c r="AH92" s="142">
        <f t="shared" si="331"/>
        <v>46452</v>
      </c>
      <c r="AI92" s="143">
        <f t="shared" si="331"/>
        <v>46453</v>
      </c>
      <c r="AJ92" s="68">
        <f t="shared" ref="AJ92" si="332">COUNTIF(AC93:AI93,"★")</f>
        <v>0</v>
      </c>
      <c r="AK92" s="68"/>
      <c r="AL92" s="68" t="str">
        <f t="shared" ref="AL92" si="333">TEXT(AC92,"YYYY-MM")</f>
        <v>2027-03</v>
      </c>
      <c r="AM92" s="69" cm="1">
        <f t="array" ref="AM92">SUMPRODUCT((AC92:AI92&gt;=$N$8)*(AC92:AI92 &lt;= $N$9)*(TEXT(AC92:AI92,"yyyy-mm")=AL92)*(AC93:AI93 = "●"))</f>
        <v>0</v>
      </c>
      <c r="AN92" s="69" cm="1">
        <f t="array" ref="AN92">SUMPRODUCT((AH92:AI92&gt;=$N$8)*(AH92:AI92 &lt;= $N$9)*(TEXT(AH92:AI92,"yyyy-mm")=AL92)*(AH93:AI93 = "▲"))</f>
        <v>0</v>
      </c>
      <c r="AO92" s="69" cm="1">
        <f t="array" ref="AO92">SUMPRODUCT((AC92:AI92&gt;=$N$8)*(AC92:AI92 &lt;= $N$9)*(TEXT(AC92:AI92,"yyyy-mm")=AL92)*(AC93:AI93 = "★"))</f>
        <v>0</v>
      </c>
      <c r="AP92" s="68"/>
      <c r="AQ92" s="19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3"/>
    </row>
    <row r="93" spans="10:55" s="8" customFormat="1" ht="19.5" customHeight="1" thickBot="1" x14ac:dyDescent="0.5">
      <c r="J93" s="86"/>
      <c r="K93" s="135" t="str">
        <f t="shared" ref="K93" si="334">IF(U93&gt;=0.285,"OK","NG")</f>
        <v>NG</v>
      </c>
      <c r="L93" s="136"/>
      <c r="M93" s="144"/>
      <c r="N93" s="144"/>
      <c r="O93" s="144"/>
      <c r="P93" s="144"/>
      <c r="Q93" s="144"/>
      <c r="R93" s="145"/>
      <c r="S93" s="146"/>
      <c r="T93" s="135">
        <f t="shared" ref="T93" si="335">COUNTIF(M93:S93,"●")</f>
        <v>0</v>
      </c>
      <c r="U93" s="147">
        <f t="shared" ref="U93" si="336">IF(COUNTA(M93:S93)=0,-1,IF(OR(COUNTIF(M93:S93,"▲")&gt;6,AND(M92&lt;$N$9,$N$9&lt;S92)),0.285,IF(T92+T93=0,0,T93/(T93+T92))))</f>
        <v>-1</v>
      </c>
      <c r="V93" s="135" t="str">
        <f t="shared" ref="V93" si="337">TEXT(S92,"YYYY-MM")</f>
        <v>2026-10</v>
      </c>
      <c r="W93" s="140" cm="1">
        <f t="array" ref="W93">IF(V93=V92,0,SUMPRODUCT((M92:S92&gt;=$N$8)*(M92:S92 &lt;= $N$9)*(TEXT(M92:S92,"yyyy-mm")=V93)*(M93:S93 = "●")))</f>
        <v>0</v>
      </c>
      <c r="X93" s="140" cm="1">
        <f t="array" ref="X93">IF(V93=V92,0,SUMPRODUCT((M92:S92&gt;=$N$8)*(M92:S92 &lt;= $N$9)*(TEXT(M92:S92,"yyyy-mm")=V93)*(M93:S93 = "▲")))</f>
        <v>0</v>
      </c>
      <c r="Y93" s="140" cm="1">
        <f t="array" ref="Y93">IF(V93=V92,0,SUMPRODUCT((M92:S92&gt;=$N$8)*(M92:S92 &lt;= $N$9)*(TEXT(M92:S92,"yyyy-mm")=V93)*(M93:S93 = "★")))</f>
        <v>0</v>
      </c>
      <c r="Z93" s="135"/>
      <c r="AA93" s="135" t="str">
        <f t="shared" ref="AA93" si="338">IF(AK93&gt;=0.285,"OK","NG")</f>
        <v>NG</v>
      </c>
      <c r="AB93" s="136"/>
      <c r="AC93" s="144"/>
      <c r="AD93" s="144"/>
      <c r="AE93" s="144"/>
      <c r="AF93" s="144"/>
      <c r="AG93" s="144"/>
      <c r="AH93" s="145"/>
      <c r="AI93" s="146"/>
      <c r="AJ93" s="68">
        <f t="shared" ref="AJ93" si="339">COUNTIF(AC93:AI93,"●")</f>
        <v>0</v>
      </c>
      <c r="AK93" s="70">
        <f t="shared" ref="AK93" si="340">IF(COUNTA(AC93:AI93)=0,-1,IF(OR(COUNTIF(AC93:AI93,"▲")&gt;6,AND(AC92&lt;$N$9,$N$9&lt;AI92)),0.285,IF(AJ92+AJ93=0,0,AJ93/(AJ93+AJ92))))</f>
        <v>-1</v>
      </c>
      <c r="AL93" s="68" t="str">
        <f t="shared" ref="AL93" si="341">TEXT(AI92,"YYYY-MM")</f>
        <v>2027-03</v>
      </c>
      <c r="AM93" s="69" cm="1">
        <f t="array" ref="AM93">IF(AL93=AL92,0,SUMPRODUCT((AC92:AI92&gt;=$N$8)*(AC92:AI92 &lt;= $N$9)*(TEXT(AC92:AI92,"yyyy-mm")=AL93)*(AC93:AI93 = "●")))</f>
        <v>0</v>
      </c>
      <c r="AN93" s="69" cm="1">
        <f t="array" ref="AN93">IF(AL93=AL92,0,SUMPRODUCT((AC92:AI92&gt;=$N$8)*(AC92:AI92 &lt;= $N$9)*(TEXT(AC92:AI92,"yyyy-mm")=AL93)*(AC93:AI93 = "▲")))</f>
        <v>0</v>
      </c>
      <c r="AO93" s="69" cm="1">
        <f t="array" ref="AO93">IF(AL93=AL92,0,SUMPRODUCT((AC92:AI92&gt;=$N$8)*(AC92:AI92 &lt;= $N$9)*(TEXT(AC92:AI92,"yyyy-mm")=AL93)*(AC93:AI93 = "★")))</f>
        <v>0</v>
      </c>
      <c r="AP93" s="68"/>
      <c r="AQ93" s="19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3"/>
    </row>
    <row r="94" spans="10:55" s="8" customFormat="1" ht="19.5" customHeight="1" x14ac:dyDescent="0.45">
      <c r="J94" s="86"/>
      <c r="K94" s="135"/>
      <c r="L94" s="132">
        <v>51</v>
      </c>
      <c r="M94" s="141">
        <f>S92+1</f>
        <v>46307</v>
      </c>
      <c r="N94" s="141">
        <f t="shared" ref="N94:S94" si="342">M94+1</f>
        <v>46308</v>
      </c>
      <c r="O94" s="141">
        <f t="shared" si="342"/>
        <v>46309</v>
      </c>
      <c r="P94" s="141">
        <f t="shared" si="342"/>
        <v>46310</v>
      </c>
      <c r="Q94" s="141">
        <f t="shared" si="342"/>
        <v>46311</v>
      </c>
      <c r="R94" s="142">
        <f t="shared" si="342"/>
        <v>46312</v>
      </c>
      <c r="S94" s="143">
        <f t="shared" si="342"/>
        <v>46313</v>
      </c>
      <c r="T94" s="135">
        <f t="shared" ref="T94" si="343">COUNTIF(M95:S95,"★")</f>
        <v>0</v>
      </c>
      <c r="U94" s="135"/>
      <c r="V94" s="135" t="str">
        <f t="shared" ref="V94" si="344">TEXT(M94,"YYYY-MM")</f>
        <v>2026-10</v>
      </c>
      <c r="W94" s="140" cm="1">
        <f t="array" ref="W94">SUMPRODUCT((M94:S94&gt;=$N$8)*(M94:S94 &lt;= $N$9)*(TEXT(M94:S94,"yyyy-mm")=V94)*(M95:S95 = "●"))</f>
        <v>0</v>
      </c>
      <c r="X94" s="140" cm="1">
        <f t="array" ref="X94">SUMPRODUCT((R94:S94&gt;=$N$8)*(R94:S94 &lt;= $N$9)*(TEXT(R94:S94,"yyyy-mm")=V94)*(R95:S95 = "▲"))</f>
        <v>0</v>
      </c>
      <c r="Y94" s="140" cm="1">
        <f t="array" ref="Y94">SUMPRODUCT((M94:S94&gt;=$N$8)*(M94:S94 &lt;= $N$9)*(TEXT(M94:S94,"yyyy-mm")=V94)*(M95:S95 = "★"))</f>
        <v>0</v>
      </c>
      <c r="Z94" s="135"/>
      <c r="AA94" s="135"/>
      <c r="AB94" s="132">
        <v>72</v>
      </c>
      <c r="AC94" s="141">
        <f>AI92+1</f>
        <v>46454</v>
      </c>
      <c r="AD94" s="141">
        <f t="shared" ref="AD94:AI94" si="345">AC94+1</f>
        <v>46455</v>
      </c>
      <c r="AE94" s="141">
        <f t="shared" si="345"/>
        <v>46456</v>
      </c>
      <c r="AF94" s="141">
        <f t="shared" si="345"/>
        <v>46457</v>
      </c>
      <c r="AG94" s="141">
        <f t="shared" si="345"/>
        <v>46458</v>
      </c>
      <c r="AH94" s="142">
        <f t="shared" si="345"/>
        <v>46459</v>
      </c>
      <c r="AI94" s="143">
        <f t="shared" si="345"/>
        <v>46460</v>
      </c>
      <c r="AJ94" s="68">
        <f t="shared" ref="AJ94" si="346">COUNTIF(AC95:AI95,"★")</f>
        <v>0</v>
      </c>
      <c r="AK94" s="68"/>
      <c r="AL94" s="68" t="str">
        <f t="shared" ref="AL94" si="347">TEXT(AC94,"YYYY-MM")</f>
        <v>2027-03</v>
      </c>
      <c r="AM94" s="69" cm="1">
        <f t="array" ref="AM94">SUMPRODUCT((AC94:AI94&gt;=$N$8)*(AC94:AI94 &lt;= $N$9)*(TEXT(AC94:AI94,"yyyy-mm")=AL94)*(AC95:AI95 = "●"))</f>
        <v>0</v>
      </c>
      <c r="AN94" s="69" cm="1">
        <f t="array" ref="AN94">SUMPRODUCT((AH94:AI94&gt;=$N$8)*(AH94:AI94 &lt;= $N$9)*(TEXT(AH94:AI94,"yyyy-mm")=AL94)*(AH95:AI95 = "▲"))</f>
        <v>0</v>
      </c>
      <c r="AO94" s="69" cm="1">
        <f t="array" ref="AO94">SUMPRODUCT((AC94:AI94&gt;=$N$8)*(AC94:AI94 &lt;= $N$9)*(TEXT(AC94:AI94,"yyyy-mm")=AL94)*(AC95:AI95 = "★"))</f>
        <v>0</v>
      </c>
      <c r="AP94" s="68"/>
      <c r="AQ94" s="19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3"/>
    </row>
    <row r="95" spans="10:55" s="8" customFormat="1" ht="19.5" customHeight="1" thickBot="1" x14ac:dyDescent="0.5">
      <c r="J95" s="86"/>
      <c r="K95" s="135" t="str">
        <f t="shared" ref="K95" si="348">IF(U95&gt;=0.285,"OK","NG")</f>
        <v>NG</v>
      </c>
      <c r="L95" s="136"/>
      <c r="M95" s="144"/>
      <c r="N95" s="144"/>
      <c r="O95" s="144"/>
      <c r="P95" s="144"/>
      <c r="Q95" s="144"/>
      <c r="R95" s="145"/>
      <c r="S95" s="146"/>
      <c r="T95" s="135">
        <f t="shared" ref="T95" si="349">COUNTIF(M95:S95,"●")</f>
        <v>0</v>
      </c>
      <c r="U95" s="147">
        <f t="shared" ref="U95" si="350">IF(COUNTA(M95:S95)=0,-1,IF(OR(COUNTIF(M95:S95,"▲")&gt;6,AND(M94&lt;$N$9,$N$9&lt;S94)),0.285,IF(T94+T95=0,0,T95/(T95+T94))))</f>
        <v>-1</v>
      </c>
      <c r="V95" s="135" t="str">
        <f t="shared" ref="V95" si="351">TEXT(S94,"YYYY-MM")</f>
        <v>2026-10</v>
      </c>
      <c r="W95" s="140" cm="1">
        <f t="array" ref="W95">IF(V95=V94,0,SUMPRODUCT((M94:S94&gt;=$N$8)*(M94:S94 &lt;= $N$9)*(TEXT(M94:S94,"yyyy-mm")=V95)*(M95:S95 = "●")))</f>
        <v>0</v>
      </c>
      <c r="X95" s="140" cm="1">
        <f t="array" ref="X95">IF(V95=V94,0,SUMPRODUCT((M94:S94&gt;=$N$8)*(M94:S94 &lt;= $N$9)*(TEXT(M94:S94,"yyyy-mm")=V95)*(M95:S95 = "▲")))</f>
        <v>0</v>
      </c>
      <c r="Y95" s="140" cm="1">
        <f t="array" ref="Y95">IF(V95=V94,0,SUMPRODUCT((M94:S94&gt;=$N$8)*(M94:S94 &lt;= $N$9)*(TEXT(M94:S94,"yyyy-mm")=V95)*(M95:S95 = "★")))</f>
        <v>0</v>
      </c>
      <c r="Z95" s="135"/>
      <c r="AA95" s="135" t="str">
        <f t="shared" ref="AA95" si="352">IF(AK95&gt;=0.285,"OK","NG")</f>
        <v>NG</v>
      </c>
      <c r="AB95" s="136"/>
      <c r="AC95" s="144"/>
      <c r="AD95" s="144"/>
      <c r="AE95" s="144"/>
      <c r="AF95" s="144"/>
      <c r="AG95" s="144"/>
      <c r="AH95" s="145"/>
      <c r="AI95" s="146"/>
      <c r="AJ95" s="68">
        <f t="shared" ref="AJ95" si="353">COUNTIF(AC95:AI95,"●")</f>
        <v>0</v>
      </c>
      <c r="AK95" s="70">
        <f t="shared" ref="AK95" si="354">IF(COUNTA(AC95:AI95)=0,-1,IF(OR(COUNTIF(AC95:AI95,"▲")&gt;6,AND(AC94&lt;$N$9,$N$9&lt;AI94)),0.285,IF(AJ94+AJ95=0,0,AJ95/(AJ95+AJ94))))</f>
        <v>-1</v>
      </c>
      <c r="AL95" s="68" t="str">
        <f t="shared" ref="AL95" si="355">TEXT(AI94,"YYYY-MM")</f>
        <v>2027-03</v>
      </c>
      <c r="AM95" s="69" cm="1">
        <f t="array" ref="AM95">IF(AL95=AL94,0,SUMPRODUCT((AC94:AI94&gt;=$N$8)*(AC94:AI94 &lt;= $N$9)*(TEXT(AC94:AI94,"yyyy-mm")=AL95)*(AC95:AI95 = "●")))</f>
        <v>0</v>
      </c>
      <c r="AN95" s="69" cm="1">
        <f t="array" ref="AN95">IF(AL95=AL94,0,SUMPRODUCT((AC94:AI94&gt;=$N$8)*(AC94:AI94 &lt;= $N$9)*(TEXT(AC94:AI94,"yyyy-mm")=AL95)*(AC95:AI95 = "▲")))</f>
        <v>0</v>
      </c>
      <c r="AO95" s="69" cm="1">
        <f t="array" ref="AO95">IF(AL95=AL94,0,SUMPRODUCT((AC94:AI94&gt;=$N$8)*(AC94:AI94 &lt;= $N$9)*(TEXT(AC94:AI94,"yyyy-mm")=AL95)*(AC95:AI95 = "★")))</f>
        <v>0</v>
      </c>
      <c r="AP95" s="68"/>
      <c r="AQ95" s="19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3"/>
    </row>
    <row r="96" spans="10:55" s="8" customFormat="1" ht="19.5" customHeight="1" x14ac:dyDescent="0.45">
      <c r="J96" s="86"/>
      <c r="K96" s="135"/>
      <c r="L96" s="132">
        <v>52</v>
      </c>
      <c r="M96" s="141">
        <f>S94+1</f>
        <v>46314</v>
      </c>
      <c r="N96" s="141">
        <f t="shared" ref="N96:S96" si="356">M96+1</f>
        <v>46315</v>
      </c>
      <c r="O96" s="141">
        <f t="shared" si="356"/>
        <v>46316</v>
      </c>
      <c r="P96" s="141">
        <f t="shared" si="356"/>
        <v>46317</v>
      </c>
      <c r="Q96" s="141">
        <f t="shared" si="356"/>
        <v>46318</v>
      </c>
      <c r="R96" s="142">
        <f t="shared" si="356"/>
        <v>46319</v>
      </c>
      <c r="S96" s="143">
        <f t="shared" si="356"/>
        <v>46320</v>
      </c>
      <c r="T96" s="135">
        <f t="shared" ref="T96" si="357">COUNTIF(M97:S97,"★")</f>
        <v>0</v>
      </c>
      <c r="U96" s="135"/>
      <c r="V96" s="135" t="str">
        <f t="shared" ref="V96" si="358">TEXT(M96,"YYYY-MM")</f>
        <v>2026-10</v>
      </c>
      <c r="W96" s="140" cm="1">
        <f t="array" ref="W96">SUMPRODUCT((M96:S96&gt;=$N$8)*(M96:S96 &lt;= $N$9)*(TEXT(M96:S96,"yyyy-mm")=V96)*(M97:S97 = "●"))</f>
        <v>0</v>
      </c>
      <c r="X96" s="140" cm="1">
        <f t="array" ref="X96">SUMPRODUCT((R96:S96&gt;=$N$8)*(R96:S96 &lt;= $N$9)*(TEXT(R96:S96,"yyyy-mm")=V96)*(R97:S97 = "▲"))</f>
        <v>0</v>
      </c>
      <c r="Y96" s="140" cm="1">
        <f t="array" ref="Y96">SUMPRODUCT((M96:S96&gt;=$N$8)*(M96:S96 &lt;= $N$9)*(TEXT(M96:S96,"yyyy-mm")=V96)*(M97:S97 = "★"))</f>
        <v>0</v>
      </c>
      <c r="Z96" s="135"/>
      <c r="AA96" s="135"/>
      <c r="AB96" s="132">
        <v>73</v>
      </c>
      <c r="AC96" s="141">
        <f>AI92+1</f>
        <v>46454</v>
      </c>
      <c r="AD96" s="141">
        <f t="shared" ref="AD96:AI96" si="359">AC96+1</f>
        <v>46455</v>
      </c>
      <c r="AE96" s="141">
        <f t="shared" si="359"/>
        <v>46456</v>
      </c>
      <c r="AF96" s="141">
        <f t="shared" si="359"/>
        <v>46457</v>
      </c>
      <c r="AG96" s="141">
        <f t="shared" si="359"/>
        <v>46458</v>
      </c>
      <c r="AH96" s="142">
        <f t="shared" si="359"/>
        <v>46459</v>
      </c>
      <c r="AI96" s="143">
        <f t="shared" si="359"/>
        <v>46460</v>
      </c>
      <c r="AJ96" s="68">
        <f t="shared" ref="AJ96" si="360">COUNTIF(AC97:AI97,"★")</f>
        <v>0</v>
      </c>
      <c r="AK96" s="68"/>
      <c r="AL96" s="68" t="str">
        <f t="shared" ref="AL96" si="361">TEXT(AC96,"YYYY-MM")</f>
        <v>2027-03</v>
      </c>
      <c r="AM96" s="69" cm="1">
        <f t="array" ref="AM96">SUMPRODUCT((AC96:AI96&gt;=$N$8)*(AC96:AI96 &lt;= $N$9)*(TEXT(AC96:AI96,"yyyy-mm")=AL96)*(AC97:AI97 = "●"))</f>
        <v>0</v>
      </c>
      <c r="AN96" s="69" cm="1">
        <f t="array" ref="AN96">SUMPRODUCT((AH96:AI96&gt;=$N$8)*(AH96:AI96 &lt;= $N$9)*(TEXT(AH96:AI96,"yyyy-mm")=AL96)*(AH97:AI97 = "▲"))</f>
        <v>0</v>
      </c>
      <c r="AO96" s="69" cm="1">
        <f t="array" ref="AO96">SUMPRODUCT((AC96:AI96&gt;=$N$8)*(AC96:AI96 &lt;= $N$9)*(TEXT(AC96:AI96,"yyyy-mm")=AL96)*(AC97:AI97 = "★"))</f>
        <v>0</v>
      </c>
      <c r="AP96" s="65"/>
      <c r="AQ96" s="7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3"/>
    </row>
    <row r="97" spans="10:55" s="8" customFormat="1" ht="19.5" customHeight="1" thickBot="1" x14ac:dyDescent="0.5">
      <c r="J97" s="86"/>
      <c r="K97" s="135" t="str">
        <f t="shared" ref="K97" si="362">IF(U97&gt;=0.285,"OK","NG")</f>
        <v>NG</v>
      </c>
      <c r="L97" s="136"/>
      <c r="M97" s="144"/>
      <c r="N97" s="144"/>
      <c r="O97" s="144"/>
      <c r="P97" s="144"/>
      <c r="Q97" s="144"/>
      <c r="R97" s="145"/>
      <c r="S97" s="146"/>
      <c r="T97" s="135">
        <f t="shared" ref="T97" si="363">COUNTIF(M97:S97,"●")</f>
        <v>0</v>
      </c>
      <c r="U97" s="147">
        <f t="shared" ref="U97" si="364">IF(COUNTA(M97:S97)=0,-1,IF(OR(COUNTIF(M97:S97,"▲")&gt;6,AND(M96&lt;$N$9,$N$9&lt;S96)),0.285,IF(T96+T97=0,0,T97/(T97+T96))))</f>
        <v>-1</v>
      </c>
      <c r="V97" s="135" t="str">
        <f t="shared" ref="V97" si="365">TEXT(S96,"YYYY-MM")</f>
        <v>2026-10</v>
      </c>
      <c r="W97" s="140" cm="1">
        <f t="array" ref="W97">IF(V97=V96,0,SUMPRODUCT((M96:S96&gt;=$N$8)*(M96:S96 &lt;= $N$9)*(TEXT(M96:S96,"yyyy-mm")=V97)*(M97:S97 = "●")))</f>
        <v>0</v>
      </c>
      <c r="X97" s="140" cm="1">
        <f t="array" ref="X97">IF(V97=V96,0,SUMPRODUCT((M96:S96&gt;=$N$8)*(M96:S96 &lt;= $N$9)*(TEXT(M96:S96,"yyyy-mm")=V97)*(M97:S97 = "▲")))</f>
        <v>0</v>
      </c>
      <c r="Y97" s="140" cm="1">
        <f t="array" ref="Y97">IF(V97=V96,0,SUMPRODUCT((M96:S96&gt;=$N$8)*(M96:S96 &lt;= $N$9)*(TEXT(M96:S96,"yyyy-mm")=V97)*(M97:S97 = "★")))</f>
        <v>0</v>
      </c>
      <c r="Z97" s="135"/>
      <c r="AA97" s="135" t="str">
        <f t="shared" ref="AA97" si="366">IF(AK97&gt;=0.285,"OK","NG")</f>
        <v>NG</v>
      </c>
      <c r="AB97" s="136"/>
      <c r="AC97" s="144"/>
      <c r="AD97" s="144"/>
      <c r="AE97" s="144"/>
      <c r="AF97" s="144"/>
      <c r="AG97" s="144"/>
      <c r="AH97" s="145"/>
      <c r="AI97" s="146"/>
      <c r="AJ97" s="68">
        <f t="shared" ref="AJ97" si="367">COUNTIF(AC97:AI97,"●")</f>
        <v>0</v>
      </c>
      <c r="AK97" s="70">
        <f t="shared" ref="AK97" si="368">IF(COUNTA(AC97:AI97)=0,-1,IF(OR(COUNTIF(AC97:AI97,"▲")&gt;6,AND(AC96&lt;$N$9,$N$9&lt;AI96)),0.285,IF(AJ96+AJ97=0,0,AJ97/(AJ97+AJ96))))</f>
        <v>-1</v>
      </c>
      <c r="AL97" s="68" t="str">
        <f t="shared" ref="AL97" si="369">TEXT(AI96,"YYYY-MM")</f>
        <v>2027-03</v>
      </c>
      <c r="AM97" s="69" cm="1">
        <f t="array" ref="AM97">IF(AL97=AL96,0,SUMPRODUCT((AC96:AI96&gt;=$N$8)*(AC96:AI96 &lt;= $N$9)*(TEXT(AC96:AI96,"yyyy-mm")=AL97)*(AC97:AI97 = "●")))</f>
        <v>0</v>
      </c>
      <c r="AN97" s="69" cm="1">
        <f t="array" ref="AN97">IF(AL97=AL96,0,SUMPRODUCT((AC96:AI96&gt;=$N$8)*(AC96:AI96 &lt;= $N$9)*(TEXT(AC96:AI96,"yyyy-mm")=AL97)*(AC97:AI97 = "▲")))</f>
        <v>0</v>
      </c>
      <c r="AO97" s="69" cm="1">
        <f t="array" ref="AO97">IF(AL97=AL96,0,SUMPRODUCT((AC96:AI96&gt;=$N$8)*(AC96:AI96 &lt;= $N$9)*(TEXT(AC96:AI96,"yyyy-mm")=AL97)*(AC97:AI97 = "★")))</f>
        <v>0</v>
      </c>
      <c r="AP97" s="65"/>
      <c r="AQ97" s="7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3"/>
    </row>
    <row r="98" spans="10:55" s="8" customFormat="1" ht="19.5" customHeight="1" x14ac:dyDescent="0.45">
      <c r="J98" s="86"/>
      <c r="K98" s="135"/>
      <c r="L98" s="132">
        <v>53</v>
      </c>
      <c r="M98" s="141">
        <f>S96+1</f>
        <v>46321</v>
      </c>
      <c r="N98" s="141">
        <f t="shared" ref="N98:S98" si="370">M98+1</f>
        <v>46322</v>
      </c>
      <c r="O98" s="141">
        <f t="shared" si="370"/>
        <v>46323</v>
      </c>
      <c r="P98" s="141">
        <f t="shared" si="370"/>
        <v>46324</v>
      </c>
      <c r="Q98" s="141">
        <f t="shared" si="370"/>
        <v>46325</v>
      </c>
      <c r="R98" s="142">
        <f t="shared" si="370"/>
        <v>46326</v>
      </c>
      <c r="S98" s="143">
        <f t="shared" si="370"/>
        <v>46327</v>
      </c>
      <c r="T98" s="135">
        <f t="shared" ref="T98" si="371">COUNTIF(M99:S99,"★")</f>
        <v>0</v>
      </c>
      <c r="U98" s="135"/>
      <c r="V98" s="135" t="str">
        <f t="shared" ref="V98" si="372">TEXT(M98,"YYYY-MM")</f>
        <v>2026-10</v>
      </c>
      <c r="W98" s="140" cm="1">
        <f t="array" ref="W98">SUMPRODUCT((M98:S98&gt;=$N$8)*(M98:S98 &lt;= $N$9)*(TEXT(M98:S98,"yyyy-mm")=V98)*(M99:S99 = "●"))</f>
        <v>0</v>
      </c>
      <c r="X98" s="140" cm="1">
        <f t="array" ref="X98">SUMPRODUCT((R98:S98&gt;=$N$8)*(R98:S98 &lt;= $N$9)*(TEXT(R98:S98,"yyyy-mm")=V98)*(R99:S99 = "▲"))</f>
        <v>0</v>
      </c>
      <c r="Y98" s="140" cm="1">
        <f t="array" ref="Y98">SUMPRODUCT((M98:S98&gt;=$N$8)*(M98:S98 &lt;= $N$9)*(TEXT(M98:S98,"yyyy-mm")=V98)*(M99:S99 = "★"))</f>
        <v>0</v>
      </c>
      <c r="Z98" s="135"/>
      <c r="AA98" s="135"/>
      <c r="AB98" s="132">
        <v>74</v>
      </c>
      <c r="AC98" s="141">
        <f>AI96+1</f>
        <v>46461</v>
      </c>
      <c r="AD98" s="141">
        <f t="shared" ref="AD98:AI98" si="373">AC98+1</f>
        <v>46462</v>
      </c>
      <c r="AE98" s="141">
        <f t="shared" si="373"/>
        <v>46463</v>
      </c>
      <c r="AF98" s="141">
        <f t="shared" si="373"/>
        <v>46464</v>
      </c>
      <c r="AG98" s="141">
        <f t="shared" si="373"/>
        <v>46465</v>
      </c>
      <c r="AH98" s="142">
        <f t="shared" si="373"/>
        <v>46466</v>
      </c>
      <c r="AI98" s="143">
        <f t="shared" si="373"/>
        <v>46467</v>
      </c>
      <c r="AJ98" s="68">
        <f t="shared" ref="AJ98" si="374">COUNTIF(AC99:AI99,"★")</f>
        <v>0</v>
      </c>
      <c r="AK98" s="68"/>
      <c r="AL98" s="68" t="str">
        <f t="shared" ref="AL98" si="375">TEXT(AC98,"YYYY-MM")</f>
        <v>2027-03</v>
      </c>
      <c r="AM98" s="69" cm="1">
        <f t="array" ref="AM98">SUMPRODUCT((AC98:AI98&gt;=$N$8)*(AC98:AI98 &lt;= $N$9)*(TEXT(AC98:AI98,"yyyy-mm")=AL98)*(AC99:AI99 = "●"))</f>
        <v>0</v>
      </c>
      <c r="AN98" s="69" cm="1">
        <f t="array" ref="AN98">SUMPRODUCT((AH98:AI98&gt;=$N$8)*(AH98:AI98 &lt;= $N$9)*(TEXT(AH98:AI98,"yyyy-mm")=AL98)*(AH99:AI99 = "▲"))</f>
        <v>0</v>
      </c>
      <c r="AO98" s="69" cm="1">
        <f t="array" ref="AO98">SUMPRODUCT((AC98:AI98&gt;=$N$8)*(AC98:AI98 &lt;= $N$9)*(TEXT(AC98:AI98,"yyyy-mm")=AL98)*(AC99:AI99 = "★"))</f>
        <v>0</v>
      </c>
      <c r="AP98" s="65"/>
      <c r="AQ98" s="7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3"/>
    </row>
    <row r="99" spans="10:55" s="8" customFormat="1" ht="19.5" customHeight="1" thickBot="1" x14ac:dyDescent="0.5">
      <c r="J99" s="86"/>
      <c r="K99" s="135" t="str">
        <f t="shared" ref="K99" si="376">IF(U99&gt;=0.285,"OK","NG")</f>
        <v>NG</v>
      </c>
      <c r="L99" s="136"/>
      <c r="M99" s="144"/>
      <c r="N99" s="144"/>
      <c r="O99" s="144"/>
      <c r="P99" s="144"/>
      <c r="Q99" s="144"/>
      <c r="R99" s="145"/>
      <c r="S99" s="146"/>
      <c r="T99" s="135">
        <f t="shared" ref="T99" si="377">COUNTIF(M99:S99,"●")</f>
        <v>0</v>
      </c>
      <c r="U99" s="147">
        <f t="shared" ref="U99" si="378">IF(COUNTA(M99:S99)=0,-1,IF(OR(COUNTIF(M99:S99,"▲")&gt;6,AND(M98&lt;$N$9,$N$9&lt;S98)),0.285,IF(T98+T99=0,0,T99/(T99+T98))))</f>
        <v>-1</v>
      </c>
      <c r="V99" s="135" t="str">
        <f t="shared" ref="V99" si="379">TEXT(S98,"YYYY-MM")</f>
        <v>2026-11</v>
      </c>
      <c r="W99" s="140" cm="1">
        <f t="array" ref="W99">IF(V99=V98,0,SUMPRODUCT((M98:S98&gt;=$N$8)*(M98:S98 &lt;= $N$9)*(TEXT(M98:S98,"yyyy-mm")=V99)*(M99:S99 = "●")))</f>
        <v>0</v>
      </c>
      <c r="X99" s="140" cm="1">
        <f t="array" ref="X99">IF(V99=V98,0,SUMPRODUCT((M98:S98&gt;=$N$8)*(M98:S98 &lt;= $N$9)*(TEXT(M98:S98,"yyyy-mm")=V99)*(M99:S99 = "▲")))</f>
        <v>0</v>
      </c>
      <c r="Y99" s="140" cm="1">
        <f t="array" ref="Y99">IF(V99=V98,0,SUMPRODUCT((M98:S98&gt;=$N$8)*(M98:S98 &lt;= $N$9)*(TEXT(M98:S98,"yyyy-mm")=V99)*(M99:S99 = "★")))</f>
        <v>0</v>
      </c>
      <c r="Z99" s="135"/>
      <c r="AA99" s="135" t="str">
        <f t="shared" ref="AA99" si="380">IF(AK99&gt;=0.285,"OK","NG")</f>
        <v>NG</v>
      </c>
      <c r="AB99" s="136"/>
      <c r="AC99" s="144"/>
      <c r="AD99" s="144"/>
      <c r="AE99" s="144"/>
      <c r="AF99" s="144"/>
      <c r="AG99" s="144"/>
      <c r="AH99" s="145"/>
      <c r="AI99" s="146"/>
      <c r="AJ99" s="68">
        <f t="shared" ref="AJ99" si="381">COUNTIF(AC99:AI99,"●")</f>
        <v>0</v>
      </c>
      <c r="AK99" s="70">
        <f t="shared" ref="AK99" si="382">IF(COUNTA(AC99:AI99)=0,-1,IF(OR(COUNTIF(AC99:AI99,"▲")&gt;6,AND(AC98&lt;$N$9,$N$9&lt;AI98)),0.285,IF(AJ98+AJ99=0,0,AJ99/(AJ99+AJ98))))</f>
        <v>-1</v>
      </c>
      <c r="AL99" s="68" t="str">
        <f t="shared" ref="AL99" si="383">TEXT(AI98,"YYYY-MM")</f>
        <v>2027-03</v>
      </c>
      <c r="AM99" s="69" cm="1">
        <f t="array" ref="AM99">IF(AL99=AL98,0,SUMPRODUCT((AC98:AI98&gt;=$N$8)*(AC98:AI98 &lt;= $N$9)*(TEXT(AC98:AI98,"yyyy-mm")=AL99)*(AC99:AI99 = "●")))</f>
        <v>0</v>
      </c>
      <c r="AN99" s="69" cm="1">
        <f t="array" ref="AN99">IF(AL99=AL98,0,SUMPRODUCT((AC98:AI98&gt;=$N$8)*(AC98:AI98 &lt;= $N$9)*(TEXT(AC98:AI98,"yyyy-mm")=AL99)*(AC99:AI99 = "▲")))</f>
        <v>0</v>
      </c>
      <c r="AO99" s="69" cm="1">
        <f t="array" ref="AO99">IF(AL99=AL98,0,SUMPRODUCT((AC98:AI98&gt;=$N$8)*(AC98:AI98 &lt;= $N$9)*(TEXT(AC98:AI98,"yyyy-mm")=AL99)*(AC99:AI99 = "★")))</f>
        <v>0</v>
      </c>
      <c r="AP99" s="65"/>
      <c r="AQ99" s="7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3"/>
    </row>
    <row r="100" spans="10:55" s="8" customFormat="1" ht="19.5" customHeight="1" x14ac:dyDescent="0.45">
      <c r="J100" s="86"/>
      <c r="K100" s="87"/>
      <c r="L100" s="28"/>
      <c r="M100" s="28"/>
      <c r="N100" s="28"/>
      <c r="O100" s="28"/>
      <c r="P100" s="28"/>
      <c r="Q100" s="28"/>
      <c r="R100" s="28"/>
      <c r="S100" s="28"/>
      <c r="T100" s="86"/>
      <c r="U100" s="148">
        <f>IFERROR(AVERAGEIF(U58:U99,"&gt;-1"),0)</f>
        <v>0</v>
      </c>
      <c r="V100" s="86"/>
      <c r="W100" s="81"/>
      <c r="X100" s="81"/>
      <c r="Y100" s="81"/>
      <c r="Z100" s="86"/>
      <c r="AA100" s="88"/>
      <c r="AB100" s="28"/>
      <c r="AC100" s="28"/>
      <c r="AD100" s="28"/>
      <c r="AE100" s="28"/>
      <c r="AF100" s="28"/>
      <c r="AG100" s="28"/>
      <c r="AH100" s="28"/>
      <c r="AI100" s="28"/>
      <c r="AJ100" s="65"/>
      <c r="AK100" s="71">
        <f>IFERROR(AVERAGEIF(AK58:AK99,"&gt;-1"),0)</f>
        <v>0</v>
      </c>
      <c r="AL100" s="65"/>
      <c r="AM100" s="64"/>
      <c r="AN100" s="64"/>
      <c r="AO100" s="64"/>
      <c r="AP100" s="65"/>
      <c r="AQ100" s="7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3"/>
    </row>
    <row r="101" spans="10:55" ht="19.5" customHeight="1" x14ac:dyDescent="0.45">
      <c r="J101" s="86"/>
      <c r="K101" s="87"/>
      <c r="L101" s="28"/>
      <c r="M101" s="28"/>
      <c r="N101" s="28"/>
      <c r="O101" s="28"/>
      <c r="P101" s="28"/>
      <c r="Q101" s="28"/>
      <c r="R101" s="28"/>
      <c r="S101" s="28"/>
      <c r="T101" s="86"/>
      <c r="U101" s="86"/>
      <c r="V101" s="86"/>
      <c r="W101" s="81"/>
      <c r="X101" s="81"/>
      <c r="Y101" s="81"/>
      <c r="Z101" s="86"/>
      <c r="AA101" s="88"/>
      <c r="AB101" s="28"/>
      <c r="AC101" s="28"/>
      <c r="AD101" s="28"/>
      <c r="AE101" s="28"/>
      <c r="AF101" s="28"/>
      <c r="AG101" s="28"/>
      <c r="AH101" s="28"/>
      <c r="AI101" s="28"/>
      <c r="AJ101" s="65"/>
      <c r="AK101" s="65"/>
      <c r="AL101" s="65"/>
      <c r="AM101" s="64"/>
      <c r="AN101" s="64"/>
      <c r="AO101" s="64"/>
      <c r="AP101" s="65"/>
    </row>
    <row r="102" spans="10:55" s="8" customFormat="1" ht="24" customHeight="1" x14ac:dyDescent="0.45">
      <c r="J102" s="75" t="s">
        <v>63</v>
      </c>
      <c r="K102" s="76"/>
      <c r="L102" s="76"/>
      <c r="M102" s="77"/>
      <c r="N102" s="78"/>
      <c r="O102" s="79"/>
      <c r="P102" s="79"/>
      <c r="Q102" s="79"/>
      <c r="R102" s="79"/>
      <c r="S102" s="79"/>
      <c r="T102" s="80"/>
      <c r="U102" s="80"/>
      <c r="V102" s="80"/>
      <c r="W102" s="81"/>
      <c r="X102" s="81"/>
      <c r="Y102" s="81"/>
      <c r="Z102" s="80"/>
      <c r="AA102" s="82"/>
      <c r="AB102" s="79"/>
      <c r="AC102" s="79"/>
      <c r="AD102" s="79"/>
      <c r="AE102" s="79"/>
      <c r="AF102" s="28"/>
      <c r="AG102" s="28"/>
      <c r="AH102" s="28"/>
      <c r="AI102" s="28"/>
      <c r="AJ102" s="65"/>
      <c r="AK102" s="65"/>
      <c r="AL102" s="65"/>
      <c r="AM102" s="64"/>
      <c r="AN102" s="64"/>
      <c r="AO102" s="64"/>
      <c r="AP102" s="68"/>
      <c r="AQ102" s="19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3"/>
    </row>
    <row r="103" spans="10:55" s="8" customFormat="1" ht="27" customHeight="1" x14ac:dyDescent="0.45">
      <c r="J103" s="83"/>
      <c r="K103" s="84"/>
      <c r="L103" s="84"/>
      <c r="M103" s="60" t="s">
        <v>97</v>
      </c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28"/>
      <c r="AI103" s="28"/>
      <c r="AJ103" s="65"/>
      <c r="AK103" s="65"/>
      <c r="AL103" s="65"/>
      <c r="AM103" s="64"/>
      <c r="AN103" s="64"/>
      <c r="AO103" s="64"/>
      <c r="AP103" s="68"/>
      <c r="AQ103" s="19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3"/>
    </row>
    <row r="104" spans="10:55" s="8" customFormat="1" ht="19.5" customHeight="1" x14ac:dyDescent="0.45">
      <c r="J104" s="83"/>
      <c r="K104" s="84"/>
      <c r="L104" s="84"/>
      <c r="M104" s="149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28"/>
      <c r="AI104" s="28"/>
      <c r="AJ104" s="65"/>
      <c r="AK104" s="65"/>
      <c r="AL104" s="65"/>
      <c r="AM104" s="64"/>
      <c r="AN104" s="64"/>
      <c r="AO104" s="64"/>
      <c r="AP104" s="68"/>
      <c r="AQ104" s="19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3"/>
    </row>
    <row r="105" spans="10:55" s="8" customFormat="1" ht="19.5" customHeight="1" x14ac:dyDescent="0.45">
      <c r="J105" s="86"/>
      <c r="K105" s="87"/>
      <c r="L105" s="28"/>
      <c r="M105" s="28"/>
      <c r="N105" s="28"/>
      <c r="O105" s="28"/>
      <c r="P105" s="28"/>
      <c r="Q105" s="28"/>
      <c r="R105" s="28"/>
      <c r="S105" s="28"/>
      <c r="T105" s="86"/>
      <c r="U105" s="86"/>
      <c r="V105" s="86"/>
      <c r="W105" s="81"/>
      <c r="X105" s="81"/>
      <c r="Y105" s="81"/>
      <c r="Z105" s="86"/>
      <c r="AA105" s="88"/>
      <c r="AB105" s="28"/>
      <c r="AC105" s="28"/>
      <c r="AD105" s="28"/>
      <c r="AE105" s="28"/>
      <c r="AF105" s="28"/>
      <c r="AG105" s="28"/>
      <c r="AH105" s="28"/>
      <c r="AI105" s="28"/>
      <c r="AJ105" s="65"/>
      <c r="AK105" s="65"/>
      <c r="AL105" s="65"/>
      <c r="AM105" s="64"/>
      <c r="AN105" s="64"/>
      <c r="AO105" s="64"/>
      <c r="AP105" s="68"/>
      <c r="AQ105" s="19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3"/>
    </row>
    <row r="106" spans="10:55" s="8" customFormat="1" ht="19.5" customHeight="1" thickBot="1" x14ac:dyDescent="0.5">
      <c r="J106" s="86"/>
      <c r="K106" s="87"/>
      <c r="L106" s="28"/>
      <c r="M106" s="28"/>
      <c r="N106" s="28"/>
      <c r="O106" s="28"/>
      <c r="P106" s="28"/>
      <c r="Q106" s="28"/>
      <c r="R106" s="28"/>
      <c r="S106" s="28"/>
      <c r="T106" s="86"/>
      <c r="U106" s="86"/>
      <c r="V106" s="86"/>
      <c r="W106" s="81"/>
      <c r="X106" s="81"/>
      <c r="Y106" s="81"/>
      <c r="Z106" s="86"/>
      <c r="AA106" s="88"/>
      <c r="AB106" s="28"/>
      <c r="AC106" s="28"/>
      <c r="AD106" s="28"/>
      <c r="AE106" s="28"/>
      <c r="AF106" s="28"/>
      <c r="AG106" s="28"/>
      <c r="AH106" s="28"/>
      <c r="AI106" s="28"/>
      <c r="AJ106" s="65"/>
      <c r="AK106" s="65"/>
      <c r="AL106" s="65"/>
      <c r="AM106" s="64"/>
      <c r="AN106" s="64"/>
      <c r="AO106" s="64"/>
      <c r="AP106" s="68"/>
      <c r="AQ106" s="19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3"/>
    </row>
    <row r="107" spans="10:55" s="8" customFormat="1" ht="19.5" customHeight="1" x14ac:dyDescent="0.45">
      <c r="J107" s="86"/>
      <c r="K107" s="86"/>
      <c r="L107" s="132" t="s">
        <v>47</v>
      </c>
      <c r="M107" s="133" t="str">
        <f>"実施状況（"&amp;YEAR(M109)&amp;"年～）"</f>
        <v>実施状況（2027年～）</v>
      </c>
      <c r="N107" s="133"/>
      <c r="O107" s="133"/>
      <c r="P107" s="133"/>
      <c r="Q107" s="133"/>
      <c r="R107" s="133"/>
      <c r="S107" s="134"/>
      <c r="T107" s="86"/>
      <c r="U107" s="86"/>
      <c r="V107" s="86"/>
      <c r="W107" s="81"/>
      <c r="X107" s="81"/>
      <c r="Y107" s="81"/>
      <c r="Z107" s="86"/>
      <c r="AA107" s="28"/>
      <c r="AB107" s="132" t="s">
        <v>47</v>
      </c>
      <c r="AC107" s="133" t="str">
        <f>"実施状況（"&amp;YEAR(AC109)&amp;"年～）"</f>
        <v>実施状況（2027年～）</v>
      </c>
      <c r="AD107" s="133"/>
      <c r="AE107" s="133"/>
      <c r="AF107" s="133"/>
      <c r="AG107" s="133"/>
      <c r="AH107" s="133"/>
      <c r="AI107" s="134"/>
      <c r="AJ107" s="65"/>
      <c r="AK107" s="65"/>
      <c r="AL107" s="65"/>
      <c r="AM107" s="64"/>
      <c r="AN107" s="64"/>
      <c r="AO107" s="64"/>
      <c r="AP107" s="68"/>
      <c r="AQ107" s="19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3"/>
    </row>
    <row r="108" spans="10:55" s="8" customFormat="1" ht="19.5" customHeight="1" thickBot="1" x14ac:dyDescent="0.5">
      <c r="J108" s="86"/>
      <c r="K108" s="135" t="s">
        <v>48</v>
      </c>
      <c r="L108" s="136"/>
      <c r="M108" s="137" t="s">
        <v>49</v>
      </c>
      <c r="N108" s="137" t="s">
        <v>50</v>
      </c>
      <c r="O108" s="137" t="s">
        <v>51</v>
      </c>
      <c r="P108" s="137" t="s">
        <v>52</v>
      </c>
      <c r="Q108" s="137" t="s">
        <v>53</v>
      </c>
      <c r="R108" s="138" t="s">
        <v>54</v>
      </c>
      <c r="S108" s="139" t="s">
        <v>55</v>
      </c>
      <c r="T108" s="135" t="s">
        <v>47</v>
      </c>
      <c r="U108" s="86" t="s">
        <v>56</v>
      </c>
      <c r="V108" s="86" t="s">
        <v>57</v>
      </c>
      <c r="W108" s="140" t="s">
        <v>38</v>
      </c>
      <c r="X108" s="140" t="s">
        <v>39</v>
      </c>
      <c r="Y108" s="140" t="s">
        <v>40</v>
      </c>
      <c r="Z108" s="86"/>
      <c r="AA108" s="135" t="s">
        <v>48</v>
      </c>
      <c r="AB108" s="136"/>
      <c r="AC108" s="137" t="s">
        <v>49</v>
      </c>
      <c r="AD108" s="137" t="s">
        <v>50</v>
      </c>
      <c r="AE108" s="137" t="s">
        <v>51</v>
      </c>
      <c r="AF108" s="137" t="s">
        <v>52</v>
      </c>
      <c r="AG108" s="137" t="s">
        <v>53</v>
      </c>
      <c r="AH108" s="138" t="s">
        <v>54</v>
      </c>
      <c r="AI108" s="139" t="s">
        <v>55</v>
      </c>
      <c r="AJ108" s="68" t="s">
        <v>47</v>
      </c>
      <c r="AK108" s="65" t="s">
        <v>56</v>
      </c>
      <c r="AL108" s="65" t="s">
        <v>57</v>
      </c>
      <c r="AM108" s="69" t="s">
        <v>38</v>
      </c>
      <c r="AN108" s="69" t="s">
        <v>39</v>
      </c>
      <c r="AO108" s="69" t="s">
        <v>40</v>
      </c>
      <c r="AP108" s="68"/>
      <c r="AQ108" s="19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3"/>
    </row>
    <row r="109" spans="10:55" s="8" customFormat="1" ht="19.5" customHeight="1" x14ac:dyDescent="0.45">
      <c r="J109" s="86"/>
      <c r="K109" s="135"/>
      <c r="L109" s="132">
        <v>75</v>
      </c>
      <c r="M109" s="141">
        <f>AI98+1</f>
        <v>46468</v>
      </c>
      <c r="N109" s="141">
        <f t="shared" ref="N109:S109" si="384">M109+1</f>
        <v>46469</v>
      </c>
      <c r="O109" s="141">
        <f t="shared" si="384"/>
        <v>46470</v>
      </c>
      <c r="P109" s="141">
        <f t="shared" si="384"/>
        <v>46471</v>
      </c>
      <c r="Q109" s="141">
        <f t="shared" si="384"/>
        <v>46472</v>
      </c>
      <c r="R109" s="151">
        <f t="shared" si="384"/>
        <v>46473</v>
      </c>
      <c r="S109" s="152">
        <f t="shared" si="384"/>
        <v>46474</v>
      </c>
      <c r="T109" s="135">
        <f t="shared" ref="T109" si="385">COUNTIF(M110:S110,"★")</f>
        <v>0</v>
      </c>
      <c r="U109" s="135"/>
      <c r="V109" s="135" t="str">
        <f>TEXT(M109,"YYYY-MM")</f>
        <v>2027-03</v>
      </c>
      <c r="W109" s="140" cm="1">
        <f t="array" ref="W109">SUMPRODUCT((M109:S109&gt;=$N$8)*(M109:S109 &lt;= $N$9)*(TEXT(M109:S109,"yyyy-mm")=V109)*(M110:S110 = "●"))</f>
        <v>0</v>
      </c>
      <c r="X109" s="140" cm="1">
        <f t="array" ref="X109">SUMPRODUCT((R109:S109&gt;=$N$8)*(R109:S109 &lt;= $N$9)*(TEXT(R109:S109,"yyyy-mm")=V109)*(R110:S110 = "▲"))</f>
        <v>0</v>
      </c>
      <c r="Y109" s="140" cm="1">
        <f t="array" ref="Y109">SUMPRODUCT((M109:S109&gt;=$N$8)*(M109:S109 &lt;= $N$9)*(TEXT(M109:S109,"yyyy-mm")=V109)*(M110:S110 = "★"))</f>
        <v>0</v>
      </c>
      <c r="Z109" s="135"/>
      <c r="AA109" s="135"/>
      <c r="AB109" s="132">
        <v>96</v>
      </c>
      <c r="AC109" s="141">
        <f>S149+1</f>
        <v>46615</v>
      </c>
      <c r="AD109" s="141">
        <f t="shared" ref="AD109:AI109" si="386">AC109+1</f>
        <v>46616</v>
      </c>
      <c r="AE109" s="141">
        <f t="shared" si="386"/>
        <v>46617</v>
      </c>
      <c r="AF109" s="141">
        <f t="shared" si="386"/>
        <v>46618</v>
      </c>
      <c r="AG109" s="141">
        <f t="shared" si="386"/>
        <v>46619</v>
      </c>
      <c r="AH109" s="151">
        <f t="shared" si="386"/>
        <v>46620</v>
      </c>
      <c r="AI109" s="152">
        <f t="shared" si="386"/>
        <v>46621</v>
      </c>
      <c r="AJ109" s="68">
        <f t="shared" ref="AJ109" si="387">COUNTIF(AC110:AI110,"★")</f>
        <v>0</v>
      </c>
      <c r="AK109" s="68"/>
      <c r="AL109" s="68" t="str">
        <f>TEXT(AC109,"YYYY-MM")</f>
        <v>2027-08</v>
      </c>
      <c r="AM109" s="69" cm="1">
        <f t="array" ref="AM109">SUMPRODUCT((AC109:AI109&gt;=$N$8)*(AC109:AI109 &lt;= $N$9)*(TEXT(AC109:AI109,"yyyy-mm")=AL109)*(AC110:AI110 = "●"))</f>
        <v>0</v>
      </c>
      <c r="AN109" s="69" cm="1">
        <f t="array" ref="AN109">SUMPRODUCT((AH109:AI109&gt;=$N$8)*(AH109:AI109 &lt;= $N$9)*(TEXT(AH109:AI109,"yyyy-mm")=AL109)*(AH110:AI110 = "▲"))</f>
        <v>0</v>
      </c>
      <c r="AO109" s="69" cm="1">
        <f t="array" ref="AO109">SUMPRODUCT((AC109:AI109&gt;=$N$8)*(AC109:AI109 &lt;= $N$9)*(TEXT(AC109:AI109,"yyyy-mm")=AL109)*(AC110:AI110 = "★"))</f>
        <v>0</v>
      </c>
      <c r="AP109" s="68"/>
      <c r="AQ109" s="19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3"/>
    </row>
    <row r="110" spans="10:55" s="8" customFormat="1" ht="19.5" customHeight="1" thickBot="1" x14ac:dyDescent="0.5">
      <c r="J110" s="86"/>
      <c r="K110" s="135" t="str">
        <f>IF(U110&gt;=0.285,"OK","NG")</f>
        <v>NG</v>
      </c>
      <c r="L110" s="136"/>
      <c r="M110" s="144"/>
      <c r="N110" s="144"/>
      <c r="O110" s="144"/>
      <c r="P110" s="144"/>
      <c r="Q110" s="144"/>
      <c r="R110" s="145"/>
      <c r="S110" s="146"/>
      <c r="T110" s="135">
        <f t="shared" ref="T110" si="388">COUNTIF(M110:S110,"●")</f>
        <v>0</v>
      </c>
      <c r="U110" s="147">
        <f>IF(COUNTA(M110:S110)=0,-1,IF(OR(COUNTIF(M110:S110,"▲")&gt;6,AND(M109&lt;$N$9,$N$9&lt;S109)),0.285,IF(T109+T110=0,0,T110/(T110+T109))))</f>
        <v>-1</v>
      </c>
      <c r="V110" s="135" t="str">
        <f>TEXT(S109,"YYYY-MM")</f>
        <v>2027-03</v>
      </c>
      <c r="W110" s="140" cm="1">
        <f t="array" ref="W110">IF(V110=V109,0,SUMPRODUCT((M109:S109&gt;=$N$8)*(M109:S109 &lt;= $N$9)*(TEXT(M109:S109,"yyyy-mm")=V110)*(M110:S110 = "●")))</f>
        <v>0</v>
      </c>
      <c r="X110" s="140" cm="1">
        <f t="array" ref="X110">IF(V110=V109,0,SUMPRODUCT((M109:S109&gt;=$N$8)*(M109:S109 &lt;= $N$9)*(TEXT(M109:S109,"yyyy-mm")=V110)*(M110:S110 = "▲")))</f>
        <v>0</v>
      </c>
      <c r="Y110" s="140" cm="1">
        <f t="array" ref="Y110">IF(V110=V109,0,SUMPRODUCT((M109:S109&gt;=$N$8)*(M109:S109 &lt;= $N$9)*(TEXT(M109:S109,"yyyy-mm")=V110)*(M110:S110 = "★")))</f>
        <v>0</v>
      </c>
      <c r="Z110" s="135"/>
      <c r="AA110" s="135" t="str">
        <f>IF(AK110&gt;=0.285,"OK","NG")</f>
        <v>NG</v>
      </c>
      <c r="AB110" s="136"/>
      <c r="AC110" s="144"/>
      <c r="AD110" s="144"/>
      <c r="AE110" s="144"/>
      <c r="AF110" s="144"/>
      <c r="AG110" s="144"/>
      <c r="AH110" s="145"/>
      <c r="AI110" s="146"/>
      <c r="AJ110" s="68">
        <f t="shared" ref="AJ110" si="389">COUNTIF(AC110:AI110,"●")</f>
        <v>0</v>
      </c>
      <c r="AK110" s="70">
        <f>IF(COUNTA(AC110:AI110)=0,-1,IF(OR(COUNTIF(AC110:AI110,"▲")&gt;6,AND(AC109&lt;$N$9,$N$9&lt;AI109)),0.285,IF(AJ109+AJ110=0,0,AJ110/(AJ110+AJ109))))</f>
        <v>-1</v>
      </c>
      <c r="AL110" s="68" t="str">
        <f>TEXT(AI109,"YYYY-MM")</f>
        <v>2027-08</v>
      </c>
      <c r="AM110" s="69" cm="1">
        <f t="array" ref="AM110">IF(AL110=AL109,0,SUMPRODUCT((AC109:AI109&gt;=$N$8)*(AC109:AI109 &lt;= $N$9)*(TEXT(AC109:AI109,"yyyy-mm")=AL110)*(AC110:AI110 = "●")))</f>
        <v>0</v>
      </c>
      <c r="AN110" s="69" cm="1">
        <f t="array" ref="AN110">IF(AL110=AL109,0,SUMPRODUCT((AC109:AI109&gt;=$N$8)*(AC109:AI109 &lt;= $N$9)*(TEXT(AC109:AI109,"yyyy-mm")=AL110)*(AC110:AI110 = "▲")))</f>
        <v>0</v>
      </c>
      <c r="AO110" s="69" cm="1">
        <f t="array" ref="AO110">IF(AL110=AL109,0,SUMPRODUCT((AC109:AI109&gt;=$N$8)*(AC109:AI109 &lt;= $N$9)*(TEXT(AC109:AI109,"yyyy-mm")=AL110)*(AC110:AI110 = "★")))</f>
        <v>0</v>
      </c>
      <c r="AP110" s="68"/>
      <c r="AQ110" s="19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3"/>
    </row>
    <row r="111" spans="10:55" s="8" customFormat="1" ht="19.5" customHeight="1" x14ac:dyDescent="0.45">
      <c r="J111" s="86"/>
      <c r="K111" s="135"/>
      <c r="L111" s="132">
        <v>76</v>
      </c>
      <c r="M111" s="141">
        <f>S109+1</f>
        <v>46475</v>
      </c>
      <c r="N111" s="141">
        <f t="shared" ref="N111:S111" si="390">M111+1</f>
        <v>46476</v>
      </c>
      <c r="O111" s="141">
        <f t="shared" si="390"/>
        <v>46477</v>
      </c>
      <c r="P111" s="141">
        <f t="shared" si="390"/>
        <v>46478</v>
      </c>
      <c r="Q111" s="141">
        <f t="shared" si="390"/>
        <v>46479</v>
      </c>
      <c r="R111" s="142">
        <f t="shared" si="390"/>
        <v>46480</v>
      </c>
      <c r="S111" s="143">
        <f t="shared" si="390"/>
        <v>46481</v>
      </c>
      <c r="T111" s="135">
        <f t="shared" ref="T111" si="391">COUNTIF(M112:S112,"★")</f>
        <v>0</v>
      </c>
      <c r="U111" s="135"/>
      <c r="V111" s="135" t="str">
        <f>TEXT(M111,"YYYY-MM")</f>
        <v>2027-03</v>
      </c>
      <c r="W111" s="140" cm="1">
        <f t="array" ref="W111">SUMPRODUCT((M111:S111&gt;=$N$8)*(M111:S111 &lt;= $N$9)*(TEXT(M111:S111,"yyyy-mm")=V111)*(M112:S112 = "●"))</f>
        <v>0</v>
      </c>
      <c r="X111" s="140" cm="1">
        <f t="array" ref="X111">SUMPRODUCT((R111:S111&gt;=$N$8)*(R111:S111 &lt;= $N$9)*(TEXT(R111:S111,"yyyy-mm")=V111)*(R112:S112 = "▲"))</f>
        <v>0</v>
      </c>
      <c r="Y111" s="140" cm="1">
        <f t="array" ref="Y111">SUMPRODUCT((M111:S111&gt;=$N$8)*(M111:S111 &lt;= $N$9)*(TEXT(M111:S111,"yyyy-mm")=V111)*(M112:S112 = "★"))</f>
        <v>0</v>
      </c>
      <c r="Z111" s="135"/>
      <c r="AA111" s="135"/>
      <c r="AB111" s="132">
        <v>97</v>
      </c>
      <c r="AC111" s="141">
        <f>AI109+1</f>
        <v>46622</v>
      </c>
      <c r="AD111" s="141">
        <f t="shared" ref="AD111:AI111" si="392">AC111+1</f>
        <v>46623</v>
      </c>
      <c r="AE111" s="141">
        <f t="shared" si="392"/>
        <v>46624</v>
      </c>
      <c r="AF111" s="141">
        <f t="shared" si="392"/>
        <v>46625</v>
      </c>
      <c r="AG111" s="141">
        <f t="shared" si="392"/>
        <v>46626</v>
      </c>
      <c r="AH111" s="142">
        <f t="shared" si="392"/>
        <v>46627</v>
      </c>
      <c r="AI111" s="143">
        <f t="shared" si="392"/>
        <v>46628</v>
      </c>
      <c r="AJ111" s="68">
        <f t="shared" ref="AJ111" si="393">COUNTIF(AC112:AI112,"★")</f>
        <v>0</v>
      </c>
      <c r="AK111" s="68"/>
      <c r="AL111" s="68" t="str">
        <f>TEXT(AC111,"YYYY-MM")</f>
        <v>2027-08</v>
      </c>
      <c r="AM111" s="69" cm="1">
        <f t="array" ref="AM111">SUMPRODUCT((AC111:AI111&gt;=$N$8)*(AC111:AI111 &lt;= $N$9)*(TEXT(AC111:AI111,"yyyy-mm")=AL111)*(AC112:AI112 = "●"))</f>
        <v>0</v>
      </c>
      <c r="AN111" s="69" cm="1">
        <f t="array" ref="AN111">SUMPRODUCT((AH111:AI111&gt;=$N$8)*(AH111:AI111 &lt;= $N$9)*(TEXT(AH111:AI111,"yyyy-mm")=AL111)*(AH112:AI112 = "▲"))</f>
        <v>0</v>
      </c>
      <c r="AO111" s="69" cm="1">
        <f t="array" ref="AO111">SUMPRODUCT((AC111:AI111&gt;=$N$8)*(AC111:AI111 &lt;= $N$9)*(TEXT(AC111:AI111,"yyyy-mm")=AL111)*(AC112:AI112 = "★"))</f>
        <v>0</v>
      </c>
      <c r="AP111" s="68"/>
      <c r="AQ111" s="19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3"/>
    </row>
    <row r="112" spans="10:55" s="8" customFormat="1" ht="19.5" customHeight="1" thickBot="1" x14ac:dyDescent="0.5">
      <c r="J112" s="86"/>
      <c r="K112" s="135" t="str">
        <f t="shared" ref="K112" si="394">IF(U112&gt;=0.285,"OK","NG")</f>
        <v>NG</v>
      </c>
      <c r="L112" s="136"/>
      <c r="M112" s="144"/>
      <c r="N112" s="144"/>
      <c r="O112" s="144"/>
      <c r="P112" s="144"/>
      <c r="Q112" s="144"/>
      <c r="R112" s="145"/>
      <c r="S112" s="146"/>
      <c r="T112" s="135">
        <f t="shared" ref="T112" si="395">COUNTIF(M112:S112,"●")</f>
        <v>0</v>
      </c>
      <c r="U112" s="147">
        <f t="shared" ref="U112" si="396">IF(COUNTA(M112:S112)=0,-1,IF(OR(COUNTIF(M112:S112,"▲")&gt;6,AND(M111&lt;$N$9,$N$9&lt;S111)),0.285,IF(T111+T112=0,0,T112/(T112+T111))))</f>
        <v>-1</v>
      </c>
      <c r="V112" s="135" t="str">
        <f>TEXT(S111,"YYYY-MM")</f>
        <v>2027-04</v>
      </c>
      <c r="W112" s="140" cm="1">
        <f t="array" ref="W112">IF(V112=V111,0,SUMPRODUCT((M111:S111&gt;=$N$8)*(M111:S111 &lt;= $N$9)*(TEXT(M111:S111,"yyyy-mm")=V112)*(M112:S112 = "●")))</f>
        <v>0</v>
      </c>
      <c r="X112" s="140" cm="1">
        <f t="array" ref="X112">IF(V112=V111,0,SUMPRODUCT((M111:S111&gt;=$N$8)*(M111:S111 &lt;= $N$9)*(TEXT(M111:S111,"yyyy-mm")=V112)*(M112:S112 = "▲")))</f>
        <v>0</v>
      </c>
      <c r="Y112" s="140" cm="1">
        <f t="array" ref="Y112">IF(V112=V111,0,SUMPRODUCT((M111:S111&gt;=$N$8)*(M111:S111 &lt;= $N$9)*(TEXT(M111:S111,"yyyy-mm")=V112)*(M112:S112 = "★")))</f>
        <v>0</v>
      </c>
      <c r="Z112" s="135"/>
      <c r="AA112" s="135" t="str">
        <f t="shared" ref="AA112" si="397">IF(AK112&gt;=0.285,"OK","NG")</f>
        <v>NG</v>
      </c>
      <c r="AB112" s="136"/>
      <c r="AC112" s="144"/>
      <c r="AD112" s="144"/>
      <c r="AE112" s="144"/>
      <c r="AF112" s="144"/>
      <c r="AG112" s="144"/>
      <c r="AH112" s="145"/>
      <c r="AI112" s="146"/>
      <c r="AJ112" s="68">
        <f t="shared" ref="AJ112" si="398">COUNTIF(AC112:AI112,"●")</f>
        <v>0</v>
      </c>
      <c r="AK112" s="70">
        <f t="shared" ref="AK112" si="399">IF(COUNTA(AC112:AI112)=0,-1,IF(OR(COUNTIF(AC112:AI112,"▲")&gt;6,AND(AC111&lt;$N$9,$N$9&lt;AI111)),0.285,IF(AJ111+AJ112=0,0,AJ112/(AJ112+AJ111))))</f>
        <v>-1</v>
      </c>
      <c r="AL112" s="68" t="str">
        <f>TEXT(AI111,"YYYY-MM")</f>
        <v>2027-08</v>
      </c>
      <c r="AM112" s="69" cm="1">
        <f t="array" ref="AM112">IF(AL112=AL111,0,SUMPRODUCT((AC111:AI111&gt;=$N$8)*(AC111:AI111 &lt;= $N$9)*(TEXT(AC111:AI111,"yyyy-mm")=AL112)*(AC112:AI112 = "●")))</f>
        <v>0</v>
      </c>
      <c r="AN112" s="69" cm="1">
        <f t="array" ref="AN112">IF(AL112=AL111,0,SUMPRODUCT((AC111:AI111&gt;=$N$8)*(AC111:AI111 &lt;= $N$9)*(TEXT(AC111:AI111,"yyyy-mm")=AL112)*(AC112:AI112 = "▲")))</f>
        <v>0</v>
      </c>
      <c r="AO112" s="69" cm="1">
        <f t="array" ref="AO112">IF(AL112=AL111,0,SUMPRODUCT((AC111:AI111&gt;=$N$8)*(AC111:AI111 &lt;= $N$9)*(TEXT(AC111:AI111,"yyyy-mm")=AL112)*(AC112:AI112 = "★")))</f>
        <v>0</v>
      </c>
      <c r="AP112" s="68"/>
      <c r="AQ112" s="19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3"/>
    </row>
    <row r="113" spans="10:55" s="8" customFormat="1" ht="19.5" customHeight="1" x14ac:dyDescent="0.45">
      <c r="J113" s="86"/>
      <c r="K113" s="135"/>
      <c r="L113" s="132">
        <v>77</v>
      </c>
      <c r="M113" s="141">
        <f>S111+1</f>
        <v>46482</v>
      </c>
      <c r="N113" s="141">
        <f t="shared" ref="N113:S113" si="400">M113+1</f>
        <v>46483</v>
      </c>
      <c r="O113" s="141">
        <f t="shared" si="400"/>
        <v>46484</v>
      </c>
      <c r="P113" s="141">
        <f t="shared" si="400"/>
        <v>46485</v>
      </c>
      <c r="Q113" s="141">
        <f t="shared" si="400"/>
        <v>46486</v>
      </c>
      <c r="R113" s="142">
        <f t="shared" si="400"/>
        <v>46487</v>
      </c>
      <c r="S113" s="143">
        <f t="shared" si="400"/>
        <v>46488</v>
      </c>
      <c r="T113" s="135">
        <f t="shared" ref="T113" si="401">COUNTIF(M114:S114,"★")</f>
        <v>0</v>
      </c>
      <c r="U113" s="135"/>
      <c r="V113" s="135" t="str">
        <f>TEXT(M113,"YYYY-MM")</f>
        <v>2027-04</v>
      </c>
      <c r="W113" s="140" cm="1">
        <f t="array" ref="W113">SUMPRODUCT((M113:S113&gt;=$N$8)*(M113:S113 &lt;= $N$9)*(TEXT(M113:S113,"yyyy-mm")=V113)*(M114:S114 = "●"))</f>
        <v>0</v>
      </c>
      <c r="X113" s="140" cm="1">
        <f t="array" ref="X113">SUMPRODUCT((R113:S113&gt;=$N$8)*(R113:S113 &lt;= $N$9)*(TEXT(R113:S113,"yyyy-mm")=V113)*(R114:S114 = "▲"))</f>
        <v>0</v>
      </c>
      <c r="Y113" s="140" cm="1">
        <f t="array" ref="Y113">SUMPRODUCT((M113:S113&gt;=$N$8)*(M113:S113 &lt;= $N$9)*(TEXT(M113:S113,"yyyy-mm")=V113)*(M114:S114 = "★"))</f>
        <v>0</v>
      </c>
      <c r="Z113" s="135"/>
      <c r="AA113" s="135"/>
      <c r="AB113" s="132">
        <v>98</v>
      </c>
      <c r="AC113" s="141">
        <f>AI111+1</f>
        <v>46629</v>
      </c>
      <c r="AD113" s="141">
        <f t="shared" ref="AD113:AI113" si="402">AC113+1</f>
        <v>46630</v>
      </c>
      <c r="AE113" s="141">
        <f t="shared" si="402"/>
        <v>46631</v>
      </c>
      <c r="AF113" s="141">
        <f t="shared" si="402"/>
        <v>46632</v>
      </c>
      <c r="AG113" s="141">
        <f t="shared" si="402"/>
        <v>46633</v>
      </c>
      <c r="AH113" s="142">
        <f t="shared" si="402"/>
        <v>46634</v>
      </c>
      <c r="AI113" s="143">
        <f t="shared" si="402"/>
        <v>46635</v>
      </c>
      <c r="AJ113" s="68">
        <f t="shared" ref="AJ113" si="403">COUNTIF(AC114:AI114,"★")</f>
        <v>0</v>
      </c>
      <c r="AK113" s="68"/>
      <c r="AL113" s="68" t="str">
        <f>TEXT(AC113,"YYYY-MM")</f>
        <v>2027-08</v>
      </c>
      <c r="AM113" s="69" cm="1">
        <f t="array" ref="AM113">SUMPRODUCT((AC113:AI113&gt;=$N$8)*(AC113:AI113 &lt;= $N$9)*(TEXT(AC113:AI113,"yyyy-mm")=AL113)*(AC114:AI114 = "●"))</f>
        <v>0</v>
      </c>
      <c r="AN113" s="69" cm="1">
        <f t="array" ref="AN113">SUMPRODUCT((AH113:AI113&gt;=$N$8)*(AH113:AI113 &lt;= $N$9)*(TEXT(AH113:AI113,"yyyy-mm")=AL113)*(AH114:AI114 = "▲"))</f>
        <v>0</v>
      </c>
      <c r="AO113" s="69" cm="1">
        <f t="array" ref="AO113">SUMPRODUCT((AC113:AI113&gt;=$N$8)*(AC113:AI113 &lt;= $N$9)*(TEXT(AC113:AI113,"yyyy-mm")=AL113)*(AC114:AI114 = "★"))</f>
        <v>0</v>
      </c>
      <c r="AP113" s="68"/>
      <c r="AQ113" s="19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3"/>
    </row>
    <row r="114" spans="10:55" s="8" customFormat="1" ht="19.5" customHeight="1" thickBot="1" x14ac:dyDescent="0.5">
      <c r="J114" s="86"/>
      <c r="K114" s="135" t="str">
        <f t="shared" ref="K114" si="404">IF(U114&gt;=0.285,"OK","NG")</f>
        <v>NG</v>
      </c>
      <c r="L114" s="136"/>
      <c r="M114" s="144"/>
      <c r="N114" s="144"/>
      <c r="O114" s="144"/>
      <c r="P114" s="144"/>
      <c r="Q114" s="144"/>
      <c r="R114" s="145"/>
      <c r="S114" s="146"/>
      <c r="T114" s="135">
        <f t="shared" ref="T114" si="405">COUNTIF(M114:S114,"●")</f>
        <v>0</v>
      </c>
      <c r="U114" s="147">
        <f t="shared" ref="U114" si="406">IF(COUNTA(M114:S114)=0,-1,IF(OR(COUNTIF(M114:S114,"▲")&gt;6,AND(M113&lt;$N$9,$N$9&lt;S113)),0.285,IF(T113+T114=0,0,T114/(T114+T113))))</f>
        <v>-1</v>
      </c>
      <c r="V114" s="135" t="str">
        <f>TEXT(S113,"YYYY-MM")</f>
        <v>2027-04</v>
      </c>
      <c r="W114" s="140" cm="1">
        <f t="array" ref="W114">IF(V114=V113,0,SUMPRODUCT((M113:S113&gt;=$N$8)*(M113:S113 &lt;= $N$9)*(TEXT(M113:S113,"yyyy-mm")=V114)*(M114:S114 = "●")))</f>
        <v>0</v>
      </c>
      <c r="X114" s="140" cm="1">
        <f t="array" ref="X114">IF(V114=V113,0,SUMPRODUCT((M113:S113&gt;=$N$8)*(M113:S113 &lt;= $N$9)*(TEXT(M113:S113,"yyyy-mm")=V114)*(M114:S114 = "▲")))</f>
        <v>0</v>
      </c>
      <c r="Y114" s="140" cm="1">
        <f t="array" ref="Y114">IF(V114=V113,0,SUMPRODUCT((M113:S113&gt;=$N$8)*(M113:S113 &lt;= $N$9)*(TEXT(M113:S113,"yyyy-mm")=V114)*(M114:S114 = "★")))</f>
        <v>0</v>
      </c>
      <c r="Z114" s="135"/>
      <c r="AA114" s="135" t="str">
        <f t="shared" ref="AA114" si="407">IF(AK114&gt;=0.285,"OK","NG")</f>
        <v>NG</v>
      </c>
      <c r="AB114" s="136"/>
      <c r="AC114" s="144"/>
      <c r="AD114" s="144"/>
      <c r="AE114" s="144"/>
      <c r="AF114" s="144"/>
      <c r="AG114" s="144"/>
      <c r="AH114" s="145"/>
      <c r="AI114" s="146"/>
      <c r="AJ114" s="68">
        <f t="shared" ref="AJ114" si="408">COUNTIF(AC114:AI114,"●")</f>
        <v>0</v>
      </c>
      <c r="AK114" s="70">
        <f t="shared" ref="AK114" si="409">IF(COUNTA(AC114:AI114)=0,-1,IF(OR(COUNTIF(AC114:AI114,"▲")&gt;6,AND(AC113&lt;$N$9,$N$9&lt;AI113)),0.285,IF(AJ113+AJ114=0,0,AJ114/(AJ114+AJ113))))</f>
        <v>-1</v>
      </c>
      <c r="AL114" s="68" t="str">
        <f>TEXT(AI113,"YYYY-MM")</f>
        <v>2027-09</v>
      </c>
      <c r="AM114" s="69" cm="1">
        <f t="array" ref="AM114">IF(AL114=AL113,0,SUMPRODUCT((AC113:AI113&gt;=$N$8)*(AC113:AI113 &lt;= $N$9)*(TEXT(AC113:AI113,"yyyy-mm")=AL114)*(AC114:AI114 = "●")))</f>
        <v>0</v>
      </c>
      <c r="AN114" s="69" cm="1">
        <f t="array" ref="AN114">IF(AL114=AL113,0,SUMPRODUCT((AC113:AI113&gt;=$N$8)*(AC113:AI113 &lt;= $N$9)*(TEXT(AC113:AI113,"yyyy-mm")=AL114)*(AC114:AI114 = "▲")))</f>
        <v>0</v>
      </c>
      <c r="AO114" s="69" cm="1">
        <f t="array" ref="AO114">IF(AL114=AL113,0,SUMPRODUCT((AC113:AI113&gt;=$N$8)*(AC113:AI113 &lt;= $N$9)*(TEXT(AC113:AI113,"yyyy-mm")=AL114)*(AC114:AI114 = "★")))</f>
        <v>0</v>
      </c>
      <c r="AP114" s="68"/>
      <c r="AQ114" s="19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3"/>
    </row>
    <row r="115" spans="10:55" s="8" customFormat="1" ht="19.5" customHeight="1" x14ac:dyDescent="0.45">
      <c r="J115" s="86"/>
      <c r="K115" s="135"/>
      <c r="L115" s="132">
        <v>78</v>
      </c>
      <c r="M115" s="141">
        <f>S113+1</f>
        <v>46489</v>
      </c>
      <c r="N115" s="141">
        <f t="shared" ref="N115:S115" si="410">M115+1</f>
        <v>46490</v>
      </c>
      <c r="O115" s="141">
        <f t="shared" si="410"/>
        <v>46491</v>
      </c>
      <c r="P115" s="141">
        <f t="shared" si="410"/>
        <v>46492</v>
      </c>
      <c r="Q115" s="141">
        <f t="shared" si="410"/>
        <v>46493</v>
      </c>
      <c r="R115" s="142">
        <f t="shared" si="410"/>
        <v>46494</v>
      </c>
      <c r="S115" s="143">
        <f t="shared" si="410"/>
        <v>46495</v>
      </c>
      <c r="T115" s="135">
        <f t="shared" ref="T115" si="411">COUNTIF(M116:S116,"★")</f>
        <v>0</v>
      </c>
      <c r="U115" s="135"/>
      <c r="V115" s="135" t="str">
        <f>TEXT(M115,"YYYY-MM")</f>
        <v>2027-04</v>
      </c>
      <c r="W115" s="140" cm="1">
        <f t="array" ref="W115">SUMPRODUCT((M115:S115&gt;=$N$8)*(M115:S115 &lt;= $N$9)*(TEXT(M115:S115,"yyyy-mm")=V115)*(M116:S116 = "●"))</f>
        <v>0</v>
      </c>
      <c r="X115" s="140" cm="1">
        <f t="array" ref="X115">SUMPRODUCT((R115:S115&gt;=$N$8)*(R115:S115 &lt;= $N$9)*(TEXT(R115:S115,"yyyy-mm")=V115)*(R116:S116 = "▲"))</f>
        <v>0</v>
      </c>
      <c r="Y115" s="140" cm="1">
        <f t="array" ref="Y115">SUMPRODUCT((M115:S115&gt;=$N$8)*(M115:S115 &lt;= $N$9)*(TEXT(M115:S115,"yyyy-mm")=V115)*(M116:S116 = "★"))</f>
        <v>0</v>
      </c>
      <c r="Z115" s="135"/>
      <c r="AA115" s="135"/>
      <c r="AB115" s="132">
        <v>99</v>
      </c>
      <c r="AC115" s="141">
        <f>AI113+1</f>
        <v>46636</v>
      </c>
      <c r="AD115" s="141">
        <f t="shared" ref="AD115:AI115" si="412">AC115+1</f>
        <v>46637</v>
      </c>
      <c r="AE115" s="141">
        <f t="shared" si="412"/>
        <v>46638</v>
      </c>
      <c r="AF115" s="141">
        <f t="shared" si="412"/>
        <v>46639</v>
      </c>
      <c r="AG115" s="141">
        <f t="shared" si="412"/>
        <v>46640</v>
      </c>
      <c r="AH115" s="142">
        <f t="shared" si="412"/>
        <v>46641</v>
      </c>
      <c r="AI115" s="143">
        <f t="shared" si="412"/>
        <v>46642</v>
      </c>
      <c r="AJ115" s="68">
        <f t="shared" ref="AJ115" si="413">COUNTIF(AC116:AI116,"★")</f>
        <v>0</v>
      </c>
      <c r="AK115" s="68"/>
      <c r="AL115" s="68" t="str">
        <f>TEXT(AC115,"YYYY-MM")</f>
        <v>2027-09</v>
      </c>
      <c r="AM115" s="69" cm="1">
        <f t="array" ref="AM115">SUMPRODUCT((AC115:AI115&gt;=$N$8)*(AC115:AI115 &lt;= $N$9)*(TEXT(AC115:AI115,"yyyy-mm")=AL115)*(AC116:AI116 = "●"))</f>
        <v>0</v>
      </c>
      <c r="AN115" s="69" cm="1">
        <f t="array" ref="AN115">SUMPRODUCT((AH115:AI115&gt;=$N$8)*(AH115:AI115 &lt;= $N$9)*(TEXT(AH115:AI115,"yyyy-mm")=AL115)*(AH116:AI116 = "▲"))</f>
        <v>0</v>
      </c>
      <c r="AO115" s="69" cm="1">
        <f t="array" ref="AO115">SUMPRODUCT((AC115:AI115&gt;=$N$8)*(AC115:AI115 &lt;= $N$9)*(TEXT(AC115:AI115,"yyyy-mm")=AL115)*(AC116:AI116 = "★"))</f>
        <v>0</v>
      </c>
      <c r="AP115" s="68"/>
      <c r="AQ115" s="19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3"/>
    </row>
    <row r="116" spans="10:55" s="8" customFormat="1" ht="19.5" customHeight="1" thickBot="1" x14ac:dyDescent="0.5">
      <c r="J116" s="86"/>
      <c r="K116" s="135" t="str">
        <f t="shared" ref="K116" si="414">IF(U116&gt;=0.285,"OK","NG")</f>
        <v>NG</v>
      </c>
      <c r="L116" s="136"/>
      <c r="M116" s="144"/>
      <c r="N116" s="144"/>
      <c r="O116" s="144"/>
      <c r="P116" s="144"/>
      <c r="Q116" s="144"/>
      <c r="R116" s="145"/>
      <c r="S116" s="146"/>
      <c r="T116" s="135">
        <f t="shared" ref="T116" si="415">COUNTIF(M116:S116,"●")</f>
        <v>0</v>
      </c>
      <c r="U116" s="147">
        <f t="shared" ref="U116" si="416">IF(COUNTA(M116:S116)=0,-1,IF(OR(COUNTIF(M116:S116,"▲")&gt;6,AND(M115&lt;$N$9,$N$9&lt;S115)),0.285,IF(T115+T116=0,0,T116/(T116+T115))))</f>
        <v>-1</v>
      </c>
      <c r="V116" s="135" t="str">
        <f>TEXT(S115,"YYYY-MM")</f>
        <v>2027-04</v>
      </c>
      <c r="W116" s="140" cm="1">
        <f t="array" ref="W116">IF(V116=V115,0,SUMPRODUCT((M115:S115&gt;=$N$8)*(M115:S115 &lt;= $N$9)*(TEXT(M115:S115,"yyyy-mm")=V116)*(M116:S116 = "●")))</f>
        <v>0</v>
      </c>
      <c r="X116" s="140" cm="1">
        <f t="array" ref="X116">IF(V116=V115,0,SUMPRODUCT((M115:S115&gt;=$N$8)*(M115:S115 &lt;= $N$9)*(TEXT(M115:S115,"yyyy-mm")=V116)*(M116:S116 = "▲")))</f>
        <v>0</v>
      </c>
      <c r="Y116" s="140" cm="1">
        <f t="array" ref="Y116">IF(V116=V115,0,SUMPRODUCT((M115:S115&gt;=$N$8)*(M115:S115 &lt;= $N$9)*(TEXT(M115:S115,"yyyy-mm")=V116)*(M116:S116 = "★")))</f>
        <v>0</v>
      </c>
      <c r="Z116" s="135"/>
      <c r="AA116" s="135" t="str">
        <f t="shared" ref="AA116" si="417">IF(AK116&gt;=0.285,"OK","NG")</f>
        <v>NG</v>
      </c>
      <c r="AB116" s="136"/>
      <c r="AC116" s="144"/>
      <c r="AD116" s="144"/>
      <c r="AE116" s="144"/>
      <c r="AF116" s="144"/>
      <c r="AG116" s="144"/>
      <c r="AH116" s="145"/>
      <c r="AI116" s="146"/>
      <c r="AJ116" s="68">
        <f t="shared" ref="AJ116" si="418">COUNTIF(AC116:AI116,"●")</f>
        <v>0</v>
      </c>
      <c r="AK116" s="70">
        <f t="shared" ref="AK116" si="419">IF(COUNTA(AC116:AI116)=0,-1,IF(OR(COUNTIF(AC116:AI116,"▲")&gt;6,AND(AC115&lt;$N$9,$N$9&lt;AI115)),0.285,IF(AJ115+AJ116=0,0,AJ116/(AJ116+AJ115))))</f>
        <v>-1</v>
      </c>
      <c r="AL116" s="68" t="str">
        <f>TEXT(AI115,"YYYY-MM")</f>
        <v>2027-09</v>
      </c>
      <c r="AM116" s="69" cm="1">
        <f t="array" ref="AM116">IF(AL116=AL115,0,SUMPRODUCT((AC115:AI115&gt;=$N$8)*(AC115:AI115 &lt;= $N$9)*(TEXT(AC115:AI115,"yyyy-mm")=AL116)*(AC116:AI116 = "●")))</f>
        <v>0</v>
      </c>
      <c r="AN116" s="69" cm="1">
        <f t="array" ref="AN116">IF(AL116=AL115,0,SUMPRODUCT((AC115:AI115&gt;=$N$8)*(AC115:AI115 &lt;= $N$9)*(TEXT(AC115:AI115,"yyyy-mm")=AL116)*(AC116:AI116 = "▲")))</f>
        <v>0</v>
      </c>
      <c r="AO116" s="69" cm="1">
        <f t="array" ref="AO116">IF(AL116=AL115,0,SUMPRODUCT((AC115:AI115&gt;=$N$8)*(AC115:AI115 &lt;= $N$9)*(TEXT(AC115:AI115,"yyyy-mm")=AL116)*(AC116:AI116 = "★")))</f>
        <v>0</v>
      </c>
      <c r="AP116" s="68"/>
      <c r="AQ116" s="19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3"/>
    </row>
    <row r="117" spans="10:55" s="8" customFormat="1" ht="19.5" customHeight="1" x14ac:dyDescent="0.45">
      <c r="J117" s="86"/>
      <c r="K117" s="135"/>
      <c r="L117" s="132">
        <v>79</v>
      </c>
      <c r="M117" s="141">
        <f>S115+1</f>
        <v>46496</v>
      </c>
      <c r="N117" s="141">
        <f t="shared" ref="N117:S117" si="420">M117+1</f>
        <v>46497</v>
      </c>
      <c r="O117" s="141">
        <f t="shared" si="420"/>
        <v>46498</v>
      </c>
      <c r="P117" s="141">
        <f t="shared" si="420"/>
        <v>46499</v>
      </c>
      <c r="Q117" s="141">
        <f t="shared" si="420"/>
        <v>46500</v>
      </c>
      <c r="R117" s="142">
        <f t="shared" si="420"/>
        <v>46501</v>
      </c>
      <c r="S117" s="143">
        <f t="shared" si="420"/>
        <v>46502</v>
      </c>
      <c r="T117" s="135">
        <f t="shared" ref="T117" si="421">COUNTIF(M118:S118,"★")</f>
        <v>0</v>
      </c>
      <c r="U117" s="135"/>
      <c r="V117" s="135" t="str">
        <f>TEXT(M117,"YYYY-MM")</f>
        <v>2027-04</v>
      </c>
      <c r="W117" s="140" cm="1">
        <f t="array" ref="W117">SUMPRODUCT((M117:S117&gt;=$N$8)*(M117:S117 &lt;= $N$9)*(TEXT(M117:S117,"yyyy-mm")=V117)*(M118:S118 = "●"))</f>
        <v>0</v>
      </c>
      <c r="X117" s="140" cm="1">
        <f t="array" ref="X117">SUMPRODUCT((R117:S117&gt;=$N$8)*(R117:S117 &lt;= $N$9)*(TEXT(R117:S117,"yyyy-mm")=V117)*(R118:S118 = "▲"))</f>
        <v>0</v>
      </c>
      <c r="Y117" s="140" cm="1">
        <f t="array" ref="Y117">SUMPRODUCT((M117:S117&gt;=$N$8)*(M117:S117 &lt;= $N$9)*(TEXT(M117:S117,"yyyy-mm")=V117)*(M118:S118 = "★"))</f>
        <v>0</v>
      </c>
      <c r="Z117" s="135"/>
      <c r="AA117" s="135"/>
      <c r="AB117" s="132">
        <v>100</v>
      </c>
      <c r="AC117" s="141">
        <f>AI115+1</f>
        <v>46643</v>
      </c>
      <c r="AD117" s="141">
        <f t="shared" ref="AD117:AI117" si="422">AC117+1</f>
        <v>46644</v>
      </c>
      <c r="AE117" s="141">
        <f t="shared" si="422"/>
        <v>46645</v>
      </c>
      <c r="AF117" s="141">
        <f t="shared" si="422"/>
        <v>46646</v>
      </c>
      <c r="AG117" s="141">
        <f t="shared" si="422"/>
        <v>46647</v>
      </c>
      <c r="AH117" s="142">
        <f t="shared" si="422"/>
        <v>46648</v>
      </c>
      <c r="AI117" s="143">
        <f t="shared" si="422"/>
        <v>46649</v>
      </c>
      <c r="AJ117" s="68">
        <f t="shared" ref="AJ117" si="423">COUNTIF(AC118:AI118,"★")</f>
        <v>0</v>
      </c>
      <c r="AK117" s="68"/>
      <c r="AL117" s="68" t="str">
        <f>TEXT(AC117,"YYYY-MM")</f>
        <v>2027-09</v>
      </c>
      <c r="AM117" s="69" cm="1">
        <f t="array" ref="AM117">SUMPRODUCT((AC117:AI117&gt;=$N$8)*(AC117:AI117 &lt;= $N$9)*(TEXT(AC117:AI117,"yyyy-mm")=AL117)*(AC118:AI118 = "●"))</f>
        <v>0</v>
      </c>
      <c r="AN117" s="69" cm="1">
        <f t="array" ref="AN117">SUMPRODUCT((AH117:AI117&gt;=$N$8)*(AH117:AI117 &lt;= $N$9)*(TEXT(AH117:AI117,"yyyy-mm")=AL117)*(AH118:AI118 = "▲"))</f>
        <v>0</v>
      </c>
      <c r="AO117" s="69" cm="1">
        <f t="array" ref="AO117">SUMPRODUCT((AC117:AI117&gt;=$N$8)*(AC117:AI117 &lt;= $N$9)*(TEXT(AC117:AI117,"yyyy-mm")=AL117)*(AC118:AI118 = "★"))</f>
        <v>0</v>
      </c>
      <c r="AP117" s="68"/>
      <c r="AQ117" s="19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3"/>
    </row>
    <row r="118" spans="10:55" s="8" customFormat="1" ht="19.5" customHeight="1" thickBot="1" x14ac:dyDescent="0.5">
      <c r="J118" s="86"/>
      <c r="K118" s="135" t="str">
        <f t="shared" ref="K118" si="424">IF(U118&gt;=0.285,"OK","NG")</f>
        <v>NG</v>
      </c>
      <c r="L118" s="136"/>
      <c r="M118" s="144"/>
      <c r="N118" s="144"/>
      <c r="O118" s="144"/>
      <c r="P118" s="144"/>
      <c r="Q118" s="144"/>
      <c r="R118" s="145"/>
      <c r="S118" s="146"/>
      <c r="T118" s="135">
        <f t="shared" ref="T118" si="425">COUNTIF(M118:S118,"●")</f>
        <v>0</v>
      </c>
      <c r="U118" s="147">
        <f t="shared" ref="U118" si="426">IF(COUNTA(M118:S118)=0,-1,IF(OR(COUNTIF(M118:S118,"▲")&gt;6,AND(M117&lt;$N$9,$N$9&lt;S117)),0.285,IF(T117+T118=0,0,T118/(T118+T117))))</f>
        <v>-1</v>
      </c>
      <c r="V118" s="135" t="str">
        <f>TEXT(S117,"YYYY-MM")</f>
        <v>2027-04</v>
      </c>
      <c r="W118" s="140" cm="1">
        <f t="array" ref="W118">IF(V118=V117,0,SUMPRODUCT((M117:S117&gt;=$N$8)*(M117:S117 &lt;= $N$9)*(TEXT(M117:S117,"yyyy-mm")=V118)*(M118:S118 = "●")))</f>
        <v>0</v>
      </c>
      <c r="X118" s="140" cm="1">
        <f t="array" ref="X118">IF(V118=V117,0,SUMPRODUCT((M117:S117&gt;=$N$8)*(M117:S117 &lt;= $N$9)*(TEXT(M117:S117,"yyyy-mm")=V118)*(M118:S118 = "▲")))</f>
        <v>0</v>
      </c>
      <c r="Y118" s="140" cm="1">
        <f t="array" ref="Y118">IF(V118=V117,0,SUMPRODUCT((M117:S117&gt;=$N$8)*(M117:S117 &lt;= $N$9)*(TEXT(M117:S117,"yyyy-mm")=V118)*(M118:S118 = "★")))</f>
        <v>0</v>
      </c>
      <c r="Z118" s="135"/>
      <c r="AA118" s="135" t="str">
        <f t="shared" ref="AA118" si="427">IF(AK118&gt;=0.285,"OK","NG")</f>
        <v>NG</v>
      </c>
      <c r="AB118" s="136"/>
      <c r="AC118" s="144"/>
      <c r="AD118" s="144"/>
      <c r="AE118" s="144"/>
      <c r="AF118" s="144"/>
      <c r="AG118" s="144"/>
      <c r="AH118" s="145"/>
      <c r="AI118" s="146"/>
      <c r="AJ118" s="68">
        <f t="shared" ref="AJ118" si="428">COUNTIF(AC118:AI118,"●")</f>
        <v>0</v>
      </c>
      <c r="AK118" s="70">
        <f t="shared" ref="AK118" si="429">IF(COUNTA(AC118:AI118)=0,-1,IF(OR(COUNTIF(AC118:AI118,"▲")&gt;6,AND(AC117&lt;$N$9,$N$9&lt;AI117)),0.285,IF(AJ117+AJ118=0,0,AJ118/(AJ118+AJ117))))</f>
        <v>-1</v>
      </c>
      <c r="AL118" s="68" t="str">
        <f>TEXT(AI117,"YYYY-MM")</f>
        <v>2027-09</v>
      </c>
      <c r="AM118" s="69" cm="1">
        <f t="array" ref="AM118">IF(AL118=AL117,0,SUMPRODUCT((AC117:AI117&gt;=$N$8)*(AC117:AI117 &lt;= $N$9)*(TEXT(AC117:AI117,"yyyy-mm")=AL118)*(AC118:AI118 = "●")))</f>
        <v>0</v>
      </c>
      <c r="AN118" s="69" cm="1">
        <f t="array" ref="AN118">IF(AL118=AL117,0,SUMPRODUCT((AC117:AI117&gt;=$N$8)*(AC117:AI117 &lt;= $N$9)*(TEXT(AC117:AI117,"yyyy-mm")=AL118)*(AC118:AI118 = "▲")))</f>
        <v>0</v>
      </c>
      <c r="AO118" s="69" cm="1">
        <f t="array" ref="AO118">IF(AL118=AL117,0,SUMPRODUCT((AC117:AI117&gt;=$N$8)*(AC117:AI117 &lt;= $N$9)*(TEXT(AC117:AI117,"yyyy-mm")=AL118)*(AC118:AI118 = "★")))</f>
        <v>0</v>
      </c>
      <c r="AP118" s="68"/>
      <c r="AQ118" s="19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3"/>
    </row>
    <row r="119" spans="10:55" s="8" customFormat="1" ht="19.5" customHeight="1" x14ac:dyDescent="0.45">
      <c r="J119" s="86"/>
      <c r="K119" s="135"/>
      <c r="L119" s="132">
        <v>80</v>
      </c>
      <c r="M119" s="141">
        <f>S117+1</f>
        <v>46503</v>
      </c>
      <c r="N119" s="141">
        <f t="shared" ref="N119:S119" si="430">M119+1</f>
        <v>46504</v>
      </c>
      <c r="O119" s="141">
        <f t="shared" si="430"/>
        <v>46505</v>
      </c>
      <c r="P119" s="141">
        <f t="shared" si="430"/>
        <v>46506</v>
      </c>
      <c r="Q119" s="141">
        <f t="shared" si="430"/>
        <v>46507</v>
      </c>
      <c r="R119" s="142">
        <f t="shared" si="430"/>
        <v>46508</v>
      </c>
      <c r="S119" s="143">
        <f t="shared" si="430"/>
        <v>46509</v>
      </c>
      <c r="T119" s="135">
        <f t="shared" ref="T119" si="431">COUNTIF(M120:S120,"★")</f>
        <v>0</v>
      </c>
      <c r="U119" s="135"/>
      <c r="V119" s="135" t="str">
        <f>TEXT(M119,"YYYY-MM")</f>
        <v>2027-04</v>
      </c>
      <c r="W119" s="140" cm="1">
        <f t="array" ref="W119">SUMPRODUCT((M119:S119&gt;=$N$8)*(M119:S119 &lt;= $N$9)*(TEXT(M119:S119,"yyyy-mm")=V119)*(M120:S120 = "●"))</f>
        <v>0</v>
      </c>
      <c r="X119" s="140" cm="1">
        <f t="array" ref="X119">SUMPRODUCT((R119:S119&gt;=$N$8)*(R119:S119 &lt;= $N$9)*(TEXT(R119:S119,"yyyy-mm")=V119)*(R120:S120 = "▲"))</f>
        <v>0</v>
      </c>
      <c r="Y119" s="140" cm="1">
        <f t="array" ref="Y119">SUMPRODUCT((M119:S119&gt;=$N$8)*(M119:S119 &lt;= $N$9)*(TEXT(M119:S119,"yyyy-mm")=V119)*(M120:S120 = "★"))</f>
        <v>0</v>
      </c>
      <c r="Z119" s="135"/>
      <c r="AA119" s="135"/>
      <c r="AB119" s="132">
        <v>101</v>
      </c>
      <c r="AC119" s="141">
        <f>AI117+1</f>
        <v>46650</v>
      </c>
      <c r="AD119" s="141">
        <f t="shared" ref="AD119:AI119" si="432">AC119+1</f>
        <v>46651</v>
      </c>
      <c r="AE119" s="141">
        <f t="shared" si="432"/>
        <v>46652</v>
      </c>
      <c r="AF119" s="141">
        <f t="shared" si="432"/>
        <v>46653</v>
      </c>
      <c r="AG119" s="141">
        <f t="shared" si="432"/>
        <v>46654</v>
      </c>
      <c r="AH119" s="142">
        <f t="shared" si="432"/>
        <v>46655</v>
      </c>
      <c r="AI119" s="143">
        <f t="shared" si="432"/>
        <v>46656</v>
      </c>
      <c r="AJ119" s="68">
        <f t="shared" ref="AJ119" si="433">COUNTIF(AC120:AI120,"★")</f>
        <v>0</v>
      </c>
      <c r="AK119" s="68"/>
      <c r="AL119" s="68" t="str">
        <f>TEXT(AC119,"YYYY-MM")</f>
        <v>2027-09</v>
      </c>
      <c r="AM119" s="69" cm="1">
        <f t="array" ref="AM119">SUMPRODUCT((AC119:AI119&gt;=$N$8)*(AC119:AI119 &lt;= $N$9)*(TEXT(AC119:AI119,"yyyy-mm")=AL119)*(AC120:AI120 = "●"))</f>
        <v>0</v>
      </c>
      <c r="AN119" s="69" cm="1">
        <f t="array" ref="AN119">SUMPRODUCT((AH119:AI119&gt;=$N$8)*(AH119:AI119 &lt;= $N$9)*(TEXT(AH119:AI119,"yyyy-mm")=AL119)*(AH120:AI120 = "▲"))</f>
        <v>0</v>
      </c>
      <c r="AO119" s="69" cm="1">
        <f t="array" ref="AO119">SUMPRODUCT((AC119:AI119&gt;=$N$8)*(AC119:AI119 &lt;= $N$9)*(TEXT(AC119:AI119,"yyyy-mm")=AL119)*(AC120:AI120 = "★"))</f>
        <v>0</v>
      </c>
      <c r="AP119" s="68"/>
      <c r="AQ119" s="19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3"/>
    </row>
    <row r="120" spans="10:55" s="8" customFormat="1" ht="19.5" customHeight="1" thickBot="1" x14ac:dyDescent="0.5">
      <c r="J120" s="86"/>
      <c r="K120" s="135" t="str">
        <f t="shared" ref="K120" si="434">IF(U120&gt;=0.285,"OK","NG")</f>
        <v>NG</v>
      </c>
      <c r="L120" s="136"/>
      <c r="M120" s="144"/>
      <c r="N120" s="144"/>
      <c r="O120" s="144"/>
      <c r="P120" s="144"/>
      <c r="Q120" s="144"/>
      <c r="R120" s="145"/>
      <c r="S120" s="146"/>
      <c r="T120" s="135">
        <f t="shared" ref="T120" si="435">COUNTIF(M120:S120,"●")</f>
        <v>0</v>
      </c>
      <c r="U120" s="147">
        <f t="shared" ref="U120" si="436">IF(COUNTA(M120:S120)=0,-1,IF(OR(COUNTIF(M120:S120,"▲")&gt;6,AND(M119&lt;$N$9,$N$9&lt;S119)),0.285,IF(T119+T120=0,0,T120/(T120+T119))))</f>
        <v>-1</v>
      </c>
      <c r="V120" s="135" t="str">
        <f>TEXT(S119,"YYYY-MM")</f>
        <v>2027-05</v>
      </c>
      <c r="W120" s="140" cm="1">
        <f t="array" ref="W120">IF(V120=V119,0,SUMPRODUCT((M119:S119&gt;=$N$8)*(M119:S119 &lt;= $N$9)*(TEXT(M119:S119,"yyyy-mm")=V120)*(M120:S120 = "●")))</f>
        <v>0</v>
      </c>
      <c r="X120" s="140" cm="1">
        <f t="array" ref="X120">IF(V120=V119,0,SUMPRODUCT((M119:S119&gt;=$N$8)*(M119:S119 &lt;= $N$9)*(TEXT(M119:S119,"yyyy-mm")=V120)*(M120:S120 = "▲")))</f>
        <v>0</v>
      </c>
      <c r="Y120" s="140" cm="1">
        <f t="array" ref="Y120">IF(V120=V119,0,SUMPRODUCT((M119:S119&gt;=$N$8)*(M119:S119 &lt;= $N$9)*(TEXT(M119:S119,"yyyy-mm")=V120)*(M120:S120 = "★")))</f>
        <v>0</v>
      </c>
      <c r="Z120" s="135"/>
      <c r="AA120" s="135" t="str">
        <f t="shared" ref="AA120" si="437">IF(AK120&gt;=0.285,"OK","NG")</f>
        <v>NG</v>
      </c>
      <c r="AB120" s="136"/>
      <c r="AC120" s="144"/>
      <c r="AD120" s="144"/>
      <c r="AE120" s="144"/>
      <c r="AF120" s="144"/>
      <c r="AG120" s="144"/>
      <c r="AH120" s="145"/>
      <c r="AI120" s="146"/>
      <c r="AJ120" s="68">
        <f t="shared" ref="AJ120" si="438">COUNTIF(AC120:AI120,"●")</f>
        <v>0</v>
      </c>
      <c r="AK120" s="70">
        <f t="shared" ref="AK120" si="439">IF(COUNTA(AC120:AI120)=0,-1,IF(OR(COUNTIF(AC120:AI120,"▲")&gt;6,AND(AC119&lt;$N$9,$N$9&lt;AI119)),0.285,IF(AJ119+AJ120=0,0,AJ120/(AJ120+AJ119))))</f>
        <v>-1</v>
      </c>
      <c r="AL120" s="68" t="str">
        <f>TEXT(AI119,"YYYY-MM")</f>
        <v>2027-09</v>
      </c>
      <c r="AM120" s="69" cm="1">
        <f t="array" ref="AM120">IF(AL120=AL119,0,SUMPRODUCT((AC119:AI119&gt;=$N$8)*(AC119:AI119 &lt;= $N$9)*(TEXT(AC119:AI119,"yyyy-mm")=AL120)*(AC120:AI120 = "●")))</f>
        <v>0</v>
      </c>
      <c r="AN120" s="69" cm="1">
        <f t="array" ref="AN120">IF(AL120=AL119,0,SUMPRODUCT((AC119:AI119&gt;=$N$8)*(AC119:AI119 &lt;= $N$9)*(TEXT(AC119:AI119,"yyyy-mm")=AL120)*(AC120:AI120 = "▲")))</f>
        <v>0</v>
      </c>
      <c r="AO120" s="69" cm="1">
        <f t="array" ref="AO120">IF(AL120=AL119,0,SUMPRODUCT((AC119:AI119&gt;=$N$8)*(AC119:AI119 &lt;= $N$9)*(TEXT(AC119:AI119,"yyyy-mm")=AL120)*(AC120:AI120 = "★")))</f>
        <v>0</v>
      </c>
      <c r="AP120" s="68"/>
      <c r="AQ120" s="19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3"/>
    </row>
    <row r="121" spans="10:55" s="8" customFormat="1" ht="19.5" customHeight="1" x14ac:dyDescent="0.45">
      <c r="J121" s="86"/>
      <c r="K121" s="135"/>
      <c r="L121" s="132">
        <v>81</v>
      </c>
      <c r="M121" s="141">
        <f>S119+1</f>
        <v>46510</v>
      </c>
      <c r="N121" s="141">
        <f t="shared" ref="N121:S121" si="440">M121+1</f>
        <v>46511</v>
      </c>
      <c r="O121" s="141">
        <f t="shared" si="440"/>
        <v>46512</v>
      </c>
      <c r="P121" s="141">
        <f t="shared" si="440"/>
        <v>46513</v>
      </c>
      <c r="Q121" s="141">
        <f t="shared" si="440"/>
        <v>46514</v>
      </c>
      <c r="R121" s="142">
        <f t="shared" si="440"/>
        <v>46515</v>
      </c>
      <c r="S121" s="143">
        <f t="shared" si="440"/>
        <v>46516</v>
      </c>
      <c r="T121" s="135">
        <f t="shared" ref="T121" si="441">COUNTIF(M122:S122,"★")</f>
        <v>0</v>
      </c>
      <c r="U121" s="135"/>
      <c r="V121" s="135" t="str">
        <f>TEXT(M121,"YYYY-MM")</f>
        <v>2027-05</v>
      </c>
      <c r="W121" s="140" cm="1">
        <f t="array" ref="W121">SUMPRODUCT((M121:S121&gt;=$N$8)*(M121:S121 &lt;= $N$9)*(TEXT(M121:S121,"yyyy-mm")=V121)*(M122:S122 = "●"))</f>
        <v>0</v>
      </c>
      <c r="X121" s="140" cm="1">
        <f t="array" ref="X121">SUMPRODUCT((R121:S121&gt;=$N$8)*(R121:S121 &lt;= $N$9)*(TEXT(R121:S121,"yyyy-mm")=V121)*(R122:S122 = "▲"))</f>
        <v>0</v>
      </c>
      <c r="Y121" s="140" cm="1">
        <f t="array" ref="Y121">SUMPRODUCT((M121:S121&gt;=$N$8)*(M121:S121 &lt;= $N$9)*(TEXT(M121:S121,"yyyy-mm")=V121)*(M122:S122 = "★"))</f>
        <v>0</v>
      </c>
      <c r="Z121" s="135"/>
      <c r="AA121" s="135"/>
      <c r="AB121" s="132">
        <v>102</v>
      </c>
      <c r="AC121" s="141">
        <f>AI119+1</f>
        <v>46657</v>
      </c>
      <c r="AD121" s="141">
        <f t="shared" ref="AD121:AI121" si="442">AC121+1</f>
        <v>46658</v>
      </c>
      <c r="AE121" s="141">
        <f t="shared" si="442"/>
        <v>46659</v>
      </c>
      <c r="AF121" s="141">
        <f t="shared" si="442"/>
        <v>46660</v>
      </c>
      <c r="AG121" s="141">
        <f t="shared" si="442"/>
        <v>46661</v>
      </c>
      <c r="AH121" s="142">
        <f t="shared" si="442"/>
        <v>46662</v>
      </c>
      <c r="AI121" s="143">
        <f t="shared" si="442"/>
        <v>46663</v>
      </c>
      <c r="AJ121" s="68">
        <f t="shared" ref="AJ121" si="443">COUNTIF(AC122:AI122,"★")</f>
        <v>0</v>
      </c>
      <c r="AK121" s="68"/>
      <c r="AL121" s="68" t="str">
        <f>TEXT(AC121,"YYYY-MM")</f>
        <v>2027-09</v>
      </c>
      <c r="AM121" s="69" cm="1">
        <f t="array" ref="AM121">SUMPRODUCT((AC121:AI121&gt;=$N$8)*(AC121:AI121 &lt;= $N$9)*(TEXT(AC121:AI121,"yyyy-mm")=AL121)*(AC122:AI122 = "●"))</f>
        <v>0</v>
      </c>
      <c r="AN121" s="69" cm="1">
        <f t="array" ref="AN121">SUMPRODUCT((AH121:AI121&gt;=$N$8)*(AH121:AI121 &lt;= $N$9)*(TEXT(AH121:AI121,"yyyy-mm")=AL121)*(AH122:AI122 = "▲"))</f>
        <v>0</v>
      </c>
      <c r="AO121" s="69" cm="1">
        <f t="array" ref="AO121">SUMPRODUCT((AC121:AI121&gt;=$N$8)*(AC121:AI121 &lt;= $N$9)*(TEXT(AC121:AI121,"yyyy-mm")=AL121)*(AC122:AI122 = "★"))</f>
        <v>0</v>
      </c>
      <c r="AP121" s="68"/>
      <c r="AQ121" s="19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3"/>
    </row>
    <row r="122" spans="10:55" s="8" customFormat="1" ht="19.5" customHeight="1" thickBot="1" x14ac:dyDescent="0.5">
      <c r="J122" s="86"/>
      <c r="K122" s="135" t="str">
        <f t="shared" ref="K122" si="444">IF(U122&gt;=0.285,"OK","NG")</f>
        <v>NG</v>
      </c>
      <c r="L122" s="136"/>
      <c r="M122" s="144"/>
      <c r="N122" s="144"/>
      <c r="O122" s="144"/>
      <c r="P122" s="144"/>
      <c r="Q122" s="144"/>
      <c r="R122" s="145"/>
      <c r="S122" s="146"/>
      <c r="T122" s="135">
        <f t="shared" ref="T122" si="445">COUNTIF(M122:S122,"●")</f>
        <v>0</v>
      </c>
      <c r="U122" s="147">
        <f t="shared" ref="U122" si="446">IF(COUNTA(M122:S122)=0,-1,IF(OR(COUNTIF(M122:S122,"▲")&gt;6,AND(M121&lt;$N$9,$N$9&lt;S121)),0.285,IF(T121+T122=0,0,T122/(T122+T121))))</f>
        <v>-1</v>
      </c>
      <c r="V122" s="135" t="str">
        <f>TEXT(S121,"YYYY-MM")</f>
        <v>2027-05</v>
      </c>
      <c r="W122" s="140" cm="1">
        <f t="array" ref="W122">IF(V122=V121,0,SUMPRODUCT((M121:S121&gt;=$N$8)*(M121:S121 &lt;= $N$9)*(TEXT(M121:S121,"yyyy-mm")=V122)*(M122:S122 = "●")))</f>
        <v>0</v>
      </c>
      <c r="X122" s="140" cm="1">
        <f t="array" ref="X122">IF(V122=V121,0,SUMPRODUCT((M121:S121&gt;=$N$8)*(M121:S121 &lt;= $N$9)*(TEXT(M121:S121,"yyyy-mm")=V122)*(M122:S122 = "▲")))</f>
        <v>0</v>
      </c>
      <c r="Y122" s="140" cm="1">
        <f t="array" ref="Y122">IF(V122=V121,0,SUMPRODUCT((M121:S121&gt;=$N$8)*(M121:S121 &lt;= $N$9)*(TEXT(M121:S121,"yyyy-mm")=V122)*(M122:S122 = "★")))</f>
        <v>0</v>
      </c>
      <c r="Z122" s="135"/>
      <c r="AA122" s="135" t="str">
        <f t="shared" ref="AA122" si="447">IF(AK122&gt;=0.285,"OK","NG")</f>
        <v>NG</v>
      </c>
      <c r="AB122" s="136"/>
      <c r="AC122" s="144"/>
      <c r="AD122" s="144"/>
      <c r="AE122" s="144"/>
      <c r="AF122" s="144"/>
      <c r="AG122" s="144"/>
      <c r="AH122" s="145"/>
      <c r="AI122" s="146"/>
      <c r="AJ122" s="68">
        <f t="shared" ref="AJ122" si="448">COUNTIF(AC122:AI122,"●")</f>
        <v>0</v>
      </c>
      <c r="AK122" s="70">
        <f t="shared" ref="AK122" si="449">IF(COUNTA(AC122:AI122)=0,-1,IF(OR(COUNTIF(AC122:AI122,"▲")&gt;6,AND(AC121&lt;$N$9,$N$9&lt;AI121)),0.285,IF(AJ121+AJ122=0,0,AJ122/(AJ122+AJ121))))</f>
        <v>-1</v>
      </c>
      <c r="AL122" s="68" t="str">
        <f>TEXT(AI121,"YYYY-MM")</f>
        <v>2027-10</v>
      </c>
      <c r="AM122" s="69" cm="1">
        <f t="array" ref="AM122">IF(AL122=AL121,0,SUMPRODUCT((AC121:AI121&gt;=$N$8)*(AC121:AI121 &lt;= $N$9)*(TEXT(AC121:AI121,"yyyy-mm")=AL122)*(AC122:AI122 = "●")))</f>
        <v>0</v>
      </c>
      <c r="AN122" s="69" cm="1">
        <f t="array" ref="AN122">IF(AL122=AL121,0,SUMPRODUCT((AC121:AI121&gt;=$N$8)*(AC121:AI121 &lt;= $N$9)*(TEXT(AC121:AI121,"yyyy-mm")=AL122)*(AC122:AI122 = "▲")))</f>
        <v>0</v>
      </c>
      <c r="AO122" s="69" cm="1">
        <f t="array" ref="AO122">IF(AL122=AL121,0,SUMPRODUCT((AC121:AI121&gt;=$N$8)*(AC121:AI121 &lt;= $N$9)*(TEXT(AC121:AI121,"yyyy-mm")=AL122)*(AC122:AI122 = "★")))</f>
        <v>0</v>
      </c>
      <c r="AP122" s="68"/>
      <c r="AQ122" s="19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3"/>
    </row>
    <row r="123" spans="10:55" s="8" customFormat="1" ht="19.5" customHeight="1" x14ac:dyDescent="0.45">
      <c r="J123" s="86"/>
      <c r="K123" s="135"/>
      <c r="L123" s="132">
        <v>82</v>
      </c>
      <c r="M123" s="141">
        <f>S121+1</f>
        <v>46517</v>
      </c>
      <c r="N123" s="141">
        <f t="shared" ref="N123:S123" si="450">M123+1</f>
        <v>46518</v>
      </c>
      <c r="O123" s="141">
        <f t="shared" si="450"/>
        <v>46519</v>
      </c>
      <c r="P123" s="141">
        <f t="shared" si="450"/>
        <v>46520</v>
      </c>
      <c r="Q123" s="141">
        <f t="shared" si="450"/>
        <v>46521</v>
      </c>
      <c r="R123" s="142">
        <f t="shared" si="450"/>
        <v>46522</v>
      </c>
      <c r="S123" s="143">
        <f t="shared" si="450"/>
        <v>46523</v>
      </c>
      <c r="T123" s="135">
        <f t="shared" ref="T123" si="451">COUNTIF(M124:S124,"★")</f>
        <v>0</v>
      </c>
      <c r="U123" s="135"/>
      <c r="V123" s="135" t="str">
        <f>TEXT(M123,"YYYY-MM")</f>
        <v>2027-05</v>
      </c>
      <c r="W123" s="140" cm="1">
        <f t="array" ref="W123">SUMPRODUCT((M123:S123&gt;=$N$8)*(M123:S123 &lt;= $N$9)*(TEXT(M123:S123,"yyyy-mm")=V123)*(M124:S124 = "●"))</f>
        <v>0</v>
      </c>
      <c r="X123" s="140" cm="1">
        <f t="array" ref="X123">SUMPRODUCT((R123:S123&gt;=$N$8)*(R123:S123 &lt;= $N$9)*(TEXT(R123:S123,"yyyy-mm")=V123)*(R124:S124 = "▲"))</f>
        <v>0</v>
      </c>
      <c r="Y123" s="140" cm="1">
        <f t="array" ref="Y123">SUMPRODUCT((M123:S123&gt;=$N$8)*(M123:S123 &lt;= $N$9)*(TEXT(M123:S123,"yyyy-mm")=V123)*(M124:S124 = "★"))</f>
        <v>0</v>
      </c>
      <c r="Z123" s="135"/>
      <c r="AA123" s="135"/>
      <c r="AB123" s="132">
        <v>103</v>
      </c>
      <c r="AC123" s="141">
        <f>AI121+1</f>
        <v>46664</v>
      </c>
      <c r="AD123" s="141">
        <f t="shared" ref="AD123:AI123" si="452">AC123+1</f>
        <v>46665</v>
      </c>
      <c r="AE123" s="141">
        <f t="shared" si="452"/>
        <v>46666</v>
      </c>
      <c r="AF123" s="141">
        <f t="shared" si="452"/>
        <v>46667</v>
      </c>
      <c r="AG123" s="141">
        <f t="shared" si="452"/>
        <v>46668</v>
      </c>
      <c r="AH123" s="142">
        <f t="shared" si="452"/>
        <v>46669</v>
      </c>
      <c r="AI123" s="143">
        <f t="shared" si="452"/>
        <v>46670</v>
      </c>
      <c r="AJ123" s="68">
        <f t="shared" ref="AJ123" si="453">COUNTIF(AC124:AI124,"★")</f>
        <v>0</v>
      </c>
      <c r="AK123" s="68"/>
      <c r="AL123" s="68" t="str">
        <f>TEXT(AC123,"YYYY-MM")</f>
        <v>2027-10</v>
      </c>
      <c r="AM123" s="69" cm="1">
        <f t="array" ref="AM123">SUMPRODUCT((AC123:AI123&gt;=$N$8)*(AC123:AI123 &lt;= $N$9)*(TEXT(AC123:AI123,"yyyy-mm")=AL123)*(AC124:AI124 = "●"))</f>
        <v>0</v>
      </c>
      <c r="AN123" s="69" cm="1">
        <f t="array" ref="AN123">SUMPRODUCT((AH123:AI123&gt;=$N$8)*(AH123:AI123 &lt;= $N$9)*(TEXT(AH123:AI123,"yyyy-mm")=AL123)*(AH124:AI124 = "▲"))</f>
        <v>0</v>
      </c>
      <c r="AO123" s="69" cm="1">
        <f t="array" ref="AO123">SUMPRODUCT((AC123:AI123&gt;=$N$8)*(AC123:AI123 &lt;= $N$9)*(TEXT(AC123:AI123,"yyyy-mm")=AL123)*(AC124:AI124 = "★"))</f>
        <v>0</v>
      </c>
      <c r="AP123" s="68"/>
      <c r="AQ123" s="19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3"/>
    </row>
    <row r="124" spans="10:55" s="8" customFormat="1" ht="19.5" customHeight="1" thickBot="1" x14ac:dyDescent="0.5">
      <c r="J124" s="86"/>
      <c r="K124" s="135" t="str">
        <f t="shared" ref="K124" si="454">IF(U124&gt;=0.285,"OK","NG")</f>
        <v>NG</v>
      </c>
      <c r="L124" s="136"/>
      <c r="M124" s="144"/>
      <c r="N124" s="144"/>
      <c r="O124" s="144"/>
      <c r="P124" s="144"/>
      <c r="Q124" s="144"/>
      <c r="R124" s="145"/>
      <c r="S124" s="146"/>
      <c r="T124" s="135">
        <f t="shared" ref="T124" si="455">COUNTIF(M124:S124,"●")</f>
        <v>0</v>
      </c>
      <c r="U124" s="147">
        <f t="shared" ref="U124" si="456">IF(COUNTA(M124:S124)=0,-1,IF(OR(COUNTIF(M124:S124,"▲")&gt;6,AND(M123&lt;$N$9,$N$9&lt;S123)),0.285,IF(T123+T124=0,0,T124/(T124+T123))))</f>
        <v>-1</v>
      </c>
      <c r="V124" s="135" t="str">
        <f>TEXT(S123,"YYYY-MM")</f>
        <v>2027-05</v>
      </c>
      <c r="W124" s="140" cm="1">
        <f t="array" ref="W124">IF(V124=V123,0,SUMPRODUCT((M123:S123&gt;=$N$8)*(M123:S123 &lt;= $N$9)*(TEXT(M123:S123,"yyyy-mm")=V124)*(M124:S124 = "●")))</f>
        <v>0</v>
      </c>
      <c r="X124" s="140" cm="1">
        <f t="array" ref="X124">IF(V124=V123,0,SUMPRODUCT((M123:S123&gt;=$N$8)*(M123:S123 &lt;= $N$9)*(TEXT(M123:S123,"yyyy-mm")=V124)*(M124:S124 = "▲")))</f>
        <v>0</v>
      </c>
      <c r="Y124" s="140" cm="1">
        <f t="array" ref="Y124">IF(V124=V123,0,SUMPRODUCT((M123:S123&gt;=$N$8)*(M123:S123 &lt;= $N$9)*(TEXT(M123:S123,"yyyy-mm")=V124)*(M124:S124 = "★")))</f>
        <v>0</v>
      </c>
      <c r="Z124" s="135"/>
      <c r="AA124" s="135" t="str">
        <f t="shared" ref="AA124" si="457">IF(AK124&gt;=0.285,"OK","NG")</f>
        <v>NG</v>
      </c>
      <c r="AB124" s="136"/>
      <c r="AC124" s="144"/>
      <c r="AD124" s="144"/>
      <c r="AE124" s="144"/>
      <c r="AF124" s="144"/>
      <c r="AG124" s="144"/>
      <c r="AH124" s="145"/>
      <c r="AI124" s="146"/>
      <c r="AJ124" s="68">
        <f t="shared" ref="AJ124" si="458">COUNTIF(AC124:AI124,"●")</f>
        <v>0</v>
      </c>
      <c r="AK124" s="70">
        <f t="shared" ref="AK124" si="459">IF(COUNTA(AC124:AI124)=0,-1,IF(OR(COUNTIF(AC124:AI124,"▲")&gt;6,AND(AC123&lt;$N$9,$N$9&lt;AI123)),0.285,IF(AJ123+AJ124=0,0,AJ124/(AJ124+AJ123))))</f>
        <v>-1</v>
      </c>
      <c r="AL124" s="68" t="str">
        <f>TEXT(AI123,"YYYY-MM")</f>
        <v>2027-10</v>
      </c>
      <c r="AM124" s="69" cm="1">
        <f t="array" ref="AM124">IF(AL124=AL123,0,SUMPRODUCT((AC123:AI123&gt;=$N$8)*(AC123:AI123 &lt;= $N$9)*(TEXT(AC123:AI123,"yyyy-mm")=AL124)*(AC124:AI124 = "●")))</f>
        <v>0</v>
      </c>
      <c r="AN124" s="69" cm="1">
        <f t="array" ref="AN124">IF(AL124=AL123,0,SUMPRODUCT((AC123:AI123&gt;=$N$8)*(AC123:AI123 &lt;= $N$9)*(TEXT(AC123:AI123,"yyyy-mm")=AL124)*(AC124:AI124 = "▲")))</f>
        <v>0</v>
      </c>
      <c r="AO124" s="69" cm="1">
        <f t="array" ref="AO124">IF(AL124=AL123,0,SUMPRODUCT((AC123:AI123&gt;=$N$8)*(AC123:AI123 &lt;= $N$9)*(TEXT(AC123:AI123,"yyyy-mm")=AL124)*(AC124:AI124 = "★")))</f>
        <v>0</v>
      </c>
      <c r="AP124" s="68"/>
      <c r="AQ124" s="19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3"/>
    </row>
    <row r="125" spans="10:55" s="8" customFormat="1" ht="19.5" customHeight="1" x14ac:dyDescent="0.45">
      <c r="J125" s="86"/>
      <c r="K125" s="135"/>
      <c r="L125" s="132">
        <v>83</v>
      </c>
      <c r="M125" s="141">
        <f>S123+1</f>
        <v>46524</v>
      </c>
      <c r="N125" s="141">
        <f t="shared" ref="N125:S125" si="460">M125+1</f>
        <v>46525</v>
      </c>
      <c r="O125" s="141">
        <f t="shared" si="460"/>
        <v>46526</v>
      </c>
      <c r="P125" s="141">
        <f t="shared" si="460"/>
        <v>46527</v>
      </c>
      <c r="Q125" s="141">
        <f t="shared" si="460"/>
        <v>46528</v>
      </c>
      <c r="R125" s="142">
        <f t="shared" si="460"/>
        <v>46529</v>
      </c>
      <c r="S125" s="143">
        <f t="shared" si="460"/>
        <v>46530</v>
      </c>
      <c r="T125" s="135">
        <f t="shared" ref="T125" si="461">COUNTIF(M126:S126,"★")</f>
        <v>0</v>
      </c>
      <c r="U125" s="135"/>
      <c r="V125" s="135" t="str">
        <f>TEXT(M125,"YYYY-MM")</f>
        <v>2027-05</v>
      </c>
      <c r="W125" s="140" cm="1">
        <f t="array" ref="W125">SUMPRODUCT((M125:S125&gt;=$N$8)*(M125:S125 &lt;= $N$9)*(TEXT(M125:S125,"yyyy-mm")=V125)*(M126:S126 = "●"))</f>
        <v>0</v>
      </c>
      <c r="X125" s="140" cm="1">
        <f t="array" ref="X125">SUMPRODUCT((R125:S125&gt;=$N$8)*(R125:S125 &lt;= $N$9)*(TEXT(R125:S125,"yyyy-mm")=V125)*(R126:S126 = "▲"))</f>
        <v>0</v>
      </c>
      <c r="Y125" s="140" cm="1">
        <f t="array" ref="Y125">SUMPRODUCT((M125:S125&gt;=$N$8)*(M125:S125 &lt;= $N$9)*(TEXT(M125:S125,"yyyy-mm")=V125)*(M126:S126 = "★"))</f>
        <v>0</v>
      </c>
      <c r="Z125" s="135"/>
      <c r="AA125" s="135"/>
      <c r="AB125" s="132">
        <v>104</v>
      </c>
      <c r="AC125" s="141">
        <f>AI123+1</f>
        <v>46671</v>
      </c>
      <c r="AD125" s="141">
        <f t="shared" ref="AD125:AI125" si="462">AC125+1</f>
        <v>46672</v>
      </c>
      <c r="AE125" s="141">
        <f t="shared" si="462"/>
        <v>46673</v>
      </c>
      <c r="AF125" s="141">
        <f t="shared" si="462"/>
        <v>46674</v>
      </c>
      <c r="AG125" s="141">
        <f t="shared" si="462"/>
        <v>46675</v>
      </c>
      <c r="AH125" s="142">
        <f t="shared" si="462"/>
        <v>46676</v>
      </c>
      <c r="AI125" s="143">
        <f t="shared" si="462"/>
        <v>46677</v>
      </c>
      <c r="AJ125" s="68">
        <f t="shared" ref="AJ125" si="463">COUNTIF(AC126:AI126,"★")</f>
        <v>0</v>
      </c>
      <c r="AK125" s="68"/>
      <c r="AL125" s="68" t="str">
        <f>TEXT(AC125,"YYYY-MM")</f>
        <v>2027-10</v>
      </c>
      <c r="AM125" s="69" cm="1">
        <f t="array" ref="AM125">SUMPRODUCT((AC125:AI125&gt;=$N$8)*(AC125:AI125 &lt;= $N$9)*(TEXT(AC125:AI125,"yyyy-mm")=AL125)*(AC126:AI126 = "●"))</f>
        <v>0</v>
      </c>
      <c r="AN125" s="69" cm="1">
        <f t="array" ref="AN125">SUMPRODUCT((AH125:AI125&gt;=$N$8)*(AH125:AI125 &lt;= $N$9)*(TEXT(AH125:AI125,"yyyy-mm")=AL125)*(AH126:AI126 = "▲"))</f>
        <v>0</v>
      </c>
      <c r="AO125" s="69" cm="1">
        <f t="array" ref="AO125">SUMPRODUCT((AC125:AI125&gt;=$N$8)*(AC125:AI125 &lt;= $N$9)*(TEXT(AC125:AI125,"yyyy-mm")=AL125)*(AC126:AI126 = "★"))</f>
        <v>0</v>
      </c>
      <c r="AP125" s="68"/>
      <c r="AQ125" s="19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3"/>
    </row>
    <row r="126" spans="10:55" s="8" customFormat="1" ht="19.5" customHeight="1" thickBot="1" x14ac:dyDescent="0.5">
      <c r="J126" s="86"/>
      <c r="K126" s="135" t="str">
        <f t="shared" ref="K126" si="464">IF(U126&gt;=0.285,"OK","NG")</f>
        <v>NG</v>
      </c>
      <c r="L126" s="136"/>
      <c r="M126" s="144"/>
      <c r="N126" s="144"/>
      <c r="O126" s="144"/>
      <c r="P126" s="144"/>
      <c r="Q126" s="144"/>
      <c r="R126" s="145"/>
      <c r="S126" s="146"/>
      <c r="T126" s="135">
        <f t="shared" ref="T126" si="465">COUNTIF(M126:S126,"●")</f>
        <v>0</v>
      </c>
      <c r="U126" s="147">
        <f t="shared" ref="U126" si="466">IF(COUNTA(M126:S126)=0,-1,IF(OR(COUNTIF(M126:S126,"▲")&gt;6,AND(M125&lt;$N$9,$N$9&lt;S125)),0.285,IF(T125+T126=0,0,T126/(T126+T125))))</f>
        <v>-1</v>
      </c>
      <c r="V126" s="135" t="str">
        <f>TEXT(S125,"YYYY-MM")</f>
        <v>2027-05</v>
      </c>
      <c r="W126" s="140" cm="1">
        <f t="array" ref="W126">IF(V126=V125,0,SUMPRODUCT((M125:S125&gt;=$N$8)*(M125:S125 &lt;= $N$9)*(TEXT(M125:S125,"yyyy-mm")=V126)*(M126:S126 = "●")))</f>
        <v>0</v>
      </c>
      <c r="X126" s="140" cm="1">
        <f t="array" ref="X126">IF(V126=V125,0,SUMPRODUCT((M125:S125&gt;=$N$8)*(M125:S125 &lt;= $N$9)*(TEXT(M125:S125,"yyyy-mm")=V126)*(M126:S126 = "▲")))</f>
        <v>0</v>
      </c>
      <c r="Y126" s="140" cm="1">
        <f t="array" ref="Y126">IF(V126=V125,0,SUMPRODUCT((M125:S125&gt;=$N$8)*(M125:S125 &lt;= $N$9)*(TEXT(M125:S125,"yyyy-mm")=V126)*(M126:S126 = "★")))</f>
        <v>0</v>
      </c>
      <c r="Z126" s="135"/>
      <c r="AA126" s="135" t="str">
        <f t="shared" ref="AA126" si="467">IF(AK126&gt;=0.285,"OK","NG")</f>
        <v>NG</v>
      </c>
      <c r="AB126" s="136"/>
      <c r="AC126" s="144"/>
      <c r="AD126" s="144"/>
      <c r="AE126" s="144"/>
      <c r="AF126" s="144"/>
      <c r="AG126" s="144"/>
      <c r="AH126" s="145"/>
      <c r="AI126" s="146"/>
      <c r="AJ126" s="68">
        <f t="shared" ref="AJ126" si="468">COUNTIF(AC126:AI126,"●")</f>
        <v>0</v>
      </c>
      <c r="AK126" s="70">
        <f t="shared" ref="AK126" si="469">IF(COUNTA(AC126:AI126)=0,-1,IF(OR(COUNTIF(AC126:AI126,"▲")&gt;6,AND(AC125&lt;$N$9,$N$9&lt;AI125)),0.285,IF(AJ125+AJ126=0,0,AJ126/(AJ126+AJ125))))</f>
        <v>-1</v>
      </c>
      <c r="AL126" s="68" t="str">
        <f>TEXT(AI125,"YYYY-MM")</f>
        <v>2027-10</v>
      </c>
      <c r="AM126" s="69" cm="1">
        <f t="array" ref="AM126">IF(AL126=AL125,0,SUMPRODUCT((AC125:AI125&gt;=$N$8)*(AC125:AI125 &lt;= $N$9)*(TEXT(AC125:AI125,"yyyy-mm")=AL126)*(AC126:AI126 = "●")))</f>
        <v>0</v>
      </c>
      <c r="AN126" s="69" cm="1">
        <f t="array" ref="AN126">IF(AL126=AL125,0,SUMPRODUCT((AC125:AI125&gt;=$N$8)*(AC125:AI125 &lt;= $N$9)*(TEXT(AC125:AI125,"yyyy-mm")=AL126)*(AC126:AI126 = "▲")))</f>
        <v>0</v>
      </c>
      <c r="AO126" s="69" cm="1">
        <f t="array" ref="AO126">IF(AL126=AL125,0,SUMPRODUCT((AC125:AI125&gt;=$N$8)*(AC125:AI125 &lt;= $N$9)*(TEXT(AC125:AI125,"yyyy-mm")=AL126)*(AC126:AI126 = "★")))</f>
        <v>0</v>
      </c>
      <c r="AP126" s="68"/>
      <c r="AQ126" s="19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3"/>
    </row>
    <row r="127" spans="10:55" s="8" customFormat="1" ht="19.5" customHeight="1" x14ac:dyDescent="0.45">
      <c r="J127" s="86"/>
      <c r="K127" s="135"/>
      <c r="L127" s="132">
        <v>84</v>
      </c>
      <c r="M127" s="141">
        <f>S125+1</f>
        <v>46531</v>
      </c>
      <c r="N127" s="141">
        <f t="shared" ref="N127:S127" si="470">M127+1</f>
        <v>46532</v>
      </c>
      <c r="O127" s="141">
        <f t="shared" si="470"/>
        <v>46533</v>
      </c>
      <c r="P127" s="141">
        <f t="shared" si="470"/>
        <v>46534</v>
      </c>
      <c r="Q127" s="141">
        <f t="shared" si="470"/>
        <v>46535</v>
      </c>
      <c r="R127" s="142">
        <f t="shared" si="470"/>
        <v>46536</v>
      </c>
      <c r="S127" s="143">
        <f t="shared" si="470"/>
        <v>46537</v>
      </c>
      <c r="T127" s="135">
        <f t="shared" ref="T127" si="471">COUNTIF(M128:S128,"★")</f>
        <v>0</v>
      </c>
      <c r="U127" s="135"/>
      <c r="V127" s="135" t="str">
        <f>TEXT(M127,"YYYY-MM")</f>
        <v>2027-05</v>
      </c>
      <c r="W127" s="140" cm="1">
        <f t="array" ref="W127">SUMPRODUCT((M127:S127&gt;=$N$8)*(M127:S127 &lt;= $N$9)*(TEXT(M127:S127,"yyyy-mm")=V127)*(M128:S128 = "●"))</f>
        <v>0</v>
      </c>
      <c r="X127" s="140" cm="1">
        <f t="array" ref="X127">SUMPRODUCT((R127:S127&gt;=$N$8)*(R127:S127 &lt;= $N$9)*(TEXT(R127:S127,"yyyy-mm")=V127)*(R128:S128 = "▲"))</f>
        <v>0</v>
      </c>
      <c r="Y127" s="140" cm="1">
        <f t="array" ref="Y127">SUMPRODUCT((M127:S127&gt;=$N$8)*(M127:S127 &lt;= $N$9)*(TEXT(M127:S127,"yyyy-mm")=V127)*(M128:S128 = "★"))</f>
        <v>0</v>
      </c>
      <c r="Z127" s="135"/>
      <c r="AA127" s="135"/>
      <c r="AB127" s="132">
        <v>105</v>
      </c>
      <c r="AC127" s="141">
        <f>AI125+1</f>
        <v>46678</v>
      </c>
      <c r="AD127" s="141">
        <f t="shared" ref="AD127:AI127" si="472">AC127+1</f>
        <v>46679</v>
      </c>
      <c r="AE127" s="141">
        <f t="shared" si="472"/>
        <v>46680</v>
      </c>
      <c r="AF127" s="141">
        <f t="shared" si="472"/>
        <v>46681</v>
      </c>
      <c r="AG127" s="141">
        <f t="shared" si="472"/>
        <v>46682</v>
      </c>
      <c r="AH127" s="142">
        <f t="shared" si="472"/>
        <v>46683</v>
      </c>
      <c r="AI127" s="143">
        <f t="shared" si="472"/>
        <v>46684</v>
      </c>
      <c r="AJ127" s="68">
        <f t="shared" ref="AJ127" si="473">COUNTIF(AC128:AI128,"★")</f>
        <v>0</v>
      </c>
      <c r="AK127" s="68"/>
      <c r="AL127" s="68" t="str">
        <f>TEXT(AC127,"YYYY-MM")</f>
        <v>2027-10</v>
      </c>
      <c r="AM127" s="69" cm="1">
        <f t="array" ref="AM127">SUMPRODUCT((AC127:AI127&gt;=$N$8)*(AC127:AI127 &lt;= $N$9)*(TEXT(AC127:AI127,"yyyy-mm")=AL127)*(AC128:AI128 = "●"))</f>
        <v>0</v>
      </c>
      <c r="AN127" s="69" cm="1">
        <f t="array" ref="AN127">SUMPRODUCT((AH127:AI127&gt;=$N$8)*(AH127:AI127 &lt;= $N$9)*(TEXT(AH127:AI127,"yyyy-mm")=AL127)*(AH128:AI128 = "▲"))</f>
        <v>0</v>
      </c>
      <c r="AO127" s="69" cm="1">
        <f t="array" ref="AO127">SUMPRODUCT((AC127:AI127&gt;=$N$8)*(AC127:AI127 &lt;= $N$9)*(TEXT(AC127:AI127,"yyyy-mm")=AL127)*(AC128:AI128 = "★"))</f>
        <v>0</v>
      </c>
      <c r="AP127" s="68"/>
      <c r="AQ127" s="19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3"/>
    </row>
    <row r="128" spans="10:55" s="8" customFormat="1" ht="19.5" customHeight="1" thickBot="1" x14ac:dyDescent="0.5">
      <c r="J128" s="86"/>
      <c r="K128" s="135" t="str">
        <f t="shared" ref="K128" si="474">IF(U128&gt;=0.285,"OK","NG")</f>
        <v>NG</v>
      </c>
      <c r="L128" s="136"/>
      <c r="M128" s="144"/>
      <c r="N128" s="144"/>
      <c r="O128" s="144"/>
      <c r="P128" s="144"/>
      <c r="Q128" s="144"/>
      <c r="R128" s="145"/>
      <c r="S128" s="146"/>
      <c r="T128" s="135">
        <f t="shared" ref="T128" si="475">COUNTIF(M128:S128,"●")</f>
        <v>0</v>
      </c>
      <c r="U128" s="147">
        <f t="shared" ref="U128" si="476">IF(COUNTA(M128:S128)=0,-1,IF(OR(COUNTIF(M128:S128,"▲")&gt;6,AND(M127&lt;$N$9,$N$9&lt;S127)),0.285,IF(T127+T128=0,0,T128/(T128+T127))))</f>
        <v>-1</v>
      </c>
      <c r="V128" s="135" t="str">
        <f>TEXT(S127,"YYYY-MM")</f>
        <v>2027-05</v>
      </c>
      <c r="W128" s="140" cm="1">
        <f t="array" ref="W128">IF(V128=V127,0,SUMPRODUCT((M127:S127&gt;=$N$8)*(M127:S127 &lt;= $N$9)*(TEXT(M127:S127,"yyyy-mm")=V128)*(M128:S128 = "●")))</f>
        <v>0</v>
      </c>
      <c r="X128" s="140" cm="1">
        <f t="array" ref="X128">IF(V128=V127,0,SUMPRODUCT((M127:S127&gt;=$N$8)*(M127:S127 &lt;= $N$9)*(TEXT(M127:S127,"yyyy-mm")=V128)*(M128:S128 = "▲")))</f>
        <v>0</v>
      </c>
      <c r="Y128" s="140" cm="1">
        <f t="array" ref="Y128">IF(V128=V127,0,SUMPRODUCT((M127:S127&gt;=$N$8)*(M127:S127 &lt;= $N$9)*(TEXT(M127:S127,"yyyy-mm")=V128)*(M128:S128 = "★")))</f>
        <v>0</v>
      </c>
      <c r="Z128" s="135"/>
      <c r="AA128" s="135" t="str">
        <f t="shared" ref="AA128" si="477">IF(AK128&gt;=0.285,"OK","NG")</f>
        <v>NG</v>
      </c>
      <c r="AB128" s="136"/>
      <c r="AC128" s="144"/>
      <c r="AD128" s="144"/>
      <c r="AE128" s="144"/>
      <c r="AF128" s="144"/>
      <c r="AG128" s="144"/>
      <c r="AH128" s="145"/>
      <c r="AI128" s="146"/>
      <c r="AJ128" s="68">
        <f t="shared" ref="AJ128" si="478">COUNTIF(AC128:AI128,"●")</f>
        <v>0</v>
      </c>
      <c r="AK128" s="70">
        <f t="shared" ref="AK128" si="479">IF(COUNTA(AC128:AI128)=0,-1,IF(OR(COUNTIF(AC128:AI128,"▲")&gt;6,AND(AC127&lt;$N$9,$N$9&lt;AI127)),0.285,IF(AJ127+AJ128=0,0,AJ128/(AJ128+AJ127))))</f>
        <v>-1</v>
      </c>
      <c r="AL128" s="68" t="str">
        <f>TEXT(AI127,"YYYY-MM")</f>
        <v>2027-10</v>
      </c>
      <c r="AM128" s="69" cm="1">
        <f t="array" ref="AM128">IF(AL128=AL127,0,SUMPRODUCT((AC127:AI127&gt;=$N$8)*(AC127:AI127 &lt;= $N$9)*(TEXT(AC127:AI127,"yyyy-mm")=AL128)*(AC128:AI128 = "●")))</f>
        <v>0</v>
      </c>
      <c r="AN128" s="69" cm="1">
        <f t="array" ref="AN128">IF(AL128=AL127,0,SUMPRODUCT((AC127:AI127&gt;=$N$8)*(AC127:AI127 &lt;= $N$9)*(TEXT(AC127:AI127,"yyyy-mm")=AL128)*(AC128:AI128 = "▲")))</f>
        <v>0</v>
      </c>
      <c r="AO128" s="69" cm="1">
        <f t="array" ref="AO128">IF(AL128=AL127,0,SUMPRODUCT((AC127:AI127&gt;=$N$8)*(AC127:AI127 &lt;= $N$9)*(TEXT(AC127:AI127,"yyyy-mm")=AL128)*(AC128:AI128 = "★")))</f>
        <v>0</v>
      </c>
      <c r="AP128" s="68"/>
      <c r="AQ128" s="19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3"/>
    </row>
    <row r="129" spans="10:55" s="8" customFormat="1" ht="19.5" customHeight="1" x14ac:dyDescent="0.45">
      <c r="J129" s="86"/>
      <c r="K129" s="135"/>
      <c r="L129" s="132">
        <v>85</v>
      </c>
      <c r="M129" s="141">
        <f>S127+1</f>
        <v>46538</v>
      </c>
      <c r="N129" s="141">
        <f t="shared" ref="N129:S129" si="480">M129+1</f>
        <v>46539</v>
      </c>
      <c r="O129" s="141">
        <f t="shared" si="480"/>
        <v>46540</v>
      </c>
      <c r="P129" s="141">
        <f t="shared" si="480"/>
        <v>46541</v>
      </c>
      <c r="Q129" s="141">
        <f t="shared" si="480"/>
        <v>46542</v>
      </c>
      <c r="R129" s="142">
        <f t="shared" si="480"/>
        <v>46543</v>
      </c>
      <c r="S129" s="143">
        <f t="shared" si="480"/>
        <v>46544</v>
      </c>
      <c r="T129" s="135">
        <f t="shared" ref="T129" si="481">COUNTIF(M130:S130,"★")</f>
        <v>0</v>
      </c>
      <c r="U129" s="135"/>
      <c r="V129" s="135" t="str">
        <f>TEXT(M129,"YYYY-MM")</f>
        <v>2027-05</v>
      </c>
      <c r="W129" s="140" cm="1">
        <f t="array" ref="W129">SUMPRODUCT((M129:S129&gt;=$N$8)*(M129:S129 &lt;= $N$9)*(TEXT(M129:S129,"yyyy-mm")=V129)*(M130:S130 = "●"))</f>
        <v>0</v>
      </c>
      <c r="X129" s="140" cm="1">
        <f t="array" ref="X129">SUMPRODUCT((R129:S129&gt;=$N$8)*(R129:S129 &lt;= $N$9)*(TEXT(R129:S129,"yyyy-mm")=V129)*(R130:S130 = "▲"))</f>
        <v>0</v>
      </c>
      <c r="Y129" s="140" cm="1">
        <f t="array" ref="Y129">SUMPRODUCT((M129:S129&gt;=$N$8)*(M129:S129 &lt;= $N$9)*(TEXT(M129:S129,"yyyy-mm")=V129)*(M130:S130 = "★"))</f>
        <v>0</v>
      </c>
      <c r="Z129" s="135"/>
      <c r="AA129" s="135"/>
      <c r="AB129" s="132">
        <v>106</v>
      </c>
      <c r="AC129" s="141">
        <f>AI127+1</f>
        <v>46685</v>
      </c>
      <c r="AD129" s="141">
        <f t="shared" ref="AD129:AI129" si="482">AC129+1</f>
        <v>46686</v>
      </c>
      <c r="AE129" s="141">
        <f t="shared" si="482"/>
        <v>46687</v>
      </c>
      <c r="AF129" s="141">
        <f t="shared" si="482"/>
        <v>46688</v>
      </c>
      <c r="AG129" s="141">
        <f t="shared" si="482"/>
        <v>46689</v>
      </c>
      <c r="AH129" s="142">
        <f t="shared" si="482"/>
        <v>46690</v>
      </c>
      <c r="AI129" s="143">
        <f t="shared" si="482"/>
        <v>46691</v>
      </c>
      <c r="AJ129" s="68">
        <f t="shared" ref="AJ129" si="483">COUNTIF(AC130:AI130,"★")</f>
        <v>0</v>
      </c>
      <c r="AK129" s="68"/>
      <c r="AL129" s="68" t="str">
        <f>TEXT(AC129,"YYYY-MM")</f>
        <v>2027-10</v>
      </c>
      <c r="AM129" s="69" cm="1">
        <f t="array" ref="AM129">SUMPRODUCT((AC129:AI129&gt;=$N$8)*(AC129:AI129 &lt;= $N$9)*(TEXT(AC129:AI129,"yyyy-mm")=AL129)*(AC130:AI130 = "●"))</f>
        <v>0</v>
      </c>
      <c r="AN129" s="69" cm="1">
        <f t="array" ref="AN129">SUMPRODUCT((AH129:AI129&gt;=$N$8)*(AH129:AI129 &lt;= $N$9)*(TEXT(AH129:AI129,"yyyy-mm")=AL129)*(AH130:AI130 = "▲"))</f>
        <v>0</v>
      </c>
      <c r="AO129" s="69" cm="1">
        <f t="array" ref="AO129">SUMPRODUCT((AC129:AI129&gt;=$N$8)*(AC129:AI129 &lt;= $N$9)*(TEXT(AC129:AI129,"yyyy-mm")=AL129)*(AC130:AI130 = "★"))</f>
        <v>0</v>
      </c>
      <c r="AP129" s="68"/>
      <c r="AQ129" s="19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3"/>
    </row>
    <row r="130" spans="10:55" s="8" customFormat="1" ht="19.5" customHeight="1" thickBot="1" x14ac:dyDescent="0.5">
      <c r="J130" s="86"/>
      <c r="K130" s="135" t="str">
        <f t="shared" ref="K130" si="484">IF(U130&gt;=0.285,"OK","NG")</f>
        <v>NG</v>
      </c>
      <c r="L130" s="136"/>
      <c r="M130" s="144"/>
      <c r="N130" s="144"/>
      <c r="O130" s="144"/>
      <c r="P130" s="144"/>
      <c r="Q130" s="144"/>
      <c r="R130" s="145"/>
      <c r="S130" s="146"/>
      <c r="T130" s="135">
        <f t="shared" ref="T130" si="485">COUNTIF(M130:S130,"●")</f>
        <v>0</v>
      </c>
      <c r="U130" s="147">
        <f t="shared" ref="U130" si="486">IF(COUNTA(M130:S130)=0,-1,IF(OR(COUNTIF(M130:S130,"▲")&gt;6,AND(M129&lt;$N$9,$N$9&lt;S129)),0.285,IF(T129+T130=0,0,T130/(T130+T129))))</f>
        <v>-1</v>
      </c>
      <c r="V130" s="135" t="str">
        <f>TEXT(S129,"YYYY-MM")</f>
        <v>2027-06</v>
      </c>
      <c r="W130" s="140" cm="1">
        <f t="array" ref="W130">IF(V130=V129,0,SUMPRODUCT((M129:S129&gt;=$N$8)*(M129:S129 &lt;= $N$9)*(TEXT(M129:S129,"yyyy-mm")=V130)*(M130:S130 = "●")))</f>
        <v>0</v>
      </c>
      <c r="X130" s="140" cm="1">
        <f t="array" ref="X130">IF(V130=V129,0,SUMPRODUCT((M129:S129&gt;=$N$8)*(M129:S129 &lt;= $N$9)*(TEXT(M129:S129,"yyyy-mm")=V130)*(M130:S130 = "▲")))</f>
        <v>0</v>
      </c>
      <c r="Y130" s="140" cm="1">
        <f t="array" ref="Y130">IF(V130=V129,0,SUMPRODUCT((M129:S129&gt;=$N$8)*(M129:S129 &lt;= $N$9)*(TEXT(M129:S129,"yyyy-mm")=V130)*(M130:S130 = "★")))</f>
        <v>0</v>
      </c>
      <c r="Z130" s="135"/>
      <c r="AA130" s="135" t="str">
        <f t="shared" ref="AA130" si="487">IF(AK130&gt;=0.285,"OK","NG")</f>
        <v>NG</v>
      </c>
      <c r="AB130" s="136"/>
      <c r="AC130" s="144"/>
      <c r="AD130" s="144"/>
      <c r="AE130" s="144"/>
      <c r="AF130" s="144"/>
      <c r="AG130" s="144"/>
      <c r="AH130" s="145"/>
      <c r="AI130" s="146"/>
      <c r="AJ130" s="68">
        <f t="shared" ref="AJ130" si="488">COUNTIF(AC130:AI130,"●")</f>
        <v>0</v>
      </c>
      <c r="AK130" s="70">
        <f t="shared" ref="AK130" si="489">IF(COUNTA(AC130:AI130)=0,-1,IF(OR(COUNTIF(AC130:AI130,"▲")&gt;6,AND(AC129&lt;$N$9,$N$9&lt;AI129)),0.285,IF(AJ129+AJ130=0,0,AJ130/(AJ130+AJ129))))</f>
        <v>-1</v>
      </c>
      <c r="AL130" s="68" t="str">
        <f>TEXT(AI129,"YYYY-MM")</f>
        <v>2027-10</v>
      </c>
      <c r="AM130" s="69" cm="1">
        <f t="array" ref="AM130">IF(AL130=AL129,0,SUMPRODUCT((AC129:AI129&gt;=$N$8)*(AC129:AI129 &lt;= $N$9)*(TEXT(AC129:AI129,"yyyy-mm")=AL130)*(AC130:AI130 = "●")))</f>
        <v>0</v>
      </c>
      <c r="AN130" s="69" cm="1">
        <f t="array" ref="AN130">IF(AL130=AL129,0,SUMPRODUCT((AC129:AI129&gt;=$N$8)*(AC129:AI129 &lt;= $N$9)*(TEXT(AC129:AI129,"yyyy-mm")=AL130)*(AC130:AI130 = "▲")))</f>
        <v>0</v>
      </c>
      <c r="AO130" s="69" cm="1">
        <f t="array" ref="AO130">IF(AL130=AL129,0,SUMPRODUCT((AC129:AI129&gt;=$N$8)*(AC129:AI129 &lt;= $N$9)*(TEXT(AC129:AI129,"yyyy-mm")=AL130)*(AC130:AI130 = "★")))</f>
        <v>0</v>
      </c>
      <c r="AP130" s="68"/>
      <c r="AQ130" s="19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3"/>
    </row>
    <row r="131" spans="10:55" s="8" customFormat="1" ht="19.5" customHeight="1" x14ac:dyDescent="0.45">
      <c r="J131" s="86"/>
      <c r="K131" s="135"/>
      <c r="L131" s="132">
        <v>86</v>
      </c>
      <c r="M131" s="141">
        <f>S129+1</f>
        <v>46545</v>
      </c>
      <c r="N131" s="141">
        <f t="shared" ref="N131:S131" si="490">M131+1</f>
        <v>46546</v>
      </c>
      <c r="O131" s="141">
        <f t="shared" si="490"/>
        <v>46547</v>
      </c>
      <c r="P131" s="141">
        <f t="shared" si="490"/>
        <v>46548</v>
      </c>
      <c r="Q131" s="141">
        <f t="shared" si="490"/>
        <v>46549</v>
      </c>
      <c r="R131" s="142">
        <f t="shared" si="490"/>
        <v>46550</v>
      </c>
      <c r="S131" s="143">
        <f t="shared" si="490"/>
        <v>46551</v>
      </c>
      <c r="T131" s="135">
        <f t="shared" ref="T131" si="491">COUNTIF(M132:S132,"★")</f>
        <v>0</v>
      </c>
      <c r="U131" s="135"/>
      <c r="V131" s="135" t="str">
        <f>TEXT(M131,"YYYY-MM")</f>
        <v>2027-06</v>
      </c>
      <c r="W131" s="140" cm="1">
        <f t="array" ref="W131">SUMPRODUCT((M131:S131&gt;=$N$8)*(M131:S131 &lt;= $N$9)*(TEXT(M131:S131,"yyyy-mm")=V131)*(M132:S132 = "●"))</f>
        <v>0</v>
      </c>
      <c r="X131" s="140" cm="1">
        <f t="array" ref="X131">SUMPRODUCT((R131:S131&gt;=$N$8)*(R131:S131 &lt;= $N$9)*(TEXT(R131:S131,"yyyy-mm")=V131)*(R132:S132 = "▲"))</f>
        <v>0</v>
      </c>
      <c r="Y131" s="140" cm="1">
        <f t="array" ref="Y131">SUMPRODUCT((M131:S131&gt;=$N$8)*(M131:S131 &lt;= $N$9)*(TEXT(M131:S131,"yyyy-mm")=V131)*(M132:S132 = "★"))</f>
        <v>0</v>
      </c>
      <c r="Z131" s="135"/>
      <c r="AA131" s="135"/>
      <c r="AB131" s="132">
        <v>107</v>
      </c>
      <c r="AC131" s="141">
        <f>AI129+1</f>
        <v>46692</v>
      </c>
      <c r="AD131" s="141">
        <f t="shared" ref="AD131:AI131" si="492">AC131+1</f>
        <v>46693</v>
      </c>
      <c r="AE131" s="141">
        <f t="shared" si="492"/>
        <v>46694</v>
      </c>
      <c r="AF131" s="141">
        <f t="shared" si="492"/>
        <v>46695</v>
      </c>
      <c r="AG131" s="141">
        <f t="shared" si="492"/>
        <v>46696</v>
      </c>
      <c r="AH131" s="142">
        <f t="shared" si="492"/>
        <v>46697</v>
      </c>
      <c r="AI131" s="143">
        <f t="shared" si="492"/>
        <v>46698</v>
      </c>
      <c r="AJ131" s="68">
        <f t="shared" ref="AJ131" si="493">COUNTIF(AC132:AI132,"★")</f>
        <v>0</v>
      </c>
      <c r="AK131" s="68"/>
      <c r="AL131" s="68" t="str">
        <f>TEXT(AC131,"YYYY-MM")</f>
        <v>2027-11</v>
      </c>
      <c r="AM131" s="69" cm="1">
        <f t="array" ref="AM131">SUMPRODUCT((AC131:AI131&gt;=$N$8)*(AC131:AI131 &lt;= $N$9)*(TEXT(AC131:AI131,"yyyy-mm")=AL131)*(AC132:AI132 = "●"))</f>
        <v>0</v>
      </c>
      <c r="AN131" s="69" cm="1">
        <f t="array" ref="AN131">SUMPRODUCT((AH131:AI131&gt;=$N$8)*(AH131:AI131 &lt;= $N$9)*(TEXT(AH131:AI131,"yyyy-mm")=AL131)*(AH132:AI132 = "▲"))</f>
        <v>0</v>
      </c>
      <c r="AO131" s="69" cm="1">
        <f t="array" ref="AO131">SUMPRODUCT((AC131:AI131&gt;=$N$8)*(AC131:AI131 &lt;= $N$9)*(TEXT(AC131:AI131,"yyyy-mm")=AL131)*(AC132:AI132 = "★"))</f>
        <v>0</v>
      </c>
      <c r="AP131" s="68"/>
      <c r="AQ131" s="19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3"/>
    </row>
    <row r="132" spans="10:55" s="8" customFormat="1" ht="19.5" customHeight="1" thickBot="1" x14ac:dyDescent="0.5">
      <c r="J132" s="86"/>
      <c r="K132" s="135" t="str">
        <f t="shared" ref="K132" si="494">IF(U132&gt;=0.285,"OK","NG")</f>
        <v>NG</v>
      </c>
      <c r="L132" s="136"/>
      <c r="M132" s="144"/>
      <c r="N132" s="144"/>
      <c r="O132" s="144"/>
      <c r="P132" s="144"/>
      <c r="Q132" s="144"/>
      <c r="R132" s="145"/>
      <c r="S132" s="146"/>
      <c r="T132" s="135">
        <f t="shared" ref="T132" si="495">COUNTIF(M132:S132,"●")</f>
        <v>0</v>
      </c>
      <c r="U132" s="147">
        <f t="shared" ref="U132" si="496">IF(COUNTA(M132:S132)=0,-1,IF(OR(COUNTIF(M132:S132,"▲")&gt;6,AND(M131&lt;$N$9,$N$9&lt;S131)),0.285,IF(T131+T132=0,0,T132/(T132+T131))))</f>
        <v>-1</v>
      </c>
      <c r="V132" s="135" t="str">
        <f>TEXT(S131,"YYYY-MM")</f>
        <v>2027-06</v>
      </c>
      <c r="W132" s="140" cm="1">
        <f t="array" ref="W132">IF(V132=V131,0,SUMPRODUCT((M131:S131&gt;=$N$8)*(M131:S131 &lt;= $N$9)*(TEXT(M131:S131,"yyyy-mm")=V132)*(M132:S132 = "●")))</f>
        <v>0</v>
      </c>
      <c r="X132" s="140" cm="1">
        <f t="array" ref="X132">IF(V132=V131,0,SUMPRODUCT((M131:S131&gt;=$N$8)*(M131:S131 &lt;= $N$9)*(TEXT(M131:S131,"yyyy-mm")=V132)*(M132:S132 = "▲")))</f>
        <v>0</v>
      </c>
      <c r="Y132" s="140" cm="1">
        <f t="array" ref="Y132">IF(V132=V131,0,SUMPRODUCT((M131:S131&gt;=$N$8)*(M131:S131 &lt;= $N$9)*(TEXT(M131:S131,"yyyy-mm")=V132)*(M132:S132 = "★")))</f>
        <v>0</v>
      </c>
      <c r="Z132" s="135"/>
      <c r="AA132" s="135" t="str">
        <f t="shared" ref="AA132" si="497">IF(AK132&gt;=0.285,"OK","NG")</f>
        <v>NG</v>
      </c>
      <c r="AB132" s="136"/>
      <c r="AC132" s="144"/>
      <c r="AD132" s="144"/>
      <c r="AE132" s="144"/>
      <c r="AF132" s="144"/>
      <c r="AG132" s="144"/>
      <c r="AH132" s="145"/>
      <c r="AI132" s="146"/>
      <c r="AJ132" s="68">
        <f t="shared" ref="AJ132" si="498">COUNTIF(AC132:AI132,"●")</f>
        <v>0</v>
      </c>
      <c r="AK132" s="70">
        <f t="shared" ref="AK132" si="499">IF(COUNTA(AC132:AI132)=0,-1,IF(OR(COUNTIF(AC132:AI132,"▲")&gt;6,AND(AC131&lt;$N$9,$N$9&lt;AI131)),0.285,IF(AJ131+AJ132=0,0,AJ132/(AJ132+AJ131))))</f>
        <v>-1</v>
      </c>
      <c r="AL132" s="68" t="str">
        <f>TEXT(AI131,"YYYY-MM")</f>
        <v>2027-11</v>
      </c>
      <c r="AM132" s="69" cm="1">
        <f t="array" ref="AM132">IF(AL132=AL131,0,SUMPRODUCT((AC131:AI131&gt;=$N$8)*(AC131:AI131 &lt;= $N$9)*(TEXT(AC131:AI131,"yyyy-mm")=AL132)*(AC132:AI132 = "●")))</f>
        <v>0</v>
      </c>
      <c r="AN132" s="69" cm="1">
        <f t="array" ref="AN132">IF(AL132=AL131,0,SUMPRODUCT((AC131:AI131&gt;=$N$8)*(AC131:AI131 &lt;= $N$9)*(TEXT(AC131:AI131,"yyyy-mm")=AL132)*(AC132:AI132 = "▲")))</f>
        <v>0</v>
      </c>
      <c r="AO132" s="69" cm="1">
        <f t="array" ref="AO132">IF(AL132=AL131,0,SUMPRODUCT((AC131:AI131&gt;=$N$8)*(AC131:AI131 &lt;= $N$9)*(TEXT(AC131:AI131,"yyyy-mm")=AL132)*(AC132:AI132 = "★")))</f>
        <v>0</v>
      </c>
      <c r="AP132" s="68"/>
      <c r="AQ132" s="19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3"/>
    </row>
    <row r="133" spans="10:55" s="8" customFormat="1" ht="19.5" customHeight="1" x14ac:dyDescent="0.45">
      <c r="J133" s="86"/>
      <c r="K133" s="135"/>
      <c r="L133" s="132">
        <v>87</v>
      </c>
      <c r="M133" s="141">
        <f>S131+1</f>
        <v>46552</v>
      </c>
      <c r="N133" s="141">
        <f t="shared" ref="N133:S133" si="500">M133+1</f>
        <v>46553</v>
      </c>
      <c r="O133" s="141">
        <f t="shared" si="500"/>
        <v>46554</v>
      </c>
      <c r="P133" s="141">
        <f t="shared" si="500"/>
        <v>46555</v>
      </c>
      <c r="Q133" s="141">
        <f t="shared" si="500"/>
        <v>46556</v>
      </c>
      <c r="R133" s="142">
        <f t="shared" si="500"/>
        <v>46557</v>
      </c>
      <c r="S133" s="143">
        <f t="shared" si="500"/>
        <v>46558</v>
      </c>
      <c r="T133" s="135">
        <f t="shared" ref="T133" si="501">COUNTIF(M134:S134,"★")</f>
        <v>0</v>
      </c>
      <c r="U133" s="135"/>
      <c r="V133" s="135" t="str">
        <f>TEXT(M133,"YYYY-MM")</f>
        <v>2027-06</v>
      </c>
      <c r="W133" s="140" cm="1">
        <f t="array" ref="W133">SUMPRODUCT((M133:S133&gt;=$N$8)*(M133:S133 &lt;= $N$9)*(TEXT(M133:S133,"yyyy-mm")=V133)*(M134:S134 = "●"))</f>
        <v>0</v>
      </c>
      <c r="X133" s="140" cm="1">
        <f t="array" ref="X133">SUMPRODUCT((R133:S133&gt;=$N$8)*(R133:S133 &lt;= $N$9)*(TEXT(R133:S133,"yyyy-mm")=V133)*(R134:S134 = "▲"))</f>
        <v>0</v>
      </c>
      <c r="Y133" s="140" cm="1">
        <f t="array" ref="Y133">SUMPRODUCT((M133:S133&gt;=$N$8)*(M133:S133 &lt;= $N$9)*(TEXT(M133:S133,"yyyy-mm")=V133)*(M134:S134 = "★"))</f>
        <v>0</v>
      </c>
      <c r="Z133" s="135"/>
      <c r="AA133" s="135"/>
      <c r="AB133" s="132">
        <v>108</v>
      </c>
      <c r="AC133" s="141">
        <f>AI131+1</f>
        <v>46699</v>
      </c>
      <c r="AD133" s="141">
        <f t="shared" ref="AD133:AI133" si="502">AC133+1</f>
        <v>46700</v>
      </c>
      <c r="AE133" s="141">
        <f t="shared" si="502"/>
        <v>46701</v>
      </c>
      <c r="AF133" s="141">
        <f t="shared" si="502"/>
        <v>46702</v>
      </c>
      <c r="AG133" s="141">
        <f t="shared" si="502"/>
        <v>46703</v>
      </c>
      <c r="AH133" s="142">
        <f t="shared" si="502"/>
        <v>46704</v>
      </c>
      <c r="AI133" s="143">
        <f t="shared" si="502"/>
        <v>46705</v>
      </c>
      <c r="AJ133" s="68">
        <f t="shared" ref="AJ133" si="503">COUNTIF(AC134:AI134,"★")</f>
        <v>0</v>
      </c>
      <c r="AK133" s="68"/>
      <c r="AL133" s="68" t="str">
        <f>TEXT(AC133,"YYYY-MM")</f>
        <v>2027-11</v>
      </c>
      <c r="AM133" s="69" cm="1">
        <f t="array" ref="AM133">SUMPRODUCT((AC133:AI133&gt;=$N$8)*(AC133:AI133 &lt;= $N$9)*(TEXT(AC133:AI133,"yyyy-mm")=AL133)*(AC134:AI134 = "●"))</f>
        <v>0</v>
      </c>
      <c r="AN133" s="69" cm="1">
        <f t="array" ref="AN133">SUMPRODUCT((AH133:AI133&gt;=$N$8)*(AH133:AI133 &lt;= $N$9)*(TEXT(AH133:AI133,"yyyy-mm")=AL133)*(AH134:AI134 = "▲"))</f>
        <v>0</v>
      </c>
      <c r="AO133" s="69" cm="1">
        <f t="array" ref="AO133">SUMPRODUCT((AC133:AI133&gt;=$N$8)*(AC133:AI133 &lt;= $N$9)*(TEXT(AC133:AI133,"yyyy-mm")=AL133)*(AC134:AI134 = "★"))</f>
        <v>0</v>
      </c>
      <c r="AP133" s="68"/>
      <c r="AQ133" s="19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3"/>
    </row>
    <row r="134" spans="10:55" s="8" customFormat="1" ht="19.5" customHeight="1" thickBot="1" x14ac:dyDescent="0.5">
      <c r="J134" s="86"/>
      <c r="K134" s="135" t="str">
        <f t="shared" ref="K134" si="504">IF(U134&gt;=0.285,"OK","NG")</f>
        <v>NG</v>
      </c>
      <c r="L134" s="136"/>
      <c r="M134" s="144"/>
      <c r="N134" s="144"/>
      <c r="O134" s="144"/>
      <c r="P134" s="144"/>
      <c r="Q134" s="144"/>
      <c r="R134" s="145"/>
      <c r="S134" s="146"/>
      <c r="T134" s="135">
        <f t="shared" ref="T134" si="505">COUNTIF(M134:S134,"●")</f>
        <v>0</v>
      </c>
      <c r="U134" s="147">
        <f t="shared" ref="U134" si="506">IF(COUNTA(M134:S134)=0,-1,IF(OR(COUNTIF(M134:S134,"▲")&gt;6,AND(M133&lt;$N$9,$N$9&lt;S133)),0.285,IF(T133+T134=0,0,T134/(T134+T133))))</f>
        <v>-1</v>
      </c>
      <c r="V134" s="135" t="str">
        <f>TEXT(S133,"YYYY-MM")</f>
        <v>2027-06</v>
      </c>
      <c r="W134" s="140" cm="1">
        <f t="array" ref="W134">IF(V134=V133,0,SUMPRODUCT((M133:S133&gt;=$N$8)*(M133:S133 &lt;= $N$9)*(TEXT(M133:S133,"yyyy-mm")=V134)*(M134:S134 = "●")))</f>
        <v>0</v>
      </c>
      <c r="X134" s="140" cm="1">
        <f t="array" ref="X134">IF(V134=V133,0,SUMPRODUCT((M133:S133&gt;=$N$8)*(M133:S133 &lt;= $N$9)*(TEXT(M133:S133,"yyyy-mm")=V134)*(M134:S134 = "▲")))</f>
        <v>0</v>
      </c>
      <c r="Y134" s="140" cm="1">
        <f t="array" ref="Y134">IF(V134=V133,0,SUMPRODUCT((M133:S133&gt;=$N$8)*(M133:S133 &lt;= $N$9)*(TEXT(M133:S133,"yyyy-mm")=V134)*(M134:S134 = "★")))</f>
        <v>0</v>
      </c>
      <c r="Z134" s="135"/>
      <c r="AA134" s="135" t="str">
        <f t="shared" ref="AA134" si="507">IF(AK134&gt;=0.285,"OK","NG")</f>
        <v>NG</v>
      </c>
      <c r="AB134" s="136"/>
      <c r="AC134" s="144"/>
      <c r="AD134" s="144"/>
      <c r="AE134" s="144"/>
      <c r="AF134" s="144"/>
      <c r="AG134" s="144"/>
      <c r="AH134" s="145"/>
      <c r="AI134" s="146"/>
      <c r="AJ134" s="68">
        <f t="shared" ref="AJ134" si="508">COUNTIF(AC134:AI134,"●")</f>
        <v>0</v>
      </c>
      <c r="AK134" s="70">
        <f t="shared" ref="AK134" si="509">IF(COUNTA(AC134:AI134)=0,-1,IF(OR(COUNTIF(AC134:AI134,"▲")&gt;6,AND(AC133&lt;$N$9,$N$9&lt;AI133)),0.285,IF(AJ133+AJ134=0,0,AJ134/(AJ134+AJ133))))</f>
        <v>-1</v>
      </c>
      <c r="AL134" s="68" t="str">
        <f>TEXT(AI133,"YYYY-MM")</f>
        <v>2027-11</v>
      </c>
      <c r="AM134" s="69" cm="1">
        <f t="array" ref="AM134">IF(AL134=AL133,0,SUMPRODUCT((AC133:AI133&gt;=$N$8)*(AC133:AI133 &lt;= $N$9)*(TEXT(AC133:AI133,"yyyy-mm")=AL134)*(AC134:AI134 = "●")))</f>
        <v>0</v>
      </c>
      <c r="AN134" s="69" cm="1">
        <f t="array" ref="AN134">IF(AL134=AL133,0,SUMPRODUCT((AC133:AI133&gt;=$N$8)*(AC133:AI133 &lt;= $N$9)*(TEXT(AC133:AI133,"yyyy-mm")=AL134)*(AC134:AI134 = "▲")))</f>
        <v>0</v>
      </c>
      <c r="AO134" s="69" cm="1">
        <f t="array" ref="AO134">IF(AL134=AL133,0,SUMPRODUCT((AC133:AI133&gt;=$N$8)*(AC133:AI133 &lt;= $N$9)*(TEXT(AC133:AI133,"yyyy-mm")=AL134)*(AC134:AI134 = "★")))</f>
        <v>0</v>
      </c>
      <c r="AP134" s="68"/>
      <c r="AQ134" s="19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3"/>
    </row>
    <row r="135" spans="10:55" s="8" customFormat="1" ht="19.5" customHeight="1" x14ac:dyDescent="0.45">
      <c r="J135" s="86"/>
      <c r="K135" s="135"/>
      <c r="L135" s="132">
        <v>88</v>
      </c>
      <c r="M135" s="141">
        <f>S133+1</f>
        <v>46559</v>
      </c>
      <c r="N135" s="141">
        <f t="shared" ref="N135:S135" si="510">M135+1</f>
        <v>46560</v>
      </c>
      <c r="O135" s="141">
        <f t="shared" si="510"/>
        <v>46561</v>
      </c>
      <c r="P135" s="141">
        <f t="shared" si="510"/>
        <v>46562</v>
      </c>
      <c r="Q135" s="141">
        <f t="shared" si="510"/>
        <v>46563</v>
      </c>
      <c r="R135" s="142">
        <f t="shared" si="510"/>
        <v>46564</v>
      </c>
      <c r="S135" s="143">
        <f t="shared" si="510"/>
        <v>46565</v>
      </c>
      <c r="T135" s="135">
        <f t="shared" ref="T135" si="511">COUNTIF(M136:S136,"★")</f>
        <v>0</v>
      </c>
      <c r="U135" s="135"/>
      <c r="V135" s="135" t="str">
        <f>TEXT(M135,"YYYY-MM")</f>
        <v>2027-06</v>
      </c>
      <c r="W135" s="140" cm="1">
        <f t="array" ref="W135">SUMPRODUCT((M135:S135&gt;=$N$8)*(M135:S135 &lt;= $N$9)*(TEXT(M135:S135,"yyyy-mm")=V135)*(M136:S136 = "●"))</f>
        <v>0</v>
      </c>
      <c r="X135" s="140" cm="1">
        <f t="array" ref="X135">SUMPRODUCT((R135:S135&gt;=$N$8)*(R135:S135 &lt;= $N$9)*(TEXT(R135:S135,"yyyy-mm")=V135)*(R136:S136 = "▲"))</f>
        <v>0</v>
      </c>
      <c r="Y135" s="140" cm="1">
        <f t="array" ref="Y135">SUMPRODUCT((M135:S135&gt;=$N$8)*(M135:S135 &lt;= $N$9)*(TEXT(M135:S135,"yyyy-mm")=V135)*(M136:S136 = "★"))</f>
        <v>0</v>
      </c>
      <c r="Z135" s="135"/>
      <c r="AA135" s="135"/>
      <c r="AB135" s="132">
        <v>109</v>
      </c>
      <c r="AC135" s="141">
        <f>AI133+1</f>
        <v>46706</v>
      </c>
      <c r="AD135" s="141">
        <f t="shared" ref="AD135:AI135" si="512">AC135+1</f>
        <v>46707</v>
      </c>
      <c r="AE135" s="141">
        <f t="shared" si="512"/>
        <v>46708</v>
      </c>
      <c r="AF135" s="141">
        <f t="shared" si="512"/>
        <v>46709</v>
      </c>
      <c r="AG135" s="141">
        <f t="shared" si="512"/>
        <v>46710</v>
      </c>
      <c r="AH135" s="142">
        <f t="shared" si="512"/>
        <v>46711</v>
      </c>
      <c r="AI135" s="143">
        <f t="shared" si="512"/>
        <v>46712</v>
      </c>
      <c r="AJ135" s="68">
        <f t="shared" ref="AJ135" si="513">COUNTIF(AC136:AI136,"★")</f>
        <v>0</v>
      </c>
      <c r="AK135" s="68"/>
      <c r="AL135" s="68" t="str">
        <f>TEXT(AC135,"YYYY-MM")</f>
        <v>2027-11</v>
      </c>
      <c r="AM135" s="69" cm="1">
        <f t="array" ref="AM135">SUMPRODUCT((AC135:AI135&gt;=$N$8)*(AC135:AI135 &lt;= $N$9)*(TEXT(AC135:AI135,"yyyy-mm")=AL135)*(AC136:AI136 = "●"))</f>
        <v>0</v>
      </c>
      <c r="AN135" s="69" cm="1">
        <f t="array" ref="AN135">SUMPRODUCT((AH135:AI135&gt;=$N$8)*(AH135:AI135 &lt;= $N$9)*(TEXT(AH135:AI135,"yyyy-mm")=AL135)*(AH136:AI136 = "▲"))</f>
        <v>0</v>
      </c>
      <c r="AO135" s="69" cm="1">
        <f t="array" ref="AO135">SUMPRODUCT((AC135:AI135&gt;=$N$8)*(AC135:AI135 &lt;= $N$9)*(TEXT(AC135:AI135,"yyyy-mm")=AL135)*(AC136:AI136 = "★"))</f>
        <v>0</v>
      </c>
      <c r="AP135" s="68"/>
      <c r="AQ135" s="19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3"/>
    </row>
    <row r="136" spans="10:55" s="8" customFormat="1" ht="19.5" customHeight="1" thickBot="1" x14ac:dyDescent="0.5">
      <c r="J136" s="86"/>
      <c r="K136" s="135" t="str">
        <f t="shared" ref="K136" si="514">IF(U136&gt;=0.285,"OK","NG")</f>
        <v>NG</v>
      </c>
      <c r="L136" s="136"/>
      <c r="M136" s="144"/>
      <c r="N136" s="144"/>
      <c r="O136" s="144"/>
      <c r="P136" s="144"/>
      <c r="Q136" s="144"/>
      <c r="R136" s="145"/>
      <c r="S136" s="146"/>
      <c r="T136" s="135">
        <f t="shared" ref="T136" si="515">COUNTIF(M136:S136,"●")</f>
        <v>0</v>
      </c>
      <c r="U136" s="147">
        <f t="shared" ref="U136" si="516">IF(COUNTA(M136:S136)=0,-1,IF(OR(COUNTIF(M136:S136,"▲")&gt;6,AND(M135&lt;$N$9,$N$9&lt;S135)),0.285,IF(T135+T136=0,0,T136/(T136+T135))))</f>
        <v>-1</v>
      </c>
      <c r="V136" s="135" t="str">
        <f>TEXT(S135,"YYYY-MM")</f>
        <v>2027-06</v>
      </c>
      <c r="W136" s="140" cm="1">
        <f t="array" ref="W136">IF(V136=V135,0,SUMPRODUCT((M135:S135&gt;=$N$8)*(M135:S135 &lt;= $N$9)*(TEXT(M135:S135,"yyyy-mm")=V136)*(M136:S136 = "●")))</f>
        <v>0</v>
      </c>
      <c r="X136" s="140" cm="1">
        <f t="array" ref="X136">IF(V136=V135,0,SUMPRODUCT((M135:S135&gt;=$N$8)*(M135:S135 &lt;= $N$9)*(TEXT(M135:S135,"yyyy-mm")=V136)*(M136:S136 = "▲")))</f>
        <v>0</v>
      </c>
      <c r="Y136" s="140" cm="1">
        <f t="array" ref="Y136">IF(V136=V135,0,SUMPRODUCT((M135:S135&gt;=$N$8)*(M135:S135 &lt;= $N$9)*(TEXT(M135:S135,"yyyy-mm")=V136)*(M136:S136 = "★")))</f>
        <v>0</v>
      </c>
      <c r="Z136" s="135"/>
      <c r="AA136" s="135" t="str">
        <f t="shared" ref="AA136" si="517">IF(AK136&gt;=0.285,"OK","NG")</f>
        <v>NG</v>
      </c>
      <c r="AB136" s="136"/>
      <c r="AC136" s="144"/>
      <c r="AD136" s="144"/>
      <c r="AE136" s="144"/>
      <c r="AF136" s="144"/>
      <c r="AG136" s="144"/>
      <c r="AH136" s="145"/>
      <c r="AI136" s="146"/>
      <c r="AJ136" s="68">
        <f t="shared" ref="AJ136" si="518">COUNTIF(AC136:AI136,"●")</f>
        <v>0</v>
      </c>
      <c r="AK136" s="70">
        <f t="shared" ref="AK136" si="519">IF(COUNTA(AC136:AI136)=0,-1,IF(OR(COUNTIF(AC136:AI136,"▲")&gt;6,AND(AC135&lt;$N$9,$N$9&lt;AI135)),0.285,IF(AJ135+AJ136=0,0,AJ136/(AJ136+AJ135))))</f>
        <v>-1</v>
      </c>
      <c r="AL136" s="68" t="str">
        <f>TEXT(AI135,"YYYY-MM")</f>
        <v>2027-11</v>
      </c>
      <c r="AM136" s="69" cm="1">
        <f t="array" ref="AM136">IF(AL136=AL135,0,SUMPRODUCT((AC135:AI135&gt;=$N$8)*(AC135:AI135 &lt;= $N$9)*(TEXT(AC135:AI135,"yyyy-mm")=AL136)*(AC136:AI136 = "●")))</f>
        <v>0</v>
      </c>
      <c r="AN136" s="69" cm="1">
        <f t="array" ref="AN136">IF(AL136=AL135,0,SUMPRODUCT((AC135:AI135&gt;=$N$8)*(AC135:AI135 &lt;= $N$9)*(TEXT(AC135:AI135,"yyyy-mm")=AL136)*(AC136:AI136 = "▲")))</f>
        <v>0</v>
      </c>
      <c r="AO136" s="69" cm="1">
        <f t="array" ref="AO136">IF(AL136=AL135,0,SUMPRODUCT((AC135:AI135&gt;=$N$8)*(AC135:AI135 &lt;= $N$9)*(TEXT(AC135:AI135,"yyyy-mm")=AL136)*(AC136:AI136 = "★")))</f>
        <v>0</v>
      </c>
      <c r="AP136" s="68"/>
      <c r="AQ136" s="19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3"/>
    </row>
    <row r="137" spans="10:55" s="8" customFormat="1" ht="19.5" customHeight="1" x14ac:dyDescent="0.45">
      <c r="J137" s="86"/>
      <c r="K137" s="135"/>
      <c r="L137" s="132">
        <v>89</v>
      </c>
      <c r="M137" s="141">
        <f>S135+1</f>
        <v>46566</v>
      </c>
      <c r="N137" s="141">
        <f t="shared" ref="N137:S137" si="520">M137+1</f>
        <v>46567</v>
      </c>
      <c r="O137" s="141">
        <f t="shared" si="520"/>
        <v>46568</v>
      </c>
      <c r="P137" s="141">
        <f t="shared" si="520"/>
        <v>46569</v>
      </c>
      <c r="Q137" s="141">
        <f t="shared" si="520"/>
        <v>46570</v>
      </c>
      <c r="R137" s="142">
        <f t="shared" si="520"/>
        <v>46571</v>
      </c>
      <c r="S137" s="143">
        <f t="shared" si="520"/>
        <v>46572</v>
      </c>
      <c r="T137" s="135">
        <f t="shared" ref="T137" si="521">COUNTIF(M138:S138,"★")</f>
        <v>0</v>
      </c>
      <c r="U137" s="135"/>
      <c r="V137" s="135" t="str">
        <f>TEXT(M137,"YYYY-MM")</f>
        <v>2027-06</v>
      </c>
      <c r="W137" s="140" cm="1">
        <f t="array" ref="W137">SUMPRODUCT((M137:S137&gt;=$N$8)*(M137:S137 &lt;= $N$9)*(TEXT(M137:S137,"yyyy-mm")=V137)*(M138:S138 = "●"))</f>
        <v>0</v>
      </c>
      <c r="X137" s="140" cm="1">
        <f t="array" ref="X137">SUMPRODUCT((R137:S137&gt;=$N$8)*(R137:S137 &lt;= $N$9)*(TEXT(R137:S137,"yyyy-mm")=V137)*(R138:S138 = "▲"))</f>
        <v>0</v>
      </c>
      <c r="Y137" s="140" cm="1">
        <f t="array" ref="Y137">SUMPRODUCT((M137:S137&gt;=$N$8)*(M137:S137 &lt;= $N$9)*(TEXT(M137:S137,"yyyy-mm")=V137)*(M138:S138 = "★"))</f>
        <v>0</v>
      </c>
      <c r="Z137" s="135"/>
      <c r="AA137" s="135"/>
      <c r="AB137" s="132">
        <v>110</v>
      </c>
      <c r="AC137" s="141">
        <f>AI135+1</f>
        <v>46713</v>
      </c>
      <c r="AD137" s="141">
        <f t="shared" ref="AD137:AI137" si="522">AC137+1</f>
        <v>46714</v>
      </c>
      <c r="AE137" s="141">
        <f t="shared" si="522"/>
        <v>46715</v>
      </c>
      <c r="AF137" s="141">
        <f t="shared" si="522"/>
        <v>46716</v>
      </c>
      <c r="AG137" s="141">
        <f t="shared" si="522"/>
        <v>46717</v>
      </c>
      <c r="AH137" s="142">
        <f t="shared" si="522"/>
        <v>46718</v>
      </c>
      <c r="AI137" s="143">
        <f t="shared" si="522"/>
        <v>46719</v>
      </c>
      <c r="AJ137" s="68">
        <f t="shared" ref="AJ137" si="523">COUNTIF(AC138:AI138,"★")</f>
        <v>0</v>
      </c>
      <c r="AK137" s="68"/>
      <c r="AL137" s="68" t="str">
        <f>TEXT(AC137,"YYYY-MM")</f>
        <v>2027-11</v>
      </c>
      <c r="AM137" s="69" cm="1">
        <f t="array" ref="AM137">SUMPRODUCT((AC137:AI137&gt;=$N$8)*(AC137:AI137 &lt;= $N$9)*(TEXT(AC137:AI137,"yyyy-mm")=AL137)*(AC138:AI138 = "●"))</f>
        <v>0</v>
      </c>
      <c r="AN137" s="69" cm="1">
        <f t="array" ref="AN137">SUMPRODUCT((AH137:AI137&gt;=$N$8)*(AH137:AI137 &lt;= $N$9)*(TEXT(AH137:AI137,"yyyy-mm")=AL137)*(AH138:AI138 = "▲"))</f>
        <v>0</v>
      </c>
      <c r="AO137" s="69" cm="1">
        <f t="array" ref="AO137">SUMPRODUCT((AC137:AI137&gt;=$N$8)*(AC137:AI137 &lt;= $N$9)*(TEXT(AC137:AI137,"yyyy-mm")=AL137)*(AC138:AI138 = "★"))</f>
        <v>0</v>
      </c>
      <c r="AP137" s="68"/>
      <c r="AQ137" s="19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3"/>
    </row>
    <row r="138" spans="10:55" s="8" customFormat="1" ht="19.5" customHeight="1" thickBot="1" x14ac:dyDescent="0.5">
      <c r="J138" s="86"/>
      <c r="K138" s="135" t="str">
        <f t="shared" ref="K138" si="524">IF(U138&gt;=0.285,"OK","NG")</f>
        <v>NG</v>
      </c>
      <c r="L138" s="136"/>
      <c r="M138" s="144"/>
      <c r="N138" s="144"/>
      <c r="O138" s="144"/>
      <c r="P138" s="144"/>
      <c r="Q138" s="144"/>
      <c r="R138" s="145"/>
      <c r="S138" s="146"/>
      <c r="T138" s="135">
        <f t="shared" ref="T138" si="525">COUNTIF(M138:S138,"●")</f>
        <v>0</v>
      </c>
      <c r="U138" s="147">
        <f t="shared" ref="U138" si="526">IF(COUNTA(M138:S138)=0,-1,IF(OR(COUNTIF(M138:S138,"▲")&gt;6,AND(M137&lt;$N$9,$N$9&lt;S137)),0.285,IF(T137+T138=0,0,T138/(T138+T137))))</f>
        <v>-1</v>
      </c>
      <c r="V138" s="135" t="str">
        <f>TEXT(S137,"YYYY-MM")</f>
        <v>2027-07</v>
      </c>
      <c r="W138" s="140" cm="1">
        <f t="array" ref="W138">IF(V138=V137,0,SUMPRODUCT((M137:S137&gt;=$N$8)*(M137:S137 &lt;= $N$9)*(TEXT(M137:S137,"yyyy-mm")=V138)*(M138:S138 = "●")))</f>
        <v>0</v>
      </c>
      <c r="X138" s="140" cm="1">
        <f t="array" ref="X138">IF(V138=V137,0,SUMPRODUCT((M137:S137&gt;=$N$8)*(M137:S137 &lt;= $N$9)*(TEXT(M137:S137,"yyyy-mm")=V138)*(M138:S138 = "▲")))</f>
        <v>0</v>
      </c>
      <c r="Y138" s="140" cm="1">
        <f t="array" ref="Y138">IF(V138=V137,0,SUMPRODUCT((M137:S137&gt;=$N$8)*(M137:S137 &lt;= $N$9)*(TEXT(M137:S137,"yyyy-mm")=V138)*(M138:S138 = "★")))</f>
        <v>0</v>
      </c>
      <c r="Z138" s="135"/>
      <c r="AA138" s="135" t="str">
        <f t="shared" ref="AA138" si="527">IF(AK138&gt;=0.285,"OK","NG")</f>
        <v>NG</v>
      </c>
      <c r="AB138" s="136"/>
      <c r="AC138" s="144"/>
      <c r="AD138" s="144"/>
      <c r="AE138" s="144"/>
      <c r="AF138" s="144"/>
      <c r="AG138" s="144"/>
      <c r="AH138" s="145"/>
      <c r="AI138" s="146"/>
      <c r="AJ138" s="68">
        <f t="shared" ref="AJ138" si="528">COUNTIF(AC138:AI138,"●")</f>
        <v>0</v>
      </c>
      <c r="AK138" s="70">
        <f t="shared" ref="AK138" si="529">IF(COUNTA(AC138:AI138)=0,-1,IF(OR(COUNTIF(AC138:AI138,"▲")&gt;6,AND(AC137&lt;$N$9,$N$9&lt;AI137)),0.285,IF(AJ137+AJ138=0,0,AJ138/(AJ138+AJ137))))</f>
        <v>-1</v>
      </c>
      <c r="AL138" s="68" t="str">
        <f>TEXT(AI137,"YYYY-MM")</f>
        <v>2027-11</v>
      </c>
      <c r="AM138" s="69" cm="1">
        <f t="array" ref="AM138">IF(AL138=AL137,0,SUMPRODUCT((AC137:AI137&gt;=$N$8)*(AC137:AI137 &lt;= $N$9)*(TEXT(AC137:AI137,"yyyy-mm")=AL138)*(AC138:AI138 = "●")))</f>
        <v>0</v>
      </c>
      <c r="AN138" s="69" cm="1">
        <f t="array" ref="AN138">IF(AL138=AL137,0,SUMPRODUCT((AC137:AI137&gt;=$N$8)*(AC137:AI137 &lt;= $N$9)*(TEXT(AC137:AI137,"yyyy-mm")=AL138)*(AC138:AI138 = "▲")))</f>
        <v>0</v>
      </c>
      <c r="AO138" s="69" cm="1">
        <f t="array" ref="AO138">IF(AL138=AL137,0,SUMPRODUCT((AC137:AI137&gt;=$N$8)*(AC137:AI137 &lt;= $N$9)*(TEXT(AC137:AI137,"yyyy-mm")=AL138)*(AC138:AI138 = "★")))</f>
        <v>0</v>
      </c>
      <c r="AP138" s="68"/>
      <c r="AQ138" s="19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3"/>
    </row>
    <row r="139" spans="10:55" s="8" customFormat="1" ht="19.5" customHeight="1" x14ac:dyDescent="0.45">
      <c r="J139" s="86"/>
      <c r="K139" s="135"/>
      <c r="L139" s="132">
        <v>90</v>
      </c>
      <c r="M139" s="141">
        <f>S137+1</f>
        <v>46573</v>
      </c>
      <c r="N139" s="141">
        <f t="shared" ref="N139:S139" si="530">M139+1</f>
        <v>46574</v>
      </c>
      <c r="O139" s="141">
        <f t="shared" si="530"/>
        <v>46575</v>
      </c>
      <c r="P139" s="141">
        <f t="shared" si="530"/>
        <v>46576</v>
      </c>
      <c r="Q139" s="141">
        <f t="shared" si="530"/>
        <v>46577</v>
      </c>
      <c r="R139" s="142">
        <f t="shared" si="530"/>
        <v>46578</v>
      </c>
      <c r="S139" s="143">
        <f t="shared" si="530"/>
        <v>46579</v>
      </c>
      <c r="T139" s="135">
        <f t="shared" ref="T139" si="531">COUNTIF(M140:S140,"★")</f>
        <v>0</v>
      </c>
      <c r="U139" s="135"/>
      <c r="V139" s="135" t="str">
        <f>TEXT(M139,"YYYY-MM")</f>
        <v>2027-07</v>
      </c>
      <c r="W139" s="140" cm="1">
        <f t="array" ref="W139">SUMPRODUCT((M139:S139&gt;=$N$8)*(M139:S139 &lt;= $N$9)*(TEXT(M139:S139,"yyyy-mm")=V139)*(M140:S140 = "●"))</f>
        <v>0</v>
      </c>
      <c r="X139" s="140" cm="1">
        <f t="array" ref="X139">SUMPRODUCT((R139:S139&gt;=$N$8)*(R139:S139 &lt;= $N$9)*(TEXT(R139:S139,"yyyy-mm")=V139)*(R140:S140 = "▲"))</f>
        <v>0</v>
      </c>
      <c r="Y139" s="140" cm="1">
        <f t="array" ref="Y139">SUMPRODUCT((M139:S139&gt;=$N$8)*(M139:S139 &lt;= $N$9)*(TEXT(M139:S139,"yyyy-mm")=V139)*(M140:S140 = "★"))</f>
        <v>0</v>
      </c>
      <c r="Z139" s="135"/>
      <c r="AA139" s="135"/>
      <c r="AB139" s="132">
        <v>111</v>
      </c>
      <c r="AC139" s="141">
        <f>AI137+1</f>
        <v>46720</v>
      </c>
      <c r="AD139" s="141">
        <f t="shared" ref="AD139:AI139" si="532">AC139+1</f>
        <v>46721</v>
      </c>
      <c r="AE139" s="141">
        <f t="shared" si="532"/>
        <v>46722</v>
      </c>
      <c r="AF139" s="141">
        <f t="shared" si="532"/>
        <v>46723</v>
      </c>
      <c r="AG139" s="141">
        <f t="shared" si="532"/>
        <v>46724</v>
      </c>
      <c r="AH139" s="142">
        <f t="shared" si="532"/>
        <v>46725</v>
      </c>
      <c r="AI139" s="143">
        <f t="shared" si="532"/>
        <v>46726</v>
      </c>
      <c r="AJ139" s="68">
        <f t="shared" ref="AJ139" si="533">COUNTIF(AC140:AI140,"★")</f>
        <v>0</v>
      </c>
      <c r="AK139" s="68"/>
      <c r="AL139" s="68" t="str">
        <f>TEXT(AC139,"YYYY-MM")</f>
        <v>2027-11</v>
      </c>
      <c r="AM139" s="69" cm="1">
        <f t="array" ref="AM139">SUMPRODUCT((AC139:AI139&gt;=$N$8)*(AC139:AI139 &lt;= $N$9)*(TEXT(AC139:AI139,"yyyy-mm")=AL139)*(AC140:AI140 = "●"))</f>
        <v>0</v>
      </c>
      <c r="AN139" s="69" cm="1">
        <f t="array" ref="AN139">SUMPRODUCT((AH139:AI139&gt;=$N$8)*(AH139:AI139 &lt;= $N$9)*(TEXT(AH139:AI139,"yyyy-mm")=AL139)*(AH140:AI140 = "▲"))</f>
        <v>0</v>
      </c>
      <c r="AO139" s="69" cm="1">
        <f t="array" ref="AO139">SUMPRODUCT((AC139:AI139&gt;=$N$8)*(AC139:AI139 &lt;= $N$9)*(TEXT(AC139:AI139,"yyyy-mm")=AL139)*(AC140:AI140 = "★"))</f>
        <v>0</v>
      </c>
      <c r="AP139" s="68"/>
      <c r="AQ139" s="19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3"/>
    </row>
    <row r="140" spans="10:55" s="8" customFormat="1" ht="19.5" customHeight="1" thickBot="1" x14ac:dyDescent="0.5">
      <c r="J140" s="86"/>
      <c r="K140" s="135" t="str">
        <f t="shared" ref="K140" si="534">IF(U140&gt;=0.285,"OK","NG")</f>
        <v>NG</v>
      </c>
      <c r="L140" s="136"/>
      <c r="M140" s="144"/>
      <c r="N140" s="144"/>
      <c r="O140" s="144"/>
      <c r="P140" s="144"/>
      <c r="Q140" s="144"/>
      <c r="R140" s="145"/>
      <c r="S140" s="146"/>
      <c r="T140" s="135">
        <f t="shared" ref="T140" si="535">COUNTIF(M140:S140,"●")</f>
        <v>0</v>
      </c>
      <c r="U140" s="147">
        <f t="shared" ref="U140" si="536">IF(COUNTA(M140:S140)=0,-1,IF(OR(COUNTIF(M140:S140,"▲")&gt;6,AND(M139&lt;$N$9,$N$9&lt;S139)),0.285,IF(T139+T140=0,0,T140/(T140+T139))))</f>
        <v>-1</v>
      </c>
      <c r="V140" s="135" t="str">
        <f>TEXT(S139,"YYYY-MM")</f>
        <v>2027-07</v>
      </c>
      <c r="W140" s="140" cm="1">
        <f t="array" ref="W140">IF(V140=V139,0,SUMPRODUCT((M139:S139&gt;=$N$8)*(M139:S139 &lt;= $N$9)*(TEXT(M139:S139,"yyyy-mm")=V140)*(M140:S140 = "●")))</f>
        <v>0</v>
      </c>
      <c r="X140" s="140" cm="1">
        <f t="array" ref="X140">IF(V140=V139,0,SUMPRODUCT((M139:S139&gt;=$N$8)*(M139:S139 &lt;= $N$9)*(TEXT(M139:S139,"yyyy-mm")=V140)*(M140:S140 = "▲")))</f>
        <v>0</v>
      </c>
      <c r="Y140" s="140" cm="1">
        <f t="array" ref="Y140">IF(V140=V139,0,SUMPRODUCT((M139:S139&gt;=$N$8)*(M139:S139 &lt;= $N$9)*(TEXT(M139:S139,"yyyy-mm")=V140)*(M140:S140 = "★")))</f>
        <v>0</v>
      </c>
      <c r="Z140" s="135"/>
      <c r="AA140" s="135" t="str">
        <f t="shared" ref="AA140" si="537">IF(AK140&gt;=0.285,"OK","NG")</f>
        <v>NG</v>
      </c>
      <c r="AB140" s="136"/>
      <c r="AC140" s="144"/>
      <c r="AD140" s="144"/>
      <c r="AE140" s="144"/>
      <c r="AF140" s="144"/>
      <c r="AG140" s="144"/>
      <c r="AH140" s="145"/>
      <c r="AI140" s="146"/>
      <c r="AJ140" s="68">
        <f t="shared" ref="AJ140" si="538">COUNTIF(AC140:AI140,"●")</f>
        <v>0</v>
      </c>
      <c r="AK140" s="70">
        <f t="shared" ref="AK140" si="539">IF(COUNTA(AC140:AI140)=0,-1,IF(OR(COUNTIF(AC140:AI140,"▲")&gt;6,AND(AC139&lt;$N$9,$N$9&lt;AI139)),0.285,IF(AJ139+AJ140=0,0,AJ140/(AJ140+AJ139))))</f>
        <v>-1</v>
      </c>
      <c r="AL140" s="68" t="str">
        <f>TEXT(AI139,"YYYY-MM")</f>
        <v>2027-12</v>
      </c>
      <c r="AM140" s="69" cm="1">
        <f t="array" ref="AM140">IF(AL140=AL139,0,SUMPRODUCT((AC139:AI139&gt;=$N$8)*(AC139:AI139 &lt;= $N$9)*(TEXT(AC139:AI139,"yyyy-mm")=AL140)*(AC140:AI140 = "●")))</f>
        <v>0</v>
      </c>
      <c r="AN140" s="69" cm="1">
        <f t="array" ref="AN140">IF(AL140=AL139,0,SUMPRODUCT((AC139:AI139&gt;=$N$8)*(AC139:AI139 &lt;= $N$9)*(TEXT(AC139:AI139,"yyyy-mm")=AL140)*(AC140:AI140 = "▲")))</f>
        <v>0</v>
      </c>
      <c r="AO140" s="69" cm="1">
        <f t="array" ref="AO140">IF(AL140=AL139,0,SUMPRODUCT((AC139:AI139&gt;=$N$8)*(AC139:AI139 &lt;= $N$9)*(TEXT(AC139:AI139,"yyyy-mm")=AL140)*(AC140:AI140 = "★")))</f>
        <v>0</v>
      </c>
      <c r="AP140" s="68"/>
      <c r="AQ140" s="19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3"/>
    </row>
    <row r="141" spans="10:55" s="8" customFormat="1" ht="19.5" customHeight="1" x14ac:dyDescent="0.45">
      <c r="J141" s="86"/>
      <c r="K141" s="135"/>
      <c r="L141" s="132">
        <v>91</v>
      </c>
      <c r="M141" s="141">
        <f>S139+1</f>
        <v>46580</v>
      </c>
      <c r="N141" s="141">
        <f t="shared" ref="N141:S141" si="540">M141+1</f>
        <v>46581</v>
      </c>
      <c r="O141" s="141">
        <f t="shared" si="540"/>
        <v>46582</v>
      </c>
      <c r="P141" s="141">
        <f t="shared" si="540"/>
        <v>46583</v>
      </c>
      <c r="Q141" s="141">
        <f t="shared" si="540"/>
        <v>46584</v>
      </c>
      <c r="R141" s="142">
        <f t="shared" si="540"/>
        <v>46585</v>
      </c>
      <c r="S141" s="143">
        <f t="shared" si="540"/>
        <v>46586</v>
      </c>
      <c r="T141" s="135">
        <f t="shared" ref="T141" si="541">COUNTIF(M142:S142,"★")</f>
        <v>0</v>
      </c>
      <c r="U141" s="135"/>
      <c r="V141" s="135" t="str">
        <f t="shared" ref="V141" si="542">TEXT(M141,"YYYY-MM")</f>
        <v>2027-07</v>
      </c>
      <c r="W141" s="140" cm="1">
        <f t="array" ref="W141">SUMPRODUCT((M141:S141&gt;=$N$8)*(M141:S141 &lt;= $N$9)*(TEXT(M141:S141,"yyyy-mm")=V141)*(M142:S142 = "●"))</f>
        <v>0</v>
      </c>
      <c r="X141" s="140" cm="1">
        <f t="array" ref="X141">SUMPRODUCT((R141:S141&gt;=$N$8)*(R141:S141 &lt;= $N$9)*(TEXT(R141:S141,"yyyy-mm")=V141)*(R142:S142 = "▲"))</f>
        <v>0</v>
      </c>
      <c r="Y141" s="140" cm="1">
        <f t="array" ref="Y141">SUMPRODUCT((M141:S141&gt;=$N$8)*(M141:S141 &lt;= $N$9)*(TEXT(M141:S141,"yyyy-mm")=V141)*(M142:S142 = "★"))</f>
        <v>0</v>
      </c>
      <c r="Z141" s="135"/>
      <c r="AA141" s="135"/>
      <c r="AB141" s="132">
        <v>112</v>
      </c>
      <c r="AC141" s="141">
        <f>AI139+1</f>
        <v>46727</v>
      </c>
      <c r="AD141" s="141">
        <f t="shared" ref="AD141:AI141" si="543">AC141+1</f>
        <v>46728</v>
      </c>
      <c r="AE141" s="141">
        <f t="shared" si="543"/>
        <v>46729</v>
      </c>
      <c r="AF141" s="141">
        <f t="shared" si="543"/>
        <v>46730</v>
      </c>
      <c r="AG141" s="141">
        <f t="shared" si="543"/>
        <v>46731</v>
      </c>
      <c r="AH141" s="142">
        <f t="shared" si="543"/>
        <v>46732</v>
      </c>
      <c r="AI141" s="143">
        <f t="shared" si="543"/>
        <v>46733</v>
      </c>
      <c r="AJ141" s="68">
        <f t="shared" ref="AJ141" si="544">COUNTIF(AC142:AI142,"★")</f>
        <v>0</v>
      </c>
      <c r="AK141" s="68"/>
      <c r="AL141" s="68" t="str">
        <f t="shared" ref="AL141" si="545">TEXT(AC141,"YYYY-MM")</f>
        <v>2027-12</v>
      </c>
      <c r="AM141" s="69" cm="1">
        <f t="array" ref="AM141">SUMPRODUCT((AC141:AI141&gt;=$N$8)*(AC141:AI141 &lt;= $N$9)*(TEXT(AC141:AI141,"yyyy-mm")=AL141)*(AC142:AI142 = "●"))</f>
        <v>0</v>
      </c>
      <c r="AN141" s="69" cm="1">
        <f t="array" ref="AN141">SUMPRODUCT((AH141:AI141&gt;=$N$8)*(AH141:AI141 &lt;= $N$9)*(TEXT(AH141:AI141,"yyyy-mm")=AL141)*(AH142:AI142 = "▲"))</f>
        <v>0</v>
      </c>
      <c r="AO141" s="69" cm="1">
        <f t="array" ref="AO141">SUMPRODUCT((AC141:AI141&gt;=$N$8)*(AC141:AI141 &lt;= $N$9)*(TEXT(AC141:AI141,"yyyy-mm")=AL141)*(AC142:AI142 = "★"))</f>
        <v>0</v>
      </c>
      <c r="AP141" s="68"/>
      <c r="AQ141" s="19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3"/>
    </row>
    <row r="142" spans="10:55" s="8" customFormat="1" ht="19.5" customHeight="1" thickBot="1" x14ac:dyDescent="0.5">
      <c r="J142" s="86"/>
      <c r="K142" s="135" t="str">
        <f t="shared" ref="K142" si="546">IF(U142&gt;=0.285,"OK","NG")</f>
        <v>NG</v>
      </c>
      <c r="L142" s="136"/>
      <c r="M142" s="144"/>
      <c r="N142" s="144"/>
      <c r="O142" s="144"/>
      <c r="P142" s="144"/>
      <c r="Q142" s="144"/>
      <c r="R142" s="145"/>
      <c r="S142" s="146"/>
      <c r="T142" s="135">
        <f t="shared" ref="T142" si="547">COUNTIF(M142:S142,"●")</f>
        <v>0</v>
      </c>
      <c r="U142" s="147">
        <f t="shared" ref="U142" si="548">IF(COUNTA(M142:S142)=0,-1,IF(OR(COUNTIF(M142:S142,"▲")&gt;6,AND(M141&lt;$N$9,$N$9&lt;S141)),0.285,IF(T141+T142=0,0,T142/(T142+T141))))</f>
        <v>-1</v>
      </c>
      <c r="V142" s="135" t="str">
        <f t="shared" ref="V142" si="549">TEXT(S141,"YYYY-MM")</f>
        <v>2027-07</v>
      </c>
      <c r="W142" s="140" cm="1">
        <f t="array" ref="W142">IF(V142=V141,0,SUMPRODUCT((M141:S141&gt;=$N$8)*(M141:S141 &lt;= $N$9)*(TEXT(M141:S141,"yyyy-mm")=V142)*(M142:S142 = "●")))</f>
        <v>0</v>
      </c>
      <c r="X142" s="140" cm="1">
        <f t="array" ref="X142">IF(V142=V141,0,SUMPRODUCT((M141:S141&gt;=$N$8)*(M141:S141 &lt;= $N$9)*(TEXT(M141:S141,"yyyy-mm")=V142)*(M142:S142 = "▲")))</f>
        <v>0</v>
      </c>
      <c r="Y142" s="140" cm="1">
        <f t="array" ref="Y142">IF(V142=V141,0,SUMPRODUCT((M141:S141&gt;=$N$8)*(M141:S141 &lt;= $N$9)*(TEXT(M141:S141,"yyyy-mm")=V142)*(M142:S142 = "★")))</f>
        <v>0</v>
      </c>
      <c r="Z142" s="135"/>
      <c r="AA142" s="135" t="str">
        <f t="shared" ref="AA142" si="550">IF(AK142&gt;=0.285,"OK","NG")</f>
        <v>NG</v>
      </c>
      <c r="AB142" s="136"/>
      <c r="AC142" s="144"/>
      <c r="AD142" s="144"/>
      <c r="AE142" s="144"/>
      <c r="AF142" s="144"/>
      <c r="AG142" s="144"/>
      <c r="AH142" s="145"/>
      <c r="AI142" s="146"/>
      <c r="AJ142" s="68">
        <f t="shared" ref="AJ142" si="551">COUNTIF(AC142:AI142,"●")</f>
        <v>0</v>
      </c>
      <c r="AK142" s="70">
        <f t="shared" ref="AK142" si="552">IF(COUNTA(AC142:AI142)=0,-1,IF(OR(COUNTIF(AC142:AI142,"▲")&gt;6,AND(AC141&lt;$N$9,$N$9&lt;AI141)),0.285,IF(AJ141+AJ142=0,0,AJ142/(AJ142+AJ141))))</f>
        <v>-1</v>
      </c>
      <c r="AL142" s="68" t="str">
        <f t="shared" ref="AL142" si="553">TEXT(AI141,"YYYY-MM")</f>
        <v>2027-12</v>
      </c>
      <c r="AM142" s="69" cm="1">
        <f t="array" ref="AM142">IF(AL142=AL141,0,SUMPRODUCT((AC141:AI141&gt;=$N$8)*(AC141:AI141 &lt;= $N$9)*(TEXT(AC141:AI141,"yyyy-mm")=AL142)*(AC142:AI142 = "●")))</f>
        <v>0</v>
      </c>
      <c r="AN142" s="69" cm="1">
        <f t="array" ref="AN142">IF(AL142=AL141,0,SUMPRODUCT((AC141:AI141&gt;=$N$8)*(AC141:AI141 &lt;= $N$9)*(TEXT(AC141:AI141,"yyyy-mm")=AL142)*(AC142:AI142 = "▲")))</f>
        <v>0</v>
      </c>
      <c r="AO142" s="69" cm="1">
        <f t="array" ref="AO142">IF(AL142=AL141,0,SUMPRODUCT((AC141:AI141&gt;=$N$8)*(AC141:AI141 &lt;= $N$9)*(TEXT(AC141:AI141,"yyyy-mm")=AL142)*(AC142:AI142 = "★")))</f>
        <v>0</v>
      </c>
      <c r="AP142" s="68"/>
      <c r="AQ142" s="19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3"/>
    </row>
    <row r="143" spans="10:55" s="8" customFormat="1" ht="19.5" customHeight="1" x14ac:dyDescent="0.45">
      <c r="J143" s="86"/>
      <c r="K143" s="135"/>
      <c r="L143" s="132">
        <v>92</v>
      </c>
      <c r="M143" s="141">
        <f>S141+1</f>
        <v>46587</v>
      </c>
      <c r="N143" s="141">
        <f t="shared" ref="N143:S143" si="554">M143+1</f>
        <v>46588</v>
      </c>
      <c r="O143" s="141">
        <f t="shared" si="554"/>
        <v>46589</v>
      </c>
      <c r="P143" s="141">
        <f t="shared" si="554"/>
        <v>46590</v>
      </c>
      <c r="Q143" s="141">
        <f t="shared" si="554"/>
        <v>46591</v>
      </c>
      <c r="R143" s="142">
        <f t="shared" si="554"/>
        <v>46592</v>
      </c>
      <c r="S143" s="143">
        <f t="shared" si="554"/>
        <v>46593</v>
      </c>
      <c r="T143" s="135">
        <f t="shared" ref="T143" si="555">COUNTIF(M144:S144,"★")</f>
        <v>0</v>
      </c>
      <c r="U143" s="135"/>
      <c r="V143" s="135" t="str">
        <f t="shared" ref="V143" si="556">TEXT(M143,"YYYY-MM")</f>
        <v>2027-07</v>
      </c>
      <c r="W143" s="140" cm="1">
        <f t="array" ref="W143">SUMPRODUCT((M143:S143&gt;=$N$8)*(M143:S143 &lt;= $N$9)*(TEXT(M143:S143,"yyyy-mm")=V143)*(M144:S144 = "●"))</f>
        <v>0</v>
      </c>
      <c r="X143" s="140" cm="1">
        <f t="array" ref="X143">SUMPRODUCT((R143:S143&gt;=$N$8)*(R143:S143 &lt;= $N$9)*(TEXT(R143:S143,"yyyy-mm")=V143)*(R144:S144 = "▲"))</f>
        <v>0</v>
      </c>
      <c r="Y143" s="140" cm="1">
        <f t="array" ref="Y143">SUMPRODUCT((M143:S143&gt;=$N$8)*(M143:S143 &lt;= $N$9)*(TEXT(M143:S143,"yyyy-mm")=V143)*(M144:S144 = "★"))</f>
        <v>0</v>
      </c>
      <c r="Z143" s="135"/>
      <c r="AA143" s="135"/>
      <c r="AB143" s="132">
        <v>113</v>
      </c>
      <c r="AC143" s="141">
        <f>AI141+1</f>
        <v>46734</v>
      </c>
      <c r="AD143" s="141">
        <f t="shared" ref="AD143:AI143" si="557">AC143+1</f>
        <v>46735</v>
      </c>
      <c r="AE143" s="141">
        <f t="shared" si="557"/>
        <v>46736</v>
      </c>
      <c r="AF143" s="141">
        <f t="shared" si="557"/>
        <v>46737</v>
      </c>
      <c r="AG143" s="141">
        <f t="shared" si="557"/>
        <v>46738</v>
      </c>
      <c r="AH143" s="142">
        <f t="shared" si="557"/>
        <v>46739</v>
      </c>
      <c r="AI143" s="143">
        <f t="shared" si="557"/>
        <v>46740</v>
      </c>
      <c r="AJ143" s="68">
        <f t="shared" ref="AJ143" si="558">COUNTIF(AC144:AI144,"★")</f>
        <v>0</v>
      </c>
      <c r="AK143" s="68"/>
      <c r="AL143" s="68" t="str">
        <f t="shared" ref="AL143" si="559">TEXT(AC143,"YYYY-MM")</f>
        <v>2027-12</v>
      </c>
      <c r="AM143" s="69" cm="1">
        <f t="array" ref="AM143">SUMPRODUCT((AC143:AI143&gt;=$N$8)*(AC143:AI143 &lt;= $N$9)*(TEXT(AC143:AI143,"yyyy-mm")=AL143)*(AC144:AI144 = "●"))</f>
        <v>0</v>
      </c>
      <c r="AN143" s="69" cm="1">
        <f t="array" ref="AN143">SUMPRODUCT((AH143:AI143&gt;=$N$8)*(AH143:AI143 &lt;= $N$9)*(TEXT(AH143:AI143,"yyyy-mm")=AL143)*(AH144:AI144 = "▲"))</f>
        <v>0</v>
      </c>
      <c r="AO143" s="69" cm="1">
        <f t="array" ref="AO143">SUMPRODUCT((AC143:AI143&gt;=$N$8)*(AC143:AI143 &lt;= $N$9)*(TEXT(AC143:AI143,"yyyy-mm")=AL143)*(AC144:AI144 = "★"))</f>
        <v>0</v>
      </c>
      <c r="AP143" s="68"/>
      <c r="AQ143" s="19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3"/>
    </row>
    <row r="144" spans="10:55" s="8" customFormat="1" ht="19.5" customHeight="1" thickBot="1" x14ac:dyDescent="0.5">
      <c r="J144" s="86"/>
      <c r="K144" s="135" t="str">
        <f t="shared" ref="K144" si="560">IF(U144&gt;=0.285,"OK","NG")</f>
        <v>NG</v>
      </c>
      <c r="L144" s="136"/>
      <c r="M144" s="144"/>
      <c r="N144" s="144"/>
      <c r="O144" s="144"/>
      <c r="P144" s="144"/>
      <c r="Q144" s="144"/>
      <c r="R144" s="145"/>
      <c r="S144" s="146"/>
      <c r="T144" s="135">
        <f t="shared" ref="T144" si="561">COUNTIF(M144:S144,"●")</f>
        <v>0</v>
      </c>
      <c r="U144" s="147">
        <f t="shared" ref="U144" si="562">IF(COUNTA(M144:S144)=0,-1,IF(OR(COUNTIF(M144:S144,"▲")&gt;6,AND(M143&lt;$N$9,$N$9&lt;S143)),0.285,IF(T143+T144=0,0,T144/(T144+T143))))</f>
        <v>-1</v>
      </c>
      <c r="V144" s="135" t="str">
        <f t="shared" ref="V144" si="563">TEXT(S143,"YYYY-MM")</f>
        <v>2027-07</v>
      </c>
      <c r="W144" s="140" cm="1">
        <f t="array" ref="W144">IF(V144=V143,0,SUMPRODUCT((M143:S143&gt;=$N$8)*(M143:S143 &lt;= $N$9)*(TEXT(M143:S143,"yyyy-mm")=V144)*(M144:S144 = "●")))</f>
        <v>0</v>
      </c>
      <c r="X144" s="140" cm="1">
        <f t="array" ref="X144">IF(V144=V143,0,SUMPRODUCT((M143:S143&gt;=$N$8)*(M143:S143 &lt;= $N$9)*(TEXT(M143:S143,"yyyy-mm")=V144)*(M144:S144 = "▲")))</f>
        <v>0</v>
      </c>
      <c r="Y144" s="140" cm="1">
        <f t="array" ref="Y144">IF(V144=V143,0,SUMPRODUCT((M143:S143&gt;=$N$8)*(M143:S143 &lt;= $N$9)*(TEXT(M143:S143,"yyyy-mm")=V144)*(M144:S144 = "★")))</f>
        <v>0</v>
      </c>
      <c r="Z144" s="135"/>
      <c r="AA144" s="135" t="str">
        <f t="shared" ref="AA144" si="564">IF(AK144&gt;=0.285,"OK","NG")</f>
        <v>NG</v>
      </c>
      <c r="AB144" s="136"/>
      <c r="AC144" s="144"/>
      <c r="AD144" s="144"/>
      <c r="AE144" s="144"/>
      <c r="AF144" s="144"/>
      <c r="AG144" s="144"/>
      <c r="AH144" s="145"/>
      <c r="AI144" s="146"/>
      <c r="AJ144" s="68">
        <f t="shared" ref="AJ144" si="565">COUNTIF(AC144:AI144,"●")</f>
        <v>0</v>
      </c>
      <c r="AK144" s="70">
        <f t="shared" ref="AK144" si="566">IF(COUNTA(AC144:AI144)=0,-1,IF(OR(COUNTIF(AC144:AI144,"▲")&gt;6,AND(AC143&lt;$N$9,$N$9&lt;AI143)),0.285,IF(AJ143+AJ144=0,0,AJ144/(AJ144+AJ143))))</f>
        <v>-1</v>
      </c>
      <c r="AL144" s="68" t="str">
        <f t="shared" ref="AL144" si="567">TEXT(AI143,"YYYY-MM")</f>
        <v>2027-12</v>
      </c>
      <c r="AM144" s="69" cm="1">
        <f t="array" ref="AM144">IF(AL144=AL143,0,SUMPRODUCT((AC143:AI143&gt;=$N$8)*(AC143:AI143 &lt;= $N$9)*(TEXT(AC143:AI143,"yyyy-mm")=AL144)*(AC144:AI144 = "●")))</f>
        <v>0</v>
      </c>
      <c r="AN144" s="69" cm="1">
        <f t="array" ref="AN144">IF(AL144=AL143,0,SUMPRODUCT((AC143:AI143&gt;=$N$8)*(AC143:AI143 &lt;= $N$9)*(TEXT(AC143:AI143,"yyyy-mm")=AL144)*(AC144:AI144 = "▲")))</f>
        <v>0</v>
      </c>
      <c r="AO144" s="69" cm="1">
        <f t="array" ref="AO144">IF(AL144=AL143,0,SUMPRODUCT((AC143:AI143&gt;=$N$8)*(AC143:AI143 &lt;= $N$9)*(TEXT(AC143:AI143,"yyyy-mm")=AL144)*(AC144:AI144 = "★")))</f>
        <v>0</v>
      </c>
      <c r="AP144" s="68"/>
      <c r="AQ144" s="19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3"/>
    </row>
    <row r="145" spans="10:55" s="8" customFormat="1" ht="19.5" customHeight="1" x14ac:dyDescent="0.45">
      <c r="J145" s="86"/>
      <c r="K145" s="135"/>
      <c r="L145" s="132">
        <v>93</v>
      </c>
      <c r="M145" s="141">
        <f>S143+1</f>
        <v>46594</v>
      </c>
      <c r="N145" s="141">
        <f t="shared" ref="N145:S145" si="568">M145+1</f>
        <v>46595</v>
      </c>
      <c r="O145" s="141">
        <f t="shared" si="568"/>
        <v>46596</v>
      </c>
      <c r="P145" s="141">
        <f t="shared" si="568"/>
        <v>46597</v>
      </c>
      <c r="Q145" s="141">
        <f t="shared" si="568"/>
        <v>46598</v>
      </c>
      <c r="R145" s="142">
        <f t="shared" si="568"/>
        <v>46599</v>
      </c>
      <c r="S145" s="143">
        <f t="shared" si="568"/>
        <v>46600</v>
      </c>
      <c r="T145" s="135">
        <f t="shared" ref="T145" si="569">COUNTIF(M146:S146,"★")</f>
        <v>0</v>
      </c>
      <c r="U145" s="135"/>
      <c r="V145" s="135" t="str">
        <f t="shared" ref="V145" si="570">TEXT(M145,"YYYY-MM")</f>
        <v>2027-07</v>
      </c>
      <c r="W145" s="140" cm="1">
        <f t="array" ref="W145">SUMPRODUCT((M145:S145&gt;=$N$8)*(M145:S145 &lt;= $N$9)*(TEXT(M145:S145,"yyyy-mm")=V145)*(M146:S146 = "●"))</f>
        <v>0</v>
      </c>
      <c r="X145" s="140" cm="1">
        <f t="array" ref="X145">SUMPRODUCT((R145:S145&gt;=$N$8)*(R145:S145 &lt;= $N$9)*(TEXT(R145:S145,"yyyy-mm")=V145)*(R146:S146 = "▲"))</f>
        <v>0</v>
      </c>
      <c r="Y145" s="140" cm="1">
        <f t="array" ref="Y145">SUMPRODUCT((M145:S145&gt;=$N$8)*(M145:S145 &lt;= $N$9)*(TEXT(M145:S145,"yyyy-mm")=V145)*(M146:S146 = "★"))</f>
        <v>0</v>
      </c>
      <c r="Z145" s="135"/>
      <c r="AA145" s="135"/>
      <c r="AB145" s="132">
        <v>114</v>
      </c>
      <c r="AC145" s="141">
        <f>AI143+1</f>
        <v>46741</v>
      </c>
      <c r="AD145" s="141">
        <f t="shared" ref="AD145:AI145" si="571">AC145+1</f>
        <v>46742</v>
      </c>
      <c r="AE145" s="141">
        <f t="shared" si="571"/>
        <v>46743</v>
      </c>
      <c r="AF145" s="141">
        <f t="shared" si="571"/>
        <v>46744</v>
      </c>
      <c r="AG145" s="141">
        <f t="shared" si="571"/>
        <v>46745</v>
      </c>
      <c r="AH145" s="142">
        <f t="shared" si="571"/>
        <v>46746</v>
      </c>
      <c r="AI145" s="143">
        <f t="shared" si="571"/>
        <v>46747</v>
      </c>
      <c r="AJ145" s="68">
        <f t="shared" ref="AJ145" si="572">COUNTIF(AC146:AI146,"★")</f>
        <v>0</v>
      </c>
      <c r="AK145" s="68"/>
      <c r="AL145" s="68" t="str">
        <f t="shared" ref="AL145" si="573">TEXT(AC145,"YYYY-MM")</f>
        <v>2027-12</v>
      </c>
      <c r="AM145" s="69" cm="1">
        <f t="array" ref="AM145">SUMPRODUCT((AC145:AI145&gt;=$N$8)*(AC145:AI145 &lt;= $N$9)*(TEXT(AC145:AI145,"yyyy-mm")=AL145)*(AC146:AI146 = "●"))</f>
        <v>0</v>
      </c>
      <c r="AN145" s="69" cm="1">
        <f t="array" ref="AN145">SUMPRODUCT((AH145:AI145&gt;=$N$8)*(AH145:AI145 &lt;= $N$9)*(TEXT(AH145:AI145,"yyyy-mm")=AL145)*(AH146:AI146 = "▲"))</f>
        <v>0</v>
      </c>
      <c r="AO145" s="69" cm="1">
        <f t="array" ref="AO145">SUMPRODUCT((AC145:AI145&gt;=$N$8)*(AC145:AI145 &lt;= $N$9)*(TEXT(AC145:AI145,"yyyy-mm")=AL145)*(AC146:AI146 = "★"))</f>
        <v>0</v>
      </c>
      <c r="AP145" s="65"/>
      <c r="AQ145" s="7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3"/>
    </row>
    <row r="146" spans="10:55" s="8" customFormat="1" ht="19.5" customHeight="1" thickBot="1" x14ac:dyDescent="0.5">
      <c r="J146" s="86"/>
      <c r="K146" s="135" t="str">
        <f t="shared" ref="K146" si="574">IF(U146&gt;=0.285,"OK","NG")</f>
        <v>NG</v>
      </c>
      <c r="L146" s="136"/>
      <c r="M146" s="144"/>
      <c r="N146" s="144"/>
      <c r="O146" s="144"/>
      <c r="P146" s="144"/>
      <c r="Q146" s="144"/>
      <c r="R146" s="145"/>
      <c r="S146" s="146"/>
      <c r="T146" s="135">
        <f t="shared" ref="T146" si="575">COUNTIF(M146:S146,"●")</f>
        <v>0</v>
      </c>
      <c r="U146" s="147">
        <f t="shared" ref="U146" si="576">IF(COUNTA(M146:S146)=0,-1,IF(OR(COUNTIF(M146:S146,"▲")&gt;6,AND(M145&lt;$N$9,$N$9&lt;S145)),0.285,IF(T145+T146=0,0,T146/(T146+T145))))</f>
        <v>-1</v>
      </c>
      <c r="V146" s="135" t="str">
        <f t="shared" ref="V146" si="577">TEXT(S145,"YYYY-MM")</f>
        <v>2027-08</v>
      </c>
      <c r="W146" s="140" cm="1">
        <f t="array" ref="W146">IF(V146=V145,0,SUMPRODUCT((M145:S145&gt;=$N$8)*(M145:S145 &lt;= $N$9)*(TEXT(M145:S145,"yyyy-mm")=V146)*(M146:S146 = "●")))</f>
        <v>0</v>
      </c>
      <c r="X146" s="140" cm="1">
        <f t="array" ref="X146">IF(V146=V145,0,SUMPRODUCT((M145:S145&gt;=$N$8)*(M145:S145 &lt;= $N$9)*(TEXT(M145:S145,"yyyy-mm")=V146)*(M146:S146 = "▲")))</f>
        <v>0</v>
      </c>
      <c r="Y146" s="140" cm="1">
        <f t="array" ref="Y146">IF(V146=V145,0,SUMPRODUCT((M145:S145&gt;=$N$8)*(M145:S145 &lt;= $N$9)*(TEXT(M145:S145,"yyyy-mm")=V146)*(M146:S146 = "★")))</f>
        <v>0</v>
      </c>
      <c r="Z146" s="135"/>
      <c r="AA146" s="135" t="str">
        <f t="shared" ref="AA146" si="578">IF(AK146&gt;=0.285,"OK","NG")</f>
        <v>NG</v>
      </c>
      <c r="AB146" s="136"/>
      <c r="AC146" s="144"/>
      <c r="AD146" s="144"/>
      <c r="AE146" s="144"/>
      <c r="AF146" s="144"/>
      <c r="AG146" s="144"/>
      <c r="AH146" s="145"/>
      <c r="AI146" s="146"/>
      <c r="AJ146" s="68">
        <f t="shared" ref="AJ146" si="579">COUNTIF(AC146:AI146,"●")</f>
        <v>0</v>
      </c>
      <c r="AK146" s="70">
        <f t="shared" ref="AK146" si="580">IF(COUNTA(AC146:AI146)=0,-1,IF(OR(COUNTIF(AC146:AI146,"▲")&gt;6,AND(AC145&lt;$N$9,$N$9&lt;AI145)),0.285,IF(AJ145+AJ146=0,0,AJ146/(AJ146+AJ145))))</f>
        <v>-1</v>
      </c>
      <c r="AL146" s="68" t="str">
        <f t="shared" ref="AL146" si="581">TEXT(AI145,"YYYY-MM")</f>
        <v>2027-12</v>
      </c>
      <c r="AM146" s="69" cm="1">
        <f t="array" ref="AM146">IF(AL146=AL145,0,SUMPRODUCT((AC145:AI145&gt;=$N$8)*(AC145:AI145 &lt;= $N$9)*(TEXT(AC145:AI145,"yyyy-mm")=AL146)*(AC146:AI146 = "●")))</f>
        <v>0</v>
      </c>
      <c r="AN146" s="69" cm="1">
        <f t="array" ref="AN146">IF(AL146=AL145,0,SUMPRODUCT((AC145:AI145&gt;=$N$8)*(AC145:AI145 &lt;= $N$9)*(TEXT(AC145:AI145,"yyyy-mm")=AL146)*(AC146:AI146 = "▲")))</f>
        <v>0</v>
      </c>
      <c r="AO146" s="69" cm="1">
        <f t="array" ref="AO146">IF(AL146=AL145,0,SUMPRODUCT((AC145:AI145&gt;=$N$8)*(AC145:AI145 &lt;= $N$9)*(TEXT(AC145:AI145,"yyyy-mm")=AL146)*(AC146:AI146 = "★")))</f>
        <v>0</v>
      </c>
      <c r="AP146" s="65"/>
      <c r="AQ146" s="7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3"/>
    </row>
    <row r="147" spans="10:55" s="8" customFormat="1" ht="19.5" customHeight="1" x14ac:dyDescent="0.45">
      <c r="J147" s="86"/>
      <c r="K147" s="135"/>
      <c r="L147" s="132">
        <v>94</v>
      </c>
      <c r="M147" s="141">
        <f>S145+1</f>
        <v>46601</v>
      </c>
      <c r="N147" s="141">
        <f t="shared" ref="N147:S147" si="582">M147+1</f>
        <v>46602</v>
      </c>
      <c r="O147" s="141">
        <f t="shared" si="582"/>
        <v>46603</v>
      </c>
      <c r="P147" s="141">
        <f t="shared" si="582"/>
        <v>46604</v>
      </c>
      <c r="Q147" s="141">
        <f t="shared" si="582"/>
        <v>46605</v>
      </c>
      <c r="R147" s="142">
        <f t="shared" si="582"/>
        <v>46606</v>
      </c>
      <c r="S147" s="143">
        <f t="shared" si="582"/>
        <v>46607</v>
      </c>
      <c r="T147" s="135">
        <f t="shared" ref="T147" si="583">COUNTIF(M148:S148,"★")</f>
        <v>0</v>
      </c>
      <c r="U147" s="135"/>
      <c r="V147" s="135" t="str">
        <f t="shared" ref="V147" si="584">TEXT(M147,"YYYY-MM")</f>
        <v>2027-08</v>
      </c>
      <c r="W147" s="140" cm="1">
        <f t="array" ref="W147">SUMPRODUCT((M147:S147&gt;=$N$8)*(M147:S147 &lt;= $N$9)*(TEXT(M147:S147,"yyyy-mm")=V147)*(M148:S148 = "●"))</f>
        <v>0</v>
      </c>
      <c r="X147" s="140" cm="1">
        <f t="array" ref="X147">SUMPRODUCT((R147:S147&gt;=$N$8)*(R147:S147 &lt;= $N$9)*(TEXT(R147:S147,"yyyy-mm")=V147)*(R148:S148 = "▲"))</f>
        <v>0</v>
      </c>
      <c r="Y147" s="140" cm="1">
        <f t="array" ref="Y147">SUMPRODUCT((M147:S147&gt;=$N$8)*(M147:S147 &lt;= $N$9)*(TEXT(M147:S147,"yyyy-mm")=V147)*(M148:S148 = "★"))</f>
        <v>0</v>
      </c>
      <c r="Z147" s="135"/>
      <c r="AA147" s="135"/>
      <c r="AB147" s="132">
        <v>115</v>
      </c>
      <c r="AC147" s="141">
        <f>AI145+1</f>
        <v>46748</v>
      </c>
      <c r="AD147" s="141">
        <f t="shared" ref="AD147:AI147" si="585">AC147+1</f>
        <v>46749</v>
      </c>
      <c r="AE147" s="141">
        <f t="shared" si="585"/>
        <v>46750</v>
      </c>
      <c r="AF147" s="141">
        <f t="shared" si="585"/>
        <v>46751</v>
      </c>
      <c r="AG147" s="141">
        <f t="shared" si="585"/>
        <v>46752</v>
      </c>
      <c r="AH147" s="142">
        <f t="shared" si="585"/>
        <v>46753</v>
      </c>
      <c r="AI147" s="143">
        <f t="shared" si="585"/>
        <v>46754</v>
      </c>
      <c r="AJ147" s="68">
        <f t="shared" ref="AJ147" si="586">COUNTIF(AC148:AI148,"★")</f>
        <v>0</v>
      </c>
      <c r="AK147" s="68"/>
      <c r="AL147" s="68" t="str">
        <f t="shared" ref="AL147" si="587">TEXT(AC147,"YYYY-MM")</f>
        <v>2027-12</v>
      </c>
      <c r="AM147" s="69" cm="1">
        <f t="array" ref="AM147">SUMPRODUCT((AC147:AI147&gt;=$N$8)*(AC147:AI147 &lt;= $N$9)*(TEXT(AC147:AI147,"yyyy-mm")=AL147)*(AC148:AI148 = "●"))</f>
        <v>0</v>
      </c>
      <c r="AN147" s="69" cm="1">
        <f t="array" ref="AN147">SUMPRODUCT((AH147:AI147&gt;=$N$8)*(AH147:AI147 &lt;= $N$9)*(TEXT(AH147:AI147,"yyyy-mm")=AL147)*(AH148:AI148 = "▲"))</f>
        <v>0</v>
      </c>
      <c r="AO147" s="69" cm="1">
        <f t="array" ref="AO147">SUMPRODUCT((AC147:AI147&gt;=$N$8)*(AC147:AI147 &lt;= $N$9)*(TEXT(AC147:AI147,"yyyy-mm")=AL147)*(AC148:AI148 = "★"))</f>
        <v>0</v>
      </c>
      <c r="AP147" s="65"/>
      <c r="AQ147" s="7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3"/>
    </row>
    <row r="148" spans="10:55" s="8" customFormat="1" ht="19.5" customHeight="1" thickBot="1" x14ac:dyDescent="0.5">
      <c r="J148" s="86"/>
      <c r="K148" s="135" t="str">
        <f t="shared" ref="K148" si="588">IF(U148&gt;=0.285,"OK","NG")</f>
        <v>NG</v>
      </c>
      <c r="L148" s="136"/>
      <c r="M148" s="144"/>
      <c r="N148" s="144"/>
      <c r="O148" s="144"/>
      <c r="P148" s="144"/>
      <c r="Q148" s="144"/>
      <c r="R148" s="145"/>
      <c r="S148" s="146"/>
      <c r="T148" s="135">
        <f t="shared" ref="T148" si="589">COUNTIF(M148:S148,"●")</f>
        <v>0</v>
      </c>
      <c r="U148" s="147">
        <f t="shared" ref="U148" si="590">IF(COUNTA(M148:S148)=0,-1,IF(OR(COUNTIF(M148:S148,"▲")&gt;6,AND(M147&lt;$N$9,$N$9&lt;S147)),0.285,IF(T147+T148=0,0,T148/(T148+T147))))</f>
        <v>-1</v>
      </c>
      <c r="V148" s="135" t="str">
        <f t="shared" ref="V148" si="591">TEXT(S147,"YYYY-MM")</f>
        <v>2027-08</v>
      </c>
      <c r="W148" s="140" cm="1">
        <f t="array" ref="W148">IF(V148=V147,0,SUMPRODUCT((M147:S147&gt;=$N$8)*(M147:S147 &lt;= $N$9)*(TEXT(M147:S147,"yyyy-mm")=V148)*(M148:S148 = "●")))</f>
        <v>0</v>
      </c>
      <c r="X148" s="140" cm="1">
        <f t="array" ref="X148">IF(V148=V147,0,SUMPRODUCT((M147:S147&gt;=$N$8)*(M147:S147 &lt;= $N$9)*(TEXT(M147:S147,"yyyy-mm")=V148)*(M148:S148 = "▲")))</f>
        <v>0</v>
      </c>
      <c r="Y148" s="140" cm="1">
        <f t="array" ref="Y148">IF(V148=V147,0,SUMPRODUCT((M147:S147&gt;=$N$8)*(M147:S147 &lt;= $N$9)*(TEXT(M147:S147,"yyyy-mm")=V148)*(M148:S148 = "★")))</f>
        <v>0</v>
      </c>
      <c r="Z148" s="135"/>
      <c r="AA148" s="135" t="str">
        <f t="shared" ref="AA148" si="592">IF(AK148&gt;=0.285,"OK","NG")</f>
        <v>NG</v>
      </c>
      <c r="AB148" s="136"/>
      <c r="AC148" s="144"/>
      <c r="AD148" s="144"/>
      <c r="AE148" s="144"/>
      <c r="AF148" s="144"/>
      <c r="AG148" s="144"/>
      <c r="AH148" s="145"/>
      <c r="AI148" s="146"/>
      <c r="AJ148" s="68">
        <f t="shared" ref="AJ148" si="593">COUNTIF(AC148:AI148,"●")</f>
        <v>0</v>
      </c>
      <c r="AK148" s="70">
        <f t="shared" ref="AK148" si="594">IF(COUNTA(AC148:AI148)=0,-1,IF(OR(COUNTIF(AC148:AI148,"▲")&gt;6,AND(AC147&lt;$N$9,$N$9&lt;AI147)),0.285,IF(AJ147+AJ148=0,0,AJ148/(AJ148+AJ147))))</f>
        <v>-1</v>
      </c>
      <c r="AL148" s="68" t="str">
        <f t="shared" ref="AL148" si="595">TEXT(AI147,"YYYY-MM")</f>
        <v>2028-01</v>
      </c>
      <c r="AM148" s="69" cm="1">
        <f t="array" ref="AM148">IF(AL148=AL147,0,SUMPRODUCT((AC147:AI147&gt;=$N$8)*(AC147:AI147 &lt;= $N$9)*(TEXT(AC147:AI147,"yyyy-mm")=AL148)*(AC148:AI148 = "●")))</f>
        <v>0</v>
      </c>
      <c r="AN148" s="69" cm="1">
        <f t="array" ref="AN148">IF(AL148=AL147,0,SUMPRODUCT((AC147:AI147&gt;=$N$8)*(AC147:AI147 &lt;= $N$9)*(TEXT(AC147:AI147,"yyyy-mm")=AL148)*(AC148:AI148 = "▲")))</f>
        <v>0</v>
      </c>
      <c r="AO148" s="69" cm="1">
        <f t="array" ref="AO148">IF(AL148=AL147,0,SUMPRODUCT((AC147:AI147&gt;=$N$8)*(AC147:AI147 &lt;= $N$9)*(TEXT(AC147:AI147,"yyyy-mm")=AL148)*(AC148:AI148 = "★")))</f>
        <v>0</v>
      </c>
      <c r="AP148" s="65"/>
      <c r="AQ148" s="7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3"/>
    </row>
    <row r="149" spans="10:55" s="8" customFormat="1" ht="19.5" customHeight="1" x14ac:dyDescent="0.45">
      <c r="J149" s="86"/>
      <c r="K149" s="135"/>
      <c r="L149" s="132">
        <v>95</v>
      </c>
      <c r="M149" s="141">
        <f>S147+1</f>
        <v>46608</v>
      </c>
      <c r="N149" s="141">
        <f t="shared" ref="N149:S149" si="596">M149+1</f>
        <v>46609</v>
      </c>
      <c r="O149" s="141">
        <f t="shared" si="596"/>
        <v>46610</v>
      </c>
      <c r="P149" s="141">
        <f t="shared" si="596"/>
        <v>46611</v>
      </c>
      <c r="Q149" s="141">
        <f t="shared" si="596"/>
        <v>46612</v>
      </c>
      <c r="R149" s="142">
        <f t="shared" si="596"/>
        <v>46613</v>
      </c>
      <c r="S149" s="143">
        <f t="shared" si="596"/>
        <v>46614</v>
      </c>
      <c r="T149" s="135">
        <f t="shared" ref="T149" si="597">COUNTIF(M150:S150,"★")</f>
        <v>0</v>
      </c>
      <c r="U149" s="135"/>
      <c r="V149" s="135" t="str">
        <f t="shared" ref="V149" si="598">TEXT(M149,"YYYY-MM")</f>
        <v>2027-08</v>
      </c>
      <c r="W149" s="140" cm="1">
        <f t="array" ref="W149">SUMPRODUCT((M149:S149&gt;=$N$8)*(M149:S149 &lt;= $N$9)*(TEXT(M149:S149,"yyyy-mm")=V149)*(M150:S150 = "●"))</f>
        <v>0</v>
      </c>
      <c r="X149" s="140" cm="1">
        <f t="array" ref="X149">SUMPRODUCT((R149:S149&gt;=$N$8)*(R149:S149 &lt;= $N$9)*(TEXT(R149:S149,"yyyy-mm")=V149)*(R150:S150 = "▲"))</f>
        <v>0</v>
      </c>
      <c r="Y149" s="140" cm="1">
        <f t="array" ref="Y149">SUMPRODUCT((M149:S149&gt;=$N$8)*(M149:S149 &lt;= $N$9)*(TEXT(M149:S149,"yyyy-mm")=V149)*(M150:S150 = "★"))</f>
        <v>0</v>
      </c>
      <c r="Z149" s="135"/>
      <c r="AA149" s="135"/>
      <c r="AB149" s="132">
        <v>116</v>
      </c>
      <c r="AC149" s="141">
        <f>AI147+1</f>
        <v>46755</v>
      </c>
      <c r="AD149" s="141">
        <f t="shared" ref="AD149:AI149" si="599">AC149+1</f>
        <v>46756</v>
      </c>
      <c r="AE149" s="141">
        <f t="shared" si="599"/>
        <v>46757</v>
      </c>
      <c r="AF149" s="141">
        <f t="shared" si="599"/>
        <v>46758</v>
      </c>
      <c r="AG149" s="141">
        <f t="shared" si="599"/>
        <v>46759</v>
      </c>
      <c r="AH149" s="142">
        <f t="shared" si="599"/>
        <v>46760</v>
      </c>
      <c r="AI149" s="143">
        <f t="shared" si="599"/>
        <v>46761</v>
      </c>
      <c r="AJ149" s="68">
        <f t="shared" ref="AJ149" si="600">COUNTIF(AC150:AI150,"★")</f>
        <v>0</v>
      </c>
      <c r="AK149" s="68"/>
      <c r="AL149" s="68" t="str">
        <f t="shared" ref="AL149" si="601">TEXT(AC149,"YYYY-MM")</f>
        <v>2028-01</v>
      </c>
      <c r="AM149" s="69" cm="1">
        <f t="array" ref="AM149">SUMPRODUCT((AC149:AI149&gt;=$N$8)*(AC149:AI149 &lt;= $N$9)*(TEXT(AC149:AI149,"yyyy-mm")=AL149)*(AC150:AI150 = "●"))</f>
        <v>0</v>
      </c>
      <c r="AN149" s="69" cm="1">
        <f t="array" ref="AN149">SUMPRODUCT((AH149:AI149&gt;=$N$8)*(AH149:AI149 &lt;= $N$9)*(TEXT(AH149:AI149,"yyyy-mm")=AL149)*(AH150:AI150 = "▲"))</f>
        <v>0</v>
      </c>
      <c r="AO149" s="69" cm="1">
        <f t="array" ref="AO149">SUMPRODUCT((AC149:AI149&gt;=$N$8)*(AC149:AI149 &lt;= $N$9)*(TEXT(AC149:AI149,"yyyy-mm")=AL149)*(AC150:AI150 = "★"))</f>
        <v>0</v>
      </c>
      <c r="AP149" s="65"/>
      <c r="AQ149" s="7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3"/>
    </row>
    <row r="150" spans="10:55" s="8" customFormat="1" ht="19.5" customHeight="1" thickBot="1" x14ac:dyDescent="0.5">
      <c r="J150" s="86"/>
      <c r="K150" s="135" t="str">
        <f t="shared" ref="K150" si="602">IF(U150&gt;=0.285,"OK","NG")</f>
        <v>NG</v>
      </c>
      <c r="L150" s="136"/>
      <c r="M150" s="144"/>
      <c r="N150" s="144"/>
      <c r="O150" s="144"/>
      <c r="P150" s="144"/>
      <c r="Q150" s="144"/>
      <c r="R150" s="145"/>
      <c r="S150" s="146"/>
      <c r="T150" s="135">
        <f t="shared" ref="T150" si="603">COUNTIF(M150:S150,"●")</f>
        <v>0</v>
      </c>
      <c r="U150" s="147">
        <f t="shared" ref="U150" si="604">IF(COUNTA(M150:S150)=0,-1,IF(OR(COUNTIF(M150:S150,"▲")&gt;6,AND(M149&lt;$N$9,$N$9&lt;S149)),0.285,IF(T149+T150=0,0,T150/(T150+T149))))</f>
        <v>-1</v>
      </c>
      <c r="V150" s="135" t="str">
        <f t="shared" ref="V150" si="605">TEXT(S149,"YYYY-MM")</f>
        <v>2027-08</v>
      </c>
      <c r="W150" s="140" cm="1">
        <f t="array" ref="W150">IF(V150=V149,0,SUMPRODUCT((M149:S149&gt;=$N$8)*(M149:S149 &lt;= $N$9)*(TEXT(M149:S149,"yyyy-mm")=V150)*(M150:S150 = "●")))</f>
        <v>0</v>
      </c>
      <c r="X150" s="140" cm="1">
        <f t="array" ref="X150">IF(V150=V149,0,SUMPRODUCT((M149:S149&gt;=$N$8)*(M149:S149 &lt;= $N$9)*(TEXT(M149:S149,"yyyy-mm")=V150)*(M150:S150 = "▲")))</f>
        <v>0</v>
      </c>
      <c r="Y150" s="140" cm="1">
        <f t="array" ref="Y150">IF(V150=V149,0,SUMPRODUCT((M149:S149&gt;=$N$8)*(M149:S149 &lt;= $N$9)*(TEXT(M149:S149,"yyyy-mm")=V150)*(M150:S150 = "★")))</f>
        <v>0</v>
      </c>
      <c r="Z150" s="135"/>
      <c r="AA150" s="135" t="str">
        <f t="shared" ref="AA150" si="606">IF(AK150&gt;=0.285,"OK","NG")</f>
        <v>NG</v>
      </c>
      <c r="AB150" s="136"/>
      <c r="AC150" s="144"/>
      <c r="AD150" s="144"/>
      <c r="AE150" s="144"/>
      <c r="AF150" s="144"/>
      <c r="AG150" s="144"/>
      <c r="AH150" s="145"/>
      <c r="AI150" s="146"/>
      <c r="AJ150" s="68">
        <f t="shared" ref="AJ150" si="607">COUNTIF(AC150:AI150,"●")</f>
        <v>0</v>
      </c>
      <c r="AK150" s="70">
        <f t="shared" ref="AK150" si="608">IF(COUNTA(AC150:AI150)=0,-1,IF(OR(COUNTIF(AC150:AI150,"▲")&gt;6,AND(AC149&lt;$N$9,$N$9&lt;AI149)),0.285,IF(AJ149+AJ150=0,0,AJ150/(AJ150+AJ149))))</f>
        <v>-1</v>
      </c>
      <c r="AL150" s="68" t="str">
        <f t="shared" ref="AL150" si="609">TEXT(AI149,"YYYY-MM")</f>
        <v>2028-01</v>
      </c>
      <c r="AM150" s="69" cm="1">
        <f t="array" ref="AM150">IF(AL150=AL149,0,SUMPRODUCT((AC149:AI149&gt;=$N$8)*(AC149:AI149 &lt;= $N$9)*(TEXT(AC149:AI149,"yyyy-mm")=AL150)*(AC150:AI150 = "●")))</f>
        <v>0</v>
      </c>
      <c r="AN150" s="69" cm="1">
        <f t="array" ref="AN150">IF(AL150=AL149,0,SUMPRODUCT((AC149:AI149&gt;=$N$8)*(AC149:AI149 &lt;= $N$9)*(TEXT(AC149:AI149,"yyyy-mm")=AL150)*(AC150:AI150 = "▲")))</f>
        <v>0</v>
      </c>
      <c r="AO150" s="69" cm="1">
        <f t="array" ref="AO150">IF(AL150=AL149,0,SUMPRODUCT((AC149:AI149&gt;=$N$8)*(AC149:AI149 &lt;= $N$9)*(TEXT(AC149:AI149,"yyyy-mm")=AL150)*(AC150:AI150 = "★")))</f>
        <v>0</v>
      </c>
      <c r="AP150" s="65"/>
      <c r="AQ150" s="7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3"/>
    </row>
    <row r="151" spans="10:55" s="8" customFormat="1" ht="19.5" customHeight="1" x14ac:dyDescent="0.45">
      <c r="J151" s="86"/>
      <c r="K151" s="87"/>
      <c r="L151" s="28"/>
      <c r="M151" s="28"/>
      <c r="N151" s="28"/>
      <c r="O151" s="28"/>
      <c r="P151" s="28"/>
      <c r="Q151" s="28"/>
      <c r="R151" s="28"/>
      <c r="S151" s="28"/>
      <c r="T151" s="86"/>
      <c r="U151" s="148">
        <f>IFERROR(AVERAGEIF(U109:U150,"&gt;-1"),0)</f>
        <v>0</v>
      </c>
      <c r="V151" s="86"/>
      <c r="W151" s="81"/>
      <c r="X151" s="81"/>
      <c r="Y151" s="81"/>
      <c r="Z151" s="86"/>
      <c r="AA151" s="88"/>
      <c r="AB151" s="28"/>
      <c r="AC151" s="28"/>
      <c r="AD151" s="28"/>
      <c r="AE151" s="28"/>
      <c r="AF151" s="28"/>
      <c r="AG151" s="28"/>
      <c r="AH151" s="28"/>
      <c r="AI151" s="28"/>
      <c r="AJ151" s="65"/>
      <c r="AK151" s="71">
        <f>IFERROR(AVERAGEIF(AK109:AK150,"&gt;-1"),0)</f>
        <v>0</v>
      </c>
      <c r="AL151" s="65"/>
      <c r="AM151" s="64"/>
      <c r="AN151" s="64"/>
      <c r="AO151" s="64"/>
      <c r="AP151" s="68"/>
      <c r="AQ151" s="19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3"/>
    </row>
    <row r="152" spans="10:55" s="8" customFormat="1" ht="19.5" customHeight="1" x14ac:dyDescent="0.45">
      <c r="J152" s="86"/>
      <c r="K152" s="87"/>
      <c r="L152" s="28"/>
      <c r="M152" s="28"/>
      <c r="N152" s="28"/>
      <c r="O152" s="28"/>
      <c r="P152" s="28"/>
      <c r="Q152" s="28"/>
      <c r="R152" s="28"/>
      <c r="S152" s="28"/>
      <c r="T152" s="86"/>
      <c r="U152" s="86"/>
      <c r="V152" s="86"/>
      <c r="W152" s="81"/>
      <c r="X152" s="81"/>
      <c r="Y152" s="81"/>
      <c r="Z152" s="86"/>
      <c r="AA152" s="88"/>
      <c r="AB152" s="28"/>
      <c r="AC152" s="28"/>
      <c r="AD152" s="28"/>
      <c r="AE152" s="28"/>
      <c r="AF152" s="28"/>
      <c r="AG152" s="28"/>
      <c r="AH152" s="28"/>
      <c r="AI152" s="28"/>
      <c r="AJ152" s="65"/>
      <c r="AK152" s="65"/>
      <c r="AL152" s="65"/>
      <c r="AM152" s="64"/>
      <c r="AN152" s="64"/>
      <c r="AO152" s="64"/>
      <c r="AP152" s="68"/>
      <c r="AQ152" s="19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3"/>
    </row>
    <row r="153" spans="10:55" s="8" customFormat="1" ht="24" customHeight="1" x14ac:dyDescent="0.45">
      <c r="J153" s="75" t="s">
        <v>63</v>
      </c>
      <c r="K153" s="76"/>
      <c r="L153" s="76"/>
      <c r="M153" s="77"/>
      <c r="N153" s="78"/>
      <c r="O153" s="79"/>
      <c r="P153" s="79"/>
      <c r="Q153" s="79"/>
      <c r="R153" s="79"/>
      <c r="S153" s="79"/>
      <c r="T153" s="80"/>
      <c r="U153" s="80"/>
      <c r="V153" s="80"/>
      <c r="W153" s="81"/>
      <c r="X153" s="81"/>
      <c r="Y153" s="81"/>
      <c r="Z153" s="80"/>
      <c r="AA153" s="82"/>
      <c r="AB153" s="79"/>
      <c r="AC153" s="79"/>
      <c r="AD153" s="79"/>
      <c r="AE153" s="79"/>
      <c r="AF153" s="28"/>
      <c r="AG153" s="28"/>
      <c r="AH153" s="28"/>
      <c r="AI153" s="28"/>
      <c r="AJ153" s="65"/>
      <c r="AK153" s="65"/>
      <c r="AL153" s="65"/>
      <c r="AM153" s="64"/>
      <c r="AN153" s="64"/>
      <c r="AO153" s="64"/>
      <c r="AP153" s="68"/>
      <c r="AQ153" s="19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3"/>
    </row>
    <row r="154" spans="10:55" s="8" customFormat="1" ht="27" customHeight="1" x14ac:dyDescent="0.45">
      <c r="J154" s="83"/>
      <c r="K154" s="84"/>
      <c r="L154" s="84"/>
      <c r="M154" s="60" t="s">
        <v>96</v>
      </c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28"/>
      <c r="AI154" s="28"/>
      <c r="AJ154" s="65"/>
      <c r="AK154" s="65"/>
      <c r="AL154" s="65"/>
      <c r="AM154" s="64"/>
      <c r="AN154" s="64"/>
      <c r="AO154" s="64"/>
      <c r="AP154" s="68"/>
      <c r="AQ154" s="19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3"/>
    </row>
    <row r="155" spans="10:55" s="8" customFormat="1" ht="20.25" customHeight="1" x14ac:dyDescent="0.45">
      <c r="J155" s="83"/>
      <c r="K155" s="84"/>
      <c r="L155" s="84"/>
      <c r="M155" s="149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28"/>
      <c r="AI155" s="28"/>
      <c r="AJ155" s="65"/>
      <c r="AK155" s="65"/>
      <c r="AL155" s="65"/>
      <c r="AM155" s="64"/>
      <c r="AN155" s="64"/>
      <c r="AO155" s="64"/>
      <c r="AP155" s="68"/>
      <c r="AQ155" s="19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3"/>
    </row>
    <row r="156" spans="10:55" s="8" customFormat="1" ht="20.25" customHeight="1" x14ac:dyDescent="0.45">
      <c r="J156" s="86"/>
      <c r="K156" s="87"/>
      <c r="L156" s="28"/>
      <c r="M156" s="28"/>
      <c r="N156" s="28"/>
      <c r="O156" s="28"/>
      <c r="P156" s="28"/>
      <c r="Q156" s="28"/>
      <c r="R156" s="28"/>
      <c r="S156" s="28"/>
      <c r="T156" s="86"/>
      <c r="U156" s="86"/>
      <c r="V156" s="86"/>
      <c r="W156" s="81"/>
      <c r="X156" s="81"/>
      <c r="Y156" s="81"/>
      <c r="Z156" s="86"/>
      <c r="AA156" s="88"/>
      <c r="AB156" s="28"/>
      <c r="AC156" s="28"/>
      <c r="AD156" s="28"/>
      <c r="AE156" s="28"/>
      <c r="AF156" s="28"/>
      <c r="AG156" s="28"/>
      <c r="AH156" s="28"/>
      <c r="AI156" s="28"/>
      <c r="AJ156" s="65"/>
      <c r="AK156" s="65"/>
      <c r="AL156" s="65"/>
      <c r="AM156" s="64"/>
      <c r="AN156" s="64"/>
      <c r="AO156" s="64"/>
      <c r="AP156" s="68"/>
      <c r="AQ156" s="19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3"/>
    </row>
    <row r="157" spans="10:55" s="8" customFormat="1" ht="20.25" customHeight="1" thickBot="1" x14ac:dyDescent="0.5">
      <c r="J157" s="86"/>
      <c r="K157" s="87"/>
      <c r="L157" s="28"/>
      <c r="M157" s="28"/>
      <c r="N157" s="28"/>
      <c r="O157" s="28"/>
      <c r="P157" s="28"/>
      <c r="Q157" s="28"/>
      <c r="R157" s="28"/>
      <c r="S157" s="28"/>
      <c r="T157" s="86"/>
      <c r="U157" s="86"/>
      <c r="V157" s="86"/>
      <c r="W157" s="81"/>
      <c r="X157" s="81"/>
      <c r="Y157" s="81"/>
      <c r="Z157" s="86"/>
      <c r="AA157" s="88"/>
      <c r="AB157" s="28"/>
      <c r="AC157" s="28"/>
      <c r="AD157" s="28"/>
      <c r="AE157" s="28"/>
      <c r="AF157" s="28"/>
      <c r="AG157" s="28"/>
      <c r="AH157" s="28"/>
      <c r="AI157" s="28"/>
      <c r="AJ157" s="65"/>
      <c r="AK157" s="65"/>
      <c r="AL157" s="65"/>
      <c r="AM157" s="64"/>
      <c r="AN157" s="64"/>
      <c r="AO157" s="64"/>
      <c r="AP157" s="68"/>
      <c r="AQ157" s="19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3"/>
    </row>
    <row r="158" spans="10:55" s="8" customFormat="1" ht="20.25" customHeight="1" x14ac:dyDescent="0.45">
      <c r="J158" s="86"/>
      <c r="K158" s="86"/>
      <c r="L158" s="132" t="s">
        <v>47</v>
      </c>
      <c r="M158" s="133" t="str">
        <f>"実施状況（"&amp;YEAR(M160)&amp;"年～）"</f>
        <v>実施状況（2028年～）</v>
      </c>
      <c r="N158" s="133"/>
      <c r="O158" s="133"/>
      <c r="P158" s="133"/>
      <c r="Q158" s="133"/>
      <c r="R158" s="133"/>
      <c r="S158" s="134"/>
      <c r="T158" s="86"/>
      <c r="U158" s="86"/>
      <c r="V158" s="86"/>
      <c r="W158" s="81"/>
      <c r="X158" s="81"/>
      <c r="Y158" s="81"/>
      <c r="Z158" s="86"/>
      <c r="AA158" s="28"/>
      <c r="AB158" s="132" t="s">
        <v>47</v>
      </c>
      <c r="AC158" s="133" t="str">
        <f>"実施状況（"&amp;YEAR(AC160)&amp;"年～）"</f>
        <v>実施状況（2028年～）</v>
      </c>
      <c r="AD158" s="133"/>
      <c r="AE158" s="133"/>
      <c r="AF158" s="133"/>
      <c r="AG158" s="133"/>
      <c r="AH158" s="133"/>
      <c r="AI158" s="134"/>
      <c r="AJ158" s="65"/>
      <c r="AK158" s="65"/>
      <c r="AL158" s="65"/>
      <c r="AM158" s="64"/>
      <c r="AN158" s="64"/>
      <c r="AO158" s="64"/>
      <c r="AP158" s="68"/>
      <c r="AQ158" s="19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3"/>
    </row>
    <row r="159" spans="10:55" s="8" customFormat="1" ht="20.25" customHeight="1" thickBot="1" x14ac:dyDescent="0.5">
      <c r="J159" s="86"/>
      <c r="K159" s="135" t="s">
        <v>48</v>
      </c>
      <c r="L159" s="136"/>
      <c r="M159" s="137" t="s">
        <v>49</v>
      </c>
      <c r="N159" s="137" t="s">
        <v>50</v>
      </c>
      <c r="O159" s="137" t="s">
        <v>51</v>
      </c>
      <c r="P159" s="137" t="s">
        <v>52</v>
      </c>
      <c r="Q159" s="137" t="s">
        <v>53</v>
      </c>
      <c r="R159" s="138" t="s">
        <v>54</v>
      </c>
      <c r="S159" s="139" t="s">
        <v>55</v>
      </c>
      <c r="T159" s="135" t="s">
        <v>47</v>
      </c>
      <c r="U159" s="86" t="s">
        <v>56</v>
      </c>
      <c r="V159" s="86" t="s">
        <v>57</v>
      </c>
      <c r="W159" s="140" t="s">
        <v>38</v>
      </c>
      <c r="X159" s="140" t="s">
        <v>39</v>
      </c>
      <c r="Y159" s="140" t="s">
        <v>40</v>
      </c>
      <c r="Z159" s="86"/>
      <c r="AA159" s="135" t="s">
        <v>48</v>
      </c>
      <c r="AB159" s="136"/>
      <c r="AC159" s="137" t="s">
        <v>49</v>
      </c>
      <c r="AD159" s="137" t="s">
        <v>50</v>
      </c>
      <c r="AE159" s="137" t="s">
        <v>51</v>
      </c>
      <c r="AF159" s="137" t="s">
        <v>52</v>
      </c>
      <c r="AG159" s="137" t="s">
        <v>53</v>
      </c>
      <c r="AH159" s="138" t="s">
        <v>54</v>
      </c>
      <c r="AI159" s="139" t="s">
        <v>55</v>
      </c>
      <c r="AJ159" s="68" t="s">
        <v>47</v>
      </c>
      <c r="AK159" s="65" t="s">
        <v>56</v>
      </c>
      <c r="AL159" s="65" t="s">
        <v>57</v>
      </c>
      <c r="AM159" s="69" t="s">
        <v>38</v>
      </c>
      <c r="AN159" s="69" t="s">
        <v>39</v>
      </c>
      <c r="AO159" s="69" t="s">
        <v>40</v>
      </c>
      <c r="AP159" s="68"/>
      <c r="AQ159" s="19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3"/>
    </row>
    <row r="160" spans="10:55" s="8" customFormat="1" ht="20.25" customHeight="1" x14ac:dyDescent="0.45">
      <c r="J160" s="86"/>
      <c r="K160" s="135"/>
      <c r="L160" s="132">
        <v>117</v>
      </c>
      <c r="M160" s="141">
        <f>AI149+1</f>
        <v>46762</v>
      </c>
      <c r="N160" s="141">
        <f t="shared" ref="N160:S160" si="610">M160+1</f>
        <v>46763</v>
      </c>
      <c r="O160" s="141">
        <f t="shared" si="610"/>
        <v>46764</v>
      </c>
      <c r="P160" s="141">
        <f t="shared" si="610"/>
        <v>46765</v>
      </c>
      <c r="Q160" s="141">
        <f t="shared" si="610"/>
        <v>46766</v>
      </c>
      <c r="R160" s="151">
        <f t="shared" si="610"/>
        <v>46767</v>
      </c>
      <c r="S160" s="152">
        <f t="shared" si="610"/>
        <v>46768</v>
      </c>
      <c r="T160" s="135">
        <f t="shared" ref="T160" si="611">COUNTIF(M161:S161,"★")</f>
        <v>0</v>
      </c>
      <c r="U160" s="135"/>
      <c r="V160" s="135" t="str">
        <f>TEXT(M160,"YYYY-MM")</f>
        <v>2028-01</v>
      </c>
      <c r="W160" s="140" cm="1">
        <f t="array" ref="W160">SUMPRODUCT((M160:S160&gt;=$N$8)*(M160:S160 &lt;= $N$9)*(TEXT(M160:S160,"yyyy-mm")=V160)*(M161:S161 = "●"))</f>
        <v>0</v>
      </c>
      <c r="X160" s="140" cm="1">
        <f t="array" ref="X160">SUMPRODUCT((R160:S160&gt;=$N$8)*(R160:S160 &lt;= $N$9)*(TEXT(R160:S160,"yyyy-mm")=V160)*(R161:S161 = "▲"))</f>
        <v>0</v>
      </c>
      <c r="Y160" s="140" cm="1">
        <f t="array" ref="Y160">SUMPRODUCT((M160:S160&gt;=$N$8)*(M160:S160 &lt;= $N$9)*(TEXT(M160:S160,"yyyy-mm")=V160)*(M161:S161 = "★"))</f>
        <v>0</v>
      </c>
      <c r="Z160" s="135"/>
      <c r="AA160" s="135"/>
      <c r="AB160" s="132">
        <v>138</v>
      </c>
      <c r="AC160" s="141">
        <f>S200+1</f>
        <v>46909</v>
      </c>
      <c r="AD160" s="141">
        <f t="shared" ref="AD160:AI160" si="612">AC160+1</f>
        <v>46910</v>
      </c>
      <c r="AE160" s="141">
        <f t="shared" si="612"/>
        <v>46911</v>
      </c>
      <c r="AF160" s="141">
        <f t="shared" si="612"/>
        <v>46912</v>
      </c>
      <c r="AG160" s="141">
        <f t="shared" si="612"/>
        <v>46913</v>
      </c>
      <c r="AH160" s="151">
        <f t="shared" si="612"/>
        <v>46914</v>
      </c>
      <c r="AI160" s="152">
        <f t="shared" si="612"/>
        <v>46915</v>
      </c>
      <c r="AJ160" s="68">
        <f t="shared" ref="AJ160" si="613">COUNTIF(AC161:AI161,"★")</f>
        <v>0</v>
      </c>
      <c r="AK160" s="68"/>
      <c r="AL160" s="68" t="str">
        <f>TEXT(AC160,"YYYY-MM")</f>
        <v>2028-06</v>
      </c>
      <c r="AM160" s="69" cm="1">
        <f t="array" ref="AM160">SUMPRODUCT((AC160:AI160&gt;=$N$8)*(AC160:AI160 &lt;= $N$9)*(TEXT(AC160:AI160,"yyyy-mm")=AL160)*(AC161:AI161 = "●"))</f>
        <v>0</v>
      </c>
      <c r="AN160" s="69" cm="1">
        <f t="array" ref="AN160">SUMPRODUCT((AH160:AI160&gt;=$N$8)*(AH160:AI160 &lt;= $N$9)*(TEXT(AH160:AI160,"yyyy-mm")=AL160)*(AH161:AI161 = "▲"))</f>
        <v>0</v>
      </c>
      <c r="AO160" s="69" cm="1">
        <f t="array" ref="AO160">SUMPRODUCT((AC160:AI160&gt;=$N$8)*(AC160:AI160 &lt;= $N$9)*(TEXT(AC160:AI160,"yyyy-mm")=AL160)*(AC161:AI161 = "★"))</f>
        <v>0</v>
      </c>
      <c r="AP160" s="68"/>
      <c r="AQ160" s="19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3"/>
    </row>
    <row r="161" spans="10:55" s="8" customFormat="1" ht="20.25" customHeight="1" thickBot="1" x14ac:dyDescent="0.5">
      <c r="J161" s="86"/>
      <c r="K161" s="135" t="str">
        <f>IF(U161&gt;=0.285,"OK","NG")</f>
        <v>NG</v>
      </c>
      <c r="L161" s="136"/>
      <c r="M161" s="144"/>
      <c r="N161" s="144"/>
      <c r="O161" s="144"/>
      <c r="P161" s="144"/>
      <c r="Q161" s="144"/>
      <c r="R161" s="145"/>
      <c r="S161" s="146"/>
      <c r="T161" s="135">
        <f t="shared" ref="T161" si="614">COUNTIF(M161:S161,"●")</f>
        <v>0</v>
      </c>
      <c r="U161" s="147">
        <f>IF(COUNTA(M161:S161)=0,-1,IF(OR(COUNTIF(M161:S161,"▲")&gt;6,AND(M160&lt;$N$9,$N$9&lt;S160)),0.285,IF(T160+T161=0,0,T161/(T161+T160))))</f>
        <v>-1</v>
      </c>
      <c r="V161" s="135" t="str">
        <f>TEXT(S160,"YYYY-MM")</f>
        <v>2028-01</v>
      </c>
      <c r="W161" s="140" cm="1">
        <f t="array" ref="W161">IF(V161=V160,0,SUMPRODUCT((M160:S160&gt;=$N$8)*(M160:S160 &lt;= $N$9)*(TEXT(M160:S160,"yyyy-mm")=V161)*(M161:S161 = "●")))</f>
        <v>0</v>
      </c>
      <c r="X161" s="140" cm="1">
        <f t="array" ref="X161">IF(V161=V160,0,SUMPRODUCT((M160:S160&gt;=$N$8)*(M160:S160 &lt;= $N$9)*(TEXT(M160:S160,"yyyy-mm")=V161)*(M161:S161 = "▲")))</f>
        <v>0</v>
      </c>
      <c r="Y161" s="140" cm="1">
        <f t="array" ref="Y161">IF(V161=V160,0,SUMPRODUCT((M160:S160&gt;=$N$8)*(M160:S160 &lt;= $N$9)*(TEXT(M160:S160,"yyyy-mm")=V161)*(M161:S161 = "★")))</f>
        <v>0</v>
      </c>
      <c r="Z161" s="135"/>
      <c r="AA161" s="135" t="str">
        <f>IF(AK161&gt;=0.285,"OK","NG")</f>
        <v>NG</v>
      </c>
      <c r="AB161" s="136"/>
      <c r="AC161" s="144"/>
      <c r="AD161" s="144"/>
      <c r="AE161" s="144"/>
      <c r="AF161" s="144"/>
      <c r="AG161" s="144"/>
      <c r="AH161" s="145"/>
      <c r="AI161" s="146"/>
      <c r="AJ161" s="68">
        <f t="shared" ref="AJ161" si="615">COUNTIF(AC161:AI161,"●")</f>
        <v>0</v>
      </c>
      <c r="AK161" s="70">
        <f>IF(COUNTA(AC161:AI161)=0,-1,IF(OR(COUNTIF(AC161:AI161,"▲")&gt;6,AND(AC160&lt;$N$9,$N$9&lt;AI160)),0.285,IF(AJ160+AJ161=0,0,AJ161/(AJ161+AJ160))))</f>
        <v>-1</v>
      </c>
      <c r="AL161" s="68" t="str">
        <f>TEXT(AI160,"YYYY-MM")</f>
        <v>2028-06</v>
      </c>
      <c r="AM161" s="69" cm="1">
        <f t="array" ref="AM161">IF(AL161=AL160,0,SUMPRODUCT((AC160:AI160&gt;=$N$8)*(AC160:AI160 &lt;= $N$9)*(TEXT(AC160:AI160,"yyyy-mm")=AL161)*(AC161:AI161 = "●")))</f>
        <v>0</v>
      </c>
      <c r="AN161" s="69" cm="1">
        <f t="array" ref="AN161">IF(AL161=AL160,0,SUMPRODUCT((AC160:AI160&gt;=$N$8)*(AC160:AI160 &lt;= $N$9)*(TEXT(AC160:AI160,"yyyy-mm")=AL161)*(AC161:AI161 = "▲")))</f>
        <v>0</v>
      </c>
      <c r="AO161" s="69" cm="1">
        <f t="array" ref="AO161">IF(AL161=AL160,0,SUMPRODUCT((AC160:AI160&gt;=$N$8)*(AC160:AI160 &lt;= $N$9)*(TEXT(AC160:AI160,"yyyy-mm")=AL161)*(AC161:AI161 = "★")))</f>
        <v>0</v>
      </c>
      <c r="AP161" s="68"/>
      <c r="AQ161" s="19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3"/>
    </row>
    <row r="162" spans="10:55" s="8" customFormat="1" ht="20.25" customHeight="1" x14ac:dyDescent="0.45">
      <c r="J162" s="86"/>
      <c r="K162" s="135"/>
      <c r="L162" s="132">
        <v>118</v>
      </c>
      <c r="M162" s="141">
        <f>S160+1</f>
        <v>46769</v>
      </c>
      <c r="N162" s="141">
        <f t="shared" ref="N162:S162" si="616">M162+1</f>
        <v>46770</v>
      </c>
      <c r="O162" s="141">
        <f t="shared" si="616"/>
        <v>46771</v>
      </c>
      <c r="P162" s="141">
        <f t="shared" si="616"/>
        <v>46772</v>
      </c>
      <c r="Q162" s="141">
        <f t="shared" si="616"/>
        <v>46773</v>
      </c>
      <c r="R162" s="142">
        <f t="shared" si="616"/>
        <v>46774</v>
      </c>
      <c r="S162" s="143">
        <f t="shared" si="616"/>
        <v>46775</v>
      </c>
      <c r="T162" s="135">
        <f t="shared" ref="T162" si="617">COUNTIF(M163:S163,"★")</f>
        <v>0</v>
      </c>
      <c r="U162" s="135"/>
      <c r="V162" s="135" t="str">
        <f>TEXT(M162,"YYYY-MM")</f>
        <v>2028-01</v>
      </c>
      <c r="W162" s="140" cm="1">
        <f t="array" ref="W162">SUMPRODUCT((M162:S162&gt;=$N$8)*(M162:S162 &lt;= $N$9)*(TEXT(M162:S162,"yyyy-mm")=V162)*(M163:S163 = "●"))</f>
        <v>0</v>
      </c>
      <c r="X162" s="140" cm="1">
        <f t="array" ref="X162">SUMPRODUCT((R162:S162&gt;=$N$8)*(R162:S162 &lt;= $N$9)*(TEXT(R162:S162,"yyyy-mm")=V162)*(R163:S163 = "▲"))</f>
        <v>0</v>
      </c>
      <c r="Y162" s="140" cm="1">
        <f t="array" ref="Y162">SUMPRODUCT((M162:S162&gt;=$N$8)*(M162:S162 &lt;= $N$9)*(TEXT(M162:S162,"yyyy-mm")=V162)*(M163:S163 = "★"))</f>
        <v>0</v>
      </c>
      <c r="Z162" s="135"/>
      <c r="AA162" s="135"/>
      <c r="AB162" s="132">
        <v>139</v>
      </c>
      <c r="AC162" s="141">
        <f>AI160+1</f>
        <v>46916</v>
      </c>
      <c r="AD162" s="141">
        <f t="shared" ref="AD162:AI162" si="618">AC162+1</f>
        <v>46917</v>
      </c>
      <c r="AE162" s="141">
        <f t="shared" si="618"/>
        <v>46918</v>
      </c>
      <c r="AF162" s="141">
        <f t="shared" si="618"/>
        <v>46919</v>
      </c>
      <c r="AG162" s="141">
        <f t="shared" si="618"/>
        <v>46920</v>
      </c>
      <c r="AH162" s="142">
        <f t="shared" si="618"/>
        <v>46921</v>
      </c>
      <c r="AI162" s="143">
        <f t="shared" si="618"/>
        <v>46922</v>
      </c>
      <c r="AJ162" s="68">
        <f t="shared" ref="AJ162" si="619">COUNTIF(AC163:AI163,"★")</f>
        <v>0</v>
      </c>
      <c r="AK162" s="68"/>
      <c r="AL162" s="68" t="str">
        <f>TEXT(AC162,"YYYY-MM")</f>
        <v>2028-06</v>
      </c>
      <c r="AM162" s="69" cm="1">
        <f t="array" ref="AM162">SUMPRODUCT((AC162:AI162&gt;=$N$8)*(AC162:AI162 &lt;= $N$9)*(TEXT(AC162:AI162,"yyyy-mm")=AL162)*(AC163:AI163 = "●"))</f>
        <v>0</v>
      </c>
      <c r="AN162" s="69" cm="1">
        <f t="array" ref="AN162">SUMPRODUCT((AH162:AI162&gt;=$N$8)*(AH162:AI162 &lt;= $N$9)*(TEXT(AH162:AI162,"yyyy-mm")=AL162)*(AH163:AI163 = "▲"))</f>
        <v>0</v>
      </c>
      <c r="AO162" s="69" cm="1">
        <f t="array" ref="AO162">SUMPRODUCT((AC162:AI162&gt;=$N$8)*(AC162:AI162 &lt;= $N$9)*(TEXT(AC162:AI162,"yyyy-mm")=AL162)*(AC163:AI163 = "★"))</f>
        <v>0</v>
      </c>
      <c r="AP162" s="68"/>
      <c r="AQ162" s="19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3"/>
    </row>
    <row r="163" spans="10:55" s="8" customFormat="1" ht="20.25" customHeight="1" thickBot="1" x14ac:dyDescent="0.5">
      <c r="J163" s="86"/>
      <c r="K163" s="135" t="str">
        <f t="shared" ref="K163" si="620">IF(U163&gt;=0.285,"OK","NG")</f>
        <v>NG</v>
      </c>
      <c r="L163" s="136"/>
      <c r="M163" s="144"/>
      <c r="N163" s="144"/>
      <c r="O163" s="144"/>
      <c r="P163" s="144"/>
      <c r="Q163" s="144"/>
      <c r="R163" s="145"/>
      <c r="S163" s="146"/>
      <c r="T163" s="135">
        <f t="shared" ref="T163" si="621">COUNTIF(M163:S163,"●")</f>
        <v>0</v>
      </c>
      <c r="U163" s="147">
        <f t="shared" ref="U163" si="622">IF(COUNTA(M163:S163)=0,-1,IF(OR(COUNTIF(M163:S163,"▲")&gt;6,AND(M162&lt;$N$9,$N$9&lt;S162)),0.285,IF(T162+T163=0,0,T163/(T163+T162))))</f>
        <v>-1</v>
      </c>
      <c r="V163" s="135" t="str">
        <f>TEXT(S162,"YYYY-MM")</f>
        <v>2028-01</v>
      </c>
      <c r="W163" s="140" cm="1">
        <f t="array" ref="W163">IF(V163=V162,0,SUMPRODUCT((M162:S162&gt;=$N$8)*(M162:S162 &lt;= $N$9)*(TEXT(M162:S162,"yyyy-mm")=V163)*(M163:S163 = "●")))</f>
        <v>0</v>
      </c>
      <c r="X163" s="140" cm="1">
        <f t="array" ref="X163">IF(V163=V162,0,SUMPRODUCT((M162:S162&gt;=$N$8)*(M162:S162 &lt;= $N$9)*(TEXT(M162:S162,"yyyy-mm")=V163)*(M163:S163 = "▲")))</f>
        <v>0</v>
      </c>
      <c r="Y163" s="140" cm="1">
        <f t="array" ref="Y163">IF(V163=V162,0,SUMPRODUCT((M162:S162&gt;=$N$8)*(M162:S162 &lt;= $N$9)*(TEXT(M162:S162,"yyyy-mm")=V163)*(M163:S163 = "★")))</f>
        <v>0</v>
      </c>
      <c r="Z163" s="135"/>
      <c r="AA163" s="135" t="str">
        <f t="shared" ref="AA163" si="623">IF(AK163&gt;=0.285,"OK","NG")</f>
        <v>NG</v>
      </c>
      <c r="AB163" s="136"/>
      <c r="AC163" s="144"/>
      <c r="AD163" s="144"/>
      <c r="AE163" s="144"/>
      <c r="AF163" s="144"/>
      <c r="AG163" s="144"/>
      <c r="AH163" s="145"/>
      <c r="AI163" s="146"/>
      <c r="AJ163" s="68">
        <f t="shared" ref="AJ163" si="624">COUNTIF(AC163:AI163,"●")</f>
        <v>0</v>
      </c>
      <c r="AK163" s="70">
        <f t="shared" ref="AK163" si="625">IF(COUNTA(AC163:AI163)=0,-1,IF(OR(COUNTIF(AC163:AI163,"▲")&gt;6,AND(AC162&lt;$N$9,$N$9&lt;AI162)),0.285,IF(AJ162+AJ163=0,0,AJ163/(AJ163+AJ162))))</f>
        <v>-1</v>
      </c>
      <c r="AL163" s="68" t="str">
        <f>TEXT(AI162,"YYYY-MM")</f>
        <v>2028-06</v>
      </c>
      <c r="AM163" s="69" cm="1">
        <f t="array" ref="AM163">IF(AL163=AL162,0,SUMPRODUCT((AC162:AI162&gt;=$N$8)*(AC162:AI162 &lt;= $N$9)*(TEXT(AC162:AI162,"yyyy-mm")=AL163)*(AC163:AI163 = "●")))</f>
        <v>0</v>
      </c>
      <c r="AN163" s="69" cm="1">
        <f t="array" ref="AN163">IF(AL163=AL162,0,SUMPRODUCT((AC162:AI162&gt;=$N$8)*(AC162:AI162 &lt;= $N$9)*(TEXT(AC162:AI162,"yyyy-mm")=AL163)*(AC163:AI163 = "▲")))</f>
        <v>0</v>
      </c>
      <c r="AO163" s="69" cm="1">
        <f t="array" ref="AO163">IF(AL163=AL162,0,SUMPRODUCT((AC162:AI162&gt;=$N$8)*(AC162:AI162 &lt;= $N$9)*(TEXT(AC162:AI162,"yyyy-mm")=AL163)*(AC163:AI163 = "★")))</f>
        <v>0</v>
      </c>
      <c r="AP163" s="68"/>
      <c r="AQ163" s="19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3"/>
    </row>
    <row r="164" spans="10:55" s="8" customFormat="1" ht="20.25" customHeight="1" x14ac:dyDescent="0.45">
      <c r="J164" s="86"/>
      <c r="K164" s="135"/>
      <c r="L164" s="132">
        <v>119</v>
      </c>
      <c r="M164" s="141">
        <f>S162+1</f>
        <v>46776</v>
      </c>
      <c r="N164" s="141">
        <f t="shared" ref="N164:S164" si="626">M164+1</f>
        <v>46777</v>
      </c>
      <c r="O164" s="141">
        <f t="shared" si="626"/>
        <v>46778</v>
      </c>
      <c r="P164" s="141">
        <f t="shared" si="626"/>
        <v>46779</v>
      </c>
      <c r="Q164" s="141">
        <f t="shared" si="626"/>
        <v>46780</v>
      </c>
      <c r="R164" s="142">
        <f t="shared" si="626"/>
        <v>46781</v>
      </c>
      <c r="S164" s="143">
        <f t="shared" si="626"/>
        <v>46782</v>
      </c>
      <c r="T164" s="135">
        <f t="shared" ref="T164" si="627">COUNTIF(M165:S165,"★")</f>
        <v>0</v>
      </c>
      <c r="U164" s="135"/>
      <c r="V164" s="135" t="str">
        <f>TEXT(M164,"YYYY-MM")</f>
        <v>2028-01</v>
      </c>
      <c r="W164" s="140" cm="1">
        <f t="array" ref="W164">SUMPRODUCT((M164:S164&gt;=$N$8)*(M164:S164 &lt;= $N$9)*(TEXT(M164:S164,"yyyy-mm")=V164)*(M165:S165 = "●"))</f>
        <v>0</v>
      </c>
      <c r="X164" s="140" cm="1">
        <f t="array" ref="X164">SUMPRODUCT((R164:S164&gt;=$N$8)*(R164:S164 &lt;= $N$9)*(TEXT(R164:S164,"yyyy-mm")=V164)*(R165:S165 = "▲"))</f>
        <v>0</v>
      </c>
      <c r="Y164" s="140" cm="1">
        <f t="array" ref="Y164">SUMPRODUCT((M164:S164&gt;=$N$8)*(M164:S164 &lt;= $N$9)*(TEXT(M164:S164,"yyyy-mm")=V164)*(M165:S165 = "★"))</f>
        <v>0</v>
      </c>
      <c r="Z164" s="135"/>
      <c r="AA164" s="135"/>
      <c r="AB164" s="132">
        <v>140</v>
      </c>
      <c r="AC164" s="141">
        <f>AI162+1</f>
        <v>46923</v>
      </c>
      <c r="AD164" s="141">
        <f t="shared" ref="AD164:AI164" si="628">AC164+1</f>
        <v>46924</v>
      </c>
      <c r="AE164" s="141">
        <f t="shared" si="628"/>
        <v>46925</v>
      </c>
      <c r="AF164" s="141">
        <f t="shared" si="628"/>
        <v>46926</v>
      </c>
      <c r="AG164" s="141">
        <f t="shared" si="628"/>
        <v>46927</v>
      </c>
      <c r="AH164" s="142">
        <f t="shared" si="628"/>
        <v>46928</v>
      </c>
      <c r="AI164" s="143">
        <f t="shared" si="628"/>
        <v>46929</v>
      </c>
      <c r="AJ164" s="68">
        <f t="shared" ref="AJ164" si="629">COUNTIF(AC165:AI165,"★")</f>
        <v>0</v>
      </c>
      <c r="AK164" s="68"/>
      <c r="AL164" s="68" t="str">
        <f>TEXT(AC164,"YYYY-MM")</f>
        <v>2028-06</v>
      </c>
      <c r="AM164" s="69" cm="1">
        <f t="array" ref="AM164">SUMPRODUCT((AC164:AI164&gt;=$N$8)*(AC164:AI164 &lt;= $N$9)*(TEXT(AC164:AI164,"yyyy-mm")=AL164)*(AC165:AI165 = "●"))</f>
        <v>0</v>
      </c>
      <c r="AN164" s="69" cm="1">
        <f t="array" ref="AN164">SUMPRODUCT((AH164:AI164&gt;=$N$8)*(AH164:AI164 &lt;= $N$9)*(TEXT(AH164:AI164,"yyyy-mm")=AL164)*(AH165:AI165 = "▲"))</f>
        <v>0</v>
      </c>
      <c r="AO164" s="69" cm="1">
        <f t="array" ref="AO164">SUMPRODUCT((AC164:AI164&gt;=$N$8)*(AC164:AI164 &lt;= $N$9)*(TEXT(AC164:AI164,"yyyy-mm")=AL164)*(AC165:AI165 = "★"))</f>
        <v>0</v>
      </c>
      <c r="AP164" s="68"/>
      <c r="AQ164" s="19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3"/>
    </row>
    <row r="165" spans="10:55" s="8" customFormat="1" ht="20.25" customHeight="1" thickBot="1" x14ac:dyDescent="0.5">
      <c r="J165" s="86"/>
      <c r="K165" s="135" t="str">
        <f t="shared" ref="K165" si="630">IF(U165&gt;=0.285,"OK","NG")</f>
        <v>NG</v>
      </c>
      <c r="L165" s="136"/>
      <c r="M165" s="144"/>
      <c r="N165" s="144"/>
      <c r="O165" s="144"/>
      <c r="P165" s="144"/>
      <c r="Q165" s="144"/>
      <c r="R165" s="145"/>
      <c r="S165" s="146"/>
      <c r="T165" s="135">
        <f t="shared" ref="T165" si="631">COUNTIF(M165:S165,"●")</f>
        <v>0</v>
      </c>
      <c r="U165" s="147">
        <f t="shared" ref="U165" si="632">IF(COUNTA(M165:S165)=0,-1,IF(OR(COUNTIF(M165:S165,"▲")&gt;6,AND(M164&lt;$N$9,$N$9&lt;S164)),0.285,IF(T164+T165=0,0,T165/(T165+T164))))</f>
        <v>-1</v>
      </c>
      <c r="V165" s="135" t="str">
        <f>TEXT(S164,"YYYY-MM")</f>
        <v>2028-01</v>
      </c>
      <c r="W165" s="140" cm="1">
        <f t="array" ref="W165">IF(V165=V164,0,SUMPRODUCT((M164:S164&gt;=$N$8)*(M164:S164 &lt;= $N$9)*(TEXT(M164:S164,"yyyy-mm")=V165)*(M165:S165 = "●")))</f>
        <v>0</v>
      </c>
      <c r="X165" s="140" cm="1">
        <f t="array" ref="X165">IF(V165=V164,0,SUMPRODUCT((M164:S164&gt;=$N$8)*(M164:S164 &lt;= $N$9)*(TEXT(M164:S164,"yyyy-mm")=V165)*(M165:S165 = "▲")))</f>
        <v>0</v>
      </c>
      <c r="Y165" s="140" cm="1">
        <f t="array" ref="Y165">IF(V165=V164,0,SUMPRODUCT((M164:S164&gt;=$N$8)*(M164:S164 &lt;= $N$9)*(TEXT(M164:S164,"yyyy-mm")=V165)*(M165:S165 = "★")))</f>
        <v>0</v>
      </c>
      <c r="Z165" s="135"/>
      <c r="AA165" s="135" t="str">
        <f t="shared" ref="AA165" si="633">IF(AK165&gt;=0.285,"OK","NG")</f>
        <v>NG</v>
      </c>
      <c r="AB165" s="136"/>
      <c r="AC165" s="144"/>
      <c r="AD165" s="144"/>
      <c r="AE165" s="144"/>
      <c r="AF165" s="144"/>
      <c r="AG165" s="144"/>
      <c r="AH165" s="145"/>
      <c r="AI165" s="146"/>
      <c r="AJ165" s="68">
        <f t="shared" ref="AJ165" si="634">COUNTIF(AC165:AI165,"●")</f>
        <v>0</v>
      </c>
      <c r="AK165" s="70">
        <f t="shared" ref="AK165" si="635">IF(COUNTA(AC165:AI165)=0,-1,IF(OR(COUNTIF(AC165:AI165,"▲")&gt;6,AND(AC164&lt;$N$9,$N$9&lt;AI164)),0.285,IF(AJ164+AJ165=0,0,AJ165/(AJ165+AJ164))))</f>
        <v>-1</v>
      </c>
      <c r="AL165" s="68" t="str">
        <f>TEXT(AI164,"YYYY-MM")</f>
        <v>2028-06</v>
      </c>
      <c r="AM165" s="69" cm="1">
        <f t="array" ref="AM165">IF(AL165=AL164,0,SUMPRODUCT((AC164:AI164&gt;=$N$8)*(AC164:AI164 &lt;= $N$9)*(TEXT(AC164:AI164,"yyyy-mm")=AL165)*(AC165:AI165 = "●")))</f>
        <v>0</v>
      </c>
      <c r="AN165" s="69" cm="1">
        <f t="array" ref="AN165">IF(AL165=AL164,0,SUMPRODUCT((AC164:AI164&gt;=$N$8)*(AC164:AI164 &lt;= $N$9)*(TEXT(AC164:AI164,"yyyy-mm")=AL165)*(AC165:AI165 = "▲")))</f>
        <v>0</v>
      </c>
      <c r="AO165" s="69" cm="1">
        <f t="array" ref="AO165">IF(AL165=AL164,0,SUMPRODUCT((AC164:AI164&gt;=$N$8)*(AC164:AI164 &lt;= $N$9)*(TEXT(AC164:AI164,"yyyy-mm")=AL165)*(AC165:AI165 = "★")))</f>
        <v>0</v>
      </c>
      <c r="AP165" s="68"/>
      <c r="AQ165" s="19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3"/>
    </row>
    <row r="166" spans="10:55" s="8" customFormat="1" ht="20.25" customHeight="1" x14ac:dyDescent="0.45">
      <c r="J166" s="86"/>
      <c r="K166" s="135"/>
      <c r="L166" s="132">
        <v>120</v>
      </c>
      <c r="M166" s="141">
        <f>S164+1</f>
        <v>46783</v>
      </c>
      <c r="N166" s="141">
        <f t="shared" ref="N166:S166" si="636">M166+1</f>
        <v>46784</v>
      </c>
      <c r="O166" s="141">
        <f t="shared" si="636"/>
        <v>46785</v>
      </c>
      <c r="P166" s="141">
        <f t="shared" si="636"/>
        <v>46786</v>
      </c>
      <c r="Q166" s="141">
        <f t="shared" si="636"/>
        <v>46787</v>
      </c>
      <c r="R166" s="142">
        <f t="shared" si="636"/>
        <v>46788</v>
      </c>
      <c r="S166" s="143">
        <f t="shared" si="636"/>
        <v>46789</v>
      </c>
      <c r="T166" s="135">
        <f t="shared" ref="T166" si="637">COUNTIF(M167:S167,"★")</f>
        <v>0</v>
      </c>
      <c r="U166" s="135"/>
      <c r="V166" s="135" t="str">
        <f>TEXT(M166,"YYYY-MM")</f>
        <v>2028-01</v>
      </c>
      <c r="W166" s="140" cm="1">
        <f t="array" ref="W166">SUMPRODUCT((M166:S166&gt;=$N$8)*(M166:S166 &lt;= $N$9)*(TEXT(M166:S166,"yyyy-mm")=V166)*(M167:S167 = "●"))</f>
        <v>0</v>
      </c>
      <c r="X166" s="140" cm="1">
        <f t="array" ref="X166">SUMPRODUCT((R166:S166&gt;=$N$8)*(R166:S166 &lt;= $N$9)*(TEXT(R166:S166,"yyyy-mm")=V166)*(R167:S167 = "▲"))</f>
        <v>0</v>
      </c>
      <c r="Y166" s="140" cm="1">
        <f t="array" ref="Y166">SUMPRODUCT((M166:S166&gt;=$N$8)*(M166:S166 &lt;= $N$9)*(TEXT(M166:S166,"yyyy-mm")=V166)*(M167:S167 = "★"))</f>
        <v>0</v>
      </c>
      <c r="Z166" s="135"/>
      <c r="AA166" s="135"/>
      <c r="AB166" s="132">
        <v>141</v>
      </c>
      <c r="AC166" s="141">
        <f>AI164+1</f>
        <v>46930</v>
      </c>
      <c r="AD166" s="141">
        <f t="shared" ref="AD166:AI166" si="638">AC166+1</f>
        <v>46931</v>
      </c>
      <c r="AE166" s="141">
        <f t="shared" si="638"/>
        <v>46932</v>
      </c>
      <c r="AF166" s="141">
        <f t="shared" si="638"/>
        <v>46933</v>
      </c>
      <c r="AG166" s="141">
        <f t="shared" si="638"/>
        <v>46934</v>
      </c>
      <c r="AH166" s="142">
        <f t="shared" si="638"/>
        <v>46935</v>
      </c>
      <c r="AI166" s="143">
        <f t="shared" si="638"/>
        <v>46936</v>
      </c>
      <c r="AJ166" s="68">
        <f t="shared" ref="AJ166" si="639">COUNTIF(AC167:AI167,"★")</f>
        <v>0</v>
      </c>
      <c r="AK166" s="68"/>
      <c r="AL166" s="68" t="str">
        <f>TEXT(AC166,"YYYY-MM")</f>
        <v>2028-06</v>
      </c>
      <c r="AM166" s="69" cm="1">
        <f t="array" ref="AM166">SUMPRODUCT((AC166:AI166&gt;=$N$8)*(AC166:AI166 &lt;= $N$9)*(TEXT(AC166:AI166,"yyyy-mm")=AL166)*(AC167:AI167 = "●"))</f>
        <v>0</v>
      </c>
      <c r="AN166" s="69" cm="1">
        <f t="array" ref="AN166">SUMPRODUCT((AH166:AI166&gt;=$N$8)*(AH166:AI166 &lt;= $N$9)*(TEXT(AH166:AI166,"yyyy-mm")=AL166)*(AH167:AI167 = "▲"))</f>
        <v>0</v>
      </c>
      <c r="AO166" s="69" cm="1">
        <f t="array" ref="AO166">SUMPRODUCT((AC166:AI166&gt;=$N$8)*(AC166:AI166 &lt;= $N$9)*(TEXT(AC166:AI166,"yyyy-mm")=AL166)*(AC167:AI167 = "★"))</f>
        <v>0</v>
      </c>
      <c r="AP166" s="68"/>
      <c r="AQ166" s="19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3"/>
    </row>
    <row r="167" spans="10:55" s="8" customFormat="1" ht="20.25" customHeight="1" thickBot="1" x14ac:dyDescent="0.5">
      <c r="J167" s="86"/>
      <c r="K167" s="135" t="str">
        <f t="shared" ref="K167" si="640">IF(U167&gt;=0.285,"OK","NG")</f>
        <v>NG</v>
      </c>
      <c r="L167" s="136"/>
      <c r="M167" s="144"/>
      <c r="N167" s="144"/>
      <c r="O167" s="144"/>
      <c r="P167" s="144"/>
      <c r="Q167" s="144"/>
      <c r="R167" s="145"/>
      <c r="S167" s="146"/>
      <c r="T167" s="135">
        <f t="shared" ref="T167" si="641">COUNTIF(M167:S167,"●")</f>
        <v>0</v>
      </c>
      <c r="U167" s="147">
        <f t="shared" ref="U167" si="642">IF(COUNTA(M167:S167)=0,-1,IF(OR(COUNTIF(M167:S167,"▲")&gt;6,AND(M166&lt;$N$9,$N$9&lt;S166)),0.285,IF(T166+T167=0,0,T167/(T167+T166))))</f>
        <v>-1</v>
      </c>
      <c r="V167" s="135" t="str">
        <f>TEXT(S166,"YYYY-MM")</f>
        <v>2028-02</v>
      </c>
      <c r="W167" s="140" cm="1">
        <f t="array" ref="W167">IF(V167=V166,0,SUMPRODUCT((M166:S166&gt;=$N$8)*(M166:S166 &lt;= $N$9)*(TEXT(M166:S166,"yyyy-mm")=V167)*(M167:S167 = "●")))</f>
        <v>0</v>
      </c>
      <c r="X167" s="140" cm="1">
        <f t="array" ref="X167">IF(V167=V166,0,SUMPRODUCT((M166:S166&gt;=$N$8)*(M166:S166 &lt;= $N$9)*(TEXT(M166:S166,"yyyy-mm")=V167)*(M167:S167 = "▲")))</f>
        <v>0</v>
      </c>
      <c r="Y167" s="140" cm="1">
        <f t="array" ref="Y167">IF(V167=V166,0,SUMPRODUCT((M166:S166&gt;=$N$8)*(M166:S166 &lt;= $N$9)*(TEXT(M166:S166,"yyyy-mm")=V167)*(M167:S167 = "★")))</f>
        <v>0</v>
      </c>
      <c r="Z167" s="135"/>
      <c r="AA167" s="135" t="str">
        <f t="shared" ref="AA167" si="643">IF(AK167&gt;=0.285,"OK","NG")</f>
        <v>NG</v>
      </c>
      <c r="AB167" s="136"/>
      <c r="AC167" s="144"/>
      <c r="AD167" s="144"/>
      <c r="AE167" s="144"/>
      <c r="AF167" s="144"/>
      <c r="AG167" s="144"/>
      <c r="AH167" s="145"/>
      <c r="AI167" s="146"/>
      <c r="AJ167" s="68">
        <f t="shared" ref="AJ167" si="644">COUNTIF(AC167:AI167,"●")</f>
        <v>0</v>
      </c>
      <c r="AK167" s="70">
        <f t="shared" ref="AK167" si="645">IF(COUNTA(AC167:AI167)=0,-1,IF(OR(COUNTIF(AC167:AI167,"▲")&gt;6,AND(AC166&lt;$N$9,$N$9&lt;AI166)),0.285,IF(AJ166+AJ167=0,0,AJ167/(AJ167+AJ166))))</f>
        <v>-1</v>
      </c>
      <c r="AL167" s="68" t="str">
        <f>TEXT(AI166,"YYYY-MM")</f>
        <v>2028-07</v>
      </c>
      <c r="AM167" s="69" cm="1">
        <f t="array" ref="AM167">IF(AL167=AL166,0,SUMPRODUCT((AC166:AI166&gt;=$N$8)*(AC166:AI166 &lt;= $N$9)*(TEXT(AC166:AI166,"yyyy-mm")=AL167)*(AC167:AI167 = "●")))</f>
        <v>0</v>
      </c>
      <c r="AN167" s="69" cm="1">
        <f t="array" ref="AN167">IF(AL167=AL166,0,SUMPRODUCT((AC166:AI166&gt;=$N$8)*(AC166:AI166 &lt;= $N$9)*(TEXT(AC166:AI166,"yyyy-mm")=AL167)*(AC167:AI167 = "▲")))</f>
        <v>0</v>
      </c>
      <c r="AO167" s="69" cm="1">
        <f t="array" ref="AO167">IF(AL167=AL166,0,SUMPRODUCT((AC166:AI166&gt;=$N$8)*(AC166:AI166 &lt;= $N$9)*(TEXT(AC166:AI166,"yyyy-mm")=AL167)*(AC167:AI167 = "★")))</f>
        <v>0</v>
      </c>
      <c r="AP167" s="68"/>
      <c r="AQ167" s="19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3"/>
    </row>
    <row r="168" spans="10:55" s="8" customFormat="1" ht="20.25" customHeight="1" x14ac:dyDescent="0.45">
      <c r="J168" s="86"/>
      <c r="K168" s="135"/>
      <c r="L168" s="132">
        <v>121</v>
      </c>
      <c r="M168" s="141">
        <f>S166+1</f>
        <v>46790</v>
      </c>
      <c r="N168" s="141">
        <f t="shared" ref="N168:S168" si="646">M168+1</f>
        <v>46791</v>
      </c>
      <c r="O168" s="141">
        <f t="shared" si="646"/>
        <v>46792</v>
      </c>
      <c r="P168" s="141">
        <f t="shared" si="646"/>
        <v>46793</v>
      </c>
      <c r="Q168" s="141">
        <f t="shared" si="646"/>
        <v>46794</v>
      </c>
      <c r="R168" s="142">
        <f t="shared" si="646"/>
        <v>46795</v>
      </c>
      <c r="S168" s="143">
        <f t="shared" si="646"/>
        <v>46796</v>
      </c>
      <c r="T168" s="135">
        <f t="shared" ref="T168" si="647">COUNTIF(M169:S169,"★")</f>
        <v>0</v>
      </c>
      <c r="U168" s="135"/>
      <c r="V168" s="135" t="str">
        <f>TEXT(M168,"YYYY-MM")</f>
        <v>2028-02</v>
      </c>
      <c r="W168" s="140" cm="1">
        <f t="array" ref="W168">SUMPRODUCT((M168:S168&gt;=$N$8)*(M168:S168 &lt;= $N$9)*(TEXT(M168:S168,"yyyy-mm")=V168)*(M169:S169 = "●"))</f>
        <v>0</v>
      </c>
      <c r="X168" s="140" cm="1">
        <f t="array" ref="X168">SUMPRODUCT((R168:S168&gt;=$N$8)*(R168:S168 &lt;= $N$9)*(TEXT(R168:S168,"yyyy-mm")=V168)*(R169:S169 = "▲"))</f>
        <v>0</v>
      </c>
      <c r="Y168" s="140" cm="1">
        <f t="array" ref="Y168">SUMPRODUCT((M168:S168&gt;=$N$8)*(M168:S168 &lt;= $N$9)*(TEXT(M168:S168,"yyyy-mm")=V168)*(M169:S169 = "★"))</f>
        <v>0</v>
      </c>
      <c r="Z168" s="135"/>
      <c r="AA168" s="135"/>
      <c r="AB168" s="132">
        <v>142</v>
      </c>
      <c r="AC168" s="141">
        <f>AI166+1</f>
        <v>46937</v>
      </c>
      <c r="AD168" s="141">
        <f t="shared" ref="AD168:AI168" si="648">AC168+1</f>
        <v>46938</v>
      </c>
      <c r="AE168" s="141">
        <f t="shared" si="648"/>
        <v>46939</v>
      </c>
      <c r="AF168" s="141">
        <f t="shared" si="648"/>
        <v>46940</v>
      </c>
      <c r="AG168" s="141">
        <f t="shared" si="648"/>
        <v>46941</v>
      </c>
      <c r="AH168" s="142">
        <f t="shared" si="648"/>
        <v>46942</v>
      </c>
      <c r="AI168" s="143">
        <f t="shared" si="648"/>
        <v>46943</v>
      </c>
      <c r="AJ168" s="68">
        <f t="shared" ref="AJ168" si="649">COUNTIF(AC169:AI169,"★")</f>
        <v>0</v>
      </c>
      <c r="AK168" s="68"/>
      <c r="AL168" s="68" t="str">
        <f>TEXT(AC168,"YYYY-MM")</f>
        <v>2028-07</v>
      </c>
      <c r="AM168" s="69" cm="1">
        <f t="array" ref="AM168">SUMPRODUCT((AC168:AI168&gt;=$N$8)*(AC168:AI168 &lt;= $N$9)*(TEXT(AC168:AI168,"yyyy-mm")=AL168)*(AC169:AI169 = "●"))</f>
        <v>0</v>
      </c>
      <c r="AN168" s="69" cm="1">
        <f t="array" ref="AN168">SUMPRODUCT((AH168:AI168&gt;=$N$8)*(AH168:AI168 &lt;= $N$9)*(TEXT(AH168:AI168,"yyyy-mm")=AL168)*(AH169:AI169 = "▲"))</f>
        <v>0</v>
      </c>
      <c r="AO168" s="69" cm="1">
        <f t="array" ref="AO168">SUMPRODUCT((AC168:AI168&gt;=$N$8)*(AC168:AI168 &lt;= $N$9)*(TEXT(AC168:AI168,"yyyy-mm")=AL168)*(AC169:AI169 = "★"))</f>
        <v>0</v>
      </c>
      <c r="AP168" s="68"/>
      <c r="AQ168" s="19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3"/>
    </row>
    <row r="169" spans="10:55" s="8" customFormat="1" ht="20.25" customHeight="1" thickBot="1" x14ac:dyDescent="0.5">
      <c r="J169" s="86"/>
      <c r="K169" s="135" t="str">
        <f t="shared" ref="K169" si="650">IF(U169&gt;=0.285,"OK","NG")</f>
        <v>NG</v>
      </c>
      <c r="L169" s="136"/>
      <c r="M169" s="144"/>
      <c r="N169" s="144"/>
      <c r="O169" s="144"/>
      <c r="P169" s="144"/>
      <c r="Q169" s="144"/>
      <c r="R169" s="145"/>
      <c r="S169" s="146"/>
      <c r="T169" s="135">
        <f t="shared" ref="T169" si="651">COUNTIF(M169:S169,"●")</f>
        <v>0</v>
      </c>
      <c r="U169" s="147">
        <f t="shared" ref="U169" si="652">IF(COUNTA(M169:S169)=0,-1,IF(OR(COUNTIF(M169:S169,"▲")&gt;6,AND(M168&lt;$N$9,$N$9&lt;S168)),0.285,IF(T168+T169=0,0,T169/(T169+T168))))</f>
        <v>-1</v>
      </c>
      <c r="V169" s="135" t="str">
        <f>TEXT(S168,"YYYY-MM")</f>
        <v>2028-02</v>
      </c>
      <c r="W169" s="140" cm="1">
        <f t="array" ref="W169">IF(V169=V168,0,SUMPRODUCT((M168:S168&gt;=$N$8)*(M168:S168 &lt;= $N$9)*(TEXT(M168:S168,"yyyy-mm")=V169)*(M169:S169 = "●")))</f>
        <v>0</v>
      </c>
      <c r="X169" s="140" cm="1">
        <f t="array" ref="X169">IF(V169=V168,0,SUMPRODUCT((M168:S168&gt;=$N$8)*(M168:S168 &lt;= $N$9)*(TEXT(M168:S168,"yyyy-mm")=V169)*(M169:S169 = "▲")))</f>
        <v>0</v>
      </c>
      <c r="Y169" s="140" cm="1">
        <f t="array" ref="Y169">IF(V169=V168,0,SUMPRODUCT((M168:S168&gt;=$N$8)*(M168:S168 &lt;= $N$9)*(TEXT(M168:S168,"yyyy-mm")=V169)*(M169:S169 = "★")))</f>
        <v>0</v>
      </c>
      <c r="Z169" s="135"/>
      <c r="AA169" s="135" t="str">
        <f t="shared" ref="AA169" si="653">IF(AK169&gt;=0.285,"OK","NG")</f>
        <v>NG</v>
      </c>
      <c r="AB169" s="136"/>
      <c r="AC169" s="144"/>
      <c r="AD169" s="144"/>
      <c r="AE169" s="144"/>
      <c r="AF169" s="144"/>
      <c r="AG169" s="144"/>
      <c r="AH169" s="145"/>
      <c r="AI169" s="146"/>
      <c r="AJ169" s="68">
        <f t="shared" ref="AJ169" si="654">COUNTIF(AC169:AI169,"●")</f>
        <v>0</v>
      </c>
      <c r="AK169" s="70">
        <f t="shared" ref="AK169" si="655">IF(COUNTA(AC169:AI169)=0,-1,IF(OR(COUNTIF(AC169:AI169,"▲")&gt;6,AND(AC168&lt;$N$9,$N$9&lt;AI168)),0.285,IF(AJ168+AJ169=0,0,AJ169/(AJ169+AJ168))))</f>
        <v>-1</v>
      </c>
      <c r="AL169" s="68" t="str">
        <f>TEXT(AI168,"YYYY-MM")</f>
        <v>2028-07</v>
      </c>
      <c r="AM169" s="69" cm="1">
        <f t="array" ref="AM169">IF(AL169=AL168,0,SUMPRODUCT((AC168:AI168&gt;=$N$8)*(AC168:AI168 &lt;= $N$9)*(TEXT(AC168:AI168,"yyyy-mm")=AL169)*(AC169:AI169 = "●")))</f>
        <v>0</v>
      </c>
      <c r="AN169" s="69" cm="1">
        <f t="array" ref="AN169">IF(AL169=AL168,0,SUMPRODUCT((AC168:AI168&gt;=$N$8)*(AC168:AI168 &lt;= $N$9)*(TEXT(AC168:AI168,"yyyy-mm")=AL169)*(AC169:AI169 = "▲")))</f>
        <v>0</v>
      </c>
      <c r="AO169" s="69" cm="1">
        <f t="array" ref="AO169">IF(AL169=AL168,0,SUMPRODUCT((AC168:AI168&gt;=$N$8)*(AC168:AI168 &lt;= $N$9)*(TEXT(AC168:AI168,"yyyy-mm")=AL169)*(AC169:AI169 = "★")))</f>
        <v>0</v>
      </c>
      <c r="AP169" s="68"/>
      <c r="AQ169" s="19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3"/>
    </row>
    <row r="170" spans="10:55" s="8" customFormat="1" ht="20.25" customHeight="1" x14ac:dyDescent="0.45">
      <c r="J170" s="86"/>
      <c r="K170" s="135"/>
      <c r="L170" s="132">
        <v>122</v>
      </c>
      <c r="M170" s="141">
        <f>S168+1</f>
        <v>46797</v>
      </c>
      <c r="N170" s="141">
        <f t="shared" ref="N170:S170" si="656">M170+1</f>
        <v>46798</v>
      </c>
      <c r="O170" s="141">
        <f t="shared" si="656"/>
        <v>46799</v>
      </c>
      <c r="P170" s="141">
        <f t="shared" si="656"/>
        <v>46800</v>
      </c>
      <c r="Q170" s="141">
        <f t="shared" si="656"/>
        <v>46801</v>
      </c>
      <c r="R170" s="142">
        <f t="shared" si="656"/>
        <v>46802</v>
      </c>
      <c r="S170" s="143">
        <f t="shared" si="656"/>
        <v>46803</v>
      </c>
      <c r="T170" s="135">
        <f t="shared" ref="T170" si="657">COUNTIF(M171:S171,"★")</f>
        <v>0</v>
      </c>
      <c r="U170" s="135"/>
      <c r="V170" s="135" t="str">
        <f>TEXT(M170,"YYYY-MM")</f>
        <v>2028-02</v>
      </c>
      <c r="W170" s="140" cm="1">
        <f t="array" ref="W170">SUMPRODUCT((M170:S170&gt;=$N$8)*(M170:S170 &lt;= $N$9)*(TEXT(M170:S170,"yyyy-mm")=V170)*(M171:S171 = "●"))</f>
        <v>0</v>
      </c>
      <c r="X170" s="140" cm="1">
        <f t="array" ref="X170">SUMPRODUCT((R170:S170&gt;=$N$8)*(R170:S170 &lt;= $N$9)*(TEXT(R170:S170,"yyyy-mm")=V170)*(R171:S171 = "▲"))</f>
        <v>0</v>
      </c>
      <c r="Y170" s="140" cm="1">
        <f t="array" ref="Y170">SUMPRODUCT((M170:S170&gt;=$N$8)*(M170:S170 &lt;= $N$9)*(TEXT(M170:S170,"yyyy-mm")=V170)*(M171:S171 = "★"))</f>
        <v>0</v>
      </c>
      <c r="Z170" s="135"/>
      <c r="AA170" s="135"/>
      <c r="AB170" s="132">
        <v>143</v>
      </c>
      <c r="AC170" s="141">
        <f>AI168+1</f>
        <v>46944</v>
      </c>
      <c r="AD170" s="141">
        <f t="shared" ref="AD170:AI170" si="658">AC170+1</f>
        <v>46945</v>
      </c>
      <c r="AE170" s="141">
        <f t="shared" si="658"/>
        <v>46946</v>
      </c>
      <c r="AF170" s="141">
        <f t="shared" si="658"/>
        <v>46947</v>
      </c>
      <c r="AG170" s="141">
        <f t="shared" si="658"/>
        <v>46948</v>
      </c>
      <c r="AH170" s="142">
        <f t="shared" si="658"/>
        <v>46949</v>
      </c>
      <c r="AI170" s="143">
        <f t="shared" si="658"/>
        <v>46950</v>
      </c>
      <c r="AJ170" s="68">
        <f t="shared" ref="AJ170" si="659">COUNTIF(AC171:AI171,"★")</f>
        <v>0</v>
      </c>
      <c r="AK170" s="68"/>
      <c r="AL170" s="68" t="str">
        <f>TEXT(AC170,"YYYY-MM")</f>
        <v>2028-07</v>
      </c>
      <c r="AM170" s="69" cm="1">
        <f t="array" ref="AM170">SUMPRODUCT((AC170:AI170&gt;=$N$8)*(AC170:AI170 &lt;= $N$9)*(TEXT(AC170:AI170,"yyyy-mm")=AL170)*(AC171:AI171 = "●"))</f>
        <v>0</v>
      </c>
      <c r="AN170" s="69" cm="1">
        <f t="array" ref="AN170">SUMPRODUCT((AH170:AI170&gt;=$N$8)*(AH170:AI170 &lt;= $N$9)*(TEXT(AH170:AI170,"yyyy-mm")=AL170)*(AH171:AI171 = "▲"))</f>
        <v>0</v>
      </c>
      <c r="AO170" s="69" cm="1">
        <f t="array" ref="AO170">SUMPRODUCT((AC170:AI170&gt;=$N$8)*(AC170:AI170 &lt;= $N$9)*(TEXT(AC170:AI170,"yyyy-mm")=AL170)*(AC171:AI171 = "★"))</f>
        <v>0</v>
      </c>
      <c r="AP170" s="68"/>
      <c r="AQ170" s="19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3"/>
    </row>
    <row r="171" spans="10:55" s="8" customFormat="1" ht="20.25" customHeight="1" thickBot="1" x14ac:dyDescent="0.5">
      <c r="J171" s="86"/>
      <c r="K171" s="135" t="str">
        <f t="shared" ref="K171" si="660">IF(U171&gt;=0.285,"OK","NG")</f>
        <v>NG</v>
      </c>
      <c r="L171" s="136"/>
      <c r="M171" s="144"/>
      <c r="N171" s="144"/>
      <c r="O171" s="144"/>
      <c r="P171" s="144"/>
      <c r="Q171" s="144"/>
      <c r="R171" s="145"/>
      <c r="S171" s="146"/>
      <c r="T171" s="135">
        <f t="shared" ref="T171" si="661">COUNTIF(M171:S171,"●")</f>
        <v>0</v>
      </c>
      <c r="U171" s="147">
        <f t="shared" ref="U171" si="662">IF(COUNTA(M171:S171)=0,-1,IF(OR(COUNTIF(M171:S171,"▲")&gt;6,AND(M170&lt;$N$9,$N$9&lt;S170)),0.285,IF(T170+T171=0,0,T171/(T171+T170))))</f>
        <v>-1</v>
      </c>
      <c r="V171" s="135" t="str">
        <f>TEXT(S170,"YYYY-MM")</f>
        <v>2028-02</v>
      </c>
      <c r="W171" s="140" cm="1">
        <f t="array" ref="W171">IF(V171=V170,0,SUMPRODUCT((M170:S170&gt;=$N$8)*(M170:S170 &lt;= $N$9)*(TEXT(M170:S170,"yyyy-mm")=V171)*(M171:S171 = "●")))</f>
        <v>0</v>
      </c>
      <c r="X171" s="140" cm="1">
        <f t="array" ref="X171">IF(V171=V170,0,SUMPRODUCT((M170:S170&gt;=$N$8)*(M170:S170 &lt;= $N$9)*(TEXT(M170:S170,"yyyy-mm")=V171)*(M171:S171 = "▲")))</f>
        <v>0</v>
      </c>
      <c r="Y171" s="140" cm="1">
        <f t="array" ref="Y171">IF(V171=V170,0,SUMPRODUCT((M170:S170&gt;=$N$8)*(M170:S170 &lt;= $N$9)*(TEXT(M170:S170,"yyyy-mm")=V171)*(M171:S171 = "★")))</f>
        <v>0</v>
      </c>
      <c r="Z171" s="135"/>
      <c r="AA171" s="135" t="str">
        <f t="shared" ref="AA171" si="663">IF(AK171&gt;=0.285,"OK","NG")</f>
        <v>NG</v>
      </c>
      <c r="AB171" s="136"/>
      <c r="AC171" s="144"/>
      <c r="AD171" s="144"/>
      <c r="AE171" s="144"/>
      <c r="AF171" s="144"/>
      <c r="AG171" s="144"/>
      <c r="AH171" s="145"/>
      <c r="AI171" s="146"/>
      <c r="AJ171" s="68">
        <f t="shared" ref="AJ171" si="664">COUNTIF(AC171:AI171,"●")</f>
        <v>0</v>
      </c>
      <c r="AK171" s="70">
        <f t="shared" ref="AK171" si="665">IF(COUNTA(AC171:AI171)=0,-1,IF(OR(COUNTIF(AC171:AI171,"▲")&gt;6,AND(AC170&lt;$N$9,$N$9&lt;AI170)),0.285,IF(AJ170+AJ171=0,0,AJ171/(AJ171+AJ170))))</f>
        <v>-1</v>
      </c>
      <c r="AL171" s="68" t="str">
        <f>TEXT(AI170,"YYYY-MM")</f>
        <v>2028-07</v>
      </c>
      <c r="AM171" s="69" cm="1">
        <f t="array" ref="AM171">IF(AL171=AL170,0,SUMPRODUCT((AC170:AI170&gt;=$N$8)*(AC170:AI170 &lt;= $N$9)*(TEXT(AC170:AI170,"yyyy-mm")=AL171)*(AC171:AI171 = "●")))</f>
        <v>0</v>
      </c>
      <c r="AN171" s="69" cm="1">
        <f t="array" ref="AN171">IF(AL171=AL170,0,SUMPRODUCT((AC170:AI170&gt;=$N$8)*(AC170:AI170 &lt;= $N$9)*(TEXT(AC170:AI170,"yyyy-mm")=AL171)*(AC171:AI171 = "▲")))</f>
        <v>0</v>
      </c>
      <c r="AO171" s="69" cm="1">
        <f t="array" ref="AO171">IF(AL171=AL170,0,SUMPRODUCT((AC170:AI170&gt;=$N$8)*(AC170:AI170 &lt;= $N$9)*(TEXT(AC170:AI170,"yyyy-mm")=AL171)*(AC171:AI171 = "★")))</f>
        <v>0</v>
      </c>
      <c r="AP171" s="68"/>
      <c r="AQ171" s="19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3"/>
    </row>
    <row r="172" spans="10:55" s="8" customFormat="1" ht="20.25" customHeight="1" x14ac:dyDescent="0.45">
      <c r="J172" s="86"/>
      <c r="K172" s="135"/>
      <c r="L172" s="132">
        <v>123</v>
      </c>
      <c r="M172" s="141">
        <f>S170+1</f>
        <v>46804</v>
      </c>
      <c r="N172" s="141">
        <f t="shared" ref="N172:S172" si="666">M172+1</f>
        <v>46805</v>
      </c>
      <c r="O172" s="141">
        <f t="shared" si="666"/>
        <v>46806</v>
      </c>
      <c r="P172" s="141">
        <f t="shared" si="666"/>
        <v>46807</v>
      </c>
      <c r="Q172" s="141">
        <f t="shared" si="666"/>
        <v>46808</v>
      </c>
      <c r="R172" s="142">
        <f t="shared" si="666"/>
        <v>46809</v>
      </c>
      <c r="S172" s="143">
        <f t="shared" si="666"/>
        <v>46810</v>
      </c>
      <c r="T172" s="135">
        <f t="shared" ref="T172" si="667">COUNTIF(M173:S173,"★")</f>
        <v>0</v>
      </c>
      <c r="U172" s="135"/>
      <c r="V172" s="135" t="str">
        <f>TEXT(M172,"YYYY-MM")</f>
        <v>2028-02</v>
      </c>
      <c r="W172" s="140" cm="1">
        <f t="array" ref="W172">SUMPRODUCT((M172:S172&gt;=$N$8)*(M172:S172 &lt;= $N$9)*(TEXT(M172:S172,"yyyy-mm")=V172)*(M173:S173 = "●"))</f>
        <v>0</v>
      </c>
      <c r="X172" s="140" cm="1">
        <f t="array" ref="X172">SUMPRODUCT((R172:S172&gt;=$N$8)*(R172:S172 &lt;= $N$9)*(TEXT(R172:S172,"yyyy-mm")=V172)*(R173:S173 = "▲"))</f>
        <v>0</v>
      </c>
      <c r="Y172" s="140" cm="1">
        <f t="array" ref="Y172">SUMPRODUCT((M172:S172&gt;=$N$8)*(M172:S172 &lt;= $N$9)*(TEXT(M172:S172,"yyyy-mm")=V172)*(M173:S173 = "★"))</f>
        <v>0</v>
      </c>
      <c r="Z172" s="135"/>
      <c r="AA172" s="135"/>
      <c r="AB172" s="132">
        <v>144</v>
      </c>
      <c r="AC172" s="141">
        <f>AI170+1</f>
        <v>46951</v>
      </c>
      <c r="AD172" s="141">
        <f t="shared" ref="AD172:AI172" si="668">AC172+1</f>
        <v>46952</v>
      </c>
      <c r="AE172" s="141">
        <f t="shared" si="668"/>
        <v>46953</v>
      </c>
      <c r="AF172" s="141">
        <f t="shared" si="668"/>
        <v>46954</v>
      </c>
      <c r="AG172" s="141">
        <f t="shared" si="668"/>
        <v>46955</v>
      </c>
      <c r="AH172" s="142">
        <f t="shared" si="668"/>
        <v>46956</v>
      </c>
      <c r="AI172" s="143">
        <f t="shared" si="668"/>
        <v>46957</v>
      </c>
      <c r="AJ172" s="68">
        <f t="shared" ref="AJ172" si="669">COUNTIF(AC173:AI173,"★")</f>
        <v>0</v>
      </c>
      <c r="AK172" s="68"/>
      <c r="AL172" s="68" t="str">
        <f>TEXT(AC172,"YYYY-MM")</f>
        <v>2028-07</v>
      </c>
      <c r="AM172" s="69" cm="1">
        <f t="array" ref="AM172">SUMPRODUCT((AC172:AI172&gt;=$N$8)*(AC172:AI172 &lt;= $N$9)*(TEXT(AC172:AI172,"yyyy-mm")=AL172)*(AC173:AI173 = "●"))</f>
        <v>0</v>
      </c>
      <c r="AN172" s="69" cm="1">
        <f t="array" ref="AN172">SUMPRODUCT((AH172:AI172&gt;=$N$8)*(AH172:AI172 &lt;= $N$9)*(TEXT(AH172:AI172,"yyyy-mm")=AL172)*(AH173:AI173 = "▲"))</f>
        <v>0</v>
      </c>
      <c r="AO172" s="69" cm="1">
        <f t="array" ref="AO172">SUMPRODUCT((AC172:AI172&gt;=$N$8)*(AC172:AI172 &lt;= $N$9)*(TEXT(AC172:AI172,"yyyy-mm")=AL172)*(AC173:AI173 = "★"))</f>
        <v>0</v>
      </c>
      <c r="AP172" s="68"/>
      <c r="AQ172" s="19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3"/>
    </row>
    <row r="173" spans="10:55" s="8" customFormat="1" ht="20.25" customHeight="1" thickBot="1" x14ac:dyDescent="0.5">
      <c r="J173" s="86"/>
      <c r="K173" s="135" t="str">
        <f t="shared" ref="K173" si="670">IF(U173&gt;=0.285,"OK","NG")</f>
        <v>NG</v>
      </c>
      <c r="L173" s="136"/>
      <c r="M173" s="144"/>
      <c r="N173" s="144"/>
      <c r="O173" s="144"/>
      <c r="P173" s="144"/>
      <c r="Q173" s="144"/>
      <c r="R173" s="145"/>
      <c r="S173" s="146"/>
      <c r="T173" s="135">
        <f t="shared" ref="T173" si="671">COUNTIF(M173:S173,"●")</f>
        <v>0</v>
      </c>
      <c r="U173" s="147">
        <f t="shared" ref="U173" si="672">IF(COUNTA(M173:S173)=0,-1,IF(OR(COUNTIF(M173:S173,"▲")&gt;6,AND(M172&lt;$N$9,$N$9&lt;S172)),0.285,IF(T172+T173=0,0,T173/(T173+T172))))</f>
        <v>-1</v>
      </c>
      <c r="V173" s="135" t="str">
        <f>TEXT(S172,"YYYY-MM")</f>
        <v>2028-02</v>
      </c>
      <c r="W173" s="140" cm="1">
        <f t="array" ref="W173">IF(V173=V172,0,SUMPRODUCT((M172:S172&gt;=$N$8)*(M172:S172 &lt;= $N$9)*(TEXT(M172:S172,"yyyy-mm")=V173)*(M173:S173 = "●")))</f>
        <v>0</v>
      </c>
      <c r="X173" s="140" cm="1">
        <f t="array" ref="X173">IF(V173=V172,0,SUMPRODUCT((M172:S172&gt;=$N$8)*(M172:S172 &lt;= $N$9)*(TEXT(M172:S172,"yyyy-mm")=V173)*(M173:S173 = "▲")))</f>
        <v>0</v>
      </c>
      <c r="Y173" s="140" cm="1">
        <f t="array" ref="Y173">IF(V173=V172,0,SUMPRODUCT((M172:S172&gt;=$N$8)*(M172:S172 &lt;= $N$9)*(TEXT(M172:S172,"yyyy-mm")=V173)*(M173:S173 = "★")))</f>
        <v>0</v>
      </c>
      <c r="Z173" s="135"/>
      <c r="AA173" s="135" t="str">
        <f t="shared" ref="AA173" si="673">IF(AK173&gt;=0.285,"OK","NG")</f>
        <v>NG</v>
      </c>
      <c r="AB173" s="136"/>
      <c r="AC173" s="144"/>
      <c r="AD173" s="144"/>
      <c r="AE173" s="144"/>
      <c r="AF173" s="144"/>
      <c r="AG173" s="144"/>
      <c r="AH173" s="145"/>
      <c r="AI173" s="146"/>
      <c r="AJ173" s="68">
        <f t="shared" ref="AJ173" si="674">COUNTIF(AC173:AI173,"●")</f>
        <v>0</v>
      </c>
      <c r="AK173" s="70">
        <f t="shared" ref="AK173" si="675">IF(COUNTA(AC173:AI173)=0,-1,IF(OR(COUNTIF(AC173:AI173,"▲")&gt;6,AND(AC172&lt;$N$9,$N$9&lt;AI172)),0.285,IF(AJ172+AJ173=0,0,AJ173/(AJ173+AJ172))))</f>
        <v>-1</v>
      </c>
      <c r="AL173" s="68" t="str">
        <f>TEXT(AI172,"YYYY-MM")</f>
        <v>2028-07</v>
      </c>
      <c r="AM173" s="69" cm="1">
        <f t="array" ref="AM173">IF(AL173=AL172,0,SUMPRODUCT((AC172:AI172&gt;=$N$8)*(AC172:AI172 &lt;= $N$9)*(TEXT(AC172:AI172,"yyyy-mm")=AL173)*(AC173:AI173 = "●")))</f>
        <v>0</v>
      </c>
      <c r="AN173" s="69" cm="1">
        <f t="array" ref="AN173">IF(AL173=AL172,0,SUMPRODUCT((AC172:AI172&gt;=$N$8)*(AC172:AI172 &lt;= $N$9)*(TEXT(AC172:AI172,"yyyy-mm")=AL173)*(AC173:AI173 = "▲")))</f>
        <v>0</v>
      </c>
      <c r="AO173" s="69" cm="1">
        <f t="array" ref="AO173">IF(AL173=AL172,0,SUMPRODUCT((AC172:AI172&gt;=$N$8)*(AC172:AI172 &lt;= $N$9)*(TEXT(AC172:AI172,"yyyy-mm")=AL173)*(AC173:AI173 = "★")))</f>
        <v>0</v>
      </c>
      <c r="AP173" s="68"/>
      <c r="AQ173" s="19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3"/>
    </row>
    <row r="174" spans="10:55" s="8" customFormat="1" ht="20.25" customHeight="1" x14ac:dyDescent="0.45">
      <c r="J174" s="86"/>
      <c r="K174" s="135"/>
      <c r="L174" s="132">
        <v>124</v>
      </c>
      <c r="M174" s="141">
        <f>S172+1</f>
        <v>46811</v>
      </c>
      <c r="N174" s="141">
        <f t="shared" ref="N174:S174" si="676">M174+1</f>
        <v>46812</v>
      </c>
      <c r="O174" s="141">
        <f t="shared" si="676"/>
        <v>46813</v>
      </c>
      <c r="P174" s="141">
        <f t="shared" si="676"/>
        <v>46814</v>
      </c>
      <c r="Q174" s="141">
        <f t="shared" si="676"/>
        <v>46815</v>
      </c>
      <c r="R174" s="142">
        <f t="shared" si="676"/>
        <v>46816</v>
      </c>
      <c r="S174" s="143">
        <f t="shared" si="676"/>
        <v>46817</v>
      </c>
      <c r="T174" s="135">
        <f t="shared" ref="T174" si="677">COUNTIF(M175:S175,"★")</f>
        <v>0</v>
      </c>
      <c r="U174" s="135"/>
      <c r="V174" s="135" t="str">
        <f>TEXT(M174,"YYYY-MM")</f>
        <v>2028-02</v>
      </c>
      <c r="W174" s="140" cm="1">
        <f t="array" ref="W174">SUMPRODUCT((M174:S174&gt;=$N$8)*(M174:S174 &lt;= $N$9)*(TEXT(M174:S174,"yyyy-mm")=V174)*(M175:S175 = "●"))</f>
        <v>0</v>
      </c>
      <c r="X174" s="140" cm="1">
        <f t="array" ref="X174">SUMPRODUCT((R174:S174&gt;=$N$8)*(R174:S174 &lt;= $N$9)*(TEXT(R174:S174,"yyyy-mm")=V174)*(R175:S175 = "▲"))</f>
        <v>0</v>
      </c>
      <c r="Y174" s="140" cm="1">
        <f t="array" ref="Y174">SUMPRODUCT((M174:S174&gt;=$N$8)*(M174:S174 &lt;= $N$9)*(TEXT(M174:S174,"yyyy-mm")=V174)*(M175:S175 = "★"))</f>
        <v>0</v>
      </c>
      <c r="Z174" s="135"/>
      <c r="AA174" s="135"/>
      <c r="AB174" s="132">
        <v>145</v>
      </c>
      <c r="AC174" s="141">
        <f>AI172+1</f>
        <v>46958</v>
      </c>
      <c r="AD174" s="141">
        <f t="shared" ref="AD174:AI174" si="678">AC174+1</f>
        <v>46959</v>
      </c>
      <c r="AE174" s="141">
        <f t="shared" si="678"/>
        <v>46960</v>
      </c>
      <c r="AF174" s="141">
        <f t="shared" si="678"/>
        <v>46961</v>
      </c>
      <c r="AG174" s="141">
        <f t="shared" si="678"/>
        <v>46962</v>
      </c>
      <c r="AH174" s="142">
        <f t="shared" si="678"/>
        <v>46963</v>
      </c>
      <c r="AI174" s="143">
        <f t="shared" si="678"/>
        <v>46964</v>
      </c>
      <c r="AJ174" s="68">
        <f t="shared" ref="AJ174" si="679">COUNTIF(AC175:AI175,"★")</f>
        <v>0</v>
      </c>
      <c r="AK174" s="68"/>
      <c r="AL174" s="68" t="str">
        <f>TEXT(AC174,"YYYY-MM")</f>
        <v>2028-07</v>
      </c>
      <c r="AM174" s="69" cm="1">
        <f t="array" ref="AM174">SUMPRODUCT((AC174:AI174&gt;=$N$8)*(AC174:AI174 &lt;= $N$9)*(TEXT(AC174:AI174,"yyyy-mm")=AL174)*(AC175:AI175 = "●"))</f>
        <v>0</v>
      </c>
      <c r="AN174" s="69" cm="1">
        <f t="array" ref="AN174">SUMPRODUCT((AH174:AI174&gt;=$N$8)*(AH174:AI174 &lt;= $N$9)*(TEXT(AH174:AI174,"yyyy-mm")=AL174)*(AH175:AI175 = "▲"))</f>
        <v>0</v>
      </c>
      <c r="AO174" s="69" cm="1">
        <f t="array" ref="AO174">SUMPRODUCT((AC174:AI174&gt;=$N$8)*(AC174:AI174 &lt;= $N$9)*(TEXT(AC174:AI174,"yyyy-mm")=AL174)*(AC175:AI175 = "★"))</f>
        <v>0</v>
      </c>
      <c r="AP174" s="68"/>
      <c r="AQ174" s="19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3"/>
    </row>
    <row r="175" spans="10:55" s="8" customFormat="1" ht="20.25" customHeight="1" thickBot="1" x14ac:dyDescent="0.5">
      <c r="J175" s="86"/>
      <c r="K175" s="135" t="str">
        <f t="shared" ref="K175" si="680">IF(U175&gt;=0.285,"OK","NG")</f>
        <v>NG</v>
      </c>
      <c r="L175" s="136"/>
      <c r="M175" s="144"/>
      <c r="N175" s="144"/>
      <c r="O175" s="144"/>
      <c r="P175" s="144"/>
      <c r="Q175" s="144"/>
      <c r="R175" s="145"/>
      <c r="S175" s="146"/>
      <c r="T175" s="135">
        <f t="shared" ref="T175" si="681">COUNTIF(M175:S175,"●")</f>
        <v>0</v>
      </c>
      <c r="U175" s="147">
        <f t="shared" ref="U175" si="682">IF(COUNTA(M175:S175)=0,-1,IF(OR(COUNTIF(M175:S175,"▲")&gt;6,AND(M174&lt;$N$9,$N$9&lt;S174)),0.285,IF(T174+T175=0,0,T175/(T175+T174))))</f>
        <v>-1</v>
      </c>
      <c r="V175" s="135" t="str">
        <f>TEXT(S174,"YYYY-MM")</f>
        <v>2028-03</v>
      </c>
      <c r="W175" s="140" cm="1">
        <f t="array" ref="W175">IF(V175=V174,0,SUMPRODUCT((M174:S174&gt;=$N$8)*(M174:S174 &lt;= $N$9)*(TEXT(M174:S174,"yyyy-mm")=V175)*(M175:S175 = "●")))</f>
        <v>0</v>
      </c>
      <c r="X175" s="140" cm="1">
        <f t="array" ref="X175">IF(V175=V174,0,SUMPRODUCT((M174:S174&gt;=$N$8)*(M174:S174 &lt;= $N$9)*(TEXT(M174:S174,"yyyy-mm")=V175)*(M175:S175 = "▲")))</f>
        <v>0</v>
      </c>
      <c r="Y175" s="140" cm="1">
        <f t="array" ref="Y175">IF(V175=V174,0,SUMPRODUCT((M174:S174&gt;=$N$8)*(M174:S174 &lt;= $N$9)*(TEXT(M174:S174,"yyyy-mm")=V175)*(M175:S175 = "★")))</f>
        <v>0</v>
      </c>
      <c r="Z175" s="135"/>
      <c r="AA175" s="135" t="str">
        <f t="shared" ref="AA175" si="683">IF(AK175&gt;=0.285,"OK","NG")</f>
        <v>NG</v>
      </c>
      <c r="AB175" s="136"/>
      <c r="AC175" s="144"/>
      <c r="AD175" s="144"/>
      <c r="AE175" s="144"/>
      <c r="AF175" s="144"/>
      <c r="AG175" s="144"/>
      <c r="AH175" s="145"/>
      <c r="AI175" s="146"/>
      <c r="AJ175" s="68">
        <f t="shared" ref="AJ175" si="684">COUNTIF(AC175:AI175,"●")</f>
        <v>0</v>
      </c>
      <c r="AK175" s="70">
        <f t="shared" ref="AK175" si="685">IF(COUNTA(AC175:AI175)=0,-1,IF(OR(COUNTIF(AC175:AI175,"▲")&gt;6,AND(AC174&lt;$N$9,$N$9&lt;AI174)),0.285,IF(AJ174+AJ175=0,0,AJ175/(AJ175+AJ174))))</f>
        <v>-1</v>
      </c>
      <c r="AL175" s="68" t="str">
        <f>TEXT(AI174,"YYYY-MM")</f>
        <v>2028-07</v>
      </c>
      <c r="AM175" s="69" cm="1">
        <f t="array" ref="AM175">IF(AL175=AL174,0,SUMPRODUCT((AC174:AI174&gt;=$N$8)*(AC174:AI174 &lt;= $N$9)*(TEXT(AC174:AI174,"yyyy-mm")=AL175)*(AC175:AI175 = "●")))</f>
        <v>0</v>
      </c>
      <c r="AN175" s="69" cm="1">
        <f t="array" ref="AN175">IF(AL175=AL174,0,SUMPRODUCT((AC174:AI174&gt;=$N$8)*(AC174:AI174 &lt;= $N$9)*(TEXT(AC174:AI174,"yyyy-mm")=AL175)*(AC175:AI175 = "▲")))</f>
        <v>0</v>
      </c>
      <c r="AO175" s="69" cm="1">
        <f t="array" ref="AO175">IF(AL175=AL174,0,SUMPRODUCT((AC174:AI174&gt;=$N$8)*(AC174:AI174 &lt;= $N$9)*(TEXT(AC174:AI174,"yyyy-mm")=AL175)*(AC175:AI175 = "★")))</f>
        <v>0</v>
      </c>
      <c r="AP175" s="68"/>
      <c r="AQ175" s="19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3"/>
    </row>
    <row r="176" spans="10:55" s="8" customFormat="1" ht="20.25" customHeight="1" x14ac:dyDescent="0.45">
      <c r="J176" s="86"/>
      <c r="K176" s="135"/>
      <c r="L176" s="132">
        <v>125</v>
      </c>
      <c r="M176" s="141">
        <f>S174+1</f>
        <v>46818</v>
      </c>
      <c r="N176" s="141">
        <f t="shared" ref="N176:S176" si="686">M176+1</f>
        <v>46819</v>
      </c>
      <c r="O176" s="141">
        <f t="shared" si="686"/>
        <v>46820</v>
      </c>
      <c r="P176" s="141">
        <f t="shared" si="686"/>
        <v>46821</v>
      </c>
      <c r="Q176" s="141">
        <f t="shared" si="686"/>
        <v>46822</v>
      </c>
      <c r="R176" s="142">
        <f t="shared" si="686"/>
        <v>46823</v>
      </c>
      <c r="S176" s="143">
        <f t="shared" si="686"/>
        <v>46824</v>
      </c>
      <c r="T176" s="135">
        <f t="shared" ref="T176" si="687">COUNTIF(M177:S177,"★")</f>
        <v>0</v>
      </c>
      <c r="U176" s="135"/>
      <c r="V176" s="135" t="str">
        <f>TEXT(M176,"YYYY-MM")</f>
        <v>2028-03</v>
      </c>
      <c r="W176" s="140" cm="1">
        <f t="array" ref="W176">SUMPRODUCT((M176:S176&gt;=$N$8)*(M176:S176 &lt;= $N$9)*(TEXT(M176:S176,"yyyy-mm")=V176)*(M177:S177 = "●"))</f>
        <v>0</v>
      </c>
      <c r="X176" s="140" cm="1">
        <f t="array" ref="X176">SUMPRODUCT((R176:S176&gt;=$N$8)*(R176:S176 &lt;= $N$9)*(TEXT(R176:S176,"yyyy-mm")=V176)*(R177:S177 = "▲"))</f>
        <v>0</v>
      </c>
      <c r="Y176" s="140" cm="1">
        <f t="array" ref="Y176">SUMPRODUCT((M176:S176&gt;=$N$8)*(M176:S176 &lt;= $N$9)*(TEXT(M176:S176,"yyyy-mm")=V176)*(M177:S177 = "★"))</f>
        <v>0</v>
      </c>
      <c r="Z176" s="135"/>
      <c r="AA176" s="135"/>
      <c r="AB176" s="132">
        <v>146</v>
      </c>
      <c r="AC176" s="141">
        <f>AI174+1</f>
        <v>46965</v>
      </c>
      <c r="AD176" s="141">
        <f t="shared" ref="AD176:AI176" si="688">AC176+1</f>
        <v>46966</v>
      </c>
      <c r="AE176" s="141">
        <f t="shared" si="688"/>
        <v>46967</v>
      </c>
      <c r="AF176" s="141">
        <f t="shared" si="688"/>
        <v>46968</v>
      </c>
      <c r="AG176" s="141">
        <f t="shared" si="688"/>
        <v>46969</v>
      </c>
      <c r="AH176" s="142">
        <f t="shared" si="688"/>
        <v>46970</v>
      </c>
      <c r="AI176" s="143">
        <f t="shared" si="688"/>
        <v>46971</v>
      </c>
      <c r="AJ176" s="68">
        <f t="shared" ref="AJ176" si="689">COUNTIF(AC177:AI177,"★")</f>
        <v>0</v>
      </c>
      <c r="AK176" s="68"/>
      <c r="AL176" s="68" t="str">
        <f>TEXT(AC176,"YYYY-MM")</f>
        <v>2028-07</v>
      </c>
      <c r="AM176" s="69" cm="1">
        <f t="array" ref="AM176">SUMPRODUCT((AC176:AI176&gt;=$N$8)*(AC176:AI176 &lt;= $N$9)*(TEXT(AC176:AI176,"yyyy-mm")=AL176)*(AC177:AI177 = "●"))</f>
        <v>0</v>
      </c>
      <c r="AN176" s="69" cm="1">
        <f t="array" ref="AN176">SUMPRODUCT((AH176:AI176&gt;=$N$8)*(AH176:AI176 &lt;= $N$9)*(TEXT(AH176:AI176,"yyyy-mm")=AL176)*(AH177:AI177 = "▲"))</f>
        <v>0</v>
      </c>
      <c r="AO176" s="69" cm="1">
        <f t="array" ref="AO176">SUMPRODUCT((AC176:AI176&gt;=$N$8)*(AC176:AI176 &lt;= $N$9)*(TEXT(AC176:AI176,"yyyy-mm")=AL176)*(AC177:AI177 = "★"))</f>
        <v>0</v>
      </c>
      <c r="AP176" s="68"/>
      <c r="AQ176" s="19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3"/>
    </row>
    <row r="177" spans="9:55" s="8" customFormat="1" ht="20.25" customHeight="1" thickBot="1" x14ac:dyDescent="0.5">
      <c r="J177" s="86"/>
      <c r="K177" s="135" t="str">
        <f t="shared" ref="K177" si="690">IF(U177&gt;=0.285,"OK","NG")</f>
        <v>NG</v>
      </c>
      <c r="L177" s="136"/>
      <c r="M177" s="144"/>
      <c r="N177" s="144"/>
      <c r="O177" s="144"/>
      <c r="P177" s="144"/>
      <c r="Q177" s="144"/>
      <c r="R177" s="145"/>
      <c r="S177" s="146"/>
      <c r="T177" s="135">
        <f t="shared" ref="T177" si="691">COUNTIF(M177:S177,"●")</f>
        <v>0</v>
      </c>
      <c r="U177" s="147">
        <f t="shared" ref="U177" si="692">IF(COUNTA(M177:S177)=0,-1,IF(OR(COUNTIF(M177:S177,"▲")&gt;6,AND(M176&lt;$N$9,$N$9&lt;S176)),0.285,IF(T176+T177=0,0,T177/(T177+T176))))</f>
        <v>-1</v>
      </c>
      <c r="V177" s="135" t="str">
        <f>TEXT(S176,"YYYY-MM")</f>
        <v>2028-03</v>
      </c>
      <c r="W177" s="140" cm="1">
        <f t="array" ref="W177">IF(V177=V176,0,SUMPRODUCT((M176:S176&gt;=$N$8)*(M176:S176 &lt;= $N$9)*(TEXT(M176:S176,"yyyy-mm")=V177)*(M177:S177 = "●")))</f>
        <v>0</v>
      </c>
      <c r="X177" s="140" cm="1">
        <f t="array" ref="X177">IF(V177=V176,0,SUMPRODUCT((M176:S176&gt;=$N$8)*(M176:S176 &lt;= $N$9)*(TEXT(M176:S176,"yyyy-mm")=V177)*(M177:S177 = "▲")))</f>
        <v>0</v>
      </c>
      <c r="Y177" s="140" cm="1">
        <f t="array" ref="Y177">IF(V177=V176,0,SUMPRODUCT((M176:S176&gt;=$N$8)*(M176:S176 &lt;= $N$9)*(TEXT(M176:S176,"yyyy-mm")=V177)*(M177:S177 = "★")))</f>
        <v>0</v>
      </c>
      <c r="Z177" s="135"/>
      <c r="AA177" s="135" t="str">
        <f t="shared" ref="AA177" si="693">IF(AK177&gt;=0.285,"OK","NG")</f>
        <v>NG</v>
      </c>
      <c r="AB177" s="136"/>
      <c r="AC177" s="144"/>
      <c r="AD177" s="144"/>
      <c r="AE177" s="144"/>
      <c r="AF177" s="144"/>
      <c r="AG177" s="144"/>
      <c r="AH177" s="145"/>
      <c r="AI177" s="146"/>
      <c r="AJ177" s="68">
        <f t="shared" ref="AJ177" si="694">COUNTIF(AC177:AI177,"●")</f>
        <v>0</v>
      </c>
      <c r="AK177" s="70">
        <f t="shared" ref="AK177" si="695">IF(COUNTA(AC177:AI177)=0,-1,IF(OR(COUNTIF(AC177:AI177,"▲")&gt;6,AND(AC176&lt;$N$9,$N$9&lt;AI176)),0.285,IF(AJ176+AJ177=0,0,AJ177/(AJ177+AJ176))))</f>
        <v>-1</v>
      </c>
      <c r="AL177" s="68" t="str">
        <f>TEXT(AI176,"YYYY-MM")</f>
        <v>2028-08</v>
      </c>
      <c r="AM177" s="69" cm="1">
        <f t="array" ref="AM177">IF(AL177=AL176,0,SUMPRODUCT((AC176:AI176&gt;=$N$8)*(AC176:AI176 &lt;= $N$9)*(TEXT(AC176:AI176,"yyyy-mm")=AL177)*(AC177:AI177 = "●")))</f>
        <v>0</v>
      </c>
      <c r="AN177" s="69" cm="1">
        <f t="array" ref="AN177">IF(AL177=AL176,0,SUMPRODUCT((AC176:AI176&gt;=$N$8)*(AC176:AI176 &lt;= $N$9)*(TEXT(AC176:AI176,"yyyy-mm")=AL177)*(AC177:AI177 = "▲")))</f>
        <v>0</v>
      </c>
      <c r="AO177" s="69" cm="1">
        <f t="array" ref="AO177">IF(AL177=AL176,0,SUMPRODUCT((AC176:AI176&gt;=$N$8)*(AC176:AI176 &lt;= $N$9)*(TEXT(AC176:AI176,"yyyy-mm")=AL177)*(AC177:AI177 = "★")))</f>
        <v>0</v>
      </c>
      <c r="AP177" s="68"/>
      <c r="AQ177" s="19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3"/>
    </row>
    <row r="178" spans="9:55" s="8" customFormat="1" ht="20.25" customHeight="1" x14ac:dyDescent="0.45">
      <c r="J178" s="86"/>
      <c r="K178" s="135"/>
      <c r="L178" s="132">
        <v>126</v>
      </c>
      <c r="M178" s="141">
        <f>S176+1</f>
        <v>46825</v>
      </c>
      <c r="N178" s="141">
        <f t="shared" ref="N178:S178" si="696">M178+1</f>
        <v>46826</v>
      </c>
      <c r="O178" s="141">
        <f t="shared" si="696"/>
        <v>46827</v>
      </c>
      <c r="P178" s="141">
        <f t="shared" si="696"/>
        <v>46828</v>
      </c>
      <c r="Q178" s="141">
        <f t="shared" si="696"/>
        <v>46829</v>
      </c>
      <c r="R178" s="142">
        <f t="shared" si="696"/>
        <v>46830</v>
      </c>
      <c r="S178" s="143">
        <f t="shared" si="696"/>
        <v>46831</v>
      </c>
      <c r="T178" s="135">
        <f t="shared" ref="T178" si="697">COUNTIF(M179:S179,"★")</f>
        <v>0</v>
      </c>
      <c r="U178" s="135"/>
      <c r="V178" s="135" t="str">
        <f>TEXT(M178,"YYYY-MM")</f>
        <v>2028-03</v>
      </c>
      <c r="W178" s="140" cm="1">
        <f t="array" ref="W178">SUMPRODUCT((M178:S178&gt;=$N$8)*(M178:S178 &lt;= $N$9)*(TEXT(M178:S178,"yyyy-mm")=V178)*(M179:S179 = "●"))</f>
        <v>0</v>
      </c>
      <c r="X178" s="140" cm="1">
        <f t="array" ref="X178">SUMPRODUCT((R178:S178&gt;=$N$8)*(R178:S178 &lt;= $N$9)*(TEXT(R178:S178,"yyyy-mm")=V178)*(R179:S179 = "▲"))</f>
        <v>0</v>
      </c>
      <c r="Y178" s="140" cm="1">
        <f t="array" ref="Y178">SUMPRODUCT((M178:S178&gt;=$N$8)*(M178:S178 &lt;= $N$9)*(TEXT(M178:S178,"yyyy-mm")=V178)*(M179:S179 = "★"))</f>
        <v>0</v>
      </c>
      <c r="Z178" s="135"/>
      <c r="AA178" s="135"/>
      <c r="AB178" s="132">
        <v>147</v>
      </c>
      <c r="AC178" s="141">
        <f>AI176+1</f>
        <v>46972</v>
      </c>
      <c r="AD178" s="141">
        <f t="shared" ref="AD178:AI178" si="698">AC178+1</f>
        <v>46973</v>
      </c>
      <c r="AE178" s="141">
        <f t="shared" si="698"/>
        <v>46974</v>
      </c>
      <c r="AF178" s="141">
        <f t="shared" si="698"/>
        <v>46975</v>
      </c>
      <c r="AG178" s="141">
        <f t="shared" si="698"/>
        <v>46976</v>
      </c>
      <c r="AH178" s="142">
        <f t="shared" si="698"/>
        <v>46977</v>
      </c>
      <c r="AI178" s="143">
        <f t="shared" si="698"/>
        <v>46978</v>
      </c>
      <c r="AJ178" s="68">
        <f t="shared" ref="AJ178" si="699">COUNTIF(AC179:AI179,"★")</f>
        <v>0</v>
      </c>
      <c r="AK178" s="68"/>
      <c r="AL178" s="68" t="str">
        <f>TEXT(AC178,"YYYY-MM")</f>
        <v>2028-08</v>
      </c>
      <c r="AM178" s="69" cm="1">
        <f t="array" ref="AM178">SUMPRODUCT((AC178:AI178&gt;=$N$8)*(AC178:AI178 &lt;= $N$9)*(TEXT(AC178:AI178,"yyyy-mm")=AL178)*(AC179:AI179 = "●"))</f>
        <v>0</v>
      </c>
      <c r="AN178" s="69" cm="1">
        <f t="array" ref="AN178">SUMPRODUCT((AH178:AI178&gt;=$N$8)*(AH178:AI178 &lt;= $N$9)*(TEXT(AH178:AI178,"yyyy-mm")=AL178)*(AH179:AI179 = "▲"))</f>
        <v>0</v>
      </c>
      <c r="AO178" s="69" cm="1">
        <f t="array" ref="AO178">SUMPRODUCT((AC178:AI178&gt;=$N$8)*(AC178:AI178 &lt;= $N$9)*(TEXT(AC178:AI178,"yyyy-mm")=AL178)*(AC179:AI179 = "★"))</f>
        <v>0</v>
      </c>
      <c r="AP178" s="68"/>
      <c r="AQ178" s="19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3"/>
    </row>
    <row r="179" spans="9:55" s="8" customFormat="1" ht="20.25" customHeight="1" thickBot="1" x14ac:dyDescent="0.5">
      <c r="J179" s="86"/>
      <c r="K179" s="135" t="str">
        <f t="shared" ref="K179" si="700">IF(U179&gt;=0.285,"OK","NG")</f>
        <v>NG</v>
      </c>
      <c r="L179" s="136"/>
      <c r="M179" s="144"/>
      <c r="N179" s="144"/>
      <c r="O179" s="144"/>
      <c r="P179" s="144"/>
      <c r="Q179" s="144"/>
      <c r="R179" s="145"/>
      <c r="S179" s="146"/>
      <c r="T179" s="135">
        <f t="shared" ref="T179" si="701">COUNTIF(M179:S179,"●")</f>
        <v>0</v>
      </c>
      <c r="U179" s="147">
        <f t="shared" ref="U179" si="702">IF(COUNTA(M179:S179)=0,-1,IF(OR(COUNTIF(M179:S179,"▲")&gt;6,AND(M178&lt;$N$9,$N$9&lt;S178)),0.285,IF(T178+T179=0,0,T179/(T179+T178))))</f>
        <v>-1</v>
      </c>
      <c r="V179" s="135" t="str">
        <f>TEXT(S178,"YYYY-MM")</f>
        <v>2028-03</v>
      </c>
      <c r="W179" s="140" cm="1">
        <f t="array" ref="W179">IF(V179=V178,0,SUMPRODUCT((M178:S178&gt;=$N$8)*(M178:S178 &lt;= $N$9)*(TEXT(M178:S178,"yyyy-mm")=V179)*(M179:S179 = "●")))</f>
        <v>0</v>
      </c>
      <c r="X179" s="140" cm="1">
        <f t="array" ref="X179">IF(V179=V178,0,SUMPRODUCT((M178:S178&gt;=$N$8)*(M178:S178 &lt;= $N$9)*(TEXT(M178:S178,"yyyy-mm")=V179)*(M179:S179 = "▲")))</f>
        <v>0</v>
      </c>
      <c r="Y179" s="140" cm="1">
        <f t="array" ref="Y179">IF(V179=V178,0,SUMPRODUCT((M178:S178&gt;=$N$8)*(M178:S178 &lt;= $N$9)*(TEXT(M178:S178,"yyyy-mm")=V179)*(M179:S179 = "★")))</f>
        <v>0</v>
      </c>
      <c r="Z179" s="135"/>
      <c r="AA179" s="135" t="str">
        <f t="shared" ref="AA179" si="703">IF(AK179&gt;=0.285,"OK","NG")</f>
        <v>NG</v>
      </c>
      <c r="AB179" s="136"/>
      <c r="AC179" s="144"/>
      <c r="AD179" s="144"/>
      <c r="AE179" s="144"/>
      <c r="AF179" s="144"/>
      <c r="AG179" s="144"/>
      <c r="AH179" s="145"/>
      <c r="AI179" s="146"/>
      <c r="AJ179" s="68">
        <f t="shared" ref="AJ179" si="704">COUNTIF(AC179:AI179,"●")</f>
        <v>0</v>
      </c>
      <c r="AK179" s="70">
        <f t="shared" ref="AK179" si="705">IF(COUNTA(AC179:AI179)=0,-1,IF(OR(COUNTIF(AC179:AI179,"▲")&gt;6,AND(AC178&lt;$N$9,$N$9&lt;AI178)),0.285,IF(AJ178+AJ179=0,0,AJ179/(AJ179+AJ178))))</f>
        <v>-1</v>
      </c>
      <c r="AL179" s="68" t="str">
        <f>TEXT(AI178,"YYYY-MM")</f>
        <v>2028-08</v>
      </c>
      <c r="AM179" s="69" cm="1">
        <f t="array" ref="AM179">IF(AL179=AL178,0,SUMPRODUCT((AC178:AI178&gt;=$N$8)*(AC178:AI178 &lt;= $N$9)*(TEXT(AC178:AI178,"yyyy-mm")=AL179)*(AC179:AI179 = "●")))</f>
        <v>0</v>
      </c>
      <c r="AN179" s="69" cm="1">
        <f t="array" ref="AN179">IF(AL179=AL178,0,SUMPRODUCT((AC178:AI178&gt;=$N$8)*(AC178:AI178 &lt;= $N$9)*(TEXT(AC178:AI178,"yyyy-mm")=AL179)*(AC179:AI179 = "▲")))</f>
        <v>0</v>
      </c>
      <c r="AO179" s="69" cm="1">
        <f t="array" ref="AO179">IF(AL179=AL178,0,SUMPRODUCT((AC178:AI178&gt;=$N$8)*(AC178:AI178 &lt;= $N$9)*(TEXT(AC178:AI178,"yyyy-mm")=AL179)*(AC179:AI179 = "★")))</f>
        <v>0</v>
      </c>
      <c r="AP179" s="68"/>
      <c r="AQ179" s="19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3"/>
    </row>
    <row r="180" spans="9:55" s="8" customFormat="1" ht="20.25" customHeight="1" x14ac:dyDescent="0.45">
      <c r="J180" s="86"/>
      <c r="K180" s="135"/>
      <c r="L180" s="132">
        <v>127</v>
      </c>
      <c r="M180" s="141">
        <f>S178+1</f>
        <v>46832</v>
      </c>
      <c r="N180" s="141">
        <f t="shared" ref="N180:S180" si="706">M180+1</f>
        <v>46833</v>
      </c>
      <c r="O180" s="141">
        <f t="shared" si="706"/>
        <v>46834</v>
      </c>
      <c r="P180" s="141">
        <f t="shared" si="706"/>
        <v>46835</v>
      </c>
      <c r="Q180" s="141">
        <f t="shared" si="706"/>
        <v>46836</v>
      </c>
      <c r="R180" s="142">
        <f t="shared" si="706"/>
        <v>46837</v>
      </c>
      <c r="S180" s="143">
        <f t="shared" si="706"/>
        <v>46838</v>
      </c>
      <c r="T180" s="135">
        <f t="shared" ref="T180" si="707">COUNTIF(M181:S181,"★")</f>
        <v>0</v>
      </c>
      <c r="U180" s="135"/>
      <c r="V180" s="135" t="str">
        <f>TEXT(M180,"YYYY-MM")</f>
        <v>2028-03</v>
      </c>
      <c r="W180" s="140" cm="1">
        <f t="array" ref="W180">SUMPRODUCT((M180:S180&gt;=$N$8)*(M180:S180 &lt;= $N$9)*(TEXT(M180:S180,"yyyy-mm")=V180)*(M181:S181 = "●"))</f>
        <v>0</v>
      </c>
      <c r="X180" s="140" cm="1">
        <f t="array" ref="X180">SUMPRODUCT((R180:S180&gt;=$N$8)*(R180:S180 &lt;= $N$9)*(TEXT(R180:S180,"yyyy-mm")=V180)*(R181:S181 = "▲"))</f>
        <v>0</v>
      </c>
      <c r="Y180" s="140" cm="1">
        <f t="array" ref="Y180">SUMPRODUCT((M180:S180&gt;=$N$8)*(M180:S180 &lt;= $N$9)*(TEXT(M180:S180,"yyyy-mm")=V180)*(M181:S181 = "★"))</f>
        <v>0</v>
      </c>
      <c r="Z180" s="135"/>
      <c r="AA180" s="135"/>
      <c r="AB180" s="132">
        <v>148</v>
      </c>
      <c r="AC180" s="141">
        <f>AI178+1</f>
        <v>46979</v>
      </c>
      <c r="AD180" s="141">
        <f t="shared" ref="AD180:AI180" si="708">AC180+1</f>
        <v>46980</v>
      </c>
      <c r="AE180" s="141">
        <f t="shared" si="708"/>
        <v>46981</v>
      </c>
      <c r="AF180" s="141">
        <f t="shared" si="708"/>
        <v>46982</v>
      </c>
      <c r="AG180" s="141">
        <f t="shared" si="708"/>
        <v>46983</v>
      </c>
      <c r="AH180" s="142">
        <f t="shared" si="708"/>
        <v>46984</v>
      </c>
      <c r="AI180" s="143">
        <f t="shared" si="708"/>
        <v>46985</v>
      </c>
      <c r="AJ180" s="68">
        <f t="shared" ref="AJ180" si="709">COUNTIF(AC181:AI181,"★")</f>
        <v>0</v>
      </c>
      <c r="AK180" s="68"/>
      <c r="AL180" s="68" t="str">
        <f>TEXT(AC180,"YYYY-MM")</f>
        <v>2028-08</v>
      </c>
      <c r="AM180" s="69" cm="1">
        <f t="array" ref="AM180">SUMPRODUCT((AC180:AI180&gt;=$N$8)*(AC180:AI180 &lt;= $N$9)*(TEXT(AC180:AI180,"yyyy-mm")=AL180)*(AC181:AI181 = "●"))</f>
        <v>0</v>
      </c>
      <c r="AN180" s="69" cm="1">
        <f t="array" ref="AN180">SUMPRODUCT((AH180:AI180&gt;=$N$8)*(AH180:AI180 &lt;= $N$9)*(TEXT(AH180:AI180,"yyyy-mm")=AL180)*(AH181:AI181 = "▲"))</f>
        <v>0</v>
      </c>
      <c r="AO180" s="69" cm="1">
        <f t="array" ref="AO180">SUMPRODUCT((AC180:AI180&gt;=$N$8)*(AC180:AI180 &lt;= $N$9)*(TEXT(AC180:AI180,"yyyy-mm")=AL180)*(AC181:AI181 = "★"))</f>
        <v>0</v>
      </c>
      <c r="AP180" s="68"/>
      <c r="AQ180" s="19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3"/>
    </row>
    <row r="181" spans="9:55" s="8" customFormat="1" ht="20.25" customHeight="1" thickBot="1" x14ac:dyDescent="0.5">
      <c r="J181" s="86"/>
      <c r="K181" s="135" t="str">
        <f t="shared" ref="K181" si="710">IF(U181&gt;=0.285,"OK","NG")</f>
        <v>NG</v>
      </c>
      <c r="L181" s="136"/>
      <c r="M181" s="144"/>
      <c r="N181" s="144"/>
      <c r="O181" s="144"/>
      <c r="P181" s="144"/>
      <c r="Q181" s="144"/>
      <c r="R181" s="145"/>
      <c r="S181" s="146"/>
      <c r="T181" s="135">
        <f t="shared" ref="T181" si="711">COUNTIF(M181:S181,"●")</f>
        <v>0</v>
      </c>
      <c r="U181" s="147">
        <f t="shared" ref="U181" si="712">IF(COUNTA(M181:S181)=0,-1,IF(OR(COUNTIF(M181:S181,"▲")&gt;6,AND(M180&lt;$N$9,$N$9&lt;S180)),0.285,IF(T180+T181=0,0,T181/(T181+T180))))</f>
        <v>-1</v>
      </c>
      <c r="V181" s="135" t="str">
        <f>TEXT(S180,"YYYY-MM")</f>
        <v>2028-03</v>
      </c>
      <c r="W181" s="140" cm="1">
        <f t="array" ref="W181">IF(V181=V180,0,SUMPRODUCT((M180:S180&gt;=$N$8)*(M180:S180 &lt;= $N$9)*(TEXT(M180:S180,"yyyy-mm")=V181)*(M181:S181 = "●")))</f>
        <v>0</v>
      </c>
      <c r="X181" s="140" cm="1">
        <f t="array" ref="X181">IF(V181=V180,0,SUMPRODUCT((M180:S180&gt;=$N$8)*(M180:S180 &lt;= $N$9)*(TEXT(M180:S180,"yyyy-mm")=V181)*(M181:S181 = "▲")))</f>
        <v>0</v>
      </c>
      <c r="Y181" s="140" cm="1">
        <f t="array" ref="Y181">IF(V181=V180,0,SUMPRODUCT((M180:S180&gt;=$N$8)*(M180:S180 &lt;= $N$9)*(TEXT(M180:S180,"yyyy-mm")=V181)*(M181:S181 = "★")))</f>
        <v>0</v>
      </c>
      <c r="Z181" s="135"/>
      <c r="AA181" s="135" t="str">
        <f t="shared" ref="AA181" si="713">IF(AK181&gt;=0.285,"OK","NG")</f>
        <v>NG</v>
      </c>
      <c r="AB181" s="136"/>
      <c r="AC181" s="144"/>
      <c r="AD181" s="144"/>
      <c r="AE181" s="144"/>
      <c r="AF181" s="144"/>
      <c r="AG181" s="144"/>
      <c r="AH181" s="145"/>
      <c r="AI181" s="146"/>
      <c r="AJ181" s="68">
        <f t="shared" ref="AJ181" si="714">COUNTIF(AC181:AI181,"●")</f>
        <v>0</v>
      </c>
      <c r="AK181" s="70">
        <f t="shared" ref="AK181" si="715">IF(COUNTA(AC181:AI181)=0,-1,IF(OR(COUNTIF(AC181:AI181,"▲")&gt;6,AND(AC180&lt;$N$9,$N$9&lt;AI180)),0.285,IF(AJ180+AJ181=0,0,AJ181/(AJ181+AJ180))))</f>
        <v>-1</v>
      </c>
      <c r="AL181" s="68" t="str">
        <f>TEXT(AI180,"YYYY-MM")</f>
        <v>2028-08</v>
      </c>
      <c r="AM181" s="69" cm="1">
        <f t="array" ref="AM181">IF(AL181=AL180,0,SUMPRODUCT((AC180:AI180&gt;=$N$8)*(AC180:AI180 &lt;= $N$9)*(TEXT(AC180:AI180,"yyyy-mm")=AL181)*(AC181:AI181 = "●")))</f>
        <v>0</v>
      </c>
      <c r="AN181" s="69" cm="1">
        <f t="array" ref="AN181">IF(AL181=AL180,0,SUMPRODUCT((AC180:AI180&gt;=$N$8)*(AC180:AI180 &lt;= $N$9)*(TEXT(AC180:AI180,"yyyy-mm")=AL181)*(AC181:AI181 = "▲")))</f>
        <v>0</v>
      </c>
      <c r="AO181" s="69" cm="1">
        <f t="array" ref="AO181">IF(AL181=AL180,0,SUMPRODUCT((AC180:AI180&gt;=$N$8)*(AC180:AI180 &lt;= $N$9)*(TEXT(AC180:AI180,"yyyy-mm")=AL181)*(AC181:AI181 = "★")))</f>
        <v>0</v>
      </c>
      <c r="AP181" s="68"/>
      <c r="AQ181" s="19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3"/>
    </row>
    <row r="182" spans="9:55" s="8" customFormat="1" ht="20.25" customHeight="1" x14ac:dyDescent="0.45">
      <c r="I182" s="4"/>
      <c r="J182" s="86"/>
      <c r="K182" s="135"/>
      <c r="L182" s="132">
        <v>128</v>
      </c>
      <c r="M182" s="141">
        <f>S180+1</f>
        <v>46839</v>
      </c>
      <c r="N182" s="141">
        <f t="shared" ref="N182:S182" si="716">M182+1</f>
        <v>46840</v>
      </c>
      <c r="O182" s="141">
        <f t="shared" si="716"/>
        <v>46841</v>
      </c>
      <c r="P182" s="141">
        <f t="shared" si="716"/>
        <v>46842</v>
      </c>
      <c r="Q182" s="141">
        <f t="shared" si="716"/>
        <v>46843</v>
      </c>
      <c r="R182" s="142">
        <f t="shared" si="716"/>
        <v>46844</v>
      </c>
      <c r="S182" s="143">
        <f t="shared" si="716"/>
        <v>46845</v>
      </c>
      <c r="T182" s="135">
        <f t="shared" ref="T182" si="717">COUNTIF(M183:S183,"★")</f>
        <v>0</v>
      </c>
      <c r="U182" s="135"/>
      <c r="V182" s="135" t="str">
        <f>TEXT(M182,"YYYY-MM")</f>
        <v>2028-03</v>
      </c>
      <c r="W182" s="140" cm="1">
        <f t="array" ref="W182">SUMPRODUCT((M182:S182&gt;=$N$8)*(M182:S182 &lt;= $N$9)*(TEXT(M182:S182,"yyyy-mm")=V182)*(M183:S183 = "●"))</f>
        <v>0</v>
      </c>
      <c r="X182" s="140" cm="1">
        <f t="array" ref="X182">SUMPRODUCT((R182:S182&gt;=$N$8)*(R182:S182 &lt;= $N$9)*(TEXT(R182:S182,"yyyy-mm")=V182)*(R183:S183 = "▲"))</f>
        <v>0</v>
      </c>
      <c r="Y182" s="140" cm="1">
        <f t="array" ref="Y182">SUMPRODUCT((M182:S182&gt;=$N$8)*(M182:S182 &lt;= $N$9)*(TEXT(M182:S182,"yyyy-mm")=V182)*(M183:S183 = "★"))</f>
        <v>0</v>
      </c>
      <c r="Z182" s="135"/>
      <c r="AA182" s="135"/>
      <c r="AB182" s="132">
        <v>149</v>
      </c>
      <c r="AC182" s="141">
        <f>AI180+1</f>
        <v>46986</v>
      </c>
      <c r="AD182" s="141">
        <f t="shared" ref="AD182:AI182" si="718">AC182+1</f>
        <v>46987</v>
      </c>
      <c r="AE182" s="141">
        <f t="shared" si="718"/>
        <v>46988</v>
      </c>
      <c r="AF182" s="141">
        <f t="shared" si="718"/>
        <v>46989</v>
      </c>
      <c r="AG182" s="141">
        <f t="shared" si="718"/>
        <v>46990</v>
      </c>
      <c r="AH182" s="142">
        <f t="shared" si="718"/>
        <v>46991</v>
      </c>
      <c r="AI182" s="143">
        <f t="shared" si="718"/>
        <v>46992</v>
      </c>
      <c r="AJ182" s="68">
        <f t="shared" ref="AJ182" si="719">COUNTIF(AC183:AI183,"★")</f>
        <v>0</v>
      </c>
      <c r="AK182" s="68"/>
      <c r="AL182" s="68" t="str">
        <f>TEXT(AC182,"YYYY-MM")</f>
        <v>2028-08</v>
      </c>
      <c r="AM182" s="69" cm="1">
        <f t="array" ref="AM182">SUMPRODUCT((AC182:AI182&gt;=$N$8)*(AC182:AI182 &lt;= $N$9)*(TEXT(AC182:AI182,"yyyy-mm")=AL182)*(AC183:AI183 = "●"))</f>
        <v>0</v>
      </c>
      <c r="AN182" s="69" cm="1">
        <f t="array" ref="AN182">SUMPRODUCT((AH182:AI182&gt;=$N$8)*(AH182:AI182 &lt;= $N$9)*(TEXT(AH182:AI182,"yyyy-mm")=AL182)*(AH183:AI183 = "▲"))</f>
        <v>0</v>
      </c>
      <c r="AO182" s="69" cm="1">
        <f t="array" ref="AO182">SUMPRODUCT((AC182:AI182&gt;=$N$8)*(AC182:AI182 &lt;= $N$9)*(TEXT(AC182:AI182,"yyyy-mm")=AL182)*(AC183:AI183 = "★"))</f>
        <v>0</v>
      </c>
      <c r="AP182" s="68"/>
      <c r="AQ182" s="19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3"/>
    </row>
    <row r="183" spans="9:55" s="8" customFormat="1" ht="20.25" customHeight="1" thickBot="1" x14ac:dyDescent="0.5">
      <c r="I183" s="4"/>
      <c r="J183" s="86"/>
      <c r="K183" s="135" t="str">
        <f t="shared" ref="K183" si="720">IF(U183&gt;=0.285,"OK","NG")</f>
        <v>NG</v>
      </c>
      <c r="L183" s="136"/>
      <c r="M183" s="144"/>
      <c r="N183" s="144"/>
      <c r="O183" s="144"/>
      <c r="P183" s="144"/>
      <c r="Q183" s="144"/>
      <c r="R183" s="145"/>
      <c r="S183" s="146"/>
      <c r="T183" s="135">
        <f t="shared" ref="T183" si="721">COUNTIF(M183:S183,"●")</f>
        <v>0</v>
      </c>
      <c r="U183" s="147">
        <f t="shared" ref="U183" si="722">IF(COUNTA(M183:S183)=0,-1,IF(OR(COUNTIF(M183:S183,"▲")&gt;6,AND(M182&lt;$N$9,$N$9&lt;S182)),0.285,IF(T182+T183=0,0,T183/(T183+T182))))</f>
        <v>-1</v>
      </c>
      <c r="V183" s="135" t="str">
        <f>TEXT(S182,"YYYY-MM")</f>
        <v>2028-04</v>
      </c>
      <c r="W183" s="140" cm="1">
        <f t="array" ref="W183">IF(V183=V182,0,SUMPRODUCT((M182:S182&gt;=$N$8)*(M182:S182 &lt;= $N$9)*(TEXT(M182:S182,"yyyy-mm")=V183)*(M183:S183 = "●")))</f>
        <v>0</v>
      </c>
      <c r="X183" s="140" cm="1">
        <f t="array" ref="X183">IF(V183=V182,0,SUMPRODUCT((M182:S182&gt;=$N$8)*(M182:S182 &lt;= $N$9)*(TEXT(M182:S182,"yyyy-mm")=V183)*(M183:S183 = "▲")))</f>
        <v>0</v>
      </c>
      <c r="Y183" s="140" cm="1">
        <f t="array" ref="Y183">IF(V183=V182,0,SUMPRODUCT((M182:S182&gt;=$N$8)*(M182:S182 &lt;= $N$9)*(TEXT(M182:S182,"yyyy-mm")=V183)*(M183:S183 = "★")))</f>
        <v>0</v>
      </c>
      <c r="Z183" s="135"/>
      <c r="AA183" s="135" t="str">
        <f t="shared" ref="AA183" si="723">IF(AK183&gt;=0.285,"OK","NG")</f>
        <v>NG</v>
      </c>
      <c r="AB183" s="136"/>
      <c r="AC183" s="144"/>
      <c r="AD183" s="144"/>
      <c r="AE183" s="144"/>
      <c r="AF183" s="144"/>
      <c r="AG183" s="144"/>
      <c r="AH183" s="145"/>
      <c r="AI183" s="146"/>
      <c r="AJ183" s="68">
        <f t="shared" ref="AJ183" si="724">COUNTIF(AC183:AI183,"●")</f>
        <v>0</v>
      </c>
      <c r="AK183" s="70">
        <f t="shared" ref="AK183" si="725">IF(COUNTA(AC183:AI183)=0,-1,IF(OR(COUNTIF(AC183:AI183,"▲")&gt;6,AND(AC182&lt;$N$9,$N$9&lt;AI182)),0.285,IF(AJ182+AJ183=0,0,AJ183/(AJ183+AJ182))))</f>
        <v>-1</v>
      </c>
      <c r="AL183" s="68" t="str">
        <f>TEXT(AI182,"YYYY-MM")</f>
        <v>2028-08</v>
      </c>
      <c r="AM183" s="69" cm="1">
        <f t="array" ref="AM183">IF(AL183=AL182,0,SUMPRODUCT((AC182:AI182&gt;=$N$8)*(AC182:AI182 &lt;= $N$9)*(TEXT(AC182:AI182,"yyyy-mm")=AL183)*(AC183:AI183 = "●")))</f>
        <v>0</v>
      </c>
      <c r="AN183" s="69" cm="1">
        <f t="array" ref="AN183">IF(AL183=AL182,0,SUMPRODUCT((AC182:AI182&gt;=$N$8)*(AC182:AI182 &lt;= $N$9)*(TEXT(AC182:AI182,"yyyy-mm")=AL183)*(AC183:AI183 = "▲")))</f>
        <v>0</v>
      </c>
      <c r="AO183" s="69" cm="1">
        <f t="array" ref="AO183">IF(AL183=AL182,0,SUMPRODUCT((AC182:AI182&gt;=$N$8)*(AC182:AI182 &lt;= $N$9)*(TEXT(AC182:AI182,"yyyy-mm")=AL183)*(AC183:AI183 = "★")))</f>
        <v>0</v>
      </c>
      <c r="AP183" s="68"/>
      <c r="AQ183" s="19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3"/>
    </row>
    <row r="184" spans="9:55" s="8" customFormat="1" ht="20.25" customHeight="1" x14ac:dyDescent="0.45">
      <c r="I184" s="4"/>
      <c r="J184" s="86"/>
      <c r="K184" s="135"/>
      <c r="L184" s="132">
        <v>129</v>
      </c>
      <c r="M184" s="141">
        <f>S182+1</f>
        <v>46846</v>
      </c>
      <c r="N184" s="141">
        <f t="shared" ref="N184:S184" si="726">M184+1</f>
        <v>46847</v>
      </c>
      <c r="O184" s="141">
        <f t="shared" si="726"/>
        <v>46848</v>
      </c>
      <c r="P184" s="141">
        <f t="shared" si="726"/>
        <v>46849</v>
      </c>
      <c r="Q184" s="141">
        <f t="shared" si="726"/>
        <v>46850</v>
      </c>
      <c r="R184" s="142">
        <f t="shared" si="726"/>
        <v>46851</v>
      </c>
      <c r="S184" s="143">
        <f t="shared" si="726"/>
        <v>46852</v>
      </c>
      <c r="T184" s="135">
        <f t="shared" ref="T184" si="727">COUNTIF(M185:S185,"★")</f>
        <v>0</v>
      </c>
      <c r="U184" s="135"/>
      <c r="V184" s="135" t="str">
        <f>TEXT(M184,"YYYY-MM")</f>
        <v>2028-04</v>
      </c>
      <c r="W184" s="140" cm="1">
        <f t="array" ref="W184">SUMPRODUCT((M184:S184&gt;=$N$8)*(M184:S184 &lt;= $N$9)*(TEXT(M184:S184,"yyyy-mm")=V184)*(M185:S185 = "●"))</f>
        <v>0</v>
      </c>
      <c r="X184" s="140" cm="1">
        <f t="array" ref="X184">SUMPRODUCT((R184:S184&gt;=$N$8)*(R184:S184 &lt;= $N$9)*(TEXT(R184:S184,"yyyy-mm")=V184)*(R185:S185 = "▲"))</f>
        <v>0</v>
      </c>
      <c r="Y184" s="140" cm="1">
        <f t="array" ref="Y184">SUMPRODUCT((M184:S184&gt;=$N$8)*(M184:S184 &lt;= $N$9)*(TEXT(M184:S184,"yyyy-mm")=V184)*(M185:S185 = "★"))</f>
        <v>0</v>
      </c>
      <c r="Z184" s="135"/>
      <c r="AA184" s="135"/>
      <c r="AB184" s="132">
        <v>150</v>
      </c>
      <c r="AC184" s="141">
        <f>AI182+1</f>
        <v>46993</v>
      </c>
      <c r="AD184" s="141">
        <f t="shared" ref="AD184:AI184" si="728">AC184+1</f>
        <v>46994</v>
      </c>
      <c r="AE184" s="141">
        <f t="shared" si="728"/>
        <v>46995</v>
      </c>
      <c r="AF184" s="141">
        <f t="shared" si="728"/>
        <v>46996</v>
      </c>
      <c r="AG184" s="141">
        <f t="shared" si="728"/>
        <v>46997</v>
      </c>
      <c r="AH184" s="142">
        <f t="shared" si="728"/>
        <v>46998</v>
      </c>
      <c r="AI184" s="143">
        <f t="shared" si="728"/>
        <v>46999</v>
      </c>
      <c r="AJ184" s="68">
        <f t="shared" ref="AJ184" si="729">COUNTIF(AC185:AI185,"★")</f>
        <v>0</v>
      </c>
      <c r="AK184" s="68"/>
      <c r="AL184" s="68" t="str">
        <f>TEXT(AC184,"YYYY-MM")</f>
        <v>2028-08</v>
      </c>
      <c r="AM184" s="69" cm="1">
        <f t="array" ref="AM184">SUMPRODUCT((AC184:AI184&gt;=$N$8)*(AC184:AI184 &lt;= $N$9)*(TEXT(AC184:AI184,"yyyy-mm")=AL184)*(AC185:AI185 = "●"))</f>
        <v>0</v>
      </c>
      <c r="AN184" s="69" cm="1">
        <f t="array" ref="AN184">SUMPRODUCT((AH184:AI184&gt;=$N$8)*(AH184:AI184 &lt;= $N$9)*(TEXT(AH184:AI184,"yyyy-mm")=AL184)*(AH185:AI185 = "▲"))</f>
        <v>0</v>
      </c>
      <c r="AO184" s="69" cm="1">
        <f t="array" ref="AO184">SUMPRODUCT((AC184:AI184&gt;=$N$8)*(AC184:AI184 &lt;= $N$9)*(TEXT(AC184:AI184,"yyyy-mm")=AL184)*(AC185:AI185 = "★"))</f>
        <v>0</v>
      </c>
      <c r="AP184" s="68"/>
      <c r="AQ184" s="19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3"/>
    </row>
    <row r="185" spans="9:55" s="8" customFormat="1" ht="20.25" customHeight="1" thickBot="1" x14ac:dyDescent="0.5">
      <c r="I185" s="4"/>
      <c r="J185" s="86"/>
      <c r="K185" s="135" t="str">
        <f t="shared" ref="K185" si="730">IF(U185&gt;=0.285,"OK","NG")</f>
        <v>NG</v>
      </c>
      <c r="L185" s="136"/>
      <c r="M185" s="144"/>
      <c r="N185" s="144"/>
      <c r="O185" s="144"/>
      <c r="P185" s="144"/>
      <c r="Q185" s="144"/>
      <c r="R185" s="145"/>
      <c r="S185" s="146"/>
      <c r="T185" s="135">
        <f t="shared" ref="T185" si="731">COUNTIF(M185:S185,"●")</f>
        <v>0</v>
      </c>
      <c r="U185" s="147">
        <f t="shared" ref="U185" si="732">IF(COUNTA(M185:S185)=0,-1,IF(OR(COUNTIF(M185:S185,"▲")&gt;6,AND(M184&lt;$N$9,$N$9&lt;S184)),0.285,IF(T184+T185=0,0,T185/(T185+T184))))</f>
        <v>-1</v>
      </c>
      <c r="V185" s="135" t="str">
        <f>TEXT(S184,"YYYY-MM")</f>
        <v>2028-04</v>
      </c>
      <c r="W185" s="140" cm="1">
        <f t="array" ref="W185">IF(V185=V184,0,SUMPRODUCT((M184:S184&gt;=$N$8)*(M184:S184 &lt;= $N$9)*(TEXT(M184:S184,"yyyy-mm")=V185)*(M185:S185 = "●")))</f>
        <v>0</v>
      </c>
      <c r="X185" s="140" cm="1">
        <f t="array" ref="X185">IF(V185=V184,0,SUMPRODUCT((M184:S184&gt;=$N$8)*(M184:S184 &lt;= $N$9)*(TEXT(M184:S184,"yyyy-mm")=V185)*(M185:S185 = "▲")))</f>
        <v>0</v>
      </c>
      <c r="Y185" s="140" cm="1">
        <f t="array" ref="Y185">IF(V185=V184,0,SUMPRODUCT((M184:S184&gt;=$N$8)*(M184:S184 &lt;= $N$9)*(TEXT(M184:S184,"yyyy-mm")=V185)*(M185:S185 = "★")))</f>
        <v>0</v>
      </c>
      <c r="Z185" s="135"/>
      <c r="AA185" s="135" t="str">
        <f t="shared" ref="AA185" si="733">IF(AK185&gt;=0.285,"OK","NG")</f>
        <v>NG</v>
      </c>
      <c r="AB185" s="136"/>
      <c r="AC185" s="144"/>
      <c r="AD185" s="144"/>
      <c r="AE185" s="144"/>
      <c r="AF185" s="144"/>
      <c r="AG185" s="144"/>
      <c r="AH185" s="145"/>
      <c r="AI185" s="146"/>
      <c r="AJ185" s="68">
        <f t="shared" ref="AJ185" si="734">COUNTIF(AC185:AI185,"●")</f>
        <v>0</v>
      </c>
      <c r="AK185" s="70">
        <f t="shared" ref="AK185" si="735">IF(COUNTA(AC185:AI185)=0,-1,IF(OR(COUNTIF(AC185:AI185,"▲")&gt;6,AND(AC184&lt;$N$9,$N$9&lt;AI184)),0.285,IF(AJ184+AJ185=0,0,AJ185/(AJ185+AJ184))))</f>
        <v>-1</v>
      </c>
      <c r="AL185" s="68" t="str">
        <f>TEXT(AI184,"YYYY-MM")</f>
        <v>2028-09</v>
      </c>
      <c r="AM185" s="69" cm="1">
        <f t="array" ref="AM185">IF(AL185=AL184,0,SUMPRODUCT((AC184:AI184&gt;=$N$8)*(AC184:AI184 &lt;= $N$9)*(TEXT(AC184:AI184,"yyyy-mm")=AL185)*(AC185:AI185 = "●")))</f>
        <v>0</v>
      </c>
      <c r="AN185" s="69" cm="1">
        <f t="array" ref="AN185">IF(AL185=AL184,0,SUMPRODUCT((AC184:AI184&gt;=$N$8)*(AC184:AI184 &lt;= $N$9)*(TEXT(AC184:AI184,"yyyy-mm")=AL185)*(AC185:AI185 = "▲")))</f>
        <v>0</v>
      </c>
      <c r="AO185" s="69" cm="1">
        <f t="array" ref="AO185">IF(AL185=AL184,0,SUMPRODUCT((AC184:AI184&gt;=$N$8)*(AC184:AI184 &lt;= $N$9)*(TEXT(AC184:AI184,"yyyy-mm")=AL185)*(AC185:AI185 = "★")))</f>
        <v>0</v>
      </c>
      <c r="AP185" s="68"/>
      <c r="AQ185" s="19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3"/>
    </row>
    <row r="186" spans="9:55" s="8" customFormat="1" ht="20.25" customHeight="1" x14ac:dyDescent="0.45">
      <c r="I186" s="4"/>
      <c r="J186" s="86"/>
      <c r="K186" s="135"/>
      <c r="L186" s="132">
        <v>130</v>
      </c>
      <c r="M186" s="141">
        <f>S184+1</f>
        <v>46853</v>
      </c>
      <c r="N186" s="141">
        <f t="shared" ref="N186:S186" si="736">M186+1</f>
        <v>46854</v>
      </c>
      <c r="O186" s="141">
        <f t="shared" si="736"/>
        <v>46855</v>
      </c>
      <c r="P186" s="141">
        <f t="shared" si="736"/>
        <v>46856</v>
      </c>
      <c r="Q186" s="141">
        <f t="shared" si="736"/>
        <v>46857</v>
      </c>
      <c r="R186" s="142">
        <f t="shared" si="736"/>
        <v>46858</v>
      </c>
      <c r="S186" s="143">
        <f t="shared" si="736"/>
        <v>46859</v>
      </c>
      <c r="T186" s="135">
        <f t="shared" ref="T186" si="737">COUNTIF(M187:S187,"★")</f>
        <v>0</v>
      </c>
      <c r="U186" s="135"/>
      <c r="V186" s="135" t="str">
        <f>TEXT(M186,"YYYY-MM")</f>
        <v>2028-04</v>
      </c>
      <c r="W186" s="140" cm="1">
        <f t="array" ref="W186">SUMPRODUCT((M186:S186&gt;=$N$8)*(M186:S186 &lt;= $N$9)*(TEXT(M186:S186,"yyyy-mm")=V186)*(M187:S187 = "●"))</f>
        <v>0</v>
      </c>
      <c r="X186" s="140" cm="1">
        <f t="array" ref="X186">SUMPRODUCT((R186:S186&gt;=$N$8)*(R186:S186 &lt;= $N$9)*(TEXT(R186:S186,"yyyy-mm")=V186)*(R187:S187 = "▲"))</f>
        <v>0</v>
      </c>
      <c r="Y186" s="140" cm="1">
        <f t="array" ref="Y186">SUMPRODUCT((M186:S186&gt;=$N$8)*(M186:S186 &lt;= $N$9)*(TEXT(M186:S186,"yyyy-mm")=V186)*(M187:S187 = "★"))</f>
        <v>0</v>
      </c>
      <c r="Z186" s="135"/>
      <c r="AA186" s="135"/>
      <c r="AB186" s="132">
        <v>151</v>
      </c>
      <c r="AC186" s="141">
        <f>AI184+1</f>
        <v>47000</v>
      </c>
      <c r="AD186" s="141">
        <f t="shared" ref="AD186:AI186" si="738">AC186+1</f>
        <v>47001</v>
      </c>
      <c r="AE186" s="141">
        <f t="shared" si="738"/>
        <v>47002</v>
      </c>
      <c r="AF186" s="141">
        <f t="shared" si="738"/>
        <v>47003</v>
      </c>
      <c r="AG186" s="141">
        <f t="shared" si="738"/>
        <v>47004</v>
      </c>
      <c r="AH186" s="142">
        <f t="shared" si="738"/>
        <v>47005</v>
      </c>
      <c r="AI186" s="143">
        <f t="shared" si="738"/>
        <v>47006</v>
      </c>
      <c r="AJ186" s="68">
        <f t="shared" ref="AJ186" si="739">COUNTIF(AC187:AI187,"★")</f>
        <v>0</v>
      </c>
      <c r="AK186" s="68"/>
      <c r="AL186" s="68" t="str">
        <f>TEXT(AC186,"YYYY-MM")</f>
        <v>2028-09</v>
      </c>
      <c r="AM186" s="69" cm="1">
        <f t="array" ref="AM186">SUMPRODUCT((AC186:AI186&gt;=$N$8)*(AC186:AI186 &lt;= $N$9)*(TEXT(AC186:AI186,"yyyy-mm")=AL186)*(AC187:AI187 = "●"))</f>
        <v>0</v>
      </c>
      <c r="AN186" s="69" cm="1">
        <f t="array" ref="AN186">SUMPRODUCT((AH186:AI186&gt;=$N$8)*(AH186:AI186 &lt;= $N$9)*(TEXT(AH186:AI186,"yyyy-mm")=AL186)*(AH187:AI187 = "▲"))</f>
        <v>0</v>
      </c>
      <c r="AO186" s="69" cm="1">
        <f t="array" ref="AO186">SUMPRODUCT((AC186:AI186&gt;=$N$8)*(AC186:AI186 &lt;= $N$9)*(TEXT(AC186:AI186,"yyyy-mm")=AL186)*(AC187:AI187 = "★"))</f>
        <v>0</v>
      </c>
      <c r="AP186" s="68"/>
      <c r="AQ186" s="19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3"/>
    </row>
    <row r="187" spans="9:55" s="8" customFormat="1" ht="20.25" customHeight="1" thickBot="1" x14ac:dyDescent="0.5">
      <c r="I187" s="4"/>
      <c r="J187" s="86"/>
      <c r="K187" s="135" t="str">
        <f t="shared" ref="K187" si="740">IF(U187&gt;=0.285,"OK","NG")</f>
        <v>NG</v>
      </c>
      <c r="L187" s="136"/>
      <c r="M187" s="144"/>
      <c r="N187" s="144"/>
      <c r="O187" s="144"/>
      <c r="P187" s="144"/>
      <c r="Q187" s="144"/>
      <c r="R187" s="145"/>
      <c r="S187" s="146"/>
      <c r="T187" s="135">
        <f t="shared" ref="T187" si="741">COUNTIF(M187:S187,"●")</f>
        <v>0</v>
      </c>
      <c r="U187" s="147">
        <f t="shared" ref="U187" si="742">IF(COUNTA(M187:S187)=0,-1,IF(OR(COUNTIF(M187:S187,"▲")&gt;6,AND(M186&lt;$N$9,$N$9&lt;S186)),0.285,IF(T186+T187=0,0,T187/(T187+T186))))</f>
        <v>-1</v>
      </c>
      <c r="V187" s="135" t="str">
        <f>TEXT(S186,"YYYY-MM")</f>
        <v>2028-04</v>
      </c>
      <c r="W187" s="140" cm="1">
        <f t="array" ref="W187">IF(V187=V186,0,SUMPRODUCT((M186:S186&gt;=$N$8)*(M186:S186 &lt;= $N$9)*(TEXT(M186:S186,"yyyy-mm")=V187)*(M187:S187 = "●")))</f>
        <v>0</v>
      </c>
      <c r="X187" s="140" cm="1">
        <f t="array" ref="X187">IF(V187=V186,0,SUMPRODUCT((M186:S186&gt;=$N$8)*(M186:S186 &lt;= $N$9)*(TEXT(M186:S186,"yyyy-mm")=V187)*(M187:S187 = "▲")))</f>
        <v>0</v>
      </c>
      <c r="Y187" s="140" cm="1">
        <f t="array" ref="Y187">IF(V187=V186,0,SUMPRODUCT((M186:S186&gt;=$N$8)*(M186:S186 &lt;= $N$9)*(TEXT(M186:S186,"yyyy-mm")=V187)*(M187:S187 = "★")))</f>
        <v>0</v>
      </c>
      <c r="Z187" s="135"/>
      <c r="AA187" s="135" t="str">
        <f t="shared" ref="AA187" si="743">IF(AK187&gt;=0.285,"OK","NG")</f>
        <v>NG</v>
      </c>
      <c r="AB187" s="136"/>
      <c r="AC187" s="144"/>
      <c r="AD187" s="144"/>
      <c r="AE187" s="144"/>
      <c r="AF187" s="144"/>
      <c r="AG187" s="144"/>
      <c r="AH187" s="145"/>
      <c r="AI187" s="146"/>
      <c r="AJ187" s="68">
        <f t="shared" ref="AJ187" si="744">COUNTIF(AC187:AI187,"●")</f>
        <v>0</v>
      </c>
      <c r="AK187" s="70">
        <f t="shared" ref="AK187" si="745">IF(COUNTA(AC187:AI187)=0,-1,IF(OR(COUNTIF(AC187:AI187,"▲")&gt;6,AND(AC186&lt;$N$9,$N$9&lt;AI186)),0.285,IF(AJ186+AJ187=0,0,AJ187/(AJ187+AJ186))))</f>
        <v>-1</v>
      </c>
      <c r="AL187" s="68" t="str">
        <f>TEXT(AI186,"YYYY-MM")</f>
        <v>2028-09</v>
      </c>
      <c r="AM187" s="69" cm="1">
        <f t="array" ref="AM187">IF(AL187=AL186,0,SUMPRODUCT((AC186:AI186&gt;=$N$8)*(AC186:AI186 &lt;= $N$9)*(TEXT(AC186:AI186,"yyyy-mm")=AL187)*(AC187:AI187 = "●")))</f>
        <v>0</v>
      </c>
      <c r="AN187" s="69" cm="1">
        <f t="array" ref="AN187">IF(AL187=AL186,0,SUMPRODUCT((AC186:AI186&gt;=$N$8)*(AC186:AI186 &lt;= $N$9)*(TEXT(AC186:AI186,"yyyy-mm")=AL187)*(AC187:AI187 = "▲")))</f>
        <v>0</v>
      </c>
      <c r="AO187" s="69" cm="1">
        <f t="array" ref="AO187">IF(AL187=AL186,0,SUMPRODUCT((AC186:AI186&gt;=$N$8)*(AC186:AI186 &lt;= $N$9)*(TEXT(AC186:AI186,"yyyy-mm")=AL187)*(AC187:AI187 = "★")))</f>
        <v>0</v>
      </c>
      <c r="AP187" s="68"/>
      <c r="AQ187" s="19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3"/>
    </row>
    <row r="188" spans="9:55" s="8" customFormat="1" ht="20.25" customHeight="1" x14ac:dyDescent="0.45">
      <c r="I188" s="4"/>
      <c r="J188" s="86"/>
      <c r="K188" s="135"/>
      <c r="L188" s="132">
        <v>131</v>
      </c>
      <c r="M188" s="141">
        <f>S186+1</f>
        <v>46860</v>
      </c>
      <c r="N188" s="141">
        <f t="shared" ref="N188:S188" si="746">M188+1</f>
        <v>46861</v>
      </c>
      <c r="O188" s="141">
        <f t="shared" si="746"/>
        <v>46862</v>
      </c>
      <c r="P188" s="141">
        <f t="shared" si="746"/>
        <v>46863</v>
      </c>
      <c r="Q188" s="141">
        <f t="shared" si="746"/>
        <v>46864</v>
      </c>
      <c r="R188" s="142">
        <f t="shared" si="746"/>
        <v>46865</v>
      </c>
      <c r="S188" s="143">
        <f t="shared" si="746"/>
        <v>46866</v>
      </c>
      <c r="T188" s="135">
        <f t="shared" ref="T188" si="747">COUNTIF(M189:S189,"★")</f>
        <v>0</v>
      </c>
      <c r="U188" s="135"/>
      <c r="V188" s="135" t="str">
        <f>TEXT(M188,"YYYY-MM")</f>
        <v>2028-04</v>
      </c>
      <c r="W188" s="140" cm="1">
        <f t="array" ref="W188">SUMPRODUCT((M188:S188&gt;=$N$8)*(M188:S188 &lt;= $N$9)*(TEXT(M188:S188,"yyyy-mm")=V188)*(M189:S189 = "●"))</f>
        <v>0</v>
      </c>
      <c r="X188" s="140" cm="1">
        <f t="array" ref="X188">SUMPRODUCT((R188:S188&gt;=$N$8)*(R188:S188 &lt;= $N$9)*(TEXT(R188:S188,"yyyy-mm")=V188)*(R189:S189 = "▲"))</f>
        <v>0</v>
      </c>
      <c r="Y188" s="140" cm="1">
        <f t="array" ref="Y188">SUMPRODUCT((M188:S188&gt;=$N$8)*(M188:S188 &lt;= $N$9)*(TEXT(M188:S188,"yyyy-mm")=V188)*(M189:S189 = "★"))</f>
        <v>0</v>
      </c>
      <c r="Z188" s="135"/>
      <c r="AA188" s="135"/>
      <c r="AB188" s="132">
        <v>152</v>
      </c>
      <c r="AC188" s="141">
        <f>AI186+1</f>
        <v>47007</v>
      </c>
      <c r="AD188" s="141">
        <f t="shared" ref="AD188:AI188" si="748">AC188+1</f>
        <v>47008</v>
      </c>
      <c r="AE188" s="141">
        <f t="shared" si="748"/>
        <v>47009</v>
      </c>
      <c r="AF188" s="141">
        <f t="shared" si="748"/>
        <v>47010</v>
      </c>
      <c r="AG188" s="141">
        <f t="shared" si="748"/>
        <v>47011</v>
      </c>
      <c r="AH188" s="142">
        <f t="shared" si="748"/>
        <v>47012</v>
      </c>
      <c r="AI188" s="143">
        <f t="shared" si="748"/>
        <v>47013</v>
      </c>
      <c r="AJ188" s="68">
        <f t="shared" ref="AJ188" si="749">COUNTIF(AC189:AI189,"★")</f>
        <v>0</v>
      </c>
      <c r="AK188" s="68"/>
      <c r="AL188" s="68" t="str">
        <f>TEXT(AC188,"YYYY-MM")</f>
        <v>2028-09</v>
      </c>
      <c r="AM188" s="69" cm="1">
        <f t="array" ref="AM188">SUMPRODUCT((AC188:AI188&gt;=$N$8)*(AC188:AI188 &lt;= $N$9)*(TEXT(AC188:AI188,"yyyy-mm")=AL188)*(AC189:AI189 = "●"))</f>
        <v>0</v>
      </c>
      <c r="AN188" s="69" cm="1">
        <f t="array" ref="AN188">SUMPRODUCT((AH188:AI188&gt;=$N$8)*(AH188:AI188 &lt;= $N$9)*(TEXT(AH188:AI188,"yyyy-mm")=AL188)*(AH189:AI189 = "▲"))</f>
        <v>0</v>
      </c>
      <c r="AO188" s="69" cm="1">
        <f t="array" ref="AO188">SUMPRODUCT((AC188:AI188&gt;=$N$8)*(AC188:AI188 &lt;= $N$9)*(TEXT(AC188:AI188,"yyyy-mm")=AL188)*(AC189:AI189 = "★"))</f>
        <v>0</v>
      </c>
      <c r="AP188" s="68"/>
      <c r="AQ188" s="19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3"/>
    </row>
    <row r="189" spans="9:55" s="8" customFormat="1" ht="20.25" customHeight="1" thickBot="1" x14ac:dyDescent="0.5">
      <c r="I189" s="4"/>
      <c r="J189" s="86"/>
      <c r="K189" s="135" t="str">
        <f t="shared" ref="K189" si="750">IF(U189&gt;=0.285,"OK","NG")</f>
        <v>NG</v>
      </c>
      <c r="L189" s="136"/>
      <c r="M189" s="144"/>
      <c r="N189" s="144"/>
      <c r="O189" s="144"/>
      <c r="P189" s="144"/>
      <c r="Q189" s="144"/>
      <c r="R189" s="145"/>
      <c r="S189" s="146"/>
      <c r="T189" s="135">
        <f t="shared" ref="T189" si="751">COUNTIF(M189:S189,"●")</f>
        <v>0</v>
      </c>
      <c r="U189" s="147">
        <f t="shared" ref="U189" si="752">IF(COUNTA(M189:S189)=0,-1,IF(OR(COUNTIF(M189:S189,"▲")&gt;6,AND(M188&lt;$N$9,$N$9&lt;S188)),0.285,IF(T188+T189=0,0,T189/(T189+T188))))</f>
        <v>-1</v>
      </c>
      <c r="V189" s="135" t="str">
        <f>TEXT(S188,"YYYY-MM")</f>
        <v>2028-04</v>
      </c>
      <c r="W189" s="140" cm="1">
        <f t="array" ref="W189">IF(V189=V188,0,SUMPRODUCT((M188:S188&gt;=$N$8)*(M188:S188 &lt;= $N$9)*(TEXT(M188:S188,"yyyy-mm")=V189)*(M189:S189 = "●")))</f>
        <v>0</v>
      </c>
      <c r="X189" s="140" cm="1">
        <f t="array" ref="X189">IF(V189=V188,0,SUMPRODUCT((M188:S188&gt;=$N$8)*(M188:S188 &lt;= $N$9)*(TEXT(M188:S188,"yyyy-mm")=V189)*(M189:S189 = "▲")))</f>
        <v>0</v>
      </c>
      <c r="Y189" s="140" cm="1">
        <f t="array" ref="Y189">IF(V189=V188,0,SUMPRODUCT((M188:S188&gt;=$N$8)*(M188:S188 &lt;= $N$9)*(TEXT(M188:S188,"yyyy-mm")=V189)*(M189:S189 = "★")))</f>
        <v>0</v>
      </c>
      <c r="Z189" s="135"/>
      <c r="AA189" s="135" t="str">
        <f t="shared" ref="AA189" si="753">IF(AK189&gt;=0.285,"OK","NG")</f>
        <v>NG</v>
      </c>
      <c r="AB189" s="136"/>
      <c r="AC189" s="144"/>
      <c r="AD189" s="144"/>
      <c r="AE189" s="144"/>
      <c r="AF189" s="144"/>
      <c r="AG189" s="144"/>
      <c r="AH189" s="145"/>
      <c r="AI189" s="146"/>
      <c r="AJ189" s="68">
        <f t="shared" ref="AJ189" si="754">COUNTIF(AC189:AI189,"●")</f>
        <v>0</v>
      </c>
      <c r="AK189" s="70">
        <f t="shared" ref="AK189" si="755">IF(COUNTA(AC189:AI189)=0,-1,IF(OR(COUNTIF(AC189:AI189,"▲")&gt;6,AND(AC188&lt;$N$9,$N$9&lt;AI188)),0.285,IF(AJ188+AJ189=0,0,AJ189/(AJ189+AJ188))))</f>
        <v>-1</v>
      </c>
      <c r="AL189" s="68" t="str">
        <f>TEXT(AI188,"YYYY-MM")</f>
        <v>2028-09</v>
      </c>
      <c r="AM189" s="69" cm="1">
        <f t="array" ref="AM189">IF(AL189=AL188,0,SUMPRODUCT((AC188:AI188&gt;=$N$8)*(AC188:AI188 &lt;= $N$9)*(TEXT(AC188:AI188,"yyyy-mm")=AL189)*(AC189:AI189 = "●")))</f>
        <v>0</v>
      </c>
      <c r="AN189" s="69" cm="1">
        <f t="array" ref="AN189">IF(AL189=AL188,0,SUMPRODUCT((AC188:AI188&gt;=$N$8)*(AC188:AI188 &lt;= $N$9)*(TEXT(AC188:AI188,"yyyy-mm")=AL189)*(AC189:AI189 = "▲")))</f>
        <v>0</v>
      </c>
      <c r="AO189" s="69" cm="1">
        <f t="array" ref="AO189">IF(AL189=AL188,0,SUMPRODUCT((AC188:AI188&gt;=$N$8)*(AC188:AI188 &lt;= $N$9)*(TEXT(AC188:AI188,"yyyy-mm")=AL189)*(AC189:AI189 = "★")))</f>
        <v>0</v>
      </c>
      <c r="AP189" s="68"/>
      <c r="AQ189" s="19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3"/>
    </row>
    <row r="190" spans="9:55" s="8" customFormat="1" ht="20.25" customHeight="1" x14ac:dyDescent="0.45">
      <c r="I190" s="4"/>
      <c r="J190" s="86"/>
      <c r="K190" s="135"/>
      <c r="L190" s="132">
        <v>132</v>
      </c>
      <c r="M190" s="141">
        <f>S188+1</f>
        <v>46867</v>
      </c>
      <c r="N190" s="141">
        <f t="shared" ref="N190:S190" si="756">M190+1</f>
        <v>46868</v>
      </c>
      <c r="O190" s="141">
        <f t="shared" si="756"/>
        <v>46869</v>
      </c>
      <c r="P190" s="141">
        <f t="shared" si="756"/>
        <v>46870</v>
      </c>
      <c r="Q190" s="141">
        <f t="shared" si="756"/>
        <v>46871</v>
      </c>
      <c r="R190" s="142">
        <f t="shared" si="756"/>
        <v>46872</v>
      </c>
      <c r="S190" s="143">
        <f t="shared" si="756"/>
        <v>46873</v>
      </c>
      <c r="T190" s="135">
        <f t="shared" ref="T190" si="757">COUNTIF(M191:S191,"★")</f>
        <v>0</v>
      </c>
      <c r="U190" s="135"/>
      <c r="V190" s="135" t="str">
        <f>TEXT(M190,"YYYY-MM")</f>
        <v>2028-04</v>
      </c>
      <c r="W190" s="140" cm="1">
        <f t="array" ref="W190">SUMPRODUCT((M190:S190&gt;=$N$8)*(M190:S190 &lt;= $N$9)*(TEXT(M190:S190,"yyyy-mm")=V190)*(M191:S191 = "●"))</f>
        <v>0</v>
      </c>
      <c r="X190" s="140" cm="1">
        <f t="array" ref="X190">SUMPRODUCT((R190:S190&gt;=$N$8)*(R190:S190 &lt;= $N$9)*(TEXT(R190:S190,"yyyy-mm")=V190)*(R191:S191 = "▲"))</f>
        <v>0</v>
      </c>
      <c r="Y190" s="140" cm="1">
        <f t="array" ref="Y190">SUMPRODUCT((M190:S190&gt;=$N$8)*(M190:S190 &lt;= $N$9)*(TEXT(M190:S190,"yyyy-mm")=V190)*(M191:S191 = "★"))</f>
        <v>0</v>
      </c>
      <c r="Z190" s="135"/>
      <c r="AA190" s="135"/>
      <c r="AB190" s="132">
        <v>153</v>
      </c>
      <c r="AC190" s="141">
        <f>AI188+1</f>
        <v>47014</v>
      </c>
      <c r="AD190" s="141">
        <f t="shared" ref="AD190:AI190" si="758">AC190+1</f>
        <v>47015</v>
      </c>
      <c r="AE190" s="141">
        <f t="shared" si="758"/>
        <v>47016</v>
      </c>
      <c r="AF190" s="141">
        <f t="shared" si="758"/>
        <v>47017</v>
      </c>
      <c r="AG190" s="141">
        <f t="shared" si="758"/>
        <v>47018</v>
      </c>
      <c r="AH190" s="142">
        <f t="shared" si="758"/>
        <v>47019</v>
      </c>
      <c r="AI190" s="143">
        <f t="shared" si="758"/>
        <v>47020</v>
      </c>
      <c r="AJ190" s="68">
        <f t="shared" ref="AJ190" si="759">COUNTIF(AC191:AI191,"★")</f>
        <v>0</v>
      </c>
      <c r="AK190" s="68"/>
      <c r="AL190" s="68" t="str">
        <f>TEXT(AC190,"YYYY-MM")</f>
        <v>2028-09</v>
      </c>
      <c r="AM190" s="69" cm="1">
        <f t="array" ref="AM190">SUMPRODUCT((AC190:AI190&gt;=$N$8)*(AC190:AI190 &lt;= $N$9)*(TEXT(AC190:AI190,"yyyy-mm")=AL190)*(AC191:AI191 = "●"))</f>
        <v>0</v>
      </c>
      <c r="AN190" s="69" cm="1">
        <f t="array" ref="AN190">SUMPRODUCT((AH190:AI190&gt;=$N$8)*(AH190:AI190 &lt;= $N$9)*(TEXT(AH190:AI190,"yyyy-mm")=AL190)*(AH191:AI191 = "▲"))</f>
        <v>0</v>
      </c>
      <c r="AO190" s="69" cm="1">
        <f t="array" ref="AO190">SUMPRODUCT((AC190:AI190&gt;=$N$8)*(AC190:AI190 &lt;= $N$9)*(TEXT(AC190:AI190,"yyyy-mm")=AL190)*(AC191:AI191 = "★"))</f>
        <v>0</v>
      </c>
      <c r="AP190" s="68"/>
      <c r="AQ190" s="19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3"/>
    </row>
    <row r="191" spans="9:55" s="8" customFormat="1" ht="20.25" customHeight="1" thickBot="1" x14ac:dyDescent="0.5">
      <c r="I191" s="4"/>
      <c r="J191" s="86"/>
      <c r="K191" s="135" t="str">
        <f t="shared" ref="K191:K201" si="760">IF(U191&gt;=0.285,"OK","NG")</f>
        <v>NG</v>
      </c>
      <c r="L191" s="136"/>
      <c r="M191" s="144"/>
      <c r="N191" s="144"/>
      <c r="O191" s="144"/>
      <c r="P191" s="144"/>
      <c r="Q191" s="144"/>
      <c r="R191" s="145"/>
      <c r="S191" s="146"/>
      <c r="T191" s="135">
        <f t="shared" ref="T191" si="761">COUNTIF(M191:S191,"●")</f>
        <v>0</v>
      </c>
      <c r="U191" s="147">
        <f t="shared" ref="U191:U201" si="762">IF(COUNTA(M191:S191)=0,-1,IF(OR(COUNTIF(M191:S191,"▲")&gt;6,AND(M190&lt;$N$9,$N$9&lt;S190)),0.285,IF(T190+T191=0,0,T191/(T191+T190))))</f>
        <v>-1</v>
      </c>
      <c r="V191" s="135" t="str">
        <f>TEXT(S190,"YYYY-MM")</f>
        <v>2028-04</v>
      </c>
      <c r="W191" s="140" cm="1">
        <f t="array" ref="W191">IF(V191=V190,0,SUMPRODUCT((M190:S190&gt;=$N$8)*(M190:S190 &lt;= $N$9)*(TEXT(M190:S190,"yyyy-mm")=V191)*(M191:S191 = "●")))</f>
        <v>0</v>
      </c>
      <c r="X191" s="140" cm="1">
        <f t="array" ref="X191">IF(V191=V190,0,SUMPRODUCT((M190:S190&gt;=$N$8)*(M190:S190 &lt;= $N$9)*(TEXT(M190:S190,"yyyy-mm")=V191)*(M191:S191 = "▲")))</f>
        <v>0</v>
      </c>
      <c r="Y191" s="140" cm="1">
        <f t="array" ref="Y191">IF(V191=V190,0,SUMPRODUCT((M190:S190&gt;=$N$8)*(M190:S190 &lt;= $N$9)*(TEXT(M190:S190,"yyyy-mm")=V191)*(M191:S191 = "★")))</f>
        <v>0</v>
      </c>
      <c r="Z191" s="135"/>
      <c r="AA191" s="135" t="str">
        <f t="shared" ref="AA191:AA201" si="763">IF(AK191&gt;=0.285,"OK","NG")</f>
        <v>NG</v>
      </c>
      <c r="AB191" s="136"/>
      <c r="AC191" s="144"/>
      <c r="AD191" s="144"/>
      <c r="AE191" s="144"/>
      <c r="AF191" s="144"/>
      <c r="AG191" s="144"/>
      <c r="AH191" s="145"/>
      <c r="AI191" s="146"/>
      <c r="AJ191" s="68">
        <f t="shared" ref="AJ191" si="764">COUNTIF(AC191:AI191,"●")</f>
        <v>0</v>
      </c>
      <c r="AK191" s="70">
        <f t="shared" ref="AK191:AK201" si="765">IF(COUNTA(AC191:AI191)=0,-1,IF(OR(COUNTIF(AC191:AI191,"▲")&gt;6,AND(AC190&lt;$N$9,$N$9&lt;AI190)),0.285,IF(AJ190+AJ191=0,0,AJ191/(AJ191+AJ190))))</f>
        <v>-1</v>
      </c>
      <c r="AL191" s="68" t="str">
        <f>TEXT(AI190,"YYYY-MM")</f>
        <v>2028-09</v>
      </c>
      <c r="AM191" s="69" cm="1">
        <f t="array" ref="AM191">IF(AL191=AL190,0,SUMPRODUCT((AC190:AI190&gt;=$N$8)*(AC190:AI190 &lt;= $N$9)*(TEXT(AC190:AI190,"yyyy-mm")=AL191)*(AC191:AI191 = "●")))</f>
        <v>0</v>
      </c>
      <c r="AN191" s="69" cm="1">
        <f t="array" ref="AN191">IF(AL191=AL190,0,SUMPRODUCT((AC190:AI190&gt;=$N$8)*(AC190:AI190 &lt;= $N$9)*(TEXT(AC190:AI190,"yyyy-mm")=AL191)*(AC191:AI191 = "▲")))</f>
        <v>0</v>
      </c>
      <c r="AO191" s="69" cm="1">
        <f t="array" ref="AO191">IF(AL191=AL190,0,SUMPRODUCT((AC190:AI190&gt;=$N$8)*(AC190:AI190 &lt;= $N$9)*(TEXT(AC190:AI190,"yyyy-mm")=AL191)*(AC191:AI191 = "★")))</f>
        <v>0</v>
      </c>
      <c r="AP191" s="68"/>
      <c r="AQ191" s="19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3"/>
    </row>
    <row r="192" spans="9:55" s="8" customFormat="1" ht="20.25" customHeight="1" x14ac:dyDescent="0.45">
      <c r="I192" s="4"/>
      <c r="J192" s="86"/>
      <c r="K192" s="135"/>
      <c r="L192" s="132">
        <v>133</v>
      </c>
      <c r="M192" s="141">
        <f>S190+1</f>
        <v>46874</v>
      </c>
      <c r="N192" s="141">
        <f t="shared" ref="N192:S192" si="766">M192+1</f>
        <v>46875</v>
      </c>
      <c r="O192" s="141">
        <f t="shared" si="766"/>
        <v>46876</v>
      </c>
      <c r="P192" s="141">
        <f t="shared" si="766"/>
        <v>46877</v>
      </c>
      <c r="Q192" s="141">
        <f t="shared" si="766"/>
        <v>46878</v>
      </c>
      <c r="R192" s="142">
        <f t="shared" si="766"/>
        <v>46879</v>
      </c>
      <c r="S192" s="143">
        <f t="shared" si="766"/>
        <v>46880</v>
      </c>
      <c r="T192" s="135">
        <f t="shared" ref="T192" si="767">COUNTIF(M193:S193,"★")</f>
        <v>0</v>
      </c>
      <c r="U192" s="135"/>
      <c r="V192" s="135" t="str">
        <f t="shared" ref="V192" si="768">TEXT(M192,"YYYY-MM")</f>
        <v>2028-05</v>
      </c>
      <c r="W192" s="140" cm="1">
        <f t="array" ref="W192">SUMPRODUCT((M192:S192&gt;=$N$8)*(M192:S192 &lt;= $N$9)*(TEXT(M192:S192,"yyyy-mm")=V192)*(M193:S193 = "●"))</f>
        <v>0</v>
      </c>
      <c r="X192" s="140" cm="1">
        <f t="array" ref="X192">SUMPRODUCT((R192:S192&gt;=$N$8)*(R192:S192 &lt;= $N$9)*(TEXT(R192:S192,"yyyy-mm")=V192)*(R193:S193 = "▲"))</f>
        <v>0</v>
      </c>
      <c r="Y192" s="140" cm="1">
        <f t="array" ref="Y192">SUMPRODUCT((M192:S192&gt;=$N$8)*(M192:S192 &lt;= $N$9)*(TEXT(M192:S192,"yyyy-mm")=V192)*(M193:S193 = "★"))</f>
        <v>0</v>
      </c>
      <c r="Z192" s="135"/>
      <c r="AA192" s="135"/>
      <c r="AB192" s="132">
        <v>154</v>
      </c>
      <c r="AC192" s="141">
        <f>AI190+1</f>
        <v>47021</v>
      </c>
      <c r="AD192" s="141">
        <f t="shared" ref="AD192:AI192" si="769">AC192+1</f>
        <v>47022</v>
      </c>
      <c r="AE192" s="141">
        <f t="shared" si="769"/>
        <v>47023</v>
      </c>
      <c r="AF192" s="141">
        <f t="shared" si="769"/>
        <v>47024</v>
      </c>
      <c r="AG192" s="141">
        <f t="shared" si="769"/>
        <v>47025</v>
      </c>
      <c r="AH192" s="142">
        <f t="shared" si="769"/>
        <v>47026</v>
      </c>
      <c r="AI192" s="143">
        <f t="shared" si="769"/>
        <v>47027</v>
      </c>
      <c r="AJ192" s="68">
        <f t="shared" ref="AJ192" si="770">COUNTIF(AC193:AI193,"★")</f>
        <v>0</v>
      </c>
      <c r="AK192" s="68"/>
      <c r="AL192" s="68" t="str">
        <f t="shared" ref="AL192" si="771">TEXT(AC192,"YYYY-MM")</f>
        <v>2028-09</v>
      </c>
      <c r="AM192" s="69" cm="1">
        <f t="array" ref="AM192">SUMPRODUCT((AC192:AI192&gt;=$N$8)*(AC192:AI192 &lt;= $N$9)*(TEXT(AC192:AI192,"yyyy-mm")=AL192)*(AC193:AI193 = "●"))</f>
        <v>0</v>
      </c>
      <c r="AN192" s="69" cm="1">
        <f t="array" ref="AN192">SUMPRODUCT((AH192:AI192&gt;=$N$8)*(AH192:AI192 &lt;= $N$9)*(TEXT(AH192:AI192,"yyyy-mm")=AL192)*(AH193:AI193 = "▲"))</f>
        <v>0</v>
      </c>
      <c r="AO192" s="69" cm="1">
        <f t="array" ref="AO192">SUMPRODUCT((AC192:AI192&gt;=$N$8)*(AC192:AI192 &lt;= $N$9)*(TEXT(AC192:AI192,"yyyy-mm")=AL192)*(AC193:AI193 = "★"))</f>
        <v>0</v>
      </c>
      <c r="AP192" s="68"/>
      <c r="AQ192" s="19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3"/>
    </row>
    <row r="193" spans="9:55" s="8" customFormat="1" ht="20.25" customHeight="1" thickBot="1" x14ac:dyDescent="0.5">
      <c r="I193" s="4"/>
      <c r="J193" s="86"/>
      <c r="K193" s="135" t="str">
        <f t="shared" ref="K193:K203" si="772">IF(U193&gt;=0.285,"OK","NG")</f>
        <v>NG</v>
      </c>
      <c r="L193" s="136"/>
      <c r="M193" s="144"/>
      <c r="N193" s="144"/>
      <c r="O193" s="144"/>
      <c r="P193" s="144"/>
      <c r="Q193" s="144"/>
      <c r="R193" s="145"/>
      <c r="S193" s="146"/>
      <c r="T193" s="135">
        <f t="shared" ref="T193" si="773">COUNTIF(M193:S193,"●")</f>
        <v>0</v>
      </c>
      <c r="U193" s="147">
        <f t="shared" ref="U193:U203" si="774">IF(COUNTA(M193:S193)=0,-1,IF(OR(COUNTIF(M193:S193,"▲")&gt;6,AND(M192&lt;$N$9,$N$9&lt;S192)),0.285,IF(T192+T193=0,0,T193/(T193+T192))))</f>
        <v>-1</v>
      </c>
      <c r="V193" s="135" t="str">
        <f t="shared" ref="V193" si="775">TEXT(S192,"YYYY-MM")</f>
        <v>2028-05</v>
      </c>
      <c r="W193" s="140" cm="1">
        <f t="array" ref="W193">IF(V193=V192,0,SUMPRODUCT((M192:S192&gt;=$N$8)*(M192:S192 &lt;= $N$9)*(TEXT(M192:S192,"yyyy-mm")=V193)*(M193:S193 = "●")))</f>
        <v>0</v>
      </c>
      <c r="X193" s="140" cm="1">
        <f t="array" ref="X193">IF(V193=V192,0,SUMPRODUCT((M192:S192&gt;=$N$8)*(M192:S192 &lt;= $N$9)*(TEXT(M192:S192,"yyyy-mm")=V193)*(M193:S193 = "▲")))</f>
        <v>0</v>
      </c>
      <c r="Y193" s="140" cm="1">
        <f t="array" ref="Y193">IF(V193=V192,0,SUMPRODUCT((M192:S192&gt;=$N$8)*(M192:S192 &lt;= $N$9)*(TEXT(M192:S192,"yyyy-mm")=V193)*(M193:S193 = "★")))</f>
        <v>0</v>
      </c>
      <c r="Z193" s="135"/>
      <c r="AA193" s="135" t="str">
        <f t="shared" ref="AA193:AA203" si="776">IF(AK193&gt;=0.285,"OK","NG")</f>
        <v>NG</v>
      </c>
      <c r="AB193" s="136"/>
      <c r="AC193" s="144"/>
      <c r="AD193" s="144"/>
      <c r="AE193" s="144"/>
      <c r="AF193" s="144"/>
      <c r="AG193" s="144"/>
      <c r="AH193" s="145"/>
      <c r="AI193" s="146"/>
      <c r="AJ193" s="68">
        <f t="shared" ref="AJ193" si="777">COUNTIF(AC193:AI193,"●")</f>
        <v>0</v>
      </c>
      <c r="AK193" s="70">
        <f t="shared" ref="AK193:AK203" si="778">IF(COUNTA(AC193:AI193)=0,-1,IF(OR(COUNTIF(AC193:AI193,"▲")&gt;6,AND(AC192&lt;$N$9,$N$9&lt;AI192)),0.285,IF(AJ192+AJ193=0,0,AJ193/(AJ193+AJ192))))</f>
        <v>-1</v>
      </c>
      <c r="AL193" s="68" t="str">
        <f t="shared" ref="AL193" si="779">TEXT(AI192,"YYYY-MM")</f>
        <v>2028-10</v>
      </c>
      <c r="AM193" s="69" cm="1">
        <f t="array" ref="AM193">IF(AL193=AL192,0,SUMPRODUCT((AC192:AI192&gt;=$N$8)*(AC192:AI192 &lt;= $N$9)*(TEXT(AC192:AI192,"yyyy-mm")=AL193)*(AC193:AI193 = "●")))</f>
        <v>0</v>
      </c>
      <c r="AN193" s="69" cm="1">
        <f t="array" ref="AN193">IF(AL193=AL192,0,SUMPRODUCT((AC192:AI192&gt;=$N$8)*(AC192:AI192 &lt;= $N$9)*(TEXT(AC192:AI192,"yyyy-mm")=AL193)*(AC193:AI193 = "▲")))</f>
        <v>0</v>
      </c>
      <c r="AO193" s="69" cm="1">
        <f t="array" ref="AO193">IF(AL193=AL192,0,SUMPRODUCT((AC192:AI192&gt;=$N$8)*(AC192:AI192 &lt;= $N$9)*(TEXT(AC192:AI192,"yyyy-mm")=AL193)*(AC193:AI193 = "★")))</f>
        <v>0</v>
      </c>
      <c r="AP193" s="68"/>
      <c r="AQ193" s="19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3"/>
    </row>
    <row r="194" spans="9:55" s="8" customFormat="1" ht="20.25" customHeight="1" x14ac:dyDescent="0.45">
      <c r="I194" s="4"/>
      <c r="J194" s="86"/>
      <c r="K194" s="135"/>
      <c r="L194" s="132">
        <v>134</v>
      </c>
      <c r="M194" s="141">
        <f>S192+1</f>
        <v>46881</v>
      </c>
      <c r="N194" s="141">
        <f t="shared" ref="N194:S194" si="780">M194+1</f>
        <v>46882</v>
      </c>
      <c r="O194" s="141">
        <f t="shared" si="780"/>
        <v>46883</v>
      </c>
      <c r="P194" s="141">
        <f t="shared" si="780"/>
        <v>46884</v>
      </c>
      <c r="Q194" s="141">
        <f t="shared" si="780"/>
        <v>46885</v>
      </c>
      <c r="R194" s="142">
        <f t="shared" si="780"/>
        <v>46886</v>
      </c>
      <c r="S194" s="143">
        <f t="shared" si="780"/>
        <v>46887</v>
      </c>
      <c r="T194" s="135">
        <f t="shared" ref="T194" si="781">COUNTIF(M195:S195,"★")</f>
        <v>0</v>
      </c>
      <c r="U194" s="135"/>
      <c r="V194" s="135" t="str">
        <f t="shared" ref="V194" si="782">TEXT(M194,"YYYY-MM")</f>
        <v>2028-05</v>
      </c>
      <c r="W194" s="140" cm="1">
        <f t="array" ref="W194">SUMPRODUCT((M194:S194&gt;=$N$8)*(M194:S194 &lt;= $N$9)*(TEXT(M194:S194,"yyyy-mm")=V194)*(M195:S195 = "●"))</f>
        <v>0</v>
      </c>
      <c r="X194" s="140" cm="1">
        <f t="array" ref="X194">SUMPRODUCT((R194:S194&gt;=$N$8)*(R194:S194 &lt;= $N$9)*(TEXT(R194:S194,"yyyy-mm")=V194)*(R195:S195 = "▲"))</f>
        <v>0</v>
      </c>
      <c r="Y194" s="140" cm="1">
        <f t="array" ref="Y194">SUMPRODUCT((M194:S194&gt;=$N$8)*(M194:S194 &lt;= $N$9)*(TEXT(M194:S194,"yyyy-mm")=V194)*(M195:S195 = "★"))</f>
        <v>0</v>
      </c>
      <c r="Z194" s="135"/>
      <c r="AA194" s="135"/>
      <c r="AB194" s="132">
        <v>155</v>
      </c>
      <c r="AC194" s="141">
        <f>AI192+1</f>
        <v>47028</v>
      </c>
      <c r="AD194" s="141">
        <f t="shared" ref="AD194:AI194" si="783">AC194+1</f>
        <v>47029</v>
      </c>
      <c r="AE194" s="141">
        <f t="shared" si="783"/>
        <v>47030</v>
      </c>
      <c r="AF194" s="141">
        <f t="shared" si="783"/>
        <v>47031</v>
      </c>
      <c r="AG194" s="141">
        <f t="shared" si="783"/>
        <v>47032</v>
      </c>
      <c r="AH194" s="142">
        <f t="shared" si="783"/>
        <v>47033</v>
      </c>
      <c r="AI194" s="143">
        <f t="shared" si="783"/>
        <v>47034</v>
      </c>
      <c r="AJ194" s="68">
        <f t="shared" ref="AJ194" si="784">COUNTIF(AC195:AI195,"★")</f>
        <v>0</v>
      </c>
      <c r="AK194" s="68"/>
      <c r="AL194" s="68" t="str">
        <f t="shared" ref="AL194" si="785">TEXT(AC194,"YYYY-MM")</f>
        <v>2028-10</v>
      </c>
      <c r="AM194" s="69" cm="1">
        <f t="array" ref="AM194">SUMPRODUCT((AC194:AI194&gt;=$N$8)*(AC194:AI194 &lt;= $N$9)*(TEXT(AC194:AI194,"yyyy-mm")=AL194)*(AC195:AI195 = "●"))</f>
        <v>0</v>
      </c>
      <c r="AN194" s="69" cm="1">
        <f t="array" ref="AN194">SUMPRODUCT((AH194:AI194&gt;=$N$8)*(AH194:AI194 &lt;= $N$9)*(TEXT(AH194:AI194,"yyyy-mm")=AL194)*(AH195:AI195 = "▲"))</f>
        <v>0</v>
      </c>
      <c r="AO194" s="69" cm="1">
        <f t="array" ref="AO194">SUMPRODUCT((AC194:AI194&gt;=$N$8)*(AC194:AI194 &lt;= $N$9)*(TEXT(AC194:AI194,"yyyy-mm")=AL194)*(AC195:AI195 = "★"))</f>
        <v>0</v>
      </c>
      <c r="AP194" s="65"/>
      <c r="AQ194" s="7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3"/>
    </row>
    <row r="195" spans="9:55" s="8" customFormat="1" ht="20.25" customHeight="1" thickBot="1" x14ac:dyDescent="0.5">
      <c r="I195" s="4"/>
      <c r="J195" s="86"/>
      <c r="K195" s="135" t="str">
        <f t="shared" ref="K195:K205" si="786">IF(U195&gt;=0.285,"OK","NG")</f>
        <v>NG</v>
      </c>
      <c r="L195" s="136"/>
      <c r="M195" s="144"/>
      <c r="N195" s="144"/>
      <c r="O195" s="144"/>
      <c r="P195" s="144"/>
      <c r="Q195" s="144"/>
      <c r="R195" s="145"/>
      <c r="S195" s="146"/>
      <c r="T195" s="135">
        <f t="shared" ref="T195" si="787">COUNTIF(M195:S195,"●")</f>
        <v>0</v>
      </c>
      <c r="U195" s="147">
        <f t="shared" ref="U195:U205" si="788">IF(COUNTA(M195:S195)=0,-1,IF(OR(COUNTIF(M195:S195,"▲")&gt;6,AND(M194&lt;$N$9,$N$9&lt;S194)),0.285,IF(T194+T195=0,0,T195/(T195+T194))))</f>
        <v>-1</v>
      </c>
      <c r="V195" s="135" t="str">
        <f t="shared" ref="V195" si="789">TEXT(S194,"YYYY-MM")</f>
        <v>2028-05</v>
      </c>
      <c r="W195" s="140" cm="1">
        <f t="array" ref="W195">IF(V195=V194,0,SUMPRODUCT((M194:S194&gt;=$N$8)*(M194:S194 &lt;= $N$9)*(TEXT(M194:S194,"yyyy-mm")=V195)*(M195:S195 = "●")))</f>
        <v>0</v>
      </c>
      <c r="X195" s="140" cm="1">
        <f t="array" ref="X195">IF(V195=V194,0,SUMPRODUCT((M194:S194&gt;=$N$8)*(M194:S194 &lt;= $N$9)*(TEXT(M194:S194,"yyyy-mm")=V195)*(M195:S195 = "▲")))</f>
        <v>0</v>
      </c>
      <c r="Y195" s="140" cm="1">
        <f t="array" ref="Y195">IF(V195=V194,0,SUMPRODUCT((M194:S194&gt;=$N$8)*(M194:S194 &lt;= $N$9)*(TEXT(M194:S194,"yyyy-mm")=V195)*(M195:S195 = "★")))</f>
        <v>0</v>
      </c>
      <c r="Z195" s="135"/>
      <c r="AA195" s="135" t="str">
        <f t="shared" ref="AA195:AA205" si="790">IF(AK195&gt;=0.285,"OK","NG")</f>
        <v>NG</v>
      </c>
      <c r="AB195" s="136"/>
      <c r="AC195" s="144"/>
      <c r="AD195" s="144"/>
      <c r="AE195" s="144"/>
      <c r="AF195" s="144"/>
      <c r="AG195" s="144"/>
      <c r="AH195" s="145"/>
      <c r="AI195" s="146"/>
      <c r="AJ195" s="68">
        <f t="shared" ref="AJ195" si="791">COUNTIF(AC195:AI195,"●")</f>
        <v>0</v>
      </c>
      <c r="AK195" s="70">
        <f t="shared" ref="AK195:AK205" si="792">IF(COUNTA(AC195:AI195)=0,-1,IF(OR(COUNTIF(AC195:AI195,"▲")&gt;6,AND(AC194&lt;$N$9,$N$9&lt;AI194)),0.285,IF(AJ194+AJ195=0,0,AJ195/(AJ195+AJ194))))</f>
        <v>-1</v>
      </c>
      <c r="AL195" s="68" t="str">
        <f t="shared" ref="AL195" si="793">TEXT(AI194,"YYYY-MM")</f>
        <v>2028-10</v>
      </c>
      <c r="AM195" s="69" cm="1">
        <f t="array" ref="AM195">IF(AL195=AL194,0,SUMPRODUCT((AC194:AI194&gt;=$N$8)*(AC194:AI194 &lt;= $N$9)*(TEXT(AC194:AI194,"yyyy-mm")=AL195)*(AC195:AI195 = "●")))</f>
        <v>0</v>
      </c>
      <c r="AN195" s="69" cm="1">
        <f t="array" ref="AN195">IF(AL195=AL194,0,SUMPRODUCT((AC194:AI194&gt;=$N$8)*(AC194:AI194 &lt;= $N$9)*(TEXT(AC194:AI194,"yyyy-mm")=AL195)*(AC195:AI195 = "▲")))</f>
        <v>0</v>
      </c>
      <c r="AO195" s="69" cm="1">
        <f t="array" ref="AO195">IF(AL195=AL194,0,SUMPRODUCT((AC194:AI194&gt;=$N$8)*(AC194:AI194 &lt;= $N$9)*(TEXT(AC194:AI194,"yyyy-mm")=AL195)*(AC195:AI195 = "★")))</f>
        <v>0</v>
      </c>
      <c r="AP195" s="65"/>
      <c r="AQ195" s="7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3"/>
    </row>
    <row r="196" spans="9:55" s="8" customFormat="1" ht="20.25" customHeight="1" x14ac:dyDescent="0.45">
      <c r="I196" s="3"/>
      <c r="J196" s="86"/>
      <c r="K196" s="135"/>
      <c r="L196" s="132">
        <v>135</v>
      </c>
      <c r="M196" s="141">
        <f>S194+1</f>
        <v>46888</v>
      </c>
      <c r="N196" s="141">
        <f t="shared" ref="N196:S196" si="794">M196+1</f>
        <v>46889</v>
      </c>
      <c r="O196" s="141">
        <f t="shared" si="794"/>
        <v>46890</v>
      </c>
      <c r="P196" s="141">
        <f t="shared" si="794"/>
        <v>46891</v>
      </c>
      <c r="Q196" s="141">
        <f t="shared" si="794"/>
        <v>46892</v>
      </c>
      <c r="R196" s="142">
        <f t="shared" si="794"/>
        <v>46893</v>
      </c>
      <c r="S196" s="143">
        <f t="shared" si="794"/>
        <v>46894</v>
      </c>
      <c r="T196" s="135">
        <f t="shared" ref="T196" si="795">COUNTIF(M197:S197,"★")</f>
        <v>0</v>
      </c>
      <c r="U196" s="135"/>
      <c r="V196" s="135" t="str">
        <f t="shared" ref="V196" si="796">TEXT(M196,"YYYY-MM")</f>
        <v>2028-05</v>
      </c>
      <c r="W196" s="140" cm="1">
        <f t="array" ref="W196">SUMPRODUCT((M196:S196&gt;=$N$8)*(M196:S196 &lt;= $N$9)*(TEXT(M196:S196,"yyyy-mm")=V196)*(M197:S197 = "●"))</f>
        <v>0</v>
      </c>
      <c r="X196" s="140" cm="1">
        <f t="array" ref="X196">SUMPRODUCT((R196:S196&gt;=$N$8)*(R196:S196 &lt;= $N$9)*(TEXT(R196:S196,"yyyy-mm")=V196)*(R197:S197 = "▲"))</f>
        <v>0</v>
      </c>
      <c r="Y196" s="140" cm="1">
        <f t="array" ref="Y196">SUMPRODUCT((M196:S196&gt;=$N$8)*(M196:S196 &lt;= $N$9)*(TEXT(M196:S196,"yyyy-mm")=V196)*(M197:S197 = "★"))</f>
        <v>0</v>
      </c>
      <c r="Z196" s="135"/>
      <c r="AA196" s="135"/>
      <c r="AB196" s="132">
        <v>156</v>
      </c>
      <c r="AC196" s="141">
        <f>AI194+1</f>
        <v>47035</v>
      </c>
      <c r="AD196" s="141">
        <f t="shared" ref="AD196:AI196" si="797">AC196+1</f>
        <v>47036</v>
      </c>
      <c r="AE196" s="141">
        <f t="shared" si="797"/>
        <v>47037</v>
      </c>
      <c r="AF196" s="141">
        <f t="shared" si="797"/>
        <v>47038</v>
      </c>
      <c r="AG196" s="141">
        <f t="shared" si="797"/>
        <v>47039</v>
      </c>
      <c r="AH196" s="142">
        <f t="shared" si="797"/>
        <v>47040</v>
      </c>
      <c r="AI196" s="143">
        <f t="shared" si="797"/>
        <v>47041</v>
      </c>
      <c r="AJ196" s="68">
        <f t="shared" ref="AJ196" si="798">COUNTIF(AC197:AI197,"★")</f>
        <v>0</v>
      </c>
      <c r="AK196" s="68"/>
      <c r="AL196" s="68" t="str">
        <f t="shared" ref="AL196" si="799">TEXT(AC196,"YYYY-MM")</f>
        <v>2028-10</v>
      </c>
      <c r="AM196" s="69" cm="1">
        <f t="array" ref="AM196">SUMPRODUCT((AC196:AI196&gt;=$N$8)*(AC196:AI196 &lt;= $N$9)*(TEXT(AC196:AI196,"yyyy-mm")=AL196)*(AC197:AI197 = "●"))</f>
        <v>0</v>
      </c>
      <c r="AN196" s="69" cm="1">
        <f t="array" ref="AN196">SUMPRODUCT((AH196:AI196&gt;=$N$8)*(AH196:AI196 &lt;= $N$9)*(TEXT(AH196:AI196,"yyyy-mm")=AL196)*(AH197:AI197 = "▲"))</f>
        <v>0</v>
      </c>
      <c r="AO196" s="69" cm="1">
        <f t="array" ref="AO196">SUMPRODUCT((AC196:AI196&gt;=$N$8)*(AC196:AI196 &lt;= $N$9)*(TEXT(AC196:AI196,"yyyy-mm")=AL196)*(AC197:AI197 = "★"))</f>
        <v>0</v>
      </c>
      <c r="AP196" s="65"/>
      <c r="AQ196" s="7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3"/>
    </row>
    <row r="197" spans="9:55" s="8" customFormat="1" ht="20.25" customHeight="1" thickBot="1" x14ac:dyDescent="0.5">
      <c r="I197" s="3"/>
      <c r="J197" s="86"/>
      <c r="K197" s="135" t="str">
        <f t="shared" ref="K197:K207" si="800">IF(U197&gt;=0.285,"OK","NG")</f>
        <v>NG</v>
      </c>
      <c r="L197" s="136"/>
      <c r="M197" s="144"/>
      <c r="N197" s="144"/>
      <c r="O197" s="144"/>
      <c r="P197" s="144"/>
      <c r="Q197" s="144"/>
      <c r="R197" s="145"/>
      <c r="S197" s="146"/>
      <c r="T197" s="135">
        <f t="shared" ref="T197" si="801">COUNTIF(M197:S197,"●")</f>
        <v>0</v>
      </c>
      <c r="U197" s="147">
        <f t="shared" ref="U197:U207" si="802">IF(COUNTA(M197:S197)=0,-1,IF(OR(COUNTIF(M197:S197,"▲")&gt;6,AND(M196&lt;$N$9,$N$9&lt;S196)),0.285,IF(T196+T197=0,0,T197/(T197+T196))))</f>
        <v>-1</v>
      </c>
      <c r="V197" s="135" t="str">
        <f t="shared" ref="V197" si="803">TEXT(S196,"YYYY-MM")</f>
        <v>2028-05</v>
      </c>
      <c r="W197" s="140" cm="1">
        <f t="array" ref="W197">IF(V197=V196,0,SUMPRODUCT((M196:S196&gt;=$N$8)*(M196:S196 &lt;= $N$9)*(TEXT(M196:S196,"yyyy-mm")=V197)*(M197:S197 = "●")))</f>
        <v>0</v>
      </c>
      <c r="X197" s="140" cm="1">
        <f t="array" ref="X197">IF(V197=V196,0,SUMPRODUCT((M196:S196&gt;=$N$8)*(M196:S196 &lt;= $N$9)*(TEXT(M196:S196,"yyyy-mm")=V197)*(M197:S197 = "▲")))</f>
        <v>0</v>
      </c>
      <c r="Y197" s="140" cm="1">
        <f t="array" ref="Y197">IF(V197=V196,0,SUMPRODUCT((M196:S196&gt;=$N$8)*(M196:S196 &lt;= $N$9)*(TEXT(M196:S196,"yyyy-mm")=V197)*(M197:S197 = "★")))</f>
        <v>0</v>
      </c>
      <c r="Z197" s="135"/>
      <c r="AA197" s="135" t="str">
        <f t="shared" ref="AA197:AA207" si="804">IF(AK197&gt;=0.285,"OK","NG")</f>
        <v>NG</v>
      </c>
      <c r="AB197" s="136"/>
      <c r="AC197" s="144"/>
      <c r="AD197" s="144"/>
      <c r="AE197" s="144"/>
      <c r="AF197" s="144"/>
      <c r="AG197" s="144"/>
      <c r="AH197" s="145"/>
      <c r="AI197" s="146"/>
      <c r="AJ197" s="68">
        <f t="shared" ref="AJ197" si="805">COUNTIF(AC197:AI197,"●")</f>
        <v>0</v>
      </c>
      <c r="AK197" s="70">
        <f t="shared" ref="AK197:AK207" si="806">IF(COUNTA(AC197:AI197)=0,-1,IF(OR(COUNTIF(AC197:AI197,"▲")&gt;6,AND(AC196&lt;$N$9,$N$9&lt;AI196)),0.285,IF(AJ196+AJ197=0,0,AJ197/(AJ197+AJ196))))</f>
        <v>-1</v>
      </c>
      <c r="AL197" s="68" t="str">
        <f t="shared" ref="AL197" si="807">TEXT(AI196,"YYYY-MM")</f>
        <v>2028-10</v>
      </c>
      <c r="AM197" s="69" cm="1">
        <f t="array" ref="AM197">IF(AL197=AL196,0,SUMPRODUCT((AC196:AI196&gt;=$N$8)*(AC196:AI196 &lt;= $N$9)*(TEXT(AC196:AI196,"yyyy-mm")=AL197)*(AC197:AI197 = "●")))</f>
        <v>0</v>
      </c>
      <c r="AN197" s="69" cm="1">
        <f t="array" ref="AN197">IF(AL197=AL196,0,SUMPRODUCT((AC196:AI196&gt;=$N$8)*(AC196:AI196 &lt;= $N$9)*(TEXT(AC196:AI196,"yyyy-mm")=AL197)*(AC197:AI197 = "▲")))</f>
        <v>0</v>
      </c>
      <c r="AO197" s="69" cm="1">
        <f t="array" ref="AO197">IF(AL197=AL196,0,SUMPRODUCT((AC196:AI196&gt;=$N$8)*(AC196:AI196 &lt;= $N$9)*(TEXT(AC196:AI196,"yyyy-mm")=AL197)*(AC197:AI197 = "★")))</f>
        <v>0</v>
      </c>
      <c r="AP197" s="65"/>
      <c r="AQ197" s="7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3"/>
    </row>
    <row r="198" spans="9:55" s="8" customFormat="1" ht="20.25" customHeight="1" x14ac:dyDescent="0.45">
      <c r="I198" s="3"/>
      <c r="J198" s="86"/>
      <c r="K198" s="135"/>
      <c r="L198" s="132">
        <v>136</v>
      </c>
      <c r="M198" s="141">
        <f>S196+1</f>
        <v>46895</v>
      </c>
      <c r="N198" s="141">
        <f t="shared" ref="N198:S198" si="808">M198+1</f>
        <v>46896</v>
      </c>
      <c r="O198" s="141">
        <f t="shared" si="808"/>
        <v>46897</v>
      </c>
      <c r="P198" s="141">
        <f t="shared" si="808"/>
        <v>46898</v>
      </c>
      <c r="Q198" s="141">
        <f t="shared" si="808"/>
        <v>46899</v>
      </c>
      <c r="R198" s="142">
        <f t="shared" si="808"/>
        <v>46900</v>
      </c>
      <c r="S198" s="143">
        <f t="shared" si="808"/>
        <v>46901</v>
      </c>
      <c r="T198" s="135">
        <f t="shared" ref="T198" si="809">COUNTIF(M199:S199,"★")</f>
        <v>0</v>
      </c>
      <c r="U198" s="135"/>
      <c r="V198" s="135" t="str">
        <f t="shared" ref="V198" si="810">TEXT(M198,"YYYY-MM")</f>
        <v>2028-05</v>
      </c>
      <c r="W198" s="140" cm="1">
        <f t="array" ref="W198">SUMPRODUCT((M198:S198&gt;=$N$8)*(M198:S198 &lt;= $N$9)*(TEXT(M198:S198,"yyyy-mm")=V198)*(M199:S199 = "●"))</f>
        <v>0</v>
      </c>
      <c r="X198" s="140" cm="1">
        <f t="array" ref="X198">SUMPRODUCT((R198:S198&gt;=$N$8)*(R198:S198 &lt;= $N$9)*(TEXT(R198:S198,"yyyy-mm")=V198)*(R199:S199 = "▲"))</f>
        <v>0</v>
      </c>
      <c r="Y198" s="140" cm="1">
        <f t="array" ref="Y198">SUMPRODUCT((M198:S198&gt;=$N$8)*(M198:S198 &lt;= $N$9)*(TEXT(M198:S198,"yyyy-mm")=V198)*(M199:S199 = "★"))</f>
        <v>0</v>
      </c>
      <c r="Z198" s="135"/>
      <c r="AA198" s="135"/>
      <c r="AB198" s="132">
        <v>157</v>
      </c>
      <c r="AC198" s="141">
        <f>AI196+1</f>
        <v>47042</v>
      </c>
      <c r="AD198" s="141">
        <f t="shared" ref="AD198:AI198" si="811">AC198+1</f>
        <v>47043</v>
      </c>
      <c r="AE198" s="141">
        <f t="shared" si="811"/>
        <v>47044</v>
      </c>
      <c r="AF198" s="141">
        <f t="shared" si="811"/>
        <v>47045</v>
      </c>
      <c r="AG198" s="141">
        <f t="shared" si="811"/>
        <v>47046</v>
      </c>
      <c r="AH198" s="142">
        <f t="shared" si="811"/>
        <v>47047</v>
      </c>
      <c r="AI198" s="143">
        <f t="shared" si="811"/>
        <v>47048</v>
      </c>
      <c r="AJ198" s="68">
        <f t="shared" ref="AJ198" si="812">COUNTIF(AC199:AI199,"★")</f>
        <v>0</v>
      </c>
      <c r="AK198" s="68"/>
      <c r="AL198" s="68" t="str">
        <f t="shared" ref="AL198" si="813">TEXT(AC198,"YYYY-MM")</f>
        <v>2028-10</v>
      </c>
      <c r="AM198" s="69" cm="1">
        <f t="array" ref="AM198">SUMPRODUCT((AC198:AI198&gt;=$N$8)*(AC198:AI198 &lt;= $N$9)*(TEXT(AC198:AI198,"yyyy-mm")=AL198)*(AC199:AI199 = "●"))</f>
        <v>0</v>
      </c>
      <c r="AN198" s="69" cm="1">
        <f t="array" ref="AN198">SUMPRODUCT((AH198:AI198&gt;=$N$8)*(AH198:AI198 &lt;= $N$9)*(TEXT(AH198:AI198,"yyyy-mm")=AL198)*(AH199:AI199 = "▲"))</f>
        <v>0</v>
      </c>
      <c r="AO198" s="69" cm="1">
        <f t="array" ref="AO198">SUMPRODUCT((AC198:AI198&gt;=$N$8)*(AC198:AI198 &lt;= $N$9)*(TEXT(AC198:AI198,"yyyy-mm")=AL198)*(AC199:AI199 = "★"))</f>
        <v>0</v>
      </c>
      <c r="AP198" s="65"/>
      <c r="AQ198" s="7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3"/>
    </row>
    <row r="199" spans="9:55" s="8" customFormat="1" ht="20.25" customHeight="1" thickBot="1" x14ac:dyDescent="0.5">
      <c r="I199" s="3"/>
      <c r="J199" s="86"/>
      <c r="K199" s="135" t="str">
        <f t="shared" ref="K199:K209" si="814">IF(U199&gt;=0.285,"OK","NG")</f>
        <v>NG</v>
      </c>
      <c r="L199" s="136"/>
      <c r="M199" s="144"/>
      <c r="N199" s="144"/>
      <c r="O199" s="144"/>
      <c r="P199" s="144"/>
      <c r="Q199" s="144"/>
      <c r="R199" s="145"/>
      <c r="S199" s="146"/>
      <c r="T199" s="135">
        <f t="shared" ref="T199" si="815">COUNTIF(M199:S199,"●")</f>
        <v>0</v>
      </c>
      <c r="U199" s="147">
        <f t="shared" ref="U199:U209" si="816">IF(COUNTA(M199:S199)=0,-1,IF(OR(COUNTIF(M199:S199,"▲")&gt;6,AND(M198&lt;$N$9,$N$9&lt;S198)),0.285,IF(T198+T199=0,0,T199/(T199+T198))))</f>
        <v>-1</v>
      </c>
      <c r="V199" s="135" t="str">
        <f t="shared" ref="V199" si="817">TEXT(S198,"YYYY-MM")</f>
        <v>2028-05</v>
      </c>
      <c r="W199" s="140" cm="1">
        <f t="array" ref="W199">IF(V199=V198,0,SUMPRODUCT((M198:S198&gt;=$N$8)*(M198:S198 &lt;= $N$9)*(TEXT(M198:S198,"yyyy-mm")=V199)*(M199:S199 = "●")))</f>
        <v>0</v>
      </c>
      <c r="X199" s="140" cm="1">
        <f t="array" ref="X199">IF(V199=V198,0,SUMPRODUCT((M198:S198&gt;=$N$8)*(M198:S198 &lt;= $N$9)*(TEXT(M198:S198,"yyyy-mm")=V199)*(M199:S199 = "▲")))</f>
        <v>0</v>
      </c>
      <c r="Y199" s="140" cm="1">
        <f t="array" ref="Y199">IF(V199=V198,0,SUMPRODUCT((M198:S198&gt;=$N$8)*(M198:S198 &lt;= $N$9)*(TEXT(M198:S198,"yyyy-mm")=V199)*(M199:S199 = "★")))</f>
        <v>0</v>
      </c>
      <c r="Z199" s="135"/>
      <c r="AA199" s="135" t="str">
        <f t="shared" ref="AA199:AA209" si="818">IF(AK199&gt;=0.285,"OK","NG")</f>
        <v>NG</v>
      </c>
      <c r="AB199" s="136"/>
      <c r="AC199" s="144"/>
      <c r="AD199" s="144"/>
      <c r="AE199" s="144"/>
      <c r="AF199" s="144"/>
      <c r="AG199" s="144"/>
      <c r="AH199" s="145"/>
      <c r="AI199" s="146"/>
      <c r="AJ199" s="68">
        <f t="shared" ref="AJ199" si="819">COUNTIF(AC199:AI199,"●")</f>
        <v>0</v>
      </c>
      <c r="AK199" s="70">
        <f t="shared" ref="AK199:AK209" si="820">IF(COUNTA(AC199:AI199)=0,-1,IF(OR(COUNTIF(AC199:AI199,"▲")&gt;6,AND(AC198&lt;$N$9,$N$9&lt;AI198)),0.285,IF(AJ198+AJ199=0,0,AJ199/(AJ199+AJ198))))</f>
        <v>-1</v>
      </c>
      <c r="AL199" s="68" t="str">
        <f t="shared" ref="AL199" si="821">TEXT(AI198,"YYYY-MM")</f>
        <v>2028-10</v>
      </c>
      <c r="AM199" s="69" cm="1">
        <f t="array" ref="AM199">IF(AL199=AL198,0,SUMPRODUCT((AC198:AI198&gt;=$N$8)*(AC198:AI198 &lt;= $N$9)*(TEXT(AC198:AI198,"yyyy-mm")=AL199)*(AC199:AI199 = "●")))</f>
        <v>0</v>
      </c>
      <c r="AN199" s="69" cm="1">
        <f t="array" ref="AN199">IF(AL199=AL198,0,SUMPRODUCT((AC198:AI198&gt;=$N$8)*(AC198:AI198 &lt;= $N$9)*(TEXT(AC198:AI198,"yyyy-mm")=AL199)*(AC199:AI199 = "▲")))</f>
        <v>0</v>
      </c>
      <c r="AO199" s="69" cm="1">
        <f t="array" ref="AO199">IF(AL199=AL198,0,SUMPRODUCT((AC198:AI198&gt;=$N$8)*(AC198:AI198 &lt;= $N$9)*(TEXT(AC198:AI198,"yyyy-mm")=AL199)*(AC199:AI199 = "★")))</f>
        <v>0</v>
      </c>
      <c r="AP199" s="65"/>
      <c r="AQ199" s="7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3"/>
    </row>
    <row r="200" spans="9:55" s="8" customFormat="1" ht="20.25" customHeight="1" x14ac:dyDescent="0.45">
      <c r="I200" s="3"/>
      <c r="J200" s="86"/>
      <c r="K200" s="135"/>
      <c r="L200" s="132">
        <v>137</v>
      </c>
      <c r="M200" s="141">
        <f>S198+1</f>
        <v>46902</v>
      </c>
      <c r="N200" s="141">
        <f t="shared" ref="N200:S200" si="822">M200+1</f>
        <v>46903</v>
      </c>
      <c r="O200" s="141">
        <f t="shared" si="822"/>
        <v>46904</v>
      </c>
      <c r="P200" s="141">
        <f t="shared" si="822"/>
        <v>46905</v>
      </c>
      <c r="Q200" s="141">
        <f t="shared" si="822"/>
        <v>46906</v>
      </c>
      <c r="R200" s="142">
        <f t="shared" si="822"/>
        <v>46907</v>
      </c>
      <c r="S200" s="143">
        <f t="shared" si="822"/>
        <v>46908</v>
      </c>
      <c r="T200" s="135">
        <f t="shared" ref="T200" si="823">COUNTIF(M201:S201,"★")</f>
        <v>0</v>
      </c>
      <c r="U200" s="135"/>
      <c r="V200" s="135" t="str">
        <f t="shared" ref="V200" si="824">TEXT(M200,"YYYY-MM")</f>
        <v>2028-05</v>
      </c>
      <c r="W200" s="140" cm="1">
        <f t="array" ref="W200">SUMPRODUCT((M200:S200&gt;=$N$8)*(M200:S200 &lt;= $N$9)*(TEXT(M200:S200,"yyyy-mm")=V200)*(M201:S201 = "●"))</f>
        <v>0</v>
      </c>
      <c r="X200" s="140" cm="1">
        <f t="array" ref="X200">SUMPRODUCT((R200:S200&gt;=$N$8)*(R200:S200 &lt;= $N$9)*(TEXT(R200:S200,"yyyy-mm")=V200)*(R201:S201 = "▲"))</f>
        <v>0</v>
      </c>
      <c r="Y200" s="140" cm="1">
        <f t="array" ref="Y200">SUMPRODUCT((M200:S200&gt;=$N$8)*(M200:S200 &lt;= $N$9)*(TEXT(M200:S200,"yyyy-mm")=V200)*(M201:S201 = "★"))</f>
        <v>0</v>
      </c>
      <c r="Z200" s="135"/>
      <c r="AA200" s="135"/>
      <c r="AB200" s="132">
        <v>158</v>
      </c>
      <c r="AC200" s="141">
        <f>AI198+1</f>
        <v>47049</v>
      </c>
      <c r="AD200" s="141">
        <f t="shared" ref="AD200:AI200" si="825">AC200+1</f>
        <v>47050</v>
      </c>
      <c r="AE200" s="141">
        <f t="shared" si="825"/>
        <v>47051</v>
      </c>
      <c r="AF200" s="141">
        <f t="shared" si="825"/>
        <v>47052</v>
      </c>
      <c r="AG200" s="141">
        <f t="shared" si="825"/>
        <v>47053</v>
      </c>
      <c r="AH200" s="142">
        <f t="shared" si="825"/>
        <v>47054</v>
      </c>
      <c r="AI200" s="143">
        <f t="shared" si="825"/>
        <v>47055</v>
      </c>
      <c r="AJ200" s="68">
        <f t="shared" ref="AJ200" si="826">COUNTIF(AC201:AI201,"★")</f>
        <v>0</v>
      </c>
      <c r="AK200" s="68"/>
      <c r="AL200" s="68" t="str">
        <f t="shared" ref="AL200" si="827">TEXT(AC200,"YYYY-MM")</f>
        <v>2028-10</v>
      </c>
      <c r="AM200" s="69" cm="1">
        <f t="array" ref="AM200">SUMPRODUCT((AC200:AI200&gt;=$N$8)*(AC200:AI200 &lt;= $N$9)*(TEXT(AC200:AI200,"yyyy-mm")=AL200)*(AC201:AI201 = "●"))</f>
        <v>0</v>
      </c>
      <c r="AN200" s="69" cm="1">
        <f t="array" ref="AN200">SUMPRODUCT((AH200:AI200&gt;=$N$8)*(AH200:AI200 &lt;= $N$9)*(TEXT(AH200:AI200,"yyyy-mm")=AL200)*(AH201:AI201 = "▲"))</f>
        <v>0</v>
      </c>
      <c r="AO200" s="69" cm="1">
        <f t="array" ref="AO200">SUMPRODUCT((AC200:AI200&gt;=$N$8)*(AC200:AI200 &lt;= $N$9)*(TEXT(AC200:AI200,"yyyy-mm")=AL200)*(AC201:AI201 = "★"))</f>
        <v>0</v>
      </c>
      <c r="AP200" s="68"/>
      <c r="AQ200" s="19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3"/>
    </row>
    <row r="201" spans="9:55" s="8" customFormat="1" ht="20.25" customHeight="1" thickBot="1" x14ac:dyDescent="0.5">
      <c r="I201" s="3"/>
      <c r="J201" s="86"/>
      <c r="K201" s="135" t="str">
        <f t="shared" ref="K201:K211" si="828">IF(U201&gt;=0.285,"OK","NG")</f>
        <v>NG</v>
      </c>
      <c r="L201" s="136"/>
      <c r="M201" s="144"/>
      <c r="N201" s="144"/>
      <c r="O201" s="144"/>
      <c r="P201" s="144"/>
      <c r="Q201" s="144"/>
      <c r="R201" s="145"/>
      <c r="S201" s="146"/>
      <c r="T201" s="135">
        <f t="shared" ref="T201" si="829">COUNTIF(M201:S201,"●")</f>
        <v>0</v>
      </c>
      <c r="U201" s="147">
        <f t="shared" ref="U201:U211" si="830">IF(COUNTA(M201:S201)=0,-1,IF(OR(COUNTIF(M201:S201,"▲")&gt;6,AND(M200&lt;$N$9,$N$9&lt;S200)),0.285,IF(T200+T201=0,0,T201/(T201+T200))))</f>
        <v>-1</v>
      </c>
      <c r="V201" s="135" t="str">
        <f t="shared" ref="V201" si="831">TEXT(S200,"YYYY-MM")</f>
        <v>2028-06</v>
      </c>
      <c r="W201" s="140" cm="1">
        <f t="array" ref="W201">IF(V201=V200,0,SUMPRODUCT((M200:S200&gt;=$N$8)*(M200:S200 &lt;= $N$9)*(TEXT(M200:S200,"yyyy-mm")=V201)*(M201:S201 = "●")))</f>
        <v>0</v>
      </c>
      <c r="X201" s="140" cm="1">
        <f t="array" ref="X201">IF(V201=V200,0,SUMPRODUCT((M200:S200&gt;=$N$8)*(M200:S200 &lt;= $N$9)*(TEXT(M200:S200,"yyyy-mm")=V201)*(M201:S201 = "▲")))</f>
        <v>0</v>
      </c>
      <c r="Y201" s="140" cm="1">
        <f t="array" ref="Y201">IF(V201=V200,0,SUMPRODUCT((M200:S200&gt;=$N$8)*(M200:S200 &lt;= $N$9)*(TEXT(M200:S200,"yyyy-mm")=V201)*(M201:S201 = "★")))</f>
        <v>0</v>
      </c>
      <c r="Z201" s="135"/>
      <c r="AA201" s="135" t="str">
        <f t="shared" ref="AA201:AA211" si="832">IF(AK201&gt;=0.285,"OK","NG")</f>
        <v>NG</v>
      </c>
      <c r="AB201" s="136"/>
      <c r="AC201" s="144"/>
      <c r="AD201" s="144"/>
      <c r="AE201" s="144"/>
      <c r="AF201" s="144"/>
      <c r="AG201" s="144"/>
      <c r="AH201" s="145"/>
      <c r="AI201" s="146"/>
      <c r="AJ201" s="68">
        <f t="shared" ref="AJ201" si="833">COUNTIF(AC201:AI201,"●")</f>
        <v>0</v>
      </c>
      <c r="AK201" s="70">
        <f t="shared" ref="AK201:AK211" si="834">IF(COUNTA(AC201:AI201)=0,-1,IF(OR(COUNTIF(AC201:AI201,"▲")&gt;6,AND(AC200&lt;$N$9,$N$9&lt;AI200)),0.285,IF(AJ200+AJ201=0,0,AJ201/(AJ201+AJ200))))</f>
        <v>-1</v>
      </c>
      <c r="AL201" s="68" t="str">
        <f t="shared" ref="AL201" si="835">TEXT(AI200,"YYYY-MM")</f>
        <v>2028-10</v>
      </c>
      <c r="AM201" s="69" cm="1">
        <f t="array" ref="AM201">IF(AL201=AL200,0,SUMPRODUCT((AC200:AI200&gt;=$N$8)*(AC200:AI200 &lt;= $N$9)*(TEXT(AC200:AI200,"yyyy-mm")=AL201)*(AC201:AI201 = "●")))</f>
        <v>0</v>
      </c>
      <c r="AN201" s="69" cm="1">
        <f t="array" ref="AN201">IF(AL201=AL200,0,SUMPRODUCT((AC200:AI200&gt;=$N$8)*(AC200:AI200 &lt;= $N$9)*(TEXT(AC200:AI200,"yyyy-mm")=AL201)*(AC201:AI201 = "▲")))</f>
        <v>0</v>
      </c>
      <c r="AO201" s="69" cm="1">
        <f t="array" ref="AO201">IF(AL201=AL200,0,SUMPRODUCT((AC200:AI200&gt;=$N$8)*(AC200:AI200 &lt;= $N$9)*(TEXT(AC200:AI200,"yyyy-mm")=AL201)*(AC201:AI201 = "★")))</f>
        <v>0</v>
      </c>
      <c r="AP201" s="68"/>
      <c r="AQ201" s="19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3"/>
    </row>
    <row r="202" spans="9:55" s="8" customFormat="1" x14ac:dyDescent="0.45">
      <c r="I202" s="3"/>
      <c r="J202" s="7"/>
      <c r="K202" s="9"/>
      <c r="L202" s="4"/>
      <c r="M202" s="4"/>
      <c r="N202" s="4"/>
      <c r="O202" s="4"/>
      <c r="P202" s="4"/>
      <c r="Q202" s="4"/>
      <c r="R202" s="4"/>
      <c r="S202" s="4"/>
      <c r="T202" s="7"/>
      <c r="U202" s="16">
        <f>IFERROR(AVERAGEIF(U160:U201,"&gt;-1"),0)</f>
        <v>0</v>
      </c>
      <c r="V202" s="7"/>
      <c r="W202" s="6"/>
      <c r="X202" s="6"/>
      <c r="Y202" s="6"/>
      <c r="Z202" s="7"/>
      <c r="AA202" s="10"/>
      <c r="AB202" s="4"/>
      <c r="AC202" s="4"/>
      <c r="AD202" s="4"/>
      <c r="AE202" s="4"/>
      <c r="AF202" s="4"/>
      <c r="AG202" s="4"/>
      <c r="AH202" s="4"/>
      <c r="AI202" s="4"/>
      <c r="AJ202" s="7"/>
      <c r="AK202" s="16">
        <f>IFERROR(AVERAGEIF(AK160:AK201,"&gt;-1"),0)</f>
        <v>0</v>
      </c>
      <c r="AL202" s="7"/>
      <c r="AM202" s="6"/>
      <c r="AN202" s="6"/>
      <c r="AO202" s="6"/>
      <c r="AP202" s="19"/>
      <c r="AQ202" s="19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3"/>
    </row>
    <row r="203" spans="9:55" s="8" customFormat="1" x14ac:dyDescent="0.45">
      <c r="I203" s="3"/>
      <c r="J203" s="7"/>
      <c r="K203" s="9"/>
      <c r="L203" s="4"/>
      <c r="M203" s="4"/>
      <c r="N203" s="4"/>
      <c r="O203" s="4"/>
      <c r="P203" s="4"/>
      <c r="Q203" s="4"/>
      <c r="R203" s="4"/>
      <c r="S203" s="4"/>
      <c r="T203" s="7"/>
      <c r="U203" s="7"/>
      <c r="V203" s="7"/>
      <c r="W203" s="6"/>
      <c r="X203" s="6"/>
      <c r="Y203" s="6"/>
      <c r="Z203" s="7"/>
      <c r="AA203" s="10"/>
      <c r="AB203" s="4"/>
      <c r="AC203" s="4"/>
      <c r="AD203" s="4"/>
      <c r="AE203" s="4"/>
      <c r="AF203" s="4"/>
      <c r="AG203" s="4"/>
      <c r="AH203" s="4"/>
      <c r="AI203" s="4"/>
      <c r="AJ203" s="7"/>
      <c r="AK203" s="7"/>
      <c r="AL203" s="7"/>
      <c r="AM203" s="6"/>
      <c r="AN203" s="6"/>
      <c r="AO203" s="6"/>
      <c r="AP203" s="19"/>
      <c r="AQ203" s="19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3"/>
    </row>
    <row r="204" spans="9:55" s="8" customFormat="1" x14ac:dyDescent="0.45">
      <c r="I204" s="3"/>
      <c r="J204" s="3"/>
      <c r="K204" s="2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22"/>
      <c r="X204" s="22"/>
      <c r="Y204" s="22"/>
      <c r="Z204" s="3"/>
      <c r="AA204" s="21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6"/>
      <c r="AN204" s="6"/>
      <c r="AO204" s="6"/>
      <c r="AP204" s="19"/>
      <c r="AQ204" s="19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3"/>
    </row>
    <row r="205" spans="9:55" s="8" customFormat="1" x14ac:dyDescent="0.45">
      <c r="I205" s="3"/>
      <c r="J205" s="3"/>
      <c r="K205" s="2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22"/>
      <c r="X205" s="22"/>
      <c r="Y205" s="22"/>
      <c r="Z205" s="3"/>
      <c r="AA205" s="21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6"/>
      <c r="AN205" s="6"/>
      <c r="AO205" s="6"/>
      <c r="AP205" s="19"/>
      <c r="AQ205" s="19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3"/>
    </row>
    <row r="206" spans="9:55" s="8" customFormat="1" x14ac:dyDescent="0.45">
      <c r="I206" s="3"/>
      <c r="J206" s="3"/>
      <c r="K206" s="2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22"/>
      <c r="X206" s="22"/>
      <c r="Y206" s="22"/>
      <c r="Z206" s="3"/>
      <c r="AA206" s="21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6"/>
      <c r="AN206" s="6"/>
      <c r="AO206" s="6"/>
      <c r="AP206" s="19"/>
      <c r="AQ206" s="19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3"/>
    </row>
    <row r="207" spans="9:55" s="8" customFormat="1" x14ac:dyDescent="0.45">
      <c r="I207" s="3"/>
      <c r="J207" s="3"/>
      <c r="K207" s="2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22"/>
      <c r="X207" s="22"/>
      <c r="Y207" s="22"/>
      <c r="Z207" s="3"/>
      <c r="AA207" s="21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20"/>
      <c r="AN207" s="6"/>
      <c r="AO207" s="6"/>
      <c r="AP207" s="19"/>
      <c r="AQ207" s="19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3"/>
    </row>
    <row r="208" spans="9:55" s="8" customFormat="1" x14ac:dyDescent="0.45">
      <c r="I208" s="3"/>
      <c r="J208" s="3"/>
      <c r="K208" s="2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22"/>
      <c r="X208" s="22"/>
      <c r="Y208" s="22"/>
      <c r="Z208" s="3"/>
      <c r="AA208" s="21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20"/>
      <c r="AN208" s="20"/>
      <c r="AO208" s="20"/>
      <c r="AP208" s="19"/>
      <c r="AQ208" s="19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3"/>
    </row>
    <row r="209" spans="9:55" s="8" customFormat="1" x14ac:dyDescent="0.45">
      <c r="I209" s="3"/>
      <c r="J209" s="3"/>
      <c r="K209" s="2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22"/>
      <c r="X209" s="22"/>
      <c r="Y209" s="22"/>
      <c r="Z209" s="3"/>
      <c r="AA209" s="21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20"/>
      <c r="AN209" s="20"/>
      <c r="AO209" s="20"/>
      <c r="AP209" s="19"/>
      <c r="AQ209" s="19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3"/>
    </row>
    <row r="210" spans="9:55" s="8" customFormat="1" x14ac:dyDescent="0.45">
      <c r="I210" s="3"/>
      <c r="J210" s="3"/>
      <c r="K210" s="2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22"/>
      <c r="X210" s="22"/>
      <c r="Y210" s="22"/>
      <c r="Z210" s="3"/>
      <c r="AA210" s="21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20"/>
      <c r="AN210" s="20"/>
      <c r="AO210" s="20"/>
      <c r="AP210" s="19"/>
      <c r="AQ210" s="19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3"/>
    </row>
    <row r="211" spans="9:55" s="8" customFormat="1" x14ac:dyDescent="0.45">
      <c r="I211" s="3"/>
      <c r="J211" s="3"/>
      <c r="K211" s="2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22"/>
      <c r="X211" s="22"/>
      <c r="Y211" s="22"/>
      <c r="Z211" s="3"/>
      <c r="AA211" s="21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20"/>
      <c r="AN211" s="20"/>
      <c r="AO211" s="20"/>
      <c r="AP211" s="19"/>
      <c r="AQ211" s="19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3"/>
    </row>
    <row r="212" spans="9:55" s="8" customFormat="1" x14ac:dyDescent="0.45">
      <c r="I212" s="3"/>
      <c r="J212" s="3"/>
      <c r="K212" s="2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22"/>
      <c r="X212" s="22"/>
      <c r="Y212" s="22"/>
      <c r="Z212" s="3"/>
      <c r="AA212" s="21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20"/>
      <c r="AN212" s="20"/>
      <c r="AO212" s="20"/>
      <c r="AP212" s="19"/>
      <c r="AQ212" s="19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3"/>
    </row>
    <row r="213" spans="9:55" s="8" customFormat="1" x14ac:dyDescent="0.45">
      <c r="I213" s="3"/>
      <c r="J213" s="3"/>
      <c r="K213" s="2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22"/>
      <c r="X213" s="22"/>
      <c r="Y213" s="22"/>
      <c r="Z213" s="3"/>
      <c r="AA213" s="21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20"/>
      <c r="AN213" s="20"/>
      <c r="AO213" s="20"/>
      <c r="AP213" s="19"/>
      <c r="AQ213" s="19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3"/>
    </row>
    <row r="214" spans="9:55" s="8" customFormat="1" x14ac:dyDescent="0.45">
      <c r="I214" s="3"/>
      <c r="J214" s="3"/>
      <c r="K214" s="2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22"/>
      <c r="X214" s="22"/>
      <c r="Y214" s="22"/>
      <c r="Z214" s="3"/>
      <c r="AA214" s="21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20"/>
      <c r="AN214" s="20"/>
      <c r="AO214" s="20"/>
      <c r="AP214" s="19"/>
      <c r="AQ214" s="19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3"/>
    </row>
    <row r="215" spans="9:55" s="8" customFormat="1" x14ac:dyDescent="0.45">
      <c r="I215" s="3"/>
      <c r="J215" s="3"/>
      <c r="K215" s="2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22"/>
      <c r="X215" s="22"/>
      <c r="Y215" s="22"/>
      <c r="Z215" s="3"/>
      <c r="AA215" s="21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20"/>
      <c r="AN215" s="20"/>
      <c r="AO215" s="20"/>
      <c r="AP215" s="19"/>
      <c r="AQ215" s="19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3"/>
    </row>
    <row r="216" spans="9:55" s="8" customFormat="1" x14ac:dyDescent="0.45">
      <c r="I216" s="3"/>
      <c r="J216" s="3"/>
      <c r="K216" s="2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22"/>
      <c r="X216" s="22"/>
      <c r="Y216" s="22"/>
      <c r="Z216" s="3"/>
      <c r="AA216" s="21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20"/>
      <c r="AN216" s="20"/>
      <c r="AO216" s="20"/>
      <c r="AP216" s="19"/>
      <c r="AQ216" s="19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3"/>
    </row>
    <row r="217" spans="9:55" s="8" customFormat="1" x14ac:dyDescent="0.45">
      <c r="I217" s="3"/>
      <c r="J217" s="3"/>
      <c r="K217" s="2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22"/>
      <c r="X217" s="22"/>
      <c r="Y217" s="22"/>
      <c r="Z217" s="3"/>
      <c r="AA217" s="21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20"/>
      <c r="AN217" s="20"/>
      <c r="AO217" s="20"/>
      <c r="AP217" s="19"/>
      <c r="AQ217" s="19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3"/>
    </row>
    <row r="218" spans="9:55" s="8" customFormat="1" x14ac:dyDescent="0.45">
      <c r="I218" s="3"/>
      <c r="J218" s="3"/>
      <c r="K218" s="2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22"/>
      <c r="X218" s="22"/>
      <c r="Y218" s="22"/>
      <c r="Z218" s="3"/>
      <c r="AA218" s="21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20"/>
      <c r="AN218" s="20"/>
      <c r="AO218" s="20"/>
      <c r="AP218" s="19"/>
      <c r="AQ218" s="19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3"/>
    </row>
    <row r="219" spans="9:55" s="8" customFormat="1" x14ac:dyDescent="0.45">
      <c r="I219" s="3"/>
      <c r="J219" s="3"/>
      <c r="K219" s="2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22"/>
      <c r="X219" s="22"/>
      <c r="Y219" s="22"/>
      <c r="Z219" s="3"/>
      <c r="AA219" s="21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20"/>
      <c r="AN219" s="20"/>
      <c r="AO219" s="20"/>
      <c r="AP219" s="19"/>
      <c r="AQ219" s="19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3"/>
    </row>
    <row r="220" spans="9:55" s="8" customFormat="1" x14ac:dyDescent="0.45">
      <c r="I220" s="3"/>
      <c r="J220" s="3"/>
      <c r="K220" s="2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22"/>
      <c r="X220" s="22"/>
      <c r="Y220" s="22"/>
      <c r="Z220" s="3"/>
      <c r="AA220" s="21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20"/>
      <c r="AN220" s="20"/>
      <c r="AO220" s="20"/>
      <c r="AP220" s="19"/>
      <c r="AQ220" s="19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3"/>
    </row>
    <row r="221" spans="9:55" s="8" customFormat="1" x14ac:dyDescent="0.45">
      <c r="I221" s="3"/>
      <c r="J221" s="3"/>
      <c r="K221" s="2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22"/>
      <c r="X221" s="22"/>
      <c r="Y221" s="22"/>
      <c r="Z221" s="3"/>
      <c r="AA221" s="21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20"/>
      <c r="AN221" s="20"/>
      <c r="AO221" s="20"/>
      <c r="AP221" s="19"/>
      <c r="AQ221" s="19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3"/>
    </row>
    <row r="222" spans="9:55" s="8" customFormat="1" x14ac:dyDescent="0.45">
      <c r="I222" s="3"/>
      <c r="J222" s="3"/>
      <c r="K222" s="2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22"/>
      <c r="X222" s="22"/>
      <c r="Y222" s="22"/>
      <c r="Z222" s="3"/>
      <c r="AA222" s="21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20"/>
      <c r="AN222" s="20"/>
      <c r="AO222" s="20"/>
      <c r="AP222" s="19"/>
      <c r="AQ222" s="19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3"/>
    </row>
    <row r="223" spans="9:55" s="8" customFormat="1" x14ac:dyDescent="0.45">
      <c r="I223" s="3"/>
      <c r="J223" s="3"/>
      <c r="K223" s="2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22"/>
      <c r="X223" s="22"/>
      <c r="Y223" s="22"/>
      <c r="Z223" s="3"/>
      <c r="AA223" s="21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20"/>
      <c r="AN223" s="20"/>
      <c r="AO223" s="20"/>
      <c r="AP223" s="19"/>
      <c r="AQ223" s="19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3"/>
    </row>
    <row r="224" spans="9:55" s="8" customFormat="1" x14ac:dyDescent="0.45">
      <c r="I224" s="3"/>
      <c r="J224" s="3"/>
      <c r="K224" s="2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22"/>
      <c r="X224" s="22"/>
      <c r="Y224" s="22"/>
      <c r="Z224" s="3"/>
      <c r="AA224" s="21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20"/>
      <c r="AN224" s="20"/>
      <c r="AO224" s="20"/>
      <c r="AP224" s="19"/>
      <c r="AQ224" s="19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3"/>
    </row>
    <row r="225" spans="9:55" s="8" customFormat="1" x14ac:dyDescent="0.45">
      <c r="I225" s="3"/>
      <c r="J225" s="3"/>
      <c r="K225" s="2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22"/>
      <c r="X225" s="22"/>
      <c r="Y225" s="22"/>
      <c r="Z225" s="3"/>
      <c r="AA225" s="21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20"/>
      <c r="AN225" s="20"/>
      <c r="AO225" s="20"/>
      <c r="AP225" s="19"/>
      <c r="AQ225" s="19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3"/>
    </row>
    <row r="226" spans="9:55" s="8" customFormat="1" x14ac:dyDescent="0.45">
      <c r="I226" s="3"/>
      <c r="J226" s="3"/>
      <c r="K226" s="2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22"/>
      <c r="X226" s="22"/>
      <c r="Y226" s="22"/>
      <c r="Z226" s="3"/>
      <c r="AA226" s="21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20"/>
      <c r="AN226" s="20"/>
      <c r="AO226" s="20"/>
      <c r="AP226" s="19"/>
      <c r="AQ226" s="19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3"/>
    </row>
    <row r="227" spans="9:55" s="8" customFormat="1" x14ac:dyDescent="0.45">
      <c r="I227" s="3"/>
      <c r="J227" s="3"/>
      <c r="K227" s="2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22"/>
      <c r="X227" s="22"/>
      <c r="Y227" s="22"/>
      <c r="Z227" s="3"/>
      <c r="AA227" s="21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20"/>
      <c r="AN227" s="20"/>
      <c r="AO227" s="20"/>
      <c r="AP227" s="19"/>
      <c r="AQ227" s="19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3"/>
    </row>
    <row r="228" spans="9:55" s="8" customFormat="1" x14ac:dyDescent="0.45">
      <c r="I228" s="3"/>
      <c r="J228" s="3"/>
      <c r="K228" s="2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22"/>
      <c r="X228" s="22"/>
      <c r="Y228" s="22"/>
      <c r="Z228" s="3"/>
      <c r="AA228" s="21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20"/>
      <c r="AN228" s="20"/>
      <c r="AO228" s="20"/>
      <c r="AP228" s="19"/>
      <c r="AQ228" s="19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3"/>
    </row>
    <row r="229" spans="9:55" s="8" customFormat="1" x14ac:dyDescent="0.45">
      <c r="I229" s="3"/>
      <c r="J229" s="3"/>
      <c r="K229" s="2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22"/>
      <c r="X229" s="22"/>
      <c r="Y229" s="22"/>
      <c r="Z229" s="3"/>
      <c r="AA229" s="21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20"/>
      <c r="AN229" s="20"/>
      <c r="AO229" s="20"/>
      <c r="AP229" s="19"/>
      <c r="AQ229" s="19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3"/>
    </row>
    <row r="230" spans="9:55" s="8" customFormat="1" x14ac:dyDescent="0.45">
      <c r="I230" s="3"/>
      <c r="J230" s="3"/>
      <c r="K230" s="2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22"/>
      <c r="X230" s="22"/>
      <c r="Y230" s="22"/>
      <c r="Z230" s="3"/>
      <c r="AA230" s="21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20"/>
      <c r="AN230" s="20"/>
      <c r="AO230" s="20"/>
      <c r="AP230" s="19"/>
      <c r="AQ230" s="19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3"/>
    </row>
    <row r="231" spans="9:55" s="8" customFormat="1" x14ac:dyDescent="0.45">
      <c r="I231" s="3"/>
      <c r="J231" s="3"/>
      <c r="K231" s="2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22"/>
      <c r="X231" s="22"/>
      <c r="Y231" s="22"/>
      <c r="Z231" s="3"/>
      <c r="AA231" s="21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20"/>
      <c r="AN231" s="20"/>
      <c r="AO231" s="20"/>
      <c r="AP231" s="19"/>
      <c r="AQ231" s="19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3"/>
    </row>
    <row r="232" spans="9:55" s="8" customFormat="1" x14ac:dyDescent="0.45">
      <c r="I232" s="3"/>
      <c r="J232" s="3"/>
      <c r="K232" s="2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22"/>
      <c r="X232" s="22"/>
      <c r="Y232" s="22"/>
      <c r="Z232" s="3"/>
      <c r="AA232" s="21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20"/>
      <c r="AN232" s="20"/>
      <c r="AO232" s="20"/>
      <c r="AP232" s="19"/>
      <c r="AQ232" s="19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3"/>
    </row>
    <row r="233" spans="9:55" s="8" customFormat="1" x14ac:dyDescent="0.45">
      <c r="I233" s="3"/>
      <c r="J233" s="3"/>
      <c r="K233" s="2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22"/>
      <c r="X233" s="22"/>
      <c r="Y233" s="22"/>
      <c r="Z233" s="3"/>
      <c r="AA233" s="21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20"/>
      <c r="AN233" s="20"/>
      <c r="AO233" s="20"/>
      <c r="AP233" s="19"/>
      <c r="AQ233" s="19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3"/>
    </row>
    <row r="234" spans="9:55" s="8" customFormat="1" x14ac:dyDescent="0.45">
      <c r="I234" s="3"/>
      <c r="J234" s="3"/>
      <c r="K234" s="2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22"/>
      <c r="X234" s="22"/>
      <c r="Y234" s="22"/>
      <c r="Z234" s="3"/>
      <c r="AA234" s="21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20"/>
      <c r="AN234" s="20"/>
      <c r="AO234" s="20"/>
      <c r="AP234" s="19"/>
      <c r="AQ234" s="19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3"/>
    </row>
    <row r="235" spans="9:55" s="8" customFormat="1" x14ac:dyDescent="0.45">
      <c r="I235" s="3"/>
      <c r="J235" s="3"/>
      <c r="K235" s="2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22"/>
      <c r="X235" s="22"/>
      <c r="Y235" s="22"/>
      <c r="Z235" s="3"/>
      <c r="AA235" s="21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20"/>
      <c r="AN235" s="20"/>
      <c r="AO235" s="20"/>
      <c r="AP235" s="19"/>
      <c r="AQ235" s="19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3"/>
    </row>
    <row r="236" spans="9:55" s="8" customFormat="1" x14ac:dyDescent="0.45">
      <c r="I236" s="3"/>
      <c r="J236" s="3"/>
      <c r="K236" s="2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22"/>
      <c r="X236" s="22"/>
      <c r="Y236" s="22"/>
      <c r="Z236" s="3"/>
      <c r="AA236" s="21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20"/>
      <c r="AN236" s="20"/>
      <c r="AO236" s="20"/>
      <c r="AP236" s="19"/>
      <c r="AQ236" s="19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3"/>
    </row>
    <row r="237" spans="9:55" s="8" customFormat="1" x14ac:dyDescent="0.45">
      <c r="I237" s="3"/>
      <c r="J237" s="3"/>
      <c r="K237" s="2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22"/>
      <c r="X237" s="22"/>
      <c r="Y237" s="22"/>
      <c r="Z237" s="3"/>
      <c r="AA237" s="21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20"/>
      <c r="AN237" s="20"/>
      <c r="AO237" s="20"/>
      <c r="AP237" s="19"/>
      <c r="AQ237" s="19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3"/>
    </row>
    <row r="238" spans="9:55" s="8" customFormat="1" x14ac:dyDescent="0.45">
      <c r="I238" s="3"/>
      <c r="J238" s="3"/>
      <c r="K238" s="2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22"/>
      <c r="X238" s="22"/>
      <c r="Y238" s="22"/>
      <c r="Z238" s="3"/>
      <c r="AA238" s="21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20"/>
      <c r="AN238" s="20"/>
      <c r="AO238" s="20"/>
      <c r="AP238" s="19"/>
      <c r="AQ238" s="19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3"/>
    </row>
    <row r="239" spans="9:55" s="8" customFormat="1" x14ac:dyDescent="0.45">
      <c r="I239" s="3"/>
      <c r="J239" s="3"/>
      <c r="K239" s="2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22"/>
      <c r="X239" s="22"/>
      <c r="Y239" s="22"/>
      <c r="Z239" s="3"/>
      <c r="AA239" s="21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20"/>
      <c r="AN239" s="20"/>
      <c r="AO239" s="20"/>
      <c r="AP239" s="19"/>
      <c r="AQ239" s="19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3"/>
    </row>
    <row r="240" spans="9:55" s="8" customFormat="1" x14ac:dyDescent="0.45">
      <c r="I240" s="3"/>
      <c r="J240" s="3"/>
      <c r="K240" s="2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22"/>
      <c r="X240" s="22"/>
      <c r="Y240" s="22"/>
      <c r="Z240" s="3"/>
      <c r="AA240" s="21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20"/>
      <c r="AN240" s="20"/>
      <c r="AO240" s="20"/>
      <c r="AP240" s="7"/>
      <c r="AQ240" s="7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3"/>
    </row>
    <row r="241" spans="9:55" s="8" customFormat="1" x14ac:dyDescent="0.45">
      <c r="I241" s="4"/>
      <c r="J241" s="3"/>
      <c r="K241" s="2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22"/>
      <c r="X241" s="22"/>
      <c r="Y241" s="22"/>
      <c r="Z241" s="3"/>
      <c r="AA241" s="21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20"/>
      <c r="AN241" s="20"/>
      <c r="AO241" s="20"/>
      <c r="AP241" s="7"/>
      <c r="AQ241" s="7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3"/>
    </row>
    <row r="242" spans="9:55" s="8" customFormat="1" x14ac:dyDescent="0.45">
      <c r="I242" s="4"/>
      <c r="J242" s="3"/>
      <c r="K242" s="2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22"/>
      <c r="X242" s="22"/>
      <c r="Y242" s="22"/>
      <c r="Z242" s="3"/>
      <c r="AA242" s="21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20"/>
      <c r="AN242" s="20"/>
      <c r="AO242" s="20"/>
      <c r="AP242" s="7"/>
      <c r="AQ242" s="7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3"/>
    </row>
    <row r="243" spans="9:55" s="8" customFormat="1" x14ac:dyDescent="0.45">
      <c r="I243" s="4"/>
      <c r="J243" s="3"/>
      <c r="K243" s="2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22"/>
      <c r="X243" s="22"/>
      <c r="Y243" s="22"/>
      <c r="Z243" s="3"/>
      <c r="AA243" s="21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20"/>
      <c r="AN243" s="20"/>
      <c r="AO243" s="20"/>
      <c r="AP243" s="7"/>
      <c r="AQ243" s="7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3"/>
    </row>
    <row r="244" spans="9:55" s="8" customFormat="1" x14ac:dyDescent="0.45">
      <c r="I244" s="4"/>
      <c r="J244" s="3"/>
      <c r="K244" s="2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22"/>
      <c r="X244" s="22"/>
      <c r="Y244" s="22"/>
      <c r="Z244" s="3"/>
      <c r="AA244" s="21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20"/>
      <c r="AN244" s="20"/>
      <c r="AO244" s="20"/>
      <c r="AP244" s="7"/>
      <c r="AQ244" s="7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3"/>
    </row>
    <row r="245" spans="9:55" s="8" customFormat="1" x14ac:dyDescent="0.45">
      <c r="I245" s="4"/>
      <c r="J245" s="3"/>
      <c r="K245" s="2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22"/>
      <c r="X245" s="22"/>
      <c r="Y245" s="22"/>
      <c r="Z245" s="3"/>
      <c r="AA245" s="21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20"/>
      <c r="AN245" s="20"/>
      <c r="AO245" s="20"/>
      <c r="AP245" s="7"/>
      <c r="AQ245" s="7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3"/>
    </row>
    <row r="246" spans="9:55" s="7" customFormat="1" x14ac:dyDescent="0.45">
      <c r="J246" s="3"/>
      <c r="K246" s="2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22"/>
      <c r="X246" s="22"/>
      <c r="Y246" s="22"/>
      <c r="Z246" s="3"/>
      <c r="AA246" s="21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20"/>
      <c r="AN246" s="20"/>
      <c r="AO246" s="20"/>
      <c r="AR246" s="8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3"/>
    </row>
    <row r="247" spans="9:55" s="7" customFormat="1" x14ac:dyDescent="0.45">
      <c r="J247" s="3"/>
      <c r="K247" s="2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22"/>
      <c r="X247" s="22"/>
      <c r="Y247" s="22"/>
      <c r="Z247" s="3"/>
      <c r="AA247" s="21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20"/>
      <c r="AN247" s="20"/>
      <c r="AO247" s="20"/>
      <c r="AR247" s="8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3"/>
    </row>
    <row r="248" spans="9:55" s="7" customFormat="1" x14ac:dyDescent="0.45">
      <c r="J248" s="3"/>
      <c r="K248" s="2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22"/>
      <c r="X248" s="22"/>
      <c r="Y248" s="22"/>
      <c r="Z248" s="3"/>
      <c r="AA248" s="21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6"/>
      <c r="AN248" s="6"/>
      <c r="AO248" s="6"/>
      <c r="AR248" s="8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3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367" priority="17" operator="greaterThan">
      <formula>$N$9</formula>
    </cfRule>
  </conditionalFormatting>
  <conditionalFormatting sqref="M18:S18">
    <cfRule type="cellIs" dxfId="366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365" priority="20">
      <formula>M18&gt;$N$9</formula>
    </cfRule>
  </conditionalFormatting>
  <conditionalFormatting sqref="M58:S58">
    <cfRule type="cellIs" dxfId="364" priority="15" operator="lessThan">
      <formula>$N$8</formula>
    </cfRule>
  </conditionalFormatting>
  <conditionalFormatting sqref="M63:S63">
    <cfRule type="expression" dxfId="363" priority="16">
      <formula>M62&gt;$N$9</formula>
    </cfRule>
  </conditionalFormatting>
  <conditionalFormatting sqref="M109:S109">
    <cfRule type="cellIs" dxfId="362" priority="11" operator="lessThan">
      <formula>$N$8</formula>
    </cfRule>
  </conditionalFormatting>
  <conditionalFormatting sqref="M114:S114">
    <cfRule type="expression" dxfId="361" priority="12">
      <formula>M113&gt;$N$9</formula>
    </cfRule>
  </conditionalFormatting>
  <conditionalFormatting sqref="M160:S160">
    <cfRule type="cellIs" dxfId="360" priority="7" operator="lessThan">
      <formula>$N$8</formula>
    </cfRule>
  </conditionalFormatting>
  <conditionalFormatting sqref="M162:S162">
    <cfRule type="cellIs" dxfId="359" priority="6" operator="greaterThan">
      <formula>$N$9</formula>
    </cfRule>
  </conditionalFormatting>
  <conditionalFormatting sqref="M165:S165">
    <cfRule type="expression" dxfId="358" priority="8">
      <formula>M164&gt;$N$9</formula>
    </cfRule>
  </conditionalFormatting>
  <conditionalFormatting sqref="AA1 K3:K50 AA3:AA9 K53:K101 AA16:AA51 K105:K152 AA53:AA102 K156:K1048576 AA156:AA1048576 AA105:AA153">
    <cfRule type="containsText" dxfId="357" priority="1" operator="containsText" text="NG">
      <formula>NOT(ISERROR(SEARCH("NG",K1)))</formula>
    </cfRule>
    <cfRule type="containsText" dxfId="356" priority="2" operator="containsText" text="OK">
      <formula>NOT(ISERROR(SEARCH("OK",K1)))</formula>
    </cfRule>
  </conditionalFormatting>
  <conditionalFormatting sqref="AC18:AI18">
    <cfRule type="cellIs" dxfId="355" priority="18" operator="lessThan">
      <formula>$N$8</formula>
    </cfRule>
  </conditionalFormatting>
  <conditionalFormatting sqref="AC23:AI23">
    <cfRule type="expression" dxfId="354" priority="19">
      <formula>AC22&gt;$N$9</formula>
    </cfRule>
  </conditionalFormatting>
  <conditionalFormatting sqref="AC58:AI58">
    <cfRule type="cellIs" dxfId="353" priority="13" operator="lessThan">
      <formula>$N$8</formula>
    </cfRule>
  </conditionalFormatting>
  <conditionalFormatting sqref="AC63:AI63">
    <cfRule type="expression" dxfId="352" priority="14">
      <formula>AC62&gt;$N$9</formula>
    </cfRule>
  </conditionalFormatting>
  <conditionalFormatting sqref="AC109:AI109">
    <cfRule type="cellIs" dxfId="351" priority="9" operator="lessThan">
      <formula>$N$8</formula>
    </cfRule>
  </conditionalFormatting>
  <conditionalFormatting sqref="AC114:AI114">
    <cfRule type="expression" dxfId="350" priority="10">
      <formula>AC113&gt;$N$9</formula>
    </cfRule>
  </conditionalFormatting>
  <conditionalFormatting sqref="AC160:AI160">
    <cfRule type="cellIs" dxfId="349" priority="4" operator="lessThan">
      <formula>$N$8</formula>
    </cfRule>
  </conditionalFormatting>
  <conditionalFormatting sqref="AC162:AI162">
    <cfRule type="cellIs" dxfId="348" priority="3" operator="greaterThan">
      <formula>$N$9</formula>
    </cfRule>
  </conditionalFormatting>
  <conditionalFormatting sqref="AC165:AI165">
    <cfRule type="expression" dxfId="347" priority="5">
      <formula>AC164&gt;$N$9</formula>
    </cfRule>
  </conditionalFormatting>
  <conditionalFormatting sqref="M19:S19">
    <cfRule type="expression" dxfId="346" priority="22">
      <formula>M$18&lt;$N$8</formula>
    </cfRule>
  </conditionalFormatting>
  <conditionalFormatting sqref="AC19:AI19 M59:S59 AC59:AI59 M110:S110 AC110:AI110 M161:S161 AC161:AI161">
    <cfRule type="expression" dxfId="345" priority="23">
      <formula>M$18&gt;$N$9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E258CF1-629D-4849-BB46-70B1037725A8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1671D-BC4B-464A-AC6E-5918BC01DEA1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4" hidden="1" customWidth="1"/>
    <col min="2" max="2" width="5.875" style="4" hidden="1" customWidth="1"/>
    <col min="3" max="4" width="12.75" style="4" hidden="1" customWidth="1"/>
    <col min="5" max="5" width="10.125" style="4" hidden="1" customWidth="1"/>
    <col min="6" max="7" width="9" style="4" hidden="1" customWidth="1"/>
    <col min="8" max="8" width="9.125" style="4" hidden="1" customWidth="1"/>
    <col min="9" max="9" width="9.5" style="4" hidden="1" customWidth="1"/>
    <col min="10" max="10" width="1.25" style="7" customWidth="1"/>
    <col min="11" max="11" width="5.625" style="9" customWidth="1"/>
    <col min="12" max="19" width="6" style="4" customWidth="1"/>
    <col min="20" max="20" width="3.625" style="7" hidden="1" customWidth="1"/>
    <col min="21" max="21" width="9.625" style="7" hidden="1" customWidth="1"/>
    <col min="22" max="22" width="9.375" style="7" hidden="1" customWidth="1"/>
    <col min="23" max="23" width="3.625" style="6" hidden="1" customWidth="1"/>
    <col min="24" max="25" width="3.875" style="6" hidden="1" customWidth="1"/>
    <col min="26" max="26" width="4.5" style="7" customWidth="1"/>
    <col min="27" max="27" width="5.75" style="10" customWidth="1"/>
    <col min="28" max="35" width="6" style="4" customWidth="1"/>
    <col min="36" max="36" width="3.625" style="7" hidden="1" customWidth="1"/>
    <col min="37" max="38" width="9.375" style="7" hidden="1" customWidth="1"/>
    <col min="39" max="41" width="3.625" style="6" hidden="1" customWidth="1"/>
    <col min="42" max="42" width="3.625" style="7" customWidth="1"/>
    <col min="43" max="43" width="3.625" style="7" hidden="1" customWidth="1"/>
    <col min="44" max="44" width="23" style="8" hidden="1" customWidth="1"/>
    <col min="45" max="45" width="12.75" style="4" hidden="1" customWidth="1"/>
    <col min="46" max="46" width="11.25" style="4" hidden="1" customWidth="1"/>
    <col min="47" max="54" width="5.125" style="4" customWidth="1"/>
    <col min="55" max="55" width="5.125" style="3" customWidth="1"/>
    <col min="56" max="68" width="5.125" style="4" customWidth="1"/>
    <col min="69" max="16384" width="9" style="4"/>
  </cols>
  <sheetData>
    <row r="1" spans="1:66" ht="24" customHeight="1" x14ac:dyDescent="0.45">
      <c r="J1" s="75" t="s">
        <v>63</v>
      </c>
      <c r="K1" s="76"/>
      <c r="L1" s="76"/>
      <c r="M1" s="77"/>
      <c r="N1" s="78"/>
      <c r="O1" s="79"/>
      <c r="P1" s="79"/>
      <c r="Q1" s="79"/>
      <c r="R1" s="79"/>
      <c r="S1" s="79"/>
      <c r="T1" s="80"/>
      <c r="U1" s="80"/>
      <c r="V1" s="80"/>
      <c r="W1" s="81"/>
      <c r="X1" s="81"/>
      <c r="Y1" s="81"/>
      <c r="Z1" s="80"/>
      <c r="AA1" s="82"/>
      <c r="AB1" s="79"/>
      <c r="AC1" s="79"/>
      <c r="AD1" s="79"/>
      <c r="AE1" s="79"/>
      <c r="AF1" s="28"/>
      <c r="AG1" s="28"/>
      <c r="AH1" s="28"/>
      <c r="AI1" s="28"/>
      <c r="AJ1" s="65"/>
      <c r="AK1" s="65"/>
      <c r="AL1" s="65"/>
      <c r="AM1" s="64"/>
      <c r="AN1" s="64"/>
      <c r="AO1" s="64"/>
      <c r="AP1" s="65"/>
    </row>
    <row r="2" spans="1:66" ht="24" customHeight="1" x14ac:dyDescent="0.45">
      <c r="J2" s="83"/>
      <c r="K2" s="84"/>
      <c r="L2" s="84"/>
      <c r="M2" s="60" t="s">
        <v>94</v>
      </c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28"/>
      <c r="AI2" s="28"/>
      <c r="AJ2" s="65"/>
      <c r="AK2" s="65"/>
      <c r="AL2" s="65"/>
      <c r="AM2" s="64"/>
      <c r="AN2" s="64"/>
      <c r="AO2" s="64"/>
      <c r="AP2" s="65"/>
    </row>
    <row r="3" spans="1:66" ht="15" customHeight="1" x14ac:dyDescent="0.45">
      <c r="J3" s="86"/>
      <c r="K3" s="87"/>
      <c r="L3" s="28"/>
      <c r="M3" s="28"/>
      <c r="N3" s="28"/>
      <c r="O3" s="28"/>
      <c r="P3" s="28"/>
      <c r="Q3" s="28"/>
      <c r="R3" s="28"/>
      <c r="S3" s="28"/>
      <c r="T3" s="86"/>
      <c r="U3" s="80"/>
      <c r="V3" s="80"/>
      <c r="W3" s="81"/>
      <c r="X3" s="81"/>
      <c r="Y3" s="81"/>
      <c r="Z3" s="80"/>
      <c r="AA3" s="88"/>
      <c r="AB3" s="28"/>
      <c r="AC3" s="28"/>
      <c r="AD3" s="28"/>
      <c r="AE3" s="28"/>
      <c r="AF3" s="28"/>
      <c r="AG3" s="28"/>
      <c r="AH3" s="28"/>
      <c r="AI3" s="28"/>
      <c r="AJ3" s="65"/>
      <c r="AK3" s="65"/>
      <c r="AL3" s="65"/>
      <c r="AM3" s="64"/>
      <c r="AN3" s="64"/>
      <c r="AO3" s="64"/>
      <c r="AP3" s="65"/>
      <c r="AR3" s="11" t="s">
        <v>30</v>
      </c>
    </row>
    <row r="4" spans="1:66" ht="21" customHeight="1" x14ac:dyDescent="0.45">
      <c r="J4" s="86"/>
      <c r="K4" s="87"/>
      <c r="L4" s="89" t="s">
        <v>31</v>
      </c>
      <c r="M4" s="90"/>
      <c r="N4" s="91" t="str">
        <f>入力シート!C5</f>
        <v>○○工事</v>
      </c>
      <c r="O4" s="92"/>
      <c r="P4" s="92"/>
      <c r="Q4" s="92"/>
      <c r="R4" s="92"/>
      <c r="S4" s="92"/>
      <c r="T4" s="93"/>
      <c r="U4" s="93"/>
      <c r="V4" s="93"/>
      <c r="W4" s="93"/>
      <c r="X4" s="93"/>
      <c r="Y4" s="93"/>
      <c r="Z4" s="94"/>
      <c r="AA4" s="88"/>
      <c r="AB4" s="95" t="s">
        <v>32</v>
      </c>
      <c r="AC4" s="95"/>
      <c r="AD4" s="95"/>
      <c r="AE4" s="95"/>
      <c r="AF4" s="95"/>
      <c r="AG4" s="95">
        <f>COUNTIF(M18:S49,"▲")+COUNTIF(AC18:AI49,"▲")+COUNTIF(M58:S99,"▲")+COUNTIF(AC58:AI99,"▲")+COUNTIF(M109:S150,"▲")+COUNTIF(AC109:AI150,"▲")</f>
        <v>0</v>
      </c>
      <c r="AH4" s="95"/>
      <c r="AI4" s="28"/>
      <c r="AJ4" s="65"/>
      <c r="AK4" s="65"/>
      <c r="AL4" s="65"/>
      <c r="AM4" s="64"/>
      <c r="AN4" s="64"/>
      <c r="AO4" s="64"/>
      <c r="AP4" s="65"/>
      <c r="AR4" s="11">
        <f>N9+1-N8</f>
        <v>28</v>
      </c>
      <c r="BN4" s="12"/>
    </row>
    <row r="5" spans="1:66" ht="21" customHeight="1" x14ac:dyDescent="0.45">
      <c r="J5" s="86"/>
      <c r="K5" s="87"/>
      <c r="L5" s="96"/>
      <c r="M5" s="97"/>
      <c r="N5" s="98"/>
      <c r="O5" s="99"/>
      <c r="P5" s="99"/>
      <c r="Q5" s="99"/>
      <c r="R5" s="99"/>
      <c r="S5" s="99"/>
      <c r="T5" s="100"/>
      <c r="U5" s="100"/>
      <c r="V5" s="100"/>
      <c r="W5" s="100"/>
      <c r="X5" s="100"/>
      <c r="Y5" s="100"/>
      <c r="Z5" s="101"/>
      <c r="AA5" s="88"/>
      <c r="AB5" s="95" t="s">
        <v>7</v>
      </c>
      <c r="AC5" s="95"/>
      <c r="AD5" s="95"/>
      <c r="AE5" s="95"/>
      <c r="AF5" s="95"/>
      <c r="AG5" s="102" t="e">
        <f>AT18</f>
        <v>#DIV/0!</v>
      </c>
      <c r="AH5" s="103"/>
      <c r="AI5" s="28"/>
      <c r="AJ5" s="65"/>
      <c r="AK5" s="65"/>
      <c r="AL5" s="65"/>
      <c r="AM5" s="64"/>
      <c r="AN5" s="64"/>
      <c r="AO5" s="64"/>
      <c r="AP5" s="65"/>
      <c r="AR5" s="13" t="s">
        <v>33</v>
      </c>
      <c r="AS5" s="8"/>
      <c r="BN5" s="12"/>
    </row>
    <row r="6" spans="1:66" ht="21" customHeight="1" x14ac:dyDescent="0.45">
      <c r="J6" s="86"/>
      <c r="K6" s="87"/>
      <c r="L6" s="104"/>
      <c r="M6" s="105"/>
      <c r="N6" s="106"/>
      <c r="O6" s="107"/>
      <c r="P6" s="107"/>
      <c r="Q6" s="107"/>
      <c r="R6" s="107"/>
      <c r="S6" s="107"/>
      <c r="T6" s="108"/>
      <c r="U6" s="108"/>
      <c r="V6" s="108"/>
      <c r="W6" s="108"/>
      <c r="X6" s="108"/>
      <c r="Y6" s="108"/>
      <c r="Z6" s="109"/>
      <c r="AA6" s="88"/>
      <c r="AB6" s="95" t="s">
        <v>8</v>
      </c>
      <c r="AC6" s="95"/>
      <c r="AD6" s="95"/>
      <c r="AE6" s="95"/>
      <c r="AF6" s="95"/>
      <c r="AG6" s="102" t="e">
        <f ca="1">I47</f>
        <v>#DIV/0!</v>
      </c>
      <c r="AH6" s="102"/>
      <c r="AI6" s="28"/>
      <c r="AJ6" s="65"/>
      <c r="AK6" s="65"/>
      <c r="AL6" s="65"/>
      <c r="AM6" s="64"/>
      <c r="AN6" s="64"/>
      <c r="AO6" s="64"/>
      <c r="AP6" s="65"/>
      <c r="AR6" s="14">
        <f>ROUNDUP(AR4*0.285,0)</f>
        <v>8</v>
      </c>
      <c r="AS6" s="15"/>
    </row>
    <row r="7" spans="1:66" ht="21" customHeight="1" x14ac:dyDescent="0.45">
      <c r="I7" s="4" t="s">
        <v>34</v>
      </c>
      <c r="J7" s="86"/>
      <c r="K7" s="87"/>
      <c r="L7" s="110" t="s">
        <v>3</v>
      </c>
      <c r="M7" s="111"/>
      <c r="N7" s="112" t="str">
        <f>入力シート!C8</f>
        <v>○○建設</v>
      </c>
      <c r="O7" s="113"/>
      <c r="P7" s="113"/>
      <c r="Q7" s="113"/>
      <c r="R7" s="113"/>
      <c r="S7" s="113"/>
      <c r="T7" s="114"/>
      <c r="U7" s="114"/>
      <c r="V7" s="114"/>
      <c r="W7" s="114"/>
      <c r="X7" s="114"/>
      <c r="Y7" s="114"/>
      <c r="Z7" s="115"/>
      <c r="AA7" s="88"/>
      <c r="AB7" s="95" t="s">
        <v>9</v>
      </c>
      <c r="AC7" s="95"/>
      <c r="AD7" s="95"/>
      <c r="AE7" s="95"/>
      <c r="AF7" s="95"/>
      <c r="AG7" s="102" t="e">
        <f ca="1">F47/(F47+H47)</f>
        <v>#DIV/0!</v>
      </c>
      <c r="AH7" s="102"/>
      <c r="AI7" s="28"/>
      <c r="AJ7" s="65"/>
      <c r="AK7" s="65"/>
      <c r="AL7" s="65"/>
      <c r="AM7" s="64"/>
      <c r="AN7" s="64"/>
      <c r="AO7" s="64"/>
      <c r="AP7" s="65"/>
    </row>
    <row r="8" spans="1:66" ht="21" customHeight="1" x14ac:dyDescent="0.45">
      <c r="I8" s="4" t="s">
        <v>35</v>
      </c>
      <c r="J8" s="86"/>
      <c r="K8" s="87"/>
      <c r="L8" s="110" t="s">
        <v>4</v>
      </c>
      <c r="M8" s="116"/>
      <c r="N8" s="117">
        <f>入力シート!C9</f>
        <v>45962</v>
      </c>
      <c r="O8" s="118"/>
      <c r="P8" s="118"/>
      <c r="Q8" s="119"/>
      <c r="R8" s="28"/>
      <c r="S8" s="28"/>
      <c r="T8" s="86"/>
      <c r="U8" s="86"/>
      <c r="V8" s="86"/>
      <c r="W8" s="81"/>
      <c r="X8" s="81"/>
      <c r="Y8" s="81"/>
      <c r="Z8" s="86"/>
      <c r="AA8" s="88"/>
      <c r="AB8" s="28"/>
      <c r="AC8" s="28"/>
      <c r="AD8" s="28"/>
      <c r="AE8" s="28"/>
      <c r="AF8" s="28"/>
      <c r="AG8" s="28"/>
      <c r="AH8" s="28"/>
      <c r="AI8" s="28"/>
      <c r="AJ8" s="65"/>
      <c r="AK8" s="65"/>
      <c r="AL8" s="65"/>
      <c r="AM8" s="64"/>
      <c r="AN8" s="64"/>
      <c r="AO8" s="64"/>
      <c r="AP8" s="65"/>
      <c r="AS8" s="4" t="s">
        <v>36</v>
      </c>
      <c r="AT8" s="4" t="s">
        <v>37</v>
      </c>
    </row>
    <row r="9" spans="1:66" ht="21" customHeight="1" x14ac:dyDescent="0.45">
      <c r="F9" s="4" t="s">
        <v>38</v>
      </c>
      <c r="G9" s="4" t="s">
        <v>39</v>
      </c>
      <c r="H9" s="4" t="s">
        <v>40</v>
      </c>
      <c r="I9" s="4" t="s">
        <v>41</v>
      </c>
      <c r="J9" s="86"/>
      <c r="K9" s="87"/>
      <c r="L9" s="110" t="s">
        <v>0</v>
      </c>
      <c r="M9" s="116"/>
      <c r="N9" s="117">
        <f>入力シート!C10</f>
        <v>45989</v>
      </c>
      <c r="O9" s="118"/>
      <c r="P9" s="118"/>
      <c r="Q9" s="115"/>
      <c r="R9" s="28"/>
      <c r="S9" s="28"/>
      <c r="T9" s="86"/>
      <c r="U9" s="86"/>
      <c r="V9" s="86"/>
      <c r="W9" s="81"/>
      <c r="X9" s="81"/>
      <c r="Y9" s="81"/>
      <c r="Z9" s="86"/>
      <c r="AA9" s="88"/>
      <c r="AB9" s="28"/>
      <c r="AC9" s="28"/>
      <c r="AD9" s="28"/>
      <c r="AE9" s="28"/>
      <c r="AF9" s="28"/>
      <c r="AG9" s="28"/>
      <c r="AH9" s="28"/>
      <c r="AI9" s="28"/>
      <c r="AJ9" s="65"/>
      <c r="AK9" s="65"/>
      <c r="AL9" s="65"/>
      <c r="AM9" s="64"/>
      <c r="AN9" s="64"/>
      <c r="AO9" s="64"/>
      <c r="AP9" s="65"/>
      <c r="AR9" s="16">
        <f>SUM(U50,AK50,U100,AK100,U151,AK151,U202,AK202,)</f>
        <v>0</v>
      </c>
      <c r="AS9" s="4">
        <v>1</v>
      </c>
      <c r="AT9" s="17">
        <f>U50</f>
        <v>0</v>
      </c>
    </row>
    <row r="10" spans="1:66" ht="21" customHeight="1" x14ac:dyDescent="0.45">
      <c r="A10" s="4">
        <v>1</v>
      </c>
      <c r="B10" s="4">
        <v>1</v>
      </c>
      <c r="C10" s="18">
        <f>N8</f>
        <v>45962</v>
      </c>
      <c r="D10" s="18">
        <f>EOMONTH(C10,0)</f>
        <v>45991</v>
      </c>
      <c r="E10" s="4" t="str">
        <f>TEXT(C10,"YYYY-MM")</f>
        <v>2025-11</v>
      </c>
      <c r="F10" s="2">
        <f ca="1">SUMIF($V$18:$W$49,E10,$W$18:$W$49)</f>
        <v>0</v>
      </c>
      <c r="G10" s="2">
        <f ca="1">SUMIF($V$18:$X$49,E10,$X$18:$X$49)</f>
        <v>0</v>
      </c>
      <c r="H10" s="2">
        <f ca="1">SUMIF($V$18:$Y$49,E10,$Y$18:$Y$49)</f>
        <v>0</v>
      </c>
      <c r="I10" s="17" t="e">
        <f ca="1">F10/(F10+H10)</f>
        <v>#DIV/0!</v>
      </c>
      <c r="J10" s="86"/>
      <c r="K10" s="87"/>
      <c r="L10" s="110" t="s">
        <v>5</v>
      </c>
      <c r="M10" s="116"/>
      <c r="N10" s="120" t="str">
        <f>入力シート!B15</f>
        <v>●●建設</v>
      </c>
      <c r="O10" s="121"/>
      <c r="P10" s="121"/>
      <c r="Q10" s="115"/>
      <c r="R10" s="28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3"/>
      <c r="AJ10" s="65"/>
      <c r="AK10" s="65"/>
      <c r="AL10" s="65"/>
      <c r="AM10" s="64"/>
      <c r="AN10" s="64"/>
      <c r="AO10" s="64"/>
      <c r="AP10" s="65"/>
      <c r="AS10" s="4">
        <v>2</v>
      </c>
      <c r="AT10" s="4">
        <f>AK50</f>
        <v>0</v>
      </c>
    </row>
    <row r="11" spans="1:66" ht="21" customHeight="1" x14ac:dyDescent="0.45">
      <c r="A11" s="4">
        <v>2</v>
      </c>
      <c r="B11" s="4">
        <v>2</v>
      </c>
      <c r="C11" s="18">
        <f>EOMONTH(C10,0)+1</f>
        <v>45992</v>
      </c>
      <c r="D11" s="18">
        <f>IF(EOMONTH(C11,0)&gt;=$N$9,$N$9,EOMONTH(C11,0))</f>
        <v>45989</v>
      </c>
      <c r="E11" s="4" t="str">
        <f>TEXT(C11,"YYYY-MM")</f>
        <v>2025-12</v>
      </c>
      <c r="F11" s="2">
        <f ca="1">SUMIF($V$18:$W$49,E11,$W$18:$W$49)</f>
        <v>0</v>
      </c>
      <c r="G11" s="2">
        <f ca="1">SUMIF($V$18:$X$49,E11,$X$18:$X$49)</f>
        <v>0</v>
      </c>
      <c r="H11" s="2">
        <f ca="1">SUMIF($V$18:$Y$49,E11,$Y$18:$Y$49)</f>
        <v>0</v>
      </c>
      <c r="I11" s="17" t="e">
        <f ca="1">IF(D11=D10,0,F11/(F11+H11))</f>
        <v>#DIV/0!</v>
      </c>
      <c r="J11" s="86"/>
      <c r="K11" s="87"/>
      <c r="L11" s="110" t="s">
        <v>6</v>
      </c>
      <c r="M11" s="116"/>
      <c r="N11" s="120" t="str">
        <f>入力シート!C18</f>
        <v>石川　四郎</v>
      </c>
      <c r="O11" s="121"/>
      <c r="P11" s="121"/>
      <c r="Q11" s="119"/>
      <c r="R11" s="28"/>
      <c r="S11" s="124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66"/>
      <c r="AK11" s="66"/>
      <c r="AL11" s="66"/>
      <c r="AM11" s="67"/>
      <c r="AN11" s="67"/>
      <c r="AO11" s="67"/>
      <c r="AP11" s="65"/>
      <c r="AS11" s="4">
        <v>3</v>
      </c>
      <c r="AT11" s="17">
        <f>U100</f>
        <v>0</v>
      </c>
    </row>
    <row r="12" spans="1:66" ht="30" customHeight="1" x14ac:dyDescent="0.45">
      <c r="A12" s="4">
        <v>3</v>
      </c>
      <c r="B12" s="4">
        <v>3</v>
      </c>
      <c r="C12" s="18">
        <f>EDATE(C11,1)</f>
        <v>46023</v>
      </c>
      <c r="D12" s="18">
        <f>IF(EOMONTH(C12,0)&gt;=$N$9,$N$9,EOMONTH(C12,0))</f>
        <v>45989</v>
      </c>
      <c r="E12" s="4" t="str">
        <f t="shared" ref="E12:E46" si="0">TEXT(C12,"YYYY-MM")</f>
        <v>2026-01</v>
      </c>
      <c r="F12" s="2">
        <f ca="1">SUMIF($V$18:$W$49,E12,$W$18:$W$49)+SUMIF($AL$18:$AM$49,E12,$AM$18:$AM$49)</f>
        <v>0</v>
      </c>
      <c r="G12" s="2">
        <f ca="1">SUMIF($V$18:$X$49,E12,$X$18:$X$49)+SUMIF($AL$18:$AN$49,E12,$AN$18:$AN$49)</f>
        <v>0</v>
      </c>
      <c r="H12" s="2">
        <f ca="1">SUMIF($V$18:$Y$49,E12,$Y$18:$Y$49)+SUMIF($AL$18:$AO$49,E12,$AO$18:$AO$49)</f>
        <v>0</v>
      </c>
      <c r="I12" s="17">
        <f>IF(D12=D11,0,F12/(F12+H12))</f>
        <v>0</v>
      </c>
      <c r="J12" s="86"/>
      <c r="K12" s="87"/>
      <c r="L12" s="28"/>
      <c r="M12" s="28" t="s">
        <v>42</v>
      </c>
      <c r="N12" s="126" t="s">
        <v>43</v>
      </c>
      <c r="O12" s="28"/>
      <c r="P12" s="28"/>
      <c r="Q12" s="28"/>
      <c r="R12" s="28"/>
      <c r="S12" s="72"/>
      <c r="T12" s="72"/>
      <c r="U12" s="72"/>
      <c r="V12" s="72"/>
      <c r="W12" s="72"/>
      <c r="X12" s="72"/>
      <c r="Y12" s="72"/>
      <c r="Z12" s="73" t="s">
        <v>91</v>
      </c>
      <c r="AA12" s="73"/>
      <c r="AB12" s="73"/>
      <c r="AC12" s="73"/>
      <c r="AD12" s="73"/>
      <c r="AE12" s="73"/>
      <c r="AF12" s="73"/>
      <c r="AG12" s="73"/>
      <c r="AH12" s="73"/>
      <c r="AI12" s="73"/>
      <c r="AJ12" s="66"/>
      <c r="AK12" s="66"/>
      <c r="AL12" s="66"/>
      <c r="AM12" s="67"/>
      <c r="AN12" s="67"/>
      <c r="AO12" s="67"/>
      <c r="AP12" s="65"/>
      <c r="AS12" s="4">
        <v>4</v>
      </c>
      <c r="AT12" s="4">
        <f>AK100</f>
        <v>0</v>
      </c>
    </row>
    <row r="13" spans="1:66" ht="20.25" customHeight="1" x14ac:dyDescent="0.45">
      <c r="A13" s="4">
        <v>4</v>
      </c>
      <c r="B13" s="4">
        <v>4</v>
      </c>
      <c r="C13" s="18">
        <f t="shared" ref="C13:C46" si="1">EDATE(C12,1)</f>
        <v>46054</v>
      </c>
      <c r="D13" s="18">
        <f t="shared" ref="D13:D46" si="2">IF(EOMONTH(C13,0)&gt;=$N$9,$N$9,EOMONTH(C13,0))</f>
        <v>45989</v>
      </c>
      <c r="E13" s="4" t="str">
        <f t="shared" si="0"/>
        <v>2026-02</v>
      </c>
      <c r="F13" s="2">
        <f ca="1">SUMIF($V$18:$W$49,E13,$W$18:$W$49)+SUMIF($AL$18:$AM$49,E13,$AM$18:$AM$49)</f>
        <v>0</v>
      </c>
      <c r="G13" s="2">
        <f ca="1">SUMIF($V$18:$X$49,E13,$X$18:$X$49)+SUMIF($AL$18:$AN$49,E13,$AN$18:$AN$49)</f>
        <v>0</v>
      </c>
      <c r="H13" s="2">
        <f ca="1">SUMIF($V$18:$Y$49,E13,$Y$18:$Y$49)+SUMIF($AL$18:$AO$49,E13,$AO$18:$AO$49)</f>
        <v>0</v>
      </c>
      <c r="I13" s="17">
        <f t="shared" ref="I13:I46" si="3">IF(D13=D12,0,F13/(F13+H13))</f>
        <v>0</v>
      </c>
      <c r="J13" s="86"/>
      <c r="K13" s="87"/>
      <c r="L13" s="28"/>
      <c r="M13" s="28" t="s">
        <v>44</v>
      </c>
      <c r="N13" s="126" t="s">
        <v>45</v>
      </c>
      <c r="O13" s="127"/>
      <c r="P13" s="127"/>
      <c r="Q13" s="127"/>
      <c r="R13" s="127"/>
      <c r="S13" s="72"/>
      <c r="T13" s="72"/>
      <c r="U13" s="72"/>
      <c r="V13" s="72"/>
      <c r="W13" s="72"/>
      <c r="X13" s="72"/>
      <c r="Y13" s="72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66"/>
      <c r="AK13" s="66"/>
      <c r="AL13" s="66"/>
      <c r="AM13" s="67"/>
      <c r="AN13" s="67"/>
      <c r="AO13" s="67"/>
      <c r="AP13" s="65"/>
      <c r="AS13" s="4">
        <v>5</v>
      </c>
      <c r="AT13" s="4">
        <f>U151</f>
        <v>0</v>
      </c>
    </row>
    <row r="14" spans="1:66" ht="30" customHeight="1" x14ac:dyDescent="0.45">
      <c r="A14" s="4">
        <v>1</v>
      </c>
      <c r="B14" s="4">
        <v>5</v>
      </c>
      <c r="C14" s="18">
        <f t="shared" si="1"/>
        <v>46082</v>
      </c>
      <c r="D14" s="18">
        <f t="shared" si="2"/>
        <v>45989</v>
      </c>
      <c r="E14" s="4" t="str">
        <f t="shared" si="0"/>
        <v>2026-03</v>
      </c>
      <c r="F14" s="2">
        <f ca="1">SUMIF($V$18:$W$49,E14,$W$18:$W$49)+SUMIF($AL$18:$AM$49,E14,$AM$18:$AM$49)</f>
        <v>0</v>
      </c>
      <c r="G14" s="2">
        <f ca="1">SUMIF($V$18:$X$49,E14,$X$18:$X$49)+SUMIF($AL$18:$AN$49,E14,$AN$18:$AN$49)</f>
        <v>0</v>
      </c>
      <c r="H14" s="2">
        <f ca="1">SUMIF($V$18:$Y$49,E14,$Y$18:$Y$49)+SUMIF($AL$18:$AO$49,E14,$AO$18:$AO$49)</f>
        <v>0</v>
      </c>
      <c r="I14" s="17">
        <f t="shared" si="3"/>
        <v>0</v>
      </c>
      <c r="J14" s="86"/>
      <c r="K14" s="87"/>
      <c r="L14" s="28"/>
      <c r="M14" s="128" t="s">
        <v>40</v>
      </c>
      <c r="N14" s="129" t="s">
        <v>46</v>
      </c>
      <c r="O14" s="127"/>
      <c r="P14" s="127"/>
      <c r="Q14" s="127"/>
      <c r="R14" s="127"/>
      <c r="S14" s="72"/>
      <c r="T14" s="72"/>
      <c r="U14" s="72"/>
      <c r="V14" s="72"/>
      <c r="W14" s="72"/>
      <c r="X14" s="72"/>
      <c r="Y14" s="72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66"/>
      <c r="AK14" s="66"/>
      <c r="AL14" s="66"/>
      <c r="AM14" s="67"/>
      <c r="AN14" s="67"/>
      <c r="AO14" s="67"/>
      <c r="AP14" s="65"/>
      <c r="AS14" s="4">
        <v>6</v>
      </c>
      <c r="AT14" s="4">
        <f>AK151</f>
        <v>0</v>
      </c>
    </row>
    <row r="15" spans="1:66" ht="11.25" customHeight="1" thickBot="1" x14ac:dyDescent="0.5">
      <c r="C15" s="18"/>
      <c r="D15" s="18"/>
      <c r="F15" s="2"/>
      <c r="G15" s="2"/>
      <c r="H15" s="2"/>
      <c r="I15" s="17"/>
      <c r="J15" s="86"/>
      <c r="K15" s="87"/>
      <c r="L15" s="28"/>
      <c r="M15" s="28"/>
      <c r="N15" s="126"/>
      <c r="O15" s="127"/>
      <c r="P15" s="127"/>
      <c r="Q15" s="127"/>
      <c r="R15" s="127"/>
      <c r="S15" s="130"/>
      <c r="T15" s="130"/>
      <c r="U15" s="130"/>
      <c r="V15" s="130"/>
      <c r="W15" s="131"/>
      <c r="X15" s="131"/>
      <c r="Y15" s="131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66"/>
      <c r="AK15" s="66"/>
      <c r="AL15" s="66"/>
      <c r="AM15" s="67"/>
      <c r="AN15" s="67"/>
      <c r="AO15" s="67"/>
      <c r="AP15" s="65"/>
    </row>
    <row r="16" spans="1:66" ht="19.5" customHeight="1" x14ac:dyDescent="0.45">
      <c r="A16" s="4">
        <v>2</v>
      </c>
      <c r="B16" s="4">
        <v>6</v>
      </c>
      <c r="C16" s="18">
        <f>EDATE(C14,1)</f>
        <v>46113</v>
      </c>
      <c r="D16" s="18">
        <f t="shared" si="2"/>
        <v>45989</v>
      </c>
      <c r="E16" s="4" t="str">
        <f t="shared" si="0"/>
        <v>2026-04</v>
      </c>
      <c r="F16" s="2">
        <f ca="1">SUMIF($AL$18:$AM$49,E16,$AM$18:$AM$49)</f>
        <v>0</v>
      </c>
      <c r="G16" s="2">
        <f ca="1">SUMIF($AL$18:$AN$49,E16,$AN$18:$AN$49)</f>
        <v>0</v>
      </c>
      <c r="H16" s="2">
        <f ca="1">SUMIF($AL$18:$AO$49,E16,$AO$18:$AO$49)</f>
        <v>0</v>
      </c>
      <c r="I16" s="17">
        <f>IF(D16=D14,0,F16/(F16+H16))</f>
        <v>0</v>
      </c>
      <c r="J16" s="87"/>
      <c r="K16" s="86"/>
      <c r="L16" s="132" t="s">
        <v>47</v>
      </c>
      <c r="M16" s="133" t="str">
        <f>"実施状況（"&amp;YEAR(M18)&amp;"年～）"</f>
        <v>実施状況（2025年～）</v>
      </c>
      <c r="N16" s="133"/>
      <c r="O16" s="133"/>
      <c r="P16" s="133"/>
      <c r="Q16" s="133"/>
      <c r="R16" s="133"/>
      <c r="S16" s="134"/>
      <c r="T16" s="86"/>
      <c r="U16" s="86"/>
      <c r="V16" s="86"/>
      <c r="W16" s="81"/>
      <c r="X16" s="81"/>
      <c r="Y16" s="81"/>
      <c r="Z16" s="86"/>
      <c r="AA16" s="28"/>
      <c r="AB16" s="132" t="s">
        <v>47</v>
      </c>
      <c r="AC16" s="133" t="str">
        <f>"実施状況（"&amp;YEAR(AC18)&amp;"年～）"</f>
        <v>実施状況（2026年～）</v>
      </c>
      <c r="AD16" s="133"/>
      <c r="AE16" s="133"/>
      <c r="AF16" s="133"/>
      <c r="AG16" s="133"/>
      <c r="AH16" s="133"/>
      <c r="AI16" s="134"/>
      <c r="AJ16" s="65"/>
      <c r="AK16" s="65"/>
      <c r="AL16" s="65"/>
      <c r="AM16" s="64"/>
      <c r="AN16" s="64"/>
      <c r="AO16" s="64"/>
      <c r="AP16" s="68"/>
      <c r="AQ16" s="19"/>
      <c r="AS16" s="4">
        <v>7</v>
      </c>
      <c r="AT16" s="4">
        <f>U202</f>
        <v>0</v>
      </c>
    </row>
    <row r="17" spans="1:55" ht="19.5" customHeight="1" thickBot="1" x14ac:dyDescent="0.5">
      <c r="A17" s="4">
        <v>3</v>
      </c>
      <c r="B17" s="4">
        <v>7</v>
      </c>
      <c r="C17" s="18">
        <f t="shared" si="1"/>
        <v>46143</v>
      </c>
      <c r="D17" s="18">
        <f t="shared" si="2"/>
        <v>45989</v>
      </c>
      <c r="E17" s="4" t="str">
        <f t="shared" si="0"/>
        <v>2026-05</v>
      </c>
      <c r="F17" s="2">
        <f ca="1">SUMIF($V$58:$W$99,E17,$W$58:$W$99)+SUMIF($AL$18:$AM$49,E17,$AM$18:$AM$49)</f>
        <v>0</v>
      </c>
      <c r="G17" s="2">
        <f ca="1">SUMIF($V$58:$X$99,E17,$X$58:$X$99)+SUMIF($AL$18:$AN$49,E17,$AN$18:$AN$49)</f>
        <v>0</v>
      </c>
      <c r="H17" s="2">
        <f ca="1">SUMIF($V$58:$Y$99,E17,$Y$58:$Y$99)+SUMIF($AL$18:$AO$49,E17,$AO$18:$AO$49)</f>
        <v>0</v>
      </c>
      <c r="I17" s="17">
        <f t="shared" si="3"/>
        <v>0</v>
      </c>
      <c r="J17" s="87"/>
      <c r="K17" s="135" t="s">
        <v>48</v>
      </c>
      <c r="L17" s="136"/>
      <c r="M17" s="137" t="s">
        <v>49</v>
      </c>
      <c r="N17" s="137" t="s">
        <v>50</v>
      </c>
      <c r="O17" s="137" t="s">
        <v>51</v>
      </c>
      <c r="P17" s="137" t="s">
        <v>52</v>
      </c>
      <c r="Q17" s="137" t="s">
        <v>53</v>
      </c>
      <c r="R17" s="138" t="s">
        <v>54</v>
      </c>
      <c r="S17" s="139" t="s">
        <v>55</v>
      </c>
      <c r="T17" s="135" t="s">
        <v>47</v>
      </c>
      <c r="U17" s="86" t="s">
        <v>56</v>
      </c>
      <c r="V17" s="86" t="s">
        <v>57</v>
      </c>
      <c r="W17" s="140" t="s">
        <v>38</v>
      </c>
      <c r="X17" s="140" t="s">
        <v>39</v>
      </c>
      <c r="Y17" s="140" t="s">
        <v>40</v>
      </c>
      <c r="Z17" s="135"/>
      <c r="AA17" s="62" t="s">
        <v>48</v>
      </c>
      <c r="AB17" s="136"/>
      <c r="AC17" s="137" t="s">
        <v>49</v>
      </c>
      <c r="AD17" s="137" t="s">
        <v>50</v>
      </c>
      <c r="AE17" s="137" t="s">
        <v>51</v>
      </c>
      <c r="AF17" s="137" t="s">
        <v>52</v>
      </c>
      <c r="AG17" s="137" t="s">
        <v>53</v>
      </c>
      <c r="AH17" s="138" t="s">
        <v>54</v>
      </c>
      <c r="AI17" s="139" t="s">
        <v>55</v>
      </c>
      <c r="AJ17" s="68" t="s">
        <v>47</v>
      </c>
      <c r="AK17" s="65" t="s">
        <v>56</v>
      </c>
      <c r="AL17" s="65" t="s">
        <v>57</v>
      </c>
      <c r="AM17" s="69" t="s">
        <v>38</v>
      </c>
      <c r="AN17" s="69" t="s">
        <v>39</v>
      </c>
      <c r="AO17" s="69" t="s">
        <v>40</v>
      </c>
      <c r="AP17" s="68"/>
      <c r="AQ17" s="19"/>
      <c r="AS17" s="4">
        <v>8</v>
      </c>
      <c r="AT17" s="4">
        <f>AK202</f>
        <v>0</v>
      </c>
    </row>
    <row r="18" spans="1:55" ht="19.5" customHeight="1" x14ac:dyDescent="0.45">
      <c r="A18" s="4">
        <v>4</v>
      </c>
      <c r="B18" s="4">
        <v>8</v>
      </c>
      <c r="C18" s="18">
        <f t="shared" si="1"/>
        <v>46174</v>
      </c>
      <c r="D18" s="18">
        <f t="shared" si="2"/>
        <v>45989</v>
      </c>
      <c r="E18" s="4" t="str">
        <f t="shared" si="0"/>
        <v>2026-06</v>
      </c>
      <c r="F18" s="2">
        <f ca="1">SUMIF($V$58:$W$99,E18,$W$58:$W$99)+SUMIF($AL$18:$AM$49,E18,$AM$18:$AM$49)</f>
        <v>0</v>
      </c>
      <c r="G18" s="2">
        <f ca="1">SUMIF($V$58:$X$99,E18,$X$58:$X$99)+SUMIF($AL$18:$AN$49,E18,$AN$18:$AN$49)</f>
        <v>0</v>
      </c>
      <c r="H18" s="2">
        <f ca="1">SUMIF($V$58:$Y$99,E18,$Y$58:$Y$99)+SUMIF($AL$18:$AO$49,E18,$AO$18:$AO$49)</f>
        <v>0</v>
      </c>
      <c r="I18" s="17">
        <f t="shared" si="3"/>
        <v>0</v>
      </c>
      <c r="J18" s="135"/>
      <c r="K18" s="135"/>
      <c r="L18" s="132">
        <v>1</v>
      </c>
      <c r="M18" s="141">
        <f>N8-WEEKDAY(N8,2)+1</f>
        <v>45957</v>
      </c>
      <c r="N18" s="141">
        <f t="shared" ref="N18:S18" si="4">M18+1</f>
        <v>45958</v>
      </c>
      <c r="O18" s="141">
        <f t="shared" si="4"/>
        <v>45959</v>
      </c>
      <c r="P18" s="141">
        <f t="shared" si="4"/>
        <v>45960</v>
      </c>
      <c r="Q18" s="141">
        <f t="shared" si="4"/>
        <v>45961</v>
      </c>
      <c r="R18" s="142">
        <f t="shared" si="4"/>
        <v>45962</v>
      </c>
      <c r="S18" s="143">
        <f t="shared" si="4"/>
        <v>45963</v>
      </c>
      <c r="T18" s="135">
        <f>COUNTIF(M19:S19,"★")</f>
        <v>0</v>
      </c>
      <c r="U18" s="135"/>
      <c r="V18" s="135" t="str">
        <f>TEXT(N8,"YYYY-MM")</f>
        <v>2025-11</v>
      </c>
      <c r="W18" s="140" cm="1">
        <f t="array" ref="W18">SUMPRODUCT((M18:S18&gt;=$N$8)*(M18:S18 &lt;= $N$9)*(TEXT(M18:S18,"yyyy-mm")=V18)*(M19:S19 = "●"))</f>
        <v>0</v>
      </c>
      <c r="X18" s="140" cm="1">
        <f t="array" ref="X18">SUMPRODUCT((R18:S18&gt;=$N$8)*(R18:S18 &lt;= $N$9)*(TEXT(R18:S18,"yyyy-mm")=V18)*(R19:S19 = "▲"))</f>
        <v>0</v>
      </c>
      <c r="Y18" s="140" cm="1">
        <f t="array" ref="Y18">SUMPRODUCT((M18:S18&gt;=$N$8)*(M18:S18 &lt;= $N$9)*(TEXT(M18:S18,"yyyy-mm")=V18)*(M19:S19 = "★"))</f>
        <v>0</v>
      </c>
      <c r="Z18" s="135"/>
      <c r="AA18" s="135"/>
      <c r="AB18" s="132">
        <v>17</v>
      </c>
      <c r="AC18" s="141">
        <f>S48+1</f>
        <v>46069</v>
      </c>
      <c r="AD18" s="141">
        <f t="shared" ref="AD18:AI18" si="5">AC18+1</f>
        <v>46070</v>
      </c>
      <c r="AE18" s="141">
        <f t="shared" si="5"/>
        <v>46071</v>
      </c>
      <c r="AF18" s="141">
        <f t="shared" si="5"/>
        <v>46072</v>
      </c>
      <c r="AG18" s="141">
        <f t="shared" si="5"/>
        <v>46073</v>
      </c>
      <c r="AH18" s="142">
        <f t="shared" si="5"/>
        <v>46074</v>
      </c>
      <c r="AI18" s="143">
        <f t="shared" si="5"/>
        <v>46075</v>
      </c>
      <c r="AJ18" s="68">
        <f t="shared" ref="AJ18" si="6">COUNTIF(AC19:AI19,"★")</f>
        <v>0</v>
      </c>
      <c r="AK18" s="68"/>
      <c r="AL18" s="68" t="str">
        <f>TEXT(AC18,"YYYY-MM")</f>
        <v>2026-02</v>
      </c>
      <c r="AM18" s="69" cm="1">
        <f t="array" ref="AM18">SUMPRODUCT((AC18:AI18&gt;=$N$8)*(AC18:AI18 &lt;= $N$9)*(TEXT(AC18:AI18,"yyyy-mm")=AL18)*(AC19:AI19 = "●"))</f>
        <v>0</v>
      </c>
      <c r="AN18" s="69" cm="1">
        <f t="array" ref="AN18">SUMPRODUCT((AH18:AI18&gt;=$N$8)*(AH18:AI18 &lt;= $N$9)*(TEXT(AH18:AI18,"yyyy-mm")=AL18)*(AH19:AI19 = "▲"))</f>
        <v>0</v>
      </c>
      <c r="AO18" s="69" cm="1">
        <f t="array" ref="AO18">SUMPRODUCT((AC18:AI18&gt;=$N$8)*(AC18:AI18 &lt;= $N$9)*(TEXT(AC18:AI18,"yyyy-mm")=AL18)*(AC19:AI19 = "★"))</f>
        <v>0</v>
      </c>
      <c r="AP18" s="68"/>
      <c r="AQ18" s="19"/>
      <c r="AT18" s="17" t="e">
        <f>AVERAGEIF(AT9:AT17,"&gt;0")</f>
        <v>#DIV/0!</v>
      </c>
    </row>
    <row r="19" spans="1:55" s="8" customFormat="1" ht="19.5" customHeight="1" thickBot="1" x14ac:dyDescent="0.5">
      <c r="A19" s="4">
        <v>1</v>
      </c>
      <c r="B19" s="4">
        <v>9</v>
      </c>
      <c r="C19" s="18">
        <f t="shared" si="1"/>
        <v>46204</v>
      </c>
      <c r="D19" s="18">
        <f t="shared" si="2"/>
        <v>45989</v>
      </c>
      <c r="E19" s="4" t="str">
        <f t="shared" si="0"/>
        <v>2026-07</v>
      </c>
      <c r="F19" s="2">
        <f ca="1">SUMIF($AL$18:$AM$49,E19,$AM$18:$AM$49)+SUMIF($V$58:$W$99,E19,$W$58:$W$99)</f>
        <v>0</v>
      </c>
      <c r="G19" s="2">
        <f ca="1">SUMIF($AL$18:$AN$49,E19,$AN$18:$AN$49)+SUMIF($V$58:$X$99,E19,$X$58:$X$99)</f>
        <v>0</v>
      </c>
      <c r="H19" s="2">
        <f ca="1">SUMIF($AL$18:$AO$49,E19,$AO$18:$AO$49)+SUMIF($V$58:$Y$99,E19,$Y$58:$Y$99)</f>
        <v>0</v>
      </c>
      <c r="I19" s="17">
        <f t="shared" si="3"/>
        <v>0</v>
      </c>
      <c r="J19" s="135"/>
      <c r="K19" s="135" t="str">
        <f>IF(U19&gt;=0.285,"OK","NG")</f>
        <v>NG</v>
      </c>
      <c r="L19" s="136"/>
      <c r="M19" s="144"/>
      <c r="N19" s="144"/>
      <c r="O19" s="144"/>
      <c r="P19" s="144"/>
      <c r="Q19" s="144"/>
      <c r="R19" s="145"/>
      <c r="S19" s="146"/>
      <c r="T19" s="135">
        <f>COUNTIF(M19:S19,"●")</f>
        <v>0</v>
      </c>
      <c r="U19" s="147">
        <f>IF(COUNTA(M19:S19)=0,-1,IF(OR(COUNTIF(M19:S19,"▲")&gt;6,AND(M18&lt;$N$9,$N$9&lt;S18)),0.285,IF(T18+T19=0,0,T19/(T19+T18))))</f>
        <v>-1</v>
      </c>
      <c r="V19" s="135" t="str">
        <f>TEXT(S18,"YYYY-MM")</f>
        <v>2025-11</v>
      </c>
      <c r="W19" s="140" cm="1">
        <f t="array" ref="W19">IF(V19=V18,0,SUMPRODUCT((M18:S18&gt;=$N$8)*(M18:S18 &lt;= $N$9)*(TEXT(M18:S18,"yyyy-mm")=V19)*(M19:S19 = "●")))</f>
        <v>0</v>
      </c>
      <c r="X19" s="140" cm="1">
        <f t="array" ref="X19">IF(V19=V18,0,SUMPRODUCT((M18:S18&gt;=$N$8)*(M18:S18 &lt;= $N$9)*(TEXT(M18:S18,"yyyy-mm")=V19)*(M19:S19 = "▲")))</f>
        <v>0</v>
      </c>
      <c r="Y19" s="140" cm="1">
        <f t="array" ref="Y19">IF(V19=V18,0,SUMPRODUCT((M18:S18&gt;=$N$8)*(M18:S18 &lt;= $N$9)*(TEXT(M18:S18,"yyyy-mm")=V19)*(M19:S19 = "★")))</f>
        <v>0</v>
      </c>
      <c r="Z19" s="135"/>
      <c r="AA19" s="135" t="str">
        <f>IF(AK19&gt;=0.285,"OK","NG")</f>
        <v>NG</v>
      </c>
      <c r="AB19" s="136"/>
      <c r="AC19" s="144"/>
      <c r="AD19" s="144"/>
      <c r="AE19" s="144"/>
      <c r="AF19" s="144"/>
      <c r="AG19" s="144"/>
      <c r="AH19" s="145"/>
      <c r="AI19" s="146"/>
      <c r="AJ19" s="68">
        <f t="shared" ref="AJ19" si="7">COUNTIF(AC19:AI19,"●")</f>
        <v>0</v>
      </c>
      <c r="AK19" s="70">
        <f>IF(COUNTA(AC19:AI19)=0,-1,IF(OR(COUNTIF(AC19:AI19,"▲")&gt;6,AND(AC18&lt;$N$9,$N$9&lt;AI18)),0.285,IF(AJ18+AJ19=0,0,AJ19/(AJ19+AJ18))))</f>
        <v>-1</v>
      </c>
      <c r="AL19" s="68" t="str">
        <f>TEXT(AI18,"YYYY-MM")</f>
        <v>2026-02</v>
      </c>
      <c r="AM19" s="69" cm="1">
        <f t="array" ref="AM19">IF(AL19=AL18,0,SUMPRODUCT((AC18:AI18&gt;=$N$8)*(AC18:AI18 &lt;= $N$9)*(TEXT(AC18:AI18,"yyyy-mm")=AL19)*(AC19:AI19 = "●")))</f>
        <v>0</v>
      </c>
      <c r="AN19" s="69" cm="1">
        <f t="array" ref="AN19">IF(AL19=AL18,0,SUMPRODUCT((AC18:AI18&gt;=$N$8)*(AC18:AI18 &lt;= $N$9)*(TEXT(AC18:AI18,"yyyy-mm")=AL19)*(AC19:AI19 = "▲")))</f>
        <v>0</v>
      </c>
      <c r="AO19" s="69" cm="1">
        <f t="array" ref="AO19">IF(AL19=AL18,0,SUMPRODUCT((AC18:AI18&gt;=$N$8)*(AC18:AI18 &lt;= $N$9)*(TEXT(AC18:AI18,"yyyy-mm")=AL19)*(AC19:AI19 = "★")))</f>
        <v>0</v>
      </c>
      <c r="AP19" s="68"/>
      <c r="AQ19" s="19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3"/>
    </row>
    <row r="20" spans="1:55" s="8" customFormat="1" ht="19.5" customHeight="1" x14ac:dyDescent="0.45">
      <c r="A20" s="4">
        <v>2</v>
      </c>
      <c r="B20" s="4">
        <v>10</v>
      </c>
      <c r="C20" s="18">
        <f t="shared" si="1"/>
        <v>46235</v>
      </c>
      <c r="D20" s="18">
        <f t="shared" si="2"/>
        <v>45989</v>
      </c>
      <c r="E20" s="4" t="str">
        <f t="shared" si="0"/>
        <v>2026-08</v>
      </c>
      <c r="F20" s="2">
        <f ca="1">SUMIF($V$58:$W$99,E20,$W$58:$W$99)</f>
        <v>0</v>
      </c>
      <c r="G20" s="2">
        <f ca="1">SUMIF($V$58:$X$99,E20,$X$58:$X$99)</f>
        <v>0</v>
      </c>
      <c r="H20" s="2">
        <f ca="1">SUMIF($V$58:$Y$99,E20,$Y$58:$Y$99)</f>
        <v>0</v>
      </c>
      <c r="I20" s="17">
        <f t="shared" si="3"/>
        <v>0</v>
      </c>
      <c r="J20" s="135"/>
      <c r="K20" s="135"/>
      <c r="L20" s="132">
        <v>2</v>
      </c>
      <c r="M20" s="141">
        <f>S18+1</f>
        <v>45964</v>
      </c>
      <c r="N20" s="141">
        <f>M20+1</f>
        <v>45965</v>
      </c>
      <c r="O20" s="141">
        <f t="shared" ref="O20:Q20" si="8">N20+1</f>
        <v>45966</v>
      </c>
      <c r="P20" s="141">
        <f t="shared" si="8"/>
        <v>45967</v>
      </c>
      <c r="Q20" s="141">
        <f t="shared" si="8"/>
        <v>45968</v>
      </c>
      <c r="R20" s="142">
        <f>Q20+1</f>
        <v>45969</v>
      </c>
      <c r="S20" s="143">
        <f>R20+1</f>
        <v>45970</v>
      </c>
      <c r="T20" s="135">
        <f t="shared" ref="T20" si="9">COUNTIF(M21:S21,"★")</f>
        <v>0</v>
      </c>
      <c r="U20" s="135"/>
      <c r="V20" s="135" t="str">
        <f>TEXT(M20,"YYYY-MM")</f>
        <v>2025-11</v>
      </c>
      <c r="W20" s="140" cm="1">
        <f t="array" ref="W20">SUMPRODUCT((M20:S20&gt;=$N$8)*(M20:S20 &lt;= $N$9)*(TEXT(M20:S20,"yyyy-mm")=V20)*(M21:S21 = "●"))</f>
        <v>0</v>
      </c>
      <c r="X20" s="140" cm="1">
        <f t="array" ref="X20">SUMPRODUCT((R20:S20&gt;=$N$8)*(R20:S20 &lt;= $N$9)*(TEXT(R20:S20,"yyyy-mm")=V20)*(R21:S21 = "▲"))</f>
        <v>0</v>
      </c>
      <c r="Y20" s="140" cm="1">
        <f t="array" ref="Y20">SUMPRODUCT((M20:S20&gt;=$N$8)*(M20:S20 &lt;= $N$9)*(TEXT(M20:S20,"yyyy-mm")=V20)*(M21:S21 = "★"))</f>
        <v>0</v>
      </c>
      <c r="Z20" s="135"/>
      <c r="AA20" s="135"/>
      <c r="AB20" s="132">
        <v>18</v>
      </c>
      <c r="AC20" s="141">
        <f>AI18+1</f>
        <v>46076</v>
      </c>
      <c r="AD20" s="141">
        <f t="shared" ref="AD20:AI20" si="10">AC20+1</f>
        <v>46077</v>
      </c>
      <c r="AE20" s="141">
        <f t="shared" si="10"/>
        <v>46078</v>
      </c>
      <c r="AF20" s="141">
        <f t="shared" si="10"/>
        <v>46079</v>
      </c>
      <c r="AG20" s="141">
        <f t="shared" si="10"/>
        <v>46080</v>
      </c>
      <c r="AH20" s="142">
        <f t="shared" si="10"/>
        <v>46081</v>
      </c>
      <c r="AI20" s="143">
        <f t="shared" si="10"/>
        <v>46082</v>
      </c>
      <c r="AJ20" s="68">
        <f t="shared" ref="AJ20" si="11">COUNTIF(AC21:AI21,"★")</f>
        <v>0</v>
      </c>
      <c r="AK20" s="68"/>
      <c r="AL20" s="68" t="str">
        <f>TEXT(AC20,"YYYY-MM")</f>
        <v>2026-02</v>
      </c>
      <c r="AM20" s="69" cm="1">
        <f t="array" ref="AM20">SUMPRODUCT((AC20:AI20&gt;=$N$8)*(AC20:AI20 &lt;= $N$9)*(TEXT(AC20:AI20,"yyyy-mm")=AL20)*(AC21:AI21 = "●"))</f>
        <v>0</v>
      </c>
      <c r="AN20" s="69" cm="1">
        <f t="array" ref="AN20">SUMPRODUCT((AH20:AI20&gt;=$N$8)*(AH20:AI20 &lt;= $N$9)*(TEXT(AH20:AI20,"yyyy-mm")=AL20)*(AH21:AI21 = "▲"))</f>
        <v>0</v>
      </c>
      <c r="AO20" s="69" cm="1">
        <f t="array" ref="AO20">SUMPRODUCT((AC20:AI20&gt;=$N$8)*(AC20:AI20 &lt;= $N$9)*(TEXT(AC20:AI20,"yyyy-mm")=AL20)*(AC21:AI21 = "★"))</f>
        <v>0</v>
      </c>
      <c r="AP20" s="68"/>
      <c r="AQ20" s="19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3"/>
    </row>
    <row r="21" spans="1:55" s="8" customFormat="1" ht="19.5" customHeight="1" thickBot="1" x14ac:dyDescent="0.5">
      <c r="A21" s="4">
        <v>3</v>
      </c>
      <c r="B21" s="4">
        <v>11</v>
      </c>
      <c r="C21" s="18">
        <f t="shared" si="1"/>
        <v>46266</v>
      </c>
      <c r="D21" s="18">
        <f t="shared" si="2"/>
        <v>45989</v>
      </c>
      <c r="E21" s="4" t="str">
        <f t="shared" si="0"/>
        <v>2026-09</v>
      </c>
      <c r="F21" s="2">
        <f ca="1">SUMIF($V$58:$W$99,E21,$W$58:$W$99)</f>
        <v>0</v>
      </c>
      <c r="G21" s="2">
        <f ca="1">SUMIF($V$58:$X$99,E21,$X$58:$X$99)</f>
        <v>0</v>
      </c>
      <c r="H21" s="2">
        <f ca="1">SUMIF($V$58:$Y$99,E21,$Y$58:$Y$99)</f>
        <v>0</v>
      </c>
      <c r="I21" s="17">
        <f t="shared" si="3"/>
        <v>0</v>
      </c>
      <c r="J21" s="135"/>
      <c r="K21" s="135" t="str">
        <f t="shared" ref="K21" si="12">IF(U21&gt;=0.285,"OK","NG")</f>
        <v>NG</v>
      </c>
      <c r="L21" s="136"/>
      <c r="M21" s="144"/>
      <c r="N21" s="144"/>
      <c r="O21" s="144"/>
      <c r="P21" s="144"/>
      <c r="Q21" s="144"/>
      <c r="R21" s="145"/>
      <c r="S21" s="146"/>
      <c r="T21" s="135">
        <f t="shared" ref="T21" si="13">COUNTIF(M21:S21,"●")</f>
        <v>0</v>
      </c>
      <c r="U21" s="147">
        <f t="shared" ref="U21" si="14">IF(COUNTA(M21:S21)=0,-1,IF(OR(COUNTIF(M21:S21,"▲")&gt;6,AND(M20&lt;$N$9,$N$9&lt;S20)),0.285,IF(T20+T21=0,0,T21/(T21+T20))))</f>
        <v>-1</v>
      </c>
      <c r="V21" s="135" t="str">
        <f>TEXT(S20,"YYYY-MM")</f>
        <v>2025-11</v>
      </c>
      <c r="W21" s="140" cm="1">
        <f t="array" ref="W21">IF(V21=V20,0,SUMPRODUCT((M20:S20&gt;=$N$8)*(M20:S20 &lt;= $N$9)*(TEXT(M20:S20,"yyyy-mm")=V21)*(M21:S21 = "●")))</f>
        <v>0</v>
      </c>
      <c r="X21" s="140" cm="1">
        <f t="array" ref="X21">IF(V21=V20,0,SUMPRODUCT((M20:S20&gt;=$N$8)*(M20:S20 &lt;= $N$9)*(TEXT(M20:S20,"yyyy-mm")=V21)*(M21:S21 = "▲")))</f>
        <v>0</v>
      </c>
      <c r="Y21" s="140" cm="1">
        <f t="array" ref="Y21">IF(V21=V20,0,SUMPRODUCT((M20:S20&gt;=$N$8)*(M20:S20 &lt;= $N$9)*(TEXT(M20:S20,"yyyy-mm")=V21)*(M21:S21 = "★")))</f>
        <v>0</v>
      </c>
      <c r="Z21" s="135"/>
      <c r="AA21" s="135" t="str">
        <f t="shared" ref="AA21" si="15">IF(AK21&gt;=0.285,"OK","NG")</f>
        <v>NG</v>
      </c>
      <c r="AB21" s="136"/>
      <c r="AC21" s="144"/>
      <c r="AD21" s="144"/>
      <c r="AE21" s="144"/>
      <c r="AF21" s="144"/>
      <c r="AG21" s="144"/>
      <c r="AH21" s="145"/>
      <c r="AI21" s="146"/>
      <c r="AJ21" s="68">
        <f t="shared" ref="AJ21" si="16">COUNTIF(AC21:AI21,"●")</f>
        <v>0</v>
      </c>
      <c r="AK21" s="70">
        <f t="shared" ref="AK21" si="17">IF(COUNTA(AC21:AI21)=0,-1,IF(OR(COUNTIF(AC21:AI21,"▲")&gt;6,AND(AC20&lt;$N$9,$N$9&lt;AI20)),0.285,IF(AJ20+AJ21=0,0,AJ21/(AJ21+AJ20))))</f>
        <v>-1</v>
      </c>
      <c r="AL21" s="68" t="str">
        <f>TEXT(AI20,"YYYY-MM")</f>
        <v>2026-03</v>
      </c>
      <c r="AM21" s="69" cm="1">
        <f t="array" ref="AM21">IF(AL21=AL20,0,SUMPRODUCT((AC20:AI20&gt;=$N$8)*(AC20:AI20 &lt;= $N$9)*(TEXT(AC20:AI20,"yyyy-mm")=AL21)*(AC21:AI21 = "●")))</f>
        <v>0</v>
      </c>
      <c r="AN21" s="69" cm="1">
        <f t="array" ref="AN21">IF(AL21=AL20,0,SUMPRODUCT((AC20:AI20&gt;=$N$8)*(AC20:AI20 &lt;= $N$9)*(TEXT(AC20:AI20,"yyyy-mm")=AL21)*(AC21:AI21 = "▲")))</f>
        <v>0</v>
      </c>
      <c r="AO21" s="69" cm="1">
        <f t="array" ref="AO21">IF(AL21=AL20,0,SUMPRODUCT((AC20:AI20&gt;=$N$8)*(AC20:AI20 &lt;= $N$9)*(TEXT(AC20:AI20,"yyyy-mm")=AL21)*(AC21:AI21 = "★")))</f>
        <v>0</v>
      </c>
      <c r="AP21" s="68"/>
      <c r="AQ21" s="19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3"/>
    </row>
    <row r="22" spans="1:55" s="8" customFormat="1" ht="19.5" customHeight="1" x14ac:dyDescent="0.45">
      <c r="A22" s="4">
        <v>4</v>
      </c>
      <c r="B22" s="4">
        <v>12</v>
      </c>
      <c r="C22" s="18">
        <f t="shared" si="1"/>
        <v>46296</v>
      </c>
      <c r="D22" s="18">
        <f t="shared" si="2"/>
        <v>45989</v>
      </c>
      <c r="E22" s="4" t="str">
        <f t="shared" si="0"/>
        <v>2026-10</v>
      </c>
      <c r="F22" s="2">
        <f ca="1">SUMIF($AL$58:$AM$99,E22,$AM$58:$AM$99)+SUMIF($V$58:$W$99,E22,$W$58:$W$99)</f>
        <v>0</v>
      </c>
      <c r="G22" s="2">
        <f ca="1">SUMIF($AL$58:$AN$99,E22,$AN$58:$AN$99)+SUMIF($V$58:$X$99,E22,$X$58:$X$99)</f>
        <v>0</v>
      </c>
      <c r="H22" s="2">
        <f ca="1">SUMIF($AL$58:$AO$99,E22,$AO$58:$AO$99)+SUMIF($V$58:$Y$99,E22,$Y$58:$Y$99)</f>
        <v>0</v>
      </c>
      <c r="I22" s="17">
        <f t="shared" si="3"/>
        <v>0</v>
      </c>
      <c r="J22" s="135"/>
      <c r="K22" s="135"/>
      <c r="L22" s="132">
        <v>3</v>
      </c>
      <c r="M22" s="141">
        <f>S20+1</f>
        <v>45971</v>
      </c>
      <c r="N22" s="141">
        <f>M22+1</f>
        <v>45972</v>
      </c>
      <c r="O22" s="141">
        <f t="shared" ref="O22:Q22" si="18">N22+1</f>
        <v>45973</v>
      </c>
      <c r="P22" s="141">
        <f t="shared" si="18"/>
        <v>45974</v>
      </c>
      <c r="Q22" s="141">
        <f t="shared" si="18"/>
        <v>45975</v>
      </c>
      <c r="R22" s="142">
        <f>Q22+1</f>
        <v>45976</v>
      </c>
      <c r="S22" s="143">
        <f>R22+1</f>
        <v>45977</v>
      </c>
      <c r="T22" s="135">
        <f t="shared" ref="T22" si="19">COUNTIF(M23:S23,"★")</f>
        <v>0</v>
      </c>
      <c r="U22" s="135"/>
      <c r="V22" s="135" t="str">
        <f>TEXT(M22,"YYYY-MM")</f>
        <v>2025-11</v>
      </c>
      <c r="W22" s="140" cm="1">
        <f t="array" ref="W22">SUMPRODUCT((M22:S22&gt;=$N$8)*(M22:S22 &lt;= $N$9)*(TEXT(M22:S22,"yyyy-mm")=V22)*(M23:S23 = "●"))</f>
        <v>0</v>
      </c>
      <c r="X22" s="140" cm="1">
        <f t="array" ref="X22">SUMPRODUCT((R22:S22&gt;=$N$8)*(R22:S22 &lt;= $N$9)*(TEXT(R22:S22,"yyyy-mm")=V22)*(R23:S23 = "▲"))</f>
        <v>0</v>
      </c>
      <c r="Y22" s="140" cm="1">
        <f t="array" ref="Y22">SUMPRODUCT((M22:S22&gt;=$N$8)*(M22:S22 &lt;= $N$9)*(TEXT(M22:S22,"yyyy-mm")=V22)*(M23:S23 = "★"))</f>
        <v>0</v>
      </c>
      <c r="Z22" s="135"/>
      <c r="AA22" s="135"/>
      <c r="AB22" s="132">
        <v>19</v>
      </c>
      <c r="AC22" s="141">
        <f>AI20+1</f>
        <v>46083</v>
      </c>
      <c r="AD22" s="141">
        <f t="shared" ref="AD22:AI22" si="20">AC22+1</f>
        <v>46084</v>
      </c>
      <c r="AE22" s="141">
        <f t="shared" si="20"/>
        <v>46085</v>
      </c>
      <c r="AF22" s="141">
        <f t="shared" si="20"/>
        <v>46086</v>
      </c>
      <c r="AG22" s="141">
        <f t="shared" si="20"/>
        <v>46087</v>
      </c>
      <c r="AH22" s="142">
        <f t="shared" si="20"/>
        <v>46088</v>
      </c>
      <c r="AI22" s="143">
        <f t="shared" si="20"/>
        <v>46089</v>
      </c>
      <c r="AJ22" s="68">
        <f t="shared" ref="AJ22" si="21">COUNTIF(AC23:AI23,"★")</f>
        <v>0</v>
      </c>
      <c r="AK22" s="68"/>
      <c r="AL22" s="68" t="str">
        <f>TEXT(AC22,"YYYY-MM")</f>
        <v>2026-03</v>
      </c>
      <c r="AM22" s="69" cm="1">
        <f t="array" ref="AM22">SUMPRODUCT((AC22:AI22&gt;=$N$8)*(AC22:AI22 &lt;= $N$9)*(TEXT(AC22:AI22,"yyyy-mm")=AL22)*(AC23:AI23 = "●"))</f>
        <v>0</v>
      </c>
      <c r="AN22" s="69" cm="1">
        <f t="array" ref="AN22">SUMPRODUCT((AH22:AI22&gt;=$N$8)*(AH22:AI22 &lt;= $N$9)*(TEXT(AH22:AI22,"yyyy-mm")=AL22)*(AH23:AI23 = "▲"))</f>
        <v>0</v>
      </c>
      <c r="AO22" s="69" cm="1">
        <f t="array" ref="AO22">SUMPRODUCT((AC22:AI22&gt;=$N$8)*(AC22:AI22 &lt;= $N$9)*(TEXT(AC22:AI22,"yyyy-mm")=AL22)*(AC23:AI23 = "★"))</f>
        <v>0</v>
      </c>
      <c r="AP22" s="68"/>
      <c r="AQ22" s="19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3"/>
    </row>
    <row r="23" spans="1:55" s="8" customFormat="1" ht="19.5" customHeight="1" thickBot="1" x14ac:dyDescent="0.5">
      <c r="A23" s="4">
        <v>5</v>
      </c>
      <c r="B23" s="4">
        <v>13</v>
      </c>
      <c r="C23" s="18">
        <f t="shared" si="1"/>
        <v>46327</v>
      </c>
      <c r="D23" s="18">
        <f t="shared" si="2"/>
        <v>45989</v>
      </c>
      <c r="E23" s="4" t="str">
        <f t="shared" si="0"/>
        <v>2026-11</v>
      </c>
      <c r="F23" s="2">
        <f ca="1">SUMIF($AL$58:$AM$99,E23,$AM$58:$AM$99)+SUMIF($V$58:$W$99,E23,$W$58:$W$99)</f>
        <v>0</v>
      </c>
      <c r="G23" s="2">
        <f ca="1">SUMIF($AL$58:$AN$99,E23,$AN$58:$AN$99)+SUMIF($V$58:$X$99,E23,$X$58:$X$99)</f>
        <v>0</v>
      </c>
      <c r="H23" s="2">
        <f ca="1">SUMIF($AL$58:$AO$99,E23,$AO$58:$AO$99)+SUMIF($V$58:$Y$99,E23,$Y$58:$Y$99)</f>
        <v>0</v>
      </c>
      <c r="I23" s="17">
        <f t="shared" si="3"/>
        <v>0</v>
      </c>
      <c r="J23" s="135"/>
      <c r="K23" s="135" t="str">
        <f t="shared" ref="K23" si="22">IF(U23&gt;=0.285,"OK","NG")</f>
        <v>NG</v>
      </c>
      <c r="L23" s="136"/>
      <c r="M23" s="144"/>
      <c r="N23" s="144"/>
      <c r="O23" s="144"/>
      <c r="P23" s="144"/>
      <c r="Q23" s="144"/>
      <c r="R23" s="145"/>
      <c r="S23" s="146"/>
      <c r="T23" s="135">
        <f t="shared" ref="T23" si="23">COUNTIF(M23:S23,"●")</f>
        <v>0</v>
      </c>
      <c r="U23" s="147">
        <f t="shared" ref="U23" si="24">IF(COUNTA(M23:S23)=0,-1,IF(OR(COUNTIF(M23:S23,"▲")&gt;6,AND(M22&lt;$N$9,$N$9&lt;S22)),0.285,IF(T22+T23=0,0,T23/(T23+T22))))</f>
        <v>-1</v>
      </c>
      <c r="V23" s="135" t="str">
        <f>TEXT(S22,"YYYY-MM")</f>
        <v>2025-11</v>
      </c>
      <c r="W23" s="140" cm="1">
        <f t="array" ref="W23">IF(V23=V22,0,SUMPRODUCT((M22:S22&gt;=$N$8)*(M22:S22 &lt;= $N$9)*(TEXT(M22:S22,"yyyy-mm")=V23)*(M23:S23 = "●")))</f>
        <v>0</v>
      </c>
      <c r="X23" s="140" cm="1">
        <f t="array" ref="X23">IF(V23=V22,0,SUMPRODUCT((M22:S22&gt;=$N$8)*(M22:S22 &lt;= $N$9)*(TEXT(M22:S22,"yyyy-mm")=V23)*(M23:S23 = "▲")))</f>
        <v>0</v>
      </c>
      <c r="Y23" s="140" cm="1">
        <f t="array" ref="Y23">IF(V23=V22,0,SUMPRODUCT((M22:S22&gt;=$N$8)*(M22:S22 &lt;= $N$9)*(TEXT(M22:S22,"yyyy-mm")=V23)*(M23:S23 = "★")))</f>
        <v>0</v>
      </c>
      <c r="Z23" s="135"/>
      <c r="AA23" s="135" t="str">
        <f t="shared" ref="AA23" si="25">IF(AK23&gt;=0.285,"OK","NG")</f>
        <v>NG</v>
      </c>
      <c r="AB23" s="136"/>
      <c r="AC23" s="144"/>
      <c r="AD23" s="144"/>
      <c r="AE23" s="144"/>
      <c r="AF23" s="144"/>
      <c r="AG23" s="144"/>
      <c r="AH23" s="145"/>
      <c r="AI23" s="146"/>
      <c r="AJ23" s="68">
        <f t="shared" ref="AJ23" si="26">COUNTIF(AC23:AI23,"●")</f>
        <v>0</v>
      </c>
      <c r="AK23" s="70">
        <f t="shared" ref="AK23" si="27">IF(COUNTA(AC23:AI23)=0,-1,IF(OR(COUNTIF(AC23:AI23,"▲")&gt;6,AND(AC22&lt;$N$9,$N$9&lt;AI22)),0.285,IF(AJ22+AJ23=0,0,AJ23/(AJ23+AJ22))))</f>
        <v>-1</v>
      </c>
      <c r="AL23" s="68" t="str">
        <f>TEXT(AI22,"YYYY-MM")</f>
        <v>2026-03</v>
      </c>
      <c r="AM23" s="69" cm="1">
        <f t="array" ref="AM23">IF(AL23=AL22,0,SUMPRODUCT((AC22:AI22&gt;=$N$8)*(AC22:AI22 &lt;= $N$9)*(TEXT(AC22:AI22,"yyyy-mm")=AL23)*(AC23:AI23 = "●")))</f>
        <v>0</v>
      </c>
      <c r="AN23" s="69" cm="1">
        <f t="array" ref="AN23">IF(AL23=AL22,0,SUMPRODUCT((AC22:AI22&gt;=$N$8)*(AC22:AI22 &lt;= $N$9)*(TEXT(AC22:AI22,"yyyy-mm")=AL23)*(AC23:AI23 = "▲")))</f>
        <v>0</v>
      </c>
      <c r="AO23" s="69" cm="1">
        <f t="array" ref="AO23">IF(AL23=AL22,0,SUMPRODUCT((AC22:AI22&gt;=$N$8)*(AC22:AI22 &lt;= $N$9)*(TEXT(AC22:AI22,"yyyy-mm")=AL23)*(AC23:AI23 = "★")))</f>
        <v>0</v>
      </c>
      <c r="AP23" s="68"/>
      <c r="AQ23" s="19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3"/>
    </row>
    <row r="24" spans="1:55" s="8" customFormat="1" ht="19.5" customHeight="1" x14ac:dyDescent="0.45">
      <c r="A24" s="4">
        <v>1</v>
      </c>
      <c r="B24" s="4">
        <v>14</v>
      </c>
      <c r="C24" s="18">
        <f t="shared" si="1"/>
        <v>46357</v>
      </c>
      <c r="D24" s="18">
        <f t="shared" si="2"/>
        <v>45989</v>
      </c>
      <c r="E24" s="4" t="str">
        <f t="shared" si="0"/>
        <v>2026-12</v>
      </c>
      <c r="F24" s="2">
        <f ca="1">SUMIF($V$58:$W$99,E24,$W$58:$W$99)+SUMIF($AL$58:$AM$99,E24,$AM$58:$AM$99)</f>
        <v>0</v>
      </c>
      <c r="G24" s="2">
        <f ca="1">SUMIF($V$58:$X$99,E24,$X$58:$X$99)+SUMIF($AL$58:$AN$99,E24,$AN$58:$AN$99)</f>
        <v>0</v>
      </c>
      <c r="H24" s="2">
        <f ca="1">SUMIF($V$58:$Y$99,E24,$Y$58:$Y$99)+SUMIF($AL$58:$AO$99,E24,$AO$58:$AO$99)</f>
        <v>0</v>
      </c>
      <c r="I24" s="17">
        <f t="shared" si="3"/>
        <v>0</v>
      </c>
      <c r="J24" s="135"/>
      <c r="K24" s="135"/>
      <c r="L24" s="132">
        <v>4</v>
      </c>
      <c r="M24" s="141">
        <f>S22+1</f>
        <v>45978</v>
      </c>
      <c r="N24" s="141">
        <f>M24+1</f>
        <v>45979</v>
      </c>
      <c r="O24" s="141">
        <f t="shared" ref="O24:Q24" si="28">N24+1</f>
        <v>45980</v>
      </c>
      <c r="P24" s="141">
        <f t="shared" si="28"/>
        <v>45981</v>
      </c>
      <c r="Q24" s="141">
        <f t="shared" si="28"/>
        <v>45982</v>
      </c>
      <c r="R24" s="142">
        <f>Q24+1</f>
        <v>45983</v>
      </c>
      <c r="S24" s="143">
        <f>R24+1</f>
        <v>45984</v>
      </c>
      <c r="T24" s="135">
        <f t="shared" ref="T24" si="29">COUNTIF(M25:S25,"★")</f>
        <v>0</v>
      </c>
      <c r="U24" s="135"/>
      <c r="V24" s="135" t="str">
        <f>TEXT(M24,"YYYY-MM")</f>
        <v>2025-11</v>
      </c>
      <c r="W24" s="140" cm="1">
        <f t="array" ref="W24">SUMPRODUCT((M24:S24&gt;=$N$8)*(M24:S24 &lt;= $N$9)*(TEXT(M24:S24,"yyyy-mm")=V24)*(M25:S25 = "●"))</f>
        <v>0</v>
      </c>
      <c r="X24" s="140" cm="1">
        <f t="array" ref="X24">SUMPRODUCT((R24:S24&gt;=$N$8)*(R24:S24 &lt;= $N$9)*(TEXT(R24:S24,"yyyy-mm")=V24)*(R25:S25 = "▲"))</f>
        <v>0</v>
      </c>
      <c r="Y24" s="140" cm="1">
        <f t="array" ref="Y24">SUMPRODUCT((M24:S24&gt;=$N$8)*(M24:S24 &lt;= $N$9)*(TEXT(M24:S24,"yyyy-mm")=V24)*(M25:S25 = "★"))</f>
        <v>0</v>
      </c>
      <c r="Z24" s="135"/>
      <c r="AA24" s="135"/>
      <c r="AB24" s="132">
        <v>20</v>
      </c>
      <c r="AC24" s="141">
        <f>AI22+1</f>
        <v>46090</v>
      </c>
      <c r="AD24" s="141">
        <f t="shared" ref="AD24:AI24" si="30">AC24+1</f>
        <v>46091</v>
      </c>
      <c r="AE24" s="141">
        <f t="shared" si="30"/>
        <v>46092</v>
      </c>
      <c r="AF24" s="141">
        <f t="shared" si="30"/>
        <v>46093</v>
      </c>
      <c r="AG24" s="141">
        <f t="shared" si="30"/>
        <v>46094</v>
      </c>
      <c r="AH24" s="142">
        <f t="shared" si="30"/>
        <v>46095</v>
      </c>
      <c r="AI24" s="143">
        <f t="shared" si="30"/>
        <v>46096</v>
      </c>
      <c r="AJ24" s="68">
        <f t="shared" ref="AJ24" si="31">COUNTIF(AC25:AI25,"★")</f>
        <v>0</v>
      </c>
      <c r="AK24" s="68"/>
      <c r="AL24" s="68" t="str">
        <f>TEXT(AC24,"YYYY-MM")</f>
        <v>2026-03</v>
      </c>
      <c r="AM24" s="69" cm="1">
        <f t="array" ref="AM24">SUMPRODUCT((AC24:AI24&gt;=$N$8)*(AC24:AI24 &lt;= $N$9)*(TEXT(AC24:AI24,"yyyy-mm")=AL24)*(AC25:AI25 = "●"))</f>
        <v>0</v>
      </c>
      <c r="AN24" s="69" cm="1">
        <f t="array" ref="AN24">SUMPRODUCT((AH24:AI24&gt;=$N$8)*(AH24:AI24 &lt;= $N$9)*(TEXT(AH24:AI24,"yyyy-mm")=AL24)*(AH25:AI25 = "▲"))</f>
        <v>0</v>
      </c>
      <c r="AO24" s="69" cm="1">
        <f t="array" ref="AO24">SUMPRODUCT((AC24:AI24&gt;=$N$8)*(AC24:AI24 &lt;= $N$9)*(TEXT(AC24:AI24,"yyyy-mm")=AL24)*(AC25:AI25 = "★"))</f>
        <v>0</v>
      </c>
      <c r="AP24" s="68"/>
      <c r="AQ24" s="19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3"/>
    </row>
    <row r="25" spans="1:55" s="8" customFormat="1" ht="19.5" customHeight="1" thickBot="1" x14ac:dyDescent="0.5">
      <c r="A25" s="4">
        <v>2</v>
      </c>
      <c r="B25" s="4">
        <v>15</v>
      </c>
      <c r="C25" s="18">
        <f t="shared" si="1"/>
        <v>46388</v>
      </c>
      <c r="D25" s="18">
        <f t="shared" si="2"/>
        <v>45989</v>
      </c>
      <c r="E25" s="4" t="str">
        <f t="shared" si="0"/>
        <v>2027-01</v>
      </c>
      <c r="F25" s="2">
        <f ca="1">SUMIF($AL$58:$AM$99,E25,$AM$58:$AM$99)</f>
        <v>0</v>
      </c>
      <c r="G25" s="2">
        <f ca="1">SUMIF($AL$58:$AN$99,E25,$AN$58:$AN$99)</f>
        <v>0</v>
      </c>
      <c r="H25" s="2">
        <f ca="1">SUMIF($AL$58:$AO$99,E25,$AO$58:$AO$99)</f>
        <v>0</v>
      </c>
      <c r="I25" s="17">
        <f t="shared" si="3"/>
        <v>0</v>
      </c>
      <c r="J25" s="135"/>
      <c r="K25" s="135" t="str">
        <f t="shared" ref="K25" si="32">IF(U25&gt;=0.285,"OK","NG")</f>
        <v>NG</v>
      </c>
      <c r="L25" s="136"/>
      <c r="M25" s="144"/>
      <c r="N25" s="144"/>
      <c r="O25" s="144"/>
      <c r="P25" s="144"/>
      <c r="Q25" s="144"/>
      <c r="R25" s="145"/>
      <c r="S25" s="146"/>
      <c r="T25" s="135">
        <f t="shared" ref="T25" si="33">COUNTIF(M25:S25,"●")</f>
        <v>0</v>
      </c>
      <c r="U25" s="147">
        <f t="shared" ref="U25" si="34">IF(COUNTA(M25:S25)=0,-1,IF(OR(COUNTIF(M25:S25,"▲")&gt;6,AND(M24&lt;$N$9,$N$9&lt;S24)),0.285,IF(T24+T25=0,0,T25/(T25+T24))))</f>
        <v>-1</v>
      </c>
      <c r="V25" s="135" t="str">
        <f>TEXT(S24,"YYYY-MM")</f>
        <v>2025-11</v>
      </c>
      <c r="W25" s="140" cm="1">
        <f t="array" ref="W25">IF(V25=V24,0,SUMPRODUCT((M24:S24&gt;=$N$8)*(M24:S24 &lt;= $N$9)*(TEXT(M24:S24,"yyyy-mm")=V25)*(M25:S25 = "●")))</f>
        <v>0</v>
      </c>
      <c r="X25" s="140" cm="1">
        <f t="array" ref="X25">IF(V25=V24,0,SUMPRODUCT((M24:S24&gt;=$N$8)*(M24:S24 &lt;= $N$9)*(TEXT(M24:S24,"yyyy-mm")=V25)*(M25:S25 = "▲")))</f>
        <v>0</v>
      </c>
      <c r="Y25" s="140" cm="1">
        <f t="array" ref="Y25">IF(V25=V24,0,SUMPRODUCT((M24:S24&gt;=$N$8)*(M24:S24 &lt;= $N$9)*(TEXT(M24:S24,"yyyy-mm")=V25)*(M25:S25 = "★")))</f>
        <v>0</v>
      </c>
      <c r="Z25" s="135"/>
      <c r="AA25" s="135" t="str">
        <f t="shared" ref="AA25" si="35">IF(AK25&gt;=0.285,"OK","NG")</f>
        <v>NG</v>
      </c>
      <c r="AB25" s="136"/>
      <c r="AC25" s="144"/>
      <c r="AD25" s="144"/>
      <c r="AE25" s="144"/>
      <c r="AF25" s="144"/>
      <c r="AG25" s="144"/>
      <c r="AH25" s="145"/>
      <c r="AI25" s="146"/>
      <c r="AJ25" s="68">
        <f t="shared" ref="AJ25" si="36">COUNTIF(AC25:AI25,"●")</f>
        <v>0</v>
      </c>
      <c r="AK25" s="70">
        <f t="shared" ref="AK25" si="37">IF(COUNTA(AC25:AI25)=0,-1,IF(OR(COUNTIF(AC25:AI25,"▲")&gt;6,AND(AC24&lt;$N$9,$N$9&lt;AI24)),0.285,IF(AJ24+AJ25=0,0,AJ25/(AJ25+AJ24))))</f>
        <v>-1</v>
      </c>
      <c r="AL25" s="68" t="str">
        <f>TEXT(AI24,"YYYY-MM")</f>
        <v>2026-03</v>
      </c>
      <c r="AM25" s="69" cm="1">
        <f t="array" ref="AM25">IF(AL25=AL24,0,SUMPRODUCT((AC24:AI24&gt;=$N$8)*(AC24:AI24 &lt;= $N$9)*(TEXT(AC24:AI24,"yyyy-mm")=AL25)*(AC25:AI25 = "●")))</f>
        <v>0</v>
      </c>
      <c r="AN25" s="69" cm="1">
        <f t="array" ref="AN25">IF(AL25=AL24,0,SUMPRODUCT((AC24:AI24&gt;=$N$8)*(AC24:AI24 &lt;= $N$9)*(TEXT(AC24:AI24,"yyyy-mm")=AL25)*(AC25:AI25 = "▲")))</f>
        <v>0</v>
      </c>
      <c r="AO25" s="69" cm="1">
        <f t="array" ref="AO25">IF(AL25=AL24,0,SUMPRODUCT((AC24:AI24&gt;=$N$8)*(AC24:AI24 &lt;= $N$9)*(TEXT(AC24:AI24,"yyyy-mm")=AL25)*(AC25:AI25 = "★")))</f>
        <v>0</v>
      </c>
      <c r="AP25" s="68"/>
      <c r="AQ25" s="19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3"/>
    </row>
    <row r="26" spans="1:55" s="8" customFormat="1" ht="19.5" customHeight="1" x14ac:dyDescent="0.45">
      <c r="A26" s="4">
        <v>3</v>
      </c>
      <c r="B26" s="4">
        <v>16</v>
      </c>
      <c r="C26" s="18">
        <f t="shared" si="1"/>
        <v>46419</v>
      </c>
      <c r="D26" s="18">
        <f t="shared" si="2"/>
        <v>45989</v>
      </c>
      <c r="E26" s="4" t="str">
        <f t="shared" si="0"/>
        <v>2027-02</v>
      </c>
      <c r="F26" s="2">
        <f ca="1">SUMIF($AL$58:$AM$99,E26,$AM$58:$AM$99)</f>
        <v>0</v>
      </c>
      <c r="G26" s="2">
        <f ca="1">SUMIF($AL$58:$AN$99,E26,$AN$58:$AN$99)</f>
        <v>0</v>
      </c>
      <c r="H26" s="2">
        <f ca="1">SUMIF($AL$58:$AO$99,E26,$AO$58:$AO$99)</f>
        <v>0</v>
      </c>
      <c r="I26" s="17">
        <f t="shared" si="3"/>
        <v>0</v>
      </c>
      <c r="J26" s="135"/>
      <c r="K26" s="135"/>
      <c r="L26" s="132">
        <v>5</v>
      </c>
      <c r="M26" s="141">
        <f>S24+1</f>
        <v>45985</v>
      </c>
      <c r="N26" s="141">
        <f>M26+1</f>
        <v>45986</v>
      </c>
      <c r="O26" s="141">
        <f t="shared" ref="O26:Q26" si="38">N26+1</f>
        <v>45987</v>
      </c>
      <c r="P26" s="141">
        <f t="shared" si="38"/>
        <v>45988</v>
      </c>
      <c r="Q26" s="141">
        <f t="shared" si="38"/>
        <v>45989</v>
      </c>
      <c r="R26" s="142">
        <f>Q26+1</f>
        <v>45990</v>
      </c>
      <c r="S26" s="143">
        <f>R26+1</f>
        <v>45991</v>
      </c>
      <c r="T26" s="135">
        <f t="shared" ref="T26" si="39">COUNTIF(M27:S27,"★")</f>
        <v>0</v>
      </c>
      <c r="U26" s="135"/>
      <c r="V26" s="135" t="str">
        <f>TEXT(M26,"YYYY-MM")</f>
        <v>2025-11</v>
      </c>
      <c r="W26" s="140" cm="1">
        <f t="array" ref="W26">SUMPRODUCT((M26:S26&gt;=$N$8)*(M26:S26 &lt;= $N$9)*(TEXT(M26:S26,"yyyy-mm")=V26)*(M27:S27 = "●"))</f>
        <v>0</v>
      </c>
      <c r="X26" s="140" cm="1">
        <f t="array" ref="X26">SUMPRODUCT((R26:S26&gt;=$N$8)*(R26:S26 &lt;= $N$9)*(TEXT(R26:S26,"yyyy-mm")=V26)*(R27:S27 = "▲"))</f>
        <v>0</v>
      </c>
      <c r="Y26" s="140" cm="1">
        <f t="array" ref="Y26">SUMPRODUCT((M26:S26&gt;=$N$8)*(M26:S26 &lt;= $N$9)*(TEXT(M26:S26,"yyyy-mm")=V26)*(M27:S27 = "★"))</f>
        <v>0</v>
      </c>
      <c r="Z26" s="135"/>
      <c r="AA26" s="135"/>
      <c r="AB26" s="132">
        <v>21</v>
      </c>
      <c r="AC26" s="141">
        <f>AI24+1</f>
        <v>46097</v>
      </c>
      <c r="AD26" s="141">
        <f t="shared" ref="AD26:AI26" si="40">AC26+1</f>
        <v>46098</v>
      </c>
      <c r="AE26" s="141">
        <f t="shared" si="40"/>
        <v>46099</v>
      </c>
      <c r="AF26" s="141">
        <f t="shared" si="40"/>
        <v>46100</v>
      </c>
      <c r="AG26" s="141">
        <f t="shared" si="40"/>
        <v>46101</v>
      </c>
      <c r="AH26" s="142">
        <f t="shared" si="40"/>
        <v>46102</v>
      </c>
      <c r="AI26" s="143">
        <f t="shared" si="40"/>
        <v>46103</v>
      </c>
      <c r="AJ26" s="68">
        <f t="shared" ref="AJ26" si="41">COUNTIF(AC27:AI27,"★")</f>
        <v>0</v>
      </c>
      <c r="AK26" s="68"/>
      <c r="AL26" s="68" t="str">
        <f>TEXT(AC26,"YYYY-MM")</f>
        <v>2026-03</v>
      </c>
      <c r="AM26" s="69" cm="1">
        <f t="array" ref="AM26">SUMPRODUCT((AC26:AI26&gt;=$N$8)*(AC26:AI26 &lt;= $N$9)*(TEXT(AC26:AI26,"yyyy-mm")=AL26)*(AC27:AI27 = "●"))</f>
        <v>0</v>
      </c>
      <c r="AN26" s="69" cm="1">
        <f t="array" ref="AN26">SUMPRODUCT((AH26:AI26&gt;=$N$8)*(AH26:AI26 &lt;= $N$9)*(TEXT(AH26:AI26,"yyyy-mm")=AL26)*(AH27:AI27 = "▲"))</f>
        <v>0</v>
      </c>
      <c r="AO26" s="69" cm="1">
        <f t="array" ref="AO26">SUMPRODUCT((AC26:AI26&gt;=$N$8)*(AC26:AI26 &lt;= $N$9)*(TEXT(AC26:AI26,"yyyy-mm")=AL26)*(AC27:AI27 = "★"))</f>
        <v>0</v>
      </c>
      <c r="AP26" s="68"/>
      <c r="AQ26" s="19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3"/>
    </row>
    <row r="27" spans="1:55" s="8" customFormat="1" ht="19.5" customHeight="1" thickBot="1" x14ac:dyDescent="0.5">
      <c r="A27" s="4">
        <v>4</v>
      </c>
      <c r="B27" s="4">
        <v>17</v>
      </c>
      <c r="C27" s="18">
        <f t="shared" si="1"/>
        <v>46447</v>
      </c>
      <c r="D27" s="18">
        <f t="shared" si="2"/>
        <v>45989</v>
      </c>
      <c r="E27" s="4" t="str">
        <f t="shared" si="0"/>
        <v>2027-03</v>
      </c>
      <c r="F27" s="2">
        <f ca="1">SUMIF($V$109:$W$150,E27,$W$109:$W$150)+SUMIF($AL$58:$AM$99,E27,$AM$58:$AM$99)</f>
        <v>0</v>
      </c>
      <c r="G27" s="2">
        <f ca="1">SUMIF($V$109:$X$150,E27,$X$109:$X$150)+SUMIF($AL$58:$AN$99,E27,$AN$58:$AN$99)</f>
        <v>0</v>
      </c>
      <c r="H27" s="2">
        <f ca="1">SUMIF($V$109:$Y$150,E27,$Y$109:$Y$150)+SUMIF($AL$58:$AO$99,E27,$AO$58:$AO$99)</f>
        <v>0</v>
      </c>
      <c r="I27" s="17">
        <f t="shared" si="3"/>
        <v>0</v>
      </c>
      <c r="J27" s="135"/>
      <c r="K27" s="135" t="str">
        <f t="shared" ref="K27" si="42">IF(U27&gt;=0.285,"OK","NG")</f>
        <v>NG</v>
      </c>
      <c r="L27" s="136"/>
      <c r="M27" s="144"/>
      <c r="N27" s="144"/>
      <c r="O27" s="144"/>
      <c r="P27" s="144"/>
      <c r="Q27" s="144"/>
      <c r="R27" s="145"/>
      <c r="S27" s="146"/>
      <c r="T27" s="135">
        <f t="shared" ref="T27" si="43">COUNTIF(M27:S27,"●")</f>
        <v>0</v>
      </c>
      <c r="U27" s="147">
        <f t="shared" ref="U27" si="44">IF(COUNTA(M27:S27)=0,-1,IF(OR(COUNTIF(M27:S27,"▲")&gt;6,AND(M26&lt;$N$9,$N$9&lt;S26)),0.285,IF(T26+T27=0,0,T27/(T27+T26))))</f>
        <v>-1</v>
      </c>
      <c r="V27" s="135" t="str">
        <f>TEXT(S26,"YYYY-MM")</f>
        <v>2025-11</v>
      </c>
      <c r="W27" s="140" cm="1">
        <f t="array" ref="W27">IF(V27=V26,0,SUMPRODUCT((M26:S26&gt;=$N$8)*(M26:S26 &lt;= $N$9)*(TEXT(M26:S26,"yyyy-mm")=V27)*(M27:S27 = "●")))</f>
        <v>0</v>
      </c>
      <c r="X27" s="140" cm="1">
        <f t="array" ref="X27">IF(V27=V26,0,SUMPRODUCT((M26:S26&gt;=$N$8)*(M26:S26 &lt;= $N$9)*(TEXT(M26:S26,"yyyy-mm")=V27)*(M27:S27 = "▲")))</f>
        <v>0</v>
      </c>
      <c r="Y27" s="140" cm="1">
        <f t="array" ref="Y27">IF(V27=V26,0,SUMPRODUCT((M26:S26&gt;=$N$8)*(M26:S26 &lt;= $N$9)*(TEXT(M26:S26,"yyyy-mm")=V27)*(M27:S27 = "★")))</f>
        <v>0</v>
      </c>
      <c r="Z27" s="135"/>
      <c r="AA27" s="135" t="str">
        <f t="shared" ref="AA27" si="45">IF(AK27&gt;=0.285,"OK","NG")</f>
        <v>NG</v>
      </c>
      <c r="AB27" s="136"/>
      <c r="AC27" s="144"/>
      <c r="AD27" s="144"/>
      <c r="AE27" s="144"/>
      <c r="AF27" s="144"/>
      <c r="AG27" s="144"/>
      <c r="AH27" s="145"/>
      <c r="AI27" s="146"/>
      <c r="AJ27" s="68">
        <f t="shared" ref="AJ27" si="46">COUNTIF(AC27:AI27,"●")</f>
        <v>0</v>
      </c>
      <c r="AK27" s="70">
        <f t="shared" ref="AK27" si="47">IF(COUNTA(AC27:AI27)=0,-1,IF(OR(COUNTIF(AC27:AI27,"▲")&gt;6,AND(AC26&lt;$N$9,$N$9&lt;AI26)),0.285,IF(AJ26+AJ27=0,0,AJ27/(AJ27+AJ26))))</f>
        <v>-1</v>
      </c>
      <c r="AL27" s="68" t="str">
        <f>TEXT(AI26,"YYYY-MM")</f>
        <v>2026-03</v>
      </c>
      <c r="AM27" s="69" cm="1">
        <f t="array" ref="AM27">IF(AL27=AL26,0,SUMPRODUCT((AC26:AI26&gt;=$N$8)*(AC26:AI26 &lt;= $N$9)*(TEXT(AC26:AI26,"yyyy-mm")=AL27)*(AC27:AI27 = "●")))</f>
        <v>0</v>
      </c>
      <c r="AN27" s="69" cm="1">
        <f t="array" ref="AN27">IF(AL27=AL26,0,SUMPRODUCT((AC26:AI26&gt;=$N$8)*(AC26:AI26 &lt;= $N$9)*(TEXT(AC26:AI26,"yyyy-mm")=AL27)*(AC27:AI27 = "▲")))</f>
        <v>0</v>
      </c>
      <c r="AO27" s="69" cm="1">
        <f t="array" ref="AO27">IF(AL27=AL26,0,SUMPRODUCT((AC26:AI26&gt;=$N$8)*(AC26:AI26 &lt;= $N$9)*(TEXT(AC26:AI26,"yyyy-mm")=AL27)*(AC27:AI27 = "★")))</f>
        <v>0</v>
      </c>
      <c r="AP27" s="68"/>
      <c r="AQ27" s="19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3"/>
    </row>
    <row r="28" spans="1:55" s="8" customFormat="1" ht="19.5" customHeight="1" x14ac:dyDescent="0.45">
      <c r="A28" s="4">
        <v>5</v>
      </c>
      <c r="B28" s="4">
        <v>18</v>
      </c>
      <c r="C28" s="18">
        <f t="shared" si="1"/>
        <v>46478</v>
      </c>
      <c r="D28" s="18">
        <f t="shared" si="2"/>
        <v>45989</v>
      </c>
      <c r="E28" s="4" t="str">
        <f t="shared" si="0"/>
        <v>2027-04</v>
      </c>
      <c r="F28" s="2">
        <f ca="1">SUMIF($V$109:$W$150,E28,$W$109:$W$150)+SUMIF($AL$58:$AM$99,E28,$AM$58:$AM$99)</f>
        <v>0</v>
      </c>
      <c r="G28" s="2">
        <f ca="1">SUMIF($V$109:$X$150,E28,$X$109:$X$150)+SUMIF($AL$58:$AN$99,E28,$AN$58:$AN$99)</f>
        <v>0</v>
      </c>
      <c r="H28" s="2">
        <f ca="1">SUMIF($V$109:$Y$150,E28,$Y$109:$Y$150)+SUMIF($AL$58:$AO$99,E28,$AO$58:$AO$99)</f>
        <v>0</v>
      </c>
      <c r="I28" s="17">
        <f t="shared" si="3"/>
        <v>0</v>
      </c>
      <c r="J28" s="135"/>
      <c r="K28" s="135"/>
      <c r="L28" s="132">
        <v>6</v>
      </c>
      <c r="M28" s="141">
        <f>S26+1</f>
        <v>45992</v>
      </c>
      <c r="N28" s="141">
        <f>M28+1</f>
        <v>45993</v>
      </c>
      <c r="O28" s="141">
        <f t="shared" ref="O28:Q28" si="48">N28+1</f>
        <v>45994</v>
      </c>
      <c r="P28" s="141">
        <f t="shared" si="48"/>
        <v>45995</v>
      </c>
      <c r="Q28" s="141">
        <f t="shared" si="48"/>
        <v>45996</v>
      </c>
      <c r="R28" s="142">
        <f>Q28+1</f>
        <v>45997</v>
      </c>
      <c r="S28" s="143">
        <f>R28+1</f>
        <v>45998</v>
      </c>
      <c r="T28" s="135">
        <f t="shared" ref="T28" si="49">COUNTIF(M29:S29,"★")</f>
        <v>0</v>
      </c>
      <c r="U28" s="135"/>
      <c r="V28" s="135" t="str">
        <f>TEXT(M28,"YYYY-MM")</f>
        <v>2025-12</v>
      </c>
      <c r="W28" s="140" cm="1">
        <f t="array" ref="W28">SUMPRODUCT((M28:S28&gt;=$N$8)*(M28:S28 &lt;= $N$9)*(TEXT(M28:S28,"yyyy-mm")=V28)*(M29:S29 = "●"))</f>
        <v>0</v>
      </c>
      <c r="X28" s="140" cm="1">
        <f t="array" ref="X28">SUMPRODUCT((R28:S28&gt;=$N$8)*(R28:S28 &lt;= $N$9)*(TEXT(R28:S28,"yyyy-mm")=V28)*(R29:S29 = "▲"))</f>
        <v>0</v>
      </c>
      <c r="Y28" s="140" cm="1">
        <f t="array" ref="Y28">SUMPRODUCT((M28:S28&gt;=$N$8)*(M28:S28 &lt;= $N$9)*(TEXT(M28:S28,"yyyy-mm")=V28)*(M29:S29 = "★"))</f>
        <v>0</v>
      </c>
      <c r="Z28" s="135"/>
      <c r="AA28" s="135"/>
      <c r="AB28" s="132">
        <v>22</v>
      </c>
      <c r="AC28" s="141">
        <f>AI26+1</f>
        <v>46104</v>
      </c>
      <c r="AD28" s="141">
        <f t="shared" ref="AD28:AI28" si="50">AC28+1</f>
        <v>46105</v>
      </c>
      <c r="AE28" s="141">
        <f t="shared" si="50"/>
        <v>46106</v>
      </c>
      <c r="AF28" s="141">
        <f t="shared" si="50"/>
        <v>46107</v>
      </c>
      <c r="AG28" s="141">
        <f t="shared" si="50"/>
        <v>46108</v>
      </c>
      <c r="AH28" s="142">
        <f t="shared" si="50"/>
        <v>46109</v>
      </c>
      <c r="AI28" s="143">
        <f t="shared" si="50"/>
        <v>46110</v>
      </c>
      <c r="AJ28" s="68">
        <f t="shared" ref="AJ28" si="51">COUNTIF(AC29:AI29,"★")</f>
        <v>0</v>
      </c>
      <c r="AK28" s="68"/>
      <c r="AL28" s="68" t="str">
        <f>TEXT(AC28,"YYYY-MM")</f>
        <v>2026-03</v>
      </c>
      <c r="AM28" s="69" cm="1">
        <f t="array" ref="AM28">SUMPRODUCT((AC28:AI28&gt;=$N$8)*(AC28:AI28 &lt;= $N$9)*(TEXT(AC28:AI28,"yyyy-mm")=AL28)*(AC29:AI29 = "●"))</f>
        <v>0</v>
      </c>
      <c r="AN28" s="69" cm="1">
        <f t="array" ref="AN28">SUMPRODUCT((AH28:AI28&gt;=$N$8)*(AH28:AI28 &lt;= $N$9)*(TEXT(AH28:AI28,"yyyy-mm")=AL28)*(AH29:AI29 = "▲"))</f>
        <v>0</v>
      </c>
      <c r="AO28" s="69" cm="1">
        <f t="array" ref="AO28">SUMPRODUCT((AC28:AI28&gt;=$N$8)*(AC28:AI28 &lt;= $N$9)*(TEXT(AC28:AI28,"yyyy-mm")=AL28)*(AC29:AI29 = "★"))</f>
        <v>0</v>
      </c>
      <c r="AP28" s="68"/>
      <c r="AQ28" s="19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3"/>
    </row>
    <row r="29" spans="1:55" s="8" customFormat="1" ht="19.5" customHeight="1" thickBot="1" x14ac:dyDescent="0.5">
      <c r="A29" s="4">
        <v>1</v>
      </c>
      <c r="B29" s="4">
        <v>19</v>
      </c>
      <c r="C29" s="18">
        <f t="shared" si="1"/>
        <v>46508</v>
      </c>
      <c r="D29" s="18">
        <f t="shared" si="2"/>
        <v>45989</v>
      </c>
      <c r="E29" s="4" t="str">
        <f t="shared" si="0"/>
        <v>2027-05</v>
      </c>
      <c r="F29" s="2">
        <f ca="1">SUMIF($AL$58:$AM$99,E29,$AM$58:$AM$99)+SUMIF($V$109:$W$150,E29,$W$109:$W$150)</f>
        <v>0</v>
      </c>
      <c r="G29" s="2">
        <f ca="1">SUMIF($AL$58:$AN$99,E29,$AN$58:$AN$99)+SUMIF($V$109:$X$150,E29,$X$109:$X$150)</f>
        <v>0</v>
      </c>
      <c r="H29" s="2">
        <f ca="1">SUMIF($AL$58:$AO$99,E29,$AO$58:$AO$99)+SUMIF($V$109:$Y$150,E29,$Y$109:$Y$150)</f>
        <v>0</v>
      </c>
      <c r="I29" s="17">
        <f t="shared" si="3"/>
        <v>0</v>
      </c>
      <c r="J29" s="135"/>
      <c r="K29" s="135" t="str">
        <f t="shared" ref="K29" si="52">IF(U29&gt;=0.285,"OK","NG")</f>
        <v>NG</v>
      </c>
      <c r="L29" s="136"/>
      <c r="M29" s="144"/>
      <c r="N29" s="144"/>
      <c r="O29" s="144"/>
      <c r="P29" s="144"/>
      <c r="Q29" s="144"/>
      <c r="R29" s="145"/>
      <c r="S29" s="146"/>
      <c r="T29" s="135">
        <f t="shared" ref="T29" si="53">COUNTIF(M29:S29,"●")</f>
        <v>0</v>
      </c>
      <c r="U29" s="147">
        <f t="shared" ref="U29" si="54">IF(COUNTA(M29:S29)=0,-1,IF(OR(COUNTIF(M29:S29,"▲")&gt;6,AND(M28&lt;$N$9,$N$9&lt;S28)),0.285,IF(T28+T29=0,0,T29/(T29+T28))))</f>
        <v>-1</v>
      </c>
      <c r="V29" s="135" t="str">
        <f>TEXT(S28,"YYYY-MM")</f>
        <v>2025-12</v>
      </c>
      <c r="W29" s="140" cm="1">
        <f t="array" ref="W29">IF(V29=V28,0,SUMPRODUCT((M28:S28&gt;=$N$8)*(M28:S28 &lt;= $N$9)*(TEXT(M28:S28,"yyyy-mm")=V29)*(M29:S29 = "●")))</f>
        <v>0</v>
      </c>
      <c r="X29" s="140" cm="1">
        <f t="array" ref="X29">IF(V29=V28,0,SUMPRODUCT((M28:S28&gt;=$N$8)*(M28:S28 &lt;= $N$9)*(TEXT(M28:S28,"yyyy-mm")=V29)*(M29:S29 = "▲")))</f>
        <v>0</v>
      </c>
      <c r="Y29" s="140" cm="1">
        <f t="array" ref="Y29">IF(V29=V28,0,SUMPRODUCT((M28:S28&gt;=$N$8)*(M28:S28 &lt;= $N$9)*(TEXT(M28:S28,"yyyy-mm")=V29)*(M29:S29 = "★")))</f>
        <v>0</v>
      </c>
      <c r="Z29" s="135"/>
      <c r="AA29" s="135" t="str">
        <f t="shared" ref="AA29" si="55">IF(AK29&gt;=0.285,"OK","NG")</f>
        <v>NG</v>
      </c>
      <c r="AB29" s="136"/>
      <c r="AC29" s="144"/>
      <c r="AD29" s="144"/>
      <c r="AE29" s="144"/>
      <c r="AF29" s="144"/>
      <c r="AG29" s="144"/>
      <c r="AH29" s="145"/>
      <c r="AI29" s="146"/>
      <c r="AJ29" s="68">
        <f t="shared" ref="AJ29" si="56">COUNTIF(AC29:AI29,"●")</f>
        <v>0</v>
      </c>
      <c r="AK29" s="70">
        <f t="shared" ref="AK29" si="57">IF(COUNTA(AC29:AI29)=0,-1,IF(OR(COUNTIF(AC29:AI29,"▲")&gt;6,AND(AC28&lt;$N$9,$N$9&lt;AI28)),0.285,IF(AJ28+AJ29=0,0,AJ29/(AJ29+AJ28))))</f>
        <v>-1</v>
      </c>
      <c r="AL29" s="68" t="str">
        <f>TEXT(AI28,"YYYY-MM")</f>
        <v>2026-03</v>
      </c>
      <c r="AM29" s="69" cm="1">
        <f t="array" ref="AM29">IF(AL29=AL28,0,SUMPRODUCT((AC28:AI28&gt;=$N$8)*(AC28:AI28 &lt;= $N$9)*(TEXT(AC28:AI28,"yyyy-mm")=AL29)*(AC29:AI29 = "●")))</f>
        <v>0</v>
      </c>
      <c r="AN29" s="69" cm="1">
        <f t="array" ref="AN29">IF(AL29=AL28,0,SUMPRODUCT((AC28:AI28&gt;=$N$8)*(AC28:AI28 &lt;= $N$9)*(TEXT(AC28:AI28,"yyyy-mm")=AL29)*(AC29:AI29 = "▲")))</f>
        <v>0</v>
      </c>
      <c r="AO29" s="69" cm="1">
        <f t="array" ref="AO29">IF(AL29=AL28,0,SUMPRODUCT((AC28:AI28&gt;=$N$8)*(AC28:AI28 &lt;= $N$9)*(TEXT(AC28:AI28,"yyyy-mm")=AL29)*(AC29:AI29 = "★")))</f>
        <v>0</v>
      </c>
      <c r="AP29" s="68"/>
      <c r="AQ29" s="19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3"/>
    </row>
    <row r="30" spans="1:55" s="8" customFormat="1" ht="19.5" customHeight="1" x14ac:dyDescent="0.45">
      <c r="A30" s="4">
        <v>2</v>
      </c>
      <c r="B30" s="4">
        <v>20</v>
      </c>
      <c r="C30" s="18">
        <f t="shared" si="1"/>
        <v>46539</v>
      </c>
      <c r="D30" s="18">
        <f t="shared" si="2"/>
        <v>45989</v>
      </c>
      <c r="E30" s="4" t="str">
        <f t="shared" si="0"/>
        <v>2027-06</v>
      </c>
      <c r="F30" s="2">
        <f ca="1">SUMIF($V$109:$W$150,E30,$W$109:$W$150)</f>
        <v>0</v>
      </c>
      <c r="G30" s="2">
        <f ca="1">SUMIF($V$109:$X$150,E30,$X$109:$X$150)</f>
        <v>0</v>
      </c>
      <c r="H30" s="2">
        <f ca="1">SUMIF($V$109:$Y$150,E30,$Y$109:$Y$150)</f>
        <v>0</v>
      </c>
      <c r="I30" s="17">
        <f t="shared" si="3"/>
        <v>0</v>
      </c>
      <c r="J30" s="135"/>
      <c r="K30" s="135"/>
      <c r="L30" s="132">
        <v>7</v>
      </c>
      <c r="M30" s="141">
        <f>S28+1</f>
        <v>45999</v>
      </c>
      <c r="N30" s="141">
        <f>M30+1</f>
        <v>46000</v>
      </c>
      <c r="O30" s="141">
        <f t="shared" ref="O30:Q30" si="58">N30+1</f>
        <v>46001</v>
      </c>
      <c r="P30" s="141">
        <f t="shared" si="58"/>
        <v>46002</v>
      </c>
      <c r="Q30" s="141">
        <f t="shared" si="58"/>
        <v>46003</v>
      </c>
      <c r="R30" s="142">
        <f>Q30+1</f>
        <v>46004</v>
      </c>
      <c r="S30" s="143">
        <f>R30+1</f>
        <v>46005</v>
      </c>
      <c r="T30" s="135">
        <f t="shared" ref="T30" si="59">COUNTIF(M31:S31,"★")</f>
        <v>0</v>
      </c>
      <c r="U30" s="135"/>
      <c r="V30" s="135" t="str">
        <f>TEXT(M30,"YYYY-MM")</f>
        <v>2025-12</v>
      </c>
      <c r="W30" s="140" cm="1">
        <f t="array" ref="W30">SUMPRODUCT((M30:S30&gt;=$N$8)*(M30:S30 &lt;= $N$9)*(TEXT(M30:S30,"yyyy-mm")=V30)*(M31:S31 = "●"))</f>
        <v>0</v>
      </c>
      <c r="X30" s="140" cm="1">
        <f t="array" ref="X30">SUMPRODUCT((R30:S30&gt;=$N$8)*(R30:S30 &lt;= $N$9)*(TEXT(R30:S30,"yyyy-mm")=V30)*(R31:S31 = "▲"))</f>
        <v>0</v>
      </c>
      <c r="Y30" s="140" cm="1">
        <f t="array" ref="Y30">SUMPRODUCT((M30:S30&gt;=$N$8)*(M30:S30 &lt;= $N$9)*(TEXT(M30:S30,"yyyy-mm")=V30)*(M31:S31 = "★"))</f>
        <v>0</v>
      </c>
      <c r="Z30" s="135"/>
      <c r="AA30" s="135"/>
      <c r="AB30" s="132">
        <v>23</v>
      </c>
      <c r="AC30" s="141">
        <f>AI28+1</f>
        <v>46111</v>
      </c>
      <c r="AD30" s="141">
        <f t="shared" ref="AD30:AI30" si="60">AC30+1</f>
        <v>46112</v>
      </c>
      <c r="AE30" s="141">
        <f t="shared" si="60"/>
        <v>46113</v>
      </c>
      <c r="AF30" s="141">
        <f t="shared" si="60"/>
        <v>46114</v>
      </c>
      <c r="AG30" s="141">
        <f t="shared" si="60"/>
        <v>46115</v>
      </c>
      <c r="AH30" s="142">
        <f t="shared" si="60"/>
        <v>46116</v>
      </c>
      <c r="AI30" s="143">
        <f t="shared" si="60"/>
        <v>46117</v>
      </c>
      <c r="AJ30" s="68">
        <f t="shared" ref="AJ30" si="61">COUNTIF(AC31:AI31,"★")</f>
        <v>0</v>
      </c>
      <c r="AK30" s="68"/>
      <c r="AL30" s="68" t="str">
        <f>TEXT(AC30,"YYYY-MM")</f>
        <v>2026-03</v>
      </c>
      <c r="AM30" s="69" cm="1">
        <f t="array" ref="AM30">SUMPRODUCT((AC30:AI30&gt;=$N$8)*(AC30:AI30 &lt;= $N$9)*(TEXT(AC30:AI30,"yyyy-mm")=AL30)*(AC31:AI31 = "●"))</f>
        <v>0</v>
      </c>
      <c r="AN30" s="69" cm="1">
        <f t="array" ref="AN30">SUMPRODUCT((AH30:AI30&gt;=$N$8)*(AH30:AI30 &lt;= $N$9)*(TEXT(AH30:AI30,"yyyy-mm")=AL30)*(AH31:AI31 = "▲"))</f>
        <v>0</v>
      </c>
      <c r="AO30" s="69" cm="1">
        <f t="array" ref="AO30">SUMPRODUCT((AC30:AI30&gt;=$N$8)*(AC30:AI30 &lt;= $N$9)*(TEXT(AC30:AI30,"yyyy-mm")=AL30)*(AC31:AI31 = "★"))</f>
        <v>0</v>
      </c>
      <c r="AP30" s="68"/>
      <c r="AQ30" s="19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3"/>
    </row>
    <row r="31" spans="1:55" s="8" customFormat="1" ht="19.5" customHeight="1" thickBot="1" x14ac:dyDescent="0.5">
      <c r="A31" s="4">
        <v>3</v>
      </c>
      <c r="B31" s="4">
        <v>21</v>
      </c>
      <c r="C31" s="18">
        <f t="shared" si="1"/>
        <v>46569</v>
      </c>
      <c r="D31" s="18">
        <f t="shared" si="2"/>
        <v>45989</v>
      </c>
      <c r="E31" s="4" t="str">
        <f t="shared" si="0"/>
        <v>2027-07</v>
      </c>
      <c r="F31" s="2">
        <f ca="1">SUMIF($V$109:$W$150,E31,$W$109:$W$150)</f>
        <v>0</v>
      </c>
      <c r="G31" s="2">
        <f ca="1">SUMIF($V$109:$X$150,E31,$X$109:$X$150)</f>
        <v>0</v>
      </c>
      <c r="H31" s="2">
        <f ca="1">SUMIF($V$109:$Y$150,E31,$Y$109:$Y$150)</f>
        <v>0</v>
      </c>
      <c r="I31" s="17">
        <f t="shared" si="3"/>
        <v>0</v>
      </c>
      <c r="J31" s="135"/>
      <c r="K31" s="135" t="str">
        <f t="shared" ref="K31" si="62">IF(U31&gt;=0.285,"OK","NG")</f>
        <v>NG</v>
      </c>
      <c r="L31" s="136"/>
      <c r="M31" s="144"/>
      <c r="N31" s="144"/>
      <c r="O31" s="144"/>
      <c r="P31" s="144"/>
      <c r="Q31" s="144"/>
      <c r="R31" s="145"/>
      <c r="S31" s="146"/>
      <c r="T31" s="135">
        <f t="shared" ref="T31" si="63">COUNTIF(M31:S31,"●")</f>
        <v>0</v>
      </c>
      <c r="U31" s="147">
        <f t="shared" ref="U31" si="64">IF(COUNTA(M31:S31)=0,-1,IF(OR(COUNTIF(M31:S31,"▲")&gt;6,AND(M30&lt;$N$9,$N$9&lt;S30)),0.285,IF(T30+T31=0,0,T31/(T31+T30))))</f>
        <v>-1</v>
      </c>
      <c r="V31" s="135" t="str">
        <f>TEXT(S30,"YYYY-MM")</f>
        <v>2025-12</v>
      </c>
      <c r="W31" s="140" cm="1">
        <f t="array" ref="W31">IF(V31=V30,0,SUMPRODUCT((M30:S30&gt;=$N$8)*(M30:S30 &lt;= $N$9)*(TEXT(M30:S30,"yyyy-mm")=V31)*(M31:S31 = "●")))</f>
        <v>0</v>
      </c>
      <c r="X31" s="140" cm="1">
        <f t="array" ref="X31">IF(V31=V30,0,SUMPRODUCT((M30:S30&gt;=$N$8)*(M30:S30 &lt;= $N$9)*(TEXT(M30:S30,"yyyy-mm")=V31)*(M31:S31 = "▲")))</f>
        <v>0</v>
      </c>
      <c r="Y31" s="140" cm="1">
        <f t="array" ref="Y31">IF(V31=V30,0,SUMPRODUCT((M30:S30&gt;=$N$8)*(M30:S30 &lt;= $N$9)*(TEXT(M30:S30,"yyyy-mm")=V31)*(M31:S31 = "★")))</f>
        <v>0</v>
      </c>
      <c r="Z31" s="135"/>
      <c r="AA31" s="135" t="str">
        <f t="shared" ref="AA31" si="65">IF(AK31&gt;=0.285,"OK","NG")</f>
        <v>NG</v>
      </c>
      <c r="AB31" s="136"/>
      <c r="AC31" s="144"/>
      <c r="AD31" s="144"/>
      <c r="AE31" s="144"/>
      <c r="AF31" s="144"/>
      <c r="AG31" s="144"/>
      <c r="AH31" s="145"/>
      <c r="AI31" s="146"/>
      <c r="AJ31" s="68">
        <f t="shared" ref="AJ31" si="66">COUNTIF(AC31:AI31,"●")</f>
        <v>0</v>
      </c>
      <c r="AK31" s="70">
        <f t="shared" ref="AK31" si="67">IF(COUNTA(AC31:AI31)=0,-1,IF(OR(COUNTIF(AC31:AI31,"▲")&gt;6,AND(AC30&lt;$N$9,$N$9&lt;AI30)),0.285,IF(AJ30+AJ31=0,0,AJ31/(AJ31+AJ30))))</f>
        <v>-1</v>
      </c>
      <c r="AL31" s="68" t="str">
        <f>TEXT(AI30,"YYYY-MM")</f>
        <v>2026-04</v>
      </c>
      <c r="AM31" s="69" cm="1">
        <f t="array" ref="AM31">IF(AL31=AL30,0,SUMPRODUCT((AC30:AI30&gt;=$N$8)*(AC30:AI30 &lt;= $N$9)*(TEXT(AC30:AI30,"yyyy-mm")=AL31)*(AC31:AI31 = "●")))</f>
        <v>0</v>
      </c>
      <c r="AN31" s="69" cm="1">
        <f t="array" ref="AN31">IF(AL31=AL30,0,SUMPRODUCT((AC30:AI30&gt;=$N$8)*(AC30:AI30 &lt;= $N$9)*(TEXT(AC30:AI30,"yyyy-mm")=AL31)*(AC31:AI31 = "▲")))</f>
        <v>0</v>
      </c>
      <c r="AO31" s="69" cm="1">
        <f t="array" ref="AO31">IF(AL31=AL30,0,SUMPRODUCT((AC30:AI30&gt;=$N$8)*(AC30:AI30 &lt;= $N$9)*(TEXT(AC30:AI30,"yyyy-mm")=AL31)*(AC31:AI31 = "★")))</f>
        <v>0</v>
      </c>
      <c r="AP31" s="68"/>
      <c r="AQ31" s="19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3"/>
    </row>
    <row r="32" spans="1:55" s="8" customFormat="1" ht="19.5" customHeight="1" x14ac:dyDescent="0.45">
      <c r="A32" s="4">
        <v>4</v>
      </c>
      <c r="B32" s="4">
        <v>22</v>
      </c>
      <c r="C32" s="18">
        <f t="shared" si="1"/>
        <v>46600</v>
      </c>
      <c r="D32" s="18">
        <f t="shared" si="2"/>
        <v>45989</v>
      </c>
      <c r="E32" s="4" t="str">
        <f t="shared" si="0"/>
        <v>2027-08</v>
      </c>
      <c r="F32" s="2">
        <f ca="1">SUMIF($V$109:$W$150,E32,$W$109:$W$150)+SUMIF($AL$109:$AM$150,E32,$AM$109:$AM$150)</f>
        <v>0</v>
      </c>
      <c r="G32" s="2">
        <f ca="1">SUMIF($V$109:$X$150,E32,$X$109:$X$150)+SUMIF($AL$109:$AN$150,E32,$AN$109:$AN$150)</f>
        <v>0</v>
      </c>
      <c r="H32" s="2">
        <f ca="1">SUMIF($V$109:$Y$150,E32,$Y$109:$Y$150)+SUMIF($AL$109:$AO$150,E32,$AO$109:$AO$150)</f>
        <v>0</v>
      </c>
      <c r="I32" s="17">
        <f t="shared" si="3"/>
        <v>0</v>
      </c>
      <c r="J32" s="135"/>
      <c r="K32" s="135"/>
      <c r="L32" s="132">
        <v>8</v>
      </c>
      <c r="M32" s="141">
        <f>S30+1</f>
        <v>46006</v>
      </c>
      <c r="N32" s="141">
        <f>M32+1</f>
        <v>46007</v>
      </c>
      <c r="O32" s="141">
        <f t="shared" ref="O32:Q32" si="68">N32+1</f>
        <v>46008</v>
      </c>
      <c r="P32" s="141">
        <f t="shared" si="68"/>
        <v>46009</v>
      </c>
      <c r="Q32" s="141">
        <f t="shared" si="68"/>
        <v>46010</v>
      </c>
      <c r="R32" s="142">
        <f>Q32+1</f>
        <v>46011</v>
      </c>
      <c r="S32" s="143">
        <f>R32+1</f>
        <v>46012</v>
      </c>
      <c r="T32" s="135">
        <f t="shared" ref="T32" si="69">COUNTIF(M33:S33,"★")</f>
        <v>0</v>
      </c>
      <c r="U32" s="135"/>
      <c r="V32" s="135" t="str">
        <f>TEXT(M32,"YYYY-MM")</f>
        <v>2025-12</v>
      </c>
      <c r="W32" s="140" cm="1">
        <f t="array" ref="W32">SUMPRODUCT((M32:S32&gt;=$N$8)*(M32:S32 &lt;= $N$9)*(TEXT(M32:S32,"yyyy-mm")=V32)*(M33:S33 = "●"))</f>
        <v>0</v>
      </c>
      <c r="X32" s="140" cm="1">
        <f t="array" ref="X32">SUMPRODUCT((R32:S32&gt;=$N$8)*(R32:S32 &lt;= $N$9)*(TEXT(R32:S32,"yyyy-mm")=V32)*(R33:S33 = "▲"))</f>
        <v>0</v>
      </c>
      <c r="Y32" s="140" cm="1">
        <f t="array" ref="Y32">SUMPRODUCT((M32:S32&gt;=$N$8)*(M32:S32 &lt;= $N$9)*(TEXT(M32:S32,"yyyy-mm")=V32)*(M33:S33 = "★"))</f>
        <v>0</v>
      </c>
      <c r="Z32" s="135"/>
      <c r="AA32" s="135"/>
      <c r="AB32" s="132">
        <v>24</v>
      </c>
      <c r="AC32" s="141">
        <f>AI30+1</f>
        <v>46118</v>
      </c>
      <c r="AD32" s="141">
        <f t="shared" ref="AD32:AI32" si="70">AC32+1</f>
        <v>46119</v>
      </c>
      <c r="AE32" s="141">
        <f t="shared" si="70"/>
        <v>46120</v>
      </c>
      <c r="AF32" s="141">
        <f t="shared" si="70"/>
        <v>46121</v>
      </c>
      <c r="AG32" s="141">
        <f t="shared" si="70"/>
        <v>46122</v>
      </c>
      <c r="AH32" s="142">
        <f t="shared" si="70"/>
        <v>46123</v>
      </c>
      <c r="AI32" s="143">
        <f t="shared" si="70"/>
        <v>46124</v>
      </c>
      <c r="AJ32" s="68">
        <f t="shared" ref="AJ32" si="71">COUNTIF(AC33:AI33,"★")</f>
        <v>0</v>
      </c>
      <c r="AK32" s="68"/>
      <c r="AL32" s="68" t="str">
        <f>TEXT(AC32,"YYYY-MM")</f>
        <v>2026-04</v>
      </c>
      <c r="AM32" s="69" cm="1">
        <f t="array" ref="AM32">SUMPRODUCT((AC32:AI32&gt;=$N$8)*(AC32:AI32 &lt;= $N$9)*(TEXT(AC32:AI32,"yyyy-mm")=AL32)*(AC33:AI33 = "●"))</f>
        <v>0</v>
      </c>
      <c r="AN32" s="69" cm="1">
        <f t="array" ref="AN32">SUMPRODUCT((AH32:AI32&gt;=$N$8)*(AH32:AI32 &lt;= $N$9)*(TEXT(AH32:AI32,"yyyy-mm")=AL32)*(AH33:AI33 = "▲"))</f>
        <v>0</v>
      </c>
      <c r="AO32" s="69" cm="1">
        <f t="array" ref="AO32">SUMPRODUCT((AC32:AI32&gt;=$N$8)*(AC32:AI32 &lt;= $N$9)*(TEXT(AC32:AI32,"yyyy-mm")=AL32)*(AC33:AI33 = "★"))</f>
        <v>0</v>
      </c>
      <c r="AP32" s="68"/>
      <c r="AQ32" s="19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3"/>
    </row>
    <row r="33" spans="1:55" s="8" customFormat="1" ht="19.5" customHeight="1" thickBot="1" x14ac:dyDescent="0.5">
      <c r="A33" s="4">
        <v>5</v>
      </c>
      <c r="B33" s="4">
        <v>23</v>
      </c>
      <c r="C33" s="18">
        <f t="shared" si="1"/>
        <v>46631</v>
      </c>
      <c r="D33" s="18">
        <f t="shared" si="2"/>
        <v>45989</v>
      </c>
      <c r="E33" s="4" t="str">
        <f t="shared" si="0"/>
        <v>2027-09</v>
      </c>
      <c r="F33" s="2">
        <f ca="1">SUMIF($V$109:$W$150,E33,$W$109:$W$150)+SUMIF($AL$109:$AM$150,E33,$AM$109:$AM$150)</f>
        <v>0</v>
      </c>
      <c r="G33" s="2">
        <f ca="1">SUMIF($V$109:$X$150,E33,$X$109:$X$150)+SUMIF($AL$109:$AN$150,E33,$AN$109:$AN$150)</f>
        <v>0</v>
      </c>
      <c r="H33" s="2">
        <f ca="1">SUMIF($V$109:$Y$150,E33,$Y$109:$Y$150)+SUMIF($AL$109:$AO$150,E33,$AO$109:$AO$150)</f>
        <v>0</v>
      </c>
      <c r="I33" s="17">
        <f t="shared" si="3"/>
        <v>0</v>
      </c>
      <c r="J33" s="135"/>
      <c r="K33" s="135" t="str">
        <f t="shared" ref="K33" si="72">IF(U33&gt;=0.285,"OK","NG")</f>
        <v>NG</v>
      </c>
      <c r="L33" s="136"/>
      <c r="M33" s="144"/>
      <c r="N33" s="144"/>
      <c r="O33" s="144"/>
      <c r="P33" s="144"/>
      <c r="Q33" s="144"/>
      <c r="R33" s="145"/>
      <c r="S33" s="146"/>
      <c r="T33" s="135">
        <f t="shared" ref="T33" si="73">COUNTIF(M33:S33,"●")</f>
        <v>0</v>
      </c>
      <c r="U33" s="147">
        <f t="shared" ref="U33" si="74">IF(COUNTA(M33:S33)=0,-1,IF(OR(COUNTIF(M33:S33,"▲")&gt;6,AND(M32&lt;$N$9,$N$9&lt;S32)),0.285,IF(T32+T33=0,0,T33/(T33+T32))))</f>
        <v>-1</v>
      </c>
      <c r="V33" s="135" t="str">
        <f>TEXT(S32,"YYYY-MM")</f>
        <v>2025-12</v>
      </c>
      <c r="W33" s="140" cm="1">
        <f t="array" ref="W33">IF(V33=V32,0,SUMPRODUCT((M32:S32&gt;=$N$8)*(M32:S32 &lt;= $N$9)*(TEXT(M32:S32,"yyyy-mm")=V33)*(M33:S33 = "●")))</f>
        <v>0</v>
      </c>
      <c r="X33" s="140" cm="1">
        <f t="array" ref="X33">IF(V33=V32,0,SUMPRODUCT((M32:S32&gt;=$N$8)*(M32:S32 &lt;= $N$9)*(TEXT(M32:S32,"yyyy-mm")=V33)*(M33:S33 = "▲")))</f>
        <v>0</v>
      </c>
      <c r="Y33" s="140" cm="1">
        <f t="array" ref="Y33">IF(V33=V32,0,SUMPRODUCT((M32:S32&gt;=$N$8)*(M32:S32 &lt;= $N$9)*(TEXT(M32:S32,"yyyy-mm")=V33)*(M33:S33 = "★")))</f>
        <v>0</v>
      </c>
      <c r="Z33" s="135"/>
      <c r="AA33" s="135" t="str">
        <f t="shared" ref="AA33" si="75">IF(AK33&gt;=0.285,"OK","NG")</f>
        <v>NG</v>
      </c>
      <c r="AB33" s="136"/>
      <c r="AC33" s="144"/>
      <c r="AD33" s="144"/>
      <c r="AE33" s="144"/>
      <c r="AF33" s="144"/>
      <c r="AG33" s="144"/>
      <c r="AH33" s="145"/>
      <c r="AI33" s="146"/>
      <c r="AJ33" s="68">
        <f t="shared" ref="AJ33" si="76">COUNTIF(AC33:AI33,"●")</f>
        <v>0</v>
      </c>
      <c r="AK33" s="70">
        <f t="shared" ref="AK33" si="77">IF(COUNTA(AC33:AI33)=0,-1,IF(OR(COUNTIF(AC33:AI33,"▲")&gt;6,AND(AC32&lt;$N$9,$N$9&lt;AI32)),0.285,IF(AJ32+AJ33=0,0,AJ33/(AJ33+AJ32))))</f>
        <v>-1</v>
      </c>
      <c r="AL33" s="68" t="str">
        <f>TEXT(AI32,"YYYY-MM")</f>
        <v>2026-04</v>
      </c>
      <c r="AM33" s="69" cm="1">
        <f t="array" ref="AM33">IF(AL33=AL32,0,SUMPRODUCT((AC32:AI32&gt;=$N$8)*(AC32:AI32 &lt;= $N$9)*(TEXT(AC32:AI32,"yyyy-mm")=AL33)*(AC33:AI33 = "●")))</f>
        <v>0</v>
      </c>
      <c r="AN33" s="69" cm="1">
        <f t="array" ref="AN33">IF(AL33=AL32,0,SUMPRODUCT((AC32:AI32&gt;=$N$8)*(AC32:AI32 &lt;= $N$9)*(TEXT(AC32:AI32,"yyyy-mm")=AL33)*(AC33:AI33 = "▲")))</f>
        <v>0</v>
      </c>
      <c r="AO33" s="69" cm="1">
        <f t="array" ref="AO33">IF(AL33=AL32,0,SUMPRODUCT((AC32:AI32&gt;=$N$8)*(AC32:AI32 &lt;= $N$9)*(TEXT(AC32:AI32,"yyyy-mm")=AL33)*(AC33:AI33 = "★")))</f>
        <v>0</v>
      </c>
      <c r="AP33" s="68"/>
      <c r="AQ33" s="19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3"/>
    </row>
    <row r="34" spans="1:55" s="8" customFormat="1" ht="19.5" customHeight="1" x14ac:dyDescent="0.45">
      <c r="A34" s="4">
        <v>1</v>
      </c>
      <c r="B34" s="4">
        <v>24</v>
      </c>
      <c r="C34" s="18">
        <f t="shared" si="1"/>
        <v>46661</v>
      </c>
      <c r="D34" s="18">
        <f t="shared" si="2"/>
        <v>45989</v>
      </c>
      <c r="E34" s="4" t="str">
        <f t="shared" si="0"/>
        <v>2027-10</v>
      </c>
      <c r="F34" s="2">
        <f ca="1">SUMIF($V$109:$W$150,E34,$W$109:$W$150)+SUMIF($AL$109:$AM$150,E34,$AM$109:$AM$150)</f>
        <v>0</v>
      </c>
      <c r="G34" s="2">
        <f ca="1">SUMIF($V$109:$X$150,E34,$X$109:$X$150)+SUMIF($AL$109:$AN$150,E34,$AN$109:$AN$150)</f>
        <v>0</v>
      </c>
      <c r="H34" s="2">
        <f ca="1">SUMIF($V$109:$Y$150,E34,$Y$109:$Y$150)+SUMIF($AL$109:$AO$150,E34,$AO$109:$AO$150)</f>
        <v>0</v>
      </c>
      <c r="I34" s="17">
        <f t="shared" si="3"/>
        <v>0</v>
      </c>
      <c r="J34" s="135"/>
      <c r="K34" s="135"/>
      <c r="L34" s="132">
        <v>9</v>
      </c>
      <c r="M34" s="141">
        <f>S32+1</f>
        <v>46013</v>
      </c>
      <c r="N34" s="141">
        <f>M34+1</f>
        <v>46014</v>
      </c>
      <c r="O34" s="141">
        <f t="shared" ref="O34:Q34" si="78">N34+1</f>
        <v>46015</v>
      </c>
      <c r="P34" s="141">
        <f t="shared" si="78"/>
        <v>46016</v>
      </c>
      <c r="Q34" s="141">
        <f t="shared" si="78"/>
        <v>46017</v>
      </c>
      <c r="R34" s="142">
        <f>Q34+1</f>
        <v>46018</v>
      </c>
      <c r="S34" s="143">
        <f>R34+1</f>
        <v>46019</v>
      </c>
      <c r="T34" s="135">
        <f t="shared" ref="T34" si="79">COUNTIF(M35:S35,"★")</f>
        <v>0</v>
      </c>
      <c r="U34" s="135"/>
      <c r="V34" s="135" t="str">
        <f>TEXT(M34,"YYYY-MM")</f>
        <v>2025-12</v>
      </c>
      <c r="W34" s="140" cm="1">
        <f t="array" ref="W34">SUMPRODUCT((M34:S34&gt;=$N$8)*(M34:S34 &lt;= $N$9)*(TEXT(M34:S34,"yyyy-mm")=V34)*(M35:S35 = "●"))</f>
        <v>0</v>
      </c>
      <c r="X34" s="140" cm="1">
        <f t="array" ref="X34">SUMPRODUCT((R34:S34&gt;=$N$8)*(R34:S34 &lt;= $N$9)*(TEXT(R34:S34,"yyyy-mm")=V34)*(R35:S35 = "▲"))</f>
        <v>0</v>
      </c>
      <c r="Y34" s="140" cm="1">
        <f t="array" ref="Y34">SUMPRODUCT((M34:S34&gt;=$N$8)*(M34:S34 &lt;= $N$9)*(TEXT(M34:S34,"yyyy-mm")=V34)*(M35:S35 = "★"))</f>
        <v>0</v>
      </c>
      <c r="Z34" s="135"/>
      <c r="AA34" s="135"/>
      <c r="AB34" s="132">
        <v>25</v>
      </c>
      <c r="AC34" s="141">
        <f>AI32+1</f>
        <v>46125</v>
      </c>
      <c r="AD34" s="141">
        <f t="shared" ref="AD34:AI34" si="80">AC34+1</f>
        <v>46126</v>
      </c>
      <c r="AE34" s="141">
        <f t="shared" si="80"/>
        <v>46127</v>
      </c>
      <c r="AF34" s="141">
        <f t="shared" si="80"/>
        <v>46128</v>
      </c>
      <c r="AG34" s="141">
        <f t="shared" si="80"/>
        <v>46129</v>
      </c>
      <c r="AH34" s="142">
        <f t="shared" si="80"/>
        <v>46130</v>
      </c>
      <c r="AI34" s="143">
        <f t="shared" si="80"/>
        <v>46131</v>
      </c>
      <c r="AJ34" s="68">
        <f t="shared" ref="AJ34" si="81">COUNTIF(AC35:AI35,"★")</f>
        <v>0</v>
      </c>
      <c r="AK34" s="68"/>
      <c r="AL34" s="68" t="str">
        <f>TEXT(AC34,"YYYY-MM")</f>
        <v>2026-04</v>
      </c>
      <c r="AM34" s="69" cm="1">
        <f t="array" ref="AM34">SUMPRODUCT((AC34:AI34&gt;=$N$8)*(AC34:AI34 &lt;= $N$9)*(TEXT(AC34:AI34,"yyyy-mm")=AL34)*(AC35:AI35 = "●"))</f>
        <v>0</v>
      </c>
      <c r="AN34" s="69" cm="1">
        <f t="array" ref="AN34">SUMPRODUCT((AH34:AI34&gt;=$N$8)*(AH34:AI34 &lt;= $N$9)*(TEXT(AH34:AI34,"yyyy-mm")=AL34)*(AH35:AI35 = "▲"))</f>
        <v>0</v>
      </c>
      <c r="AO34" s="69" cm="1">
        <f t="array" ref="AO34">SUMPRODUCT((AC34:AI34&gt;=$N$8)*(AC34:AI34 &lt;= $N$9)*(TEXT(AC34:AI34,"yyyy-mm")=AL34)*(AC35:AI35 = "★"))</f>
        <v>0</v>
      </c>
      <c r="AP34" s="68"/>
      <c r="AQ34" s="19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3"/>
    </row>
    <row r="35" spans="1:55" s="8" customFormat="1" ht="19.5" customHeight="1" thickBot="1" x14ac:dyDescent="0.5">
      <c r="A35" s="4">
        <v>2</v>
      </c>
      <c r="B35" s="4">
        <v>25</v>
      </c>
      <c r="C35" s="18">
        <f t="shared" si="1"/>
        <v>46692</v>
      </c>
      <c r="D35" s="18">
        <f t="shared" si="2"/>
        <v>45989</v>
      </c>
      <c r="E35" s="4" t="str">
        <f t="shared" si="0"/>
        <v>2027-11</v>
      </c>
      <c r="F35" s="2">
        <f ca="1">SUMIF($AL$109:$AM$150,E35,$AM$109:$AM$150)</f>
        <v>0</v>
      </c>
      <c r="G35" s="2">
        <f ca="1">SUMIF($AL$109:$AN$150,E35,$AN$109:$AN$150)</f>
        <v>0</v>
      </c>
      <c r="H35" s="2">
        <f ca="1">SUMIF($AL$109:$AO$150,E35,$AO$109:$AO$150)</f>
        <v>0</v>
      </c>
      <c r="I35" s="17">
        <f t="shared" si="3"/>
        <v>0</v>
      </c>
      <c r="J35" s="135"/>
      <c r="K35" s="135" t="str">
        <f t="shared" ref="K35" si="82">IF(U35&gt;=0.285,"OK","NG")</f>
        <v>NG</v>
      </c>
      <c r="L35" s="136"/>
      <c r="M35" s="144"/>
      <c r="N35" s="144"/>
      <c r="O35" s="144"/>
      <c r="P35" s="144"/>
      <c r="Q35" s="144"/>
      <c r="R35" s="145"/>
      <c r="S35" s="146"/>
      <c r="T35" s="135">
        <f t="shared" ref="T35" si="83">COUNTIF(M35:S35,"●")</f>
        <v>0</v>
      </c>
      <c r="U35" s="147">
        <f t="shared" ref="U35" si="84">IF(COUNTA(M35:S35)=0,-1,IF(OR(COUNTIF(M35:S35,"▲")&gt;6,AND(M34&lt;$N$9,$N$9&lt;S34)),0.285,IF(T34+T35=0,0,T35/(T35+T34))))</f>
        <v>-1</v>
      </c>
      <c r="V35" s="135" t="str">
        <f>TEXT(S34,"YYYY-MM")</f>
        <v>2025-12</v>
      </c>
      <c r="W35" s="140" cm="1">
        <f t="array" ref="W35">IF(V35=V34,0,SUMPRODUCT((M34:S34&gt;=$N$8)*(M34:S34 &lt;= $N$9)*(TEXT(M34:S34,"yyyy-mm")=V35)*(M35:S35 = "●")))</f>
        <v>0</v>
      </c>
      <c r="X35" s="140" cm="1">
        <f t="array" ref="X35">IF(V35=V34,0,SUMPRODUCT((M34:S34&gt;=$N$8)*(M34:S34 &lt;= $N$9)*(TEXT(M34:S34,"yyyy-mm")=V35)*(M35:S35 = "▲")))</f>
        <v>0</v>
      </c>
      <c r="Y35" s="140" cm="1">
        <f t="array" ref="Y35">IF(V35=V34,0,SUMPRODUCT((M34:S34&gt;=$N$8)*(M34:S34 &lt;= $N$9)*(TEXT(M34:S34,"yyyy-mm")=V35)*(M35:S35 = "★")))</f>
        <v>0</v>
      </c>
      <c r="Z35" s="135"/>
      <c r="AA35" s="135" t="str">
        <f t="shared" ref="AA35" si="85">IF(AK35&gt;=0.285,"OK","NG")</f>
        <v>NG</v>
      </c>
      <c r="AB35" s="136"/>
      <c r="AC35" s="144"/>
      <c r="AD35" s="144"/>
      <c r="AE35" s="144"/>
      <c r="AF35" s="144"/>
      <c r="AG35" s="144"/>
      <c r="AH35" s="145"/>
      <c r="AI35" s="146"/>
      <c r="AJ35" s="68">
        <f t="shared" ref="AJ35" si="86">COUNTIF(AC35:AI35,"●")</f>
        <v>0</v>
      </c>
      <c r="AK35" s="70">
        <f t="shared" ref="AK35" si="87">IF(COUNTA(AC35:AI35)=0,-1,IF(OR(COUNTIF(AC35:AI35,"▲")&gt;6,AND(AC34&lt;$N$9,$N$9&lt;AI34)),0.285,IF(AJ34+AJ35=0,0,AJ35/(AJ35+AJ34))))</f>
        <v>-1</v>
      </c>
      <c r="AL35" s="68" t="str">
        <f>TEXT(AI34,"YYYY-MM")</f>
        <v>2026-04</v>
      </c>
      <c r="AM35" s="69" cm="1">
        <f t="array" ref="AM35">IF(AL35=AL34,0,SUMPRODUCT((AC34:AI34&gt;=$N$8)*(AC34:AI34 &lt;= $N$9)*(TEXT(AC34:AI34,"yyyy-mm")=AL35)*(AC35:AI35 = "●")))</f>
        <v>0</v>
      </c>
      <c r="AN35" s="69" cm="1">
        <f t="array" ref="AN35">IF(AL35=AL34,0,SUMPRODUCT((AC34:AI34&gt;=$N$8)*(AC34:AI34 &lt;= $N$9)*(TEXT(AC34:AI34,"yyyy-mm")=AL35)*(AC35:AI35 = "▲")))</f>
        <v>0</v>
      </c>
      <c r="AO35" s="69" cm="1">
        <f t="array" ref="AO35">IF(AL35=AL34,0,SUMPRODUCT((AC34:AI34&gt;=$N$8)*(AC34:AI34 &lt;= $N$9)*(TEXT(AC34:AI34,"yyyy-mm")=AL35)*(AC35:AI35 = "★")))</f>
        <v>0</v>
      </c>
      <c r="AP35" s="68"/>
      <c r="AQ35" s="19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3"/>
    </row>
    <row r="36" spans="1:55" s="8" customFormat="1" ht="19.5" customHeight="1" x14ac:dyDescent="0.45">
      <c r="A36" s="4">
        <v>3</v>
      </c>
      <c r="B36" s="4">
        <v>26</v>
      </c>
      <c r="C36" s="18">
        <f t="shared" si="1"/>
        <v>46722</v>
      </c>
      <c r="D36" s="18">
        <f t="shared" si="2"/>
        <v>45989</v>
      </c>
      <c r="E36" s="4" t="str">
        <f t="shared" si="0"/>
        <v>2027-12</v>
      </c>
      <c r="F36" s="2">
        <f ca="1">SUMIF($AL$109:$AM$150,E36,$AM$109:$AM$150)</f>
        <v>0</v>
      </c>
      <c r="G36" s="2">
        <f ca="1">SUMIF($AL$109:$AN$150,E36,$AN$109:$AN$150)</f>
        <v>0</v>
      </c>
      <c r="H36" s="2">
        <f ca="1">SUMIF($AL$109:$AO$150,E36,$AO$109:$AO$150)</f>
        <v>0</v>
      </c>
      <c r="I36" s="17">
        <f t="shared" si="3"/>
        <v>0</v>
      </c>
      <c r="J36" s="135"/>
      <c r="K36" s="135"/>
      <c r="L36" s="132">
        <v>10</v>
      </c>
      <c r="M36" s="141">
        <f>S34+1</f>
        <v>46020</v>
      </c>
      <c r="N36" s="141">
        <f>M36+1</f>
        <v>46021</v>
      </c>
      <c r="O36" s="141">
        <f t="shared" ref="O36:Q36" si="88">N36+1</f>
        <v>46022</v>
      </c>
      <c r="P36" s="141">
        <f t="shared" si="88"/>
        <v>46023</v>
      </c>
      <c r="Q36" s="141">
        <f t="shared" si="88"/>
        <v>46024</v>
      </c>
      <c r="R36" s="142">
        <f>Q36+1</f>
        <v>46025</v>
      </c>
      <c r="S36" s="143">
        <f>R36+1</f>
        <v>46026</v>
      </c>
      <c r="T36" s="135">
        <f t="shared" ref="T36" si="89">COUNTIF(M37:S37,"★")</f>
        <v>0</v>
      </c>
      <c r="U36" s="135"/>
      <c r="V36" s="135" t="str">
        <f>TEXT(M36,"YYYY-MM")</f>
        <v>2025-12</v>
      </c>
      <c r="W36" s="140" cm="1">
        <f t="array" ref="W36">SUMPRODUCT((M36:S36&gt;=$N$8)*(M36:S36 &lt;= $N$9)*(TEXT(M36:S36,"yyyy-mm")=V36)*(M37:S37 = "●"))</f>
        <v>0</v>
      </c>
      <c r="X36" s="140" cm="1">
        <f t="array" ref="X36">SUMPRODUCT((R36:S36&gt;=$N$8)*(R36:S36 &lt;= $N$9)*(TEXT(R36:S36,"yyyy-mm")=V36)*(R37:S37 = "▲"))</f>
        <v>0</v>
      </c>
      <c r="Y36" s="140" cm="1">
        <f t="array" ref="Y36">SUMPRODUCT((M36:S36&gt;=$N$8)*(M36:S36 &lt;= $N$9)*(TEXT(M36:S36,"yyyy-mm")=V36)*(M37:S37 = "★"))</f>
        <v>0</v>
      </c>
      <c r="Z36" s="135"/>
      <c r="AA36" s="135"/>
      <c r="AB36" s="132">
        <v>26</v>
      </c>
      <c r="AC36" s="141">
        <f>AI34+1</f>
        <v>46132</v>
      </c>
      <c r="AD36" s="141">
        <f t="shared" ref="AD36:AI36" si="90">AC36+1</f>
        <v>46133</v>
      </c>
      <c r="AE36" s="141">
        <f t="shared" si="90"/>
        <v>46134</v>
      </c>
      <c r="AF36" s="141">
        <f t="shared" si="90"/>
        <v>46135</v>
      </c>
      <c r="AG36" s="141">
        <f t="shared" si="90"/>
        <v>46136</v>
      </c>
      <c r="AH36" s="142">
        <f t="shared" si="90"/>
        <v>46137</v>
      </c>
      <c r="AI36" s="143">
        <f t="shared" si="90"/>
        <v>46138</v>
      </c>
      <c r="AJ36" s="68">
        <f t="shared" ref="AJ36" si="91">COUNTIF(AC37:AI37,"★")</f>
        <v>0</v>
      </c>
      <c r="AK36" s="68"/>
      <c r="AL36" s="68" t="str">
        <f>TEXT(AC36,"YYYY-MM")</f>
        <v>2026-04</v>
      </c>
      <c r="AM36" s="69" cm="1">
        <f t="array" ref="AM36">SUMPRODUCT((AC36:AI36&gt;=$N$8)*(AC36:AI36 &lt;= $N$9)*(TEXT(AC36:AI36,"yyyy-mm")=AL36)*(AC37:AI37 = "●"))</f>
        <v>0</v>
      </c>
      <c r="AN36" s="69" cm="1">
        <f t="array" ref="AN36">SUMPRODUCT((AH36:AI36&gt;=$N$8)*(AH36:AI36 &lt;= $N$9)*(TEXT(AH36:AI36,"yyyy-mm")=AL36)*(AH37:AI37 = "▲"))</f>
        <v>0</v>
      </c>
      <c r="AO36" s="69" cm="1">
        <f t="array" ref="AO36">SUMPRODUCT((AC36:AI36&gt;=$N$8)*(AC36:AI36 &lt;= $N$9)*(TEXT(AC36:AI36,"yyyy-mm")=AL36)*(AC37:AI37 = "★"))</f>
        <v>0</v>
      </c>
      <c r="AP36" s="68"/>
      <c r="AQ36" s="19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3"/>
    </row>
    <row r="37" spans="1:55" s="8" customFormat="1" ht="19.5" customHeight="1" thickBot="1" x14ac:dyDescent="0.5">
      <c r="A37" s="4">
        <v>4</v>
      </c>
      <c r="B37" s="4">
        <v>27</v>
      </c>
      <c r="C37" s="18">
        <f t="shared" si="1"/>
        <v>46753</v>
      </c>
      <c r="D37" s="18">
        <f t="shared" si="2"/>
        <v>45989</v>
      </c>
      <c r="E37" s="4" t="str">
        <f t="shared" si="0"/>
        <v>2028-01</v>
      </c>
      <c r="F37" s="2">
        <f ca="1">SUMIF($V$160:$W$201,E37,$W$160:$W$201)+SUMIF($AL$109:$AM$150,E37,$AM$109:$AM$150)</f>
        <v>0</v>
      </c>
      <c r="G37" s="2">
        <f ca="1">SUMIF($V$160:$X$201,E37,$X$160:$X$201)+SUMIF($AL$109:$AN$150,E37,$AN$109:$AN$150)</f>
        <v>0</v>
      </c>
      <c r="H37" s="2">
        <f ca="1">SUMIF($V$160:$Y$201,E37,$Y$160:$Y$201)+SUMIF($AL$109:$AO$150,E37,$AO$109:$AO$150)</f>
        <v>0</v>
      </c>
      <c r="I37" s="17">
        <f t="shared" si="3"/>
        <v>0</v>
      </c>
      <c r="J37" s="135"/>
      <c r="K37" s="135" t="str">
        <f t="shared" ref="K37" si="92">IF(U37&gt;=0.285,"OK","NG")</f>
        <v>NG</v>
      </c>
      <c r="L37" s="136"/>
      <c r="M37" s="144"/>
      <c r="N37" s="144"/>
      <c r="O37" s="144"/>
      <c r="P37" s="144"/>
      <c r="Q37" s="144"/>
      <c r="R37" s="145"/>
      <c r="S37" s="146"/>
      <c r="T37" s="135">
        <f t="shared" ref="T37" si="93">COUNTIF(M37:S37,"●")</f>
        <v>0</v>
      </c>
      <c r="U37" s="147">
        <f t="shared" ref="U37" si="94">IF(COUNTA(M37:S37)=0,-1,IF(OR(COUNTIF(M37:S37,"▲")&gt;6,AND(M36&lt;$N$9,$N$9&lt;S36)),0.285,IF(T36+T37=0,0,T37/(T37+T36))))</f>
        <v>-1</v>
      </c>
      <c r="V37" s="135" t="str">
        <f>TEXT(S36,"YYYY-MM")</f>
        <v>2026-01</v>
      </c>
      <c r="W37" s="140" cm="1">
        <f t="array" ref="W37">IF(V37=V36,0,SUMPRODUCT((M36:S36&gt;=$N$8)*(M36:S36 &lt;= $N$9)*(TEXT(M36:S36,"yyyy-mm")=V37)*(M37:S37 = "●")))</f>
        <v>0</v>
      </c>
      <c r="X37" s="140" cm="1">
        <f t="array" ref="X37">IF(V37=V36,0,SUMPRODUCT((M36:S36&gt;=$N$8)*(M36:S36 &lt;= $N$9)*(TEXT(M36:S36,"yyyy-mm")=V37)*(M37:S37 = "▲")))</f>
        <v>0</v>
      </c>
      <c r="Y37" s="140" cm="1">
        <f t="array" ref="Y37">IF(V37=V36,0,SUMPRODUCT((M36:S36&gt;=$N$8)*(M36:S36 &lt;= $N$9)*(TEXT(M36:S36,"yyyy-mm")=V37)*(M37:S37 = "★")))</f>
        <v>0</v>
      </c>
      <c r="Z37" s="135"/>
      <c r="AA37" s="135" t="str">
        <f t="shared" ref="AA37" si="95">IF(AK37&gt;=0.285,"OK","NG")</f>
        <v>NG</v>
      </c>
      <c r="AB37" s="136"/>
      <c r="AC37" s="144"/>
      <c r="AD37" s="144"/>
      <c r="AE37" s="144"/>
      <c r="AF37" s="144"/>
      <c r="AG37" s="144"/>
      <c r="AH37" s="145"/>
      <c r="AI37" s="146"/>
      <c r="AJ37" s="68">
        <f t="shared" ref="AJ37" si="96">COUNTIF(AC37:AI37,"●")</f>
        <v>0</v>
      </c>
      <c r="AK37" s="70">
        <f t="shared" ref="AK37" si="97">IF(COUNTA(AC37:AI37)=0,-1,IF(OR(COUNTIF(AC37:AI37,"▲")&gt;6,AND(AC36&lt;$N$9,$N$9&lt;AI36)),0.285,IF(AJ36+AJ37=0,0,AJ37/(AJ37+AJ36))))</f>
        <v>-1</v>
      </c>
      <c r="AL37" s="68" t="str">
        <f>TEXT(AI36,"YYYY-MM")</f>
        <v>2026-04</v>
      </c>
      <c r="AM37" s="69" cm="1">
        <f t="array" ref="AM37">IF(AL37=AL36,0,SUMPRODUCT((AC36:AI36&gt;=$N$8)*(AC36:AI36 &lt;= $N$9)*(TEXT(AC36:AI36,"yyyy-mm")=AL37)*(AC37:AI37 = "●")))</f>
        <v>0</v>
      </c>
      <c r="AN37" s="69" cm="1">
        <f t="array" ref="AN37">IF(AL37=AL36,0,SUMPRODUCT((AC36:AI36&gt;=$N$8)*(AC36:AI36 &lt;= $N$9)*(TEXT(AC36:AI36,"yyyy-mm")=AL37)*(AC37:AI37 = "▲")))</f>
        <v>0</v>
      </c>
      <c r="AO37" s="69" cm="1">
        <f t="array" ref="AO37">IF(AL37=AL36,0,SUMPRODUCT((AC36:AI36&gt;=$N$8)*(AC36:AI36 &lt;= $N$9)*(TEXT(AC36:AI36,"yyyy-mm")=AL37)*(AC37:AI37 = "★")))</f>
        <v>0</v>
      </c>
      <c r="AP37" s="68"/>
      <c r="AQ37" s="19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3"/>
    </row>
    <row r="38" spans="1:55" s="8" customFormat="1" ht="19.5" customHeight="1" x14ac:dyDescent="0.45">
      <c r="A38" s="4">
        <v>5</v>
      </c>
      <c r="B38" s="4">
        <v>28</v>
      </c>
      <c r="C38" s="18">
        <f t="shared" si="1"/>
        <v>46784</v>
      </c>
      <c r="D38" s="18">
        <f t="shared" si="2"/>
        <v>45989</v>
      </c>
      <c r="E38" s="4" t="str">
        <f t="shared" si="0"/>
        <v>2028-02</v>
      </c>
      <c r="F38" s="2">
        <f ca="1">SUMIF($V$160:$W$201,E38,$W$160:$W$201)+SUMIF($AL$109:$AM$150,E38,$AM$109:$AM$150)</f>
        <v>0</v>
      </c>
      <c r="G38" s="2">
        <f ca="1">SUMIF($V$160:$X$201,E38,$X$160:$X$201)+SUMIF($AL$109:$AN$150,E38,$AN$109:$AN$150)</f>
        <v>0</v>
      </c>
      <c r="H38" s="2">
        <f ca="1">SUMIF($V$160:$Y$201,E38,$Y$160:$Y$201)+SUMIF($AL$109:$AO$150,E38,$AO$109:$AO$150)</f>
        <v>0</v>
      </c>
      <c r="I38" s="17">
        <f t="shared" si="3"/>
        <v>0</v>
      </c>
      <c r="J38" s="135"/>
      <c r="K38" s="135"/>
      <c r="L38" s="132">
        <v>11</v>
      </c>
      <c r="M38" s="141">
        <f>S36+1</f>
        <v>46027</v>
      </c>
      <c r="N38" s="141">
        <f>M38+1</f>
        <v>46028</v>
      </c>
      <c r="O38" s="141">
        <f t="shared" ref="O38:Q38" si="98">N38+1</f>
        <v>46029</v>
      </c>
      <c r="P38" s="141">
        <f t="shared" si="98"/>
        <v>46030</v>
      </c>
      <c r="Q38" s="141">
        <f t="shared" si="98"/>
        <v>46031</v>
      </c>
      <c r="R38" s="142">
        <f>Q38+1</f>
        <v>46032</v>
      </c>
      <c r="S38" s="143">
        <f>R38+1</f>
        <v>46033</v>
      </c>
      <c r="T38" s="135">
        <f t="shared" ref="T38" si="99">COUNTIF(M39:S39,"★")</f>
        <v>0</v>
      </c>
      <c r="U38" s="135"/>
      <c r="V38" s="135" t="str">
        <f>TEXT(M38,"YYYY-MM")</f>
        <v>2026-01</v>
      </c>
      <c r="W38" s="140" cm="1">
        <f t="array" ref="W38">SUMPRODUCT((M38:S38&gt;=$N$8)*(M38:S38 &lt;= $N$9)*(TEXT(M38:S38,"yyyy-mm")=V38)*(M39:S39 = "●"))</f>
        <v>0</v>
      </c>
      <c r="X38" s="140" cm="1">
        <f t="array" ref="X38">SUMPRODUCT((R38:S38&gt;=$N$8)*(R38:S38 &lt;= $N$9)*(TEXT(R38:S38,"yyyy-mm")=V38)*(R39:S39 = "▲"))</f>
        <v>0</v>
      </c>
      <c r="Y38" s="140" cm="1">
        <f t="array" ref="Y38">SUMPRODUCT((M38:S38&gt;=$N$8)*(M38:S38 &lt;= $N$9)*(TEXT(M38:S38,"yyyy-mm")=V38)*(M39:S39 = "★"))</f>
        <v>0</v>
      </c>
      <c r="Z38" s="135"/>
      <c r="AA38" s="135"/>
      <c r="AB38" s="132">
        <v>27</v>
      </c>
      <c r="AC38" s="141">
        <f>AI36+1</f>
        <v>46139</v>
      </c>
      <c r="AD38" s="141">
        <f t="shared" ref="AD38:AI38" si="100">AC38+1</f>
        <v>46140</v>
      </c>
      <c r="AE38" s="141">
        <f t="shared" si="100"/>
        <v>46141</v>
      </c>
      <c r="AF38" s="141">
        <f t="shared" si="100"/>
        <v>46142</v>
      </c>
      <c r="AG38" s="141">
        <f t="shared" si="100"/>
        <v>46143</v>
      </c>
      <c r="AH38" s="142">
        <f t="shared" si="100"/>
        <v>46144</v>
      </c>
      <c r="AI38" s="143">
        <f t="shared" si="100"/>
        <v>46145</v>
      </c>
      <c r="AJ38" s="68">
        <f t="shared" ref="AJ38" si="101">COUNTIF(AC39:AI39,"★")</f>
        <v>0</v>
      </c>
      <c r="AK38" s="68"/>
      <c r="AL38" s="68" t="str">
        <f>TEXT(AC38,"YYYY-MM")</f>
        <v>2026-04</v>
      </c>
      <c r="AM38" s="69" cm="1">
        <f t="array" ref="AM38">SUMPRODUCT((AC38:AI38&gt;=$N$8)*(AC38:AI38 &lt;= $N$9)*(TEXT(AC38:AI38,"yyyy-mm")=AL38)*(AC39:AI39 = "●"))</f>
        <v>0</v>
      </c>
      <c r="AN38" s="69" cm="1">
        <f t="array" ref="AN38">SUMPRODUCT((AH38:AI38&gt;=$N$8)*(AH38:AI38 &lt;= $N$9)*(TEXT(AH38:AI38,"yyyy-mm")=AL38)*(AH39:AI39 = "▲"))</f>
        <v>0</v>
      </c>
      <c r="AO38" s="69" cm="1">
        <f t="array" ref="AO38">SUMPRODUCT((AC38:AI38&gt;=$N$8)*(AC38:AI38 &lt;= $N$9)*(TEXT(AC38:AI38,"yyyy-mm")=AL38)*(AC39:AI39 = "★"))</f>
        <v>0</v>
      </c>
      <c r="AP38" s="68"/>
      <c r="AQ38" s="19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3"/>
    </row>
    <row r="39" spans="1:55" s="8" customFormat="1" ht="19.5" customHeight="1" thickBot="1" x14ac:dyDescent="0.5">
      <c r="A39" s="4">
        <v>1</v>
      </c>
      <c r="B39" s="4">
        <v>29</v>
      </c>
      <c r="C39" s="18">
        <f t="shared" si="1"/>
        <v>46813</v>
      </c>
      <c r="D39" s="18">
        <f t="shared" si="2"/>
        <v>45989</v>
      </c>
      <c r="E39" s="4" t="str">
        <f t="shared" si="0"/>
        <v>2028-03</v>
      </c>
      <c r="F39" s="2">
        <f ca="1">SUMIF($AL$109:$AM$150,E39,$AM$109:$AM$150)+SUMIF($V$160:$W$201,E39,$W$160:$W$201)</f>
        <v>0</v>
      </c>
      <c r="G39" s="2">
        <f ca="1">SUMIF($AL$109:$AN$150,E39,$AN$109:$AN$150)+SUMIF($V$160:$X$201,E39,$X$160:$X$201)</f>
        <v>0</v>
      </c>
      <c r="H39" s="2">
        <f ca="1">SUMIF($AL$109:$AO$150,E39,$AO$109:$AO$150)+SUMIF($V$160:$Y$201,E39,$Y$160:$Y$201)</f>
        <v>0</v>
      </c>
      <c r="I39" s="17">
        <f t="shared" si="3"/>
        <v>0</v>
      </c>
      <c r="J39" s="135"/>
      <c r="K39" s="135" t="str">
        <f t="shared" ref="K39" si="102">IF(U39&gt;=0.285,"OK","NG")</f>
        <v>NG</v>
      </c>
      <c r="L39" s="136"/>
      <c r="M39" s="144"/>
      <c r="N39" s="144"/>
      <c r="O39" s="144"/>
      <c r="P39" s="144"/>
      <c r="Q39" s="144"/>
      <c r="R39" s="145"/>
      <c r="S39" s="146"/>
      <c r="T39" s="135">
        <f t="shared" ref="T39" si="103">COUNTIF(M39:S39,"●")</f>
        <v>0</v>
      </c>
      <c r="U39" s="147">
        <f t="shared" ref="U39" si="104">IF(COUNTA(M39:S39)=0,-1,IF(OR(COUNTIF(M39:S39,"▲")&gt;6,AND(M38&lt;$N$9,$N$9&lt;S38)),0.285,IF(T38+T39=0,0,T39/(T39+T38))))</f>
        <v>-1</v>
      </c>
      <c r="V39" s="135" t="str">
        <f>TEXT(S38,"YYYY-MM")</f>
        <v>2026-01</v>
      </c>
      <c r="W39" s="140" cm="1">
        <f t="array" ref="W39">IF(V39=V38,0,SUMPRODUCT((M38:S38&gt;=$N$8)*(M38:S38 &lt;= $N$9)*(TEXT(M38:S38,"yyyy-mm")=V39)*(M39:S39 = "●")))</f>
        <v>0</v>
      </c>
      <c r="X39" s="140" cm="1">
        <f t="array" ref="X39">IF(V39=V38,0,SUMPRODUCT((M38:S38&gt;=$N$8)*(M38:S38 &lt;= $N$9)*(TEXT(M38:S38,"yyyy-mm")=V39)*(M39:S39 = "▲")))</f>
        <v>0</v>
      </c>
      <c r="Y39" s="140" cm="1">
        <f t="array" ref="Y39">IF(V39=V38,0,SUMPRODUCT((M38:S38&gt;=$N$8)*(M38:S38 &lt;= $N$9)*(TEXT(M38:S38,"yyyy-mm")=V39)*(M39:S39 = "★")))</f>
        <v>0</v>
      </c>
      <c r="Z39" s="135"/>
      <c r="AA39" s="135" t="str">
        <f t="shared" ref="AA39" si="105">IF(AK39&gt;=0.285,"OK","NG")</f>
        <v>NG</v>
      </c>
      <c r="AB39" s="136"/>
      <c r="AC39" s="144"/>
      <c r="AD39" s="144"/>
      <c r="AE39" s="144"/>
      <c r="AF39" s="144"/>
      <c r="AG39" s="144"/>
      <c r="AH39" s="145"/>
      <c r="AI39" s="146"/>
      <c r="AJ39" s="68">
        <f t="shared" ref="AJ39" si="106">COUNTIF(AC39:AI39,"●")</f>
        <v>0</v>
      </c>
      <c r="AK39" s="70">
        <f t="shared" ref="AK39" si="107">IF(COUNTA(AC39:AI39)=0,-1,IF(OR(COUNTIF(AC39:AI39,"▲")&gt;6,AND(AC38&lt;$N$9,$N$9&lt;AI38)),0.285,IF(AJ38+AJ39=0,0,AJ39/(AJ39+AJ38))))</f>
        <v>-1</v>
      </c>
      <c r="AL39" s="68" t="str">
        <f>TEXT(AI38,"YYYY-MM")</f>
        <v>2026-05</v>
      </c>
      <c r="AM39" s="69" cm="1">
        <f t="array" ref="AM39">IF(AL39=AL38,0,SUMPRODUCT((AC38:AI38&gt;=$N$8)*(AC38:AI38 &lt;= $N$9)*(TEXT(AC38:AI38,"yyyy-mm")=AL39)*(AC39:AI39 = "●")))</f>
        <v>0</v>
      </c>
      <c r="AN39" s="69" cm="1">
        <f t="array" ref="AN39">IF(AL39=AL38,0,SUMPRODUCT((AC38:AI38&gt;=$N$8)*(AC38:AI38 &lt;= $N$9)*(TEXT(AC38:AI38,"yyyy-mm")=AL39)*(AC39:AI39 = "▲")))</f>
        <v>0</v>
      </c>
      <c r="AO39" s="69" cm="1">
        <f t="array" ref="AO39">IF(AL39=AL38,0,SUMPRODUCT((AC38:AI38&gt;=$N$8)*(AC38:AI38 &lt;= $N$9)*(TEXT(AC38:AI38,"yyyy-mm")=AL39)*(AC39:AI39 = "★")))</f>
        <v>0</v>
      </c>
      <c r="AP39" s="68"/>
      <c r="AQ39" s="19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3"/>
    </row>
    <row r="40" spans="1:55" s="8" customFormat="1" ht="19.5" customHeight="1" x14ac:dyDescent="0.45">
      <c r="A40" s="4">
        <v>2</v>
      </c>
      <c r="B40" s="4">
        <v>30</v>
      </c>
      <c r="C40" s="18">
        <f t="shared" si="1"/>
        <v>46844</v>
      </c>
      <c r="D40" s="18">
        <f t="shared" si="2"/>
        <v>45989</v>
      </c>
      <c r="E40" s="4" t="str">
        <f t="shared" si="0"/>
        <v>2028-04</v>
      </c>
      <c r="F40" s="2">
        <f ca="1">SUMIF($V$160:$W$201,E40,$W$160:$W$201)</f>
        <v>0</v>
      </c>
      <c r="G40" s="2">
        <f ca="1">SUMIF($V$160:$X$201,E40,$X$160:$X$201)</f>
        <v>0</v>
      </c>
      <c r="H40" s="2">
        <f ca="1">SUMIF($V$160:$Y$201,E40,$Y$160:$Y$201)</f>
        <v>0</v>
      </c>
      <c r="I40" s="17">
        <f t="shared" si="3"/>
        <v>0</v>
      </c>
      <c r="J40" s="135"/>
      <c r="K40" s="135"/>
      <c r="L40" s="132">
        <v>12</v>
      </c>
      <c r="M40" s="141">
        <f>S38+1</f>
        <v>46034</v>
      </c>
      <c r="N40" s="141">
        <f>M40+1</f>
        <v>46035</v>
      </c>
      <c r="O40" s="141">
        <f t="shared" ref="O40:Q40" si="108">N40+1</f>
        <v>46036</v>
      </c>
      <c r="P40" s="141">
        <f t="shared" si="108"/>
        <v>46037</v>
      </c>
      <c r="Q40" s="141">
        <f t="shared" si="108"/>
        <v>46038</v>
      </c>
      <c r="R40" s="142">
        <f>Q40+1</f>
        <v>46039</v>
      </c>
      <c r="S40" s="143">
        <f>R40+1</f>
        <v>46040</v>
      </c>
      <c r="T40" s="135">
        <f t="shared" ref="T40" si="109">COUNTIF(M41:S41,"★")</f>
        <v>0</v>
      </c>
      <c r="U40" s="135"/>
      <c r="V40" s="135" t="str">
        <f>TEXT(M40,"YYYY-MM")</f>
        <v>2026-01</v>
      </c>
      <c r="W40" s="140" cm="1">
        <f t="array" ref="W40">SUMPRODUCT((M40:S40&gt;=$N$8)*(M40:S40 &lt;= $N$9)*(TEXT(M40:S40,"yyyy-mm")=V40)*(M41:S41 = "●"))</f>
        <v>0</v>
      </c>
      <c r="X40" s="140" cm="1">
        <f t="array" ref="X40">SUMPRODUCT((R40:S40&gt;=$N$8)*(R40:S40 &lt;= $N$9)*(TEXT(R40:S40,"yyyy-mm")=V40)*(R41:S41 = "▲"))</f>
        <v>0</v>
      </c>
      <c r="Y40" s="140" cm="1">
        <f t="array" ref="Y40">SUMPRODUCT((M40:S40&gt;=$N$8)*(M40:S40 &lt;= $N$9)*(TEXT(M40:S40,"yyyy-mm")=V40)*(M41:S41 = "★"))</f>
        <v>0</v>
      </c>
      <c r="Z40" s="135"/>
      <c r="AA40" s="135"/>
      <c r="AB40" s="132">
        <v>28</v>
      </c>
      <c r="AC40" s="141">
        <f>AI38+1</f>
        <v>46146</v>
      </c>
      <c r="AD40" s="141">
        <f t="shared" ref="AD40:AI40" si="110">AC40+1</f>
        <v>46147</v>
      </c>
      <c r="AE40" s="141">
        <f t="shared" si="110"/>
        <v>46148</v>
      </c>
      <c r="AF40" s="141">
        <f t="shared" si="110"/>
        <v>46149</v>
      </c>
      <c r="AG40" s="141">
        <f t="shared" si="110"/>
        <v>46150</v>
      </c>
      <c r="AH40" s="142">
        <f t="shared" si="110"/>
        <v>46151</v>
      </c>
      <c r="AI40" s="143">
        <f t="shared" si="110"/>
        <v>46152</v>
      </c>
      <c r="AJ40" s="68">
        <f t="shared" ref="AJ40" si="111">COUNTIF(AC41:AI41,"★")</f>
        <v>0</v>
      </c>
      <c r="AK40" s="68"/>
      <c r="AL40" s="68" t="str">
        <f>TEXT(AC40,"YYYY-MM")</f>
        <v>2026-05</v>
      </c>
      <c r="AM40" s="69" cm="1">
        <f t="array" ref="AM40">SUMPRODUCT((AC40:AI40&gt;=$N$8)*(AC40:AI40 &lt;= $N$9)*(TEXT(AC40:AI40,"yyyy-mm")=AL40)*(AC41:AI41 = "●"))</f>
        <v>0</v>
      </c>
      <c r="AN40" s="69" cm="1">
        <f t="array" ref="AN40">SUMPRODUCT((AH40:AI40&gt;=$N$8)*(AH40:AI40 &lt;= $N$9)*(TEXT(AH40:AI40,"yyyy-mm")=AL40)*(AH41:AI41 = "▲"))</f>
        <v>0</v>
      </c>
      <c r="AO40" s="69" cm="1">
        <f t="array" ref="AO40">SUMPRODUCT((AC40:AI40&gt;=$N$8)*(AC40:AI40 &lt;= $N$9)*(TEXT(AC40:AI40,"yyyy-mm")=AL40)*(AC41:AI41 = "★"))</f>
        <v>0</v>
      </c>
      <c r="AP40" s="68"/>
      <c r="AQ40" s="19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3"/>
    </row>
    <row r="41" spans="1:55" s="8" customFormat="1" ht="19.5" customHeight="1" thickBot="1" x14ac:dyDescent="0.5">
      <c r="A41" s="4">
        <v>3</v>
      </c>
      <c r="B41" s="4">
        <v>31</v>
      </c>
      <c r="C41" s="18">
        <f t="shared" si="1"/>
        <v>46874</v>
      </c>
      <c r="D41" s="18">
        <f t="shared" si="2"/>
        <v>45989</v>
      </c>
      <c r="E41" s="4" t="str">
        <f t="shared" si="0"/>
        <v>2028-05</v>
      </c>
      <c r="F41" s="2">
        <f ca="1">SUMIF($V$160:$W$201,E41,$W$160:$W$201)</f>
        <v>0</v>
      </c>
      <c r="G41" s="2">
        <f ca="1">SUMIF($V$160:$X$201,E41,$X$160:$X$201)</f>
        <v>0</v>
      </c>
      <c r="H41" s="2">
        <f ca="1">SUMIF($V$160:$Y$201,E41,$Y$160:$Y$201)</f>
        <v>0</v>
      </c>
      <c r="I41" s="17">
        <f t="shared" si="3"/>
        <v>0</v>
      </c>
      <c r="J41" s="135"/>
      <c r="K41" s="135" t="str">
        <f t="shared" ref="K41" si="112">IF(U41&gt;=0.285,"OK","NG")</f>
        <v>NG</v>
      </c>
      <c r="L41" s="136"/>
      <c r="M41" s="144"/>
      <c r="N41" s="144"/>
      <c r="O41" s="144"/>
      <c r="P41" s="144"/>
      <c r="Q41" s="144"/>
      <c r="R41" s="145"/>
      <c r="S41" s="146"/>
      <c r="T41" s="135">
        <f t="shared" ref="T41" si="113">COUNTIF(M41:S41,"●")</f>
        <v>0</v>
      </c>
      <c r="U41" s="147">
        <f t="shared" ref="U41" si="114">IF(COUNTA(M41:S41)=0,-1,IF(OR(COUNTIF(M41:S41,"▲")&gt;6,AND(M40&lt;$N$9,$N$9&lt;S40)),0.285,IF(T40+T41=0,0,T41/(T41+T40))))</f>
        <v>-1</v>
      </c>
      <c r="V41" s="135" t="str">
        <f>TEXT(S40,"YYYY-MM")</f>
        <v>2026-01</v>
      </c>
      <c r="W41" s="140" cm="1">
        <f t="array" ref="W41">IF(V41=V40,0,SUMPRODUCT((M40:S40&gt;=$N$8)*(M40:S40 &lt;= $N$9)*(TEXT(M40:S40,"yyyy-mm")=V41)*(M41:S41 = "●")))</f>
        <v>0</v>
      </c>
      <c r="X41" s="140" cm="1">
        <f t="array" ref="X41">IF(V41=V40,0,SUMPRODUCT((M40:S40&gt;=$N$8)*(M40:S40 &lt;= $N$9)*(TEXT(M40:S40,"yyyy-mm")=V41)*(M41:S41 = "▲")))</f>
        <v>0</v>
      </c>
      <c r="Y41" s="140" cm="1">
        <f t="array" ref="Y41">IF(V41=V40,0,SUMPRODUCT((M40:S40&gt;=$N$8)*(M40:S40 &lt;= $N$9)*(TEXT(M40:S40,"yyyy-mm")=V41)*(M41:S41 = "★")))</f>
        <v>0</v>
      </c>
      <c r="Z41" s="135"/>
      <c r="AA41" s="135" t="str">
        <f t="shared" ref="AA41" si="115">IF(AK41&gt;=0.285,"OK","NG")</f>
        <v>NG</v>
      </c>
      <c r="AB41" s="136"/>
      <c r="AC41" s="144"/>
      <c r="AD41" s="144"/>
      <c r="AE41" s="144"/>
      <c r="AF41" s="144"/>
      <c r="AG41" s="144"/>
      <c r="AH41" s="145"/>
      <c r="AI41" s="146"/>
      <c r="AJ41" s="68">
        <f t="shared" ref="AJ41" si="116">COUNTIF(AC41:AI41,"●")</f>
        <v>0</v>
      </c>
      <c r="AK41" s="70">
        <f t="shared" ref="AK41" si="117">IF(COUNTA(AC41:AI41)=0,-1,IF(OR(COUNTIF(AC41:AI41,"▲")&gt;6,AND(AC40&lt;$N$9,$N$9&lt;AI40)),0.285,IF(AJ40+AJ41=0,0,AJ41/(AJ41+AJ40))))</f>
        <v>-1</v>
      </c>
      <c r="AL41" s="68" t="str">
        <f>TEXT(AI40,"YYYY-MM")</f>
        <v>2026-05</v>
      </c>
      <c r="AM41" s="69" cm="1">
        <f t="array" ref="AM41">IF(AL41=AL40,0,SUMPRODUCT((AC40:AI40&gt;=$N$8)*(AC40:AI40 &lt;= $N$9)*(TEXT(AC40:AI40,"yyyy-mm")=AL41)*(AC41:AI41 = "●")))</f>
        <v>0</v>
      </c>
      <c r="AN41" s="69" cm="1">
        <f t="array" ref="AN41">IF(AL41=AL40,0,SUMPRODUCT((AC40:AI40&gt;=$N$8)*(AC40:AI40 &lt;= $N$9)*(TEXT(AC40:AI40,"yyyy-mm")=AL41)*(AC41:AI41 = "▲")))</f>
        <v>0</v>
      </c>
      <c r="AO41" s="69" cm="1">
        <f t="array" ref="AO41">IF(AL41=AL40,0,SUMPRODUCT((AC40:AI40&gt;=$N$8)*(AC40:AI40 &lt;= $N$9)*(TEXT(AC40:AI40,"yyyy-mm")=AL41)*(AC41:AI41 = "★")))</f>
        <v>0</v>
      </c>
      <c r="AP41" s="68"/>
      <c r="AQ41" s="19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3"/>
    </row>
    <row r="42" spans="1:55" s="8" customFormat="1" ht="19.5" customHeight="1" x14ac:dyDescent="0.45">
      <c r="A42" s="4">
        <v>4</v>
      </c>
      <c r="B42" s="4">
        <v>32</v>
      </c>
      <c r="C42" s="18">
        <f t="shared" si="1"/>
        <v>46905</v>
      </c>
      <c r="D42" s="18">
        <f t="shared" si="2"/>
        <v>45989</v>
      </c>
      <c r="E42" s="4" t="str">
        <f t="shared" si="0"/>
        <v>2028-06</v>
      </c>
      <c r="F42" s="2">
        <f ca="1">SUMIF($V$160:$W$201,E42,$W$160:$W$201)+SUMIF($AL$160:$AM$201,E42,$AM$160:$AM$201)</f>
        <v>0</v>
      </c>
      <c r="G42" s="2">
        <f ca="1">SUMIF($V$160:$X$201,E42,$X$160:$X$201)+SUMIF($AL$160:$AN$201,E42,$AN$160:$AN$201)</f>
        <v>0</v>
      </c>
      <c r="H42" s="2">
        <f ca="1">SUMIF($V$160:$Y$201,E42,$Y$160:$Y$201)+SUMIF($AL$160:$AO$201,E42,$AO$160:$AO$201)</f>
        <v>0</v>
      </c>
      <c r="I42" s="17">
        <f t="shared" si="3"/>
        <v>0</v>
      </c>
      <c r="J42" s="135"/>
      <c r="K42" s="135"/>
      <c r="L42" s="132">
        <v>13</v>
      </c>
      <c r="M42" s="141">
        <f>S40+1</f>
        <v>46041</v>
      </c>
      <c r="N42" s="141">
        <f>M42+1</f>
        <v>46042</v>
      </c>
      <c r="O42" s="141">
        <f t="shared" ref="O42:Q42" si="118">N42+1</f>
        <v>46043</v>
      </c>
      <c r="P42" s="141">
        <f t="shared" si="118"/>
        <v>46044</v>
      </c>
      <c r="Q42" s="141">
        <f t="shared" si="118"/>
        <v>46045</v>
      </c>
      <c r="R42" s="142">
        <f>Q42+1</f>
        <v>46046</v>
      </c>
      <c r="S42" s="143">
        <f>R42+1</f>
        <v>46047</v>
      </c>
      <c r="T42" s="135">
        <f t="shared" ref="T42" si="119">COUNTIF(M43:S43,"★")</f>
        <v>0</v>
      </c>
      <c r="U42" s="135"/>
      <c r="V42" s="135" t="str">
        <f>TEXT(M42,"YYYY-MM")</f>
        <v>2026-01</v>
      </c>
      <c r="W42" s="140" cm="1">
        <f t="array" ref="W42">SUMPRODUCT((M42:S42&gt;=$N$8)*(M42:S42 &lt;= $N$9)*(TEXT(M42:S42,"yyyy-mm")=V42)*(M43:S43 = "●"))</f>
        <v>0</v>
      </c>
      <c r="X42" s="140" cm="1">
        <f t="array" ref="X42">SUMPRODUCT((R42:S42&gt;=$N$8)*(R42:S42 &lt;= $N$9)*(TEXT(R42:S42,"yyyy-mm")=V42)*(R43:S43 = "▲"))</f>
        <v>0</v>
      </c>
      <c r="Y42" s="140" cm="1">
        <f t="array" ref="Y42">SUMPRODUCT((M42:S42&gt;=$N$8)*(M42:S42 &lt;= $N$9)*(TEXT(M42:S42,"yyyy-mm")=V42)*(M43:S43 = "★"))</f>
        <v>0</v>
      </c>
      <c r="Z42" s="135"/>
      <c r="AA42" s="135"/>
      <c r="AB42" s="132">
        <v>29</v>
      </c>
      <c r="AC42" s="141">
        <f>AI40+1</f>
        <v>46153</v>
      </c>
      <c r="AD42" s="141">
        <f t="shared" ref="AD42:AI42" si="120">AC42+1</f>
        <v>46154</v>
      </c>
      <c r="AE42" s="141">
        <f t="shared" si="120"/>
        <v>46155</v>
      </c>
      <c r="AF42" s="141">
        <f t="shared" si="120"/>
        <v>46156</v>
      </c>
      <c r="AG42" s="141">
        <f t="shared" si="120"/>
        <v>46157</v>
      </c>
      <c r="AH42" s="142">
        <f t="shared" si="120"/>
        <v>46158</v>
      </c>
      <c r="AI42" s="143">
        <f t="shared" si="120"/>
        <v>46159</v>
      </c>
      <c r="AJ42" s="68">
        <f t="shared" ref="AJ42" si="121">COUNTIF(AC43:AI43,"★")</f>
        <v>0</v>
      </c>
      <c r="AK42" s="68"/>
      <c r="AL42" s="68" t="str">
        <f>TEXT(AC42,"YYYY-MM")</f>
        <v>2026-05</v>
      </c>
      <c r="AM42" s="69" cm="1">
        <f t="array" ref="AM42">SUMPRODUCT((AC42:AI42&gt;=$N$8)*(AC42:AI42 &lt;= $N$9)*(TEXT(AC42:AI42,"yyyy-mm")=AL42)*(AC43:AI43 = "●"))</f>
        <v>0</v>
      </c>
      <c r="AN42" s="69" cm="1">
        <f t="array" ref="AN42">SUMPRODUCT((AH42:AI42&gt;=$N$8)*(AH42:AI42 &lt;= $N$9)*(TEXT(AH42:AI42,"yyyy-mm")=AL42)*(AH43:AI43 = "▲"))</f>
        <v>0</v>
      </c>
      <c r="AO42" s="69" cm="1">
        <f t="array" ref="AO42">SUMPRODUCT((AC42:AI42&gt;=$N$8)*(AC42:AI42 &lt;= $N$9)*(TEXT(AC42:AI42,"yyyy-mm")=AL42)*(AC43:AI43 = "★"))</f>
        <v>0</v>
      </c>
      <c r="AP42" s="68"/>
      <c r="AQ42" s="19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3"/>
    </row>
    <row r="43" spans="1:55" s="8" customFormat="1" ht="19.5" customHeight="1" thickBot="1" x14ac:dyDescent="0.5">
      <c r="A43" s="4">
        <v>5</v>
      </c>
      <c r="B43" s="4">
        <v>33</v>
      </c>
      <c r="C43" s="18">
        <f t="shared" si="1"/>
        <v>46935</v>
      </c>
      <c r="D43" s="18">
        <f t="shared" si="2"/>
        <v>45989</v>
      </c>
      <c r="E43" s="4" t="str">
        <f t="shared" si="0"/>
        <v>2028-07</v>
      </c>
      <c r="F43" s="2">
        <f ca="1">SUMIF($V$160:$W$201,E43,$W$160:$W$201)+SUMIF($AL$160:$AM$201,E43,$AM$160:$AM$201)</f>
        <v>0</v>
      </c>
      <c r="G43" s="2">
        <f ca="1">SUMIF($V$160:$X$201,E43,$X$160:$X$201)+SUMIF($AL$160:$AN$201,E43,$AN$160:$AN$201)</f>
        <v>0</v>
      </c>
      <c r="H43" s="2">
        <f ca="1">SUMIF($V$160:$Y$201,E43,$Y$160:$Y$201)+SUMIF($AL$160:$AO$201,E43,$AO$160:$AO$201)</f>
        <v>0</v>
      </c>
      <c r="I43" s="17">
        <f t="shared" si="3"/>
        <v>0</v>
      </c>
      <c r="J43" s="135"/>
      <c r="K43" s="135" t="str">
        <f t="shared" ref="K43" si="122">IF(U43&gt;=0.285,"OK","NG")</f>
        <v>NG</v>
      </c>
      <c r="L43" s="136"/>
      <c r="M43" s="144"/>
      <c r="N43" s="144"/>
      <c r="O43" s="144"/>
      <c r="P43" s="144"/>
      <c r="Q43" s="144"/>
      <c r="R43" s="145"/>
      <c r="S43" s="146"/>
      <c r="T43" s="135">
        <f t="shared" ref="T43" si="123">COUNTIF(M43:S43,"●")</f>
        <v>0</v>
      </c>
      <c r="U43" s="147">
        <f t="shared" ref="U43" si="124">IF(COUNTA(M43:S43)=0,-1,IF(OR(COUNTIF(M43:S43,"▲")&gt;6,AND(M42&lt;$N$9,$N$9&lt;S42)),0.285,IF(T42+T43=0,0,T43/(T43+T42))))</f>
        <v>-1</v>
      </c>
      <c r="V43" s="135" t="str">
        <f>TEXT(S42,"YYYY-MM")</f>
        <v>2026-01</v>
      </c>
      <c r="W43" s="140" cm="1">
        <f t="array" ref="W43">IF(V43=V42,0,SUMPRODUCT((M42:S42&gt;=$N$8)*(M42:S42 &lt;= $N$9)*(TEXT(M42:S42,"yyyy-mm")=V43)*(M43:S43 = "●")))</f>
        <v>0</v>
      </c>
      <c r="X43" s="140" cm="1">
        <f t="array" ref="X43">IF(V43=V42,0,SUMPRODUCT((M42:S42&gt;=$N$8)*(M42:S42 &lt;= $N$9)*(TEXT(M42:S42,"yyyy-mm")=V43)*(M43:S43 = "▲")))</f>
        <v>0</v>
      </c>
      <c r="Y43" s="140" cm="1">
        <f t="array" ref="Y43">IF(V43=V42,0,SUMPRODUCT((M42:S42&gt;=$N$8)*(M42:S42 &lt;= $N$9)*(TEXT(M42:S42,"yyyy-mm")=V43)*(M43:S43 = "★")))</f>
        <v>0</v>
      </c>
      <c r="Z43" s="135"/>
      <c r="AA43" s="135" t="str">
        <f t="shared" ref="AA43" si="125">IF(AK43&gt;=0.285,"OK","NG")</f>
        <v>NG</v>
      </c>
      <c r="AB43" s="136"/>
      <c r="AC43" s="144"/>
      <c r="AD43" s="144"/>
      <c r="AE43" s="144"/>
      <c r="AF43" s="144"/>
      <c r="AG43" s="144"/>
      <c r="AH43" s="145"/>
      <c r="AI43" s="146"/>
      <c r="AJ43" s="68">
        <f t="shared" ref="AJ43" si="126">COUNTIF(AC43:AI43,"●")</f>
        <v>0</v>
      </c>
      <c r="AK43" s="70">
        <f t="shared" ref="AK43" si="127">IF(COUNTA(AC43:AI43)=0,-1,IF(OR(COUNTIF(AC43:AI43,"▲")&gt;6,AND(AC42&lt;$N$9,$N$9&lt;AI42)),0.285,IF(AJ42+AJ43=0,0,AJ43/(AJ43+AJ42))))</f>
        <v>-1</v>
      </c>
      <c r="AL43" s="68" t="str">
        <f>TEXT(AI42,"YYYY-MM")</f>
        <v>2026-05</v>
      </c>
      <c r="AM43" s="69" cm="1">
        <f t="array" ref="AM43">IF(AL43=AL42,0,SUMPRODUCT((AC42:AI42&gt;=$N$8)*(AC42:AI42 &lt;= $N$9)*(TEXT(AC42:AI42,"yyyy-mm")=AL43)*(AC43:AI43 = "●")))</f>
        <v>0</v>
      </c>
      <c r="AN43" s="69" cm="1">
        <f t="array" ref="AN43">IF(AL43=AL42,0,SUMPRODUCT((AC42:AI42&gt;=$N$8)*(AC42:AI42 &lt;= $N$9)*(TEXT(AC42:AI42,"yyyy-mm")=AL43)*(AC43:AI43 = "▲")))</f>
        <v>0</v>
      </c>
      <c r="AO43" s="69" cm="1">
        <f t="array" ref="AO43">IF(AL43=AL42,0,SUMPRODUCT((AC42:AI42&gt;=$N$8)*(AC42:AI42 &lt;= $N$9)*(TEXT(AC42:AI42,"yyyy-mm")=AL43)*(AC43:AI43 = "★")))</f>
        <v>0</v>
      </c>
      <c r="AP43" s="68"/>
      <c r="AQ43" s="19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3"/>
    </row>
    <row r="44" spans="1:55" s="8" customFormat="1" ht="19.5" customHeight="1" x14ac:dyDescent="0.45">
      <c r="A44" s="4">
        <v>1</v>
      </c>
      <c r="B44" s="4">
        <v>34</v>
      </c>
      <c r="C44" s="18">
        <f t="shared" si="1"/>
        <v>46966</v>
      </c>
      <c r="D44" s="18">
        <f t="shared" si="2"/>
        <v>45989</v>
      </c>
      <c r="E44" s="4" t="str">
        <f t="shared" si="0"/>
        <v>2028-08</v>
      </c>
      <c r="F44" s="2">
        <f ca="1">SUMIF($V$160:$W$201,E44,$W$160:$W$201)+SUMIF($AL$160:$AM$201,E44,$AM$160:$AM$201)</f>
        <v>0</v>
      </c>
      <c r="G44" s="2">
        <f ca="1">SUMIF($V$160:$X$201,E44,$X$160:$X$201)+SUMIF($AL$160:$AN$201,E44,$AN$160:$AN$201)</f>
        <v>0</v>
      </c>
      <c r="H44" s="2">
        <f ca="1">SUMIF($V$160:$Y$201,E44,$Y$160:$Y$201)+SUMIF($AL$160:$AO$201,E44,$AO$160:$AO$201)</f>
        <v>0</v>
      </c>
      <c r="I44" s="17">
        <f t="shared" si="3"/>
        <v>0</v>
      </c>
      <c r="J44" s="135"/>
      <c r="K44" s="135"/>
      <c r="L44" s="132">
        <v>14</v>
      </c>
      <c r="M44" s="141">
        <f>S42+1</f>
        <v>46048</v>
      </c>
      <c r="N44" s="141">
        <f>M44+1</f>
        <v>46049</v>
      </c>
      <c r="O44" s="141">
        <f t="shared" ref="O44:Q44" si="128">N44+1</f>
        <v>46050</v>
      </c>
      <c r="P44" s="141">
        <f t="shared" si="128"/>
        <v>46051</v>
      </c>
      <c r="Q44" s="141">
        <f t="shared" si="128"/>
        <v>46052</v>
      </c>
      <c r="R44" s="142">
        <f>Q44+1</f>
        <v>46053</v>
      </c>
      <c r="S44" s="143">
        <f>R44+1</f>
        <v>46054</v>
      </c>
      <c r="T44" s="135">
        <f t="shared" ref="T44" si="129">COUNTIF(M45:S45,"★")</f>
        <v>0</v>
      </c>
      <c r="U44" s="135"/>
      <c r="V44" s="135" t="str">
        <f>TEXT(M44,"YYYY-MM")</f>
        <v>2026-01</v>
      </c>
      <c r="W44" s="140" cm="1">
        <f t="array" ref="W44">SUMPRODUCT((M44:S44&gt;=$N$8)*(M44:S44 &lt;= $N$9)*(TEXT(M44:S44,"yyyy-mm")=V44)*(M45:S45 = "●"))</f>
        <v>0</v>
      </c>
      <c r="X44" s="140" cm="1">
        <f t="array" ref="X44">SUMPRODUCT((R44:S44&gt;=$N$8)*(R44:S44 &lt;= $N$9)*(TEXT(R44:S44,"yyyy-mm")=V44)*(R45:S45 = "▲"))</f>
        <v>0</v>
      </c>
      <c r="Y44" s="140" cm="1">
        <f t="array" ref="Y44">SUMPRODUCT((M44:S44&gt;=$N$8)*(M44:S44 &lt;= $N$9)*(TEXT(M44:S44,"yyyy-mm")=V44)*(M45:S45 = "★"))</f>
        <v>0</v>
      </c>
      <c r="Z44" s="135"/>
      <c r="AA44" s="135"/>
      <c r="AB44" s="132">
        <v>30</v>
      </c>
      <c r="AC44" s="141">
        <f>AI42+1</f>
        <v>46160</v>
      </c>
      <c r="AD44" s="141">
        <f t="shared" ref="AD44:AI44" si="130">AC44+1</f>
        <v>46161</v>
      </c>
      <c r="AE44" s="141">
        <f t="shared" si="130"/>
        <v>46162</v>
      </c>
      <c r="AF44" s="141">
        <f t="shared" si="130"/>
        <v>46163</v>
      </c>
      <c r="AG44" s="141">
        <f t="shared" si="130"/>
        <v>46164</v>
      </c>
      <c r="AH44" s="142">
        <f t="shared" si="130"/>
        <v>46165</v>
      </c>
      <c r="AI44" s="143">
        <f t="shared" si="130"/>
        <v>46166</v>
      </c>
      <c r="AJ44" s="68">
        <f t="shared" ref="AJ44" si="131">COUNTIF(AC45:AI45,"★")</f>
        <v>0</v>
      </c>
      <c r="AK44" s="68"/>
      <c r="AL44" s="68" t="str">
        <f>TEXT(AC44,"YYYY-MM")</f>
        <v>2026-05</v>
      </c>
      <c r="AM44" s="69" cm="1">
        <f t="array" ref="AM44">SUMPRODUCT((AC44:AI44&gt;=$N$8)*(AC44:AI44 &lt;= $N$9)*(TEXT(AC44:AI44,"yyyy-mm")=AL44)*(AC45:AI45 = "●"))</f>
        <v>0</v>
      </c>
      <c r="AN44" s="69" cm="1">
        <f t="array" ref="AN44">SUMPRODUCT((AH44:AI44&gt;=$N$8)*(AH44:AI44 &lt;= $N$9)*(TEXT(AH44:AI44,"yyyy-mm")=AL44)*(AH45:AI45 = "▲"))</f>
        <v>0</v>
      </c>
      <c r="AO44" s="69" cm="1">
        <f t="array" ref="AO44">SUMPRODUCT((AC44:AI44&gt;=$N$8)*(AC44:AI44 &lt;= $N$9)*(TEXT(AC44:AI44,"yyyy-mm")=AL44)*(AC45:AI45 = "★"))</f>
        <v>0</v>
      </c>
      <c r="AP44" s="68"/>
      <c r="AQ44" s="19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3"/>
    </row>
    <row r="45" spans="1:55" s="8" customFormat="1" ht="19.5" customHeight="1" thickBot="1" x14ac:dyDescent="0.5">
      <c r="A45" s="4">
        <v>2</v>
      </c>
      <c r="B45" s="4">
        <v>35</v>
      </c>
      <c r="C45" s="18">
        <f t="shared" si="1"/>
        <v>46997</v>
      </c>
      <c r="D45" s="18">
        <f t="shared" si="2"/>
        <v>45989</v>
      </c>
      <c r="E45" s="4" t="str">
        <f t="shared" si="0"/>
        <v>2028-09</v>
      </c>
      <c r="F45" s="2">
        <f ca="1">SUMIF($AL$160:$AM$201,E45,$AM$160:$AM$201)</f>
        <v>0</v>
      </c>
      <c r="G45" s="2">
        <f ca="1">SUMIF($AL$160:$AN$201,E45,$AN$160:$AN$201)</f>
        <v>0</v>
      </c>
      <c r="H45" s="2">
        <f ca="1">SUMIF($AL$160:$AO$201,E45,$AO$160:$AO$201)</f>
        <v>0</v>
      </c>
      <c r="I45" s="17">
        <f t="shared" si="3"/>
        <v>0</v>
      </c>
      <c r="J45" s="135"/>
      <c r="K45" s="135" t="str">
        <f t="shared" ref="K45" si="132">IF(U45&gt;=0.285,"OK","NG")</f>
        <v>NG</v>
      </c>
      <c r="L45" s="136"/>
      <c r="M45" s="144"/>
      <c r="N45" s="144"/>
      <c r="O45" s="144"/>
      <c r="P45" s="144"/>
      <c r="Q45" s="144"/>
      <c r="R45" s="145"/>
      <c r="S45" s="146"/>
      <c r="T45" s="135">
        <f t="shared" ref="T45" si="133">COUNTIF(M45:S45,"●")</f>
        <v>0</v>
      </c>
      <c r="U45" s="147">
        <f t="shared" ref="U45" si="134">IF(COUNTA(M45:S45)=0,-1,IF(OR(COUNTIF(M45:S45,"▲")&gt;6,AND(M44&lt;$N$9,$N$9&lt;S44)),0.285,IF(T44+T45=0,0,T45/(T45+T44))))</f>
        <v>-1</v>
      </c>
      <c r="V45" s="135" t="str">
        <f>TEXT(S44,"YYYY-MM")</f>
        <v>2026-02</v>
      </c>
      <c r="W45" s="140" cm="1">
        <f t="array" ref="W45">IF(V45=V44,0,SUMPRODUCT((M44:S44&gt;=$N$8)*(M44:S44 &lt;= $N$9)*(TEXT(M44:S44,"yyyy-mm")=V45)*(M45:S45 = "●")))</f>
        <v>0</v>
      </c>
      <c r="X45" s="140" cm="1">
        <f t="array" ref="X45">IF(V45=V44,0,SUMPRODUCT((M44:S44&gt;=$N$8)*(M44:S44 &lt;= $N$9)*(TEXT(M44:S44,"yyyy-mm")=V45)*(M45:S45 = "▲")))</f>
        <v>0</v>
      </c>
      <c r="Y45" s="140" cm="1">
        <f t="array" ref="Y45">IF(V45=V44,0,SUMPRODUCT((M44:S44&gt;=$N$8)*(M44:S44 &lt;= $N$9)*(TEXT(M44:S44,"yyyy-mm")=V45)*(M45:S45 = "★")))</f>
        <v>0</v>
      </c>
      <c r="Z45" s="135"/>
      <c r="AA45" s="135" t="str">
        <f t="shared" ref="AA45" si="135">IF(AK45&gt;=0.285,"OK","NG")</f>
        <v>NG</v>
      </c>
      <c r="AB45" s="136"/>
      <c r="AC45" s="144"/>
      <c r="AD45" s="144"/>
      <c r="AE45" s="144"/>
      <c r="AF45" s="144"/>
      <c r="AG45" s="144"/>
      <c r="AH45" s="145"/>
      <c r="AI45" s="146"/>
      <c r="AJ45" s="68">
        <f t="shared" ref="AJ45" si="136">COUNTIF(AC45:AI45,"●")</f>
        <v>0</v>
      </c>
      <c r="AK45" s="70">
        <f t="shared" ref="AK45" si="137">IF(COUNTA(AC45:AI45)=0,-1,IF(OR(COUNTIF(AC45:AI45,"▲")&gt;6,AND(AC44&lt;$N$9,$N$9&lt;AI44)),0.285,IF(AJ44+AJ45=0,0,AJ45/(AJ45+AJ44))))</f>
        <v>-1</v>
      </c>
      <c r="AL45" s="68" t="str">
        <f>TEXT(AI44,"YYYY-MM")</f>
        <v>2026-05</v>
      </c>
      <c r="AM45" s="69" cm="1">
        <f t="array" ref="AM45">IF(AL45=AL44,0,SUMPRODUCT((AC44:AI44&gt;=$N$8)*(AC44:AI44 &lt;= $N$9)*(TEXT(AC44:AI44,"yyyy-mm")=AL45)*(AC45:AI45 = "●")))</f>
        <v>0</v>
      </c>
      <c r="AN45" s="69" cm="1">
        <f t="array" ref="AN45">IF(AL45=AL44,0,SUMPRODUCT((AC44:AI44&gt;=$N$8)*(AC44:AI44 &lt;= $N$9)*(TEXT(AC44:AI44,"yyyy-mm")=AL45)*(AC45:AI45 = "▲")))</f>
        <v>0</v>
      </c>
      <c r="AO45" s="69" cm="1">
        <f t="array" ref="AO45">IF(AL45=AL44,0,SUMPRODUCT((AC44:AI44&gt;=$N$8)*(AC44:AI44 &lt;= $N$9)*(TEXT(AC44:AI44,"yyyy-mm")=AL45)*(AC45:AI45 = "★")))</f>
        <v>0</v>
      </c>
      <c r="AP45" s="68"/>
      <c r="AQ45" s="19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3"/>
    </row>
    <row r="46" spans="1:55" s="8" customFormat="1" ht="19.5" customHeight="1" x14ac:dyDescent="0.45">
      <c r="A46" s="4">
        <v>3</v>
      </c>
      <c r="B46" s="4">
        <v>36</v>
      </c>
      <c r="C46" s="18">
        <f t="shared" si="1"/>
        <v>47027</v>
      </c>
      <c r="D46" s="18">
        <f t="shared" si="2"/>
        <v>45989</v>
      </c>
      <c r="E46" s="4" t="str">
        <f t="shared" si="0"/>
        <v>2028-10</v>
      </c>
      <c r="F46" s="2">
        <f ca="1">SUMIF($AL$160:$AM$201,E46,$AM$160:$AM$201)</f>
        <v>0</v>
      </c>
      <c r="G46" s="2">
        <f ca="1">SUMIF($AL$160:$AN$201,E46,$AN$160:$AN$201)</f>
        <v>0</v>
      </c>
      <c r="H46" s="2">
        <f ca="1">SUMIF($AL$160:$AO$201,E46,$AO$160:$AO$201)</f>
        <v>0</v>
      </c>
      <c r="I46" s="17">
        <f t="shared" si="3"/>
        <v>0</v>
      </c>
      <c r="J46" s="135"/>
      <c r="K46" s="135"/>
      <c r="L46" s="132">
        <v>15</v>
      </c>
      <c r="M46" s="141">
        <f>S44+1</f>
        <v>46055</v>
      </c>
      <c r="N46" s="141">
        <f>M46+1</f>
        <v>46056</v>
      </c>
      <c r="O46" s="141">
        <f t="shared" ref="O46:Q46" si="138">N46+1</f>
        <v>46057</v>
      </c>
      <c r="P46" s="141">
        <f t="shared" si="138"/>
        <v>46058</v>
      </c>
      <c r="Q46" s="141">
        <f t="shared" si="138"/>
        <v>46059</v>
      </c>
      <c r="R46" s="142">
        <f>Q46+1</f>
        <v>46060</v>
      </c>
      <c r="S46" s="143">
        <f>R46+1</f>
        <v>46061</v>
      </c>
      <c r="T46" s="135">
        <f t="shared" ref="T46" si="139">COUNTIF(M47:S47,"★")</f>
        <v>0</v>
      </c>
      <c r="U46" s="135"/>
      <c r="V46" s="135" t="str">
        <f>TEXT(M46,"YYYY-MM")</f>
        <v>2026-02</v>
      </c>
      <c r="W46" s="140" cm="1">
        <f t="array" ref="W46">SUMPRODUCT((M46:S46&gt;=$N$8)*(M46:S46 &lt;= $N$9)*(TEXT(M46:S46,"yyyy-mm")=V46)*(M47:S47 = "●"))</f>
        <v>0</v>
      </c>
      <c r="X46" s="140" cm="1">
        <f t="array" ref="X46">SUMPRODUCT((R46:S46&gt;=$N$8)*(R46:S46 &lt;= $N$9)*(TEXT(R46:S46,"yyyy-mm")=V46)*(R47:S47 = "▲"))</f>
        <v>0</v>
      </c>
      <c r="Y46" s="140" cm="1">
        <f t="array" ref="Y46">SUMPRODUCT((M46:S46&gt;=$N$8)*(M46:S46 &lt;= $N$9)*(TEXT(M46:S46,"yyyy-mm")=V46)*(M47:S47 = "★"))</f>
        <v>0</v>
      </c>
      <c r="Z46" s="135"/>
      <c r="AA46" s="135"/>
      <c r="AB46" s="132">
        <v>31</v>
      </c>
      <c r="AC46" s="141">
        <f>AI44+1</f>
        <v>46167</v>
      </c>
      <c r="AD46" s="141">
        <f t="shared" ref="AD46:AI46" si="140">AC46+1</f>
        <v>46168</v>
      </c>
      <c r="AE46" s="141">
        <f t="shared" si="140"/>
        <v>46169</v>
      </c>
      <c r="AF46" s="141">
        <f t="shared" si="140"/>
        <v>46170</v>
      </c>
      <c r="AG46" s="141">
        <f t="shared" si="140"/>
        <v>46171</v>
      </c>
      <c r="AH46" s="142">
        <f t="shared" si="140"/>
        <v>46172</v>
      </c>
      <c r="AI46" s="143">
        <f t="shared" si="140"/>
        <v>46173</v>
      </c>
      <c r="AJ46" s="68">
        <f t="shared" ref="AJ46" si="141">COUNTIF(AC47:AI47,"★")</f>
        <v>0</v>
      </c>
      <c r="AK46" s="68"/>
      <c r="AL46" s="68" t="str">
        <f>TEXT(AC46,"YYYY-MM")</f>
        <v>2026-05</v>
      </c>
      <c r="AM46" s="69" cm="1">
        <f t="array" ref="AM46">SUMPRODUCT((AC46:AI46&gt;=$N$8)*(AC46:AI46 &lt;= $N$9)*(TEXT(AC46:AI46,"yyyy-mm")=AL46)*(AC47:AI47 = "●"))</f>
        <v>0</v>
      </c>
      <c r="AN46" s="69" cm="1">
        <f t="array" ref="AN46">SUMPRODUCT((AH46:AI46&gt;=$N$8)*(AH46:AI46 &lt;= $N$9)*(TEXT(AH46:AI46,"yyyy-mm")=AL46)*(AH47:AI47 = "▲"))</f>
        <v>0</v>
      </c>
      <c r="AO46" s="69" cm="1">
        <f t="array" ref="AO46">SUMPRODUCT((AC46:AI46&gt;=$N$8)*(AC46:AI46 &lt;= $N$9)*(TEXT(AC46:AI46,"yyyy-mm")=AL46)*(AC47:AI47 = "★"))</f>
        <v>0</v>
      </c>
      <c r="AP46" s="68"/>
      <c r="AQ46" s="19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3"/>
    </row>
    <row r="47" spans="1:55" s="8" customFormat="1" ht="19.5" customHeight="1" thickBot="1" x14ac:dyDescent="0.5">
      <c r="A47" s="4"/>
      <c r="B47" s="4"/>
      <c r="C47" s="4"/>
      <c r="D47" s="4"/>
      <c r="E47" s="4"/>
      <c r="F47" s="2">
        <f ca="1">SUM(F10:F46)</f>
        <v>0</v>
      </c>
      <c r="G47" s="2">
        <f ca="1">SUM(G10:G46)</f>
        <v>0</v>
      </c>
      <c r="H47" s="2">
        <f ca="1">SUM(H10:H46)</f>
        <v>0</v>
      </c>
      <c r="I47" s="4" t="e">
        <f ca="1">AVERAGEIF(I10:I46,"&gt;0")</f>
        <v>#DIV/0!</v>
      </c>
      <c r="J47" s="135"/>
      <c r="K47" s="135" t="str">
        <f t="shared" ref="K47" si="142">IF(U47&gt;=0.285,"OK","NG")</f>
        <v>NG</v>
      </c>
      <c r="L47" s="136"/>
      <c r="M47" s="144"/>
      <c r="N47" s="144"/>
      <c r="O47" s="144"/>
      <c r="P47" s="144"/>
      <c r="Q47" s="144"/>
      <c r="R47" s="145"/>
      <c r="S47" s="146"/>
      <c r="T47" s="135">
        <f t="shared" ref="T47" si="143">COUNTIF(M47:S47,"●")</f>
        <v>0</v>
      </c>
      <c r="U47" s="147">
        <f t="shared" ref="U47" si="144">IF(COUNTA(M47:S47)=0,-1,IF(OR(COUNTIF(M47:S47,"▲")&gt;6,AND(M46&lt;$N$9,$N$9&lt;S46)),0.285,IF(T46+T47=0,0,T47/(T47+T46))))</f>
        <v>-1</v>
      </c>
      <c r="V47" s="135" t="str">
        <f>TEXT(S46,"YYYY-MM")</f>
        <v>2026-02</v>
      </c>
      <c r="W47" s="140" cm="1">
        <f t="array" ref="W47">IF(V47=V46,0,SUMPRODUCT((M46:S46&gt;=$N$8)*(M46:S46 &lt;= $N$9)*(TEXT(M46:S46,"yyyy-mm")=V47)*(M47:S47 = "●")))</f>
        <v>0</v>
      </c>
      <c r="X47" s="140" cm="1">
        <f t="array" ref="X47">IF(V47=V46,0,SUMPRODUCT((M46:S46&gt;=$N$8)*(M46:S46 &lt;= $N$9)*(TEXT(M46:S46,"yyyy-mm")=V47)*(M47:S47 = "▲")))</f>
        <v>0</v>
      </c>
      <c r="Y47" s="140" cm="1">
        <f t="array" ref="Y47">IF(V47=V46,0,SUMPRODUCT((M46:S46&gt;=$N$8)*(M46:S46 &lt;= $N$9)*(TEXT(M46:S46,"yyyy-mm")=V47)*(M47:S47 = "★")))</f>
        <v>0</v>
      </c>
      <c r="Z47" s="135"/>
      <c r="AA47" s="135" t="str">
        <f t="shared" ref="AA47" si="145">IF(AK47&gt;=0.285,"OK","NG")</f>
        <v>NG</v>
      </c>
      <c r="AB47" s="136"/>
      <c r="AC47" s="144"/>
      <c r="AD47" s="144"/>
      <c r="AE47" s="144"/>
      <c r="AF47" s="144"/>
      <c r="AG47" s="144"/>
      <c r="AH47" s="145"/>
      <c r="AI47" s="146"/>
      <c r="AJ47" s="68">
        <f t="shared" ref="AJ47" si="146">COUNTIF(AC47:AI47,"●")</f>
        <v>0</v>
      </c>
      <c r="AK47" s="70">
        <f t="shared" ref="AK47" si="147">IF(COUNTA(AC47:AI47)=0,-1,IF(OR(COUNTIF(AC47:AI47,"▲")&gt;6,AND(AC46&lt;$N$9,$N$9&lt;AI46)),0.285,IF(AJ46+AJ47=0,0,AJ47/(AJ47+AJ46))))</f>
        <v>-1</v>
      </c>
      <c r="AL47" s="68" t="str">
        <f>TEXT(AI46,"YYYY-MM")</f>
        <v>2026-05</v>
      </c>
      <c r="AM47" s="69" cm="1">
        <f t="array" ref="AM47">IF(AL47=AL46,0,SUMPRODUCT((AC46:AI46&gt;=$N$8)*(AC46:AI46 &lt;= $N$9)*(TEXT(AC46:AI46,"yyyy-mm")=AL47)*(AC47:AI47 = "●")))</f>
        <v>0</v>
      </c>
      <c r="AN47" s="69" cm="1">
        <f t="array" ref="AN47">IF(AL47=AL46,0,SUMPRODUCT((AC46:AI46&gt;=$N$8)*(AC46:AI46 &lt;= $N$9)*(TEXT(AC46:AI46,"yyyy-mm")=AL47)*(AC47:AI47 = "▲")))</f>
        <v>0</v>
      </c>
      <c r="AO47" s="69" cm="1">
        <f t="array" ref="AO47">IF(AL47=AL46,0,SUMPRODUCT((AC46:AI46&gt;=$N$8)*(AC46:AI46 &lt;= $N$9)*(TEXT(AC46:AI46,"yyyy-mm")=AL47)*(AC47:AI47 = "★")))</f>
        <v>0</v>
      </c>
      <c r="AP47" s="68"/>
      <c r="AQ47" s="19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3"/>
    </row>
    <row r="48" spans="1:55" s="8" customFormat="1" ht="19.5" customHeight="1" x14ac:dyDescent="0.45">
      <c r="A48" s="4"/>
      <c r="B48" s="4"/>
      <c r="C48" s="4"/>
      <c r="D48" s="4"/>
      <c r="E48" s="4"/>
      <c r="F48" s="4"/>
      <c r="G48" s="4"/>
      <c r="H48" s="4"/>
      <c r="I48" s="4"/>
      <c r="J48" s="135"/>
      <c r="K48" s="135"/>
      <c r="L48" s="132">
        <v>16</v>
      </c>
      <c r="M48" s="141">
        <f>S46+1</f>
        <v>46062</v>
      </c>
      <c r="N48" s="141">
        <f>M48+1</f>
        <v>46063</v>
      </c>
      <c r="O48" s="141">
        <f t="shared" ref="O48:Q48" si="148">N48+1</f>
        <v>46064</v>
      </c>
      <c r="P48" s="141">
        <f t="shared" si="148"/>
        <v>46065</v>
      </c>
      <c r="Q48" s="141">
        <f t="shared" si="148"/>
        <v>46066</v>
      </c>
      <c r="R48" s="142">
        <f>Q48+1</f>
        <v>46067</v>
      </c>
      <c r="S48" s="143">
        <f>R48+1</f>
        <v>46068</v>
      </c>
      <c r="T48" s="135">
        <f t="shared" ref="T48" si="149">COUNTIF(M49:S49,"★")</f>
        <v>0</v>
      </c>
      <c r="U48" s="135"/>
      <c r="V48" s="135" t="str">
        <f>TEXT(M48,"YYYY-MM")</f>
        <v>2026-02</v>
      </c>
      <c r="W48" s="140" cm="1">
        <f t="array" ref="W48">SUMPRODUCT((M48:S48&gt;=$N$8)*(M48:S48 &lt;= $N$9)*(TEXT(M48:S48,"yyyy-mm")=V48)*(M49:S49 = "●"))</f>
        <v>0</v>
      </c>
      <c r="X48" s="140" cm="1">
        <f t="array" ref="X48">SUMPRODUCT((R48:S48&gt;=$N$8)*(R48:S48 &lt;= $N$9)*(TEXT(R48:S48,"yyyy-mm")=V48)*(R49:S49 = "▲"))</f>
        <v>0</v>
      </c>
      <c r="Y48" s="140" cm="1">
        <f t="array" ref="Y48">SUMPRODUCT((M48:S48&gt;=$N$8)*(M48:S48 &lt;= $N$9)*(TEXT(M48:S48,"yyyy-mm")=V48)*(M49:S49 = "★"))</f>
        <v>0</v>
      </c>
      <c r="Z48" s="135"/>
      <c r="AA48" s="135"/>
      <c r="AB48" s="132">
        <v>32</v>
      </c>
      <c r="AC48" s="141">
        <f>AI46+1</f>
        <v>46174</v>
      </c>
      <c r="AD48" s="141">
        <f t="shared" ref="AD48:AI48" si="150">AC48+1</f>
        <v>46175</v>
      </c>
      <c r="AE48" s="141">
        <f t="shared" si="150"/>
        <v>46176</v>
      </c>
      <c r="AF48" s="141">
        <f t="shared" si="150"/>
        <v>46177</v>
      </c>
      <c r="AG48" s="141">
        <f t="shared" si="150"/>
        <v>46178</v>
      </c>
      <c r="AH48" s="142">
        <f t="shared" si="150"/>
        <v>46179</v>
      </c>
      <c r="AI48" s="143">
        <f t="shared" si="150"/>
        <v>46180</v>
      </c>
      <c r="AJ48" s="68">
        <f t="shared" ref="AJ48" si="151">COUNTIF(AC49:AI49,"★")</f>
        <v>0</v>
      </c>
      <c r="AK48" s="68"/>
      <c r="AL48" s="68" t="str">
        <f>TEXT(AC48,"YYYY-MM")</f>
        <v>2026-06</v>
      </c>
      <c r="AM48" s="69" cm="1">
        <f t="array" ref="AM48">SUMPRODUCT((AC48:AI48&gt;=$N$8)*(AC48:AI48 &lt;= $N$9)*(TEXT(AC48:AI48,"yyyy-mm")=AL48)*(AC49:AI49 = "●"))</f>
        <v>0</v>
      </c>
      <c r="AN48" s="69" cm="1">
        <f t="array" ref="AN48">SUMPRODUCT((AH48:AI48&gt;=$N$8)*(AH48:AI48 &lt;= $N$9)*(TEXT(AH48:AI48,"yyyy-mm")=AL48)*(AH49:AI49 = "▲"))</f>
        <v>0</v>
      </c>
      <c r="AO48" s="69" cm="1">
        <f t="array" ref="AO48">SUMPRODUCT((AC48:AI48&gt;=$N$8)*(AC48:AI48 &lt;= $N$9)*(TEXT(AC48:AI48,"yyyy-mm")=AL48)*(AC49:AI49 = "★"))</f>
        <v>0</v>
      </c>
      <c r="AP48" s="65"/>
      <c r="AQ48" s="7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3"/>
    </row>
    <row r="49" spans="1:55" s="8" customFormat="1" ht="19.5" customHeight="1" thickBot="1" x14ac:dyDescent="0.5">
      <c r="A49" s="4"/>
      <c r="B49" s="4"/>
      <c r="C49" s="4"/>
      <c r="D49" s="4"/>
      <c r="E49" s="4"/>
      <c r="F49" s="4"/>
      <c r="G49" s="4"/>
      <c r="H49" s="4"/>
      <c r="I49" s="4"/>
      <c r="J49" s="135"/>
      <c r="K49" s="135" t="str">
        <f t="shared" ref="K49" si="152">IF(U49&gt;=0.285,"OK","NG")</f>
        <v>NG</v>
      </c>
      <c r="L49" s="136"/>
      <c r="M49" s="144"/>
      <c r="N49" s="144"/>
      <c r="O49" s="144"/>
      <c r="P49" s="144"/>
      <c r="Q49" s="144"/>
      <c r="R49" s="145"/>
      <c r="S49" s="146"/>
      <c r="T49" s="135">
        <f t="shared" ref="T49" si="153">COUNTIF(M49:S49,"●")</f>
        <v>0</v>
      </c>
      <c r="U49" s="147">
        <f t="shared" ref="U49" si="154">IF(COUNTA(M49:S49)=0,-1,IF(OR(COUNTIF(M49:S49,"▲")&gt;6,AND(M48&lt;$N$9,$N$9&lt;S48)),0.285,IF(T48+T49=0,0,T49/(T49+T48))))</f>
        <v>-1</v>
      </c>
      <c r="V49" s="135" t="str">
        <f>TEXT(S48,"YYYY-MM")</f>
        <v>2026-02</v>
      </c>
      <c r="W49" s="140" cm="1">
        <f t="array" ref="W49">IF(V49=V48,0,SUMPRODUCT((M48:S48&gt;=$N$8)*(M48:S48 &lt;= $N$9)*(TEXT(M48:S48,"yyyy-mm")=V49)*(M49:S49 = "●")))</f>
        <v>0</v>
      </c>
      <c r="X49" s="140" cm="1">
        <f t="array" ref="X49">IF(V49=V48,0,SUMPRODUCT((M48:S48&gt;=$N$8)*(M48:S48 &lt;= $N$9)*(TEXT(M48:S48,"yyyy-mm")=V49)*(M49:S49 = "▲")))</f>
        <v>0</v>
      </c>
      <c r="Y49" s="140" cm="1">
        <f t="array" ref="Y49">IF(V49=V48,0,SUMPRODUCT((M48:S48&gt;=$N$8)*(M48:S48 &lt;= $N$9)*(TEXT(M48:S48,"yyyy-mm")=V49)*(M49:S49 = "★")))</f>
        <v>0</v>
      </c>
      <c r="Z49" s="135"/>
      <c r="AA49" s="135" t="str">
        <f t="shared" ref="AA49" si="155">IF(AK49&gt;=0.285,"OK","NG")</f>
        <v>NG</v>
      </c>
      <c r="AB49" s="136"/>
      <c r="AC49" s="144"/>
      <c r="AD49" s="144"/>
      <c r="AE49" s="144"/>
      <c r="AF49" s="144"/>
      <c r="AG49" s="144"/>
      <c r="AH49" s="145"/>
      <c r="AI49" s="146"/>
      <c r="AJ49" s="68">
        <f t="shared" ref="AJ49" si="156">COUNTIF(AC49:AI49,"●")</f>
        <v>0</v>
      </c>
      <c r="AK49" s="70">
        <f t="shared" ref="AK49" si="157">IF(COUNTA(AC49:AI49)=0,-1,IF(OR(COUNTIF(AC49:AI49,"▲")&gt;6,AND(AC48&lt;$N$9,$N$9&lt;AI48)),0.285,IF(AJ48+AJ49=0,0,AJ49/(AJ49+AJ48))))</f>
        <v>-1</v>
      </c>
      <c r="AL49" s="68" t="str">
        <f>TEXT(AI48,"YYYY-MM")</f>
        <v>2026-06</v>
      </c>
      <c r="AM49" s="69" cm="1">
        <f t="array" ref="AM49">IF(AL49=AL48,0,SUMPRODUCT((AC48:AI48&gt;=$N$8)*(AC48:AI48 &lt;= $N$9)*(TEXT(AC48:AI48,"yyyy-mm")=AL49)*(AC49:AI49 = "●")))</f>
        <v>0</v>
      </c>
      <c r="AN49" s="69" cm="1">
        <f t="array" ref="AN49">IF(AL49=AL48,0,SUMPRODUCT((AC48:AI48&gt;=$N$8)*(AC48:AI48 &lt;= $N$9)*(TEXT(AC48:AI48,"yyyy-mm")=AL49)*(AC49:AI49 = "▲")))</f>
        <v>0</v>
      </c>
      <c r="AO49" s="69" cm="1">
        <f t="array" ref="AO49">IF(AL49=AL48,0,SUMPRODUCT((AC48:AI48&gt;=$N$8)*(AC48:AI48 &lt;= $N$9)*(TEXT(AC48:AI48,"yyyy-mm")=AL49)*(AC49:AI49 = "★")))</f>
        <v>0</v>
      </c>
      <c r="AP49" s="65"/>
      <c r="AQ49" s="7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3"/>
    </row>
    <row r="50" spans="1:55" s="8" customFormat="1" ht="19.5" customHeight="1" x14ac:dyDescent="0.45">
      <c r="A50" s="4"/>
      <c r="B50" s="4"/>
      <c r="C50" s="4"/>
      <c r="D50" s="4"/>
      <c r="E50" s="4"/>
      <c r="F50" s="4"/>
      <c r="G50" s="4"/>
      <c r="H50" s="4"/>
      <c r="I50" s="4"/>
      <c r="J50" s="86"/>
      <c r="K50" s="87"/>
      <c r="L50" s="28"/>
      <c r="M50" s="28"/>
      <c r="N50" s="28"/>
      <c r="O50" s="28"/>
      <c r="P50" s="28"/>
      <c r="Q50" s="28"/>
      <c r="R50" s="28"/>
      <c r="S50" s="28"/>
      <c r="T50" s="86"/>
      <c r="U50" s="148">
        <f>IFERROR(AVERAGEIF(U18:U49,"&gt;-1"),0)</f>
        <v>0</v>
      </c>
      <c r="V50" s="86"/>
      <c r="W50" s="81"/>
      <c r="X50" s="81"/>
      <c r="Y50" s="81"/>
      <c r="Z50" s="86"/>
      <c r="AA50" s="88"/>
      <c r="AB50" s="28"/>
      <c r="AC50" s="28"/>
      <c r="AD50" s="28"/>
      <c r="AE50" s="28"/>
      <c r="AF50" s="28"/>
      <c r="AG50" s="28"/>
      <c r="AH50" s="28"/>
      <c r="AI50" s="28"/>
      <c r="AJ50" s="65"/>
      <c r="AK50" s="71">
        <f>IFERROR(AVERAGEIF(AK18:AK49,"&gt;-1"),0)</f>
        <v>0</v>
      </c>
      <c r="AL50" s="65"/>
      <c r="AM50" s="64"/>
      <c r="AN50" s="64"/>
      <c r="AO50" s="64"/>
      <c r="AP50" s="65"/>
      <c r="AQ50" s="7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3"/>
    </row>
    <row r="51" spans="1:55" s="8" customFormat="1" ht="23.25" customHeight="1" x14ac:dyDescent="0.45">
      <c r="A51" s="4"/>
      <c r="B51" s="4"/>
      <c r="C51" s="4"/>
      <c r="D51" s="4"/>
      <c r="E51" s="4"/>
      <c r="F51" s="4"/>
      <c r="G51" s="4"/>
      <c r="H51" s="4"/>
      <c r="I51" s="4"/>
      <c r="J51" s="75" t="s">
        <v>63</v>
      </c>
      <c r="K51" s="76"/>
      <c r="L51" s="76"/>
      <c r="M51" s="77"/>
      <c r="N51" s="78"/>
      <c r="O51" s="79"/>
      <c r="P51" s="79"/>
      <c r="Q51" s="79"/>
      <c r="R51" s="79"/>
      <c r="S51" s="79"/>
      <c r="T51" s="80"/>
      <c r="U51" s="80"/>
      <c r="V51" s="80"/>
      <c r="W51" s="81"/>
      <c r="X51" s="81"/>
      <c r="Y51" s="81"/>
      <c r="Z51" s="80"/>
      <c r="AA51" s="82"/>
      <c r="AB51" s="79"/>
      <c r="AC51" s="79"/>
      <c r="AD51" s="79"/>
      <c r="AE51" s="79"/>
      <c r="AF51" s="28"/>
      <c r="AG51" s="28"/>
      <c r="AH51" s="28"/>
      <c r="AI51" s="28"/>
      <c r="AJ51" s="65"/>
      <c r="AK51" s="71"/>
      <c r="AL51" s="65"/>
      <c r="AM51" s="64"/>
      <c r="AN51" s="64"/>
      <c r="AO51" s="64"/>
      <c r="AP51" s="65"/>
      <c r="AQ51" s="7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3"/>
    </row>
    <row r="52" spans="1:55" s="8" customFormat="1" ht="27" customHeight="1" x14ac:dyDescent="0.45">
      <c r="J52" s="83"/>
      <c r="K52" s="84"/>
      <c r="L52" s="84"/>
      <c r="M52" s="60" t="s">
        <v>95</v>
      </c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28"/>
      <c r="AI52" s="28"/>
      <c r="AJ52" s="65"/>
      <c r="AK52" s="65"/>
      <c r="AL52" s="65"/>
      <c r="AM52" s="64"/>
      <c r="AN52" s="64"/>
      <c r="AO52" s="64"/>
      <c r="AP52" s="65"/>
      <c r="AQ52" s="7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3"/>
    </row>
    <row r="53" spans="1:55" ht="19.5" customHeight="1" x14ac:dyDescent="0.45">
      <c r="J53" s="86"/>
      <c r="K53" s="87"/>
      <c r="L53" s="28"/>
      <c r="M53" s="28"/>
      <c r="N53" s="28"/>
      <c r="O53" s="28"/>
      <c r="P53" s="28"/>
      <c r="Q53" s="28"/>
      <c r="R53" s="28"/>
      <c r="S53" s="28"/>
      <c r="T53" s="86"/>
      <c r="U53" s="86"/>
      <c r="V53" s="86"/>
      <c r="W53" s="81"/>
      <c r="X53" s="81"/>
      <c r="Y53" s="81"/>
      <c r="Z53" s="86"/>
      <c r="AA53" s="88"/>
      <c r="AB53" s="28"/>
      <c r="AC53" s="28"/>
      <c r="AD53" s="28"/>
      <c r="AE53" s="28"/>
      <c r="AF53" s="28"/>
      <c r="AG53" s="28"/>
      <c r="AH53" s="28"/>
      <c r="AI53" s="28"/>
      <c r="AJ53" s="65"/>
      <c r="AK53" s="65"/>
      <c r="AL53" s="65"/>
      <c r="AM53" s="64"/>
      <c r="AN53" s="64"/>
      <c r="AO53" s="64"/>
      <c r="AP53" s="65"/>
    </row>
    <row r="54" spans="1:55" s="8" customFormat="1" ht="19.5" customHeight="1" x14ac:dyDescent="0.45">
      <c r="J54" s="86"/>
      <c r="K54" s="87"/>
      <c r="L54" s="28"/>
      <c r="M54" s="28"/>
      <c r="N54" s="28"/>
      <c r="O54" s="28"/>
      <c r="P54" s="28"/>
      <c r="Q54" s="28"/>
      <c r="R54" s="28"/>
      <c r="S54" s="28"/>
      <c r="T54" s="86"/>
      <c r="U54" s="86"/>
      <c r="V54" s="86"/>
      <c r="W54" s="81"/>
      <c r="X54" s="81"/>
      <c r="Y54" s="81"/>
      <c r="Z54" s="86"/>
      <c r="AA54" s="88"/>
      <c r="AB54" s="28"/>
      <c r="AC54" s="28"/>
      <c r="AD54" s="28"/>
      <c r="AE54" s="28"/>
      <c r="AF54" s="28"/>
      <c r="AG54" s="28"/>
      <c r="AH54" s="28"/>
      <c r="AI54" s="28"/>
      <c r="AJ54" s="65"/>
      <c r="AK54" s="65"/>
      <c r="AL54" s="65"/>
      <c r="AM54" s="64"/>
      <c r="AN54" s="64"/>
      <c r="AO54" s="64"/>
      <c r="AP54" s="68"/>
      <c r="AQ54" s="19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3"/>
    </row>
    <row r="55" spans="1:55" s="8" customFormat="1" ht="19.5" customHeight="1" thickBot="1" x14ac:dyDescent="0.5">
      <c r="J55" s="86"/>
      <c r="K55" s="87"/>
      <c r="L55" s="28"/>
      <c r="M55" s="28"/>
      <c r="N55" s="28"/>
      <c r="O55" s="28"/>
      <c r="P55" s="28"/>
      <c r="Q55" s="28"/>
      <c r="R55" s="28"/>
      <c r="S55" s="28"/>
      <c r="T55" s="86"/>
      <c r="U55" s="86"/>
      <c r="V55" s="86"/>
      <c r="W55" s="81"/>
      <c r="X55" s="81"/>
      <c r="Y55" s="81"/>
      <c r="Z55" s="86"/>
      <c r="AA55" s="88"/>
      <c r="AB55" s="28"/>
      <c r="AC55" s="28"/>
      <c r="AD55" s="28"/>
      <c r="AE55" s="28"/>
      <c r="AF55" s="28"/>
      <c r="AG55" s="28"/>
      <c r="AH55" s="28"/>
      <c r="AI55" s="28"/>
      <c r="AJ55" s="65"/>
      <c r="AK55" s="65"/>
      <c r="AL55" s="65"/>
      <c r="AM55" s="64"/>
      <c r="AN55" s="64"/>
      <c r="AO55" s="64"/>
      <c r="AP55" s="68"/>
      <c r="AQ55" s="19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3"/>
    </row>
    <row r="56" spans="1:55" s="8" customFormat="1" ht="19.5" customHeight="1" x14ac:dyDescent="0.45">
      <c r="J56" s="86"/>
      <c r="K56" s="86"/>
      <c r="L56" s="132" t="s">
        <v>47</v>
      </c>
      <c r="M56" s="133" t="str">
        <f>"実施状況（"&amp;YEAR(M58)&amp;"年～）"</f>
        <v>実施状況（2026年～）</v>
      </c>
      <c r="N56" s="133"/>
      <c r="O56" s="133"/>
      <c r="P56" s="133"/>
      <c r="Q56" s="133"/>
      <c r="R56" s="133"/>
      <c r="S56" s="134"/>
      <c r="T56" s="86"/>
      <c r="U56" s="86"/>
      <c r="V56" s="86"/>
      <c r="W56" s="81"/>
      <c r="X56" s="81"/>
      <c r="Y56" s="81"/>
      <c r="Z56" s="86"/>
      <c r="AA56" s="28"/>
      <c r="AB56" s="132" t="s">
        <v>47</v>
      </c>
      <c r="AC56" s="133" t="str">
        <f>"実施状況（"&amp;YEAR(AC58)&amp;"年～）"</f>
        <v>実施状況（2026年～）</v>
      </c>
      <c r="AD56" s="133"/>
      <c r="AE56" s="133"/>
      <c r="AF56" s="133"/>
      <c r="AG56" s="133"/>
      <c r="AH56" s="133"/>
      <c r="AI56" s="134"/>
      <c r="AJ56" s="65"/>
      <c r="AK56" s="65"/>
      <c r="AL56" s="65"/>
      <c r="AM56" s="64"/>
      <c r="AN56" s="64"/>
      <c r="AO56" s="64"/>
      <c r="AP56" s="68"/>
      <c r="AQ56" s="19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3"/>
    </row>
    <row r="57" spans="1:55" s="8" customFormat="1" ht="19.5" customHeight="1" thickBot="1" x14ac:dyDescent="0.5">
      <c r="J57" s="86"/>
      <c r="K57" s="135" t="s">
        <v>48</v>
      </c>
      <c r="L57" s="136"/>
      <c r="M57" s="137" t="s">
        <v>49</v>
      </c>
      <c r="N57" s="137" t="s">
        <v>50</v>
      </c>
      <c r="O57" s="137" t="s">
        <v>51</v>
      </c>
      <c r="P57" s="137" t="s">
        <v>52</v>
      </c>
      <c r="Q57" s="137" t="s">
        <v>53</v>
      </c>
      <c r="R57" s="138" t="s">
        <v>54</v>
      </c>
      <c r="S57" s="139" t="s">
        <v>55</v>
      </c>
      <c r="T57" s="135" t="s">
        <v>47</v>
      </c>
      <c r="U57" s="86" t="s">
        <v>56</v>
      </c>
      <c r="V57" s="86" t="s">
        <v>57</v>
      </c>
      <c r="W57" s="140" t="s">
        <v>38</v>
      </c>
      <c r="X57" s="140" t="s">
        <v>39</v>
      </c>
      <c r="Y57" s="140" t="s">
        <v>40</v>
      </c>
      <c r="Z57" s="86"/>
      <c r="AA57" s="135" t="s">
        <v>48</v>
      </c>
      <c r="AB57" s="136"/>
      <c r="AC57" s="137" t="s">
        <v>49</v>
      </c>
      <c r="AD57" s="137" t="s">
        <v>50</v>
      </c>
      <c r="AE57" s="137" t="s">
        <v>51</v>
      </c>
      <c r="AF57" s="137" t="s">
        <v>52</v>
      </c>
      <c r="AG57" s="137" t="s">
        <v>53</v>
      </c>
      <c r="AH57" s="138" t="s">
        <v>54</v>
      </c>
      <c r="AI57" s="139" t="s">
        <v>55</v>
      </c>
      <c r="AJ57" s="68" t="s">
        <v>47</v>
      </c>
      <c r="AK57" s="65" t="s">
        <v>56</v>
      </c>
      <c r="AL57" s="65" t="s">
        <v>57</v>
      </c>
      <c r="AM57" s="69" t="s">
        <v>38</v>
      </c>
      <c r="AN57" s="69" t="s">
        <v>39</v>
      </c>
      <c r="AO57" s="69" t="s">
        <v>40</v>
      </c>
      <c r="AP57" s="68"/>
      <c r="AQ57" s="19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3"/>
    </row>
    <row r="58" spans="1:55" s="8" customFormat="1" ht="19.5" customHeight="1" x14ac:dyDescent="0.45">
      <c r="J58" s="86"/>
      <c r="K58" s="135"/>
      <c r="L58" s="132">
        <v>33</v>
      </c>
      <c r="M58" s="141">
        <f>AI48+1</f>
        <v>46181</v>
      </c>
      <c r="N58" s="141">
        <f t="shared" ref="N58:S58" si="158">M58+1</f>
        <v>46182</v>
      </c>
      <c r="O58" s="141">
        <f t="shared" si="158"/>
        <v>46183</v>
      </c>
      <c r="P58" s="141">
        <f t="shared" si="158"/>
        <v>46184</v>
      </c>
      <c r="Q58" s="141">
        <f t="shared" si="158"/>
        <v>46185</v>
      </c>
      <c r="R58" s="142">
        <f t="shared" si="158"/>
        <v>46186</v>
      </c>
      <c r="S58" s="143">
        <f t="shared" si="158"/>
        <v>46187</v>
      </c>
      <c r="T58" s="135">
        <f t="shared" ref="T58" si="159">COUNTIF(M59:S59,"★")</f>
        <v>0</v>
      </c>
      <c r="U58" s="135"/>
      <c r="V58" s="135" t="str">
        <f>TEXT(M58,"YYYY-MM")</f>
        <v>2026-06</v>
      </c>
      <c r="W58" s="140" cm="1">
        <f t="array" ref="W58">SUMPRODUCT((M58:S58&gt;=$N$8)*(M58:S58 &lt;= $N$9)*(TEXT(M58:S58,"yyyy-mm")=V58)*(M59:S59 = "●"))</f>
        <v>0</v>
      </c>
      <c r="X58" s="140" cm="1">
        <f t="array" ref="X58">SUMPRODUCT((R58:S58&gt;=$N$8)*(R58:S58 &lt;= $N$9)*(TEXT(R58:S58,"yyyy-mm")=V58)*(R59:S59 = "▲"))</f>
        <v>0</v>
      </c>
      <c r="Y58" s="140" cm="1">
        <f t="array" ref="Y58">SUMPRODUCT((M58:S58&gt;=$N$8)*(M58:S58 &lt;= $N$9)*(TEXT(M58:S58,"yyyy-mm")=V58)*(M59:S59 = "★"))</f>
        <v>0</v>
      </c>
      <c r="Z58" s="135"/>
      <c r="AA58" s="135"/>
      <c r="AB58" s="132">
        <v>54</v>
      </c>
      <c r="AC58" s="141">
        <f>S98+1</f>
        <v>46328</v>
      </c>
      <c r="AD58" s="141">
        <f t="shared" ref="AD58:AI58" si="160">AC58+1</f>
        <v>46329</v>
      </c>
      <c r="AE58" s="141">
        <f t="shared" si="160"/>
        <v>46330</v>
      </c>
      <c r="AF58" s="141">
        <f t="shared" si="160"/>
        <v>46331</v>
      </c>
      <c r="AG58" s="141">
        <f t="shared" si="160"/>
        <v>46332</v>
      </c>
      <c r="AH58" s="142">
        <f t="shared" si="160"/>
        <v>46333</v>
      </c>
      <c r="AI58" s="143">
        <f t="shared" si="160"/>
        <v>46334</v>
      </c>
      <c r="AJ58" s="68">
        <f t="shared" ref="AJ58" si="161">COUNTIF(AC59:AI59,"★")</f>
        <v>0</v>
      </c>
      <c r="AK58" s="68"/>
      <c r="AL58" s="68" t="str">
        <f>TEXT(AC58,"YYYY-MM")</f>
        <v>2026-11</v>
      </c>
      <c r="AM58" s="69" cm="1">
        <f t="array" ref="AM58">SUMPRODUCT((AC58:AI58&gt;=$N$8)*(AC58:AI58 &lt;= $N$9)*(TEXT(AC58:AI58,"yyyy-mm")=AL58)*(AC59:AI59 = "●"))</f>
        <v>0</v>
      </c>
      <c r="AN58" s="69" cm="1">
        <f t="array" ref="AN58">SUMPRODUCT((AH58:AI58&gt;=$N$8)*(AH58:AI58 &lt;= $N$9)*(TEXT(AH58:AI58,"yyyy-mm")=AL58)*(AH59:AI59 = "▲"))</f>
        <v>0</v>
      </c>
      <c r="AO58" s="69" cm="1">
        <f t="array" ref="AO58">SUMPRODUCT((AC58:AI58&gt;=$N$8)*(AC58:AI58 &lt;= $N$9)*(TEXT(AC58:AI58,"yyyy-mm")=AL58)*(AC59:AI59 = "★"))</f>
        <v>0</v>
      </c>
      <c r="AP58" s="68"/>
      <c r="AQ58" s="19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3"/>
    </row>
    <row r="59" spans="1:55" s="8" customFormat="1" ht="19.5" customHeight="1" thickBot="1" x14ac:dyDescent="0.5">
      <c r="J59" s="86"/>
      <c r="K59" s="135" t="str">
        <f>IF(U59&gt;=0.285,"OK","NG")</f>
        <v>NG</v>
      </c>
      <c r="L59" s="136"/>
      <c r="M59" s="144"/>
      <c r="N59" s="144"/>
      <c r="O59" s="144"/>
      <c r="P59" s="144"/>
      <c r="Q59" s="144"/>
      <c r="R59" s="145"/>
      <c r="S59" s="146"/>
      <c r="T59" s="135">
        <f t="shared" ref="T59" si="162">COUNTIF(M59:S59,"●")</f>
        <v>0</v>
      </c>
      <c r="U59" s="147">
        <f>IF(COUNTA(M59:S59)=0,-1,IF(OR(COUNTIF(M59:S59,"▲")&gt;6,AND(M58&lt;$N$9,$N$9&lt;S58)),0.285,IF(T58+T59=0,0,T59/(T59+T58))))</f>
        <v>-1</v>
      </c>
      <c r="V59" s="135" t="str">
        <f>TEXT(S58,"YYYY-MM")</f>
        <v>2026-06</v>
      </c>
      <c r="W59" s="140" cm="1">
        <f t="array" ref="W59">IF(V59=V58,0,SUMPRODUCT((M58:S58&gt;=$N$8)*(M58:S58 &lt;= $N$9)*(TEXT(M58:S58,"yyyy-mm")=V59)*(M59:S59 = "●")))</f>
        <v>0</v>
      </c>
      <c r="X59" s="140" cm="1">
        <f t="array" ref="X59">IF(V59=V58,0,SUMPRODUCT((M58:S58&gt;=$N$8)*(M58:S58 &lt;= $N$9)*(TEXT(M58:S58,"yyyy-mm")=V59)*(M59:S59 = "▲")))</f>
        <v>0</v>
      </c>
      <c r="Y59" s="140" cm="1">
        <f t="array" ref="Y59">IF(V59=V58,0,SUMPRODUCT((M58:S58&gt;=$N$8)*(M58:S58 &lt;= $N$9)*(TEXT(M58:S58,"yyyy-mm")=V59)*(M59:S59 = "★")))</f>
        <v>0</v>
      </c>
      <c r="Z59" s="135"/>
      <c r="AA59" s="135" t="str">
        <f>IF(AK59&gt;=0.285,"OK","NG")</f>
        <v>NG</v>
      </c>
      <c r="AB59" s="136"/>
      <c r="AC59" s="144"/>
      <c r="AD59" s="144"/>
      <c r="AE59" s="144"/>
      <c r="AF59" s="144"/>
      <c r="AG59" s="144"/>
      <c r="AH59" s="145"/>
      <c r="AI59" s="146"/>
      <c r="AJ59" s="68">
        <f t="shared" ref="AJ59" si="163">COUNTIF(AC59:AI59,"●")</f>
        <v>0</v>
      </c>
      <c r="AK59" s="70">
        <f>IF(COUNTA(AC59:AI59)=0,-1,IF(OR(COUNTIF(AC59:AI59,"▲")&gt;6,AND(AC58&lt;$N$9,$N$9&lt;AI58)),0.285,IF(AJ58+AJ59=0,0,AJ59/(AJ59+AJ58))))</f>
        <v>-1</v>
      </c>
      <c r="AL59" s="68" t="str">
        <f>TEXT(AI58,"YYYY-MM")</f>
        <v>2026-11</v>
      </c>
      <c r="AM59" s="69" cm="1">
        <f t="array" ref="AM59">IF(AL59=AL58,0,SUMPRODUCT((AC58:AI58&gt;=$N$8)*(AC58:AI58 &lt;= $N$9)*(TEXT(AC58:AI58,"yyyy-mm")=AL59)*(AC59:AI59 = "●")))</f>
        <v>0</v>
      </c>
      <c r="AN59" s="69" cm="1">
        <f t="array" ref="AN59">IF(AL59=AL58,0,SUMPRODUCT((AC58:AI58&gt;=$N$8)*(AC58:AI58 &lt;= $N$9)*(TEXT(AC58:AI58,"yyyy-mm")=AL59)*(AC59:AI59 = "▲")))</f>
        <v>0</v>
      </c>
      <c r="AO59" s="69" cm="1">
        <f t="array" ref="AO59">IF(AL59=AL58,0,SUMPRODUCT((AC58:AI58&gt;=$N$8)*(AC58:AI58 &lt;= $N$9)*(TEXT(AC58:AI58,"yyyy-mm")=AL59)*(AC59:AI59 = "★")))</f>
        <v>0</v>
      </c>
      <c r="AP59" s="68"/>
      <c r="AQ59" s="19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3"/>
    </row>
    <row r="60" spans="1:55" s="8" customFormat="1" ht="19.5" customHeight="1" x14ac:dyDescent="0.45">
      <c r="J60" s="86"/>
      <c r="K60" s="135"/>
      <c r="L60" s="132">
        <v>34</v>
      </c>
      <c r="M60" s="141">
        <f>S58+1</f>
        <v>46188</v>
      </c>
      <c r="N60" s="141">
        <f t="shared" ref="N60:S60" si="164">M60+1</f>
        <v>46189</v>
      </c>
      <c r="O60" s="141">
        <f t="shared" si="164"/>
        <v>46190</v>
      </c>
      <c r="P60" s="141">
        <f t="shared" si="164"/>
        <v>46191</v>
      </c>
      <c r="Q60" s="141">
        <f t="shared" si="164"/>
        <v>46192</v>
      </c>
      <c r="R60" s="142">
        <f t="shared" si="164"/>
        <v>46193</v>
      </c>
      <c r="S60" s="143">
        <f t="shared" si="164"/>
        <v>46194</v>
      </c>
      <c r="T60" s="135">
        <f t="shared" ref="T60" si="165">COUNTIF(M61:S61,"★")</f>
        <v>0</v>
      </c>
      <c r="U60" s="135"/>
      <c r="V60" s="135" t="str">
        <f>TEXT(M60,"YYYY-MM")</f>
        <v>2026-06</v>
      </c>
      <c r="W60" s="140" cm="1">
        <f t="array" ref="W60">SUMPRODUCT((M60:S60&gt;=$N$8)*(M60:S60 &lt;= $N$9)*(TEXT(M60:S60,"yyyy-mm")=V60)*(M61:S61 = "●"))</f>
        <v>0</v>
      </c>
      <c r="X60" s="140" cm="1">
        <f t="array" ref="X60">SUMPRODUCT((R60:S60&gt;=$N$8)*(R60:S60 &lt;= $N$9)*(TEXT(R60:S60,"yyyy-mm")=V60)*(R61:S61 = "▲"))</f>
        <v>0</v>
      </c>
      <c r="Y60" s="140" cm="1">
        <f t="array" ref="Y60">SUMPRODUCT((M60:S60&gt;=$N$8)*(M60:S60 &lt;= $N$9)*(TEXT(M60:S60,"yyyy-mm")=V60)*(M61:S61 = "★"))</f>
        <v>0</v>
      </c>
      <c r="Z60" s="135"/>
      <c r="AA60" s="135"/>
      <c r="AB60" s="132">
        <v>55</v>
      </c>
      <c r="AC60" s="141">
        <f>AI58+1</f>
        <v>46335</v>
      </c>
      <c r="AD60" s="141">
        <f t="shared" ref="AD60:AI60" si="166">AC60+1</f>
        <v>46336</v>
      </c>
      <c r="AE60" s="141">
        <f t="shared" si="166"/>
        <v>46337</v>
      </c>
      <c r="AF60" s="141">
        <f t="shared" si="166"/>
        <v>46338</v>
      </c>
      <c r="AG60" s="141">
        <f t="shared" si="166"/>
        <v>46339</v>
      </c>
      <c r="AH60" s="142">
        <f t="shared" si="166"/>
        <v>46340</v>
      </c>
      <c r="AI60" s="143">
        <f t="shared" si="166"/>
        <v>46341</v>
      </c>
      <c r="AJ60" s="68">
        <f t="shared" ref="AJ60" si="167">COUNTIF(AC61:AI61,"★")</f>
        <v>0</v>
      </c>
      <c r="AK60" s="68"/>
      <c r="AL60" s="68" t="str">
        <f>TEXT(AC60,"YYYY-MM")</f>
        <v>2026-11</v>
      </c>
      <c r="AM60" s="69" cm="1">
        <f t="array" ref="AM60">SUMPRODUCT((AC60:AI60&gt;=$N$8)*(AC60:AI60 &lt;= $N$9)*(TEXT(AC60:AI60,"yyyy-mm")=AL60)*(AC61:AI61 = "●"))</f>
        <v>0</v>
      </c>
      <c r="AN60" s="69" cm="1">
        <f t="array" ref="AN60">SUMPRODUCT((AH60:AI60&gt;=$N$8)*(AH60:AI60 &lt;= $N$9)*(TEXT(AH60:AI60,"yyyy-mm")=AL60)*(AH61:AI61 = "▲"))</f>
        <v>0</v>
      </c>
      <c r="AO60" s="69" cm="1">
        <f t="array" ref="AO60">SUMPRODUCT((AC60:AI60&gt;=$N$8)*(AC60:AI60 &lt;= $N$9)*(TEXT(AC60:AI60,"yyyy-mm")=AL60)*(AC61:AI61 = "★"))</f>
        <v>0</v>
      </c>
      <c r="AP60" s="68"/>
      <c r="AQ60" s="19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3"/>
    </row>
    <row r="61" spans="1:55" s="8" customFormat="1" ht="19.5" customHeight="1" thickBot="1" x14ac:dyDescent="0.5">
      <c r="J61" s="86"/>
      <c r="K61" s="135" t="str">
        <f t="shared" ref="K61" si="168">IF(U61&gt;=0.285,"OK","NG")</f>
        <v>NG</v>
      </c>
      <c r="L61" s="136"/>
      <c r="M61" s="144"/>
      <c r="N61" s="144"/>
      <c r="O61" s="144"/>
      <c r="P61" s="144"/>
      <c r="Q61" s="144"/>
      <c r="R61" s="145"/>
      <c r="S61" s="146"/>
      <c r="T61" s="135">
        <f t="shared" ref="T61" si="169">COUNTIF(M61:S61,"●")</f>
        <v>0</v>
      </c>
      <c r="U61" s="147">
        <f t="shared" ref="U61" si="170">IF(COUNTA(M61:S61)=0,-1,IF(OR(COUNTIF(M61:S61,"▲")&gt;6,AND(M60&lt;$N$9,$N$9&lt;S60)),0.285,IF(T60+T61=0,0,T61/(T61+T60))))</f>
        <v>-1</v>
      </c>
      <c r="V61" s="135" t="str">
        <f>TEXT(S60,"YYYY-MM")</f>
        <v>2026-06</v>
      </c>
      <c r="W61" s="140" cm="1">
        <f t="array" ref="W61">IF(V61=V60,0,SUMPRODUCT((M60:S60&gt;=$N$8)*(M60:S60 &lt;= $N$9)*(TEXT(M60:S60,"yyyy-mm")=V61)*(M61:S61 = "●")))</f>
        <v>0</v>
      </c>
      <c r="X61" s="140" cm="1">
        <f t="array" ref="X61">IF(V61=V60,0,SUMPRODUCT((M60:S60&gt;=$N$8)*(M60:S60 &lt;= $N$9)*(TEXT(M60:S60,"yyyy-mm")=V61)*(M61:S61 = "▲")))</f>
        <v>0</v>
      </c>
      <c r="Y61" s="140" cm="1">
        <f t="array" ref="Y61">IF(V61=V60,0,SUMPRODUCT((M60:S60&gt;=$N$8)*(M60:S60 &lt;= $N$9)*(TEXT(M60:S60,"yyyy-mm")=V61)*(M61:S61 = "★")))</f>
        <v>0</v>
      </c>
      <c r="Z61" s="135"/>
      <c r="AA61" s="135" t="str">
        <f t="shared" ref="AA61" si="171">IF(AK61&gt;=0.285,"OK","NG")</f>
        <v>NG</v>
      </c>
      <c r="AB61" s="136"/>
      <c r="AC61" s="144"/>
      <c r="AD61" s="144"/>
      <c r="AE61" s="144"/>
      <c r="AF61" s="144"/>
      <c r="AG61" s="144"/>
      <c r="AH61" s="145"/>
      <c r="AI61" s="146"/>
      <c r="AJ61" s="68">
        <f t="shared" ref="AJ61" si="172">COUNTIF(AC61:AI61,"●")</f>
        <v>0</v>
      </c>
      <c r="AK61" s="70">
        <f t="shared" ref="AK61" si="173">IF(COUNTA(AC61:AI61)=0,-1,IF(OR(COUNTIF(AC61:AI61,"▲")&gt;6,AND(AC60&lt;$N$9,$N$9&lt;AI60)),0.285,IF(AJ60+AJ61=0,0,AJ61/(AJ61+AJ60))))</f>
        <v>-1</v>
      </c>
      <c r="AL61" s="68" t="str">
        <f>TEXT(AI60,"YYYY-MM")</f>
        <v>2026-11</v>
      </c>
      <c r="AM61" s="69" cm="1">
        <f t="array" ref="AM61">IF(AL61=AL60,0,SUMPRODUCT((AC60:AI60&gt;=$N$8)*(AC60:AI60 &lt;= $N$9)*(TEXT(AC60:AI60,"yyyy-mm")=AL61)*(AC61:AI61 = "●")))</f>
        <v>0</v>
      </c>
      <c r="AN61" s="69" cm="1">
        <f t="array" ref="AN61">IF(AL61=AL60,0,SUMPRODUCT((AC60:AI60&gt;=$N$8)*(AC60:AI60 &lt;= $N$9)*(TEXT(AC60:AI60,"yyyy-mm")=AL61)*(AC61:AI61 = "▲")))</f>
        <v>0</v>
      </c>
      <c r="AO61" s="69" cm="1">
        <f t="array" ref="AO61">IF(AL61=AL60,0,SUMPRODUCT((AC60:AI60&gt;=$N$8)*(AC60:AI60 &lt;= $N$9)*(TEXT(AC60:AI60,"yyyy-mm")=AL61)*(AC61:AI61 = "★")))</f>
        <v>0</v>
      </c>
      <c r="AP61" s="68"/>
      <c r="AQ61" s="19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3"/>
    </row>
    <row r="62" spans="1:55" s="8" customFormat="1" ht="19.5" customHeight="1" x14ac:dyDescent="0.45">
      <c r="J62" s="86"/>
      <c r="K62" s="135"/>
      <c r="L62" s="132">
        <v>35</v>
      </c>
      <c r="M62" s="141">
        <f>S60+1</f>
        <v>46195</v>
      </c>
      <c r="N62" s="141">
        <f t="shared" ref="N62:S62" si="174">M62+1</f>
        <v>46196</v>
      </c>
      <c r="O62" s="141">
        <f t="shared" si="174"/>
        <v>46197</v>
      </c>
      <c r="P62" s="141">
        <f t="shared" si="174"/>
        <v>46198</v>
      </c>
      <c r="Q62" s="141">
        <f t="shared" si="174"/>
        <v>46199</v>
      </c>
      <c r="R62" s="142">
        <f t="shared" si="174"/>
        <v>46200</v>
      </c>
      <c r="S62" s="143">
        <f t="shared" si="174"/>
        <v>46201</v>
      </c>
      <c r="T62" s="135">
        <f t="shared" ref="T62" si="175">COUNTIF(M63:S63,"★")</f>
        <v>0</v>
      </c>
      <c r="U62" s="135"/>
      <c r="V62" s="135" t="str">
        <f>TEXT(M62,"YYYY-MM")</f>
        <v>2026-06</v>
      </c>
      <c r="W62" s="140" cm="1">
        <f t="array" ref="W62">SUMPRODUCT((M62:S62&gt;=$N$8)*(M62:S62 &lt;= $N$9)*(TEXT(M62:S62,"yyyy-mm")=V62)*(M63:S63 = "●"))</f>
        <v>0</v>
      </c>
      <c r="X62" s="140" cm="1">
        <f t="array" ref="X62">SUMPRODUCT((R62:S62&gt;=$N$8)*(R62:S62 &lt;= $N$9)*(TEXT(R62:S62,"yyyy-mm")=V62)*(R63:S63 = "▲"))</f>
        <v>0</v>
      </c>
      <c r="Y62" s="140" cm="1">
        <f t="array" ref="Y62">SUMPRODUCT((M62:S62&gt;=$N$8)*(M62:S62 &lt;= $N$9)*(TEXT(M62:S62,"yyyy-mm")=V62)*(M63:S63 = "★"))</f>
        <v>0</v>
      </c>
      <c r="Z62" s="135"/>
      <c r="AA62" s="135"/>
      <c r="AB62" s="132">
        <v>56</v>
      </c>
      <c r="AC62" s="141">
        <f>AI60+1</f>
        <v>46342</v>
      </c>
      <c r="AD62" s="141">
        <f t="shared" ref="AD62:AI62" si="176">AC62+1</f>
        <v>46343</v>
      </c>
      <c r="AE62" s="141">
        <f t="shared" si="176"/>
        <v>46344</v>
      </c>
      <c r="AF62" s="141">
        <f t="shared" si="176"/>
        <v>46345</v>
      </c>
      <c r="AG62" s="141">
        <f t="shared" si="176"/>
        <v>46346</v>
      </c>
      <c r="AH62" s="142">
        <f t="shared" si="176"/>
        <v>46347</v>
      </c>
      <c r="AI62" s="143">
        <f t="shared" si="176"/>
        <v>46348</v>
      </c>
      <c r="AJ62" s="68">
        <f t="shared" ref="AJ62" si="177">COUNTIF(AC63:AI63,"★")</f>
        <v>0</v>
      </c>
      <c r="AK62" s="68"/>
      <c r="AL62" s="68" t="str">
        <f>TEXT(AC62,"YYYY-MM")</f>
        <v>2026-11</v>
      </c>
      <c r="AM62" s="69" cm="1">
        <f t="array" ref="AM62">SUMPRODUCT((AC62:AI62&gt;=$N$8)*(AC62:AI62 &lt;= $N$9)*(TEXT(AC62:AI62,"yyyy-mm")=AL62)*(AC63:AI63 = "●"))</f>
        <v>0</v>
      </c>
      <c r="AN62" s="69" cm="1">
        <f t="array" ref="AN62">SUMPRODUCT((AH62:AI62&gt;=$N$8)*(AH62:AI62 &lt;= $N$9)*(TEXT(AH62:AI62,"yyyy-mm")=AL62)*(AH63:AI63 = "▲"))</f>
        <v>0</v>
      </c>
      <c r="AO62" s="69" cm="1">
        <f t="array" ref="AO62">SUMPRODUCT((AC62:AI62&gt;=$N$8)*(AC62:AI62 &lt;= $N$9)*(TEXT(AC62:AI62,"yyyy-mm")=AL62)*(AC63:AI63 = "★"))</f>
        <v>0</v>
      </c>
      <c r="AP62" s="68"/>
      <c r="AQ62" s="19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3"/>
    </row>
    <row r="63" spans="1:55" s="8" customFormat="1" ht="19.5" customHeight="1" thickBot="1" x14ac:dyDescent="0.5">
      <c r="J63" s="86"/>
      <c r="K63" s="135" t="str">
        <f t="shared" ref="K63" si="178">IF(U63&gt;=0.285,"OK","NG")</f>
        <v>NG</v>
      </c>
      <c r="L63" s="136"/>
      <c r="M63" s="144"/>
      <c r="N63" s="144"/>
      <c r="O63" s="144"/>
      <c r="P63" s="144"/>
      <c r="Q63" s="144"/>
      <c r="R63" s="145"/>
      <c r="S63" s="146"/>
      <c r="T63" s="135">
        <f t="shared" ref="T63" si="179">COUNTIF(M63:S63,"●")</f>
        <v>0</v>
      </c>
      <c r="U63" s="147">
        <f t="shared" ref="U63" si="180">IF(COUNTA(M63:S63)=0,-1,IF(OR(COUNTIF(M63:S63,"▲")&gt;6,AND(M62&lt;$N$9,$N$9&lt;S62)),0.285,IF(T62+T63=0,0,T63/(T63+T62))))</f>
        <v>-1</v>
      </c>
      <c r="V63" s="135" t="str">
        <f>TEXT(S62,"YYYY-MM")</f>
        <v>2026-06</v>
      </c>
      <c r="W63" s="140" cm="1">
        <f t="array" ref="W63">IF(V63=V62,0,SUMPRODUCT((M62:S62&gt;=$N$8)*(M62:S62 &lt;= $N$9)*(TEXT(M62:S62,"yyyy-mm")=V63)*(M63:S63 = "●")))</f>
        <v>0</v>
      </c>
      <c r="X63" s="140" cm="1">
        <f t="array" ref="X63">IF(V63=V62,0,SUMPRODUCT((M62:S62&gt;=$N$8)*(M62:S62 &lt;= $N$9)*(TEXT(M62:S62,"yyyy-mm")=V63)*(M63:S63 = "▲")))</f>
        <v>0</v>
      </c>
      <c r="Y63" s="140" cm="1">
        <f t="array" ref="Y63">IF(V63=V62,0,SUMPRODUCT((M62:S62&gt;=$N$8)*(M62:S62 &lt;= $N$9)*(TEXT(M62:S62,"yyyy-mm")=V63)*(M63:S63 = "★")))</f>
        <v>0</v>
      </c>
      <c r="Z63" s="135"/>
      <c r="AA63" s="135" t="str">
        <f t="shared" ref="AA63" si="181">IF(AK63&gt;=0.285,"OK","NG")</f>
        <v>NG</v>
      </c>
      <c r="AB63" s="136"/>
      <c r="AC63" s="144"/>
      <c r="AD63" s="144"/>
      <c r="AE63" s="144"/>
      <c r="AF63" s="144"/>
      <c r="AG63" s="144"/>
      <c r="AH63" s="145"/>
      <c r="AI63" s="146"/>
      <c r="AJ63" s="68">
        <f t="shared" ref="AJ63" si="182">COUNTIF(AC63:AI63,"●")</f>
        <v>0</v>
      </c>
      <c r="AK63" s="70">
        <f t="shared" ref="AK63" si="183">IF(COUNTA(AC63:AI63)=0,-1,IF(OR(COUNTIF(AC63:AI63,"▲")&gt;6,AND(AC62&lt;$N$9,$N$9&lt;AI62)),0.285,IF(AJ62+AJ63=0,0,AJ63/(AJ63+AJ62))))</f>
        <v>-1</v>
      </c>
      <c r="AL63" s="68" t="str">
        <f>TEXT(AI62,"YYYY-MM")</f>
        <v>2026-11</v>
      </c>
      <c r="AM63" s="69" cm="1">
        <f t="array" ref="AM63">IF(AL63=AL62,0,SUMPRODUCT((AC62:AI62&gt;=$N$8)*(AC62:AI62 &lt;= $N$9)*(TEXT(AC62:AI62,"yyyy-mm")=AL63)*(AC63:AI63 = "●")))</f>
        <v>0</v>
      </c>
      <c r="AN63" s="69" cm="1">
        <f t="array" ref="AN63">IF(AL63=AL62,0,SUMPRODUCT((AC62:AI62&gt;=$N$8)*(AC62:AI62 &lt;= $N$9)*(TEXT(AC62:AI62,"yyyy-mm")=AL63)*(AC63:AI63 = "▲")))</f>
        <v>0</v>
      </c>
      <c r="AO63" s="69" cm="1">
        <f t="array" ref="AO63">IF(AL63=AL62,0,SUMPRODUCT((AC62:AI62&gt;=$N$8)*(AC62:AI62 &lt;= $N$9)*(TEXT(AC62:AI62,"yyyy-mm")=AL63)*(AC63:AI63 = "★")))</f>
        <v>0</v>
      </c>
      <c r="AP63" s="68"/>
      <c r="AQ63" s="19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3"/>
    </row>
    <row r="64" spans="1:55" s="8" customFormat="1" ht="19.5" customHeight="1" x14ac:dyDescent="0.45">
      <c r="J64" s="86"/>
      <c r="K64" s="135"/>
      <c r="L64" s="132">
        <v>36</v>
      </c>
      <c r="M64" s="141">
        <f>S62+1</f>
        <v>46202</v>
      </c>
      <c r="N64" s="141">
        <f t="shared" ref="N64:S64" si="184">M64+1</f>
        <v>46203</v>
      </c>
      <c r="O64" s="141">
        <f t="shared" si="184"/>
        <v>46204</v>
      </c>
      <c r="P64" s="141">
        <f t="shared" si="184"/>
        <v>46205</v>
      </c>
      <c r="Q64" s="141">
        <f t="shared" si="184"/>
        <v>46206</v>
      </c>
      <c r="R64" s="142">
        <f t="shared" si="184"/>
        <v>46207</v>
      </c>
      <c r="S64" s="143">
        <f t="shared" si="184"/>
        <v>46208</v>
      </c>
      <c r="T64" s="135">
        <f t="shared" ref="T64" si="185">COUNTIF(M65:S65,"★")</f>
        <v>0</v>
      </c>
      <c r="U64" s="135"/>
      <c r="V64" s="135" t="str">
        <f>TEXT(M64,"YYYY-MM")</f>
        <v>2026-06</v>
      </c>
      <c r="W64" s="140" cm="1">
        <f t="array" ref="W64">SUMPRODUCT((M64:S64&gt;=$N$8)*(M64:S64 &lt;= $N$9)*(TEXT(M64:S64,"yyyy-mm")=V64)*(M65:S65 = "●"))</f>
        <v>0</v>
      </c>
      <c r="X64" s="140" cm="1">
        <f t="array" ref="X64">SUMPRODUCT((R64:S64&gt;=$N$8)*(R64:S64 &lt;= $N$9)*(TEXT(R64:S64,"yyyy-mm")=V64)*(R65:S65 = "▲"))</f>
        <v>0</v>
      </c>
      <c r="Y64" s="140" cm="1">
        <f t="array" ref="Y64">SUMPRODUCT((M64:S64&gt;=$N$8)*(M64:S64 &lt;= $N$9)*(TEXT(M64:S64,"yyyy-mm")=V64)*(M65:S65 = "★"))</f>
        <v>0</v>
      </c>
      <c r="Z64" s="135"/>
      <c r="AA64" s="135"/>
      <c r="AB64" s="132">
        <v>57</v>
      </c>
      <c r="AC64" s="141">
        <f>AI62+1</f>
        <v>46349</v>
      </c>
      <c r="AD64" s="141">
        <f t="shared" ref="AD64:AI64" si="186">AC64+1</f>
        <v>46350</v>
      </c>
      <c r="AE64" s="141">
        <f t="shared" si="186"/>
        <v>46351</v>
      </c>
      <c r="AF64" s="141">
        <f t="shared" si="186"/>
        <v>46352</v>
      </c>
      <c r="AG64" s="141">
        <f t="shared" si="186"/>
        <v>46353</v>
      </c>
      <c r="AH64" s="142">
        <f t="shared" si="186"/>
        <v>46354</v>
      </c>
      <c r="AI64" s="143">
        <f t="shared" si="186"/>
        <v>46355</v>
      </c>
      <c r="AJ64" s="68">
        <f t="shared" ref="AJ64" si="187">COUNTIF(AC65:AI65,"★")</f>
        <v>0</v>
      </c>
      <c r="AK64" s="68"/>
      <c r="AL64" s="68" t="str">
        <f>TEXT(AC64,"YYYY-MM")</f>
        <v>2026-11</v>
      </c>
      <c r="AM64" s="69" cm="1">
        <f t="array" ref="AM64">SUMPRODUCT((AC64:AI64&gt;=$N$8)*(AC64:AI64 &lt;= $N$9)*(TEXT(AC64:AI64,"yyyy-mm")=AL64)*(AC65:AI65 = "●"))</f>
        <v>0</v>
      </c>
      <c r="AN64" s="69" cm="1">
        <f t="array" ref="AN64">SUMPRODUCT((AH64:AI64&gt;=$N$8)*(AH64:AI64 &lt;= $N$9)*(TEXT(AH64:AI64,"yyyy-mm")=AL64)*(AH65:AI65 = "▲"))</f>
        <v>0</v>
      </c>
      <c r="AO64" s="69" cm="1">
        <f t="array" ref="AO64">SUMPRODUCT((AC64:AI64&gt;=$N$8)*(AC64:AI64 &lt;= $N$9)*(TEXT(AC64:AI64,"yyyy-mm")=AL64)*(AC65:AI65 = "★"))</f>
        <v>0</v>
      </c>
      <c r="AP64" s="68"/>
      <c r="AQ64" s="19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3"/>
    </row>
    <row r="65" spans="10:55" s="8" customFormat="1" ht="19.5" customHeight="1" thickBot="1" x14ac:dyDescent="0.5">
      <c r="J65" s="86"/>
      <c r="K65" s="135" t="str">
        <f t="shared" ref="K65" si="188">IF(U65&gt;=0.285,"OK","NG")</f>
        <v>NG</v>
      </c>
      <c r="L65" s="136"/>
      <c r="M65" s="144"/>
      <c r="N65" s="144"/>
      <c r="O65" s="144"/>
      <c r="P65" s="144"/>
      <c r="Q65" s="144"/>
      <c r="R65" s="145"/>
      <c r="S65" s="146"/>
      <c r="T65" s="135">
        <f t="shared" ref="T65" si="189">COUNTIF(M65:S65,"●")</f>
        <v>0</v>
      </c>
      <c r="U65" s="147">
        <f t="shared" ref="U65" si="190">IF(COUNTA(M65:S65)=0,-1,IF(OR(COUNTIF(M65:S65,"▲")&gt;6,AND(M64&lt;$N$9,$N$9&lt;S64)),0.285,IF(T64+T65=0,0,T65/(T65+T64))))</f>
        <v>-1</v>
      </c>
      <c r="V65" s="135" t="str">
        <f>TEXT(S64,"YYYY-MM")</f>
        <v>2026-07</v>
      </c>
      <c r="W65" s="140" cm="1">
        <f t="array" ref="W65">IF(V65=V64,0,SUMPRODUCT((M64:S64&gt;=$N$8)*(M64:S64 &lt;= $N$9)*(TEXT(M64:S64,"yyyy-mm")=V65)*(M65:S65 = "●")))</f>
        <v>0</v>
      </c>
      <c r="X65" s="140" cm="1">
        <f t="array" ref="X65">IF(V65=V64,0,SUMPRODUCT((M64:S64&gt;=$N$8)*(M64:S64 &lt;= $N$9)*(TEXT(M64:S64,"yyyy-mm")=V65)*(M65:S65 = "▲")))</f>
        <v>0</v>
      </c>
      <c r="Y65" s="140" cm="1">
        <f t="array" ref="Y65">IF(V65=V64,0,SUMPRODUCT((M64:S64&gt;=$N$8)*(M64:S64 &lt;= $N$9)*(TEXT(M64:S64,"yyyy-mm")=V65)*(M65:S65 = "★")))</f>
        <v>0</v>
      </c>
      <c r="Z65" s="135"/>
      <c r="AA65" s="135" t="str">
        <f t="shared" ref="AA65" si="191">IF(AK65&gt;=0.285,"OK","NG")</f>
        <v>NG</v>
      </c>
      <c r="AB65" s="136"/>
      <c r="AC65" s="144"/>
      <c r="AD65" s="144"/>
      <c r="AE65" s="144"/>
      <c r="AF65" s="144"/>
      <c r="AG65" s="144"/>
      <c r="AH65" s="145"/>
      <c r="AI65" s="146"/>
      <c r="AJ65" s="68">
        <f t="shared" ref="AJ65" si="192">COUNTIF(AC65:AI65,"●")</f>
        <v>0</v>
      </c>
      <c r="AK65" s="70">
        <f t="shared" ref="AK65" si="193">IF(COUNTA(AC65:AI65)=0,-1,IF(OR(COUNTIF(AC65:AI65,"▲")&gt;6,AND(AC64&lt;$N$9,$N$9&lt;AI64)),0.285,IF(AJ64+AJ65=0,0,AJ65/(AJ65+AJ64))))</f>
        <v>-1</v>
      </c>
      <c r="AL65" s="68" t="str">
        <f>TEXT(AI64,"YYYY-MM")</f>
        <v>2026-11</v>
      </c>
      <c r="AM65" s="69" cm="1">
        <f t="array" ref="AM65">IF(AL65=AL64,0,SUMPRODUCT((AC64:AI64&gt;=$N$8)*(AC64:AI64 &lt;= $N$9)*(TEXT(AC64:AI64,"yyyy-mm")=AL65)*(AC65:AI65 = "●")))</f>
        <v>0</v>
      </c>
      <c r="AN65" s="69" cm="1">
        <f t="array" ref="AN65">IF(AL65=AL64,0,SUMPRODUCT((AC64:AI64&gt;=$N$8)*(AC64:AI64 &lt;= $N$9)*(TEXT(AC64:AI64,"yyyy-mm")=AL65)*(AC65:AI65 = "▲")))</f>
        <v>0</v>
      </c>
      <c r="AO65" s="69" cm="1">
        <f t="array" ref="AO65">IF(AL65=AL64,0,SUMPRODUCT((AC64:AI64&gt;=$N$8)*(AC64:AI64 &lt;= $N$9)*(TEXT(AC64:AI64,"yyyy-mm")=AL65)*(AC65:AI65 = "★")))</f>
        <v>0</v>
      </c>
      <c r="AP65" s="68"/>
      <c r="AQ65" s="19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3"/>
    </row>
    <row r="66" spans="10:55" s="8" customFormat="1" ht="19.5" customHeight="1" x14ac:dyDescent="0.45">
      <c r="J66" s="86"/>
      <c r="K66" s="135"/>
      <c r="L66" s="132">
        <v>37</v>
      </c>
      <c r="M66" s="141">
        <f>S64+1</f>
        <v>46209</v>
      </c>
      <c r="N66" s="141">
        <f t="shared" ref="N66:S66" si="194">M66+1</f>
        <v>46210</v>
      </c>
      <c r="O66" s="141">
        <f t="shared" si="194"/>
        <v>46211</v>
      </c>
      <c r="P66" s="141">
        <f t="shared" si="194"/>
        <v>46212</v>
      </c>
      <c r="Q66" s="141">
        <f t="shared" si="194"/>
        <v>46213</v>
      </c>
      <c r="R66" s="142">
        <f t="shared" si="194"/>
        <v>46214</v>
      </c>
      <c r="S66" s="143">
        <f t="shared" si="194"/>
        <v>46215</v>
      </c>
      <c r="T66" s="135">
        <f t="shared" ref="T66" si="195">COUNTIF(M67:S67,"★")</f>
        <v>0</v>
      </c>
      <c r="U66" s="135"/>
      <c r="V66" s="135" t="str">
        <f>TEXT(M66,"YYYY-MM")</f>
        <v>2026-07</v>
      </c>
      <c r="W66" s="140" cm="1">
        <f t="array" ref="W66">SUMPRODUCT((M66:S66&gt;=$N$8)*(M66:S66 &lt;= $N$9)*(TEXT(M66:S66,"yyyy-mm")=V66)*(M67:S67 = "●"))</f>
        <v>0</v>
      </c>
      <c r="X66" s="140" cm="1">
        <f t="array" ref="X66">SUMPRODUCT((R66:S66&gt;=$N$8)*(R66:S66 &lt;= $N$9)*(TEXT(R66:S66,"yyyy-mm")=V66)*(R67:S67 = "▲"))</f>
        <v>0</v>
      </c>
      <c r="Y66" s="140" cm="1">
        <f t="array" ref="Y66">SUMPRODUCT((M66:S66&gt;=$N$8)*(M66:S66 &lt;= $N$9)*(TEXT(M66:S66,"yyyy-mm")=V66)*(M67:S67 = "★"))</f>
        <v>0</v>
      </c>
      <c r="Z66" s="135"/>
      <c r="AA66" s="135"/>
      <c r="AB66" s="132">
        <v>58</v>
      </c>
      <c r="AC66" s="141">
        <f>AI64+1</f>
        <v>46356</v>
      </c>
      <c r="AD66" s="141">
        <f t="shared" ref="AD66:AI66" si="196">AC66+1</f>
        <v>46357</v>
      </c>
      <c r="AE66" s="141">
        <f t="shared" si="196"/>
        <v>46358</v>
      </c>
      <c r="AF66" s="141">
        <f t="shared" si="196"/>
        <v>46359</v>
      </c>
      <c r="AG66" s="141">
        <f t="shared" si="196"/>
        <v>46360</v>
      </c>
      <c r="AH66" s="142">
        <f t="shared" si="196"/>
        <v>46361</v>
      </c>
      <c r="AI66" s="143">
        <f t="shared" si="196"/>
        <v>46362</v>
      </c>
      <c r="AJ66" s="68">
        <f t="shared" ref="AJ66" si="197">COUNTIF(AC67:AI67,"★")</f>
        <v>0</v>
      </c>
      <c r="AK66" s="68"/>
      <c r="AL66" s="68" t="str">
        <f>TEXT(AC66,"YYYY-MM")</f>
        <v>2026-11</v>
      </c>
      <c r="AM66" s="69" cm="1">
        <f t="array" ref="AM66">SUMPRODUCT((AC66:AI66&gt;=$N$8)*(AC66:AI66 &lt;= $N$9)*(TEXT(AC66:AI66,"yyyy-mm")=AL66)*(AC67:AI67 = "●"))</f>
        <v>0</v>
      </c>
      <c r="AN66" s="69" cm="1">
        <f t="array" ref="AN66">SUMPRODUCT((AH66:AI66&gt;=$N$8)*(AH66:AI66 &lt;= $N$9)*(TEXT(AH66:AI66,"yyyy-mm")=AL66)*(AH67:AI67 = "▲"))</f>
        <v>0</v>
      </c>
      <c r="AO66" s="69" cm="1">
        <f t="array" ref="AO66">SUMPRODUCT((AC66:AI66&gt;=$N$8)*(AC66:AI66 &lt;= $N$9)*(TEXT(AC66:AI66,"yyyy-mm")=AL66)*(AC67:AI67 = "★"))</f>
        <v>0</v>
      </c>
      <c r="AP66" s="68"/>
      <c r="AQ66" s="19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3"/>
    </row>
    <row r="67" spans="10:55" s="8" customFormat="1" ht="19.5" customHeight="1" thickBot="1" x14ac:dyDescent="0.5">
      <c r="J67" s="86"/>
      <c r="K67" s="135" t="str">
        <f t="shared" ref="K67" si="198">IF(U67&gt;=0.285,"OK","NG")</f>
        <v>NG</v>
      </c>
      <c r="L67" s="136"/>
      <c r="M67" s="144"/>
      <c r="N67" s="144"/>
      <c r="O67" s="144"/>
      <c r="P67" s="144"/>
      <c r="Q67" s="144"/>
      <c r="R67" s="145"/>
      <c r="S67" s="146"/>
      <c r="T67" s="135">
        <f t="shared" ref="T67" si="199">COUNTIF(M67:S67,"●")</f>
        <v>0</v>
      </c>
      <c r="U67" s="147">
        <f t="shared" ref="U67" si="200">IF(COUNTA(M67:S67)=0,-1,IF(OR(COUNTIF(M67:S67,"▲")&gt;6,AND(M66&lt;$N$9,$N$9&lt;S66)),0.285,IF(T66+T67=0,0,T67/(T67+T66))))</f>
        <v>-1</v>
      </c>
      <c r="V67" s="135" t="str">
        <f>TEXT(S66,"YYYY-MM")</f>
        <v>2026-07</v>
      </c>
      <c r="W67" s="140" cm="1">
        <f t="array" ref="W67">IF(V67=V66,0,SUMPRODUCT((M66:S66&gt;=$N$8)*(M66:S66 &lt;= $N$9)*(TEXT(M66:S66,"yyyy-mm")=V67)*(M67:S67 = "●")))</f>
        <v>0</v>
      </c>
      <c r="X67" s="140" cm="1">
        <f t="array" ref="X67">IF(V67=V66,0,SUMPRODUCT((M66:S66&gt;=$N$8)*(M66:S66 &lt;= $N$9)*(TEXT(M66:S66,"yyyy-mm")=V67)*(M67:S67 = "▲")))</f>
        <v>0</v>
      </c>
      <c r="Y67" s="140" cm="1">
        <f t="array" ref="Y67">IF(V67=V66,0,SUMPRODUCT((M66:S66&gt;=$N$8)*(M66:S66 &lt;= $N$9)*(TEXT(M66:S66,"yyyy-mm")=V67)*(M67:S67 = "★")))</f>
        <v>0</v>
      </c>
      <c r="Z67" s="135"/>
      <c r="AA67" s="135" t="str">
        <f t="shared" ref="AA67" si="201">IF(AK67&gt;=0.285,"OK","NG")</f>
        <v>NG</v>
      </c>
      <c r="AB67" s="136"/>
      <c r="AC67" s="144"/>
      <c r="AD67" s="144"/>
      <c r="AE67" s="144"/>
      <c r="AF67" s="144"/>
      <c r="AG67" s="144"/>
      <c r="AH67" s="145"/>
      <c r="AI67" s="146"/>
      <c r="AJ67" s="68">
        <f t="shared" ref="AJ67" si="202">COUNTIF(AC67:AI67,"●")</f>
        <v>0</v>
      </c>
      <c r="AK67" s="70">
        <f t="shared" ref="AK67" si="203">IF(COUNTA(AC67:AI67)=0,-1,IF(OR(COUNTIF(AC67:AI67,"▲")&gt;6,AND(AC66&lt;$N$9,$N$9&lt;AI66)),0.285,IF(AJ66+AJ67=0,0,AJ67/(AJ67+AJ66))))</f>
        <v>-1</v>
      </c>
      <c r="AL67" s="68" t="str">
        <f>TEXT(AI66,"YYYY-MM")</f>
        <v>2026-12</v>
      </c>
      <c r="AM67" s="69" cm="1">
        <f t="array" ref="AM67">IF(AL67=AL66,0,SUMPRODUCT((AC66:AI66&gt;=$N$8)*(AC66:AI66 &lt;= $N$9)*(TEXT(AC66:AI66,"yyyy-mm")=AL67)*(AC67:AI67 = "●")))</f>
        <v>0</v>
      </c>
      <c r="AN67" s="69" cm="1">
        <f t="array" ref="AN67">IF(AL67=AL66,0,SUMPRODUCT((AC66:AI66&gt;=$N$8)*(AC66:AI66 &lt;= $N$9)*(TEXT(AC66:AI66,"yyyy-mm")=AL67)*(AC67:AI67 = "▲")))</f>
        <v>0</v>
      </c>
      <c r="AO67" s="69" cm="1">
        <f t="array" ref="AO67">IF(AL67=AL66,0,SUMPRODUCT((AC66:AI66&gt;=$N$8)*(AC66:AI66 &lt;= $N$9)*(TEXT(AC66:AI66,"yyyy-mm")=AL67)*(AC67:AI67 = "★")))</f>
        <v>0</v>
      </c>
      <c r="AP67" s="68"/>
      <c r="AQ67" s="19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3"/>
    </row>
    <row r="68" spans="10:55" s="8" customFormat="1" ht="19.5" customHeight="1" x14ac:dyDescent="0.45">
      <c r="J68" s="86"/>
      <c r="K68" s="135"/>
      <c r="L68" s="132">
        <v>38</v>
      </c>
      <c r="M68" s="141">
        <f>S66+1</f>
        <v>46216</v>
      </c>
      <c r="N68" s="141">
        <f t="shared" ref="N68:S68" si="204">M68+1</f>
        <v>46217</v>
      </c>
      <c r="O68" s="141">
        <f t="shared" si="204"/>
        <v>46218</v>
      </c>
      <c r="P68" s="141">
        <f t="shared" si="204"/>
        <v>46219</v>
      </c>
      <c r="Q68" s="141">
        <f t="shared" si="204"/>
        <v>46220</v>
      </c>
      <c r="R68" s="142">
        <f t="shared" si="204"/>
        <v>46221</v>
      </c>
      <c r="S68" s="143">
        <f t="shared" si="204"/>
        <v>46222</v>
      </c>
      <c r="T68" s="135">
        <f t="shared" ref="T68" si="205">COUNTIF(M69:S69,"★")</f>
        <v>0</v>
      </c>
      <c r="U68" s="135"/>
      <c r="V68" s="135" t="str">
        <f>TEXT(M68,"YYYY-MM")</f>
        <v>2026-07</v>
      </c>
      <c r="W68" s="140" cm="1">
        <f t="array" ref="W68">SUMPRODUCT((M68:S68&gt;=$N$8)*(M68:S68 &lt;= $N$9)*(TEXT(M68:S68,"yyyy-mm")=V68)*(M69:S69 = "●"))</f>
        <v>0</v>
      </c>
      <c r="X68" s="140" cm="1">
        <f t="array" ref="X68">SUMPRODUCT((R68:S68&gt;=$N$8)*(R68:S68 &lt;= $N$9)*(TEXT(R68:S68,"yyyy-mm")=V68)*(R69:S69 = "▲"))</f>
        <v>0</v>
      </c>
      <c r="Y68" s="140" cm="1">
        <f t="array" ref="Y68">SUMPRODUCT((M68:S68&gt;=$N$8)*(M68:S68 &lt;= $N$9)*(TEXT(M68:S68,"yyyy-mm")=V68)*(M69:S69 = "★"))</f>
        <v>0</v>
      </c>
      <c r="Z68" s="135"/>
      <c r="AA68" s="135"/>
      <c r="AB68" s="132">
        <v>59</v>
      </c>
      <c r="AC68" s="141">
        <f>AI66+1</f>
        <v>46363</v>
      </c>
      <c r="AD68" s="141">
        <f t="shared" ref="AD68:AI68" si="206">AC68+1</f>
        <v>46364</v>
      </c>
      <c r="AE68" s="141">
        <f t="shared" si="206"/>
        <v>46365</v>
      </c>
      <c r="AF68" s="141">
        <f t="shared" si="206"/>
        <v>46366</v>
      </c>
      <c r="AG68" s="141">
        <f t="shared" si="206"/>
        <v>46367</v>
      </c>
      <c r="AH68" s="142">
        <f t="shared" si="206"/>
        <v>46368</v>
      </c>
      <c r="AI68" s="143">
        <f t="shared" si="206"/>
        <v>46369</v>
      </c>
      <c r="AJ68" s="68">
        <f t="shared" ref="AJ68" si="207">COUNTIF(AC69:AI69,"★")</f>
        <v>0</v>
      </c>
      <c r="AK68" s="68"/>
      <c r="AL68" s="68" t="str">
        <f>TEXT(AC68,"YYYY-MM")</f>
        <v>2026-12</v>
      </c>
      <c r="AM68" s="69" cm="1">
        <f t="array" ref="AM68">SUMPRODUCT((AC68:AI68&gt;=$N$8)*(AC68:AI68 &lt;= $N$9)*(TEXT(AC68:AI68,"yyyy-mm")=AL68)*(AC69:AI69 = "●"))</f>
        <v>0</v>
      </c>
      <c r="AN68" s="69" cm="1">
        <f t="array" ref="AN68">SUMPRODUCT((AH68:AI68&gt;=$N$8)*(AH68:AI68 &lt;= $N$9)*(TEXT(AH68:AI68,"yyyy-mm")=AL68)*(AH69:AI69 = "▲"))</f>
        <v>0</v>
      </c>
      <c r="AO68" s="69" cm="1">
        <f t="array" ref="AO68">SUMPRODUCT((AC68:AI68&gt;=$N$8)*(AC68:AI68 &lt;= $N$9)*(TEXT(AC68:AI68,"yyyy-mm")=AL68)*(AC69:AI69 = "★"))</f>
        <v>0</v>
      </c>
      <c r="AP68" s="68"/>
      <c r="AQ68" s="19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3"/>
    </row>
    <row r="69" spans="10:55" s="8" customFormat="1" ht="19.5" customHeight="1" thickBot="1" x14ac:dyDescent="0.5">
      <c r="J69" s="86"/>
      <c r="K69" s="135" t="str">
        <f t="shared" ref="K69" si="208">IF(U69&gt;=0.285,"OK","NG")</f>
        <v>NG</v>
      </c>
      <c r="L69" s="136"/>
      <c r="M69" s="144"/>
      <c r="N69" s="144"/>
      <c r="O69" s="144"/>
      <c r="P69" s="144"/>
      <c r="Q69" s="144"/>
      <c r="R69" s="145"/>
      <c r="S69" s="146"/>
      <c r="T69" s="135">
        <f t="shared" ref="T69" si="209">COUNTIF(M69:S69,"●")</f>
        <v>0</v>
      </c>
      <c r="U69" s="147">
        <f t="shared" ref="U69" si="210">IF(COUNTA(M69:S69)=0,-1,IF(OR(COUNTIF(M69:S69,"▲")&gt;6,AND(M68&lt;$N$9,$N$9&lt;S68)),0.285,IF(T68+T69=0,0,T69/(T69+T68))))</f>
        <v>-1</v>
      </c>
      <c r="V69" s="135" t="str">
        <f>TEXT(S68,"YYYY-MM")</f>
        <v>2026-07</v>
      </c>
      <c r="W69" s="140" cm="1">
        <f t="array" ref="W69">IF(V69=V68,0,SUMPRODUCT((M68:S68&gt;=$N$8)*(M68:S68 &lt;= $N$9)*(TEXT(M68:S68,"yyyy-mm")=V69)*(M69:S69 = "●")))</f>
        <v>0</v>
      </c>
      <c r="X69" s="140" cm="1">
        <f t="array" ref="X69">IF(V69=V68,0,SUMPRODUCT((M68:S68&gt;=$N$8)*(M68:S68 &lt;= $N$9)*(TEXT(M68:S68,"yyyy-mm")=V69)*(M69:S69 = "▲")))</f>
        <v>0</v>
      </c>
      <c r="Y69" s="140" cm="1">
        <f t="array" ref="Y69">IF(V69=V68,0,SUMPRODUCT((M68:S68&gt;=$N$8)*(M68:S68 &lt;= $N$9)*(TEXT(M68:S68,"yyyy-mm")=V69)*(M69:S69 = "★")))</f>
        <v>0</v>
      </c>
      <c r="Z69" s="135"/>
      <c r="AA69" s="135" t="str">
        <f t="shared" ref="AA69" si="211">IF(AK69&gt;=0.285,"OK","NG")</f>
        <v>NG</v>
      </c>
      <c r="AB69" s="136"/>
      <c r="AC69" s="144"/>
      <c r="AD69" s="144"/>
      <c r="AE69" s="144"/>
      <c r="AF69" s="144"/>
      <c r="AG69" s="144"/>
      <c r="AH69" s="145"/>
      <c r="AI69" s="146"/>
      <c r="AJ69" s="68">
        <f t="shared" ref="AJ69" si="212">COUNTIF(AC69:AI69,"●")</f>
        <v>0</v>
      </c>
      <c r="AK69" s="70">
        <f t="shared" ref="AK69" si="213">IF(COUNTA(AC69:AI69)=0,-1,IF(OR(COUNTIF(AC69:AI69,"▲")&gt;6,AND(AC68&lt;$N$9,$N$9&lt;AI68)),0.285,IF(AJ68+AJ69=0,0,AJ69/(AJ69+AJ68))))</f>
        <v>-1</v>
      </c>
      <c r="AL69" s="68" t="str">
        <f>TEXT(AI68,"YYYY-MM")</f>
        <v>2026-12</v>
      </c>
      <c r="AM69" s="69" cm="1">
        <f t="array" ref="AM69">IF(AL69=AL68,0,SUMPRODUCT((AC68:AI68&gt;=$N$8)*(AC68:AI68 &lt;= $N$9)*(TEXT(AC68:AI68,"yyyy-mm")=AL69)*(AC69:AI69 = "●")))</f>
        <v>0</v>
      </c>
      <c r="AN69" s="69" cm="1">
        <f t="array" ref="AN69">IF(AL69=AL68,0,SUMPRODUCT((AC68:AI68&gt;=$N$8)*(AC68:AI68 &lt;= $N$9)*(TEXT(AC68:AI68,"yyyy-mm")=AL69)*(AC69:AI69 = "▲")))</f>
        <v>0</v>
      </c>
      <c r="AO69" s="69" cm="1">
        <f t="array" ref="AO69">IF(AL69=AL68,0,SUMPRODUCT((AC68:AI68&gt;=$N$8)*(AC68:AI68 &lt;= $N$9)*(TEXT(AC68:AI68,"yyyy-mm")=AL69)*(AC69:AI69 = "★")))</f>
        <v>0</v>
      </c>
      <c r="AP69" s="68"/>
      <c r="AQ69" s="19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3"/>
    </row>
    <row r="70" spans="10:55" s="8" customFormat="1" ht="19.5" customHeight="1" x14ac:dyDescent="0.45">
      <c r="J70" s="86"/>
      <c r="K70" s="135"/>
      <c r="L70" s="132">
        <v>39</v>
      </c>
      <c r="M70" s="141">
        <f>S68+1</f>
        <v>46223</v>
      </c>
      <c r="N70" s="141">
        <f t="shared" ref="N70:S70" si="214">M70+1</f>
        <v>46224</v>
      </c>
      <c r="O70" s="141">
        <f t="shared" si="214"/>
        <v>46225</v>
      </c>
      <c r="P70" s="141">
        <f t="shared" si="214"/>
        <v>46226</v>
      </c>
      <c r="Q70" s="141">
        <f t="shared" si="214"/>
        <v>46227</v>
      </c>
      <c r="R70" s="142">
        <f t="shared" si="214"/>
        <v>46228</v>
      </c>
      <c r="S70" s="143">
        <f t="shared" si="214"/>
        <v>46229</v>
      </c>
      <c r="T70" s="135">
        <f t="shared" ref="T70" si="215">COUNTIF(M71:S71,"★")</f>
        <v>0</v>
      </c>
      <c r="U70" s="135"/>
      <c r="V70" s="135" t="str">
        <f>TEXT(M70,"YYYY-MM")</f>
        <v>2026-07</v>
      </c>
      <c r="W70" s="140" cm="1">
        <f t="array" ref="W70">SUMPRODUCT((M70:S70&gt;=$N$8)*(M70:S70 &lt;= $N$9)*(TEXT(M70:S70,"yyyy-mm")=V70)*(M71:S71 = "●"))</f>
        <v>0</v>
      </c>
      <c r="X70" s="140" cm="1">
        <f t="array" ref="X70">SUMPRODUCT((R70:S70&gt;=$N$8)*(R70:S70 &lt;= $N$9)*(TEXT(R70:S70,"yyyy-mm")=V70)*(R71:S71 = "▲"))</f>
        <v>0</v>
      </c>
      <c r="Y70" s="140" cm="1">
        <f t="array" ref="Y70">SUMPRODUCT((M70:S70&gt;=$N$8)*(M70:S70 &lt;= $N$9)*(TEXT(M70:S70,"yyyy-mm")=V70)*(M71:S71 = "★"))</f>
        <v>0</v>
      </c>
      <c r="Z70" s="135"/>
      <c r="AA70" s="135"/>
      <c r="AB70" s="132">
        <v>60</v>
      </c>
      <c r="AC70" s="141">
        <f>AI68+1</f>
        <v>46370</v>
      </c>
      <c r="AD70" s="141">
        <f t="shared" ref="AD70:AI70" si="216">AC70+1</f>
        <v>46371</v>
      </c>
      <c r="AE70" s="141">
        <f t="shared" si="216"/>
        <v>46372</v>
      </c>
      <c r="AF70" s="141">
        <f t="shared" si="216"/>
        <v>46373</v>
      </c>
      <c r="AG70" s="141">
        <f t="shared" si="216"/>
        <v>46374</v>
      </c>
      <c r="AH70" s="142">
        <f t="shared" si="216"/>
        <v>46375</v>
      </c>
      <c r="AI70" s="143">
        <f t="shared" si="216"/>
        <v>46376</v>
      </c>
      <c r="AJ70" s="68">
        <f t="shared" ref="AJ70" si="217">COUNTIF(AC71:AI71,"★")</f>
        <v>0</v>
      </c>
      <c r="AK70" s="68"/>
      <c r="AL70" s="68" t="str">
        <f>TEXT(AC70,"YYYY-MM")</f>
        <v>2026-12</v>
      </c>
      <c r="AM70" s="69" cm="1">
        <f t="array" ref="AM70">SUMPRODUCT((AC70:AI70&gt;=$N$8)*(AC70:AI70 &lt;= $N$9)*(TEXT(AC70:AI70,"yyyy-mm")=AL70)*(AC71:AI71 = "●"))</f>
        <v>0</v>
      </c>
      <c r="AN70" s="69" cm="1">
        <f t="array" ref="AN70">SUMPRODUCT((AH70:AI70&gt;=$N$8)*(AH70:AI70 &lt;= $N$9)*(TEXT(AH70:AI70,"yyyy-mm")=AL70)*(AH71:AI71 = "▲"))</f>
        <v>0</v>
      </c>
      <c r="AO70" s="69" cm="1">
        <f t="array" ref="AO70">SUMPRODUCT((AC70:AI70&gt;=$N$8)*(AC70:AI70 &lt;= $N$9)*(TEXT(AC70:AI70,"yyyy-mm")=AL70)*(AC71:AI71 = "★"))</f>
        <v>0</v>
      </c>
      <c r="AP70" s="68"/>
      <c r="AQ70" s="19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3"/>
    </row>
    <row r="71" spans="10:55" s="8" customFormat="1" ht="19.5" customHeight="1" thickBot="1" x14ac:dyDescent="0.5">
      <c r="J71" s="86"/>
      <c r="K71" s="135" t="str">
        <f t="shared" ref="K71" si="218">IF(U71&gt;=0.285,"OK","NG")</f>
        <v>NG</v>
      </c>
      <c r="L71" s="136"/>
      <c r="M71" s="144"/>
      <c r="N71" s="144"/>
      <c r="O71" s="144"/>
      <c r="P71" s="144"/>
      <c r="Q71" s="144"/>
      <c r="R71" s="145"/>
      <c r="S71" s="146"/>
      <c r="T71" s="135">
        <f t="shared" ref="T71" si="219">COUNTIF(M71:S71,"●")</f>
        <v>0</v>
      </c>
      <c r="U71" s="147">
        <f t="shared" ref="U71" si="220">IF(COUNTA(M71:S71)=0,-1,IF(OR(COUNTIF(M71:S71,"▲")&gt;6,AND(M70&lt;$N$9,$N$9&lt;S70)),0.285,IF(T70+T71=0,0,T71/(T71+T70))))</f>
        <v>-1</v>
      </c>
      <c r="V71" s="135" t="str">
        <f>TEXT(S70,"YYYY-MM")</f>
        <v>2026-07</v>
      </c>
      <c r="W71" s="140" cm="1">
        <f t="array" ref="W71">IF(V71=V70,0,SUMPRODUCT((M70:S70&gt;=$N$8)*(M70:S70 &lt;= $N$9)*(TEXT(M70:S70,"yyyy-mm")=V71)*(M71:S71 = "●")))</f>
        <v>0</v>
      </c>
      <c r="X71" s="140" cm="1">
        <f t="array" ref="X71">IF(V71=V70,0,SUMPRODUCT((M70:S70&gt;=$N$8)*(M70:S70 &lt;= $N$9)*(TEXT(M70:S70,"yyyy-mm")=V71)*(M71:S71 = "▲")))</f>
        <v>0</v>
      </c>
      <c r="Y71" s="140" cm="1">
        <f t="array" ref="Y71">IF(V71=V70,0,SUMPRODUCT((M70:S70&gt;=$N$8)*(M70:S70 &lt;= $N$9)*(TEXT(M70:S70,"yyyy-mm")=V71)*(M71:S71 = "★")))</f>
        <v>0</v>
      </c>
      <c r="Z71" s="135"/>
      <c r="AA71" s="135" t="str">
        <f t="shared" ref="AA71" si="221">IF(AK71&gt;=0.285,"OK","NG")</f>
        <v>NG</v>
      </c>
      <c r="AB71" s="136"/>
      <c r="AC71" s="144"/>
      <c r="AD71" s="144"/>
      <c r="AE71" s="144"/>
      <c r="AF71" s="144"/>
      <c r="AG71" s="144"/>
      <c r="AH71" s="145"/>
      <c r="AI71" s="146"/>
      <c r="AJ71" s="68">
        <f t="shared" ref="AJ71" si="222">COUNTIF(AC71:AI71,"●")</f>
        <v>0</v>
      </c>
      <c r="AK71" s="70">
        <f t="shared" ref="AK71" si="223">IF(COUNTA(AC71:AI71)=0,-1,IF(OR(COUNTIF(AC71:AI71,"▲")&gt;6,AND(AC70&lt;$N$9,$N$9&lt;AI70)),0.285,IF(AJ70+AJ71=0,0,AJ71/(AJ71+AJ70))))</f>
        <v>-1</v>
      </c>
      <c r="AL71" s="68" t="str">
        <f>TEXT(AI70,"YYYY-MM")</f>
        <v>2026-12</v>
      </c>
      <c r="AM71" s="69" cm="1">
        <f t="array" ref="AM71">IF(AL71=AL70,0,SUMPRODUCT((AC70:AI70&gt;=$N$8)*(AC70:AI70 &lt;= $N$9)*(TEXT(AC70:AI70,"yyyy-mm")=AL71)*(AC71:AI71 = "●")))</f>
        <v>0</v>
      </c>
      <c r="AN71" s="69" cm="1">
        <f t="array" ref="AN71">IF(AL71=AL70,0,SUMPRODUCT((AC70:AI70&gt;=$N$8)*(AC70:AI70 &lt;= $N$9)*(TEXT(AC70:AI70,"yyyy-mm")=AL71)*(AC71:AI71 = "▲")))</f>
        <v>0</v>
      </c>
      <c r="AO71" s="69" cm="1">
        <f t="array" ref="AO71">IF(AL71=AL70,0,SUMPRODUCT((AC70:AI70&gt;=$N$8)*(AC70:AI70 &lt;= $N$9)*(TEXT(AC70:AI70,"yyyy-mm")=AL71)*(AC71:AI71 = "★")))</f>
        <v>0</v>
      </c>
      <c r="AP71" s="68"/>
      <c r="AQ71" s="19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3"/>
    </row>
    <row r="72" spans="10:55" s="8" customFormat="1" ht="19.5" customHeight="1" x14ac:dyDescent="0.45">
      <c r="J72" s="86"/>
      <c r="K72" s="135"/>
      <c r="L72" s="132">
        <v>40</v>
      </c>
      <c r="M72" s="141">
        <f>S70+1</f>
        <v>46230</v>
      </c>
      <c r="N72" s="141">
        <f t="shared" ref="N72:S72" si="224">M72+1</f>
        <v>46231</v>
      </c>
      <c r="O72" s="141">
        <f t="shared" si="224"/>
        <v>46232</v>
      </c>
      <c r="P72" s="141">
        <f t="shared" si="224"/>
        <v>46233</v>
      </c>
      <c r="Q72" s="141">
        <f t="shared" si="224"/>
        <v>46234</v>
      </c>
      <c r="R72" s="142">
        <f t="shared" si="224"/>
        <v>46235</v>
      </c>
      <c r="S72" s="143">
        <f t="shared" si="224"/>
        <v>46236</v>
      </c>
      <c r="T72" s="135">
        <f t="shared" ref="T72" si="225">COUNTIF(M73:S73,"★")</f>
        <v>0</v>
      </c>
      <c r="U72" s="135"/>
      <c r="V72" s="135" t="str">
        <f>TEXT(M72,"YYYY-MM")</f>
        <v>2026-07</v>
      </c>
      <c r="W72" s="140" cm="1">
        <f t="array" ref="W72">SUMPRODUCT((M72:S72&gt;=$N$8)*(M72:S72 &lt;= $N$9)*(TEXT(M72:S72,"yyyy-mm")=V72)*(M73:S73 = "●"))</f>
        <v>0</v>
      </c>
      <c r="X72" s="140" cm="1">
        <f t="array" ref="X72">SUMPRODUCT((R72:S72&gt;=$N$8)*(R72:S72 &lt;= $N$9)*(TEXT(R72:S72,"yyyy-mm")=V72)*(R73:S73 = "▲"))</f>
        <v>0</v>
      </c>
      <c r="Y72" s="140" cm="1">
        <f t="array" ref="Y72">SUMPRODUCT((M72:S72&gt;=$N$8)*(M72:S72 &lt;= $N$9)*(TEXT(M72:S72,"yyyy-mm")=V72)*(M73:S73 = "★"))</f>
        <v>0</v>
      </c>
      <c r="Z72" s="135"/>
      <c r="AA72" s="135"/>
      <c r="AB72" s="132">
        <v>61</v>
      </c>
      <c r="AC72" s="141">
        <f>AI70+1</f>
        <v>46377</v>
      </c>
      <c r="AD72" s="141">
        <f t="shared" ref="AD72:AI72" si="226">AC72+1</f>
        <v>46378</v>
      </c>
      <c r="AE72" s="141">
        <f t="shared" si="226"/>
        <v>46379</v>
      </c>
      <c r="AF72" s="141">
        <f t="shared" si="226"/>
        <v>46380</v>
      </c>
      <c r="AG72" s="141">
        <f t="shared" si="226"/>
        <v>46381</v>
      </c>
      <c r="AH72" s="142">
        <f t="shared" si="226"/>
        <v>46382</v>
      </c>
      <c r="AI72" s="143">
        <f t="shared" si="226"/>
        <v>46383</v>
      </c>
      <c r="AJ72" s="68">
        <f t="shared" ref="AJ72" si="227">COUNTIF(AC73:AI73,"★")</f>
        <v>0</v>
      </c>
      <c r="AK72" s="68"/>
      <c r="AL72" s="68" t="str">
        <f>TEXT(AC72,"YYYY-MM")</f>
        <v>2026-12</v>
      </c>
      <c r="AM72" s="69" cm="1">
        <f t="array" ref="AM72">SUMPRODUCT((AC72:AI72&gt;=$N$8)*(AC72:AI72 &lt;= $N$9)*(TEXT(AC72:AI72,"yyyy-mm")=AL72)*(AC73:AI73 = "●"))</f>
        <v>0</v>
      </c>
      <c r="AN72" s="69" cm="1">
        <f t="array" ref="AN72">SUMPRODUCT((AH72:AI72&gt;=$N$8)*(AH72:AI72 &lt;= $N$9)*(TEXT(AH72:AI72,"yyyy-mm")=AL72)*(AH73:AI73 = "▲"))</f>
        <v>0</v>
      </c>
      <c r="AO72" s="69" cm="1">
        <f t="array" ref="AO72">SUMPRODUCT((AC72:AI72&gt;=$N$8)*(AC72:AI72 &lt;= $N$9)*(TEXT(AC72:AI72,"yyyy-mm")=AL72)*(AC73:AI73 = "★"))</f>
        <v>0</v>
      </c>
      <c r="AP72" s="68"/>
      <c r="AQ72" s="19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3"/>
    </row>
    <row r="73" spans="10:55" s="8" customFormat="1" ht="19.5" customHeight="1" thickBot="1" x14ac:dyDescent="0.5">
      <c r="J73" s="86"/>
      <c r="K73" s="135" t="str">
        <f t="shared" ref="K73" si="228">IF(U73&gt;=0.285,"OK","NG")</f>
        <v>NG</v>
      </c>
      <c r="L73" s="136"/>
      <c r="M73" s="144"/>
      <c r="N73" s="144"/>
      <c r="O73" s="144"/>
      <c r="P73" s="144"/>
      <c r="Q73" s="144"/>
      <c r="R73" s="145"/>
      <c r="S73" s="146"/>
      <c r="T73" s="135">
        <f t="shared" ref="T73" si="229">COUNTIF(M73:S73,"●")</f>
        <v>0</v>
      </c>
      <c r="U73" s="147">
        <f t="shared" ref="U73" si="230">IF(COUNTA(M73:S73)=0,-1,IF(OR(COUNTIF(M73:S73,"▲")&gt;6,AND(M72&lt;$N$9,$N$9&lt;S72)),0.285,IF(T72+T73=0,0,T73/(T73+T72))))</f>
        <v>-1</v>
      </c>
      <c r="V73" s="135" t="str">
        <f>TEXT(S72,"YYYY-MM")</f>
        <v>2026-08</v>
      </c>
      <c r="W73" s="140" cm="1">
        <f t="array" ref="W73">IF(V73=V72,0,SUMPRODUCT((M72:S72&gt;=$N$8)*(M72:S72 &lt;= $N$9)*(TEXT(M72:S72,"yyyy-mm")=V73)*(M73:S73 = "●")))</f>
        <v>0</v>
      </c>
      <c r="X73" s="140" cm="1">
        <f t="array" ref="X73">IF(V73=V72,0,SUMPRODUCT((M72:S72&gt;=$N$8)*(M72:S72 &lt;= $N$9)*(TEXT(M72:S72,"yyyy-mm")=V73)*(M73:S73 = "▲")))</f>
        <v>0</v>
      </c>
      <c r="Y73" s="140" cm="1">
        <f t="array" ref="Y73">IF(V73=V72,0,SUMPRODUCT((M72:S72&gt;=$N$8)*(M72:S72 &lt;= $N$9)*(TEXT(M72:S72,"yyyy-mm")=V73)*(M73:S73 = "★")))</f>
        <v>0</v>
      </c>
      <c r="Z73" s="135"/>
      <c r="AA73" s="135" t="str">
        <f t="shared" ref="AA73" si="231">IF(AK73&gt;=0.285,"OK","NG")</f>
        <v>NG</v>
      </c>
      <c r="AB73" s="136"/>
      <c r="AC73" s="144"/>
      <c r="AD73" s="144"/>
      <c r="AE73" s="144"/>
      <c r="AF73" s="144"/>
      <c r="AG73" s="144"/>
      <c r="AH73" s="145"/>
      <c r="AI73" s="146"/>
      <c r="AJ73" s="68">
        <f t="shared" ref="AJ73" si="232">COUNTIF(AC73:AI73,"●")</f>
        <v>0</v>
      </c>
      <c r="AK73" s="70">
        <f t="shared" ref="AK73" si="233">IF(COUNTA(AC73:AI73)=0,-1,IF(OR(COUNTIF(AC73:AI73,"▲")&gt;6,AND(AC72&lt;$N$9,$N$9&lt;AI72)),0.285,IF(AJ72+AJ73=0,0,AJ73/(AJ73+AJ72))))</f>
        <v>-1</v>
      </c>
      <c r="AL73" s="68" t="str">
        <f>TEXT(AI72,"YYYY-MM")</f>
        <v>2026-12</v>
      </c>
      <c r="AM73" s="69" cm="1">
        <f t="array" ref="AM73">IF(AL73=AL72,0,SUMPRODUCT((AC72:AI72&gt;=$N$8)*(AC72:AI72 &lt;= $N$9)*(TEXT(AC72:AI72,"yyyy-mm")=AL73)*(AC73:AI73 = "●")))</f>
        <v>0</v>
      </c>
      <c r="AN73" s="69" cm="1">
        <f t="array" ref="AN73">IF(AL73=AL72,0,SUMPRODUCT((AC72:AI72&gt;=$N$8)*(AC72:AI72 &lt;= $N$9)*(TEXT(AC72:AI72,"yyyy-mm")=AL73)*(AC73:AI73 = "▲")))</f>
        <v>0</v>
      </c>
      <c r="AO73" s="69" cm="1">
        <f t="array" ref="AO73">IF(AL73=AL72,0,SUMPRODUCT((AC72:AI72&gt;=$N$8)*(AC72:AI72 &lt;= $N$9)*(TEXT(AC72:AI72,"yyyy-mm")=AL73)*(AC73:AI73 = "★")))</f>
        <v>0</v>
      </c>
      <c r="AP73" s="68"/>
      <c r="AQ73" s="19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3"/>
    </row>
    <row r="74" spans="10:55" s="8" customFormat="1" ht="19.5" customHeight="1" x14ac:dyDescent="0.45">
      <c r="J74" s="86"/>
      <c r="K74" s="135"/>
      <c r="L74" s="132">
        <v>41</v>
      </c>
      <c r="M74" s="141">
        <f>S72+1</f>
        <v>46237</v>
      </c>
      <c r="N74" s="141">
        <f t="shared" ref="N74:S74" si="234">M74+1</f>
        <v>46238</v>
      </c>
      <c r="O74" s="141">
        <f t="shared" si="234"/>
        <v>46239</v>
      </c>
      <c r="P74" s="141">
        <f t="shared" si="234"/>
        <v>46240</v>
      </c>
      <c r="Q74" s="141">
        <f t="shared" si="234"/>
        <v>46241</v>
      </c>
      <c r="R74" s="142">
        <f t="shared" si="234"/>
        <v>46242</v>
      </c>
      <c r="S74" s="143">
        <f t="shared" si="234"/>
        <v>46243</v>
      </c>
      <c r="T74" s="135">
        <f t="shared" ref="T74" si="235">COUNTIF(M75:S75,"★")</f>
        <v>0</v>
      </c>
      <c r="U74" s="135"/>
      <c r="V74" s="135" t="str">
        <f>TEXT(M74,"YYYY-MM")</f>
        <v>2026-08</v>
      </c>
      <c r="W74" s="140" cm="1">
        <f t="array" ref="W74">SUMPRODUCT((M74:S74&gt;=$N$8)*(M74:S74 &lt;= $N$9)*(TEXT(M74:S74,"yyyy-mm")=V74)*(M75:S75 = "●"))</f>
        <v>0</v>
      </c>
      <c r="X74" s="140" cm="1">
        <f t="array" ref="X74">SUMPRODUCT((R74:S74&gt;=$N$8)*(R74:S74 &lt;= $N$9)*(TEXT(R74:S74,"yyyy-mm")=V74)*(R75:S75 = "▲"))</f>
        <v>0</v>
      </c>
      <c r="Y74" s="140" cm="1">
        <f t="array" ref="Y74">SUMPRODUCT((M74:S74&gt;=$N$8)*(M74:S74 &lt;= $N$9)*(TEXT(M74:S74,"yyyy-mm")=V74)*(M75:S75 = "★"))</f>
        <v>0</v>
      </c>
      <c r="Z74" s="135"/>
      <c r="AA74" s="135"/>
      <c r="AB74" s="132">
        <v>62</v>
      </c>
      <c r="AC74" s="141">
        <f>AI72+1</f>
        <v>46384</v>
      </c>
      <c r="AD74" s="141">
        <f t="shared" ref="AD74:AI74" si="236">AC74+1</f>
        <v>46385</v>
      </c>
      <c r="AE74" s="141">
        <f t="shared" si="236"/>
        <v>46386</v>
      </c>
      <c r="AF74" s="141">
        <f t="shared" si="236"/>
        <v>46387</v>
      </c>
      <c r="AG74" s="141">
        <f t="shared" si="236"/>
        <v>46388</v>
      </c>
      <c r="AH74" s="142">
        <f t="shared" si="236"/>
        <v>46389</v>
      </c>
      <c r="AI74" s="143">
        <f t="shared" si="236"/>
        <v>46390</v>
      </c>
      <c r="AJ74" s="68">
        <f t="shared" ref="AJ74" si="237">COUNTIF(AC75:AI75,"★")</f>
        <v>0</v>
      </c>
      <c r="AK74" s="68"/>
      <c r="AL74" s="68" t="str">
        <f>TEXT(AC74,"YYYY-MM")</f>
        <v>2026-12</v>
      </c>
      <c r="AM74" s="69" cm="1">
        <f t="array" ref="AM74">SUMPRODUCT((AC74:AI74&gt;=$N$8)*(AC74:AI74 &lt;= $N$9)*(TEXT(AC74:AI74,"yyyy-mm")=AL74)*(AC75:AI75 = "●"))</f>
        <v>0</v>
      </c>
      <c r="AN74" s="69" cm="1">
        <f t="array" ref="AN74">SUMPRODUCT((AH74:AI74&gt;=$N$8)*(AH74:AI74 &lt;= $N$9)*(TEXT(AH74:AI74,"yyyy-mm")=AL74)*(AH75:AI75 = "▲"))</f>
        <v>0</v>
      </c>
      <c r="AO74" s="69" cm="1">
        <f t="array" ref="AO74">SUMPRODUCT((AC74:AI74&gt;=$N$8)*(AC74:AI74 &lt;= $N$9)*(TEXT(AC74:AI74,"yyyy-mm")=AL74)*(AC75:AI75 = "★"))</f>
        <v>0</v>
      </c>
      <c r="AP74" s="68"/>
      <c r="AQ74" s="19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3"/>
    </row>
    <row r="75" spans="10:55" s="8" customFormat="1" ht="19.5" customHeight="1" thickBot="1" x14ac:dyDescent="0.5">
      <c r="J75" s="86"/>
      <c r="K75" s="135" t="str">
        <f t="shared" ref="K75" si="238">IF(U75&gt;=0.285,"OK","NG")</f>
        <v>NG</v>
      </c>
      <c r="L75" s="136"/>
      <c r="M75" s="144"/>
      <c r="N75" s="144"/>
      <c r="O75" s="144"/>
      <c r="P75" s="144"/>
      <c r="Q75" s="144"/>
      <c r="R75" s="145"/>
      <c r="S75" s="146"/>
      <c r="T75" s="135">
        <f t="shared" ref="T75" si="239">COUNTIF(M75:S75,"●")</f>
        <v>0</v>
      </c>
      <c r="U75" s="147">
        <f t="shared" ref="U75" si="240">IF(COUNTA(M75:S75)=0,-1,IF(OR(COUNTIF(M75:S75,"▲")&gt;6,AND(M74&lt;$N$9,$N$9&lt;S74)),0.285,IF(T74+T75=0,0,T75/(T75+T74))))</f>
        <v>-1</v>
      </c>
      <c r="V75" s="135" t="str">
        <f>TEXT(S74,"YYYY-MM")</f>
        <v>2026-08</v>
      </c>
      <c r="W75" s="140" cm="1">
        <f t="array" ref="W75">IF(V75=V74,0,SUMPRODUCT((M74:S74&gt;=$N$8)*(M74:S74 &lt;= $N$9)*(TEXT(M74:S74,"yyyy-mm")=V75)*(M75:S75 = "●")))</f>
        <v>0</v>
      </c>
      <c r="X75" s="140" cm="1">
        <f t="array" ref="X75">IF(V75=V74,0,SUMPRODUCT((M74:S74&gt;=$N$8)*(M74:S74 &lt;= $N$9)*(TEXT(M74:S74,"yyyy-mm")=V75)*(M75:S75 = "▲")))</f>
        <v>0</v>
      </c>
      <c r="Y75" s="140" cm="1">
        <f t="array" ref="Y75">IF(V75=V74,0,SUMPRODUCT((M74:S74&gt;=$N$8)*(M74:S74 &lt;= $N$9)*(TEXT(M74:S74,"yyyy-mm")=V75)*(M75:S75 = "★")))</f>
        <v>0</v>
      </c>
      <c r="Z75" s="135"/>
      <c r="AA75" s="135" t="str">
        <f t="shared" ref="AA75" si="241">IF(AK75&gt;=0.285,"OK","NG")</f>
        <v>NG</v>
      </c>
      <c r="AB75" s="136"/>
      <c r="AC75" s="144"/>
      <c r="AD75" s="144"/>
      <c r="AE75" s="144"/>
      <c r="AF75" s="144"/>
      <c r="AG75" s="144"/>
      <c r="AH75" s="145"/>
      <c r="AI75" s="146"/>
      <c r="AJ75" s="68">
        <f t="shared" ref="AJ75" si="242">COUNTIF(AC75:AI75,"●")</f>
        <v>0</v>
      </c>
      <c r="AK75" s="70">
        <f t="shared" ref="AK75" si="243">IF(COUNTA(AC75:AI75)=0,-1,IF(OR(COUNTIF(AC75:AI75,"▲")&gt;6,AND(AC74&lt;$N$9,$N$9&lt;AI74)),0.285,IF(AJ74+AJ75=0,0,AJ75/(AJ75+AJ74))))</f>
        <v>-1</v>
      </c>
      <c r="AL75" s="68" t="str">
        <f>TEXT(AI74,"YYYY-MM")</f>
        <v>2027-01</v>
      </c>
      <c r="AM75" s="69" cm="1">
        <f t="array" ref="AM75">IF(AL75=AL74,0,SUMPRODUCT((AC74:AI74&gt;=$N$8)*(AC74:AI74 &lt;= $N$9)*(TEXT(AC74:AI74,"yyyy-mm")=AL75)*(AC75:AI75 = "●")))</f>
        <v>0</v>
      </c>
      <c r="AN75" s="69" cm="1">
        <f t="array" ref="AN75">IF(AL75=AL74,0,SUMPRODUCT((AC74:AI74&gt;=$N$8)*(AC74:AI74 &lt;= $N$9)*(TEXT(AC74:AI74,"yyyy-mm")=AL75)*(AC75:AI75 = "▲")))</f>
        <v>0</v>
      </c>
      <c r="AO75" s="69" cm="1">
        <f t="array" ref="AO75">IF(AL75=AL74,0,SUMPRODUCT((AC74:AI74&gt;=$N$8)*(AC74:AI74 &lt;= $N$9)*(TEXT(AC74:AI74,"yyyy-mm")=AL75)*(AC75:AI75 = "★")))</f>
        <v>0</v>
      </c>
      <c r="AP75" s="68"/>
      <c r="AQ75" s="19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3"/>
    </row>
    <row r="76" spans="10:55" s="8" customFormat="1" ht="19.5" customHeight="1" x14ac:dyDescent="0.45">
      <c r="J76" s="86"/>
      <c r="K76" s="135"/>
      <c r="L76" s="132">
        <v>42</v>
      </c>
      <c r="M76" s="141">
        <f>S74+1</f>
        <v>46244</v>
      </c>
      <c r="N76" s="141">
        <f t="shared" ref="N76:S76" si="244">M76+1</f>
        <v>46245</v>
      </c>
      <c r="O76" s="141">
        <f t="shared" si="244"/>
        <v>46246</v>
      </c>
      <c r="P76" s="141">
        <f t="shared" si="244"/>
        <v>46247</v>
      </c>
      <c r="Q76" s="141">
        <f t="shared" si="244"/>
        <v>46248</v>
      </c>
      <c r="R76" s="142">
        <f t="shared" si="244"/>
        <v>46249</v>
      </c>
      <c r="S76" s="143">
        <f t="shared" si="244"/>
        <v>46250</v>
      </c>
      <c r="T76" s="135">
        <f t="shared" ref="T76" si="245">COUNTIF(M77:S77,"★")</f>
        <v>0</v>
      </c>
      <c r="U76" s="135"/>
      <c r="V76" s="135" t="str">
        <f>TEXT(M76,"YYYY-MM")</f>
        <v>2026-08</v>
      </c>
      <c r="W76" s="140" cm="1">
        <f t="array" ref="W76">SUMPRODUCT((M76:S76&gt;=$N$8)*(M76:S76 &lt;= $N$9)*(TEXT(M76:S76,"yyyy-mm")=V76)*(M77:S77 = "●"))</f>
        <v>0</v>
      </c>
      <c r="X76" s="140" cm="1">
        <f t="array" ref="X76">SUMPRODUCT((R76:S76&gt;=$N$8)*(R76:S76 &lt;= $N$9)*(TEXT(R76:S76,"yyyy-mm")=V76)*(R77:S77 = "▲"))</f>
        <v>0</v>
      </c>
      <c r="Y76" s="140" cm="1">
        <f t="array" ref="Y76">SUMPRODUCT((M76:S76&gt;=$N$8)*(M76:S76 &lt;= $N$9)*(TEXT(M76:S76,"yyyy-mm")=V76)*(M77:S77 = "★"))</f>
        <v>0</v>
      </c>
      <c r="Z76" s="135"/>
      <c r="AA76" s="135"/>
      <c r="AB76" s="132">
        <v>63</v>
      </c>
      <c r="AC76" s="141">
        <f>AI74+1</f>
        <v>46391</v>
      </c>
      <c r="AD76" s="141">
        <f t="shared" ref="AD76:AI76" si="246">AC76+1</f>
        <v>46392</v>
      </c>
      <c r="AE76" s="141">
        <f t="shared" si="246"/>
        <v>46393</v>
      </c>
      <c r="AF76" s="141">
        <f t="shared" si="246"/>
        <v>46394</v>
      </c>
      <c r="AG76" s="141">
        <f t="shared" si="246"/>
        <v>46395</v>
      </c>
      <c r="AH76" s="142">
        <f t="shared" si="246"/>
        <v>46396</v>
      </c>
      <c r="AI76" s="143">
        <f t="shared" si="246"/>
        <v>46397</v>
      </c>
      <c r="AJ76" s="68">
        <f t="shared" ref="AJ76" si="247">COUNTIF(AC77:AI77,"★")</f>
        <v>0</v>
      </c>
      <c r="AK76" s="68"/>
      <c r="AL76" s="68" t="str">
        <f>TEXT(AC76,"YYYY-MM")</f>
        <v>2027-01</v>
      </c>
      <c r="AM76" s="69" cm="1">
        <f t="array" ref="AM76">SUMPRODUCT((AC76:AI76&gt;=$N$8)*(AC76:AI76 &lt;= $N$9)*(TEXT(AC76:AI76,"yyyy-mm")=AL76)*(AC77:AI77 = "●"))</f>
        <v>0</v>
      </c>
      <c r="AN76" s="69" cm="1">
        <f t="array" ref="AN76">SUMPRODUCT((AH76:AI76&gt;=$N$8)*(AH76:AI76 &lt;= $N$9)*(TEXT(AH76:AI76,"yyyy-mm")=AL76)*(AH77:AI77 = "▲"))</f>
        <v>0</v>
      </c>
      <c r="AO76" s="69" cm="1">
        <f t="array" ref="AO76">SUMPRODUCT((AC76:AI76&gt;=$N$8)*(AC76:AI76 &lt;= $N$9)*(TEXT(AC76:AI76,"yyyy-mm")=AL76)*(AC77:AI77 = "★"))</f>
        <v>0</v>
      </c>
      <c r="AP76" s="68"/>
      <c r="AQ76" s="19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3"/>
    </row>
    <row r="77" spans="10:55" s="8" customFormat="1" ht="19.5" customHeight="1" thickBot="1" x14ac:dyDescent="0.5">
      <c r="J77" s="86"/>
      <c r="K77" s="135" t="str">
        <f t="shared" ref="K77" si="248">IF(U77&gt;=0.285,"OK","NG")</f>
        <v>NG</v>
      </c>
      <c r="L77" s="136"/>
      <c r="M77" s="144"/>
      <c r="N77" s="144"/>
      <c r="O77" s="144"/>
      <c r="P77" s="144"/>
      <c r="Q77" s="144"/>
      <c r="R77" s="145"/>
      <c r="S77" s="146"/>
      <c r="T77" s="135">
        <f t="shared" ref="T77" si="249">COUNTIF(M77:S77,"●")</f>
        <v>0</v>
      </c>
      <c r="U77" s="147">
        <f t="shared" ref="U77" si="250">IF(COUNTA(M77:S77)=0,-1,IF(OR(COUNTIF(M77:S77,"▲")&gt;6,AND(M76&lt;$N$9,$N$9&lt;S76)),0.285,IF(T76+T77=0,0,T77/(T77+T76))))</f>
        <v>-1</v>
      </c>
      <c r="V77" s="135" t="str">
        <f>TEXT(S76,"YYYY-MM")</f>
        <v>2026-08</v>
      </c>
      <c r="W77" s="140" cm="1">
        <f t="array" ref="W77">IF(V77=V76,0,SUMPRODUCT((M76:S76&gt;=$N$8)*(M76:S76 &lt;= $N$9)*(TEXT(M76:S76,"yyyy-mm")=V77)*(M77:S77 = "●")))</f>
        <v>0</v>
      </c>
      <c r="X77" s="140" cm="1">
        <f t="array" ref="X77">IF(V77=V76,0,SUMPRODUCT((M76:S76&gt;=$N$8)*(M76:S76 &lt;= $N$9)*(TEXT(M76:S76,"yyyy-mm")=V77)*(M77:S77 = "▲")))</f>
        <v>0</v>
      </c>
      <c r="Y77" s="140" cm="1">
        <f t="array" ref="Y77">IF(V77=V76,0,SUMPRODUCT((M76:S76&gt;=$N$8)*(M76:S76 &lt;= $N$9)*(TEXT(M76:S76,"yyyy-mm")=V77)*(M77:S77 = "★")))</f>
        <v>0</v>
      </c>
      <c r="Z77" s="135"/>
      <c r="AA77" s="135" t="str">
        <f t="shared" ref="AA77" si="251">IF(AK77&gt;=0.285,"OK","NG")</f>
        <v>NG</v>
      </c>
      <c r="AB77" s="136"/>
      <c r="AC77" s="144"/>
      <c r="AD77" s="144"/>
      <c r="AE77" s="144"/>
      <c r="AF77" s="144"/>
      <c r="AG77" s="144"/>
      <c r="AH77" s="145"/>
      <c r="AI77" s="146"/>
      <c r="AJ77" s="68">
        <f t="shared" ref="AJ77" si="252">COUNTIF(AC77:AI77,"●")</f>
        <v>0</v>
      </c>
      <c r="AK77" s="70">
        <f t="shared" ref="AK77" si="253">IF(COUNTA(AC77:AI77)=0,-1,IF(OR(COUNTIF(AC77:AI77,"▲")&gt;6,AND(AC76&lt;$N$9,$N$9&lt;AI76)),0.285,IF(AJ76+AJ77=0,0,AJ77/(AJ77+AJ76))))</f>
        <v>-1</v>
      </c>
      <c r="AL77" s="68" t="str">
        <f>TEXT(AI76,"YYYY-MM")</f>
        <v>2027-01</v>
      </c>
      <c r="AM77" s="69" cm="1">
        <f t="array" ref="AM77">IF(AL77=AL76,0,SUMPRODUCT((AC76:AI76&gt;=$N$8)*(AC76:AI76 &lt;= $N$9)*(TEXT(AC76:AI76,"yyyy-mm")=AL77)*(AC77:AI77 = "●")))</f>
        <v>0</v>
      </c>
      <c r="AN77" s="69" cm="1">
        <f t="array" ref="AN77">IF(AL77=AL76,0,SUMPRODUCT((AC76:AI76&gt;=$N$8)*(AC76:AI76 &lt;= $N$9)*(TEXT(AC76:AI76,"yyyy-mm")=AL77)*(AC77:AI77 = "▲")))</f>
        <v>0</v>
      </c>
      <c r="AO77" s="69" cm="1">
        <f t="array" ref="AO77">IF(AL77=AL76,0,SUMPRODUCT((AC76:AI76&gt;=$N$8)*(AC76:AI76 &lt;= $N$9)*(TEXT(AC76:AI76,"yyyy-mm")=AL77)*(AC77:AI77 = "★")))</f>
        <v>0</v>
      </c>
      <c r="AP77" s="68"/>
      <c r="AQ77" s="19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3"/>
    </row>
    <row r="78" spans="10:55" s="8" customFormat="1" ht="19.5" customHeight="1" x14ac:dyDescent="0.45">
      <c r="J78" s="86"/>
      <c r="K78" s="135"/>
      <c r="L78" s="132">
        <v>43</v>
      </c>
      <c r="M78" s="141">
        <f>S76+1</f>
        <v>46251</v>
      </c>
      <c r="N78" s="141">
        <f t="shared" ref="N78:S78" si="254">M78+1</f>
        <v>46252</v>
      </c>
      <c r="O78" s="141">
        <f t="shared" si="254"/>
        <v>46253</v>
      </c>
      <c r="P78" s="141">
        <f t="shared" si="254"/>
        <v>46254</v>
      </c>
      <c r="Q78" s="141">
        <f t="shared" si="254"/>
        <v>46255</v>
      </c>
      <c r="R78" s="142">
        <f t="shared" si="254"/>
        <v>46256</v>
      </c>
      <c r="S78" s="143">
        <f t="shared" si="254"/>
        <v>46257</v>
      </c>
      <c r="T78" s="135">
        <f t="shared" ref="T78" si="255">COUNTIF(M79:S79,"★")</f>
        <v>0</v>
      </c>
      <c r="U78" s="135"/>
      <c r="V78" s="135" t="str">
        <f>TEXT(M78,"YYYY-MM")</f>
        <v>2026-08</v>
      </c>
      <c r="W78" s="140" cm="1">
        <f t="array" ref="W78">SUMPRODUCT((M78:S78&gt;=$N$8)*(M78:S78 &lt;= $N$9)*(TEXT(M78:S78,"yyyy-mm")=V78)*(M79:S79 = "●"))</f>
        <v>0</v>
      </c>
      <c r="X78" s="140" cm="1">
        <f t="array" ref="X78">SUMPRODUCT((R78:S78&gt;=$N$8)*(R78:S78 &lt;= $N$9)*(TEXT(R78:S78,"yyyy-mm")=V78)*(R79:S79 = "▲"))</f>
        <v>0</v>
      </c>
      <c r="Y78" s="140" cm="1">
        <f t="array" ref="Y78">SUMPRODUCT((M78:S78&gt;=$N$8)*(M78:S78 &lt;= $N$9)*(TEXT(M78:S78,"yyyy-mm")=V78)*(M79:S79 = "★"))</f>
        <v>0</v>
      </c>
      <c r="Z78" s="135"/>
      <c r="AA78" s="135"/>
      <c r="AB78" s="132">
        <v>64</v>
      </c>
      <c r="AC78" s="141">
        <f>AI76+1</f>
        <v>46398</v>
      </c>
      <c r="AD78" s="141">
        <f t="shared" ref="AD78:AI78" si="256">AC78+1</f>
        <v>46399</v>
      </c>
      <c r="AE78" s="141">
        <f t="shared" si="256"/>
        <v>46400</v>
      </c>
      <c r="AF78" s="141">
        <f t="shared" si="256"/>
        <v>46401</v>
      </c>
      <c r="AG78" s="141">
        <f t="shared" si="256"/>
        <v>46402</v>
      </c>
      <c r="AH78" s="142">
        <f t="shared" si="256"/>
        <v>46403</v>
      </c>
      <c r="AI78" s="143">
        <f t="shared" si="256"/>
        <v>46404</v>
      </c>
      <c r="AJ78" s="68">
        <f t="shared" ref="AJ78" si="257">COUNTIF(AC79:AI79,"★")</f>
        <v>0</v>
      </c>
      <c r="AK78" s="68"/>
      <c r="AL78" s="68" t="str">
        <f>TEXT(AC78,"YYYY-MM")</f>
        <v>2027-01</v>
      </c>
      <c r="AM78" s="69" cm="1">
        <f t="array" ref="AM78">SUMPRODUCT((AC78:AI78&gt;=$N$8)*(AC78:AI78 &lt;= $N$9)*(TEXT(AC78:AI78,"yyyy-mm")=AL78)*(AC79:AI79 = "●"))</f>
        <v>0</v>
      </c>
      <c r="AN78" s="69" cm="1">
        <f t="array" ref="AN78">SUMPRODUCT((AH78:AI78&gt;=$N$8)*(AH78:AI78 &lt;= $N$9)*(TEXT(AH78:AI78,"yyyy-mm")=AL78)*(AH79:AI79 = "▲"))</f>
        <v>0</v>
      </c>
      <c r="AO78" s="69" cm="1">
        <f t="array" ref="AO78">SUMPRODUCT((AC78:AI78&gt;=$N$8)*(AC78:AI78 &lt;= $N$9)*(TEXT(AC78:AI78,"yyyy-mm")=AL78)*(AC79:AI79 = "★"))</f>
        <v>0</v>
      </c>
      <c r="AP78" s="68"/>
      <c r="AQ78" s="19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3"/>
    </row>
    <row r="79" spans="10:55" s="8" customFormat="1" ht="19.5" customHeight="1" thickBot="1" x14ac:dyDescent="0.5">
      <c r="J79" s="86"/>
      <c r="K79" s="135" t="str">
        <f t="shared" ref="K79" si="258">IF(U79&gt;=0.285,"OK","NG")</f>
        <v>NG</v>
      </c>
      <c r="L79" s="136"/>
      <c r="M79" s="144"/>
      <c r="N79" s="144"/>
      <c r="O79" s="144"/>
      <c r="P79" s="144"/>
      <c r="Q79" s="144"/>
      <c r="R79" s="145"/>
      <c r="S79" s="146"/>
      <c r="T79" s="135">
        <f t="shared" ref="T79" si="259">COUNTIF(M79:S79,"●")</f>
        <v>0</v>
      </c>
      <c r="U79" s="147">
        <f t="shared" ref="U79" si="260">IF(COUNTA(M79:S79)=0,-1,IF(OR(COUNTIF(M79:S79,"▲")&gt;6,AND(M78&lt;$N$9,$N$9&lt;S78)),0.285,IF(T78+T79=0,0,T79/(T79+T78))))</f>
        <v>-1</v>
      </c>
      <c r="V79" s="135" t="str">
        <f>TEXT(S78,"YYYY-MM")</f>
        <v>2026-08</v>
      </c>
      <c r="W79" s="140" cm="1">
        <f t="array" ref="W79">IF(V79=V78,0,SUMPRODUCT((M78:S78&gt;=$N$8)*(M78:S78 &lt;= $N$9)*(TEXT(M78:S78,"yyyy-mm")=V79)*(M79:S79 = "●")))</f>
        <v>0</v>
      </c>
      <c r="X79" s="140" cm="1">
        <f t="array" ref="X79">IF(V79=V78,0,SUMPRODUCT((M78:S78&gt;=$N$8)*(M78:S78 &lt;= $N$9)*(TEXT(M78:S78,"yyyy-mm")=V79)*(M79:S79 = "▲")))</f>
        <v>0</v>
      </c>
      <c r="Y79" s="140" cm="1">
        <f t="array" ref="Y79">IF(V79=V78,0,SUMPRODUCT((M78:S78&gt;=$N$8)*(M78:S78 &lt;= $N$9)*(TEXT(M78:S78,"yyyy-mm")=V79)*(M79:S79 = "★")))</f>
        <v>0</v>
      </c>
      <c r="Z79" s="135"/>
      <c r="AA79" s="135" t="str">
        <f t="shared" ref="AA79" si="261">IF(AK79&gt;=0.285,"OK","NG")</f>
        <v>NG</v>
      </c>
      <c r="AB79" s="136"/>
      <c r="AC79" s="144"/>
      <c r="AD79" s="144"/>
      <c r="AE79" s="144"/>
      <c r="AF79" s="144"/>
      <c r="AG79" s="144"/>
      <c r="AH79" s="145"/>
      <c r="AI79" s="146"/>
      <c r="AJ79" s="68">
        <f t="shared" ref="AJ79" si="262">COUNTIF(AC79:AI79,"●")</f>
        <v>0</v>
      </c>
      <c r="AK79" s="70">
        <f t="shared" ref="AK79" si="263">IF(COUNTA(AC79:AI79)=0,-1,IF(OR(COUNTIF(AC79:AI79,"▲")&gt;6,AND(AC78&lt;$N$9,$N$9&lt;AI78)),0.285,IF(AJ78+AJ79=0,0,AJ79/(AJ79+AJ78))))</f>
        <v>-1</v>
      </c>
      <c r="AL79" s="68" t="str">
        <f>TEXT(AI78,"YYYY-MM")</f>
        <v>2027-01</v>
      </c>
      <c r="AM79" s="69" cm="1">
        <f t="array" ref="AM79">IF(AL79=AL78,0,SUMPRODUCT((AC78:AI78&gt;=$N$8)*(AC78:AI78 &lt;= $N$9)*(TEXT(AC78:AI78,"yyyy-mm")=AL79)*(AC79:AI79 = "●")))</f>
        <v>0</v>
      </c>
      <c r="AN79" s="69" cm="1">
        <f t="array" ref="AN79">IF(AL79=AL78,0,SUMPRODUCT((AC78:AI78&gt;=$N$8)*(AC78:AI78 &lt;= $N$9)*(TEXT(AC78:AI78,"yyyy-mm")=AL79)*(AC79:AI79 = "▲")))</f>
        <v>0</v>
      </c>
      <c r="AO79" s="69" cm="1">
        <f t="array" ref="AO79">IF(AL79=AL78,0,SUMPRODUCT((AC78:AI78&gt;=$N$8)*(AC78:AI78 &lt;= $N$9)*(TEXT(AC78:AI78,"yyyy-mm")=AL79)*(AC79:AI79 = "★")))</f>
        <v>0</v>
      </c>
      <c r="AP79" s="68"/>
      <c r="AQ79" s="19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3"/>
    </row>
    <row r="80" spans="10:55" s="8" customFormat="1" ht="19.5" customHeight="1" x14ac:dyDescent="0.45">
      <c r="J80" s="86"/>
      <c r="K80" s="135"/>
      <c r="L80" s="132">
        <v>44</v>
      </c>
      <c r="M80" s="141">
        <f>S78+1</f>
        <v>46258</v>
      </c>
      <c r="N80" s="141">
        <f t="shared" ref="N80:S80" si="264">M80+1</f>
        <v>46259</v>
      </c>
      <c r="O80" s="141">
        <f t="shared" si="264"/>
        <v>46260</v>
      </c>
      <c r="P80" s="141">
        <f t="shared" si="264"/>
        <v>46261</v>
      </c>
      <c r="Q80" s="141">
        <f t="shared" si="264"/>
        <v>46262</v>
      </c>
      <c r="R80" s="142">
        <f t="shared" si="264"/>
        <v>46263</v>
      </c>
      <c r="S80" s="143">
        <f t="shared" si="264"/>
        <v>46264</v>
      </c>
      <c r="T80" s="135">
        <f t="shared" ref="T80" si="265">COUNTIF(M81:S81,"★")</f>
        <v>0</v>
      </c>
      <c r="U80" s="135"/>
      <c r="V80" s="135" t="str">
        <f>TEXT(M80,"YYYY-MM")</f>
        <v>2026-08</v>
      </c>
      <c r="W80" s="140" cm="1">
        <f t="array" ref="W80">SUMPRODUCT((M80:S80&gt;=$N$8)*(M80:S80 &lt;= $N$9)*(TEXT(M80:S80,"yyyy-mm")=V80)*(M81:S81 = "●"))</f>
        <v>0</v>
      </c>
      <c r="X80" s="140" cm="1">
        <f t="array" ref="X80">SUMPRODUCT((R80:S80&gt;=$N$8)*(R80:S80 &lt;= $N$9)*(TEXT(R80:S80,"yyyy-mm")=V80)*(R81:S81 = "▲"))</f>
        <v>0</v>
      </c>
      <c r="Y80" s="140" cm="1">
        <f t="array" ref="Y80">SUMPRODUCT((M80:S80&gt;=$N$8)*(M80:S80 &lt;= $N$9)*(TEXT(M80:S80,"yyyy-mm")=V80)*(M81:S81 = "★"))</f>
        <v>0</v>
      </c>
      <c r="Z80" s="135"/>
      <c r="AA80" s="135"/>
      <c r="AB80" s="132">
        <v>65</v>
      </c>
      <c r="AC80" s="141">
        <f>AI78+1</f>
        <v>46405</v>
      </c>
      <c r="AD80" s="141">
        <f t="shared" ref="AD80:AI80" si="266">AC80+1</f>
        <v>46406</v>
      </c>
      <c r="AE80" s="141">
        <f t="shared" si="266"/>
        <v>46407</v>
      </c>
      <c r="AF80" s="141">
        <f t="shared" si="266"/>
        <v>46408</v>
      </c>
      <c r="AG80" s="141">
        <f t="shared" si="266"/>
        <v>46409</v>
      </c>
      <c r="AH80" s="142">
        <f t="shared" si="266"/>
        <v>46410</v>
      </c>
      <c r="AI80" s="143">
        <f t="shared" si="266"/>
        <v>46411</v>
      </c>
      <c r="AJ80" s="68">
        <f t="shared" ref="AJ80" si="267">COUNTIF(AC81:AI81,"★")</f>
        <v>0</v>
      </c>
      <c r="AK80" s="68"/>
      <c r="AL80" s="68" t="str">
        <f>TEXT(AC80,"YYYY-MM")</f>
        <v>2027-01</v>
      </c>
      <c r="AM80" s="69" cm="1">
        <f t="array" ref="AM80">SUMPRODUCT((AC80:AI80&gt;=$N$8)*(AC80:AI80 &lt;= $N$9)*(TEXT(AC80:AI80,"yyyy-mm")=AL80)*(AC81:AI81 = "●"))</f>
        <v>0</v>
      </c>
      <c r="AN80" s="69" cm="1">
        <f t="array" ref="AN80">SUMPRODUCT((AH80:AI80&gt;=$N$8)*(AH80:AI80 &lt;= $N$9)*(TEXT(AH80:AI80,"yyyy-mm")=AL80)*(AH81:AI81 = "▲"))</f>
        <v>0</v>
      </c>
      <c r="AO80" s="69" cm="1">
        <f t="array" ref="AO80">SUMPRODUCT((AC80:AI80&gt;=$N$8)*(AC80:AI80 &lt;= $N$9)*(TEXT(AC80:AI80,"yyyy-mm")=AL80)*(AC81:AI81 = "★"))</f>
        <v>0</v>
      </c>
      <c r="AP80" s="68"/>
      <c r="AQ80" s="19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3"/>
    </row>
    <row r="81" spans="10:55" s="8" customFormat="1" ht="19.5" customHeight="1" thickBot="1" x14ac:dyDescent="0.5">
      <c r="J81" s="86"/>
      <c r="K81" s="135" t="str">
        <f t="shared" ref="K81" si="268">IF(U81&gt;=0.285,"OK","NG")</f>
        <v>NG</v>
      </c>
      <c r="L81" s="136"/>
      <c r="M81" s="144"/>
      <c r="N81" s="144"/>
      <c r="O81" s="144"/>
      <c r="P81" s="144"/>
      <c r="Q81" s="144"/>
      <c r="R81" s="145"/>
      <c r="S81" s="146"/>
      <c r="T81" s="135">
        <f t="shared" ref="T81" si="269">COUNTIF(M81:S81,"●")</f>
        <v>0</v>
      </c>
      <c r="U81" s="147">
        <f t="shared" ref="U81" si="270">IF(COUNTA(M81:S81)=0,-1,IF(OR(COUNTIF(M81:S81,"▲")&gt;6,AND(M80&lt;$N$9,$N$9&lt;S80)),0.285,IF(T80+T81=0,0,T81/(T81+T80))))</f>
        <v>-1</v>
      </c>
      <c r="V81" s="135" t="str">
        <f>TEXT(S80,"YYYY-MM")</f>
        <v>2026-08</v>
      </c>
      <c r="W81" s="140" cm="1">
        <f t="array" ref="W81">IF(V81=V80,0,SUMPRODUCT((M80:S80&gt;=$N$8)*(M80:S80 &lt;= $N$9)*(TEXT(M80:S80,"yyyy-mm")=V81)*(M81:S81 = "●")))</f>
        <v>0</v>
      </c>
      <c r="X81" s="140" cm="1">
        <f t="array" ref="X81">IF(V81=V80,0,SUMPRODUCT((M80:S80&gt;=$N$8)*(M80:S80 &lt;= $N$9)*(TEXT(M80:S80,"yyyy-mm")=V81)*(M81:S81 = "▲")))</f>
        <v>0</v>
      </c>
      <c r="Y81" s="140" cm="1">
        <f t="array" ref="Y81">IF(V81=V80,0,SUMPRODUCT((M80:S80&gt;=$N$8)*(M80:S80 &lt;= $N$9)*(TEXT(M80:S80,"yyyy-mm")=V81)*(M81:S81 = "★")))</f>
        <v>0</v>
      </c>
      <c r="Z81" s="135"/>
      <c r="AA81" s="135" t="str">
        <f t="shared" ref="AA81" si="271">IF(AK81&gt;=0.285,"OK","NG")</f>
        <v>NG</v>
      </c>
      <c r="AB81" s="136"/>
      <c r="AC81" s="144"/>
      <c r="AD81" s="144"/>
      <c r="AE81" s="144"/>
      <c r="AF81" s="144"/>
      <c r="AG81" s="144"/>
      <c r="AH81" s="145"/>
      <c r="AI81" s="146"/>
      <c r="AJ81" s="68">
        <f t="shared" ref="AJ81" si="272">COUNTIF(AC81:AI81,"●")</f>
        <v>0</v>
      </c>
      <c r="AK81" s="70">
        <f t="shared" ref="AK81" si="273">IF(COUNTA(AC81:AI81)=0,-1,IF(OR(COUNTIF(AC81:AI81,"▲")&gt;6,AND(AC80&lt;$N$9,$N$9&lt;AI80)),0.285,IF(AJ80+AJ81=0,0,AJ81/(AJ81+AJ80))))</f>
        <v>-1</v>
      </c>
      <c r="AL81" s="68" t="str">
        <f>TEXT(AI80,"YYYY-MM")</f>
        <v>2027-01</v>
      </c>
      <c r="AM81" s="69" cm="1">
        <f t="array" ref="AM81">IF(AL81=AL80,0,SUMPRODUCT((AC80:AI80&gt;=$N$8)*(AC80:AI80 &lt;= $N$9)*(TEXT(AC80:AI80,"yyyy-mm")=AL81)*(AC81:AI81 = "●")))</f>
        <v>0</v>
      </c>
      <c r="AN81" s="69" cm="1">
        <f t="array" ref="AN81">IF(AL81=AL80,0,SUMPRODUCT((AC80:AI80&gt;=$N$8)*(AC80:AI80 &lt;= $N$9)*(TEXT(AC80:AI80,"yyyy-mm")=AL81)*(AC81:AI81 = "▲")))</f>
        <v>0</v>
      </c>
      <c r="AO81" s="69" cm="1">
        <f t="array" ref="AO81">IF(AL81=AL80,0,SUMPRODUCT((AC80:AI80&gt;=$N$8)*(AC80:AI80 &lt;= $N$9)*(TEXT(AC80:AI80,"yyyy-mm")=AL81)*(AC81:AI81 = "★")))</f>
        <v>0</v>
      </c>
      <c r="AP81" s="68"/>
      <c r="AQ81" s="19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3"/>
    </row>
    <row r="82" spans="10:55" s="8" customFormat="1" ht="19.5" customHeight="1" x14ac:dyDescent="0.45">
      <c r="J82" s="86"/>
      <c r="K82" s="135"/>
      <c r="L82" s="132">
        <v>45</v>
      </c>
      <c r="M82" s="141">
        <f>S80+1</f>
        <v>46265</v>
      </c>
      <c r="N82" s="141">
        <f t="shared" ref="N82:S82" si="274">M82+1</f>
        <v>46266</v>
      </c>
      <c r="O82" s="141">
        <f t="shared" si="274"/>
        <v>46267</v>
      </c>
      <c r="P82" s="141">
        <f t="shared" si="274"/>
        <v>46268</v>
      </c>
      <c r="Q82" s="141">
        <f t="shared" si="274"/>
        <v>46269</v>
      </c>
      <c r="R82" s="142">
        <f t="shared" si="274"/>
        <v>46270</v>
      </c>
      <c r="S82" s="143">
        <f t="shared" si="274"/>
        <v>46271</v>
      </c>
      <c r="T82" s="135">
        <f t="shared" ref="T82" si="275">COUNTIF(M83:S83,"★")</f>
        <v>0</v>
      </c>
      <c r="U82" s="135"/>
      <c r="V82" s="135" t="str">
        <f>TEXT(M82,"YYYY-MM")</f>
        <v>2026-08</v>
      </c>
      <c r="W82" s="140" cm="1">
        <f t="array" ref="W82">SUMPRODUCT((M82:S82&gt;=$N$8)*(M82:S82 &lt;= $N$9)*(TEXT(M82:S82,"yyyy-mm")=V82)*(M83:S83 = "●"))</f>
        <v>0</v>
      </c>
      <c r="X82" s="140" cm="1">
        <f t="array" ref="X82">SUMPRODUCT((R82:S82&gt;=$N$8)*(R82:S82 &lt;= $N$9)*(TEXT(R82:S82,"yyyy-mm")=V82)*(R83:S83 = "▲"))</f>
        <v>0</v>
      </c>
      <c r="Y82" s="140" cm="1">
        <f t="array" ref="Y82">SUMPRODUCT((M82:S82&gt;=$N$8)*(M82:S82 &lt;= $N$9)*(TEXT(M82:S82,"yyyy-mm")=V82)*(M83:S83 = "★"))</f>
        <v>0</v>
      </c>
      <c r="Z82" s="135"/>
      <c r="AA82" s="135"/>
      <c r="AB82" s="132">
        <v>66</v>
      </c>
      <c r="AC82" s="141">
        <f>AI80+1</f>
        <v>46412</v>
      </c>
      <c r="AD82" s="141">
        <f t="shared" ref="AD82:AI82" si="276">AC82+1</f>
        <v>46413</v>
      </c>
      <c r="AE82" s="141">
        <f t="shared" si="276"/>
        <v>46414</v>
      </c>
      <c r="AF82" s="141">
        <f t="shared" si="276"/>
        <v>46415</v>
      </c>
      <c r="AG82" s="141">
        <f t="shared" si="276"/>
        <v>46416</v>
      </c>
      <c r="AH82" s="142">
        <f t="shared" si="276"/>
        <v>46417</v>
      </c>
      <c r="AI82" s="143">
        <f t="shared" si="276"/>
        <v>46418</v>
      </c>
      <c r="AJ82" s="68">
        <f t="shared" ref="AJ82" si="277">COUNTIF(AC83:AI83,"★")</f>
        <v>0</v>
      </c>
      <c r="AK82" s="68"/>
      <c r="AL82" s="68" t="str">
        <f>TEXT(AC82,"YYYY-MM")</f>
        <v>2027-01</v>
      </c>
      <c r="AM82" s="69" cm="1">
        <f t="array" ref="AM82">SUMPRODUCT((AC82:AI82&gt;=$N$8)*(AC82:AI82 &lt;= $N$9)*(TEXT(AC82:AI82,"yyyy-mm")=AL82)*(AC83:AI83 = "●"))</f>
        <v>0</v>
      </c>
      <c r="AN82" s="69" cm="1">
        <f t="array" ref="AN82">SUMPRODUCT((AH82:AI82&gt;=$N$8)*(AH82:AI82 &lt;= $N$9)*(TEXT(AH82:AI82,"yyyy-mm")=AL82)*(AH83:AI83 = "▲"))</f>
        <v>0</v>
      </c>
      <c r="AO82" s="69" cm="1">
        <f t="array" ref="AO82">SUMPRODUCT((AC82:AI82&gt;=$N$8)*(AC82:AI82 &lt;= $N$9)*(TEXT(AC82:AI82,"yyyy-mm")=AL82)*(AC83:AI83 = "★"))</f>
        <v>0</v>
      </c>
      <c r="AP82" s="68"/>
      <c r="AQ82" s="19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3"/>
    </row>
    <row r="83" spans="10:55" s="8" customFormat="1" ht="19.5" customHeight="1" thickBot="1" x14ac:dyDescent="0.5">
      <c r="J83" s="86"/>
      <c r="K83" s="135" t="str">
        <f t="shared" ref="K83" si="278">IF(U83&gt;=0.285,"OK","NG")</f>
        <v>NG</v>
      </c>
      <c r="L83" s="136"/>
      <c r="M83" s="144"/>
      <c r="N83" s="144"/>
      <c r="O83" s="144"/>
      <c r="P83" s="144"/>
      <c r="Q83" s="144"/>
      <c r="R83" s="145"/>
      <c r="S83" s="146"/>
      <c r="T83" s="135">
        <f t="shared" ref="T83" si="279">COUNTIF(M83:S83,"●")</f>
        <v>0</v>
      </c>
      <c r="U83" s="147">
        <f t="shared" ref="U83" si="280">IF(COUNTA(M83:S83)=0,-1,IF(OR(COUNTIF(M83:S83,"▲")&gt;6,AND(M82&lt;$N$9,$N$9&lt;S82)),0.285,IF(T82+T83=0,0,T83/(T83+T82))))</f>
        <v>-1</v>
      </c>
      <c r="V83" s="135" t="str">
        <f>TEXT(S82,"YYYY-MM")</f>
        <v>2026-09</v>
      </c>
      <c r="W83" s="140" cm="1">
        <f t="array" ref="W83">IF(V83=V82,0,SUMPRODUCT((M82:S82&gt;=$N$8)*(M82:S82 &lt;= $N$9)*(TEXT(M82:S82,"yyyy-mm")=V83)*(M83:S83 = "●")))</f>
        <v>0</v>
      </c>
      <c r="X83" s="140" cm="1">
        <f t="array" ref="X83">IF(V83=V82,0,SUMPRODUCT((M82:S82&gt;=$N$8)*(M82:S82 &lt;= $N$9)*(TEXT(M82:S82,"yyyy-mm")=V83)*(M83:S83 = "▲")))</f>
        <v>0</v>
      </c>
      <c r="Y83" s="140" cm="1">
        <f t="array" ref="Y83">IF(V83=V82,0,SUMPRODUCT((M82:S82&gt;=$N$8)*(M82:S82 &lt;= $N$9)*(TEXT(M82:S82,"yyyy-mm")=V83)*(M83:S83 = "★")))</f>
        <v>0</v>
      </c>
      <c r="Z83" s="135"/>
      <c r="AA83" s="135" t="str">
        <f t="shared" ref="AA83" si="281">IF(AK83&gt;=0.285,"OK","NG")</f>
        <v>NG</v>
      </c>
      <c r="AB83" s="136"/>
      <c r="AC83" s="144"/>
      <c r="AD83" s="144"/>
      <c r="AE83" s="144"/>
      <c r="AF83" s="144"/>
      <c r="AG83" s="144"/>
      <c r="AH83" s="145"/>
      <c r="AI83" s="146"/>
      <c r="AJ83" s="68">
        <f t="shared" ref="AJ83" si="282">COUNTIF(AC83:AI83,"●")</f>
        <v>0</v>
      </c>
      <c r="AK83" s="70">
        <f t="shared" ref="AK83" si="283">IF(COUNTA(AC83:AI83)=0,-1,IF(OR(COUNTIF(AC83:AI83,"▲")&gt;6,AND(AC82&lt;$N$9,$N$9&lt;AI82)),0.285,IF(AJ82+AJ83=0,0,AJ83/(AJ83+AJ82))))</f>
        <v>-1</v>
      </c>
      <c r="AL83" s="68" t="str">
        <f>TEXT(AI82,"YYYY-MM")</f>
        <v>2027-01</v>
      </c>
      <c r="AM83" s="69" cm="1">
        <f t="array" ref="AM83">IF(AL83=AL82,0,SUMPRODUCT((AC82:AI82&gt;=$N$8)*(AC82:AI82 &lt;= $N$9)*(TEXT(AC82:AI82,"yyyy-mm")=AL83)*(AC83:AI83 = "●")))</f>
        <v>0</v>
      </c>
      <c r="AN83" s="69" cm="1">
        <f t="array" ref="AN83">IF(AL83=AL82,0,SUMPRODUCT((AC82:AI82&gt;=$N$8)*(AC82:AI82 &lt;= $N$9)*(TEXT(AC82:AI82,"yyyy-mm")=AL83)*(AC83:AI83 = "▲")))</f>
        <v>0</v>
      </c>
      <c r="AO83" s="69" cm="1">
        <f t="array" ref="AO83">IF(AL83=AL82,0,SUMPRODUCT((AC82:AI82&gt;=$N$8)*(AC82:AI82 &lt;= $N$9)*(TEXT(AC82:AI82,"yyyy-mm")=AL83)*(AC83:AI83 = "★")))</f>
        <v>0</v>
      </c>
      <c r="AP83" s="68"/>
      <c r="AQ83" s="19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3"/>
    </row>
    <row r="84" spans="10:55" s="8" customFormat="1" ht="19.5" customHeight="1" x14ac:dyDescent="0.45">
      <c r="J84" s="86"/>
      <c r="K84" s="135"/>
      <c r="L84" s="132">
        <v>46</v>
      </c>
      <c r="M84" s="141">
        <f>S82+1</f>
        <v>46272</v>
      </c>
      <c r="N84" s="141">
        <f t="shared" ref="N84:S84" si="284">M84+1</f>
        <v>46273</v>
      </c>
      <c r="O84" s="141">
        <f t="shared" si="284"/>
        <v>46274</v>
      </c>
      <c r="P84" s="141">
        <f t="shared" si="284"/>
        <v>46275</v>
      </c>
      <c r="Q84" s="141">
        <f t="shared" si="284"/>
        <v>46276</v>
      </c>
      <c r="R84" s="142">
        <f t="shared" si="284"/>
        <v>46277</v>
      </c>
      <c r="S84" s="143">
        <f t="shared" si="284"/>
        <v>46278</v>
      </c>
      <c r="T84" s="135">
        <f t="shared" ref="T84" si="285">COUNTIF(M85:S85,"★")</f>
        <v>0</v>
      </c>
      <c r="U84" s="135"/>
      <c r="V84" s="135" t="str">
        <f>TEXT(M84,"YYYY-MM")</f>
        <v>2026-09</v>
      </c>
      <c r="W84" s="140" cm="1">
        <f t="array" ref="W84">SUMPRODUCT((M84:S84&gt;=$N$8)*(M84:S84 &lt;= $N$9)*(TEXT(M84:S84,"yyyy-mm")=V84)*(M85:S85 = "●"))</f>
        <v>0</v>
      </c>
      <c r="X84" s="140" cm="1">
        <f t="array" ref="X84">SUMPRODUCT((R84:S84&gt;=$N$8)*(R84:S84 &lt;= $N$9)*(TEXT(R84:S84,"yyyy-mm")=V84)*(R85:S85 = "▲"))</f>
        <v>0</v>
      </c>
      <c r="Y84" s="140" cm="1">
        <f t="array" ref="Y84">SUMPRODUCT((M84:S84&gt;=$N$8)*(M84:S84 &lt;= $N$9)*(TEXT(M84:S84,"yyyy-mm")=V84)*(M85:S85 = "★"))</f>
        <v>0</v>
      </c>
      <c r="Z84" s="135"/>
      <c r="AA84" s="135"/>
      <c r="AB84" s="132">
        <v>67</v>
      </c>
      <c r="AC84" s="141">
        <f>AI82+1</f>
        <v>46419</v>
      </c>
      <c r="AD84" s="141">
        <f t="shared" ref="AD84:AI84" si="286">AC84+1</f>
        <v>46420</v>
      </c>
      <c r="AE84" s="141">
        <f t="shared" si="286"/>
        <v>46421</v>
      </c>
      <c r="AF84" s="141">
        <f t="shared" si="286"/>
        <v>46422</v>
      </c>
      <c r="AG84" s="141">
        <f t="shared" si="286"/>
        <v>46423</v>
      </c>
      <c r="AH84" s="142">
        <f t="shared" si="286"/>
        <v>46424</v>
      </c>
      <c r="AI84" s="143">
        <f t="shared" si="286"/>
        <v>46425</v>
      </c>
      <c r="AJ84" s="68">
        <f t="shared" ref="AJ84" si="287">COUNTIF(AC85:AI85,"★")</f>
        <v>0</v>
      </c>
      <c r="AK84" s="68"/>
      <c r="AL84" s="68" t="str">
        <f>TEXT(AC84,"YYYY-MM")</f>
        <v>2027-02</v>
      </c>
      <c r="AM84" s="69" cm="1">
        <f t="array" ref="AM84">SUMPRODUCT((AC84:AI84&gt;=$N$8)*(AC84:AI84 &lt;= $N$9)*(TEXT(AC84:AI84,"yyyy-mm")=AL84)*(AC85:AI85 = "●"))</f>
        <v>0</v>
      </c>
      <c r="AN84" s="69" cm="1">
        <f t="array" ref="AN84">SUMPRODUCT((AH84:AI84&gt;=$N$8)*(AH84:AI84 &lt;= $N$9)*(TEXT(AH84:AI84,"yyyy-mm")=AL84)*(AH85:AI85 = "▲"))</f>
        <v>0</v>
      </c>
      <c r="AO84" s="69" cm="1">
        <f t="array" ref="AO84">SUMPRODUCT((AC84:AI84&gt;=$N$8)*(AC84:AI84 &lt;= $N$9)*(TEXT(AC84:AI84,"yyyy-mm")=AL84)*(AC85:AI85 = "★"))</f>
        <v>0</v>
      </c>
      <c r="AP84" s="68"/>
      <c r="AQ84" s="19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3"/>
    </row>
    <row r="85" spans="10:55" s="8" customFormat="1" ht="19.5" customHeight="1" thickBot="1" x14ac:dyDescent="0.5">
      <c r="J85" s="86"/>
      <c r="K85" s="135" t="str">
        <f t="shared" ref="K85" si="288">IF(U85&gt;=0.285,"OK","NG")</f>
        <v>NG</v>
      </c>
      <c r="L85" s="136"/>
      <c r="M85" s="144"/>
      <c r="N85" s="144"/>
      <c r="O85" s="144"/>
      <c r="P85" s="144"/>
      <c r="Q85" s="144"/>
      <c r="R85" s="145"/>
      <c r="S85" s="146"/>
      <c r="T85" s="135">
        <f t="shared" ref="T85" si="289">COUNTIF(M85:S85,"●")</f>
        <v>0</v>
      </c>
      <c r="U85" s="147">
        <f t="shared" ref="U85" si="290">IF(COUNTA(M85:S85)=0,-1,IF(OR(COUNTIF(M85:S85,"▲")&gt;6,AND(M84&lt;$N$9,$N$9&lt;S84)),0.285,IF(T84+T85=0,0,T85/(T85+T84))))</f>
        <v>-1</v>
      </c>
      <c r="V85" s="135" t="str">
        <f>TEXT(S84,"YYYY-MM")</f>
        <v>2026-09</v>
      </c>
      <c r="W85" s="140" cm="1">
        <f t="array" ref="W85">IF(V85=V84,0,SUMPRODUCT((M84:S84&gt;=$N$8)*(M84:S84 &lt;= $N$9)*(TEXT(M84:S84,"yyyy-mm")=V85)*(M85:S85 = "●")))</f>
        <v>0</v>
      </c>
      <c r="X85" s="140" cm="1">
        <f t="array" ref="X85">IF(V85=V84,0,SUMPRODUCT((M84:S84&gt;=$N$8)*(M84:S84 &lt;= $N$9)*(TEXT(M84:S84,"yyyy-mm")=V85)*(M85:S85 = "▲")))</f>
        <v>0</v>
      </c>
      <c r="Y85" s="140" cm="1">
        <f t="array" ref="Y85">IF(V85=V84,0,SUMPRODUCT((M84:S84&gt;=$N$8)*(M84:S84 &lt;= $N$9)*(TEXT(M84:S84,"yyyy-mm")=V85)*(M85:S85 = "★")))</f>
        <v>0</v>
      </c>
      <c r="Z85" s="135"/>
      <c r="AA85" s="135" t="str">
        <f t="shared" ref="AA85" si="291">IF(AK85&gt;=0.285,"OK","NG")</f>
        <v>NG</v>
      </c>
      <c r="AB85" s="136"/>
      <c r="AC85" s="144"/>
      <c r="AD85" s="144"/>
      <c r="AE85" s="144"/>
      <c r="AF85" s="144"/>
      <c r="AG85" s="144"/>
      <c r="AH85" s="145"/>
      <c r="AI85" s="146"/>
      <c r="AJ85" s="68">
        <f t="shared" ref="AJ85" si="292">COUNTIF(AC85:AI85,"●")</f>
        <v>0</v>
      </c>
      <c r="AK85" s="70">
        <f t="shared" ref="AK85" si="293">IF(COUNTA(AC85:AI85)=0,-1,IF(OR(COUNTIF(AC85:AI85,"▲")&gt;6,AND(AC84&lt;$N$9,$N$9&lt;AI84)),0.285,IF(AJ84+AJ85=0,0,AJ85/(AJ85+AJ84))))</f>
        <v>-1</v>
      </c>
      <c r="AL85" s="68" t="str">
        <f>TEXT(AI84,"YYYY-MM")</f>
        <v>2027-02</v>
      </c>
      <c r="AM85" s="69" cm="1">
        <f t="array" ref="AM85">IF(AL85=AL84,0,SUMPRODUCT((AC84:AI84&gt;=$N$8)*(AC84:AI84 &lt;= $N$9)*(TEXT(AC84:AI84,"yyyy-mm")=AL85)*(AC85:AI85 = "●")))</f>
        <v>0</v>
      </c>
      <c r="AN85" s="69" cm="1">
        <f t="array" ref="AN85">IF(AL85=AL84,0,SUMPRODUCT((AC84:AI84&gt;=$N$8)*(AC84:AI84 &lt;= $N$9)*(TEXT(AC84:AI84,"yyyy-mm")=AL85)*(AC85:AI85 = "▲")))</f>
        <v>0</v>
      </c>
      <c r="AO85" s="69" cm="1">
        <f t="array" ref="AO85">IF(AL85=AL84,0,SUMPRODUCT((AC84:AI84&gt;=$N$8)*(AC84:AI84 &lt;= $N$9)*(TEXT(AC84:AI84,"yyyy-mm")=AL85)*(AC85:AI85 = "★")))</f>
        <v>0</v>
      </c>
      <c r="AP85" s="68"/>
      <c r="AQ85" s="19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3"/>
    </row>
    <row r="86" spans="10:55" s="8" customFormat="1" ht="19.5" customHeight="1" x14ac:dyDescent="0.45">
      <c r="J86" s="86"/>
      <c r="K86" s="135"/>
      <c r="L86" s="132">
        <v>47</v>
      </c>
      <c r="M86" s="141">
        <f>S84+1</f>
        <v>46279</v>
      </c>
      <c r="N86" s="141">
        <f t="shared" ref="N86:S86" si="294">M86+1</f>
        <v>46280</v>
      </c>
      <c r="O86" s="141">
        <f t="shared" si="294"/>
        <v>46281</v>
      </c>
      <c r="P86" s="141">
        <f t="shared" si="294"/>
        <v>46282</v>
      </c>
      <c r="Q86" s="141">
        <f t="shared" si="294"/>
        <v>46283</v>
      </c>
      <c r="R86" s="142">
        <f t="shared" si="294"/>
        <v>46284</v>
      </c>
      <c r="S86" s="143">
        <f t="shared" si="294"/>
        <v>46285</v>
      </c>
      <c r="T86" s="135">
        <f t="shared" ref="T86" si="295">COUNTIF(M87:S87,"★")</f>
        <v>0</v>
      </c>
      <c r="U86" s="135"/>
      <c r="V86" s="135" t="str">
        <f>TEXT(M86,"YYYY-MM")</f>
        <v>2026-09</v>
      </c>
      <c r="W86" s="140" cm="1">
        <f t="array" ref="W86">SUMPRODUCT((M86:S86&gt;=$N$8)*(M86:S86 &lt;= $N$9)*(TEXT(M86:S86,"yyyy-mm")=V86)*(M87:S87 = "●"))</f>
        <v>0</v>
      </c>
      <c r="X86" s="140" cm="1">
        <f t="array" ref="X86">SUMPRODUCT((R86:S86&gt;=$N$8)*(R86:S86 &lt;= $N$9)*(TEXT(R86:S86,"yyyy-mm")=V86)*(R87:S87 = "▲"))</f>
        <v>0</v>
      </c>
      <c r="Y86" s="140" cm="1">
        <f t="array" ref="Y86">SUMPRODUCT((M86:S86&gt;=$N$8)*(M86:S86 &lt;= $N$9)*(TEXT(M86:S86,"yyyy-mm")=V86)*(M87:S87 = "★"))</f>
        <v>0</v>
      </c>
      <c r="Z86" s="135"/>
      <c r="AA86" s="135"/>
      <c r="AB86" s="132">
        <v>68</v>
      </c>
      <c r="AC86" s="141">
        <f>AI84+1</f>
        <v>46426</v>
      </c>
      <c r="AD86" s="141">
        <f t="shared" ref="AD86:AI86" si="296">AC86+1</f>
        <v>46427</v>
      </c>
      <c r="AE86" s="141">
        <f t="shared" si="296"/>
        <v>46428</v>
      </c>
      <c r="AF86" s="141">
        <f t="shared" si="296"/>
        <v>46429</v>
      </c>
      <c r="AG86" s="141">
        <f t="shared" si="296"/>
        <v>46430</v>
      </c>
      <c r="AH86" s="142">
        <f t="shared" si="296"/>
        <v>46431</v>
      </c>
      <c r="AI86" s="143">
        <f t="shared" si="296"/>
        <v>46432</v>
      </c>
      <c r="AJ86" s="68">
        <f t="shared" ref="AJ86" si="297">COUNTIF(AC87:AI87,"★")</f>
        <v>0</v>
      </c>
      <c r="AK86" s="68"/>
      <c r="AL86" s="68" t="str">
        <f>TEXT(AC86,"YYYY-MM")</f>
        <v>2027-02</v>
      </c>
      <c r="AM86" s="69" cm="1">
        <f t="array" ref="AM86">SUMPRODUCT((AC86:AI86&gt;=$N$8)*(AC86:AI86 &lt;= $N$9)*(TEXT(AC86:AI86,"yyyy-mm")=AL86)*(AC87:AI87 = "●"))</f>
        <v>0</v>
      </c>
      <c r="AN86" s="69" cm="1">
        <f t="array" ref="AN86">SUMPRODUCT((AH86:AI86&gt;=$N$8)*(AH86:AI86 &lt;= $N$9)*(TEXT(AH86:AI86,"yyyy-mm")=AL86)*(AH87:AI87 = "▲"))</f>
        <v>0</v>
      </c>
      <c r="AO86" s="69" cm="1">
        <f t="array" ref="AO86">SUMPRODUCT((AC86:AI86&gt;=$N$8)*(AC86:AI86 &lt;= $N$9)*(TEXT(AC86:AI86,"yyyy-mm")=AL86)*(AC87:AI87 = "★"))</f>
        <v>0</v>
      </c>
      <c r="AP86" s="68"/>
      <c r="AQ86" s="19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3"/>
    </row>
    <row r="87" spans="10:55" s="8" customFormat="1" ht="19.5" customHeight="1" thickBot="1" x14ac:dyDescent="0.5">
      <c r="J87" s="86"/>
      <c r="K87" s="135" t="str">
        <f t="shared" ref="K87" si="298">IF(U87&gt;=0.285,"OK","NG")</f>
        <v>NG</v>
      </c>
      <c r="L87" s="136"/>
      <c r="M87" s="144"/>
      <c r="N87" s="144"/>
      <c r="O87" s="144"/>
      <c r="P87" s="144"/>
      <c r="Q87" s="144"/>
      <c r="R87" s="145"/>
      <c r="S87" s="146"/>
      <c r="T87" s="135">
        <f t="shared" ref="T87" si="299">COUNTIF(M87:S87,"●")</f>
        <v>0</v>
      </c>
      <c r="U87" s="147">
        <f t="shared" ref="U87" si="300">IF(COUNTA(M87:S87)=0,-1,IF(OR(COUNTIF(M87:S87,"▲")&gt;6,AND(M86&lt;$N$9,$N$9&lt;S86)),0.285,IF(T86+T87=0,0,T87/(T87+T86))))</f>
        <v>-1</v>
      </c>
      <c r="V87" s="135" t="str">
        <f>TEXT(S86,"YYYY-MM")</f>
        <v>2026-09</v>
      </c>
      <c r="W87" s="140" cm="1">
        <f t="array" ref="W87">IF(V87=V86,0,SUMPRODUCT((M86:S86&gt;=$N$8)*(M86:S86 &lt;= $N$9)*(TEXT(M86:S86,"yyyy-mm")=V87)*(M87:S87 = "●")))</f>
        <v>0</v>
      </c>
      <c r="X87" s="140" cm="1">
        <f t="array" ref="X87">IF(V87=V86,0,SUMPRODUCT((M86:S86&gt;=$N$8)*(M86:S86 &lt;= $N$9)*(TEXT(M86:S86,"yyyy-mm")=V87)*(M87:S87 = "▲")))</f>
        <v>0</v>
      </c>
      <c r="Y87" s="140" cm="1">
        <f t="array" ref="Y87">IF(V87=V86,0,SUMPRODUCT((M86:S86&gt;=$N$8)*(M86:S86 &lt;= $N$9)*(TEXT(M86:S86,"yyyy-mm")=V87)*(M87:S87 = "★")))</f>
        <v>0</v>
      </c>
      <c r="Z87" s="135"/>
      <c r="AA87" s="135" t="str">
        <f t="shared" ref="AA87" si="301">IF(AK87&gt;=0.285,"OK","NG")</f>
        <v>NG</v>
      </c>
      <c r="AB87" s="136"/>
      <c r="AC87" s="144"/>
      <c r="AD87" s="144"/>
      <c r="AE87" s="144"/>
      <c r="AF87" s="144"/>
      <c r="AG87" s="144"/>
      <c r="AH87" s="145"/>
      <c r="AI87" s="146"/>
      <c r="AJ87" s="68">
        <f t="shared" ref="AJ87" si="302">COUNTIF(AC87:AI87,"●")</f>
        <v>0</v>
      </c>
      <c r="AK87" s="70">
        <f t="shared" ref="AK87" si="303">IF(COUNTA(AC87:AI87)=0,-1,IF(OR(COUNTIF(AC87:AI87,"▲")&gt;6,AND(AC86&lt;$N$9,$N$9&lt;AI86)),0.285,IF(AJ86+AJ87=0,0,AJ87/(AJ87+AJ86))))</f>
        <v>-1</v>
      </c>
      <c r="AL87" s="68" t="str">
        <f>TEXT(AI86,"YYYY-MM")</f>
        <v>2027-02</v>
      </c>
      <c r="AM87" s="69" cm="1">
        <f t="array" ref="AM87">IF(AL87=AL86,0,SUMPRODUCT((AC86:AI86&gt;=$N$8)*(AC86:AI86 &lt;= $N$9)*(TEXT(AC86:AI86,"yyyy-mm")=AL87)*(AC87:AI87 = "●")))</f>
        <v>0</v>
      </c>
      <c r="AN87" s="69" cm="1">
        <f t="array" ref="AN87">IF(AL87=AL86,0,SUMPRODUCT((AC86:AI86&gt;=$N$8)*(AC86:AI86 &lt;= $N$9)*(TEXT(AC86:AI86,"yyyy-mm")=AL87)*(AC87:AI87 = "▲")))</f>
        <v>0</v>
      </c>
      <c r="AO87" s="69" cm="1">
        <f t="array" ref="AO87">IF(AL87=AL86,0,SUMPRODUCT((AC86:AI86&gt;=$N$8)*(AC86:AI86 &lt;= $N$9)*(TEXT(AC86:AI86,"yyyy-mm")=AL87)*(AC87:AI87 = "★")))</f>
        <v>0</v>
      </c>
      <c r="AP87" s="68"/>
      <c r="AQ87" s="19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3"/>
    </row>
    <row r="88" spans="10:55" s="8" customFormat="1" ht="19.5" customHeight="1" x14ac:dyDescent="0.45">
      <c r="J88" s="86"/>
      <c r="K88" s="135"/>
      <c r="L88" s="132">
        <v>48</v>
      </c>
      <c r="M88" s="141">
        <f>S86+1</f>
        <v>46286</v>
      </c>
      <c r="N88" s="141">
        <f t="shared" ref="N88:S88" si="304">M88+1</f>
        <v>46287</v>
      </c>
      <c r="O88" s="141">
        <f t="shared" si="304"/>
        <v>46288</v>
      </c>
      <c r="P88" s="141">
        <f t="shared" si="304"/>
        <v>46289</v>
      </c>
      <c r="Q88" s="141">
        <f t="shared" si="304"/>
        <v>46290</v>
      </c>
      <c r="R88" s="142">
        <f t="shared" si="304"/>
        <v>46291</v>
      </c>
      <c r="S88" s="143">
        <f t="shared" si="304"/>
        <v>46292</v>
      </c>
      <c r="T88" s="135">
        <f t="shared" ref="T88" si="305">COUNTIF(M89:S89,"★")</f>
        <v>0</v>
      </c>
      <c r="U88" s="135"/>
      <c r="V88" s="135" t="str">
        <f>TEXT(M88,"YYYY-MM")</f>
        <v>2026-09</v>
      </c>
      <c r="W88" s="140" cm="1">
        <f t="array" ref="W88">SUMPRODUCT((M88:S88&gt;=$N$8)*(M88:S88 &lt;= $N$9)*(TEXT(M88:S88,"yyyy-mm")=V88)*(M89:S89 = "●"))</f>
        <v>0</v>
      </c>
      <c r="X88" s="140" cm="1">
        <f t="array" ref="X88">SUMPRODUCT((R88:S88&gt;=$N$8)*(R88:S88 &lt;= $N$9)*(TEXT(R88:S88,"yyyy-mm")=V88)*(R89:S89 = "▲"))</f>
        <v>0</v>
      </c>
      <c r="Y88" s="140" cm="1">
        <f t="array" ref="Y88">SUMPRODUCT((M88:S88&gt;=$N$8)*(M88:S88 &lt;= $N$9)*(TEXT(M88:S88,"yyyy-mm")=V88)*(M89:S89 = "★"))</f>
        <v>0</v>
      </c>
      <c r="Z88" s="135"/>
      <c r="AA88" s="135"/>
      <c r="AB88" s="132">
        <v>69</v>
      </c>
      <c r="AC88" s="141">
        <f>AI86+1</f>
        <v>46433</v>
      </c>
      <c r="AD88" s="141">
        <f t="shared" ref="AD88:AI88" si="306">AC88+1</f>
        <v>46434</v>
      </c>
      <c r="AE88" s="141">
        <f t="shared" si="306"/>
        <v>46435</v>
      </c>
      <c r="AF88" s="141">
        <f t="shared" si="306"/>
        <v>46436</v>
      </c>
      <c r="AG88" s="141">
        <f t="shared" si="306"/>
        <v>46437</v>
      </c>
      <c r="AH88" s="142">
        <f t="shared" si="306"/>
        <v>46438</v>
      </c>
      <c r="AI88" s="143">
        <f t="shared" si="306"/>
        <v>46439</v>
      </c>
      <c r="AJ88" s="68">
        <f t="shared" ref="AJ88" si="307">COUNTIF(AC89:AI89,"★")</f>
        <v>0</v>
      </c>
      <c r="AK88" s="68"/>
      <c r="AL88" s="68" t="str">
        <f>TEXT(AC88,"YYYY-MM")</f>
        <v>2027-02</v>
      </c>
      <c r="AM88" s="69" cm="1">
        <f t="array" ref="AM88">SUMPRODUCT((AC88:AI88&gt;=$N$8)*(AC88:AI88 &lt;= $N$9)*(TEXT(AC88:AI88,"yyyy-mm")=AL88)*(AC89:AI89 = "●"))</f>
        <v>0</v>
      </c>
      <c r="AN88" s="69" cm="1">
        <f t="array" ref="AN88">SUMPRODUCT((AH88:AI88&gt;=$N$8)*(AH88:AI88 &lt;= $N$9)*(TEXT(AH88:AI88,"yyyy-mm")=AL88)*(AH89:AI89 = "▲"))</f>
        <v>0</v>
      </c>
      <c r="AO88" s="69" cm="1">
        <f t="array" ref="AO88">SUMPRODUCT((AC88:AI88&gt;=$N$8)*(AC88:AI88 &lt;= $N$9)*(TEXT(AC88:AI88,"yyyy-mm")=AL88)*(AC89:AI89 = "★"))</f>
        <v>0</v>
      </c>
      <c r="AP88" s="68"/>
      <c r="AQ88" s="19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3"/>
    </row>
    <row r="89" spans="10:55" s="8" customFormat="1" ht="19.5" customHeight="1" thickBot="1" x14ac:dyDescent="0.5">
      <c r="J89" s="86"/>
      <c r="K89" s="135" t="str">
        <f t="shared" ref="K89" si="308">IF(U89&gt;=0.285,"OK","NG")</f>
        <v>NG</v>
      </c>
      <c r="L89" s="136"/>
      <c r="M89" s="144"/>
      <c r="N89" s="144"/>
      <c r="O89" s="144"/>
      <c r="P89" s="144"/>
      <c r="Q89" s="144"/>
      <c r="R89" s="145"/>
      <c r="S89" s="146"/>
      <c r="T89" s="135">
        <f t="shared" ref="T89" si="309">COUNTIF(M89:S89,"●")</f>
        <v>0</v>
      </c>
      <c r="U89" s="147">
        <f t="shared" ref="U89" si="310">IF(COUNTA(M89:S89)=0,-1,IF(OR(COUNTIF(M89:S89,"▲")&gt;6,AND(M88&lt;$N$9,$N$9&lt;S88)),0.285,IF(T88+T89=0,0,T89/(T89+T88))))</f>
        <v>-1</v>
      </c>
      <c r="V89" s="135" t="str">
        <f>TEXT(S88,"YYYY-MM")</f>
        <v>2026-09</v>
      </c>
      <c r="W89" s="140" cm="1">
        <f t="array" ref="W89">IF(V89=V88,0,SUMPRODUCT((M88:S88&gt;=$N$8)*(M88:S88 &lt;= $N$9)*(TEXT(M88:S88,"yyyy-mm")=V89)*(M89:S89 = "●")))</f>
        <v>0</v>
      </c>
      <c r="X89" s="140" cm="1">
        <f t="array" ref="X89">IF(V89=V88,0,SUMPRODUCT((M88:S88&gt;=$N$8)*(M88:S88 &lt;= $N$9)*(TEXT(M88:S88,"yyyy-mm")=V89)*(M89:S89 = "▲")))</f>
        <v>0</v>
      </c>
      <c r="Y89" s="140" cm="1">
        <f t="array" ref="Y89">IF(V89=V88,0,SUMPRODUCT((M88:S88&gt;=$N$8)*(M88:S88 &lt;= $N$9)*(TEXT(M88:S88,"yyyy-mm")=V89)*(M89:S89 = "★")))</f>
        <v>0</v>
      </c>
      <c r="Z89" s="135"/>
      <c r="AA89" s="135" t="str">
        <f t="shared" ref="AA89" si="311">IF(AK89&gt;=0.285,"OK","NG")</f>
        <v>NG</v>
      </c>
      <c r="AB89" s="136"/>
      <c r="AC89" s="144"/>
      <c r="AD89" s="144"/>
      <c r="AE89" s="144"/>
      <c r="AF89" s="144"/>
      <c r="AG89" s="144"/>
      <c r="AH89" s="145"/>
      <c r="AI89" s="146"/>
      <c r="AJ89" s="68">
        <f t="shared" ref="AJ89" si="312">COUNTIF(AC89:AI89,"●")</f>
        <v>0</v>
      </c>
      <c r="AK89" s="70">
        <f t="shared" ref="AK89" si="313">IF(COUNTA(AC89:AI89)=0,-1,IF(OR(COUNTIF(AC89:AI89,"▲")&gt;6,AND(AC88&lt;$N$9,$N$9&lt;AI88)),0.285,IF(AJ88+AJ89=0,0,AJ89/(AJ89+AJ88))))</f>
        <v>-1</v>
      </c>
      <c r="AL89" s="68" t="str">
        <f>TEXT(AI88,"YYYY-MM")</f>
        <v>2027-02</v>
      </c>
      <c r="AM89" s="69" cm="1">
        <f t="array" ref="AM89">IF(AL89=AL88,0,SUMPRODUCT((AC88:AI88&gt;=$N$8)*(AC88:AI88 &lt;= $N$9)*(TEXT(AC88:AI88,"yyyy-mm")=AL89)*(AC89:AI89 = "●")))</f>
        <v>0</v>
      </c>
      <c r="AN89" s="69" cm="1">
        <f t="array" ref="AN89">IF(AL89=AL88,0,SUMPRODUCT((AC88:AI88&gt;=$N$8)*(AC88:AI88 &lt;= $N$9)*(TEXT(AC88:AI88,"yyyy-mm")=AL89)*(AC89:AI89 = "▲")))</f>
        <v>0</v>
      </c>
      <c r="AO89" s="69" cm="1">
        <f t="array" ref="AO89">IF(AL89=AL88,0,SUMPRODUCT((AC88:AI88&gt;=$N$8)*(AC88:AI88 &lt;= $N$9)*(TEXT(AC88:AI88,"yyyy-mm")=AL89)*(AC89:AI89 = "★")))</f>
        <v>0</v>
      </c>
      <c r="AP89" s="68"/>
      <c r="AQ89" s="19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3"/>
    </row>
    <row r="90" spans="10:55" s="8" customFormat="1" ht="19.5" customHeight="1" x14ac:dyDescent="0.45">
      <c r="J90" s="86"/>
      <c r="K90" s="135"/>
      <c r="L90" s="132">
        <v>49</v>
      </c>
      <c r="M90" s="141">
        <f>S88+1</f>
        <v>46293</v>
      </c>
      <c r="N90" s="141">
        <f t="shared" ref="N90:S90" si="314">M90+1</f>
        <v>46294</v>
      </c>
      <c r="O90" s="141">
        <f t="shared" si="314"/>
        <v>46295</v>
      </c>
      <c r="P90" s="141">
        <f t="shared" si="314"/>
        <v>46296</v>
      </c>
      <c r="Q90" s="141">
        <f t="shared" si="314"/>
        <v>46297</v>
      </c>
      <c r="R90" s="142">
        <f t="shared" si="314"/>
        <v>46298</v>
      </c>
      <c r="S90" s="143">
        <f t="shared" si="314"/>
        <v>46299</v>
      </c>
      <c r="T90" s="135">
        <f t="shared" ref="T90" si="315">COUNTIF(M91:S91,"★")</f>
        <v>0</v>
      </c>
      <c r="U90" s="135"/>
      <c r="V90" s="135" t="str">
        <f t="shared" ref="V90" si="316">TEXT(M90,"YYYY-MM")</f>
        <v>2026-09</v>
      </c>
      <c r="W90" s="140" cm="1">
        <f t="array" ref="W90">SUMPRODUCT((M90:S90&gt;=$N$8)*(M90:S90 &lt;= $N$9)*(TEXT(M90:S90,"yyyy-mm")=V90)*(M91:S91 = "●"))</f>
        <v>0</v>
      </c>
      <c r="X90" s="140" cm="1">
        <f t="array" ref="X90">SUMPRODUCT((R90:S90&gt;=$N$8)*(R90:S90 &lt;= $N$9)*(TEXT(R90:S90,"yyyy-mm")=V90)*(R91:S91 = "▲"))</f>
        <v>0</v>
      </c>
      <c r="Y90" s="140" cm="1">
        <f t="array" ref="Y90">SUMPRODUCT((M90:S90&gt;=$N$8)*(M90:S90 &lt;= $N$9)*(TEXT(M90:S90,"yyyy-mm")=V90)*(M91:S91 = "★"))</f>
        <v>0</v>
      </c>
      <c r="Z90" s="135"/>
      <c r="AA90" s="135"/>
      <c r="AB90" s="132">
        <v>70</v>
      </c>
      <c r="AC90" s="141">
        <f>AI88+1</f>
        <v>46440</v>
      </c>
      <c r="AD90" s="141">
        <f t="shared" ref="AD90:AI90" si="317">AC90+1</f>
        <v>46441</v>
      </c>
      <c r="AE90" s="141">
        <f t="shared" si="317"/>
        <v>46442</v>
      </c>
      <c r="AF90" s="141">
        <f t="shared" si="317"/>
        <v>46443</v>
      </c>
      <c r="AG90" s="141">
        <f t="shared" si="317"/>
        <v>46444</v>
      </c>
      <c r="AH90" s="142">
        <f t="shared" si="317"/>
        <v>46445</v>
      </c>
      <c r="AI90" s="143">
        <f t="shared" si="317"/>
        <v>46446</v>
      </c>
      <c r="AJ90" s="68">
        <f t="shared" ref="AJ90" si="318">COUNTIF(AC91:AI91,"★")</f>
        <v>0</v>
      </c>
      <c r="AK90" s="68"/>
      <c r="AL90" s="68" t="str">
        <f t="shared" ref="AL90" si="319">TEXT(AC90,"YYYY-MM")</f>
        <v>2027-02</v>
      </c>
      <c r="AM90" s="69" cm="1">
        <f t="array" ref="AM90">SUMPRODUCT((AC90:AI90&gt;=$N$8)*(AC90:AI90 &lt;= $N$9)*(TEXT(AC90:AI90,"yyyy-mm")=AL90)*(AC91:AI91 = "●"))</f>
        <v>0</v>
      </c>
      <c r="AN90" s="69" cm="1">
        <f t="array" ref="AN90">SUMPRODUCT((AH90:AI90&gt;=$N$8)*(AH90:AI90 &lt;= $N$9)*(TEXT(AH90:AI90,"yyyy-mm")=AL90)*(AH91:AI91 = "▲"))</f>
        <v>0</v>
      </c>
      <c r="AO90" s="69" cm="1">
        <f t="array" ref="AO90">SUMPRODUCT((AC90:AI90&gt;=$N$8)*(AC90:AI90 &lt;= $N$9)*(TEXT(AC90:AI90,"yyyy-mm")=AL90)*(AC91:AI91 = "★"))</f>
        <v>0</v>
      </c>
      <c r="AP90" s="68"/>
      <c r="AQ90" s="19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3"/>
    </row>
    <row r="91" spans="10:55" s="8" customFormat="1" ht="19.5" customHeight="1" thickBot="1" x14ac:dyDescent="0.5">
      <c r="J91" s="86"/>
      <c r="K91" s="135" t="str">
        <f t="shared" ref="K91" si="320">IF(U91&gt;=0.285,"OK","NG")</f>
        <v>NG</v>
      </c>
      <c r="L91" s="136"/>
      <c r="M91" s="144"/>
      <c r="N91" s="144"/>
      <c r="O91" s="144"/>
      <c r="P91" s="144"/>
      <c r="Q91" s="144"/>
      <c r="R91" s="145"/>
      <c r="S91" s="146"/>
      <c r="T91" s="135">
        <f t="shared" ref="T91" si="321">COUNTIF(M91:S91,"●")</f>
        <v>0</v>
      </c>
      <c r="U91" s="147">
        <f t="shared" ref="U91" si="322">IF(COUNTA(M91:S91)=0,-1,IF(OR(COUNTIF(M91:S91,"▲")&gt;6,AND(M90&lt;$N$9,$N$9&lt;S90)),0.285,IF(T90+T91=0,0,T91/(T91+T90))))</f>
        <v>-1</v>
      </c>
      <c r="V91" s="135" t="str">
        <f t="shared" ref="V91" si="323">TEXT(S90,"YYYY-MM")</f>
        <v>2026-10</v>
      </c>
      <c r="W91" s="140" cm="1">
        <f t="array" ref="W91">IF(V91=V90,0,SUMPRODUCT((M90:S90&gt;=$N$8)*(M90:S90 &lt;= $N$9)*(TEXT(M90:S90,"yyyy-mm")=V91)*(M91:S91 = "●")))</f>
        <v>0</v>
      </c>
      <c r="X91" s="140" cm="1">
        <f t="array" ref="X91">IF(V91=V90,0,SUMPRODUCT((M90:S90&gt;=$N$8)*(M90:S90 &lt;= $N$9)*(TEXT(M90:S90,"yyyy-mm")=V91)*(M91:S91 = "▲")))</f>
        <v>0</v>
      </c>
      <c r="Y91" s="140" cm="1">
        <f t="array" ref="Y91">IF(V91=V90,0,SUMPRODUCT((M90:S90&gt;=$N$8)*(M90:S90 &lt;= $N$9)*(TEXT(M90:S90,"yyyy-mm")=V91)*(M91:S91 = "★")))</f>
        <v>0</v>
      </c>
      <c r="Z91" s="135"/>
      <c r="AA91" s="135" t="str">
        <f t="shared" ref="AA91" si="324">IF(AK91&gt;=0.285,"OK","NG")</f>
        <v>NG</v>
      </c>
      <c r="AB91" s="136"/>
      <c r="AC91" s="144"/>
      <c r="AD91" s="144"/>
      <c r="AE91" s="144"/>
      <c r="AF91" s="144"/>
      <c r="AG91" s="144"/>
      <c r="AH91" s="145"/>
      <c r="AI91" s="146"/>
      <c r="AJ91" s="68">
        <f t="shared" ref="AJ91" si="325">COUNTIF(AC91:AI91,"●")</f>
        <v>0</v>
      </c>
      <c r="AK91" s="70">
        <f t="shared" ref="AK91" si="326">IF(COUNTA(AC91:AI91)=0,-1,IF(OR(COUNTIF(AC91:AI91,"▲")&gt;6,AND(AC90&lt;$N$9,$N$9&lt;AI90)),0.285,IF(AJ90+AJ91=0,0,AJ91/(AJ91+AJ90))))</f>
        <v>-1</v>
      </c>
      <c r="AL91" s="68" t="str">
        <f t="shared" ref="AL91" si="327">TEXT(AI90,"YYYY-MM")</f>
        <v>2027-02</v>
      </c>
      <c r="AM91" s="69" cm="1">
        <f t="array" ref="AM91">IF(AL91=AL90,0,SUMPRODUCT((AC90:AI90&gt;=$N$8)*(AC90:AI90 &lt;= $N$9)*(TEXT(AC90:AI90,"yyyy-mm")=AL91)*(AC91:AI91 = "●")))</f>
        <v>0</v>
      </c>
      <c r="AN91" s="69" cm="1">
        <f t="array" ref="AN91">IF(AL91=AL90,0,SUMPRODUCT((AC90:AI90&gt;=$N$8)*(AC90:AI90 &lt;= $N$9)*(TEXT(AC90:AI90,"yyyy-mm")=AL91)*(AC91:AI91 = "▲")))</f>
        <v>0</v>
      </c>
      <c r="AO91" s="69" cm="1">
        <f t="array" ref="AO91">IF(AL91=AL90,0,SUMPRODUCT((AC90:AI90&gt;=$N$8)*(AC90:AI90 &lt;= $N$9)*(TEXT(AC90:AI90,"yyyy-mm")=AL91)*(AC91:AI91 = "★")))</f>
        <v>0</v>
      </c>
      <c r="AP91" s="68"/>
      <c r="AQ91" s="19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3"/>
    </row>
    <row r="92" spans="10:55" s="8" customFormat="1" ht="19.5" customHeight="1" x14ac:dyDescent="0.45">
      <c r="J92" s="86"/>
      <c r="K92" s="135"/>
      <c r="L92" s="132">
        <v>50</v>
      </c>
      <c r="M92" s="141">
        <f>S90+1</f>
        <v>46300</v>
      </c>
      <c r="N92" s="141">
        <f t="shared" ref="N92:S92" si="328">M92+1</f>
        <v>46301</v>
      </c>
      <c r="O92" s="141">
        <f t="shared" si="328"/>
        <v>46302</v>
      </c>
      <c r="P92" s="141">
        <f t="shared" si="328"/>
        <v>46303</v>
      </c>
      <c r="Q92" s="141">
        <f t="shared" si="328"/>
        <v>46304</v>
      </c>
      <c r="R92" s="142">
        <f t="shared" si="328"/>
        <v>46305</v>
      </c>
      <c r="S92" s="143">
        <f t="shared" si="328"/>
        <v>46306</v>
      </c>
      <c r="T92" s="135">
        <f t="shared" ref="T92" si="329">COUNTIF(M93:S93,"★")</f>
        <v>0</v>
      </c>
      <c r="U92" s="135"/>
      <c r="V92" s="135" t="str">
        <f t="shared" ref="V92" si="330">TEXT(M92,"YYYY-MM")</f>
        <v>2026-10</v>
      </c>
      <c r="W92" s="140" cm="1">
        <f t="array" ref="W92">SUMPRODUCT((M92:S92&gt;=$N$8)*(M92:S92 &lt;= $N$9)*(TEXT(M92:S92,"yyyy-mm")=V92)*(M93:S93 = "●"))</f>
        <v>0</v>
      </c>
      <c r="X92" s="140" cm="1">
        <f t="array" ref="X92">SUMPRODUCT((R92:S92&gt;=$N$8)*(R92:S92 &lt;= $N$9)*(TEXT(R92:S92,"yyyy-mm")=V92)*(R93:S93 = "▲"))</f>
        <v>0</v>
      </c>
      <c r="Y92" s="140" cm="1">
        <f t="array" ref="Y92">SUMPRODUCT((M92:S92&gt;=$N$8)*(M92:S92 &lt;= $N$9)*(TEXT(M92:S92,"yyyy-mm")=V92)*(M93:S93 = "★"))</f>
        <v>0</v>
      </c>
      <c r="Z92" s="135"/>
      <c r="AA92" s="135"/>
      <c r="AB92" s="132">
        <v>71</v>
      </c>
      <c r="AC92" s="141">
        <f>AI90+1</f>
        <v>46447</v>
      </c>
      <c r="AD92" s="141">
        <f t="shared" ref="AD92:AI92" si="331">AC92+1</f>
        <v>46448</v>
      </c>
      <c r="AE92" s="141">
        <f t="shared" si="331"/>
        <v>46449</v>
      </c>
      <c r="AF92" s="141">
        <f t="shared" si="331"/>
        <v>46450</v>
      </c>
      <c r="AG92" s="141">
        <f t="shared" si="331"/>
        <v>46451</v>
      </c>
      <c r="AH92" s="142">
        <f t="shared" si="331"/>
        <v>46452</v>
      </c>
      <c r="AI92" s="143">
        <f t="shared" si="331"/>
        <v>46453</v>
      </c>
      <c r="AJ92" s="68">
        <f t="shared" ref="AJ92" si="332">COUNTIF(AC93:AI93,"★")</f>
        <v>0</v>
      </c>
      <c r="AK92" s="68"/>
      <c r="AL92" s="68" t="str">
        <f t="shared" ref="AL92" si="333">TEXT(AC92,"YYYY-MM")</f>
        <v>2027-03</v>
      </c>
      <c r="AM92" s="69" cm="1">
        <f t="array" ref="AM92">SUMPRODUCT((AC92:AI92&gt;=$N$8)*(AC92:AI92 &lt;= $N$9)*(TEXT(AC92:AI92,"yyyy-mm")=AL92)*(AC93:AI93 = "●"))</f>
        <v>0</v>
      </c>
      <c r="AN92" s="69" cm="1">
        <f t="array" ref="AN92">SUMPRODUCT((AH92:AI92&gt;=$N$8)*(AH92:AI92 &lt;= $N$9)*(TEXT(AH92:AI92,"yyyy-mm")=AL92)*(AH93:AI93 = "▲"))</f>
        <v>0</v>
      </c>
      <c r="AO92" s="69" cm="1">
        <f t="array" ref="AO92">SUMPRODUCT((AC92:AI92&gt;=$N$8)*(AC92:AI92 &lt;= $N$9)*(TEXT(AC92:AI92,"yyyy-mm")=AL92)*(AC93:AI93 = "★"))</f>
        <v>0</v>
      </c>
      <c r="AP92" s="68"/>
      <c r="AQ92" s="19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3"/>
    </row>
    <row r="93" spans="10:55" s="8" customFormat="1" ht="19.5" customHeight="1" thickBot="1" x14ac:dyDescent="0.5">
      <c r="J93" s="86"/>
      <c r="K93" s="135" t="str">
        <f t="shared" ref="K93" si="334">IF(U93&gt;=0.285,"OK","NG")</f>
        <v>NG</v>
      </c>
      <c r="L93" s="136"/>
      <c r="M93" s="144"/>
      <c r="N93" s="144"/>
      <c r="O93" s="144"/>
      <c r="P93" s="144"/>
      <c r="Q93" s="144"/>
      <c r="R93" s="145"/>
      <c r="S93" s="146"/>
      <c r="T93" s="135">
        <f t="shared" ref="T93" si="335">COUNTIF(M93:S93,"●")</f>
        <v>0</v>
      </c>
      <c r="U93" s="147">
        <f t="shared" ref="U93" si="336">IF(COUNTA(M93:S93)=0,-1,IF(OR(COUNTIF(M93:S93,"▲")&gt;6,AND(M92&lt;$N$9,$N$9&lt;S92)),0.285,IF(T92+T93=0,0,T93/(T93+T92))))</f>
        <v>-1</v>
      </c>
      <c r="V93" s="135" t="str">
        <f t="shared" ref="V93" si="337">TEXT(S92,"YYYY-MM")</f>
        <v>2026-10</v>
      </c>
      <c r="W93" s="140" cm="1">
        <f t="array" ref="W93">IF(V93=V92,0,SUMPRODUCT((M92:S92&gt;=$N$8)*(M92:S92 &lt;= $N$9)*(TEXT(M92:S92,"yyyy-mm")=V93)*(M93:S93 = "●")))</f>
        <v>0</v>
      </c>
      <c r="X93" s="140" cm="1">
        <f t="array" ref="X93">IF(V93=V92,0,SUMPRODUCT((M92:S92&gt;=$N$8)*(M92:S92 &lt;= $N$9)*(TEXT(M92:S92,"yyyy-mm")=V93)*(M93:S93 = "▲")))</f>
        <v>0</v>
      </c>
      <c r="Y93" s="140" cm="1">
        <f t="array" ref="Y93">IF(V93=V92,0,SUMPRODUCT((M92:S92&gt;=$N$8)*(M92:S92 &lt;= $N$9)*(TEXT(M92:S92,"yyyy-mm")=V93)*(M93:S93 = "★")))</f>
        <v>0</v>
      </c>
      <c r="Z93" s="135"/>
      <c r="AA93" s="135" t="str">
        <f t="shared" ref="AA93" si="338">IF(AK93&gt;=0.285,"OK","NG")</f>
        <v>NG</v>
      </c>
      <c r="AB93" s="136"/>
      <c r="AC93" s="144"/>
      <c r="AD93" s="144"/>
      <c r="AE93" s="144"/>
      <c r="AF93" s="144"/>
      <c r="AG93" s="144"/>
      <c r="AH93" s="145"/>
      <c r="AI93" s="146"/>
      <c r="AJ93" s="68">
        <f t="shared" ref="AJ93" si="339">COUNTIF(AC93:AI93,"●")</f>
        <v>0</v>
      </c>
      <c r="AK93" s="70">
        <f t="shared" ref="AK93" si="340">IF(COUNTA(AC93:AI93)=0,-1,IF(OR(COUNTIF(AC93:AI93,"▲")&gt;6,AND(AC92&lt;$N$9,$N$9&lt;AI92)),0.285,IF(AJ92+AJ93=0,0,AJ93/(AJ93+AJ92))))</f>
        <v>-1</v>
      </c>
      <c r="AL93" s="68" t="str">
        <f t="shared" ref="AL93" si="341">TEXT(AI92,"YYYY-MM")</f>
        <v>2027-03</v>
      </c>
      <c r="AM93" s="69" cm="1">
        <f t="array" ref="AM93">IF(AL93=AL92,0,SUMPRODUCT((AC92:AI92&gt;=$N$8)*(AC92:AI92 &lt;= $N$9)*(TEXT(AC92:AI92,"yyyy-mm")=AL93)*(AC93:AI93 = "●")))</f>
        <v>0</v>
      </c>
      <c r="AN93" s="69" cm="1">
        <f t="array" ref="AN93">IF(AL93=AL92,0,SUMPRODUCT((AC92:AI92&gt;=$N$8)*(AC92:AI92 &lt;= $N$9)*(TEXT(AC92:AI92,"yyyy-mm")=AL93)*(AC93:AI93 = "▲")))</f>
        <v>0</v>
      </c>
      <c r="AO93" s="69" cm="1">
        <f t="array" ref="AO93">IF(AL93=AL92,0,SUMPRODUCT((AC92:AI92&gt;=$N$8)*(AC92:AI92 &lt;= $N$9)*(TEXT(AC92:AI92,"yyyy-mm")=AL93)*(AC93:AI93 = "★")))</f>
        <v>0</v>
      </c>
      <c r="AP93" s="68"/>
      <c r="AQ93" s="19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3"/>
    </row>
    <row r="94" spans="10:55" s="8" customFormat="1" ht="19.5" customHeight="1" x14ac:dyDescent="0.45">
      <c r="J94" s="86"/>
      <c r="K94" s="135"/>
      <c r="L94" s="132">
        <v>51</v>
      </c>
      <c r="M94" s="141">
        <f>S92+1</f>
        <v>46307</v>
      </c>
      <c r="N94" s="141">
        <f t="shared" ref="N94:S94" si="342">M94+1</f>
        <v>46308</v>
      </c>
      <c r="O94" s="141">
        <f t="shared" si="342"/>
        <v>46309</v>
      </c>
      <c r="P94" s="141">
        <f t="shared" si="342"/>
        <v>46310</v>
      </c>
      <c r="Q94" s="141">
        <f t="shared" si="342"/>
        <v>46311</v>
      </c>
      <c r="R94" s="142">
        <f t="shared" si="342"/>
        <v>46312</v>
      </c>
      <c r="S94" s="143">
        <f t="shared" si="342"/>
        <v>46313</v>
      </c>
      <c r="T94" s="135">
        <f t="shared" ref="T94" si="343">COUNTIF(M95:S95,"★")</f>
        <v>0</v>
      </c>
      <c r="U94" s="135"/>
      <c r="V94" s="135" t="str">
        <f t="shared" ref="V94" si="344">TEXT(M94,"YYYY-MM")</f>
        <v>2026-10</v>
      </c>
      <c r="W94" s="140" cm="1">
        <f t="array" ref="W94">SUMPRODUCT((M94:S94&gt;=$N$8)*(M94:S94 &lt;= $N$9)*(TEXT(M94:S94,"yyyy-mm")=V94)*(M95:S95 = "●"))</f>
        <v>0</v>
      </c>
      <c r="X94" s="140" cm="1">
        <f t="array" ref="X94">SUMPRODUCT((R94:S94&gt;=$N$8)*(R94:S94 &lt;= $N$9)*(TEXT(R94:S94,"yyyy-mm")=V94)*(R95:S95 = "▲"))</f>
        <v>0</v>
      </c>
      <c r="Y94" s="140" cm="1">
        <f t="array" ref="Y94">SUMPRODUCT((M94:S94&gt;=$N$8)*(M94:S94 &lt;= $N$9)*(TEXT(M94:S94,"yyyy-mm")=V94)*(M95:S95 = "★"))</f>
        <v>0</v>
      </c>
      <c r="Z94" s="135"/>
      <c r="AA94" s="135"/>
      <c r="AB94" s="132">
        <v>72</v>
      </c>
      <c r="AC94" s="141">
        <f>AI92+1</f>
        <v>46454</v>
      </c>
      <c r="AD94" s="141">
        <f t="shared" ref="AD94:AI94" si="345">AC94+1</f>
        <v>46455</v>
      </c>
      <c r="AE94" s="141">
        <f t="shared" si="345"/>
        <v>46456</v>
      </c>
      <c r="AF94" s="141">
        <f t="shared" si="345"/>
        <v>46457</v>
      </c>
      <c r="AG94" s="141">
        <f t="shared" si="345"/>
        <v>46458</v>
      </c>
      <c r="AH94" s="142">
        <f t="shared" si="345"/>
        <v>46459</v>
      </c>
      <c r="AI94" s="143">
        <f t="shared" si="345"/>
        <v>46460</v>
      </c>
      <c r="AJ94" s="68">
        <f t="shared" ref="AJ94" si="346">COUNTIF(AC95:AI95,"★")</f>
        <v>0</v>
      </c>
      <c r="AK94" s="68"/>
      <c r="AL94" s="68" t="str">
        <f t="shared" ref="AL94" si="347">TEXT(AC94,"YYYY-MM")</f>
        <v>2027-03</v>
      </c>
      <c r="AM94" s="69" cm="1">
        <f t="array" ref="AM94">SUMPRODUCT((AC94:AI94&gt;=$N$8)*(AC94:AI94 &lt;= $N$9)*(TEXT(AC94:AI94,"yyyy-mm")=AL94)*(AC95:AI95 = "●"))</f>
        <v>0</v>
      </c>
      <c r="AN94" s="69" cm="1">
        <f t="array" ref="AN94">SUMPRODUCT((AH94:AI94&gt;=$N$8)*(AH94:AI94 &lt;= $N$9)*(TEXT(AH94:AI94,"yyyy-mm")=AL94)*(AH95:AI95 = "▲"))</f>
        <v>0</v>
      </c>
      <c r="AO94" s="69" cm="1">
        <f t="array" ref="AO94">SUMPRODUCT((AC94:AI94&gt;=$N$8)*(AC94:AI94 &lt;= $N$9)*(TEXT(AC94:AI94,"yyyy-mm")=AL94)*(AC95:AI95 = "★"))</f>
        <v>0</v>
      </c>
      <c r="AP94" s="68"/>
      <c r="AQ94" s="19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3"/>
    </row>
    <row r="95" spans="10:55" s="8" customFormat="1" ht="19.5" customHeight="1" thickBot="1" x14ac:dyDescent="0.5">
      <c r="J95" s="86"/>
      <c r="K95" s="135" t="str">
        <f t="shared" ref="K95" si="348">IF(U95&gt;=0.285,"OK","NG")</f>
        <v>NG</v>
      </c>
      <c r="L95" s="136"/>
      <c r="M95" s="144"/>
      <c r="N95" s="144"/>
      <c r="O95" s="144"/>
      <c r="P95" s="144"/>
      <c r="Q95" s="144"/>
      <c r="R95" s="145"/>
      <c r="S95" s="146"/>
      <c r="T95" s="135">
        <f t="shared" ref="T95" si="349">COUNTIF(M95:S95,"●")</f>
        <v>0</v>
      </c>
      <c r="U95" s="147">
        <f t="shared" ref="U95" si="350">IF(COUNTA(M95:S95)=0,-1,IF(OR(COUNTIF(M95:S95,"▲")&gt;6,AND(M94&lt;$N$9,$N$9&lt;S94)),0.285,IF(T94+T95=0,0,T95/(T95+T94))))</f>
        <v>-1</v>
      </c>
      <c r="V95" s="135" t="str">
        <f t="shared" ref="V95" si="351">TEXT(S94,"YYYY-MM")</f>
        <v>2026-10</v>
      </c>
      <c r="W95" s="140" cm="1">
        <f t="array" ref="W95">IF(V95=V94,0,SUMPRODUCT((M94:S94&gt;=$N$8)*(M94:S94 &lt;= $N$9)*(TEXT(M94:S94,"yyyy-mm")=V95)*(M95:S95 = "●")))</f>
        <v>0</v>
      </c>
      <c r="X95" s="140" cm="1">
        <f t="array" ref="X95">IF(V95=V94,0,SUMPRODUCT((M94:S94&gt;=$N$8)*(M94:S94 &lt;= $N$9)*(TEXT(M94:S94,"yyyy-mm")=V95)*(M95:S95 = "▲")))</f>
        <v>0</v>
      </c>
      <c r="Y95" s="140" cm="1">
        <f t="array" ref="Y95">IF(V95=V94,0,SUMPRODUCT((M94:S94&gt;=$N$8)*(M94:S94 &lt;= $N$9)*(TEXT(M94:S94,"yyyy-mm")=V95)*(M95:S95 = "★")))</f>
        <v>0</v>
      </c>
      <c r="Z95" s="135"/>
      <c r="AA95" s="135" t="str">
        <f t="shared" ref="AA95" si="352">IF(AK95&gt;=0.285,"OK","NG")</f>
        <v>NG</v>
      </c>
      <c r="AB95" s="136"/>
      <c r="AC95" s="144"/>
      <c r="AD95" s="144"/>
      <c r="AE95" s="144"/>
      <c r="AF95" s="144"/>
      <c r="AG95" s="144"/>
      <c r="AH95" s="145"/>
      <c r="AI95" s="146"/>
      <c r="AJ95" s="68">
        <f t="shared" ref="AJ95" si="353">COUNTIF(AC95:AI95,"●")</f>
        <v>0</v>
      </c>
      <c r="AK95" s="70">
        <f t="shared" ref="AK95" si="354">IF(COUNTA(AC95:AI95)=0,-1,IF(OR(COUNTIF(AC95:AI95,"▲")&gt;6,AND(AC94&lt;$N$9,$N$9&lt;AI94)),0.285,IF(AJ94+AJ95=0,0,AJ95/(AJ95+AJ94))))</f>
        <v>-1</v>
      </c>
      <c r="AL95" s="68" t="str">
        <f t="shared" ref="AL95" si="355">TEXT(AI94,"YYYY-MM")</f>
        <v>2027-03</v>
      </c>
      <c r="AM95" s="69" cm="1">
        <f t="array" ref="AM95">IF(AL95=AL94,0,SUMPRODUCT((AC94:AI94&gt;=$N$8)*(AC94:AI94 &lt;= $N$9)*(TEXT(AC94:AI94,"yyyy-mm")=AL95)*(AC95:AI95 = "●")))</f>
        <v>0</v>
      </c>
      <c r="AN95" s="69" cm="1">
        <f t="array" ref="AN95">IF(AL95=AL94,0,SUMPRODUCT((AC94:AI94&gt;=$N$8)*(AC94:AI94 &lt;= $N$9)*(TEXT(AC94:AI94,"yyyy-mm")=AL95)*(AC95:AI95 = "▲")))</f>
        <v>0</v>
      </c>
      <c r="AO95" s="69" cm="1">
        <f t="array" ref="AO95">IF(AL95=AL94,0,SUMPRODUCT((AC94:AI94&gt;=$N$8)*(AC94:AI94 &lt;= $N$9)*(TEXT(AC94:AI94,"yyyy-mm")=AL95)*(AC95:AI95 = "★")))</f>
        <v>0</v>
      </c>
      <c r="AP95" s="68"/>
      <c r="AQ95" s="19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3"/>
    </row>
    <row r="96" spans="10:55" s="8" customFormat="1" ht="19.5" customHeight="1" x14ac:dyDescent="0.45">
      <c r="J96" s="86"/>
      <c r="K96" s="135"/>
      <c r="L96" s="132">
        <v>52</v>
      </c>
      <c r="M96" s="141">
        <f>S94+1</f>
        <v>46314</v>
      </c>
      <c r="N96" s="141">
        <f t="shared" ref="N96:S96" si="356">M96+1</f>
        <v>46315</v>
      </c>
      <c r="O96" s="141">
        <f t="shared" si="356"/>
        <v>46316</v>
      </c>
      <c r="P96" s="141">
        <f t="shared" si="356"/>
        <v>46317</v>
      </c>
      <c r="Q96" s="141">
        <f t="shared" si="356"/>
        <v>46318</v>
      </c>
      <c r="R96" s="142">
        <f t="shared" si="356"/>
        <v>46319</v>
      </c>
      <c r="S96" s="143">
        <f t="shared" si="356"/>
        <v>46320</v>
      </c>
      <c r="T96" s="135">
        <f t="shared" ref="T96" si="357">COUNTIF(M97:S97,"★")</f>
        <v>0</v>
      </c>
      <c r="U96" s="135"/>
      <c r="V96" s="135" t="str">
        <f t="shared" ref="V96" si="358">TEXT(M96,"YYYY-MM")</f>
        <v>2026-10</v>
      </c>
      <c r="W96" s="140" cm="1">
        <f t="array" ref="W96">SUMPRODUCT((M96:S96&gt;=$N$8)*(M96:S96 &lt;= $N$9)*(TEXT(M96:S96,"yyyy-mm")=V96)*(M97:S97 = "●"))</f>
        <v>0</v>
      </c>
      <c r="X96" s="140" cm="1">
        <f t="array" ref="X96">SUMPRODUCT((R96:S96&gt;=$N$8)*(R96:S96 &lt;= $N$9)*(TEXT(R96:S96,"yyyy-mm")=V96)*(R97:S97 = "▲"))</f>
        <v>0</v>
      </c>
      <c r="Y96" s="140" cm="1">
        <f t="array" ref="Y96">SUMPRODUCT((M96:S96&gt;=$N$8)*(M96:S96 &lt;= $N$9)*(TEXT(M96:S96,"yyyy-mm")=V96)*(M97:S97 = "★"))</f>
        <v>0</v>
      </c>
      <c r="Z96" s="135"/>
      <c r="AA96" s="135"/>
      <c r="AB96" s="132">
        <v>73</v>
      </c>
      <c r="AC96" s="141">
        <f>AI92+1</f>
        <v>46454</v>
      </c>
      <c r="AD96" s="141">
        <f t="shared" ref="AD96:AI96" si="359">AC96+1</f>
        <v>46455</v>
      </c>
      <c r="AE96" s="141">
        <f t="shared" si="359"/>
        <v>46456</v>
      </c>
      <c r="AF96" s="141">
        <f t="shared" si="359"/>
        <v>46457</v>
      </c>
      <c r="AG96" s="141">
        <f t="shared" si="359"/>
        <v>46458</v>
      </c>
      <c r="AH96" s="142">
        <f t="shared" si="359"/>
        <v>46459</v>
      </c>
      <c r="AI96" s="143">
        <f t="shared" si="359"/>
        <v>46460</v>
      </c>
      <c r="AJ96" s="68">
        <f t="shared" ref="AJ96" si="360">COUNTIF(AC97:AI97,"★")</f>
        <v>0</v>
      </c>
      <c r="AK96" s="68"/>
      <c r="AL96" s="68" t="str">
        <f t="shared" ref="AL96" si="361">TEXT(AC96,"YYYY-MM")</f>
        <v>2027-03</v>
      </c>
      <c r="AM96" s="69" cm="1">
        <f t="array" ref="AM96">SUMPRODUCT((AC96:AI96&gt;=$N$8)*(AC96:AI96 &lt;= $N$9)*(TEXT(AC96:AI96,"yyyy-mm")=AL96)*(AC97:AI97 = "●"))</f>
        <v>0</v>
      </c>
      <c r="AN96" s="69" cm="1">
        <f t="array" ref="AN96">SUMPRODUCT((AH96:AI96&gt;=$N$8)*(AH96:AI96 &lt;= $N$9)*(TEXT(AH96:AI96,"yyyy-mm")=AL96)*(AH97:AI97 = "▲"))</f>
        <v>0</v>
      </c>
      <c r="AO96" s="69" cm="1">
        <f t="array" ref="AO96">SUMPRODUCT((AC96:AI96&gt;=$N$8)*(AC96:AI96 &lt;= $N$9)*(TEXT(AC96:AI96,"yyyy-mm")=AL96)*(AC97:AI97 = "★"))</f>
        <v>0</v>
      </c>
      <c r="AP96" s="65"/>
      <c r="AQ96" s="7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3"/>
    </row>
    <row r="97" spans="10:55" s="8" customFormat="1" ht="19.5" customHeight="1" thickBot="1" x14ac:dyDescent="0.5">
      <c r="J97" s="86"/>
      <c r="K97" s="135" t="str">
        <f t="shared" ref="K97" si="362">IF(U97&gt;=0.285,"OK","NG")</f>
        <v>NG</v>
      </c>
      <c r="L97" s="136"/>
      <c r="M97" s="144"/>
      <c r="N97" s="144"/>
      <c r="O97" s="144"/>
      <c r="P97" s="144"/>
      <c r="Q97" s="144"/>
      <c r="R97" s="145"/>
      <c r="S97" s="146"/>
      <c r="T97" s="135">
        <f t="shared" ref="T97" si="363">COUNTIF(M97:S97,"●")</f>
        <v>0</v>
      </c>
      <c r="U97" s="147">
        <f t="shared" ref="U97" si="364">IF(COUNTA(M97:S97)=0,-1,IF(OR(COUNTIF(M97:S97,"▲")&gt;6,AND(M96&lt;$N$9,$N$9&lt;S96)),0.285,IF(T96+T97=0,0,T97/(T97+T96))))</f>
        <v>-1</v>
      </c>
      <c r="V97" s="135" t="str">
        <f t="shared" ref="V97" si="365">TEXT(S96,"YYYY-MM")</f>
        <v>2026-10</v>
      </c>
      <c r="W97" s="140" cm="1">
        <f t="array" ref="W97">IF(V97=V96,0,SUMPRODUCT((M96:S96&gt;=$N$8)*(M96:S96 &lt;= $N$9)*(TEXT(M96:S96,"yyyy-mm")=V97)*(M97:S97 = "●")))</f>
        <v>0</v>
      </c>
      <c r="X97" s="140" cm="1">
        <f t="array" ref="X97">IF(V97=V96,0,SUMPRODUCT((M96:S96&gt;=$N$8)*(M96:S96 &lt;= $N$9)*(TEXT(M96:S96,"yyyy-mm")=V97)*(M97:S97 = "▲")))</f>
        <v>0</v>
      </c>
      <c r="Y97" s="140" cm="1">
        <f t="array" ref="Y97">IF(V97=V96,0,SUMPRODUCT((M96:S96&gt;=$N$8)*(M96:S96 &lt;= $N$9)*(TEXT(M96:S96,"yyyy-mm")=V97)*(M97:S97 = "★")))</f>
        <v>0</v>
      </c>
      <c r="Z97" s="135"/>
      <c r="AA97" s="135" t="str">
        <f t="shared" ref="AA97" si="366">IF(AK97&gt;=0.285,"OK","NG")</f>
        <v>NG</v>
      </c>
      <c r="AB97" s="136"/>
      <c r="AC97" s="144"/>
      <c r="AD97" s="144"/>
      <c r="AE97" s="144"/>
      <c r="AF97" s="144"/>
      <c r="AG97" s="144"/>
      <c r="AH97" s="145"/>
      <c r="AI97" s="146"/>
      <c r="AJ97" s="68">
        <f t="shared" ref="AJ97" si="367">COUNTIF(AC97:AI97,"●")</f>
        <v>0</v>
      </c>
      <c r="AK97" s="70">
        <f t="shared" ref="AK97" si="368">IF(COUNTA(AC97:AI97)=0,-1,IF(OR(COUNTIF(AC97:AI97,"▲")&gt;6,AND(AC96&lt;$N$9,$N$9&lt;AI96)),0.285,IF(AJ96+AJ97=0,0,AJ97/(AJ97+AJ96))))</f>
        <v>-1</v>
      </c>
      <c r="AL97" s="68" t="str">
        <f t="shared" ref="AL97" si="369">TEXT(AI96,"YYYY-MM")</f>
        <v>2027-03</v>
      </c>
      <c r="AM97" s="69" cm="1">
        <f t="array" ref="AM97">IF(AL97=AL96,0,SUMPRODUCT((AC96:AI96&gt;=$N$8)*(AC96:AI96 &lt;= $N$9)*(TEXT(AC96:AI96,"yyyy-mm")=AL97)*(AC97:AI97 = "●")))</f>
        <v>0</v>
      </c>
      <c r="AN97" s="69" cm="1">
        <f t="array" ref="AN97">IF(AL97=AL96,0,SUMPRODUCT((AC96:AI96&gt;=$N$8)*(AC96:AI96 &lt;= $N$9)*(TEXT(AC96:AI96,"yyyy-mm")=AL97)*(AC97:AI97 = "▲")))</f>
        <v>0</v>
      </c>
      <c r="AO97" s="69" cm="1">
        <f t="array" ref="AO97">IF(AL97=AL96,0,SUMPRODUCT((AC96:AI96&gt;=$N$8)*(AC96:AI96 &lt;= $N$9)*(TEXT(AC96:AI96,"yyyy-mm")=AL97)*(AC97:AI97 = "★")))</f>
        <v>0</v>
      </c>
      <c r="AP97" s="65"/>
      <c r="AQ97" s="7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3"/>
    </row>
    <row r="98" spans="10:55" s="8" customFormat="1" ht="19.5" customHeight="1" x14ac:dyDescent="0.45">
      <c r="J98" s="86"/>
      <c r="K98" s="135"/>
      <c r="L98" s="132">
        <v>53</v>
      </c>
      <c r="M98" s="141">
        <f>S96+1</f>
        <v>46321</v>
      </c>
      <c r="N98" s="141">
        <f t="shared" ref="N98:S98" si="370">M98+1</f>
        <v>46322</v>
      </c>
      <c r="O98" s="141">
        <f t="shared" si="370"/>
        <v>46323</v>
      </c>
      <c r="P98" s="141">
        <f t="shared" si="370"/>
        <v>46324</v>
      </c>
      <c r="Q98" s="141">
        <f t="shared" si="370"/>
        <v>46325</v>
      </c>
      <c r="R98" s="142">
        <f t="shared" si="370"/>
        <v>46326</v>
      </c>
      <c r="S98" s="143">
        <f t="shared" si="370"/>
        <v>46327</v>
      </c>
      <c r="T98" s="135">
        <f t="shared" ref="T98" si="371">COUNTIF(M99:S99,"★")</f>
        <v>0</v>
      </c>
      <c r="U98" s="135"/>
      <c r="V98" s="135" t="str">
        <f t="shared" ref="V98" si="372">TEXT(M98,"YYYY-MM")</f>
        <v>2026-10</v>
      </c>
      <c r="W98" s="140" cm="1">
        <f t="array" ref="W98">SUMPRODUCT((M98:S98&gt;=$N$8)*(M98:S98 &lt;= $N$9)*(TEXT(M98:S98,"yyyy-mm")=V98)*(M99:S99 = "●"))</f>
        <v>0</v>
      </c>
      <c r="X98" s="140" cm="1">
        <f t="array" ref="X98">SUMPRODUCT((R98:S98&gt;=$N$8)*(R98:S98 &lt;= $N$9)*(TEXT(R98:S98,"yyyy-mm")=V98)*(R99:S99 = "▲"))</f>
        <v>0</v>
      </c>
      <c r="Y98" s="140" cm="1">
        <f t="array" ref="Y98">SUMPRODUCT((M98:S98&gt;=$N$8)*(M98:S98 &lt;= $N$9)*(TEXT(M98:S98,"yyyy-mm")=V98)*(M99:S99 = "★"))</f>
        <v>0</v>
      </c>
      <c r="Z98" s="135"/>
      <c r="AA98" s="135"/>
      <c r="AB98" s="132">
        <v>74</v>
      </c>
      <c r="AC98" s="141">
        <f>AI96+1</f>
        <v>46461</v>
      </c>
      <c r="AD98" s="141">
        <f t="shared" ref="AD98:AI98" si="373">AC98+1</f>
        <v>46462</v>
      </c>
      <c r="AE98" s="141">
        <f t="shared" si="373"/>
        <v>46463</v>
      </c>
      <c r="AF98" s="141">
        <f t="shared" si="373"/>
        <v>46464</v>
      </c>
      <c r="AG98" s="141">
        <f t="shared" si="373"/>
        <v>46465</v>
      </c>
      <c r="AH98" s="142">
        <f t="shared" si="373"/>
        <v>46466</v>
      </c>
      <c r="AI98" s="143">
        <f t="shared" si="373"/>
        <v>46467</v>
      </c>
      <c r="AJ98" s="68">
        <f t="shared" ref="AJ98" si="374">COUNTIF(AC99:AI99,"★")</f>
        <v>0</v>
      </c>
      <c r="AK98" s="68"/>
      <c r="AL98" s="68" t="str">
        <f t="shared" ref="AL98" si="375">TEXT(AC98,"YYYY-MM")</f>
        <v>2027-03</v>
      </c>
      <c r="AM98" s="69" cm="1">
        <f t="array" ref="AM98">SUMPRODUCT((AC98:AI98&gt;=$N$8)*(AC98:AI98 &lt;= $N$9)*(TEXT(AC98:AI98,"yyyy-mm")=AL98)*(AC99:AI99 = "●"))</f>
        <v>0</v>
      </c>
      <c r="AN98" s="69" cm="1">
        <f t="array" ref="AN98">SUMPRODUCT((AH98:AI98&gt;=$N$8)*(AH98:AI98 &lt;= $N$9)*(TEXT(AH98:AI98,"yyyy-mm")=AL98)*(AH99:AI99 = "▲"))</f>
        <v>0</v>
      </c>
      <c r="AO98" s="69" cm="1">
        <f t="array" ref="AO98">SUMPRODUCT((AC98:AI98&gt;=$N$8)*(AC98:AI98 &lt;= $N$9)*(TEXT(AC98:AI98,"yyyy-mm")=AL98)*(AC99:AI99 = "★"))</f>
        <v>0</v>
      </c>
      <c r="AP98" s="65"/>
      <c r="AQ98" s="7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3"/>
    </row>
    <row r="99" spans="10:55" s="8" customFormat="1" ht="19.5" customHeight="1" thickBot="1" x14ac:dyDescent="0.5">
      <c r="J99" s="86"/>
      <c r="K99" s="135" t="str">
        <f t="shared" ref="K99" si="376">IF(U99&gt;=0.285,"OK","NG")</f>
        <v>NG</v>
      </c>
      <c r="L99" s="136"/>
      <c r="M99" s="144"/>
      <c r="N99" s="144"/>
      <c r="O99" s="144"/>
      <c r="P99" s="144"/>
      <c r="Q99" s="144"/>
      <c r="R99" s="145"/>
      <c r="S99" s="146"/>
      <c r="T99" s="135">
        <f t="shared" ref="T99" si="377">COUNTIF(M99:S99,"●")</f>
        <v>0</v>
      </c>
      <c r="U99" s="147">
        <f t="shared" ref="U99" si="378">IF(COUNTA(M99:S99)=0,-1,IF(OR(COUNTIF(M99:S99,"▲")&gt;6,AND(M98&lt;$N$9,$N$9&lt;S98)),0.285,IF(T98+T99=0,0,T99/(T99+T98))))</f>
        <v>-1</v>
      </c>
      <c r="V99" s="135" t="str">
        <f t="shared" ref="V99" si="379">TEXT(S98,"YYYY-MM")</f>
        <v>2026-11</v>
      </c>
      <c r="W99" s="140" cm="1">
        <f t="array" ref="W99">IF(V99=V98,0,SUMPRODUCT((M98:S98&gt;=$N$8)*(M98:S98 &lt;= $N$9)*(TEXT(M98:S98,"yyyy-mm")=V99)*(M99:S99 = "●")))</f>
        <v>0</v>
      </c>
      <c r="X99" s="140" cm="1">
        <f t="array" ref="X99">IF(V99=V98,0,SUMPRODUCT((M98:S98&gt;=$N$8)*(M98:S98 &lt;= $N$9)*(TEXT(M98:S98,"yyyy-mm")=V99)*(M99:S99 = "▲")))</f>
        <v>0</v>
      </c>
      <c r="Y99" s="140" cm="1">
        <f t="array" ref="Y99">IF(V99=V98,0,SUMPRODUCT((M98:S98&gt;=$N$8)*(M98:S98 &lt;= $N$9)*(TEXT(M98:S98,"yyyy-mm")=V99)*(M99:S99 = "★")))</f>
        <v>0</v>
      </c>
      <c r="Z99" s="135"/>
      <c r="AA99" s="135" t="str">
        <f t="shared" ref="AA99" si="380">IF(AK99&gt;=0.285,"OK","NG")</f>
        <v>NG</v>
      </c>
      <c r="AB99" s="136"/>
      <c r="AC99" s="144"/>
      <c r="AD99" s="144"/>
      <c r="AE99" s="144"/>
      <c r="AF99" s="144"/>
      <c r="AG99" s="144"/>
      <c r="AH99" s="145"/>
      <c r="AI99" s="146"/>
      <c r="AJ99" s="68">
        <f t="shared" ref="AJ99" si="381">COUNTIF(AC99:AI99,"●")</f>
        <v>0</v>
      </c>
      <c r="AK99" s="70">
        <f t="shared" ref="AK99" si="382">IF(COUNTA(AC99:AI99)=0,-1,IF(OR(COUNTIF(AC99:AI99,"▲")&gt;6,AND(AC98&lt;$N$9,$N$9&lt;AI98)),0.285,IF(AJ98+AJ99=0,0,AJ99/(AJ99+AJ98))))</f>
        <v>-1</v>
      </c>
      <c r="AL99" s="68" t="str">
        <f t="shared" ref="AL99" si="383">TEXT(AI98,"YYYY-MM")</f>
        <v>2027-03</v>
      </c>
      <c r="AM99" s="69" cm="1">
        <f t="array" ref="AM99">IF(AL99=AL98,0,SUMPRODUCT((AC98:AI98&gt;=$N$8)*(AC98:AI98 &lt;= $N$9)*(TEXT(AC98:AI98,"yyyy-mm")=AL99)*(AC99:AI99 = "●")))</f>
        <v>0</v>
      </c>
      <c r="AN99" s="69" cm="1">
        <f t="array" ref="AN99">IF(AL99=AL98,0,SUMPRODUCT((AC98:AI98&gt;=$N$8)*(AC98:AI98 &lt;= $N$9)*(TEXT(AC98:AI98,"yyyy-mm")=AL99)*(AC99:AI99 = "▲")))</f>
        <v>0</v>
      </c>
      <c r="AO99" s="69" cm="1">
        <f t="array" ref="AO99">IF(AL99=AL98,0,SUMPRODUCT((AC98:AI98&gt;=$N$8)*(AC98:AI98 &lt;= $N$9)*(TEXT(AC98:AI98,"yyyy-mm")=AL99)*(AC99:AI99 = "★")))</f>
        <v>0</v>
      </c>
      <c r="AP99" s="65"/>
      <c r="AQ99" s="7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3"/>
    </row>
    <row r="100" spans="10:55" s="8" customFormat="1" ht="19.5" customHeight="1" x14ac:dyDescent="0.45">
      <c r="J100" s="86"/>
      <c r="K100" s="87"/>
      <c r="L100" s="28"/>
      <c r="M100" s="28"/>
      <c r="N100" s="28"/>
      <c r="O100" s="28"/>
      <c r="P100" s="28"/>
      <c r="Q100" s="28"/>
      <c r="R100" s="28"/>
      <c r="S100" s="28"/>
      <c r="T100" s="86"/>
      <c r="U100" s="148">
        <f>IFERROR(AVERAGEIF(U58:U99,"&gt;-1"),0)</f>
        <v>0</v>
      </c>
      <c r="V100" s="86"/>
      <c r="W100" s="81"/>
      <c r="X100" s="81"/>
      <c r="Y100" s="81"/>
      <c r="Z100" s="86"/>
      <c r="AA100" s="88"/>
      <c r="AB100" s="28"/>
      <c r="AC100" s="28"/>
      <c r="AD100" s="28"/>
      <c r="AE100" s="28"/>
      <c r="AF100" s="28"/>
      <c r="AG100" s="28"/>
      <c r="AH100" s="28"/>
      <c r="AI100" s="28"/>
      <c r="AJ100" s="65"/>
      <c r="AK100" s="71">
        <f>IFERROR(AVERAGEIF(AK58:AK99,"&gt;-1"),0)</f>
        <v>0</v>
      </c>
      <c r="AL100" s="65"/>
      <c r="AM100" s="64"/>
      <c r="AN100" s="64"/>
      <c r="AO100" s="64"/>
      <c r="AP100" s="65"/>
      <c r="AQ100" s="7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3"/>
    </row>
    <row r="101" spans="10:55" ht="19.5" customHeight="1" x14ac:dyDescent="0.45">
      <c r="J101" s="86"/>
      <c r="K101" s="87"/>
      <c r="L101" s="28"/>
      <c r="M101" s="28"/>
      <c r="N101" s="28"/>
      <c r="O101" s="28"/>
      <c r="P101" s="28"/>
      <c r="Q101" s="28"/>
      <c r="R101" s="28"/>
      <c r="S101" s="28"/>
      <c r="T101" s="86"/>
      <c r="U101" s="86"/>
      <c r="V101" s="86"/>
      <c r="W101" s="81"/>
      <c r="X101" s="81"/>
      <c r="Y101" s="81"/>
      <c r="Z101" s="86"/>
      <c r="AA101" s="88"/>
      <c r="AB101" s="28"/>
      <c r="AC101" s="28"/>
      <c r="AD101" s="28"/>
      <c r="AE101" s="28"/>
      <c r="AF101" s="28"/>
      <c r="AG101" s="28"/>
      <c r="AH101" s="28"/>
      <c r="AI101" s="28"/>
      <c r="AJ101" s="65"/>
      <c r="AK101" s="65"/>
      <c r="AL101" s="65"/>
      <c r="AM101" s="64"/>
      <c r="AN101" s="64"/>
      <c r="AO101" s="64"/>
      <c r="AP101" s="65"/>
    </row>
    <row r="102" spans="10:55" s="8" customFormat="1" ht="24" customHeight="1" x14ac:dyDescent="0.45">
      <c r="J102" s="75" t="s">
        <v>63</v>
      </c>
      <c r="K102" s="76"/>
      <c r="L102" s="76"/>
      <c r="M102" s="77"/>
      <c r="N102" s="78"/>
      <c r="O102" s="79"/>
      <c r="P102" s="79"/>
      <c r="Q102" s="79"/>
      <c r="R102" s="79"/>
      <c r="S102" s="79"/>
      <c r="T102" s="80"/>
      <c r="U102" s="80"/>
      <c r="V102" s="80"/>
      <c r="W102" s="81"/>
      <c r="X102" s="81"/>
      <c r="Y102" s="81"/>
      <c r="Z102" s="80"/>
      <c r="AA102" s="82"/>
      <c r="AB102" s="79"/>
      <c r="AC102" s="79"/>
      <c r="AD102" s="79"/>
      <c r="AE102" s="79"/>
      <c r="AF102" s="28"/>
      <c r="AG102" s="28"/>
      <c r="AH102" s="28"/>
      <c r="AI102" s="28"/>
      <c r="AJ102" s="65"/>
      <c r="AK102" s="65"/>
      <c r="AL102" s="65"/>
      <c r="AM102" s="64"/>
      <c r="AN102" s="64"/>
      <c r="AO102" s="64"/>
      <c r="AP102" s="68"/>
      <c r="AQ102" s="19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3"/>
    </row>
    <row r="103" spans="10:55" s="8" customFormat="1" ht="27" customHeight="1" x14ac:dyDescent="0.45">
      <c r="J103" s="83"/>
      <c r="K103" s="84"/>
      <c r="L103" s="84"/>
      <c r="M103" s="60" t="s">
        <v>97</v>
      </c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28"/>
      <c r="AI103" s="28"/>
      <c r="AJ103" s="65"/>
      <c r="AK103" s="65"/>
      <c r="AL103" s="65"/>
      <c r="AM103" s="64"/>
      <c r="AN103" s="64"/>
      <c r="AO103" s="64"/>
      <c r="AP103" s="68"/>
      <c r="AQ103" s="19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3"/>
    </row>
    <row r="104" spans="10:55" s="8" customFormat="1" ht="19.5" customHeight="1" x14ac:dyDescent="0.45">
      <c r="J104" s="83"/>
      <c r="K104" s="84"/>
      <c r="L104" s="84"/>
      <c r="M104" s="149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28"/>
      <c r="AI104" s="28"/>
      <c r="AJ104" s="65"/>
      <c r="AK104" s="65"/>
      <c r="AL104" s="65"/>
      <c r="AM104" s="64"/>
      <c r="AN104" s="64"/>
      <c r="AO104" s="64"/>
      <c r="AP104" s="68"/>
      <c r="AQ104" s="19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3"/>
    </row>
    <row r="105" spans="10:55" s="8" customFormat="1" ht="19.5" customHeight="1" x14ac:dyDescent="0.45">
      <c r="J105" s="86"/>
      <c r="K105" s="87"/>
      <c r="L105" s="28"/>
      <c r="M105" s="28"/>
      <c r="N105" s="28"/>
      <c r="O105" s="28"/>
      <c r="P105" s="28"/>
      <c r="Q105" s="28"/>
      <c r="R105" s="28"/>
      <c r="S105" s="28"/>
      <c r="T105" s="86"/>
      <c r="U105" s="86"/>
      <c r="V105" s="86"/>
      <c r="W105" s="81"/>
      <c r="X105" s="81"/>
      <c r="Y105" s="81"/>
      <c r="Z105" s="86"/>
      <c r="AA105" s="88"/>
      <c r="AB105" s="28"/>
      <c r="AC105" s="28"/>
      <c r="AD105" s="28"/>
      <c r="AE105" s="28"/>
      <c r="AF105" s="28"/>
      <c r="AG105" s="28"/>
      <c r="AH105" s="28"/>
      <c r="AI105" s="28"/>
      <c r="AJ105" s="65"/>
      <c r="AK105" s="65"/>
      <c r="AL105" s="65"/>
      <c r="AM105" s="64"/>
      <c r="AN105" s="64"/>
      <c r="AO105" s="64"/>
      <c r="AP105" s="68"/>
      <c r="AQ105" s="19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3"/>
    </row>
    <row r="106" spans="10:55" s="8" customFormat="1" ht="19.5" customHeight="1" thickBot="1" x14ac:dyDescent="0.5">
      <c r="J106" s="86"/>
      <c r="K106" s="87"/>
      <c r="L106" s="28"/>
      <c r="M106" s="28"/>
      <c r="N106" s="28"/>
      <c r="O106" s="28"/>
      <c r="P106" s="28"/>
      <c r="Q106" s="28"/>
      <c r="R106" s="28"/>
      <c r="S106" s="28"/>
      <c r="T106" s="86"/>
      <c r="U106" s="86"/>
      <c r="V106" s="86"/>
      <c r="W106" s="81"/>
      <c r="X106" s="81"/>
      <c r="Y106" s="81"/>
      <c r="Z106" s="86"/>
      <c r="AA106" s="88"/>
      <c r="AB106" s="28"/>
      <c r="AC106" s="28"/>
      <c r="AD106" s="28"/>
      <c r="AE106" s="28"/>
      <c r="AF106" s="28"/>
      <c r="AG106" s="28"/>
      <c r="AH106" s="28"/>
      <c r="AI106" s="28"/>
      <c r="AJ106" s="65"/>
      <c r="AK106" s="65"/>
      <c r="AL106" s="65"/>
      <c r="AM106" s="64"/>
      <c r="AN106" s="64"/>
      <c r="AO106" s="64"/>
      <c r="AP106" s="68"/>
      <c r="AQ106" s="19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3"/>
    </row>
    <row r="107" spans="10:55" s="8" customFormat="1" ht="19.5" customHeight="1" x14ac:dyDescent="0.45">
      <c r="J107" s="86"/>
      <c r="K107" s="86"/>
      <c r="L107" s="132" t="s">
        <v>47</v>
      </c>
      <c r="M107" s="133" t="str">
        <f>"実施状況（"&amp;YEAR(M109)&amp;"年～）"</f>
        <v>実施状況（2027年～）</v>
      </c>
      <c r="N107" s="133"/>
      <c r="O107" s="133"/>
      <c r="P107" s="133"/>
      <c r="Q107" s="133"/>
      <c r="R107" s="133"/>
      <c r="S107" s="134"/>
      <c r="T107" s="86"/>
      <c r="U107" s="86"/>
      <c r="V107" s="86"/>
      <c r="W107" s="81"/>
      <c r="X107" s="81"/>
      <c r="Y107" s="81"/>
      <c r="Z107" s="86"/>
      <c r="AA107" s="28"/>
      <c r="AB107" s="132" t="s">
        <v>47</v>
      </c>
      <c r="AC107" s="133" t="str">
        <f>"実施状況（"&amp;YEAR(AC109)&amp;"年～）"</f>
        <v>実施状況（2027年～）</v>
      </c>
      <c r="AD107" s="133"/>
      <c r="AE107" s="133"/>
      <c r="AF107" s="133"/>
      <c r="AG107" s="133"/>
      <c r="AH107" s="133"/>
      <c r="AI107" s="134"/>
      <c r="AJ107" s="65"/>
      <c r="AK107" s="65"/>
      <c r="AL107" s="65"/>
      <c r="AM107" s="64"/>
      <c r="AN107" s="64"/>
      <c r="AO107" s="64"/>
      <c r="AP107" s="68"/>
      <c r="AQ107" s="19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3"/>
    </row>
    <row r="108" spans="10:55" s="8" customFormat="1" ht="19.5" customHeight="1" thickBot="1" x14ac:dyDescent="0.5">
      <c r="J108" s="86"/>
      <c r="K108" s="135" t="s">
        <v>48</v>
      </c>
      <c r="L108" s="136"/>
      <c r="M108" s="137" t="s">
        <v>49</v>
      </c>
      <c r="N108" s="137" t="s">
        <v>50</v>
      </c>
      <c r="O108" s="137" t="s">
        <v>51</v>
      </c>
      <c r="P108" s="137" t="s">
        <v>52</v>
      </c>
      <c r="Q108" s="137" t="s">
        <v>53</v>
      </c>
      <c r="R108" s="138" t="s">
        <v>54</v>
      </c>
      <c r="S108" s="139" t="s">
        <v>55</v>
      </c>
      <c r="T108" s="135" t="s">
        <v>47</v>
      </c>
      <c r="U108" s="86" t="s">
        <v>56</v>
      </c>
      <c r="V108" s="86" t="s">
        <v>57</v>
      </c>
      <c r="W108" s="140" t="s">
        <v>38</v>
      </c>
      <c r="X108" s="140" t="s">
        <v>39</v>
      </c>
      <c r="Y108" s="140" t="s">
        <v>40</v>
      </c>
      <c r="Z108" s="86"/>
      <c r="AA108" s="135" t="s">
        <v>48</v>
      </c>
      <c r="AB108" s="136"/>
      <c r="AC108" s="137" t="s">
        <v>49</v>
      </c>
      <c r="AD108" s="137" t="s">
        <v>50</v>
      </c>
      <c r="AE108" s="137" t="s">
        <v>51</v>
      </c>
      <c r="AF108" s="137" t="s">
        <v>52</v>
      </c>
      <c r="AG108" s="137" t="s">
        <v>53</v>
      </c>
      <c r="AH108" s="138" t="s">
        <v>54</v>
      </c>
      <c r="AI108" s="139" t="s">
        <v>55</v>
      </c>
      <c r="AJ108" s="68" t="s">
        <v>47</v>
      </c>
      <c r="AK108" s="65" t="s">
        <v>56</v>
      </c>
      <c r="AL108" s="65" t="s">
        <v>57</v>
      </c>
      <c r="AM108" s="69" t="s">
        <v>38</v>
      </c>
      <c r="AN108" s="69" t="s">
        <v>39</v>
      </c>
      <c r="AO108" s="69" t="s">
        <v>40</v>
      </c>
      <c r="AP108" s="68"/>
      <c r="AQ108" s="19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3"/>
    </row>
    <row r="109" spans="10:55" s="8" customFormat="1" ht="19.5" customHeight="1" x14ac:dyDescent="0.45">
      <c r="J109" s="86"/>
      <c r="K109" s="135"/>
      <c r="L109" s="132">
        <v>75</v>
      </c>
      <c r="M109" s="141">
        <f>AI98+1</f>
        <v>46468</v>
      </c>
      <c r="N109" s="141">
        <f t="shared" ref="N109:S109" si="384">M109+1</f>
        <v>46469</v>
      </c>
      <c r="O109" s="141">
        <f t="shared" si="384"/>
        <v>46470</v>
      </c>
      <c r="P109" s="141">
        <f t="shared" si="384"/>
        <v>46471</v>
      </c>
      <c r="Q109" s="141">
        <f t="shared" si="384"/>
        <v>46472</v>
      </c>
      <c r="R109" s="151">
        <f t="shared" si="384"/>
        <v>46473</v>
      </c>
      <c r="S109" s="152">
        <f t="shared" si="384"/>
        <v>46474</v>
      </c>
      <c r="T109" s="135">
        <f t="shared" ref="T109" si="385">COUNTIF(M110:S110,"★")</f>
        <v>0</v>
      </c>
      <c r="U109" s="135"/>
      <c r="V109" s="135" t="str">
        <f>TEXT(M109,"YYYY-MM")</f>
        <v>2027-03</v>
      </c>
      <c r="W109" s="140" cm="1">
        <f t="array" ref="W109">SUMPRODUCT((M109:S109&gt;=$N$8)*(M109:S109 &lt;= $N$9)*(TEXT(M109:S109,"yyyy-mm")=V109)*(M110:S110 = "●"))</f>
        <v>0</v>
      </c>
      <c r="X109" s="140" cm="1">
        <f t="array" ref="X109">SUMPRODUCT((R109:S109&gt;=$N$8)*(R109:S109 &lt;= $N$9)*(TEXT(R109:S109,"yyyy-mm")=V109)*(R110:S110 = "▲"))</f>
        <v>0</v>
      </c>
      <c r="Y109" s="140" cm="1">
        <f t="array" ref="Y109">SUMPRODUCT((M109:S109&gt;=$N$8)*(M109:S109 &lt;= $N$9)*(TEXT(M109:S109,"yyyy-mm")=V109)*(M110:S110 = "★"))</f>
        <v>0</v>
      </c>
      <c r="Z109" s="135"/>
      <c r="AA109" s="135"/>
      <c r="AB109" s="132">
        <v>96</v>
      </c>
      <c r="AC109" s="141">
        <f>S149+1</f>
        <v>46615</v>
      </c>
      <c r="AD109" s="141">
        <f t="shared" ref="AD109:AI109" si="386">AC109+1</f>
        <v>46616</v>
      </c>
      <c r="AE109" s="141">
        <f t="shared" si="386"/>
        <v>46617</v>
      </c>
      <c r="AF109" s="141">
        <f t="shared" si="386"/>
        <v>46618</v>
      </c>
      <c r="AG109" s="141">
        <f t="shared" si="386"/>
        <v>46619</v>
      </c>
      <c r="AH109" s="151">
        <f t="shared" si="386"/>
        <v>46620</v>
      </c>
      <c r="AI109" s="152">
        <f t="shared" si="386"/>
        <v>46621</v>
      </c>
      <c r="AJ109" s="68">
        <f t="shared" ref="AJ109" si="387">COUNTIF(AC110:AI110,"★")</f>
        <v>0</v>
      </c>
      <c r="AK109" s="68"/>
      <c r="AL109" s="68" t="str">
        <f>TEXT(AC109,"YYYY-MM")</f>
        <v>2027-08</v>
      </c>
      <c r="AM109" s="69" cm="1">
        <f t="array" ref="AM109">SUMPRODUCT((AC109:AI109&gt;=$N$8)*(AC109:AI109 &lt;= $N$9)*(TEXT(AC109:AI109,"yyyy-mm")=AL109)*(AC110:AI110 = "●"))</f>
        <v>0</v>
      </c>
      <c r="AN109" s="69" cm="1">
        <f t="array" ref="AN109">SUMPRODUCT((AH109:AI109&gt;=$N$8)*(AH109:AI109 &lt;= $N$9)*(TEXT(AH109:AI109,"yyyy-mm")=AL109)*(AH110:AI110 = "▲"))</f>
        <v>0</v>
      </c>
      <c r="AO109" s="69" cm="1">
        <f t="array" ref="AO109">SUMPRODUCT((AC109:AI109&gt;=$N$8)*(AC109:AI109 &lt;= $N$9)*(TEXT(AC109:AI109,"yyyy-mm")=AL109)*(AC110:AI110 = "★"))</f>
        <v>0</v>
      </c>
      <c r="AP109" s="68"/>
      <c r="AQ109" s="19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3"/>
    </row>
    <row r="110" spans="10:55" s="8" customFormat="1" ht="19.5" customHeight="1" thickBot="1" x14ac:dyDescent="0.5">
      <c r="J110" s="86"/>
      <c r="K110" s="135" t="str">
        <f>IF(U110&gt;=0.285,"OK","NG")</f>
        <v>NG</v>
      </c>
      <c r="L110" s="136"/>
      <c r="M110" s="144"/>
      <c r="N110" s="144"/>
      <c r="O110" s="144"/>
      <c r="P110" s="144"/>
      <c r="Q110" s="144"/>
      <c r="R110" s="145"/>
      <c r="S110" s="146"/>
      <c r="T110" s="135">
        <f t="shared" ref="T110" si="388">COUNTIF(M110:S110,"●")</f>
        <v>0</v>
      </c>
      <c r="U110" s="147">
        <f>IF(COUNTA(M110:S110)=0,-1,IF(OR(COUNTIF(M110:S110,"▲")&gt;6,AND(M109&lt;$N$9,$N$9&lt;S109)),0.285,IF(T109+T110=0,0,T110/(T110+T109))))</f>
        <v>-1</v>
      </c>
      <c r="V110" s="135" t="str">
        <f>TEXT(S109,"YYYY-MM")</f>
        <v>2027-03</v>
      </c>
      <c r="W110" s="140" cm="1">
        <f t="array" ref="W110">IF(V110=V109,0,SUMPRODUCT((M109:S109&gt;=$N$8)*(M109:S109 &lt;= $N$9)*(TEXT(M109:S109,"yyyy-mm")=V110)*(M110:S110 = "●")))</f>
        <v>0</v>
      </c>
      <c r="X110" s="140" cm="1">
        <f t="array" ref="X110">IF(V110=V109,0,SUMPRODUCT((M109:S109&gt;=$N$8)*(M109:S109 &lt;= $N$9)*(TEXT(M109:S109,"yyyy-mm")=V110)*(M110:S110 = "▲")))</f>
        <v>0</v>
      </c>
      <c r="Y110" s="140" cm="1">
        <f t="array" ref="Y110">IF(V110=V109,0,SUMPRODUCT((M109:S109&gt;=$N$8)*(M109:S109 &lt;= $N$9)*(TEXT(M109:S109,"yyyy-mm")=V110)*(M110:S110 = "★")))</f>
        <v>0</v>
      </c>
      <c r="Z110" s="135"/>
      <c r="AA110" s="135" t="str">
        <f>IF(AK110&gt;=0.285,"OK","NG")</f>
        <v>NG</v>
      </c>
      <c r="AB110" s="136"/>
      <c r="AC110" s="144"/>
      <c r="AD110" s="144"/>
      <c r="AE110" s="144"/>
      <c r="AF110" s="144"/>
      <c r="AG110" s="144"/>
      <c r="AH110" s="145"/>
      <c r="AI110" s="146"/>
      <c r="AJ110" s="68">
        <f t="shared" ref="AJ110" si="389">COUNTIF(AC110:AI110,"●")</f>
        <v>0</v>
      </c>
      <c r="AK110" s="70">
        <f>IF(COUNTA(AC110:AI110)=0,-1,IF(OR(COUNTIF(AC110:AI110,"▲")&gt;6,AND(AC109&lt;$N$9,$N$9&lt;AI109)),0.285,IF(AJ109+AJ110=0,0,AJ110/(AJ110+AJ109))))</f>
        <v>-1</v>
      </c>
      <c r="AL110" s="68" t="str">
        <f>TEXT(AI109,"YYYY-MM")</f>
        <v>2027-08</v>
      </c>
      <c r="AM110" s="69" cm="1">
        <f t="array" ref="AM110">IF(AL110=AL109,0,SUMPRODUCT((AC109:AI109&gt;=$N$8)*(AC109:AI109 &lt;= $N$9)*(TEXT(AC109:AI109,"yyyy-mm")=AL110)*(AC110:AI110 = "●")))</f>
        <v>0</v>
      </c>
      <c r="AN110" s="69" cm="1">
        <f t="array" ref="AN110">IF(AL110=AL109,0,SUMPRODUCT((AC109:AI109&gt;=$N$8)*(AC109:AI109 &lt;= $N$9)*(TEXT(AC109:AI109,"yyyy-mm")=AL110)*(AC110:AI110 = "▲")))</f>
        <v>0</v>
      </c>
      <c r="AO110" s="69" cm="1">
        <f t="array" ref="AO110">IF(AL110=AL109,0,SUMPRODUCT((AC109:AI109&gt;=$N$8)*(AC109:AI109 &lt;= $N$9)*(TEXT(AC109:AI109,"yyyy-mm")=AL110)*(AC110:AI110 = "★")))</f>
        <v>0</v>
      </c>
      <c r="AP110" s="68"/>
      <c r="AQ110" s="19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3"/>
    </row>
    <row r="111" spans="10:55" s="8" customFormat="1" ht="19.5" customHeight="1" x14ac:dyDescent="0.45">
      <c r="J111" s="86"/>
      <c r="K111" s="135"/>
      <c r="L111" s="132">
        <v>76</v>
      </c>
      <c r="M111" s="141">
        <f>S109+1</f>
        <v>46475</v>
      </c>
      <c r="N111" s="141">
        <f t="shared" ref="N111:S111" si="390">M111+1</f>
        <v>46476</v>
      </c>
      <c r="O111" s="141">
        <f t="shared" si="390"/>
        <v>46477</v>
      </c>
      <c r="P111" s="141">
        <f t="shared" si="390"/>
        <v>46478</v>
      </c>
      <c r="Q111" s="141">
        <f t="shared" si="390"/>
        <v>46479</v>
      </c>
      <c r="R111" s="142">
        <f t="shared" si="390"/>
        <v>46480</v>
      </c>
      <c r="S111" s="143">
        <f t="shared" si="390"/>
        <v>46481</v>
      </c>
      <c r="T111" s="135">
        <f t="shared" ref="T111" si="391">COUNTIF(M112:S112,"★")</f>
        <v>0</v>
      </c>
      <c r="U111" s="135"/>
      <c r="V111" s="135" t="str">
        <f>TEXT(M111,"YYYY-MM")</f>
        <v>2027-03</v>
      </c>
      <c r="W111" s="140" cm="1">
        <f t="array" ref="W111">SUMPRODUCT((M111:S111&gt;=$N$8)*(M111:S111 &lt;= $N$9)*(TEXT(M111:S111,"yyyy-mm")=V111)*(M112:S112 = "●"))</f>
        <v>0</v>
      </c>
      <c r="X111" s="140" cm="1">
        <f t="array" ref="X111">SUMPRODUCT((R111:S111&gt;=$N$8)*(R111:S111 &lt;= $N$9)*(TEXT(R111:S111,"yyyy-mm")=V111)*(R112:S112 = "▲"))</f>
        <v>0</v>
      </c>
      <c r="Y111" s="140" cm="1">
        <f t="array" ref="Y111">SUMPRODUCT((M111:S111&gt;=$N$8)*(M111:S111 &lt;= $N$9)*(TEXT(M111:S111,"yyyy-mm")=V111)*(M112:S112 = "★"))</f>
        <v>0</v>
      </c>
      <c r="Z111" s="135"/>
      <c r="AA111" s="135"/>
      <c r="AB111" s="132">
        <v>97</v>
      </c>
      <c r="AC111" s="141">
        <f>AI109+1</f>
        <v>46622</v>
      </c>
      <c r="AD111" s="141">
        <f t="shared" ref="AD111:AI111" si="392">AC111+1</f>
        <v>46623</v>
      </c>
      <c r="AE111" s="141">
        <f t="shared" si="392"/>
        <v>46624</v>
      </c>
      <c r="AF111" s="141">
        <f t="shared" si="392"/>
        <v>46625</v>
      </c>
      <c r="AG111" s="141">
        <f t="shared" si="392"/>
        <v>46626</v>
      </c>
      <c r="AH111" s="142">
        <f t="shared" si="392"/>
        <v>46627</v>
      </c>
      <c r="AI111" s="143">
        <f t="shared" si="392"/>
        <v>46628</v>
      </c>
      <c r="AJ111" s="68">
        <f t="shared" ref="AJ111" si="393">COUNTIF(AC112:AI112,"★")</f>
        <v>0</v>
      </c>
      <c r="AK111" s="68"/>
      <c r="AL111" s="68" t="str">
        <f>TEXT(AC111,"YYYY-MM")</f>
        <v>2027-08</v>
      </c>
      <c r="AM111" s="69" cm="1">
        <f t="array" ref="AM111">SUMPRODUCT((AC111:AI111&gt;=$N$8)*(AC111:AI111 &lt;= $N$9)*(TEXT(AC111:AI111,"yyyy-mm")=AL111)*(AC112:AI112 = "●"))</f>
        <v>0</v>
      </c>
      <c r="AN111" s="69" cm="1">
        <f t="array" ref="AN111">SUMPRODUCT((AH111:AI111&gt;=$N$8)*(AH111:AI111 &lt;= $N$9)*(TEXT(AH111:AI111,"yyyy-mm")=AL111)*(AH112:AI112 = "▲"))</f>
        <v>0</v>
      </c>
      <c r="AO111" s="69" cm="1">
        <f t="array" ref="AO111">SUMPRODUCT((AC111:AI111&gt;=$N$8)*(AC111:AI111 &lt;= $N$9)*(TEXT(AC111:AI111,"yyyy-mm")=AL111)*(AC112:AI112 = "★"))</f>
        <v>0</v>
      </c>
      <c r="AP111" s="68"/>
      <c r="AQ111" s="19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3"/>
    </row>
    <row r="112" spans="10:55" s="8" customFormat="1" ht="19.5" customHeight="1" thickBot="1" x14ac:dyDescent="0.5">
      <c r="J112" s="86"/>
      <c r="K112" s="135" t="str">
        <f t="shared" ref="K112" si="394">IF(U112&gt;=0.285,"OK","NG")</f>
        <v>NG</v>
      </c>
      <c r="L112" s="136"/>
      <c r="M112" s="144"/>
      <c r="N112" s="144"/>
      <c r="O112" s="144"/>
      <c r="P112" s="144"/>
      <c r="Q112" s="144"/>
      <c r="R112" s="145"/>
      <c r="S112" s="146"/>
      <c r="T112" s="135">
        <f t="shared" ref="T112" si="395">COUNTIF(M112:S112,"●")</f>
        <v>0</v>
      </c>
      <c r="U112" s="147">
        <f t="shared" ref="U112" si="396">IF(COUNTA(M112:S112)=0,-1,IF(OR(COUNTIF(M112:S112,"▲")&gt;6,AND(M111&lt;$N$9,$N$9&lt;S111)),0.285,IF(T111+T112=0,0,T112/(T112+T111))))</f>
        <v>-1</v>
      </c>
      <c r="V112" s="135" t="str">
        <f>TEXT(S111,"YYYY-MM")</f>
        <v>2027-04</v>
      </c>
      <c r="W112" s="140" cm="1">
        <f t="array" ref="W112">IF(V112=V111,0,SUMPRODUCT((M111:S111&gt;=$N$8)*(M111:S111 &lt;= $N$9)*(TEXT(M111:S111,"yyyy-mm")=V112)*(M112:S112 = "●")))</f>
        <v>0</v>
      </c>
      <c r="X112" s="140" cm="1">
        <f t="array" ref="X112">IF(V112=V111,0,SUMPRODUCT((M111:S111&gt;=$N$8)*(M111:S111 &lt;= $N$9)*(TEXT(M111:S111,"yyyy-mm")=V112)*(M112:S112 = "▲")))</f>
        <v>0</v>
      </c>
      <c r="Y112" s="140" cm="1">
        <f t="array" ref="Y112">IF(V112=V111,0,SUMPRODUCT((M111:S111&gt;=$N$8)*(M111:S111 &lt;= $N$9)*(TEXT(M111:S111,"yyyy-mm")=V112)*(M112:S112 = "★")))</f>
        <v>0</v>
      </c>
      <c r="Z112" s="135"/>
      <c r="AA112" s="135" t="str">
        <f t="shared" ref="AA112" si="397">IF(AK112&gt;=0.285,"OK","NG")</f>
        <v>NG</v>
      </c>
      <c r="AB112" s="136"/>
      <c r="AC112" s="144"/>
      <c r="AD112" s="144"/>
      <c r="AE112" s="144"/>
      <c r="AF112" s="144"/>
      <c r="AG112" s="144"/>
      <c r="AH112" s="145"/>
      <c r="AI112" s="146"/>
      <c r="AJ112" s="68">
        <f t="shared" ref="AJ112" si="398">COUNTIF(AC112:AI112,"●")</f>
        <v>0</v>
      </c>
      <c r="AK112" s="70">
        <f t="shared" ref="AK112" si="399">IF(COUNTA(AC112:AI112)=0,-1,IF(OR(COUNTIF(AC112:AI112,"▲")&gt;6,AND(AC111&lt;$N$9,$N$9&lt;AI111)),0.285,IF(AJ111+AJ112=0,0,AJ112/(AJ112+AJ111))))</f>
        <v>-1</v>
      </c>
      <c r="AL112" s="68" t="str">
        <f>TEXT(AI111,"YYYY-MM")</f>
        <v>2027-08</v>
      </c>
      <c r="AM112" s="69" cm="1">
        <f t="array" ref="AM112">IF(AL112=AL111,0,SUMPRODUCT((AC111:AI111&gt;=$N$8)*(AC111:AI111 &lt;= $N$9)*(TEXT(AC111:AI111,"yyyy-mm")=AL112)*(AC112:AI112 = "●")))</f>
        <v>0</v>
      </c>
      <c r="AN112" s="69" cm="1">
        <f t="array" ref="AN112">IF(AL112=AL111,0,SUMPRODUCT((AC111:AI111&gt;=$N$8)*(AC111:AI111 &lt;= $N$9)*(TEXT(AC111:AI111,"yyyy-mm")=AL112)*(AC112:AI112 = "▲")))</f>
        <v>0</v>
      </c>
      <c r="AO112" s="69" cm="1">
        <f t="array" ref="AO112">IF(AL112=AL111,0,SUMPRODUCT((AC111:AI111&gt;=$N$8)*(AC111:AI111 &lt;= $N$9)*(TEXT(AC111:AI111,"yyyy-mm")=AL112)*(AC112:AI112 = "★")))</f>
        <v>0</v>
      </c>
      <c r="AP112" s="68"/>
      <c r="AQ112" s="19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3"/>
    </row>
    <row r="113" spans="10:55" s="8" customFormat="1" ht="19.5" customHeight="1" x14ac:dyDescent="0.45">
      <c r="J113" s="86"/>
      <c r="K113" s="135"/>
      <c r="L113" s="132">
        <v>77</v>
      </c>
      <c r="M113" s="141">
        <f>S111+1</f>
        <v>46482</v>
      </c>
      <c r="N113" s="141">
        <f t="shared" ref="N113:S113" si="400">M113+1</f>
        <v>46483</v>
      </c>
      <c r="O113" s="141">
        <f t="shared" si="400"/>
        <v>46484</v>
      </c>
      <c r="P113" s="141">
        <f t="shared" si="400"/>
        <v>46485</v>
      </c>
      <c r="Q113" s="141">
        <f t="shared" si="400"/>
        <v>46486</v>
      </c>
      <c r="R113" s="142">
        <f t="shared" si="400"/>
        <v>46487</v>
      </c>
      <c r="S113" s="143">
        <f t="shared" si="400"/>
        <v>46488</v>
      </c>
      <c r="T113" s="135">
        <f t="shared" ref="T113" si="401">COUNTIF(M114:S114,"★")</f>
        <v>0</v>
      </c>
      <c r="U113" s="135"/>
      <c r="V113" s="135" t="str">
        <f>TEXT(M113,"YYYY-MM")</f>
        <v>2027-04</v>
      </c>
      <c r="W113" s="140" cm="1">
        <f t="array" ref="W113">SUMPRODUCT((M113:S113&gt;=$N$8)*(M113:S113 &lt;= $N$9)*(TEXT(M113:S113,"yyyy-mm")=V113)*(M114:S114 = "●"))</f>
        <v>0</v>
      </c>
      <c r="X113" s="140" cm="1">
        <f t="array" ref="X113">SUMPRODUCT((R113:S113&gt;=$N$8)*(R113:S113 &lt;= $N$9)*(TEXT(R113:S113,"yyyy-mm")=V113)*(R114:S114 = "▲"))</f>
        <v>0</v>
      </c>
      <c r="Y113" s="140" cm="1">
        <f t="array" ref="Y113">SUMPRODUCT((M113:S113&gt;=$N$8)*(M113:S113 &lt;= $N$9)*(TEXT(M113:S113,"yyyy-mm")=V113)*(M114:S114 = "★"))</f>
        <v>0</v>
      </c>
      <c r="Z113" s="135"/>
      <c r="AA113" s="135"/>
      <c r="AB113" s="132">
        <v>98</v>
      </c>
      <c r="AC113" s="141">
        <f>AI111+1</f>
        <v>46629</v>
      </c>
      <c r="AD113" s="141">
        <f t="shared" ref="AD113:AI113" si="402">AC113+1</f>
        <v>46630</v>
      </c>
      <c r="AE113" s="141">
        <f t="shared" si="402"/>
        <v>46631</v>
      </c>
      <c r="AF113" s="141">
        <f t="shared" si="402"/>
        <v>46632</v>
      </c>
      <c r="AG113" s="141">
        <f t="shared" si="402"/>
        <v>46633</v>
      </c>
      <c r="AH113" s="142">
        <f t="shared" si="402"/>
        <v>46634</v>
      </c>
      <c r="AI113" s="143">
        <f t="shared" si="402"/>
        <v>46635</v>
      </c>
      <c r="AJ113" s="68">
        <f t="shared" ref="AJ113" si="403">COUNTIF(AC114:AI114,"★")</f>
        <v>0</v>
      </c>
      <c r="AK113" s="68"/>
      <c r="AL113" s="68" t="str">
        <f>TEXT(AC113,"YYYY-MM")</f>
        <v>2027-08</v>
      </c>
      <c r="AM113" s="69" cm="1">
        <f t="array" ref="AM113">SUMPRODUCT((AC113:AI113&gt;=$N$8)*(AC113:AI113 &lt;= $N$9)*(TEXT(AC113:AI113,"yyyy-mm")=AL113)*(AC114:AI114 = "●"))</f>
        <v>0</v>
      </c>
      <c r="AN113" s="69" cm="1">
        <f t="array" ref="AN113">SUMPRODUCT((AH113:AI113&gt;=$N$8)*(AH113:AI113 &lt;= $N$9)*(TEXT(AH113:AI113,"yyyy-mm")=AL113)*(AH114:AI114 = "▲"))</f>
        <v>0</v>
      </c>
      <c r="AO113" s="69" cm="1">
        <f t="array" ref="AO113">SUMPRODUCT((AC113:AI113&gt;=$N$8)*(AC113:AI113 &lt;= $N$9)*(TEXT(AC113:AI113,"yyyy-mm")=AL113)*(AC114:AI114 = "★"))</f>
        <v>0</v>
      </c>
      <c r="AP113" s="68"/>
      <c r="AQ113" s="19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3"/>
    </row>
    <row r="114" spans="10:55" s="8" customFormat="1" ht="19.5" customHeight="1" thickBot="1" x14ac:dyDescent="0.5">
      <c r="J114" s="86"/>
      <c r="K114" s="135" t="str">
        <f t="shared" ref="K114" si="404">IF(U114&gt;=0.285,"OK","NG")</f>
        <v>NG</v>
      </c>
      <c r="L114" s="136"/>
      <c r="M114" s="144"/>
      <c r="N114" s="144"/>
      <c r="O114" s="144"/>
      <c r="P114" s="144"/>
      <c r="Q114" s="144"/>
      <c r="R114" s="145"/>
      <c r="S114" s="146"/>
      <c r="T114" s="135">
        <f t="shared" ref="T114" si="405">COUNTIF(M114:S114,"●")</f>
        <v>0</v>
      </c>
      <c r="U114" s="147">
        <f t="shared" ref="U114" si="406">IF(COUNTA(M114:S114)=0,-1,IF(OR(COUNTIF(M114:S114,"▲")&gt;6,AND(M113&lt;$N$9,$N$9&lt;S113)),0.285,IF(T113+T114=0,0,T114/(T114+T113))))</f>
        <v>-1</v>
      </c>
      <c r="V114" s="135" t="str">
        <f>TEXT(S113,"YYYY-MM")</f>
        <v>2027-04</v>
      </c>
      <c r="W114" s="140" cm="1">
        <f t="array" ref="W114">IF(V114=V113,0,SUMPRODUCT((M113:S113&gt;=$N$8)*(M113:S113 &lt;= $N$9)*(TEXT(M113:S113,"yyyy-mm")=V114)*(M114:S114 = "●")))</f>
        <v>0</v>
      </c>
      <c r="X114" s="140" cm="1">
        <f t="array" ref="X114">IF(V114=V113,0,SUMPRODUCT((M113:S113&gt;=$N$8)*(M113:S113 &lt;= $N$9)*(TEXT(M113:S113,"yyyy-mm")=V114)*(M114:S114 = "▲")))</f>
        <v>0</v>
      </c>
      <c r="Y114" s="140" cm="1">
        <f t="array" ref="Y114">IF(V114=V113,0,SUMPRODUCT((M113:S113&gt;=$N$8)*(M113:S113 &lt;= $N$9)*(TEXT(M113:S113,"yyyy-mm")=V114)*(M114:S114 = "★")))</f>
        <v>0</v>
      </c>
      <c r="Z114" s="135"/>
      <c r="AA114" s="135" t="str">
        <f t="shared" ref="AA114" si="407">IF(AK114&gt;=0.285,"OK","NG")</f>
        <v>NG</v>
      </c>
      <c r="AB114" s="136"/>
      <c r="AC114" s="144"/>
      <c r="AD114" s="144"/>
      <c r="AE114" s="144"/>
      <c r="AF114" s="144"/>
      <c r="AG114" s="144"/>
      <c r="AH114" s="145"/>
      <c r="AI114" s="146"/>
      <c r="AJ114" s="68">
        <f t="shared" ref="AJ114" si="408">COUNTIF(AC114:AI114,"●")</f>
        <v>0</v>
      </c>
      <c r="AK114" s="70">
        <f t="shared" ref="AK114" si="409">IF(COUNTA(AC114:AI114)=0,-1,IF(OR(COUNTIF(AC114:AI114,"▲")&gt;6,AND(AC113&lt;$N$9,$N$9&lt;AI113)),0.285,IF(AJ113+AJ114=0,0,AJ114/(AJ114+AJ113))))</f>
        <v>-1</v>
      </c>
      <c r="AL114" s="68" t="str">
        <f>TEXT(AI113,"YYYY-MM")</f>
        <v>2027-09</v>
      </c>
      <c r="AM114" s="69" cm="1">
        <f t="array" ref="AM114">IF(AL114=AL113,0,SUMPRODUCT((AC113:AI113&gt;=$N$8)*(AC113:AI113 &lt;= $N$9)*(TEXT(AC113:AI113,"yyyy-mm")=AL114)*(AC114:AI114 = "●")))</f>
        <v>0</v>
      </c>
      <c r="AN114" s="69" cm="1">
        <f t="array" ref="AN114">IF(AL114=AL113,0,SUMPRODUCT((AC113:AI113&gt;=$N$8)*(AC113:AI113 &lt;= $N$9)*(TEXT(AC113:AI113,"yyyy-mm")=AL114)*(AC114:AI114 = "▲")))</f>
        <v>0</v>
      </c>
      <c r="AO114" s="69" cm="1">
        <f t="array" ref="AO114">IF(AL114=AL113,0,SUMPRODUCT((AC113:AI113&gt;=$N$8)*(AC113:AI113 &lt;= $N$9)*(TEXT(AC113:AI113,"yyyy-mm")=AL114)*(AC114:AI114 = "★")))</f>
        <v>0</v>
      </c>
      <c r="AP114" s="68"/>
      <c r="AQ114" s="19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3"/>
    </row>
    <row r="115" spans="10:55" s="8" customFormat="1" ht="19.5" customHeight="1" x14ac:dyDescent="0.45">
      <c r="J115" s="86"/>
      <c r="K115" s="135"/>
      <c r="L115" s="132">
        <v>78</v>
      </c>
      <c r="M115" s="141">
        <f>S113+1</f>
        <v>46489</v>
      </c>
      <c r="N115" s="141">
        <f t="shared" ref="N115:S115" si="410">M115+1</f>
        <v>46490</v>
      </c>
      <c r="O115" s="141">
        <f t="shared" si="410"/>
        <v>46491</v>
      </c>
      <c r="P115" s="141">
        <f t="shared" si="410"/>
        <v>46492</v>
      </c>
      <c r="Q115" s="141">
        <f t="shared" si="410"/>
        <v>46493</v>
      </c>
      <c r="R115" s="142">
        <f t="shared" si="410"/>
        <v>46494</v>
      </c>
      <c r="S115" s="143">
        <f t="shared" si="410"/>
        <v>46495</v>
      </c>
      <c r="T115" s="135">
        <f t="shared" ref="T115" si="411">COUNTIF(M116:S116,"★")</f>
        <v>0</v>
      </c>
      <c r="U115" s="135"/>
      <c r="V115" s="135" t="str">
        <f>TEXT(M115,"YYYY-MM")</f>
        <v>2027-04</v>
      </c>
      <c r="W115" s="140" cm="1">
        <f t="array" ref="W115">SUMPRODUCT((M115:S115&gt;=$N$8)*(M115:S115 &lt;= $N$9)*(TEXT(M115:S115,"yyyy-mm")=V115)*(M116:S116 = "●"))</f>
        <v>0</v>
      </c>
      <c r="X115" s="140" cm="1">
        <f t="array" ref="X115">SUMPRODUCT((R115:S115&gt;=$N$8)*(R115:S115 &lt;= $N$9)*(TEXT(R115:S115,"yyyy-mm")=V115)*(R116:S116 = "▲"))</f>
        <v>0</v>
      </c>
      <c r="Y115" s="140" cm="1">
        <f t="array" ref="Y115">SUMPRODUCT((M115:S115&gt;=$N$8)*(M115:S115 &lt;= $N$9)*(TEXT(M115:S115,"yyyy-mm")=V115)*(M116:S116 = "★"))</f>
        <v>0</v>
      </c>
      <c r="Z115" s="135"/>
      <c r="AA115" s="135"/>
      <c r="AB115" s="132">
        <v>99</v>
      </c>
      <c r="AC115" s="141">
        <f>AI113+1</f>
        <v>46636</v>
      </c>
      <c r="AD115" s="141">
        <f t="shared" ref="AD115:AI115" si="412">AC115+1</f>
        <v>46637</v>
      </c>
      <c r="AE115" s="141">
        <f t="shared" si="412"/>
        <v>46638</v>
      </c>
      <c r="AF115" s="141">
        <f t="shared" si="412"/>
        <v>46639</v>
      </c>
      <c r="AG115" s="141">
        <f t="shared" si="412"/>
        <v>46640</v>
      </c>
      <c r="AH115" s="142">
        <f t="shared" si="412"/>
        <v>46641</v>
      </c>
      <c r="AI115" s="143">
        <f t="shared" si="412"/>
        <v>46642</v>
      </c>
      <c r="AJ115" s="68">
        <f t="shared" ref="AJ115" si="413">COUNTIF(AC116:AI116,"★")</f>
        <v>0</v>
      </c>
      <c r="AK115" s="68"/>
      <c r="AL115" s="68" t="str">
        <f>TEXT(AC115,"YYYY-MM")</f>
        <v>2027-09</v>
      </c>
      <c r="AM115" s="69" cm="1">
        <f t="array" ref="AM115">SUMPRODUCT((AC115:AI115&gt;=$N$8)*(AC115:AI115 &lt;= $N$9)*(TEXT(AC115:AI115,"yyyy-mm")=AL115)*(AC116:AI116 = "●"))</f>
        <v>0</v>
      </c>
      <c r="AN115" s="69" cm="1">
        <f t="array" ref="AN115">SUMPRODUCT((AH115:AI115&gt;=$N$8)*(AH115:AI115 &lt;= $N$9)*(TEXT(AH115:AI115,"yyyy-mm")=AL115)*(AH116:AI116 = "▲"))</f>
        <v>0</v>
      </c>
      <c r="AO115" s="69" cm="1">
        <f t="array" ref="AO115">SUMPRODUCT((AC115:AI115&gt;=$N$8)*(AC115:AI115 &lt;= $N$9)*(TEXT(AC115:AI115,"yyyy-mm")=AL115)*(AC116:AI116 = "★"))</f>
        <v>0</v>
      </c>
      <c r="AP115" s="68"/>
      <c r="AQ115" s="19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3"/>
    </row>
    <row r="116" spans="10:55" s="8" customFormat="1" ht="19.5" customHeight="1" thickBot="1" x14ac:dyDescent="0.5">
      <c r="J116" s="86"/>
      <c r="K116" s="135" t="str">
        <f t="shared" ref="K116" si="414">IF(U116&gt;=0.285,"OK","NG")</f>
        <v>NG</v>
      </c>
      <c r="L116" s="136"/>
      <c r="M116" s="144"/>
      <c r="N116" s="144"/>
      <c r="O116" s="144"/>
      <c r="P116" s="144"/>
      <c r="Q116" s="144"/>
      <c r="R116" s="145"/>
      <c r="S116" s="146"/>
      <c r="T116" s="135">
        <f t="shared" ref="T116" si="415">COUNTIF(M116:S116,"●")</f>
        <v>0</v>
      </c>
      <c r="U116" s="147">
        <f t="shared" ref="U116" si="416">IF(COUNTA(M116:S116)=0,-1,IF(OR(COUNTIF(M116:S116,"▲")&gt;6,AND(M115&lt;$N$9,$N$9&lt;S115)),0.285,IF(T115+T116=0,0,T116/(T116+T115))))</f>
        <v>-1</v>
      </c>
      <c r="V116" s="135" t="str">
        <f>TEXT(S115,"YYYY-MM")</f>
        <v>2027-04</v>
      </c>
      <c r="W116" s="140" cm="1">
        <f t="array" ref="W116">IF(V116=V115,0,SUMPRODUCT((M115:S115&gt;=$N$8)*(M115:S115 &lt;= $N$9)*(TEXT(M115:S115,"yyyy-mm")=V116)*(M116:S116 = "●")))</f>
        <v>0</v>
      </c>
      <c r="X116" s="140" cm="1">
        <f t="array" ref="X116">IF(V116=V115,0,SUMPRODUCT((M115:S115&gt;=$N$8)*(M115:S115 &lt;= $N$9)*(TEXT(M115:S115,"yyyy-mm")=V116)*(M116:S116 = "▲")))</f>
        <v>0</v>
      </c>
      <c r="Y116" s="140" cm="1">
        <f t="array" ref="Y116">IF(V116=V115,0,SUMPRODUCT((M115:S115&gt;=$N$8)*(M115:S115 &lt;= $N$9)*(TEXT(M115:S115,"yyyy-mm")=V116)*(M116:S116 = "★")))</f>
        <v>0</v>
      </c>
      <c r="Z116" s="135"/>
      <c r="AA116" s="135" t="str">
        <f t="shared" ref="AA116" si="417">IF(AK116&gt;=0.285,"OK","NG")</f>
        <v>NG</v>
      </c>
      <c r="AB116" s="136"/>
      <c r="AC116" s="144"/>
      <c r="AD116" s="144"/>
      <c r="AE116" s="144"/>
      <c r="AF116" s="144"/>
      <c r="AG116" s="144"/>
      <c r="AH116" s="145"/>
      <c r="AI116" s="146"/>
      <c r="AJ116" s="68">
        <f t="shared" ref="AJ116" si="418">COUNTIF(AC116:AI116,"●")</f>
        <v>0</v>
      </c>
      <c r="AK116" s="70">
        <f t="shared" ref="AK116" si="419">IF(COUNTA(AC116:AI116)=0,-1,IF(OR(COUNTIF(AC116:AI116,"▲")&gt;6,AND(AC115&lt;$N$9,$N$9&lt;AI115)),0.285,IF(AJ115+AJ116=0,0,AJ116/(AJ116+AJ115))))</f>
        <v>-1</v>
      </c>
      <c r="AL116" s="68" t="str">
        <f>TEXT(AI115,"YYYY-MM")</f>
        <v>2027-09</v>
      </c>
      <c r="AM116" s="69" cm="1">
        <f t="array" ref="AM116">IF(AL116=AL115,0,SUMPRODUCT((AC115:AI115&gt;=$N$8)*(AC115:AI115 &lt;= $N$9)*(TEXT(AC115:AI115,"yyyy-mm")=AL116)*(AC116:AI116 = "●")))</f>
        <v>0</v>
      </c>
      <c r="AN116" s="69" cm="1">
        <f t="array" ref="AN116">IF(AL116=AL115,0,SUMPRODUCT((AC115:AI115&gt;=$N$8)*(AC115:AI115 &lt;= $N$9)*(TEXT(AC115:AI115,"yyyy-mm")=AL116)*(AC116:AI116 = "▲")))</f>
        <v>0</v>
      </c>
      <c r="AO116" s="69" cm="1">
        <f t="array" ref="AO116">IF(AL116=AL115,0,SUMPRODUCT((AC115:AI115&gt;=$N$8)*(AC115:AI115 &lt;= $N$9)*(TEXT(AC115:AI115,"yyyy-mm")=AL116)*(AC116:AI116 = "★")))</f>
        <v>0</v>
      </c>
      <c r="AP116" s="68"/>
      <c r="AQ116" s="19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3"/>
    </row>
    <row r="117" spans="10:55" s="8" customFormat="1" ht="19.5" customHeight="1" x14ac:dyDescent="0.45">
      <c r="J117" s="86"/>
      <c r="K117" s="135"/>
      <c r="L117" s="132">
        <v>79</v>
      </c>
      <c r="M117" s="141">
        <f>S115+1</f>
        <v>46496</v>
      </c>
      <c r="N117" s="141">
        <f t="shared" ref="N117:S117" si="420">M117+1</f>
        <v>46497</v>
      </c>
      <c r="O117" s="141">
        <f t="shared" si="420"/>
        <v>46498</v>
      </c>
      <c r="P117" s="141">
        <f t="shared" si="420"/>
        <v>46499</v>
      </c>
      <c r="Q117" s="141">
        <f t="shared" si="420"/>
        <v>46500</v>
      </c>
      <c r="R117" s="142">
        <f t="shared" si="420"/>
        <v>46501</v>
      </c>
      <c r="S117" s="143">
        <f t="shared" si="420"/>
        <v>46502</v>
      </c>
      <c r="T117" s="135">
        <f t="shared" ref="T117" si="421">COUNTIF(M118:S118,"★")</f>
        <v>0</v>
      </c>
      <c r="U117" s="135"/>
      <c r="V117" s="135" t="str">
        <f>TEXT(M117,"YYYY-MM")</f>
        <v>2027-04</v>
      </c>
      <c r="W117" s="140" cm="1">
        <f t="array" ref="W117">SUMPRODUCT((M117:S117&gt;=$N$8)*(M117:S117 &lt;= $N$9)*(TEXT(M117:S117,"yyyy-mm")=V117)*(M118:S118 = "●"))</f>
        <v>0</v>
      </c>
      <c r="X117" s="140" cm="1">
        <f t="array" ref="X117">SUMPRODUCT((R117:S117&gt;=$N$8)*(R117:S117 &lt;= $N$9)*(TEXT(R117:S117,"yyyy-mm")=V117)*(R118:S118 = "▲"))</f>
        <v>0</v>
      </c>
      <c r="Y117" s="140" cm="1">
        <f t="array" ref="Y117">SUMPRODUCT((M117:S117&gt;=$N$8)*(M117:S117 &lt;= $N$9)*(TEXT(M117:S117,"yyyy-mm")=V117)*(M118:S118 = "★"))</f>
        <v>0</v>
      </c>
      <c r="Z117" s="135"/>
      <c r="AA117" s="135"/>
      <c r="AB117" s="132">
        <v>100</v>
      </c>
      <c r="AC117" s="141">
        <f>AI115+1</f>
        <v>46643</v>
      </c>
      <c r="AD117" s="141">
        <f t="shared" ref="AD117:AI117" si="422">AC117+1</f>
        <v>46644</v>
      </c>
      <c r="AE117" s="141">
        <f t="shared" si="422"/>
        <v>46645</v>
      </c>
      <c r="AF117" s="141">
        <f t="shared" si="422"/>
        <v>46646</v>
      </c>
      <c r="AG117" s="141">
        <f t="shared" si="422"/>
        <v>46647</v>
      </c>
      <c r="AH117" s="142">
        <f t="shared" si="422"/>
        <v>46648</v>
      </c>
      <c r="AI117" s="143">
        <f t="shared" si="422"/>
        <v>46649</v>
      </c>
      <c r="AJ117" s="68">
        <f t="shared" ref="AJ117" si="423">COUNTIF(AC118:AI118,"★")</f>
        <v>0</v>
      </c>
      <c r="AK117" s="68"/>
      <c r="AL117" s="68" t="str">
        <f>TEXT(AC117,"YYYY-MM")</f>
        <v>2027-09</v>
      </c>
      <c r="AM117" s="69" cm="1">
        <f t="array" ref="AM117">SUMPRODUCT((AC117:AI117&gt;=$N$8)*(AC117:AI117 &lt;= $N$9)*(TEXT(AC117:AI117,"yyyy-mm")=AL117)*(AC118:AI118 = "●"))</f>
        <v>0</v>
      </c>
      <c r="AN117" s="69" cm="1">
        <f t="array" ref="AN117">SUMPRODUCT((AH117:AI117&gt;=$N$8)*(AH117:AI117 &lt;= $N$9)*(TEXT(AH117:AI117,"yyyy-mm")=AL117)*(AH118:AI118 = "▲"))</f>
        <v>0</v>
      </c>
      <c r="AO117" s="69" cm="1">
        <f t="array" ref="AO117">SUMPRODUCT((AC117:AI117&gt;=$N$8)*(AC117:AI117 &lt;= $N$9)*(TEXT(AC117:AI117,"yyyy-mm")=AL117)*(AC118:AI118 = "★"))</f>
        <v>0</v>
      </c>
      <c r="AP117" s="68"/>
      <c r="AQ117" s="19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3"/>
    </row>
    <row r="118" spans="10:55" s="8" customFormat="1" ht="19.5" customHeight="1" thickBot="1" x14ac:dyDescent="0.5">
      <c r="J118" s="86"/>
      <c r="K118" s="135" t="str">
        <f t="shared" ref="K118" si="424">IF(U118&gt;=0.285,"OK","NG")</f>
        <v>NG</v>
      </c>
      <c r="L118" s="136"/>
      <c r="M118" s="144"/>
      <c r="N118" s="144"/>
      <c r="O118" s="144"/>
      <c r="P118" s="144"/>
      <c r="Q118" s="144"/>
      <c r="R118" s="145"/>
      <c r="S118" s="146"/>
      <c r="T118" s="135">
        <f t="shared" ref="T118" si="425">COUNTIF(M118:S118,"●")</f>
        <v>0</v>
      </c>
      <c r="U118" s="147">
        <f t="shared" ref="U118" si="426">IF(COUNTA(M118:S118)=0,-1,IF(OR(COUNTIF(M118:S118,"▲")&gt;6,AND(M117&lt;$N$9,$N$9&lt;S117)),0.285,IF(T117+T118=0,0,T118/(T118+T117))))</f>
        <v>-1</v>
      </c>
      <c r="V118" s="135" t="str">
        <f>TEXT(S117,"YYYY-MM")</f>
        <v>2027-04</v>
      </c>
      <c r="W118" s="140" cm="1">
        <f t="array" ref="W118">IF(V118=V117,0,SUMPRODUCT((M117:S117&gt;=$N$8)*(M117:S117 &lt;= $N$9)*(TEXT(M117:S117,"yyyy-mm")=V118)*(M118:S118 = "●")))</f>
        <v>0</v>
      </c>
      <c r="X118" s="140" cm="1">
        <f t="array" ref="X118">IF(V118=V117,0,SUMPRODUCT((M117:S117&gt;=$N$8)*(M117:S117 &lt;= $N$9)*(TEXT(M117:S117,"yyyy-mm")=V118)*(M118:S118 = "▲")))</f>
        <v>0</v>
      </c>
      <c r="Y118" s="140" cm="1">
        <f t="array" ref="Y118">IF(V118=V117,0,SUMPRODUCT((M117:S117&gt;=$N$8)*(M117:S117 &lt;= $N$9)*(TEXT(M117:S117,"yyyy-mm")=V118)*(M118:S118 = "★")))</f>
        <v>0</v>
      </c>
      <c r="Z118" s="135"/>
      <c r="AA118" s="135" t="str">
        <f t="shared" ref="AA118" si="427">IF(AK118&gt;=0.285,"OK","NG")</f>
        <v>NG</v>
      </c>
      <c r="AB118" s="136"/>
      <c r="AC118" s="144"/>
      <c r="AD118" s="144"/>
      <c r="AE118" s="144"/>
      <c r="AF118" s="144"/>
      <c r="AG118" s="144"/>
      <c r="AH118" s="145"/>
      <c r="AI118" s="146"/>
      <c r="AJ118" s="68">
        <f t="shared" ref="AJ118" si="428">COUNTIF(AC118:AI118,"●")</f>
        <v>0</v>
      </c>
      <c r="AK118" s="70">
        <f t="shared" ref="AK118" si="429">IF(COUNTA(AC118:AI118)=0,-1,IF(OR(COUNTIF(AC118:AI118,"▲")&gt;6,AND(AC117&lt;$N$9,$N$9&lt;AI117)),0.285,IF(AJ117+AJ118=0,0,AJ118/(AJ118+AJ117))))</f>
        <v>-1</v>
      </c>
      <c r="AL118" s="68" t="str">
        <f>TEXT(AI117,"YYYY-MM")</f>
        <v>2027-09</v>
      </c>
      <c r="AM118" s="69" cm="1">
        <f t="array" ref="AM118">IF(AL118=AL117,0,SUMPRODUCT((AC117:AI117&gt;=$N$8)*(AC117:AI117 &lt;= $N$9)*(TEXT(AC117:AI117,"yyyy-mm")=AL118)*(AC118:AI118 = "●")))</f>
        <v>0</v>
      </c>
      <c r="AN118" s="69" cm="1">
        <f t="array" ref="AN118">IF(AL118=AL117,0,SUMPRODUCT((AC117:AI117&gt;=$N$8)*(AC117:AI117 &lt;= $N$9)*(TEXT(AC117:AI117,"yyyy-mm")=AL118)*(AC118:AI118 = "▲")))</f>
        <v>0</v>
      </c>
      <c r="AO118" s="69" cm="1">
        <f t="array" ref="AO118">IF(AL118=AL117,0,SUMPRODUCT((AC117:AI117&gt;=$N$8)*(AC117:AI117 &lt;= $N$9)*(TEXT(AC117:AI117,"yyyy-mm")=AL118)*(AC118:AI118 = "★")))</f>
        <v>0</v>
      </c>
      <c r="AP118" s="68"/>
      <c r="AQ118" s="19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3"/>
    </row>
    <row r="119" spans="10:55" s="8" customFormat="1" ht="19.5" customHeight="1" x14ac:dyDescent="0.45">
      <c r="J119" s="86"/>
      <c r="K119" s="135"/>
      <c r="L119" s="132">
        <v>80</v>
      </c>
      <c r="M119" s="141">
        <f>S117+1</f>
        <v>46503</v>
      </c>
      <c r="N119" s="141">
        <f t="shared" ref="N119:S119" si="430">M119+1</f>
        <v>46504</v>
      </c>
      <c r="O119" s="141">
        <f t="shared" si="430"/>
        <v>46505</v>
      </c>
      <c r="P119" s="141">
        <f t="shared" si="430"/>
        <v>46506</v>
      </c>
      <c r="Q119" s="141">
        <f t="shared" si="430"/>
        <v>46507</v>
      </c>
      <c r="R119" s="142">
        <f t="shared" si="430"/>
        <v>46508</v>
      </c>
      <c r="S119" s="143">
        <f t="shared" si="430"/>
        <v>46509</v>
      </c>
      <c r="T119" s="135">
        <f t="shared" ref="T119" si="431">COUNTIF(M120:S120,"★")</f>
        <v>0</v>
      </c>
      <c r="U119" s="135"/>
      <c r="V119" s="135" t="str">
        <f>TEXT(M119,"YYYY-MM")</f>
        <v>2027-04</v>
      </c>
      <c r="W119" s="140" cm="1">
        <f t="array" ref="W119">SUMPRODUCT((M119:S119&gt;=$N$8)*(M119:S119 &lt;= $N$9)*(TEXT(M119:S119,"yyyy-mm")=V119)*(M120:S120 = "●"))</f>
        <v>0</v>
      </c>
      <c r="X119" s="140" cm="1">
        <f t="array" ref="X119">SUMPRODUCT((R119:S119&gt;=$N$8)*(R119:S119 &lt;= $N$9)*(TEXT(R119:S119,"yyyy-mm")=V119)*(R120:S120 = "▲"))</f>
        <v>0</v>
      </c>
      <c r="Y119" s="140" cm="1">
        <f t="array" ref="Y119">SUMPRODUCT((M119:S119&gt;=$N$8)*(M119:S119 &lt;= $N$9)*(TEXT(M119:S119,"yyyy-mm")=V119)*(M120:S120 = "★"))</f>
        <v>0</v>
      </c>
      <c r="Z119" s="135"/>
      <c r="AA119" s="135"/>
      <c r="AB119" s="132">
        <v>101</v>
      </c>
      <c r="AC119" s="141">
        <f>AI117+1</f>
        <v>46650</v>
      </c>
      <c r="AD119" s="141">
        <f t="shared" ref="AD119:AI119" si="432">AC119+1</f>
        <v>46651</v>
      </c>
      <c r="AE119" s="141">
        <f t="shared" si="432"/>
        <v>46652</v>
      </c>
      <c r="AF119" s="141">
        <f t="shared" si="432"/>
        <v>46653</v>
      </c>
      <c r="AG119" s="141">
        <f t="shared" si="432"/>
        <v>46654</v>
      </c>
      <c r="AH119" s="142">
        <f t="shared" si="432"/>
        <v>46655</v>
      </c>
      <c r="AI119" s="143">
        <f t="shared" si="432"/>
        <v>46656</v>
      </c>
      <c r="AJ119" s="68">
        <f t="shared" ref="AJ119" si="433">COUNTIF(AC120:AI120,"★")</f>
        <v>0</v>
      </c>
      <c r="AK119" s="68"/>
      <c r="AL119" s="68" t="str">
        <f>TEXT(AC119,"YYYY-MM")</f>
        <v>2027-09</v>
      </c>
      <c r="AM119" s="69" cm="1">
        <f t="array" ref="AM119">SUMPRODUCT((AC119:AI119&gt;=$N$8)*(AC119:AI119 &lt;= $N$9)*(TEXT(AC119:AI119,"yyyy-mm")=AL119)*(AC120:AI120 = "●"))</f>
        <v>0</v>
      </c>
      <c r="AN119" s="69" cm="1">
        <f t="array" ref="AN119">SUMPRODUCT((AH119:AI119&gt;=$N$8)*(AH119:AI119 &lt;= $N$9)*(TEXT(AH119:AI119,"yyyy-mm")=AL119)*(AH120:AI120 = "▲"))</f>
        <v>0</v>
      </c>
      <c r="AO119" s="69" cm="1">
        <f t="array" ref="AO119">SUMPRODUCT((AC119:AI119&gt;=$N$8)*(AC119:AI119 &lt;= $N$9)*(TEXT(AC119:AI119,"yyyy-mm")=AL119)*(AC120:AI120 = "★"))</f>
        <v>0</v>
      </c>
      <c r="AP119" s="68"/>
      <c r="AQ119" s="19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3"/>
    </row>
    <row r="120" spans="10:55" s="8" customFormat="1" ht="19.5" customHeight="1" thickBot="1" x14ac:dyDescent="0.5">
      <c r="J120" s="86"/>
      <c r="K120" s="135" t="str">
        <f t="shared" ref="K120" si="434">IF(U120&gt;=0.285,"OK","NG")</f>
        <v>NG</v>
      </c>
      <c r="L120" s="136"/>
      <c r="M120" s="144"/>
      <c r="N120" s="144"/>
      <c r="O120" s="144"/>
      <c r="P120" s="144"/>
      <c r="Q120" s="144"/>
      <c r="R120" s="145"/>
      <c r="S120" s="146"/>
      <c r="T120" s="135">
        <f t="shared" ref="T120" si="435">COUNTIF(M120:S120,"●")</f>
        <v>0</v>
      </c>
      <c r="U120" s="147">
        <f t="shared" ref="U120" si="436">IF(COUNTA(M120:S120)=0,-1,IF(OR(COUNTIF(M120:S120,"▲")&gt;6,AND(M119&lt;$N$9,$N$9&lt;S119)),0.285,IF(T119+T120=0,0,T120/(T120+T119))))</f>
        <v>-1</v>
      </c>
      <c r="V120" s="135" t="str">
        <f>TEXT(S119,"YYYY-MM")</f>
        <v>2027-05</v>
      </c>
      <c r="W120" s="140" cm="1">
        <f t="array" ref="W120">IF(V120=V119,0,SUMPRODUCT((M119:S119&gt;=$N$8)*(M119:S119 &lt;= $N$9)*(TEXT(M119:S119,"yyyy-mm")=V120)*(M120:S120 = "●")))</f>
        <v>0</v>
      </c>
      <c r="X120" s="140" cm="1">
        <f t="array" ref="X120">IF(V120=V119,0,SUMPRODUCT((M119:S119&gt;=$N$8)*(M119:S119 &lt;= $N$9)*(TEXT(M119:S119,"yyyy-mm")=V120)*(M120:S120 = "▲")))</f>
        <v>0</v>
      </c>
      <c r="Y120" s="140" cm="1">
        <f t="array" ref="Y120">IF(V120=V119,0,SUMPRODUCT((M119:S119&gt;=$N$8)*(M119:S119 &lt;= $N$9)*(TEXT(M119:S119,"yyyy-mm")=V120)*(M120:S120 = "★")))</f>
        <v>0</v>
      </c>
      <c r="Z120" s="135"/>
      <c r="AA120" s="135" t="str">
        <f t="shared" ref="AA120" si="437">IF(AK120&gt;=0.285,"OK","NG")</f>
        <v>NG</v>
      </c>
      <c r="AB120" s="136"/>
      <c r="AC120" s="144"/>
      <c r="AD120" s="144"/>
      <c r="AE120" s="144"/>
      <c r="AF120" s="144"/>
      <c r="AG120" s="144"/>
      <c r="AH120" s="145"/>
      <c r="AI120" s="146"/>
      <c r="AJ120" s="68">
        <f t="shared" ref="AJ120" si="438">COUNTIF(AC120:AI120,"●")</f>
        <v>0</v>
      </c>
      <c r="AK120" s="70">
        <f t="shared" ref="AK120" si="439">IF(COUNTA(AC120:AI120)=0,-1,IF(OR(COUNTIF(AC120:AI120,"▲")&gt;6,AND(AC119&lt;$N$9,$N$9&lt;AI119)),0.285,IF(AJ119+AJ120=0,0,AJ120/(AJ120+AJ119))))</f>
        <v>-1</v>
      </c>
      <c r="AL120" s="68" t="str">
        <f>TEXT(AI119,"YYYY-MM")</f>
        <v>2027-09</v>
      </c>
      <c r="AM120" s="69" cm="1">
        <f t="array" ref="AM120">IF(AL120=AL119,0,SUMPRODUCT((AC119:AI119&gt;=$N$8)*(AC119:AI119 &lt;= $N$9)*(TEXT(AC119:AI119,"yyyy-mm")=AL120)*(AC120:AI120 = "●")))</f>
        <v>0</v>
      </c>
      <c r="AN120" s="69" cm="1">
        <f t="array" ref="AN120">IF(AL120=AL119,0,SUMPRODUCT((AC119:AI119&gt;=$N$8)*(AC119:AI119 &lt;= $N$9)*(TEXT(AC119:AI119,"yyyy-mm")=AL120)*(AC120:AI120 = "▲")))</f>
        <v>0</v>
      </c>
      <c r="AO120" s="69" cm="1">
        <f t="array" ref="AO120">IF(AL120=AL119,0,SUMPRODUCT((AC119:AI119&gt;=$N$8)*(AC119:AI119 &lt;= $N$9)*(TEXT(AC119:AI119,"yyyy-mm")=AL120)*(AC120:AI120 = "★")))</f>
        <v>0</v>
      </c>
      <c r="AP120" s="68"/>
      <c r="AQ120" s="19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3"/>
    </row>
    <row r="121" spans="10:55" s="8" customFormat="1" ht="19.5" customHeight="1" x14ac:dyDescent="0.45">
      <c r="J121" s="86"/>
      <c r="K121" s="135"/>
      <c r="L121" s="132">
        <v>81</v>
      </c>
      <c r="M121" s="141">
        <f>S119+1</f>
        <v>46510</v>
      </c>
      <c r="N121" s="141">
        <f t="shared" ref="N121:S121" si="440">M121+1</f>
        <v>46511</v>
      </c>
      <c r="O121" s="141">
        <f t="shared" si="440"/>
        <v>46512</v>
      </c>
      <c r="P121" s="141">
        <f t="shared" si="440"/>
        <v>46513</v>
      </c>
      <c r="Q121" s="141">
        <f t="shared" si="440"/>
        <v>46514</v>
      </c>
      <c r="R121" s="142">
        <f t="shared" si="440"/>
        <v>46515</v>
      </c>
      <c r="S121" s="143">
        <f t="shared" si="440"/>
        <v>46516</v>
      </c>
      <c r="T121" s="135">
        <f t="shared" ref="T121" si="441">COUNTIF(M122:S122,"★")</f>
        <v>0</v>
      </c>
      <c r="U121" s="135"/>
      <c r="V121" s="135" t="str">
        <f>TEXT(M121,"YYYY-MM")</f>
        <v>2027-05</v>
      </c>
      <c r="W121" s="140" cm="1">
        <f t="array" ref="W121">SUMPRODUCT((M121:S121&gt;=$N$8)*(M121:S121 &lt;= $N$9)*(TEXT(M121:S121,"yyyy-mm")=V121)*(M122:S122 = "●"))</f>
        <v>0</v>
      </c>
      <c r="X121" s="140" cm="1">
        <f t="array" ref="X121">SUMPRODUCT((R121:S121&gt;=$N$8)*(R121:S121 &lt;= $N$9)*(TEXT(R121:S121,"yyyy-mm")=V121)*(R122:S122 = "▲"))</f>
        <v>0</v>
      </c>
      <c r="Y121" s="140" cm="1">
        <f t="array" ref="Y121">SUMPRODUCT((M121:S121&gt;=$N$8)*(M121:S121 &lt;= $N$9)*(TEXT(M121:S121,"yyyy-mm")=V121)*(M122:S122 = "★"))</f>
        <v>0</v>
      </c>
      <c r="Z121" s="135"/>
      <c r="AA121" s="135"/>
      <c r="AB121" s="132">
        <v>102</v>
      </c>
      <c r="AC121" s="141">
        <f>AI119+1</f>
        <v>46657</v>
      </c>
      <c r="AD121" s="141">
        <f t="shared" ref="AD121:AI121" si="442">AC121+1</f>
        <v>46658</v>
      </c>
      <c r="AE121" s="141">
        <f t="shared" si="442"/>
        <v>46659</v>
      </c>
      <c r="AF121" s="141">
        <f t="shared" si="442"/>
        <v>46660</v>
      </c>
      <c r="AG121" s="141">
        <f t="shared" si="442"/>
        <v>46661</v>
      </c>
      <c r="AH121" s="142">
        <f t="shared" si="442"/>
        <v>46662</v>
      </c>
      <c r="AI121" s="143">
        <f t="shared" si="442"/>
        <v>46663</v>
      </c>
      <c r="AJ121" s="68">
        <f t="shared" ref="AJ121" si="443">COUNTIF(AC122:AI122,"★")</f>
        <v>0</v>
      </c>
      <c r="AK121" s="68"/>
      <c r="AL121" s="68" t="str">
        <f>TEXT(AC121,"YYYY-MM")</f>
        <v>2027-09</v>
      </c>
      <c r="AM121" s="69" cm="1">
        <f t="array" ref="AM121">SUMPRODUCT((AC121:AI121&gt;=$N$8)*(AC121:AI121 &lt;= $N$9)*(TEXT(AC121:AI121,"yyyy-mm")=AL121)*(AC122:AI122 = "●"))</f>
        <v>0</v>
      </c>
      <c r="AN121" s="69" cm="1">
        <f t="array" ref="AN121">SUMPRODUCT((AH121:AI121&gt;=$N$8)*(AH121:AI121 &lt;= $N$9)*(TEXT(AH121:AI121,"yyyy-mm")=AL121)*(AH122:AI122 = "▲"))</f>
        <v>0</v>
      </c>
      <c r="AO121" s="69" cm="1">
        <f t="array" ref="AO121">SUMPRODUCT((AC121:AI121&gt;=$N$8)*(AC121:AI121 &lt;= $N$9)*(TEXT(AC121:AI121,"yyyy-mm")=AL121)*(AC122:AI122 = "★"))</f>
        <v>0</v>
      </c>
      <c r="AP121" s="68"/>
      <c r="AQ121" s="19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3"/>
    </row>
    <row r="122" spans="10:55" s="8" customFormat="1" ht="19.5" customHeight="1" thickBot="1" x14ac:dyDescent="0.5">
      <c r="J122" s="86"/>
      <c r="K122" s="135" t="str">
        <f t="shared" ref="K122" si="444">IF(U122&gt;=0.285,"OK","NG")</f>
        <v>NG</v>
      </c>
      <c r="L122" s="136"/>
      <c r="M122" s="144"/>
      <c r="N122" s="144"/>
      <c r="O122" s="144"/>
      <c r="P122" s="144"/>
      <c r="Q122" s="144"/>
      <c r="R122" s="145"/>
      <c r="S122" s="146"/>
      <c r="T122" s="135">
        <f t="shared" ref="T122" si="445">COUNTIF(M122:S122,"●")</f>
        <v>0</v>
      </c>
      <c r="U122" s="147">
        <f t="shared" ref="U122" si="446">IF(COUNTA(M122:S122)=0,-1,IF(OR(COUNTIF(M122:S122,"▲")&gt;6,AND(M121&lt;$N$9,$N$9&lt;S121)),0.285,IF(T121+T122=0,0,T122/(T122+T121))))</f>
        <v>-1</v>
      </c>
      <c r="V122" s="135" t="str">
        <f>TEXT(S121,"YYYY-MM")</f>
        <v>2027-05</v>
      </c>
      <c r="W122" s="140" cm="1">
        <f t="array" ref="W122">IF(V122=V121,0,SUMPRODUCT((M121:S121&gt;=$N$8)*(M121:S121 &lt;= $N$9)*(TEXT(M121:S121,"yyyy-mm")=V122)*(M122:S122 = "●")))</f>
        <v>0</v>
      </c>
      <c r="X122" s="140" cm="1">
        <f t="array" ref="X122">IF(V122=V121,0,SUMPRODUCT((M121:S121&gt;=$N$8)*(M121:S121 &lt;= $N$9)*(TEXT(M121:S121,"yyyy-mm")=V122)*(M122:S122 = "▲")))</f>
        <v>0</v>
      </c>
      <c r="Y122" s="140" cm="1">
        <f t="array" ref="Y122">IF(V122=V121,0,SUMPRODUCT((M121:S121&gt;=$N$8)*(M121:S121 &lt;= $N$9)*(TEXT(M121:S121,"yyyy-mm")=V122)*(M122:S122 = "★")))</f>
        <v>0</v>
      </c>
      <c r="Z122" s="135"/>
      <c r="AA122" s="135" t="str">
        <f t="shared" ref="AA122" si="447">IF(AK122&gt;=0.285,"OK","NG")</f>
        <v>NG</v>
      </c>
      <c r="AB122" s="136"/>
      <c r="AC122" s="144"/>
      <c r="AD122" s="144"/>
      <c r="AE122" s="144"/>
      <c r="AF122" s="144"/>
      <c r="AG122" s="144"/>
      <c r="AH122" s="145"/>
      <c r="AI122" s="146"/>
      <c r="AJ122" s="68">
        <f t="shared" ref="AJ122" si="448">COUNTIF(AC122:AI122,"●")</f>
        <v>0</v>
      </c>
      <c r="AK122" s="70">
        <f t="shared" ref="AK122" si="449">IF(COUNTA(AC122:AI122)=0,-1,IF(OR(COUNTIF(AC122:AI122,"▲")&gt;6,AND(AC121&lt;$N$9,$N$9&lt;AI121)),0.285,IF(AJ121+AJ122=0,0,AJ122/(AJ122+AJ121))))</f>
        <v>-1</v>
      </c>
      <c r="AL122" s="68" t="str">
        <f>TEXT(AI121,"YYYY-MM")</f>
        <v>2027-10</v>
      </c>
      <c r="AM122" s="69" cm="1">
        <f t="array" ref="AM122">IF(AL122=AL121,0,SUMPRODUCT((AC121:AI121&gt;=$N$8)*(AC121:AI121 &lt;= $N$9)*(TEXT(AC121:AI121,"yyyy-mm")=AL122)*(AC122:AI122 = "●")))</f>
        <v>0</v>
      </c>
      <c r="AN122" s="69" cm="1">
        <f t="array" ref="AN122">IF(AL122=AL121,0,SUMPRODUCT((AC121:AI121&gt;=$N$8)*(AC121:AI121 &lt;= $N$9)*(TEXT(AC121:AI121,"yyyy-mm")=AL122)*(AC122:AI122 = "▲")))</f>
        <v>0</v>
      </c>
      <c r="AO122" s="69" cm="1">
        <f t="array" ref="AO122">IF(AL122=AL121,0,SUMPRODUCT((AC121:AI121&gt;=$N$8)*(AC121:AI121 &lt;= $N$9)*(TEXT(AC121:AI121,"yyyy-mm")=AL122)*(AC122:AI122 = "★")))</f>
        <v>0</v>
      </c>
      <c r="AP122" s="68"/>
      <c r="AQ122" s="19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3"/>
    </row>
    <row r="123" spans="10:55" s="8" customFormat="1" ht="19.5" customHeight="1" x14ac:dyDescent="0.45">
      <c r="J123" s="86"/>
      <c r="K123" s="135"/>
      <c r="L123" s="132">
        <v>82</v>
      </c>
      <c r="M123" s="141">
        <f>S121+1</f>
        <v>46517</v>
      </c>
      <c r="N123" s="141">
        <f t="shared" ref="N123:S123" si="450">M123+1</f>
        <v>46518</v>
      </c>
      <c r="O123" s="141">
        <f t="shared" si="450"/>
        <v>46519</v>
      </c>
      <c r="P123" s="141">
        <f t="shared" si="450"/>
        <v>46520</v>
      </c>
      <c r="Q123" s="141">
        <f t="shared" si="450"/>
        <v>46521</v>
      </c>
      <c r="R123" s="142">
        <f t="shared" si="450"/>
        <v>46522</v>
      </c>
      <c r="S123" s="143">
        <f t="shared" si="450"/>
        <v>46523</v>
      </c>
      <c r="T123" s="135">
        <f t="shared" ref="T123" si="451">COUNTIF(M124:S124,"★")</f>
        <v>0</v>
      </c>
      <c r="U123" s="135"/>
      <c r="V123" s="135" t="str">
        <f>TEXT(M123,"YYYY-MM")</f>
        <v>2027-05</v>
      </c>
      <c r="W123" s="140" cm="1">
        <f t="array" ref="W123">SUMPRODUCT((M123:S123&gt;=$N$8)*(M123:S123 &lt;= $N$9)*(TEXT(M123:S123,"yyyy-mm")=V123)*(M124:S124 = "●"))</f>
        <v>0</v>
      </c>
      <c r="X123" s="140" cm="1">
        <f t="array" ref="X123">SUMPRODUCT((R123:S123&gt;=$N$8)*(R123:S123 &lt;= $N$9)*(TEXT(R123:S123,"yyyy-mm")=V123)*(R124:S124 = "▲"))</f>
        <v>0</v>
      </c>
      <c r="Y123" s="140" cm="1">
        <f t="array" ref="Y123">SUMPRODUCT((M123:S123&gt;=$N$8)*(M123:S123 &lt;= $N$9)*(TEXT(M123:S123,"yyyy-mm")=V123)*(M124:S124 = "★"))</f>
        <v>0</v>
      </c>
      <c r="Z123" s="135"/>
      <c r="AA123" s="135"/>
      <c r="AB123" s="132">
        <v>103</v>
      </c>
      <c r="AC123" s="141">
        <f>AI121+1</f>
        <v>46664</v>
      </c>
      <c r="AD123" s="141">
        <f t="shared" ref="AD123:AI123" si="452">AC123+1</f>
        <v>46665</v>
      </c>
      <c r="AE123" s="141">
        <f t="shared" si="452"/>
        <v>46666</v>
      </c>
      <c r="AF123" s="141">
        <f t="shared" si="452"/>
        <v>46667</v>
      </c>
      <c r="AG123" s="141">
        <f t="shared" si="452"/>
        <v>46668</v>
      </c>
      <c r="AH123" s="142">
        <f t="shared" si="452"/>
        <v>46669</v>
      </c>
      <c r="AI123" s="143">
        <f t="shared" si="452"/>
        <v>46670</v>
      </c>
      <c r="AJ123" s="68">
        <f t="shared" ref="AJ123" si="453">COUNTIF(AC124:AI124,"★")</f>
        <v>0</v>
      </c>
      <c r="AK123" s="68"/>
      <c r="AL123" s="68" t="str">
        <f>TEXT(AC123,"YYYY-MM")</f>
        <v>2027-10</v>
      </c>
      <c r="AM123" s="69" cm="1">
        <f t="array" ref="AM123">SUMPRODUCT((AC123:AI123&gt;=$N$8)*(AC123:AI123 &lt;= $N$9)*(TEXT(AC123:AI123,"yyyy-mm")=AL123)*(AC124:AI124 = "●"))</f>
        <v>0</v>
      </c>
      <c r="AN123" s="69" cm="1">
        <f t="array" ref="AN123">SUMPRODUCT((AH123:AI123&gt;=$N$8)*(AH123:AI123 &lt;= $N$9)*(TEXT(AH123:AI123,"yyyy-mm")=AL123)*(AH124:AI124 = "▲"))</f>
        <v>0</v>
      </c>
      <c r="AO123" s="69" cm="1">
        <f t="array" ref="AO123">SUMPRODUCT((AC123:AI123&gt;=$N$8)*(AC123:AI123 &lt;= $N$9)*(TEXT(AC123:AI123,"yyyy-mm")=AL123)*(AC124:AI124 = "★"))</f>
        <v>0</v>
      </c>
      <c r="AP123" s="68"/>
      <c r="AQ123" s="19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3"/>
    </row>
    <row r="124" spans="10:55" s="8" customFormat="1" ht="19.5" customHeight="1" thickBot="1" x14ac:dyDescent="0.5">
      <c r="J124" s="86"/>
      <c r="K124" s="135" t="str">
        <f t="shared" ref="K124" si="454">IF(U124&gt;=0.285,"OK","NG")</f>
        <v>NG</v>
      </c>
      <c r="L124" s="136"/>
      <c r="M124" s="144"/>
      <c r="N124" s="144"/>
      <c r="O124" s="144"/>
      <c r="P124" s="144"/>
      <c r="Q124" s="144"/>
      <c r="R124" s="145"/>
      <c r="S124" s="146"/>
      <c r="T124" s="135">
        <f t="shared" ref="T124" si="455">COUNTIF(M124:S124,"●")</f>
        <v>0</v>
      </c>
      <c r="U124" s="147">
        <f t="shared" ref="U124" si="456">IF(COUNTA(M124:S124)=0,-1,IF(OR(COUNTIF(M124:S124,"▲")&gt;6,AND(M123&lt;$N$9,$N$9&lt;S123)),0.285,IF(T123+T124=0,0,T124/(T124+T123))))</f>
        <v>-1</v>
      </c>
      <c r="V124" s="135" t="str">
        <f>TEXT(S123,"YYYY-MM")</f>
        <v>2027-05</v>
      </c>
      <c r="W124" s="140" cm="1">
        <f t="array" ref="W124">IF(V124=V123,0,SUMPRODUCT((M123:S123&gt;=$N$8)*(M123:S123 &lt;= $N$9)*(TEXT(M123:S123,"yyyy-mm")=V124)*(M124:S124 = "●")))</f>
        <v>0</v>
      </c>
      <c r="X124" s="140" cm="1">
        <f t="array" ref="X124">IF(V124=V123,0,SUMPRODUCT((M123:S123&gt;=$N$8)*(M123:S123 &lt;= $N$9)*(TEXT(M123:S123,"yyyy-mm")=V124)*(M124:S124 = "▲")))</f>
        <v>0</v>
      </c>
      <c r="Y124" s="140" cm="1">
        <f t="array" ref="Y124">IF(V124=V123,0,SUMPRODUCT((M123:S123&gt;=$N$8)*(M123:S123 &lt;= $N$9)*(TEXT(M123:S123,"yyyy-mm")=V124)*(M124:S124 = "★")))</f>
        <v>0</v>
      </c>
      <c r="Z124" s="135"/>
      <c r="AA124" s="135" t="str">
        <f t="shared" ref="AA124" si="457">IF(AK124&gt;=0.285,"OK","NG")</f>
        <v>NG</v>
      </c>
      <c r="AB124" s="136"/>
      <c r="AC124" s="144"/>
      <c r="AD124" s="144"/>
      <c r="AE124" s="144"/>
      <c r="AF124" s="144"/>
      <c r="AG124" s="144"/>
      <c r="AH124" s="145"/>
      <c r="AI124" s="146"/>
      <c r="AJ124" s="68">
        <f t="shared" ref="AJ124" si="458">COUNTIF(AC124:AI124,"●")</f>
        <v>0</v>
      </c>
      <c r="AK124" s="70">
        <f t="shared" ref="AK124" si="459">IF(COUNTA(AC124:AI124)=0,-1,IF(OR(COUNTIF(AC124:AI124,"▲")&gt;6,AND(AC123&lt;$N$9,$N$9&lt;AI123)),0.285,IF(AJ123+AJ124=0,0,AJ124/(AJ124+AJ123))))</f>
        <v>-1</v>
      </c>
      <c r="AL124" s="68" t="str">
        <f>TEXT(AI123,"YYYY-MM")</f>
        <v>2027-10</v>
      </c>
      <c r="AM124" s="69" cm="1">
        <f t="array" ref="AM124">IF(AL124=AL123,0,SUMPRODUCT((AC123:AI123&gt;=$N$8)*(AC123:AI123 &lt;= $N$9)*(TEXT(AC123:AI123,"yyyy-mm")=AL124)*(AC124:AI124 = "●")))</f>
        <v>0</v>
      </c>
      <c r="AN124" s="69" cm="1">
        <f t="array" ref="AN124">IF(AL124=AL123,0,SUMPRODUCT((AC123:AI123&gt;=$N$8)*(AC123:AI123 &lt;= $N$9)*(TEXT(AC123:AI123,"yyyy-mm")=AL124)*(AC124:AI124 = "▲")))</f>
        <v>0</v>
      </c>
      <c r="AO124" s="69" cm="1">
        <f t="array" ref="AO124">IF(AL124=AL123,0,SUMPRODUCT((AC123:AI123&gt;=$N$8)*(AC123:AI123 &lt;= $N$9)*(TEXT(AC123:AI123,"yyyy-mm")=AL124)*(AC124:AI124 = "★")))</f>
        <v>0</v>
      </c>
      <c r="AP124" s="68"/>
      <c r="AQ124" s="19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3"/>
    </row>
    <row r="125" spans="10:55" s="8" customFormat="1" ht="19.5" customHeight="1" x14ac:dyDescent="0.45">
      <c r="J125" s="86"/>
      <c r="K125" s="135"/>
      <c r="L125" s="132">
        <v>83</v>
      </c>
      <c r="M125" s="141">
        <f>S123+1</f>
        <v>46524</v>
      </c>
      <c r="N125" s="141">
        <f t="shared" ref="N125:S125" si="460">M125+1</f>
        <v>46525</v>
      </c>
      <c r="O125" s="141">
        <f t="shared" si="460"/>
        <v>46526</v>
      </c>
      <c r="P125" s="141">
        <f t="shared" si="460"/>
        <v>46527</v>
      </c>
      <c r="Q125" s="141">
        <f t="shared" si="460"/>
        <v>46528</v>
      </c>
      <c r="R125" s="142">
        <f t="shared" si="460"/>
        <v>46529</v>
      </c>
      <c r="S125" s="143">
        <f t="shared" si="460"/>
        <v>46530</v>
      </c>
      <c r="T125" s="135">
        <f t="shared" ref="T125" si="461">COUNTIF(M126:S126,"★")</f>
        <v>0</v>
      </c>
      <c r="U125" s="135"/>
      <c r="V125" s="135" t="str">
        <f>TEXT(M125,"YYYY-MM")</f>
        <v>2027-05</v>
      </c>
      <c r="W125" s="140" cm="1">
        <f t="array" ref="W125">SUMPRODUCT((M125:S125&gt;=$N$8)*(M125:S125 &lt;= $N$9)*(TEXT(M125:S125,"yyyy-mm")=V125)*(M126:S126 = "●"))</f>
        <v>0</v>
      </c>
      <c r="X125" s="140" cm="1">
        <f t="array" ref="X125">SUMPRODUCT((R125:S125&gt;=$N$8)*(R125:S125 &lt;= $N$9)*(TEXT(R125:S125,"yyyy-mm")=V125)*(R126:S126 = "▲"))</f>
        <v>0</v>
      </c>
      <c r="Y125" s="140" cm="1">
        <f t="array" ref="Y125">SUMPRODUCT((M125:S125&gt;=$N$8)*(M125:S125 &lt;= $N$9)*(TEXT(M125:S125,"yyyy-mm")=V125)*(M126:S126 = "★"))</f>
        <v>0</v>
      </c>
      <c r="Z125" s="135"/>
      <c r="AA125" s="135"/>
      <c r="AB125" s="132">
        <v>104</v>
      </c>
      <c r="AC125" s="141">
        <f>AI123+1</f>
        <v>46671</v>
      </c>
      <c r="AD125" s="141">
        <f t="shared" ref="AD125:AI125" si="462">AC125+1</f>
        <v>46672</v>
      </c>
      <c r="AE125" s="141">
        <f t="shared" si="462"/>
        <v>46673</v>
      </c>
      <c r="AF125" s="141">
        <f t="shared" si="462"/>
        <v>46674</v>
      </c>
      <c r="AG125" s="141">
        <f t="shared" si="462"/>
        <v>46675</v>
      </c>
      <c r="AH125" s="142">
        <f t="shared" si="462"/>
        <v>46676</v>
      </c>
      <c r="AI125" s="143">
        <f t="shared" si="462"/>
        <v>46677</v>
      </c>
      <c r="AJ125" s="68">
        <f t="shared" ref="AJ125" si="463">COUNTIF(AC126:AI126,"★")</f>
        <v>0</v>
      </c>
      <c r="AK125" s="68"/>
      <c r="AL125" s="68" t="str">
        <f>TEXT(AC125,"YYYY-MM")</f>
        <v>2027-10</v>
      </c>
      <c r="AM125" s="69" cm="1">
        <f t="array" ref="AM125">SUMPRODUCT((AC125:AI125&gt;=$N$8)*(AC125:AI125 &lt;= $N$9)*(TEXT(AC125:AI125,"yyyy-mm")=AL125)*(AC126:AI126 = "●"))</f>
        <v>0</v>
      </c>
      <c r="AN125" s="69" cm="1">
        <f t="array" ref="AN125">SUMPRODUCT((AH125:AI125&gt;=$N$8)*(AH125:AI125 &lt;= $N$9)*(TEXT(AH125:AI125,"yyyy-mm")=AL125)*(AH126:AI126 = "▲"))</f>
        <v>0</v>
      </c>
      <c r="AO125" s="69" cm="1">
        <f t="array" ref="AO125">SUMPRODUCT((AC125:AI125&gt;=$N$8)*(AC125:AI125 &lt;= $N$9)*(TEXT(AC125:AI125,"yyyy-mm")=AL125)*(AC126:AI126 = "★"))</f>
        <v>0</v>
      </c>
      <c r="AP125" s="68"/>
      <c r="AQ125" s="19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3"/>
    </row>
    <row r="126" spans="10:55" s="8" customFormat="1" ht="19.5" customHeight="1" thickBot="1" x14ac:dyDescent="0.5">
      <c r="J126" s="86"/>
      <c r="K126" s="135" t="str">
        <f t="shared" ref="K126" si="464">IF(U126&gt;=0.285,"OK","NG")</f>
        <v>NG</v>
      </c>
      <c r="L126" s="136"/>
      <c r="M126" s="144"/>
      <c r="N126" s="144"/>
      <c r="O126" s="144"/>
      <c r="P126" s="144"/>
      <c r="Q126" s="144"/>
      <c r="R126" s="145"/>
      <c r="S126" s="146"/>
      <c r="T126" s="135">
        <f t="shared" ref="T126" si="465">COUNTIF(M126:S126,"●")</f>
        <v>0</v>
      </c>
      <c r="U126" s="147">
        <f t="shared" ref="U126" si="466">IF(COUNTA(M126:S126)=0,-1,IF(OR(COUNTIF(M126:S126,"▲")&gt;6,AND(M125&lt;$N$9,$N$9&lt;S125)),0.285,IF(T125+T126=0,0,T126/(T126+T125))))</f>
        <v>-1</v>
      </c>
      <c r="V126" s="135" t="str">
        <f>TEXT(S125,"YYYY-MM")</f>
        <v>2027-05</v>
      </c>
      <c r="W126" s="140" cm="1">
        <f t="array" ref="W126">IF(V126=V125,0,SUMPRODUCT((M125:S125&gt;=$N$8)*(M125:S125 &lt;= $N$9)*(TEXT(M125:S125,"yyyy-mm")=V126)*(M126:S126 = "●")))</f>
        <v>0</v>
      </c>
      <c r="X126" s="140" cm="1">
        <f t="array" ref="X126">IF(V126=V125,0,SUMPRODUCT((M125:S125&gt;=$N$8)*(M125:S125 &lt;= $N$9)*(TEXT(M125:S125,"yyyy-mm")=V126)*(M126:S126 = "▲")))</f>
        <v>0</v>
      </c>
      <c r="Y126" s="140" cm="1">
        <f t="array" ref="Y126">IF(V126=V125,0,SUMPRODUCT((M125:S125&gt;=$N$8)*(M125:S125 &lt;= $N$9)*(TEXT(M125:S125,"yyyy-mm")=V126)*(M126:S126 = "★")))</f>
        <v>0</v>
      </c>
      <c r="Z126" s="135"/>
      <c r="AA126" s="135" t="str">
        <f t="shared" ref="AA126" si="467">IF(AK126&gt;=0.285,"OK","NG")</f>
        <v>NG</v>
      </c>
      <c r="AB126" s="136"/>
      <c r="AC126" s="144"/>
      <c r="AD126" s="144"/>
      <c r="AE126" s="144"/>
      <c r="AF126" s="144"/>
      <c r="AG126" s="144"/>
      <c r="AH126" s="145"/>
      <c r="AI126" s="146"/>
      <c r="AJ126" s="68">
        <f t="shared" ref="AJ126" si="468">COUNTIF(AC126:AI126,"●")</f>
        <v>0</v>
      </c>
      <c r="AK126" s="70">
        <f t="shared" ref="AK126" si="469">IF(COUNTA(AC126:AI126)=0,-1,IF(OR(COUNTIF(AC126:AI126,"▲")&gt;6,AND(AC125&lt;$N$9,$N$9&lt;AI125)),0.285,IF(AJ125+AJ126=0,0,AJ126/(AJ126+AJ125))))</f>
        <v>-1</v>
      </c>
      <c r="AL126" s="68" t="str">
        <f>TEXT(AI125,"YYYY-MM")</f>
        <v>2027-10</v>
      </c>
      <c r="AM126" s="69" cm="1">
        <f t="array" ref="AM126">IF(AL126=AL125,0,SUMPRODUCT((AC125:AI125&gt;=$N$8)*(AC125:AI125 &lt;= $N$9)*(TEXT(AC125:AI125,"yyyy-mm")=AL126)*(AC126:AI126 = "●")))</f>
        <v>0</v>
      </c>
      <c r="AN126" s="69" cm="1">
        <f t="array" ref="AN126">IF(AL126=AL125,0,SUMPRODUCT((AC125:AI125&gt;=$N$8)*(AC125:AI125 &lt;= $N$9)*(TEXT(AC125:AI125,"yyyy-mm")=AL126)*(AC126:AI126 = "▲")))</f>
        <v>0</v>
      </c>
      <c r="AO126" s="69" cm="1">
        <f t="array" ref="AO126">IF(AL126=AL125,0,SUMPRODUCT((AC125:AI125&gt;=$N$8)*(AC125:AI125 &lt;= $N$9)*(TEXT(AC125:AI125,"yyyy-mm")=AL126)*(AC126:AI126 = "★")))</f>
        <v>0</v>
      </c>
      <c r="AP126" s="68"/>
      <c r="AQ126" s="19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3"/>
    </row>
    <row r="127" spans="10:55" s="8" customFormat="1" ht="19.5" customHeight="1" x14ac:dyDescent="0.45">
      <c r="J127" s="86"/>
      <c r="K127" s="135"/>
      <c r="L127" s="132">
        <v>84</v>
      </c>
      <c r="M127" s="141">
        <f>S125+1</f>
        <v>46531</v>
      </c>
      <c r="N127" s="141">
        <f t="shared" ref="N127:S127" si="470">M127+1</f>
        <v>46532</v>
      </c>
      <c r="O127" s="141">
        <f t="shared" si="470"/>
        <v>46533</v>
      </c>
      <c r="P127" s="141">
        <f t="shared" si="470"/>
        <v>46534</v>
      </c>
      <c r="Q127" s="141">
        <f t="shared" si="470"/>
        <v>46535</v>
      </c>
      <c r="R127" s="142">
        <f t="shared" si="470"/>
        <v>46536</v>
      </c>
      <c r="S127" s="143">
        <f t="shared" si="470"/>
        <v>46537</v>
      </c>
      <c r="T127" s="135">
        <f t="shared" ref="T127" si="471">COUNTIF(M128:S128,"★")</f>
        <v>0</v>
      </c>
      <c r="U127" s="135"/>
      <c r="V127" s="135" t="str">
        <f>TEXT(M127,"YYYY-MM")</f>
        <v>2027-05</v>
      </c>
      <c r="W127" s="140" cm="1">
        <f t="array" ref="W127">SUMPRODUCT((M127:S127&gt;=$N$8)*(M127:S127 &lt;= $N$9)*(TEXT(M127:S127,"yyyy-mm")=V127)*(M128:S128 = "●"))</f>
        <v>0</v>
      </c>
      <c r="X127" s="140" cm="1">
        <f t="array" ref="X127">SUMPRODUCT((R127:S127&gt;=$N$8)*(R127:S127 &lt;= $N$9)*(TEXT(R127:S127,"yyyy-mm")=V127)*(R128:S128 = "▲"))</f>
        <v>0</v>
      </c>
      <c r="Y127" s="140" cm="1">
        <f t="array" ref="Y127">SUMPRODUCT((M127:S127&gt;=$N$8)*(M127:S127 &lt;= $N$9)*(TEXT(M127:S127,"yyyy-mm")=V127)*(M128:S128 = "★"))</f>
        <v>0</v>
      </c>
      <c r="Z127" s="135"/>
      <c r="AA127" s="135"/>
      <c r="AB127" s="132">
        <v>105</v>
      </c>
      <c r="AC127" s="141">
        <f>AI125+1</f>
        <v>46678</v>
      </c>
      <c r="AD127" s="141">
        <f t="shared" ref="AD127:AI127" si="472">AC127+1</f>
        <v>46679</v>
      </c>
      <c r="AE127" s="141">
        <f t="shared" si="472"/>
        <v>46680</v>
      </c>
      <c r="AF127" s="141">
        <f t="shared" si="472"/>
        <v>46681</v>
      </c>
      <c r="AG127" s="141">
        <f t="shared" si="472"/>
        <v>46682</v>
      </c>
      <c r="AH127" s="142">
        <f t="shared" si="472"/>
        <v>46683</v>
      </c>
      <c r="AI127" s="143">
        <f t="shared" si="472"/>
        <v>46684</v>
      </c>
      <c r="AJ127" s="68">
        <f t="shared" ref="AJ127" si="473">COUNTIF(AC128:AI128,"★")</f>
        <v>0</v>
      </c>
      <c r="AK127" s="68"/>
      <c r="AL127" s="68" t="str">
        <f>TEXT(AC127,"YYYY-MM")</f>
        <v>2027-10</v>
      </c>
      <c r="AM127" s="69" cm="1">
        <f t="array" ref="AM127">SUMPRODUCT((AC127:AI127&gt;=$N$8)*(AC127:AI127 &lt;= $N$9)*(TEXT(AC127:AI127,"yyyy-mm")=AL127)*(AC128:AI128 = "●"))</f>
        <v>0</v>
      </c>
      <c r="AN127" s="69" cm="1">
        <f t="array" ref="AN127">SUMPRODUCT((AH127:AI127&gt;=$N$8)*(AH127:AI127 &lt;= $N$9)*(TEXT(AH127:AI127,"yyyy-mm")=AL127)*(AH128:AI128 = "▲"))</f>
        <v>0</v>
      </c>
      <c r="AO127" s="69" cm="1">
        <f t="array" ref="AO127">SUMPRODUCT((AC127:AI127&gt;=$N$8)*(AC127:AI127 &lt;= $N$9)*(TEXT(AC127:AI127,"yyyy-mm")=AL127)*(AC128:AI128 = "★"))</f>
        <v>0</v>
      </c>
      <c r="AP127" s="68"/>
      <c r="AQ127" s="19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3"/>
    </row>
    <row r="128" spans="10:55" s="8" customFormat="1" ht="19.5" customHeight="1" thickBot="1" x14ac:dyDescent="0.5">
      <c r="J128" s="86"/>
      <c r="K128" s="135" t="str">
        <f t="shared" ref="K128" si="474">IF(U128&gt;=0.285,"OK","NG")</f>
        <v>NG</v>
      </c>
      <c r="L128" s="136"/>
      <c r="M128" s="144"/>
      <c r="N128" s="144"/>
      <c r="O128" s="144"/>
      <c r="P128" s="144"/>
      <c r="Q128" s="144"/>
      <c r="R128" s="145"/>
      <c r="S128" s="146"/>
      <c r="T128" s="135">
        <f t="shared" ref="T128" si="475">COUNTIF(M128:S128,"●")</f>
        <v>0</v>
      </c>
      <c r="U128" s="147">
        <f t="shared" ref="U128" si="476">IF(COUNTA(M128:S128)=0,-1,IF(OR(COUNTIF(M128:S128,"▲")&gt;6,AND(M127&lt;$N$9,$N$9&lt;S127)),0.285,IF(T127+T128=0,0,T128/(T128+T127))))</f>
        <v>-1</v>
      </c>
      <c r="V128" s="135" t="str">
        <f>TEXT(S127,"YYYY-MM")</f>
        <v>2027-05</v>
      </c>
      <c r="W128" s="140" cm="1">
        <f t="array" ref="W128">IF(V128=V127,0,SUMPRODUCT((M127:S127&gt;=$N$8)*(M127:S127 &lt;= $N$9)*(TEXT(M127:S127,"yyyy-mm")=V128)*(M128:S128 = "●")))</f>
        <v>0</v>
      </c>
      <c r="X128" s="140" cm="1">
        <f t="array" ref="X128">IF(V128=V127,0,SUMPRODUCT((M127:S127&gt;=$N$8)*(M127:S127 &lt;= $N$9)*(TEXT(M127:S127,"yyyy-mm")=V128)*(M128:S128 = "▲")))</f>
        <v>0</v>
      </c>
      <c r="Y128" s="140" cm="1">
        <f t="array" ref="Y128">IF(V128=V127,0,SUMPRODUCT((M127:S127&gt;=$N$8)*(M127:S127 &lt;= $N$9)*(TEXT(M127:S127,"yyyy-mm")=V128)*(M128:S128 = "★")))</f>
        <v>0</v>
      </c>
      <c r="Z128" s="135"/>
      <c r="AA128" s="135" t="str">
        <f t="shared" ref="AA128" si="477">IF(AK128&gt;=0.285,"OK","NG")</f>
        <v>NG</v>
      </c>
      <c r="AB128" s="136"/>
      <c r="AC128" s="144"/>
      <c r="AD128" s="144"/>
      <c r="AE128" s="144"/>
      <c r="AF128" s="144"/>
      <c r="AG128" s="144"/>
      <c r="AH128" s="145"/>
      <c r="AI128" s="146"/>
      <c r="AJ128" s="68">
        <f t="shared" ref="AJ128" si="478">COUNTIF(AC128:AI128,"●")</f>
        <v>0</v>
      </c>
      <c r="AK128" s="70">
        <f t="shared" ref="AK128" si="479">IF(COUNTA(AC128:AI128)=0,-1,IF(OR(COUNTIF(AC128:AI128,"▲")&gt;6,AND(AC127&lt;$N$9,$N$9&lt;AI127)),0.285,IF(AJ127+AJ128=0,0,AJ128/(AJ128+AJ127))))</f>
        <v>-1</v>
      </c>
      <c r="AL128" s="68" t="str">
        <f>TEXT(AI127,"YYYY-MM")</f>
        <v>2027-10</v>
      </c>
      <c r="AM128" s="69" cm="1">
        <f t="array" ref="AM128">IF(AL128=AL127,0,SUMPRODUCT((AC127:AI127&gt;=$N$8)*(AC127:AI127 &lt;= $N$9)*(TEXT(AC127:AI127,"yyyy-mm")=AL128)*(AC128:AI128 = "●")))</f>
        <v>0</v>
      </c>
      <c r="AN128" s="69" cm="1">
        <f t="array" ref="AN128">IF(AL128=AL127,0,SUMPRODUCT((AC127:AI127&gt;=$N$8)*(AC127:AI127 &lt;= $N$9)*(TEXT(AC127:AI127,"yyyy-mm")=AL128)*(AC128:AI128 = "▲")))</f>
        <v>0</v>
      </c>
      <c r="AO128" s="69" cm="1">
        <f t="array" ref="AO128">IF(AL128=AL127,0,SUMPRODUCT((AC127:AI127&gt;=$N$8)*(AC127:AI127 &lt;= $N$9)*(TEXT(AC127:AI127,"yyyy-mm")=AL128)*(AC128:AI128 = "★")))</f>
        <v>0</v>
      </c>
      <c r="AP128" s="68"/>
      <c r="AQ128" s="19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3"/>
    </row>
    <row r="129" spans="10:55" s="8" customFormat="1" ht="19.5" customHeight="1" x14ac:dyDescent="0.45">
      <c r="J129" s="86"/>
      <c r="K129" s="135"/>
      <c r="L129" s="132">
        <v>85</v>
      </c>
      <c r="M129" s="141">
        <f>S127+1</f>
        <v>46538</v>
      </c>
      <c r="N129" s="141">
        <f t="shared" ref="N129:S129" si="480">M129+1</f>
        <v>46539</v>
      </c>
      <c r="O129" s="141">
        <f t="shared" si="480"/>
        <v>46540</v>
      </c>
      <c r="P129" s="141">
        <f t="shared" si="480"/>
        <v>46541</v>
      </c>
      <c r="Q129" s="141">
        <f t="shared" si="480"/>
        <v>46542</v>
      </c>
      <c r="R129" s="142">
        <f t="shared" si="480"/>
        <v>46543</v>
      </c>
      <c r="S129" s="143">
        <f t="shared" si="480"/>
        <v>46544</v>
      </c>
      <c r="T129" s="135">
        <f t="shared" ref="T129" si="481">COUNTIF(M130:S130,"★")</f>
        <v>0</v>
      </c>
      <c r="U129" s="135"/>
      <c r="V129" s="135" t="str">
        <f>TEXT(M129,"YYYY-MM")</f>
        <v>2027-05</v>
      </c>
      <c r="W129" s="140" cm="1">
        <f t="array" ref="W129">SUMPRODUCT((M129:S129&gt;=$N$8)*(M129:S129 &lt;= $N$9)*(TEXT(M129:S129,"yyyy-mm")=V129)*(M130:S130 = "●"))</f>
        <v>0</v>
      </c>
      <c r="X129" s="140" cm="1">
        <f t="array" ref="X129">SUMPRODUCT((R129:S129&gt;=$N$8)*(R129:S129 &lt;= $N$9)*(TEXT(R129:S129,"yyyy-mm")=V129)*(R130:S130 = "▲"))</f>
        <v>0</v>
      </c>
      <c r="Y129" s="140" cm="1">
        <f t="array" ref="Y129">SUMPRODUCT((M129:S129&gt;=$N$8)*(M129:S129 &lt;= $N$9)*(TEXT(M129:S129,"yyyy-mm")=V129)*(M130:S130 = "★"))</f>
        <v>0</v>
      </c>
      <c r="Z129" s="135"/>
      <c r="AA129" s="135"/>
      <c r="AB129" s="132">
        <v>106</v>
      </c>
      <c r="AC129" s="141">
        <f>AI127+1</f>
        <v>46685</v>
      </c>
      <c r="AD129" s="141">
        <f t="shared" ref="AD129:AI129" si="482">AC129+1</f>
        <v>46686</v>
      </c>
      <c r="AE129" s="141">
        <f t="shared" si="482"/>
        <v>46687</v>
      </c>
      <c r="AF129" s="141">
        <f t="shared" si="482"/>
        <v>46688</v>
      </c>
      <c r="AG129" s="141">
        <f t="shared" si="482"/>
        <v>46689</v>
      </c>
      <c r="AH129" s="142">
        <f t="shared" si="482"/>
        <v>46690</v>
      </c>
      <c r="AI129" s="143">
        <f t="shared" si="482"/>
        <v>46691</v>
      </c>
      <c r="AJ129" s="68">
        <f t="shared" ref="AJ129" si="483">COUNTIF(AC130:AI130,"★")</f>
        <v>0</v>
      </c>
      <c r="AK129" s="68"/>
      <c r="AL129" s="68" t="str">
        <f>TEXT(AC129,"YYYY-MM")</f>
        <v>2027-10</v>
      </c>
      <c r="AM129" s="69" cm="1">
        <f t="array" ref="AM129">SUMPRODUCT((AC129:AI129&gt;=$N$8)*(AC129:AI129 &lt;= $N$9)*(TEXT(AC129:AI129,"yyyy-mm")=AL129)*(AC130:AI130 = "●"))</f>
        <v>0</v>
      </c>
      <c r="AN129" s="69" cm="1">
        <f t="array" ref="AN129">SUMPRODUCT((AH129:AI129&gt;=$N$8)*(AH129:AI129 &lt;= $N$9)*(TEXT(AH129:AI129,"yyyy-mm")=AL129)*(AH130:AI130 = "▲"))</f>
        <v>0</v>
      </c>
      <c r="AO129" s="69" cm="1">
        <f t="array" ref="AO129">SUMPRODUCT((AC129:AI129&gt;=$N$8)*(AC129:AI129 &lt;= $N$9)*(TEXT(AC129:AI129,"yyyy-mm")=AL129)*(AC130:AI130 = "★"))</f>
        <v>0</v>
      </c>
      <c r="AP129" s="68"/>
      <c r="AQ129" s="19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3"/>
    </row>
    <row r="130" spans="10:55" s="8" customFormat="1" ht="19.5" customHeight="1" thickBot="1" x14ac:dyDescent="0.5">
      <c r="J130" s="86"/>
      <c r="K130" s="135" t="str">
        <f t="shared" ref="K130" si="484">IF(U130&gt;=0.285,"OK","NG")</f>
        <v>NG</v>
      </c>
      <c r="L130" s="136"/>
      <c r="M130" s="144"/>
      <c r="N130" s="144"/>
      <c r="O130" s="144"/>
      <c r="P130" s="144"/>
      <c r="Q130" s="144"/>
      <c r="R130" s="145"/>
      <c r="S130" s="146"/>
      <c r="T130" s="135">
        <f t="shared" ref="T130" si="485">COUNTIF(M130:S130,"●")</f>
        <v>0</v>
      </c>
      <c r="U130" s="147">
        <f t="shared" ref="U130" si="486">IF(COUNTA(M130:S130)=0,-1,IF(OR(COUNTIF(M130:S130,"▲")&gt;6,AND(M129&lt;$N$9,$N$9&lt;S129)),0.285,IF(T129+T130=0,0,T130/(T130+T129))))</f>
        <v>-1</v>
      </c>
      <c r="V130" s="135" t="str">
        <f>TEXT(S129,"YYYY-MM")</f>
        <v>2027-06</v>
      </c>
      <c r="W130" s="140" cm="1">
        <f t="array" ref="W130">IF(V130=V129,0,SUMPRODUCT((M129:S129&gt;=$N$8)*(M129:S129 &lt;= $N$9)*(TEXT(M129:S129,"yyyy-mm")=V130)*(M130:S130 = "●")))</f>
        <v>0</v>
      </c>
      <c r="X130" s="140" cm="1">
        <f t="array" ref="X130">IF(V130=V129,0,SUMPRODUCT((M129:S129&gt;=$N$8)*(M129:S129 &lt;= $N$9)*(TEXT(M129:S129,"yyyy-mm")=V130)*(M130:S130 = "▲")))</f>
        <v>0</v>
      </c>
      <c r="Y130" s="140" cm="1">
        <f t="array" ref="Y130">IF(V130=V129,0,SUMPRODUCT((M129:S129&gt;=$N$8)*(M129:S129 &lt;= $N$9)*(TEXT(M129:S129,"yyyy-mm")=V130)*(M130:S130 = "★")))</f>
        <v>0</v>
      </c>
      <c r="Z130" s="135"/>
      <c r="AA130" s="135" t="str">
        <f t="shared" ref="AA130" si="487">IF(AK130&gt;=0.285,"OK","NG")</f>
        <v>NG</v>
      </c>
      <c r="AB130" s="136"/>
      <c r="AC130" s="144"/>
      <c r="AD130" s="144"/>
      <c r="AE130" s="144"/>
      <c r="AF130" s="144"/>
      <c r="AG130" s="144"/>
      <c r="AH130" s="145"/>
      <c r="AI130" s="146"/>
      <c r="AJ130" s="68">
        <f t="shared" ref="AJ130" si="488">COUNTIF(AC130:AI130,"●")</f>
        <v>0</v>
      </c>
      <c r="AK130" s="70">
        <f t="shared" ref="AK130" si="489">IF(COUNTA(AC130:AI130)=0,-1,IF(OR(COUNTIF(AC130:AI130,"▲")&gt;6,AND(AC129&lt;$N$9,$N$9&lt;AI129)),0.285,IF(AJ129+AJ130=0,0,AJ130/(AJ130+AJ129))))</f>
        <v>-1</v>
      </c>
      <c r="AL130" s="68" t="str">
        <f>TEXT(AI129,"YYYY-MM")</f>
        <v>2027-10</v>
      </c>
      <c r="AM130" s="69" cm="1">
        <f t="array" ref="AM130">IF(AL130=AL129,0,SUMPRODUCT((AC129:AI129&gt;=$N$8)*(AC129:AI129 &lt;= $N$9)*(TEXT(AC129:AI129,"yyyy-mm")=AL130)*(AC130:AI130 = "●")))</f>
        <v>0</v>
      </c>
      <c r="AN130" s="69" cm="1">
        <f t="array" ref="AN130">IF(AL130=AL129,0,SUMPRODUCT((AC129:AI129&gt;=$N$8)*(AC129:AI129 &lt;= $N$9)*(TEXT(AC129:AI129,"yyyy-mm")=AL130)*(AC130:AI130 = "▲")))</f>
        <v>0</v>
      </c>
      <c r="AO130" s="69" cm="1">
        <f t="array" ref="AO130">IF(AL130=AL129,0,SUMPRODUCT((AC129:AI129&gt;=$N$8)*(AC129:AI129 &lt;= $N$9)*(TEXT(AC129:AI129,"yyyy-mm")=AL130)*(AC130:AI130 = "★")))</f>
        <v>0</v>
      </c>
      <c r="AP130" s="68"/>
      <c r="AQ130" s="19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3"/>
    </row>
    <row r="131" spans="10:55" s="8" customFormat="1" ht="19.5" customHeight="1" x14ac:dyDescent="0.45">
      <c r="J131" s="86"/>
      <c r="K131" s="135"/>
      <c r="L131" s="132">
        <v>86</v>
      </c>
      <c r="M131" s="141">
        <f>S129+1</f>
        <v>46545</v>
      </c>
      <c r="N131" s="141">
        <f t="shared" ref="N131:S131" si="490">M131+1</f>
        <v>46546</v>
      </c>
      <c r="O131" s="141">
        <f t="shared" si="490"/>
        <v>46547</v>
      </c>
      <c r="P131" s="141">
        <f t="shared" si="490"/>
        <v>46548</v>
      </c>
      <c r="Q131" s="141">
        <f t="shared" si="490"/>
        <v>46549</v>
      </c>
      <c r="R131" s="142">
        <f t="shared" si="490"/>
        <v>46550</v>
      </c>
      <c r="S131" s="143">
        <f t="shared" si="490"/>
        <v>46551</v>
      </c>
      <c r="T131" s="135">
        <f t="shared" ref="T131" si="491">COUNTIF(M132:S132,"★")</f>
        <v>0</v>
      </c>
      <c r="U131" s="135"/>
      <c r="V131" s="135" t="str">
        <f>TEXT(M131,"YYYY-MM")</f>
        <v>2027-06</v>
      </c>
      <c r="W131" s="140" cm="1">
        <f t="array" ref="W131">SUMPRODUCT((M131:S131&gt;=$N$8)*(M131:S131 &lt;= $N$9)*(TEXT(M131:S131,"yyyy-mm")=V131)*(M132:S132 = "●"))</f>
        <v>0</v>
      </c>
      <c r="X131" s="140" cm="1">
        <f t="array" ref="X131">SUMPRODUCT((R131:S131&gt;=$N$8)*(R131:S131 &lt;= $N$9)*(TEXT(R131:S131,"yyyy-mm")=V131)*(R132:S132 = "▲"))</f>
        <v>0</v>
      </c>
      <c r="Y131" s="140" cm="1">
        <f t="array" ref="Y131">SUMPRODUCT((M131:S131&gt;=$N$8)*(M131:S131 &lt;= $N$9)*(TEXT(M131:S131,"yyyy-mm")=V131)*(M132:S132 = "★"))</f>
        <v>0</v>
      </c>
      <c r="Z131" s="135"/>
      <c r="AA131" s="135"/>
      <c r="AB131" s="132">
        <v>107</v>
      </c>
      <c r="AC131" s="141">
        <f>AI129+1</f>
        <v>46692</v>
      </c>
      <c r="AD131" s="141">
        <f t="shared" ref="AD131:AI131" si="492">AC131+1</f>
        <v>46693</v>
      </c>
      <c r="AE131" s="141">
        <f t="shared" si="492"/>
        <v>46694</v>
      </c>
      <c r="AF131" s="141">
        <f t="shared" si="492"/>
        <v>46695</v>
      </c>
      <c r="AG131" s="141">
        <f t="shared" si="492"/>
        <v>46696</v>
      </c>
      <c r="AH131" s="142">
        <f t="shared" si="492"/>
        <v>46697</v>
      </c>
      <c r="AI131" s="143">
        <f t="shared" si="492"/>
        <v>46698</v>
      </c>
      <c r="AJ131" s="68">
        <f t="shared" ref="AJ131" si="493">COUNTIF(AC132:AI132,"★")</f>
        <v>0</v>
      </c>
      <c r="AK131" s="68"/>
      <c r="AL131" s="68" t="str">
        <f>TEXT(AC131,"YYYY-MM")</f>
        <v>2027-11</v>
      </c>
      <c r="AM131" s="69" cm="1">
        <f t="array" ref="AM131">SUMPRODUCT((AC131:AI131&gt;=$N$8)*(AC131:AI131 &lt;= $N$9)*(TEXT(AC131:AI131,"yyyy-mm")=AL131)*(AC132:AI132 = "●"))</f>
        <v>0</v>
      </c>
      <c r="AN131" s="69" cm="1">
        <f t="array" ref="AN131">SUMPRODUCT((AH131:AI131&gt;=$N$8)*(AH131:AI131 &lt;= $N$9)*(TEXT(AH131:AI131,"yyyy-mm")=AL131)*(AH132:AI132 = "▲"))</f>
        <v>0</v>
      </c>
      <c r="AO131" s="69" cm="1">
        <f t="array" ref="AO131">SUMPRODUCT((AC131:AI131&gt;=$N$8)*(AC131:AI131 &lt;= $N$9)*(TEXT(AC131:AI131,"yyyy-mm")=AL131)*(AC132:AI132 = "★"))</f>
        <v>0</v>
      </c>
      <c r="AP131" s="68"/>
      <c r="AQ131" s="19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3"/>
    </row>
    <row r="132" spans="10:55" s="8" customFormat="1" ht="19.5" customHeight="1" thickBot="1" x14ac:dyDescent="0.5">
      <c r="J132" s="86"/>
      <c r="K132" s="135" t="str">
        <f t="shared" ref="K132" si="494">IF(U132&gt;=0.285,"OK","NG")</f>
        <v>NG</v>
      </c>
      <c r="L132" s="136"/>
      <c r="M132" s="144"/>
      <c r="N132" s="144"/>
      <c r="O132" s="144"/>
      <c r="P132" s="144"/>
      <c r="Q132" s="144"/>
      <c r="R132" s="145"/>
      <c r="S132" s="146"/>
      <c r="T132" s="135">
        <f t="shared" ref="T132" si="495">COUNTIF(M132:S132,"●")</f>
        <v>0</v>
      </c>
      <c r="U132" s="147">
        <f t="shared" ref="U132" si="496">IF(COUNTA(M132:S132)=0,-1,IF(OR(COUNTIF(M132:S132,"▲")&gt;6,AND(M131&lt;$N$9,$N$9&lt;S131)),0.285,IF(T131+T132=0,0,T132/(T132+T131))))</f>
        <v>-1</v>
      </c>
      <c r="V132" s="135" t="str">
        <f>TEXT(S131,"YYYY-MM")</f>
        <v>2027-06</v>
      </c>
      <c r="W132" s="140" cm="1">
        <f t="array" ref="W132">IF(V132=V131,0,SUMPRODUCT((M131:S131&gt;=$N$8)*(M131:S131 &lt;= $N$9)*(TEXT(M131:S131,"yyyy-mm")=V132)*(M132:S132 = "●")))</f>
        <v>0</v>
      </c>
      <c r="X132" s="140" cm="1">
        <f t="array" ref="X132">IF(V132=V131,0,SUMPRODUCT((M131:S131&gt;=$N$8)*(M131:S131 &lt;= $N$9)*(TEXT(M131:S131,"yyyy-mm")=V132)*(M132:S132 = "▲")))</f>
        <v>0</v>
      </c>
      <c r="Y132" s="140" cm="1">
        <f t="array" ref="Y132">IF(V132=V131,0,SUMPRODUCT((M131:S131&gt;=$N$8)*(M131:S131 &lt;= $N$9)*(TEXT(M131:S131,"yyyy-mm")=V132)*(M132:S132 = "★")))</f>
        <v>0</v>
      </c>
      <c r="Z132" s="135"/>
      <c r="AA132" s="135" t="str">
        <f t="shared" ref="AA132" si="497">IF(AK132&gt;=0.285,"OK","NG")</f>
        <v>NG</v>
      </c>
      <c r="AB132" s="136"/>
      <c r="AC132" s="144"/>
      <c r="AD132" s="144"/>
      <c r="AE132" s="144"/>
      <c r="AF132" s="144"/>
      <c r="AG132" s="144"/>
      <c r="AH132" s="145"/>
      <c r="AI132" s="146"/>
      <c r="AJ132" s="68">
        <f t="shared" ref="AJ132" si="498">COUNTIF(AC132:AI132,"●")</f>
        <v>0</v>
      </c>
      <c r="AK132" s="70">
        <f t="shared" ref="AK132" si="499">IF(COUNTA(AC132:AI132)=0,-1,IF(OR(COUNTIF(AC132:AI132,"▲")&gt;6,AND(AC131&lt;$N$9,$N$9&lt;AI131)),0.285,IF(AJ131+AJ132=0,0,AJ132/(AJ132+AJ131))))</f>
        <v>-1</v>
      </c>
      <c r="AL132" s="68" t="str">
        <f>TEXT(AI131,"YYYY-MM")</f>
        <v>2027-11</v>
      </c>
      <c r="AM132" s="69" cm="1">
        <f t="array" ref="AM132">IF(AL132=AL131,0,SUMPRODUCT((AC131:AI131&gt;=$N$8)*(AC131:AI131 &lt;= $N$9)*(TEXT(AC131:AI131,"yyyy-mm")=AL132)*(AC132:AI132 = "●")))</f>
        <v>0</v>
      </c>
      <c r="AN132" s="69" cm="1">
        <f t="array" ref="AN132">IF(AL132=AL131,0,SUMPRODUCT((AC131:AI131&gt;=$N$8)*(AC131:AI131 &lt;= $N$9)*(TEXT(AC131:AI131,"yyyy-mm")=AL132)*(AC132:AI132 = "▲")))</f>
        <v>0</v>
      </c>
      <c r="AO132" s="69" cm="1">
        <f t="array" ref="AO132">IF(AL132=AL131,0,SUMPRODUCT((AC131:AI131&gt;=$N$8)*(AC131:AI131 &lt;= $N$9)*(TEXT(AC131:AI131,"yyyy-mm")=AL132)*(AC132:AI132 = "★")))</f>
        <v>0</v>
      </c>
      <c r="AP132" s="68"/>
      <c r="AQ132" s="19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3"/>
    </row>
    <row r="133" spans="10:55" s="8" customFormat="1" ht="19.5" customHeight="1" x14ac:dyDescent="0.45">
      <c r="J133" s="86"/>
      <c r="K133" s="135"/>
      <c r="L133" s="132">
        <v>87</v>
      </c>
      <c r="M133" s="141">
        <f>S131+1</f>
        <v>46552</v>
      </c>
      <c r="N133" s="141">
        <f t="shared" ref="N133:S133" si="500">M133+1</f>
        <v>46553</v>
      </c>
      <c r="O133" s="141">
        <f t="shared" si="500"/>
        <v>46554</v>
      </c>
      <c r="P133" s="141">
        <f t="shared" si="500"/>
        <v>46555</v>
      </c>
      <c r="Q133" s="141">
        <f t="shared" si="500"/>
        <v>46556</v>
      </c>
      <c r="R133" s="142">
        <f t="shared" si="500"/>
        <v>46557</v>
      </c>
      <c r="S133" s="143">
        <f t="shared" si="500"/>
        <v>46558</v>
      </c>
      <c r="T133" s="135">
        <f t="shared" ref="T133" si="501">COUNTIF(M134:S134,"★")</f>
        <v>0</v>
      </c>
      <c r="U133" s="135"/>
      <c r="V133" s="135" t="str">
        <f>TEXT(M133,"YYYY-MM")</f>
        <v>2027-06</v>
      </c>
      <c r="W133" s="140" cm="1">
        <f t="array" ref="W133">SUMPRODUCT((M133:S133&gt;=$N$8)*(M133:S133 &lt;= $N$9)*(TEXT(M133:S133,"yyyy-mm")=V133)*(M134:S134 = "●"))</f>
        <v>0</v>
      </c>
      <c r="X133" s="140" cm="1">
        <f t="array" ref="X133">SUMPRODUCT((R133:S133&gt;=$N$8)*(R133:S133 &lt;= $N$9)*(TEXT(R133:S133,"yyyy-mm")=V133)*(R134:S134 = "▲"))</f>
        <v>0</v>
      </c>
      <c r="Y133" s="140" cm="1">
        <f t="array" ref="Y133">SUMPRODUCT((M133:S133&gt;=$N$8)*(M133:S133 &lt;= $N$9)*(TEXT(M133:S133,"yyyy-mm")=V133)*(M134:S134 = "★"))</f>
        <v>0</v>
      </c>
      <c r="Z133" s="135"/>
      <c r="AA133" s="135"/>
      <c r="AB133" s="132">
        <v>108</v>
      </c>
      <c r="AC133" s="141">
        <f>AI131+1</f>
        <v>46699</v>
      </c>
      <c r="AD133" s="141">
        <f t="shared" ref="AD133:AI133" si="502">AC133+1</f>
        <v>46700</v>
      </c>
      <c r="AE133" s="141">
        <f t="shared" si="502"/>
        <v>46701</v>
      </c>
      <c r="AF133" s="141">
        <f t="shared" si="502"/>
        <v>46702</v>
      </c>
      <c r="AG133" s="141">
        <f t="shared" si="502"/>
        <v>46703</v>
      </c>
      <c r="AH133" s="142">
        <f t="shared" si="502"/>
        <v>46704</v>
      </c>
      <c r="AI133" s="143">
        <f t="shared" si="502"/>
        <v>46705</v>
      </c>
      <c r="AJ133" s="68">
        <f t="shared" ref="AJ133" si="503">COUNTIF(AC134:AI134,"★")</f>
        <v>0</v>
      </c>
      <c r="AK133" s="68"/>
      <c r="AL133" s="68" t="str">
        <f>TEXT(AC133,"YYYY-MM")</f>
        <v>2027-11</v>
      </c>
      <c r="AM133" s="69" cm="1">
        <f t="array" ref="AM133">SUMPRODUCT((AC133:AI133&gt;=$N$8)*(AC133:AI133 &lt;= $N$9)*(TEXT(AC133:AI133,"yyyy-mm")=AL133)*(AC134:AI134 = "●"))</f>
        <v>0</v>
      </c>
      <c r="AN133" s="69" cm="1">
        <f t="array" ref="AN133">SUMPRODUCT((AH133:AI133&gt;=$N$8)*(AH133:AI133 &lt;= $N$9)*(TEXT(AH133:AI133,"yyyy-mm")=AL133)*(AH134:AI134 = "▲"))</f>
        <v>0</v>
      </c>
      <c r="AO133" s="69" cm="1">
        <f t="array" ref="AO133">SUMPRODUCT((AC133:AI133&gt;=$N$8)*(AC133:AI133 &lt;= $N$9)*(TEXT(AC133:AI133,"yyyy-mm")=AL133)*(AC134:AI134 = "★"))</f>
        <v>0</v>
      </c>
      <c r="AP133" s="68"/>
      <c r="AQ133" s="19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3"/>
    </row>
    <row r="134" spans="10:55" s="8" customFormat="1" ht="19.5" customHeight="1" thickBot="1" x14ac:dyDescent="0.5">
      <c r="J134" s="86"/>
      <c r="K134" s="135" t="str">
        <f t="shared" ref="K134" si="504">IF(U134&gt;=0.285,"OK","NG")</f>
        <v>NG</v>
      </c>
      <c r="L134" s="136"/>
      <c r="M134" s="144"/>
      <c r="N134" s="144"/>
      <c r="O134" s="144"/>
      <c r="P134" s="144"/>
      <c r="Q134" s="144"/>
      <c r="R134" s="145"/>
      <c r="S134" s="146"/>
      <c r="T134" s="135">
        <f t="shared" ref="T134" si="505">COUNTIF(M134:S134,"●")</f>
        <v>0</v>
      </c>
      <c r="U134" s="147">
        <f t="shared" ref="U134" si="506">IF(COUNTA(M134:S134)=0,-1,IF(OR(COUNTIF(M134:S134,"▲")&gt;6,AND(M133&lt;$N$9,$N$9&lt;S133)),0.285,IF(T133+T134=0,0,T134/(T134+T133))))</f>
        <v>-1</v>
      </c>
      <c r="V134" s="135" t="str">
        <f>TEXT(S133,"YYYY-MM")</f>
        <v>2027-06</v>
      </c>
      <c r="W134" s="140" cm="1">
        <f t="array" ref="W134">IF(V134=V133,0,SUMPRODUCT((M133:S133&gt;=$N$8)*(M133:S133 &lt;= $N$9)*(TEXT(M133:S133,"yyyy-mm")=V134)*(M134:S134 = "●")))</f>
        <v>0</v>
      </c>
      <c r="X134" s="140" cm="1">
        <f t="array" ref="X134">IF(V134=V133,0,SUMPRODUCT((M133:S133&gt;=$N$8)*(M133:S133 &lt;= $N$9)*(TEXT(M133:S133,"yyyy-mm")=V134)*(M134:S134 = "▲")))</f>
        <v>0</v>
      </c>
      <c r="Y134" s="140" cm="1">
        <f t="array" ref="Y134">IF(V134=V133,0,SUMPRODUCT((M133:S133&gt;=$N$8)*(M133:S133 &lt;= $N$9)*(TEXT(M133:S133,"yyyy-mm")=V134)*(M134:S134 = "★")))</f>
        <v>0</v>
      </c>
      <c r="Z134" s="135"/>
      <c r="AA134" s="135" t="str">
        <f t="shared" ref="AA134" si="507">IF(AK134&gt;=0.285,"OK","NG")</f>
        <v>NG</v>
      </c>
      <c r="AB134" s="136"/>
      <c r="AC134" s="144"/>
      <c r="AD134" s="144"/>
      <c r="AE134" s="144"/>
      <c r="AF134" s="144"/>
      <c r="AG134" s="144"/>
      <c r="AH134" s="145"/>
      <c r="AI134" s="146"/>
      <c r="AJ134" s="68">
        <f t="shared" ref="AJ134" si="508">COUNTIF(AC134:AI134,"●")</f>
        <v>0</v>
      </c>
      <c r="AK134" s="70">
        <f t="shared" ref="AK134" si="509">IF(COUNTA(AC134:AI134)=0,-1,IF(OR(COUNTIF(AC134:AI134,"▲")&gt;6,AND(AC133&lt;$N$9,$N$9&lt;AI133)),0.285,IF(AJ133+AJ134=0,0,AJ134/(AJ134+AJ133))))</f>
        <v>-1</v>
      </c>
      <c r="AL134" s="68" t="str">
        <f>TEXT(AI133,"YYYY-MM")</f>
        <v>2027-11</v>
      </c>
      <c r="AM134" s="69" cm="1">
        <f t="array" ref="AM134">IF(AL134=AL133,0,SUMPRODUCT((AC133:AI133&gt;=$N$8)*(AC133:AI133 &lt;= $N$9)*(TEXT(AC133:AI133,"yyyy-mm")=AL134)*(AC134:AI134 = "●")))</f>
        <v>0</v>
      </c>
      <c r="AN134" s="69" cm="1">
        <f t="array" ref="AN134">IF(AL134=AL133,0,SUMPRODUCT((AC133:AI133&gt;=$N$8)*(AC133:AI133 &lt;= $N$9)*(TEXT(AC133:AI133,"yyyy-mm")=AL134)*(AC134:AI134 = "▲")))</f>
        <v>0</v>
      </c>
      <c r="AO134" s="69" cm="1">
        <f t="array" ref="AO134">IF(AL134=AL133,0,SUMPRODUCT((AC133:AI133&gt;=$N$8)*(AC133:AI133 &lt;= $N$9)*(TEXT(AC133:AI133,"yyyy-mm")=AL134)*(AC134:AI134 = "★")))</f>
        <v>0</v>
      </c>
      <c r="AP134" s="68"/>
      <c r="AQ134" s="19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3"/>
    </row>
    <row r="135" spans="10:55" s="8" customFormat="1" ht="19.5" customHeight="1" x14ac:dyDescent="0.45">
      <c r="J135" s="86"/>
      <c r="K135" s="135"/>
      <c r="L135" s="132">
        <v>88</v>
      </c>
      <c r="M135" s="141">
        <f>S133+1</f>
        <v>46559</v>
      </c>
      <c r="N135" s="141">
        <f t="shared" ref="N135:S135" si="510">M135+1</f>
        <v>46560</v>
      </c>
      <c r="O135" s="141">
        <f t="shared" si="510"/>
        <v>46561</v>
      </c>
      <c r="P135" s="141">
        <f t="shared" si="510"/>
        <v>46562</v>
      </c>
      <c r="Q135" s="141">
        <f t="shared" si="510"/>
        <v>46563</v>
      </c>
      <c r="R135" s="142">
        <f t="shared" si="510"/>
        <v>46564</v>
      </c>
      <c r="S135" s="143">
        <f t="shared" si="510"/>
        <v>46565</v>
      </c>
      <c r="T135" s="135">
        <f t="shared" ref="T135" si="511">COUNTIF(M136:S136,"★")</f>
        <v>0</v>
      </c>
      <c r="U135" s="135"/>
      <c r="V135" s="135" t="str">
        <f>TEXT(M135,"YYYY-MM")</f>
        <v>2027-06</v>
      </c>
      <c r="W135" s="140" cm="1">
        <f t="array" ref="W135">SUMPRODUCT((M135:S135&gt;=$N$8)*(M135:S135 &lt;= $N$9)*(TEXT(M135:S135,"yyyy-mm")=V135)*(M136:S136 = "●"))</f>
        <v>0</v>
      </c>
      <c r="X135" s="140" cm="1">
        <f t="array" ref="X135">SUMPRODUCT((R135:S135&gt;=$N$8)*(R135:S135 &lt;= $N$9)*(TEXT(R135:S135,"yyyy-mm")=V135)*(R136:S136 = "▲"))</f>
        <v>0</v>
      </c>
      <c r="Y135" s="140" cm="1">
        <f t="array" ref="Y135">SUMPRODUCT((M135:S135&gt;=$N$8)*(M135:S135 &lt;= $N$9)*(TEXT(M135:S135,"yyyy-mm")=V135)*(M136:S136 = "★"))</f>
        <v>0</v>
      </c>
      <c r="Z135" s="135"/>
      <c r="AA135" s="135"/>
      <c r="AB135" s="132">
        <v>109</v>
      </c>
      <c r="AC135" s="141">
        <f>AI133+1</f>
        <v>46706</v>
      </c>
      <c r="AD135" s="141">
        <f t="shared" ref="AD135:AI135" si="512">AC135+1</f>
        <v>46707</v>
      </c>
      <c r="AE135" s="141">
        <f t="shared" si="512"/>
        <v>46708</v>
      </c>
      <c r="AF135" s="141">
        <f t="shared" si="512"/>
        <v>46709</v>
      </c>
      <c r="AG135" s="141">
        <f t="shared" si="512"/>
        <v>46710</v>
      </c>
      <c r="AH135" s="142">
        <f t="shared" si="512"/>
        <v>46711</v>
      </c>
      <c r="AI135" s="143">
        <f t="shared" si="512"/>
        <v>46712</v>
      </c>
      <c r="AJ135" s="68">
        <f t="shared" ref="AJ135" si="513">COUNTIF(AC136:AI136,"★")</f>
        <v>0</v>
      </c>
      <c r="AK135" s="68"/>
      <c r="AL135" s="68" t="str">
        <f>TEXT(AC135,"YYYY-MM")</f>
        <v>2027-11</v>
      </c>
      <c r="AM135" s="69" cm="1">
        <f t="array" ref="AM135">SUMPRODUCT((AC135:AI135&gt;=$N$8)*(AC135:AI135 &lt;= $N$9)*(TEXT(AC135:AI135,"yyyy-mm")=AL135)*(AC136:AI136 = "●"))</f>
        <v>0</v>
      </c>
      <c r="AN135" s="69" cm="1">
        <f t="array" ref="AN135">SUMPRODUCT((AH135:AI135&gt;=$N$8)*(AH135:AI135 &lt;= $N$9)*(TEXT(AH135:AI135,"yyyy-mm")=AL135)*(AH136:AI136 = "▲"))</f>
        <v>0</v>
      </c>
      <c r="AO135" s="69" cm="1">
        <f t="array" ref="AO135">SUMPRODUCT((AC135:AI135&gt;=$N$8)*(AC135:AI135 &lt;= $N$9)*(TEXT(AC135:AI135,"yyyy-mm")=AL135)*(AC136:AI136 = "★"))</f>
        <v>0</v>
      </c>
      <c r="AP135" s="68"/>
      <c r="AQ135" s="19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3"/>
    </row>
    <row r="136" spans="10:55" s="8" customFormat="1" ht="19.5" customHeight="1" thickBot="1" x14ac:dyDescent="0.5">
      <c r="J136" s="86"/>
      <c r="K136" s="135" t="str">
        <f t="shared" ref="K136" si="514">IF(U136&gt;=0.285,"OK","NG")</f>
        <v>NG</v>
      </c>
      <c r="L136" s="136"/>
      <c r="M136" s="144"/>
      <c r="N136" s="144"/>
      <c r="O136" s="144"/>
      <c r="P136" s="144"/>
      <c r="Q136" s="144"/>
      <c r="R136" s="145"/>
      <c r="S136" s="146"/>
      <c r="T136" s="135">
        <f t="shared" ref="T136" si="515">COUNTIF(M136:S136,"●")</f>
        <v>0</v>
      </c>
      <c r="U136" s="147">
        <f t="shared" ref="U136" si="516">IF(COUNTA(M136:S136)=0,-1,IF(OR(COUNTIF(M136:S136,"▲")&gt;6,AND(M135&lt;$N$9,$N$9&lt;S135)),0.285,IF(T135+T136=0,0,T136/(T136+T135))))</f>
        <v>-1</v>
      </c>
      <c r="V136" s="135" t="str">
        <f>TEXT(S135,"YYYY-MM")</f>
        <v>2027-06</v>
      </c>
      <c r="W136" s="140" cm="1">
        <f t="array" ref="W136">IF(V136=V135,0,SUMPRODUCT((M135:S135&gt;=$N$8)*(M135:S135 &lt;= $N$9)*(TEXT(M135:S135,"yyyy-mm")=V136)*(M136:S136 = "●")))</f>
        <v>0</v>
      </c>
      <c r="X136" s="140" cm="1">
        <f t="array" ref="X136">IF(V136=V135,0,SUMPRODUCT((M135:S135&gt;=$N$8)*(M135:S135 &lt;= $N$9)*(TEXT(M135:S135,"yyyy-mm")=V136)*(M136:S136 = "▲")))</f>
        <v>0</v>
      </c>
      <c r="Y136" s="140" cm="1">
        <f t="array" ref="Y136">IF(V136=V135,0,SUMPRODUCT((M135:S135&gt;=$N$8)*(M135:S135 &lt;= $N$9)*(TEXT(M135:S135,"yyyy-mm")=V136)*(M136:S136 = "★")))</f>
        <v>0</v>
      </c>
      <c r="Z136" s="135"/>
      <c r="AA136" s="135" t="str">
        <f t="shared" ref="AA136" si="517">IF(AK136&gt;=0.285,"OK","NG")</f>
        <v>NG</v>
      </c>
      <c r="AB136" s="136"/>
      <c r="AC136" s="144"/>
      <c r="AD136" s="144"/>
      <c r="AE136" s="144"/>
      <c r="AF136" s="144"/>
      <c r="AG136" s="144"/>
      <c r="AH136" s="145"/>
      <c r="AI136" s="146"/>
      <c r="AJ136" s="68">
        <f t="shared" ref="AJ136" si="518">COUNTIF(AC136:AI136,"●")</f>
        <v>0</v>
      </c>
      <c r="AK136" s="70">
        <f t="shared" ref="AK136" si="519">IF(COUNTA(AC136:AI136)=0,-1,IF(OR(COUNTIF(AC136:AI136,"▲")&gt;6,AND(AC135&lt;$N$9,$N$9&lt;AI135)),0.285,IF(AJ135+AJ136=0,0,AJ136/(AJ136+AJ135))))</f>
        <v>-1</v>
      </c>
      <c r="AL136" s="68" t="str">
        <f>TEXT(AI135,"YYYY-MM")</f>
        <v>2027-11</v>
      </c>
      <c r="AM136" s="69" cm="1">
        <f t="array" ref="AM136">IF(AL136=AL135,0,SUMPRODUCT((AC135:AI135&gt;=$N$8)*(AC135:AI135 &lt;= $N$9)*(TEXT(AC135:AI135,"yyyy-mm")=AL136)*(AC136:AI136 = "●")))</f>
        <v>0</v>
      </c>
      <c r="AN136" s="69" cm="1">
        <f t="array" ref="AN136">IF(AL136=AL135,0,SUMPRODUCT((AC135:AI135&gt;=$N$8)*(AC135:AI135 &lt;= $N$9)*(TEXT(AC135:AI135,"yyyy-mm")=AL136)*(AC136:AI136 = "▲")))</f>
        <v>0</v>
      </c>
      <c r="AO136" s="69" cm="1">
        <f t="array" ref="AO136">IF(AL136=AL135,0,SUMPRODUCT((AC135:AI135&gt;=$N$8)*(AC135:AI135 &lt;= $N$9)*(TEXT(AC135:AI135,"yyyy-mm")=AL136)*(AC136:AI136 = "★")))</f>
        <v>0</v>
      </c>
      <c r="AP136" s="68"/>
      <c r="AQ136" s="19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3"/>
    </row>
    <row r="137" spans="10:55" s="8" customFormat="1" ht="19.5" customHeight="1" x14ac:dyDescent="0.45">
      <c r="J137" s="86"/>
      <c r="K137" s="135"/>
      <c r="L137" s="132">
        <v>89</v>
      </c>
      <c r="M137" s="141">
        <f>S135+1</f>
        <v>46566</v>
      </c>
      <c r="N137" s="141">
        <f t="shared" ref="N137:S137" si="520">M137+1</f>
        <v>46567</v>
      </c>
      <c r="O137" s="141">
        <f t="shared" si="520"/>
        <v>46568</v>
      </c>
      <c r="P137" s="141">
        <f t="shared" si="520"/>
        <v>46569</v>
      </c>
      <c r="Q137" s="141">
        <f t="shared" si="520"/>
        <v>46570</v>
      </c>
      <c r="R137" s="142">
        <f t="shared" si="520"/>
        <v>46571</v>
      </c>
      <c r="S137" s="143">
        <f t="shared" si="520"/>
        <v>46572</v>
      </c>
      <c r="T137" s="135">
        <f t="shared" ref="T137" si="521">COUNTIF(M138:S138,"★")</f>
        <v>0</v>
      </c>
      <c r="U137" s="135"/>
      <c r="V137" s="135" t="str">
        <f>TEXT(M137,"YYYY-MM")</f>
        <v>2027-06</v>
      </c>
      <c r="W137" s="140" cm="1">
        <f t="array" ref="W137">SUMPRODUCT((M137:S137&gt;=$N$8)*(M137:S137 &lt;= $N$9)*(TEXT(M137:S137,"yyyy-mm")=V137)*(M138:S138 = "●"))</f>
        <v>0</v>
      </c>
      <c r="X137" s="140" cm="1">
        <f t="array" ref="X137">SUMPRODUCT((R137:S137&gt;=$N$8)*(R137:S137 &lt;= $N$9)*(TEXT(R137:S137,"yyyy-mm")=V137)*(R138:S138 = "▲"))</f>
        <v>0</v>
      </c>
      <c r="Y137" s="140" cm="1">
        <f t="array" ref="Y137">SUMPRODUCT((M137:S137&gt;=$N$8)*(M137:S137 &lt;= $N$9)*(TEXT(M137:S137,"yyyy-mm")=V137)*(M138:S138 = "★"))</f>
        <v>0</v>
      </c>
      <c r="Z137" s="135"/>
      <c r="AA137" s="135"/>
      <c r="AB137" s="132">
        <v>110</v>
      </c>
      <c r="AC137" s="141">
        <f>AI135+1</f>
        <v>46713</v>
      </c>
      <c r="AD137" s="141">
        <f t="shared" ref="AD137:AI137" si="522">AC137+1</f>
        <v>46714</v>
      </c>
      <c r="AE137" s="141">
        <f t="shared" si="522"/>
        <v>46715</v>
      </c>
      <c r="AF137" s="141">
        <f t="shared" si="522"/>
        <v>46716</v>
      </c>
      <c r="AG137" s="141">
        <f t="shared" si="522"/>
        <v>46717</v>
      </c>
      <c r="AH137" s="142">
        <f t="shared" si="522"/>
        <v>46718</v>
      </c>
      <c r="AI137" s="143">
        <f t="shared" si="522"/>
        <v>46719</v>
      </c>
      <c r="AJ137" s="68">
        <f t="shared" ref="AJ137" si="523">COUNTIF(AC138:AI138,"★")</f>
        <v>0</v>
      </c>
      <c r="AK137" s="68"/>
      <c r="AL137" s="68" t="str">
        <f>TEXT(AC137,"YYYY-MM")</f>
        <v>2027-11</v>
      </c>
      <c r="AM137" s="69" cm="1">
        <f t="array" ref="AM137">SUMPRODUCT((AC137:AI137&gt;=$N$8)*(AC137:AI137 &lt;= $N$9)*(TEXT(AC137:AI137,"yyyy-mm")=AL137)*(AC138:AI138 = "●"))</f>
        <v>0</v>
      </c>
      <c r="AN137" s="69" cm="1">
        <f t="array" ref="AN137">SUMPRODUCT((AH137:AI137&gt;=$N$8)*(AH137:AI137 &lt;= $N$9)*(TEXT(AH137:AI137,"yyyy-mm")=AL137)*(AH138:AI138 = "▲"))</f>
        <v>0</v>
      </c>
      <c r="AO137" s="69" cm="1">
        <f t="array" ref="AO137">SUMPRODUCT((AC137:AI137&gt;=$N$8)*(AC137:AI137 &lt;= $N$9)*(TEXT(AC137:AI137,"yyyy-mm")=AL137)*(AC138:AI138 = "★"))</f>
        <v>0</v>
      </c>
      <c r="AP137" s="68"/>
      <c r="AQ137" s="19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3"/>
    </row>
    <row r="138" spans="10:55" s="8" customFormat="1" ht="19.5" customHeight="1" thickBot="1" x14ac:dyDescent="0.5">
      <c r="J138" s="86"/>
      <c r="K138" s="135" t="str">
        <f t="shared" ref="K138" si="524">IF(U138&gt;=0.285,"OK","NG")</f>
        <v>NG</v>
      </c>
      <c r="L138" s="136"/>
      <c r="M138" s="144"/>
      <c r="N138" s="144"/>
      <c r="O138" s="144"/>
      <c r="P138" s="144"/>
      <c r="Q138" s="144"/>
      <c r="R138" s="145"/>
      <c r="S138" s="146"/>
      <c r="T138" s="135">
        <f t="shared" ref="T138" si="525">COUNTIF(M138:S138,"●")</f>
        <v>0</v>
      </c>
      <c r="U138" s="147">
        <f t="shared" ref="U138" si="526">IF(COUNTA(M138:S138)=0,-1,IF(OR(COUNTIF(M138:S138,"▲")&gt;6,AND(M137&lt;$N$9,$N$9&lt;S137)),0.285,IF(T137+T138=0,0,T138/(T138+T137))))</f>
        <v>-1</v>
      </c>
      <c r="V138" s="135" t="str">
        <f>TEXT(S137,"YYYY-MM")</f>
        <v>2027-07</v>
      </c>
      <c r="W138" s="140" cm="1">
        <f t="array" ref="W138">IF(V138=V137,0,SUMPRODUCT((M137:S137&gt;=$N$8)*(M137:S137 &lt;= $N$9)*(TEXT(M137:S137,"yyyy-mm")=V138)*(M138:S138 = "●")))</f>
        <v>0</v>
      </c>
      <c r="X138" s="140" cm="1">
        <f t="array" ref="X138">IF(V138=V137,0,SUMPRODUCT((M137:S137&gt;=$N$8)*(M137:S137 &lt;= $N$9)*(TEXT(M137:S137,"yyyy-mm")=V138)*(M138:S138 = "▲")))</f>
        <v>0</v>
      </c>
      <c r="Y138" s="140" cm="1">
        <f t="array" ref="Y138">IF(V138=V137,0,SUMPRODUCT((M137:S137&gt;=$N$8)*(M137:S137 &lt;= $N$9)*(TEXT(M137:S137,"yyyy-mm")=V138)*(M138:S138 = "★")))</f>
        <v>0</v>
      </c>
      <c r="Z138" s="135"/>
      <c r="AA138" s="135" t="str">
        <f t="shared" ref="AA138" si="527">IF(AK138&gt;=0.285,"OK","NG")</f>
        <v>NG</v>
      </c>
      <c r="AB138" s="136"/>
      <c r="AC138" s="144"/>
      <c r="AD138" s="144"/>
      <c r="AE138" s="144"/>
      <c r="AF138" s="144"/>
      <c r="AG138" s="144"/>
      <c r="AH138" s="145"/>
      <c r="AI138" s="146"/>
      <c r="AJ138" s="68">
        <f t="shared" ref="AJ138" si="528">COUNTIF(AC138:AI138,"●")</f>
        <v>0</v>
      </c>
      <c r="AK138" s="70">
        <f t="shared" ref="AK138" si="529">IF(COUNTA(AC138:AI138)=0,-1,IF(OR(COUNTIF(AC138:AI138,"▲")&gt;6,AND(AC137&lt;$N$9,$N$9&lt;AI137)),0.285,IF(AJ137+AJ138=0,0,AJ138/(AJ138+AJ137))))</f>
        <v>-1</v>
      </c>
      <c r="AL138" s="68" t="str">
        <f>TEXT(AI137,"YYYY-MM")</f>
        <v>2027-11</v>
      </c>
      <c r="AM138" s="69" cm="1">
        <f t="array" ref="AM138">IF(AL138=AL137,0,SUMPRODUCT((AC137:AI137&gt;=$N$8)*(AC137:AI137 &lt;= $N$9)*(TEXT(AC137:AI137,"yyyy-mm")=AL138)*(AC138:AI138 = "●")))</f>
        <v>0</v>
      </c>
      <c r="AN138" s="69" cm="1">
        <f t="array" ref="AN138">IF(AL138=AL137,0,SUMPRODUCT((AC137:AI137&gt;=$N$8)*(AC137:AI137 &lt;= $N$9)*(TEXT(AC137:AI137,"yyyy-mm")=AL138)*(AC138:AI138 = "▲")))</f>
        <v>0</v>
      </c>
      <c r="AO138" s="69" cm="1">
        <f t="array" ref="AO138">IF(AL138=AL137,0,SUMPRODUCT((AC137:AI137&gt;=$N$8)*(AC137:AI137 &lt;= $N$9)*(TEXT(AC137:AI137,"yyyy-mm")=AL138)*(AC138:AI138 = "★")))</f>
        <v>0</v>
      </c>
      <c r="AP138" s="68"/>
      <c r="AQ138" s="19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3"/>
    </row>
    <row r="139" spans="10:55" s="8" customFormat="1" ht="19.5" customHeight="1" x14ac:dyDescent="0.45">
      <c r="J139" s="86"/>
      <c r="K139" s="135"/>
      <c r="L139" s="132">
        <v>90</v>
      </c>
      <c r="M139" s="141">
        <f>S137+1</f>
        <v>46573</v>
      </c>
      <c r="N139" s="141">
        <f t="shared" ref="N139:S139" si="530">M139+1</f>
        <v>46574</v>
      </c>
      <c r="O139" s="141">
        <f t="shared" si="530"/>
        <v>46575</v>
      </c>
      <c r="P139" s="141">
        <f t="shared" si="530"/>
        <v>46576</v>
      </c>
      <c r="Q139" s="141">
        <f t="shared" si="530"/>
        <v>46577</v>
      </c>
      <c r="R139" s="142">
        <f t="shared" si="530"/>
        <v>46578</v>
      </c>
      <c r="S139" s="143">
        <f t="shared" si="530"/>
        <v>46579</v>
      </c>
      <c r="T139" s="135">
        <f t="shared" ref="T139" si="531">COUNTIF(M140:S140,"★")</f>
        <v>0</v>
      </c>
      <c r="U139" s="135"/>
      <c r="V139" s="135" t="str">
        <f>TEXT(M139,"YYYY-MM")</f>
        <v>2027-07</v>
      </c>
      <c r="W139" s="140" cm="1">
        <f t="array" ref="W139">SUMPRODUCT((M139:S139&gt;=$N$8)*(M139:S139 &lt;= $N$9)*(TEXT(M139:S139,"yyyy-mm")=V139)*(M140:S140 = "●"))</f>
        <v>0</v>
      </c>
      <c r="X139" s="140" cm="1">
        <f t="array" ref="X139">SUMPRODUCT((R139:S139&gt;=$N$8)*(R139:S139 &lt;= $N$9)*(TEXT(R139:S139,"yyyy-mm")=V139)*(R140:S140 = "▲"))</f>
        <v>0</v>
      </c>
      <c r="Y139" s="140" cm="1">
        <f t="array" ref="Y139">SUMPRODUCT((M139:S139&gt;=$N$8)*(M139:S139 &lt;= $N$9)*(TEXT(M139:S139,"yyyy-mm")=V139)*(M140:S140 = "★"))</f>
        <v>0</v>
      </c>
      <c r="Z139" s="135"/>
      <c r="AA139" s="135"/>
      <c r="AB139" s="132">
        <v>111</v>
      </c>
      <c r="AC139" s="141">
        <f>AI137+1</f>
        <v>46720</v>
      </c>
      <c r="AD139" s="141">
        <f t="shared" ref="AD139:AI139" si="532">AC139+1</f>
        <v>46721</v>
      </c>
      <c r="AE139" s="141">
        <f t="shared" si="532"/>
        <v>46722</v>
      </c>
      <c r="AF139" s="141">
        <f t="shared" si="532"/>
        <v>46723</v>
      </c>
      <c r="AG139" s="141">
        <f t="shared" si="532"/>
        <v>46724</v>
      </c>
      <c r="AH139" s="142">
        <f t="shared" si="532"/>
        <v>46725</v>
      </c>
      <c r="AI139" s="143">
        <f t="shared" si="532"/>
        <v>46726</v>
      </c>
      <c r="AJ139" s="68">
        <f t="shared" ref="AJ139" si="533">COUNTIF(AC140:AI140,"★")</f>
        <v>0</v>
      </c>
      <c r="AK139" s="68"/>
      <c r="AL139" s="68" t="str">
        <f>TEXT(AC139,"YYYY-MM")</f>
        <v>2027-11</v>
      </c>
      <c r="AM139" s="69" cm="1">
        <f t="array" ref="AM139">SUMPRODUCT((AC139:AI139&gt;=$N$8)*(AC139:AI139 &lt;= $N$9)*(TEXT(AC139:AI139,"yyyy-mm")=AL139)*(AC140:AI140 = "●"))</f>
        <v>0</v>
      </c>
      <c r="AN139" s="69" cm="1">
        <f t="array" ref="AN139">SUMPRODUCT((AH139:AI139&gt;=$N$8)*(AH139:AI139 &lt;= $N$9)*(TEXT(AH139:AI139,"yyyy-mm")=AL139)*(AH140:AI140 = "▲"))</f>
        <v>0</v>
      </c>
      <c r="AO139" s="69" cm="1">
        <f t="array" ref="AO139">SUMPRODUCT((AC139:AI139&gt;=$N$8)*(AC139:AI139 &lt;= $N$9)*(TEXT(AC139:AI139,"yyyy-mm")=AL139)*(AC140:AI140 = "★"))</f>
        <v>0</v>
      </c>
      <c r="AP139" s="68"/>
      <c r="AQ139" s="19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3"/>
    </row>
    <row r="140" spans="10:55" s="8" customFormat="1" ht="19.5" customHeight="1" thickBot="1" x14ac:dyDescent="0.5">
      <c r="J140" s="86"/>
      <c r="K140" s="135" t="str">
        <f t="shared" ref="K140" si="534">IF(U140&gt;=0.285,"OK","NG")</f>
        <v>NG</v>
      </c>
      <c r="L140" s="136"/>
      <c r="M140" s="144"/>
      <c r="N140" s="144"/>
      <c r="O140" s="144"/>
      <c r="P140" s="144"/>
      <c r="Q140" s="144"/>
      <c r="R140" s="145"/>
      <c r="S140" s="146"/>
      <c r="T140" s="135">
        <f t="shared" ref="T140" si="535">COUNTIF(M140:S140,"●")</f>
        <v>0</v>
      </c>
      <c r="U140" s="147">
        <f t="shared" ref="U140" si="536">IF(COUNTA(M140:S140)=0,-1,IF(OR(COUNTIF(M140:S140,"▲")&gt;6,AND(M139&lt;$N$9,$N$9&lt;S139)),0.285,IF(T139+T140=0,0,T140/(T140+T139))))</f>
        <v>-1</v>
      </c>
      <c r="V140" s="135" t="str">
        <f>TEXT(S139,"YYYY-MM")</f>
        <v>2027-07</v>
      </c>
      <c r="W140" s="140" cm="1">
        <f t="array" ref="W140">IF(V140=V139,0,SUMPRODUCT((M139:S139&gt;=$N$8)*(M139:S139 &lt;= $N$9)*(TEXT(M139:S139,"yyyy-mm")=V140)*(M140:S140 = "●")))</f>
        <v>0</v>
      </c>
      <c r="X140" s="140" cm="1">
        <f t="array" ref="X140">IF(V140=V139,0,SUMPRODUCT((M139:S139&gt;=$N$8)*(M139:S139 &lt;= $N$9)*(TEXT(M139:S139,"yyyy-mm")=V140)*(M140:S140 = "▲")))</f>
        <v>0</v>
      </c>
      <c r="Y140" s="140" cm="1">
        <f t="array" ref="Y140">IF(V140=V139,0,SUMPRODUCT((M139:S139&gt;=$N$8)*(M139:S139 &lt;= $N$9)*(TEXT(M139:S139,"yyyy-mm")=V140)*(M140:S140 = "★")))</f>
        <v>0</v>
      </c>
      <c r="Z140" s="135"/>
      <c r="AA140" s="135" t="str">
        <f t="shared" ref="AA140" si="537">IF(AK140&gt;=0.285,"OK","NG")</f>
        <v>NG</v>
      </c>
      <c r="AB140" s="136"/>
      <c r="AC140" s="144"/>
      <c r="AD140" s="144"/>
      <c r="AE140" s="144"/>
      <c r="AF140" s="144"/>
      <c r="AG140" s="144"/>
      <c r="AH140" s="145"/>
      <c r="AI140" s="146"/>
      <c r="AJ140" s="68">
        <f t="shared" ref="AJ140" si="538">COUNTIF(AC140:AI140,"●")</f>
        <v>0</v>
      </c>
      <c r="AK140" s="70">
        <f t="shared" ref="AK140" si="539">IF(COUNTA(AC140:AI140)=0,-1,IF(OR(COUNTIF(AC140:AI140,"▲")&gt;6,AND(AC139&lt;$N$9,$N$9&lt;AI139)),0.285,IF(AJ139+AJ140=0,0,AJ140/(AJ140+AJ139))))</f>
        <v>-1</v>
      </c>
      <c r="AL140" s="68" t="str">
        <f>TEXT(AI139,"YYYY-MM")</f>
        <v>2027-12</v>
      </c>
      <c r="AM140" s="69" cm="1">
        <f t="array" ref="AM140">IF(AL140=AL139,0,SUMPRODUCT((AC139:AI139&gt;=$N$8)*(AC139:AI139 &lt;= $N$9)*(TEXT(AC139:AI139,"yyyy-mm")=AL140)*(AC140:AI140 = "●")))</f>
        <v>0</v>
      </c>
      <c r="AN140" s="69" cm="1">
        <f t="array" ref="AN140">IF(AL140=AL139,0,SUMPRODUCT((AC139:AI139&gt;=$N$8)*(AC139:AI139 &lt;= $N$9)*(TEXT(AC139:AI139,"yyyy-mm")=AL140)*(AC140:AI140 = "▲")))</f>
        <v>0</v>
      </c>
      <c r="AO140" s="69" cm="1">
        <f t="array" ref="AO140">IF(AL140=AL139,0,SUMPRODUCT((AC139:AI139&gt;=$N$8)*(AC139:AI139 &lt;= $N$9)*(TEXT(AC139:AI139,"yyyy-mm")=AL140)*(AC140:AI140 = "★")))</f>
        <v>0</v>
      </c>
      <c r="AP140" s="68"/>
      <c r="AQ140" s="19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3"/>
    </row>
    <row r="141" spans="10:55" s="8" customFormat="1" ht="19.5" customHeight="1" x14ac:dyDescent="0.45">
      <c r="J141" s="86"/>
      <c r="K141" s="135"/>
      <c r="L141" s="132">
        <v>91</v>
      </c>
      <c r="M141" s="141">
        <f>S139+1</f>
        <v>46580</v>
      </c>
      <c r="N141" s="141">
        <f t="shared" ref="N141:S141" si="540">M141+1</f>
        <v>46581</v>
      </c>
      <c r="O141" s="141">
        <f t="shared" si="540"/>
        <v>46582</v>
      </c>
      <c r="P141" s="141">
        <f t="shared" si="540"/>
        <v>46583</v>
      </c>
      <c r="Q141" s="141">
        <f t="shared" si="540"/>
        <v>46584</v>
      </c>
      <c r="R141" s="142">
        <f t="shared" si="540"/>
        <v>46585</v>
      </c>
      <c r="S141" s="143">
        <f t="shared" si="540"/>
        <v>46586</v>
      </c>
      <c r="T141" s="135">
        <f t="shared" ref="T141" si="541">COUNTIF(M142:S142,"★")</f>
        <v>0</v>
      </c>
      <c r="U141" s="135"/>
      <c r="V141" s="135" t="str">
        <f t="shared" ref="V141" si="542">TEXT(M141,"YYYY-MM")</f>
        <v>2027-07</v>
      </c>
      <c r="W141" s="140" cm="1">
        <f t="array" ref="W141">SUMPRODUCT((M141:S141&gt;=$N$8)*(M141:S141 &lt;= $N$9)*(TEXT(M141:S141,"yyyy-mm")=V141)*(M142:S142 = "●"))</f>
        <v>0</v>
      </c>
      <c r="X141" s="140" cm="1">
        <f t="array" ref="X141">SUMPRODUCT((R141:S141&gt;=$N$8)*(R141:S141 &lt;= $N$9)*(TEXT(R141:S141,"yyyy-mm")=V141)*(R142:S142 = "▲"))</f>
        <v>0</v>
      </c>
      <c r="Y141" s="140" cm="1">
        <f t="array" ref="Y141">SUMPRODUCT((M141:S141&gt;=$N$8)*(M141:S141 &lt;= $N$9)*(TEXT(M141:S141,"yyyy-mm")=V141)*(M142:S142 = "★"))</f>
        <v>0</v>
      </c>
      <c r="Z141" s="135"/>
      <c r="AA141" s="135"/>
      <c r="AB141" s="132">
        <v>112</v>
      </c>
      <c r="AC141" s="141">
        <f>AI139+1</f>
        <v>46727</v>
      </c>
      <c r="AD141" s="141">
        <f t="shared" ref="AD141:AI141" si="543">AC141+1</f>
        <v>46728</v>
      </c>
      <c r="AE141" s="141">
        <f t="shared" si="543"/>
        <v>46729</v>
      </c>
      <c r="AF141" s="141">
        <f t="shared" si="543"/>
        <v>46730</v>
      </c>
      <c r="AG141" s="141">
        <f t="shared" si="543"/>
        <v>46731</v>
      </c>
      <c r="AH141" s="142">
        <f t="shared" si="543"/>
        <v>46732</v>
      </c>
      <c r="AI141" s="143">
        <f t="shared" si="543"/>
        <v>46733</v>
      </c>
      <c r="AJ141" s="68">
        <f t="shared" ref="AJ141" si="544">COUNTIF(AC142:AI142,"★")</f>
        <v>0</v>
      </c>
      <c r="AK141" s="68"/>
      <c r="AL141" s="68" t="str">
        <f t="shared" ref="AL141" si="545">TEXT(AC141,"YYYY-MM")</f>
        <v>2027-12</v>
      </c>
      <c r="AM141" s="69" cm="1">
        <f t="array" ref="AM141">SUMPRODUCT((AC141:AI141&gt;=$N$8)*(AC141:AI141 &lt;= $N$9)*(TEXT(AC141:AI141,"yyyy-mm")=AL141)*(AC142:AI142 = "●"))</f>
        <v>0</v>
      </c>
      <c r="AN141" s="69" cm="1">
        <f t="array" ref="AN141">SUMPRODUCT((AH141:AI141&gt;=$N$8)*(AH141:AI141 &lt;= $N$9)*(TEXT(AH141:AI141,"yyyy-mm")=AL141)*(AH142:AI142 = "▲"))</f>
        <v>0</v>
      </c>
      <c r="AO141" s="69" cm="1">
        <f t="array" ref="AO141">SUMPRODUCT((AC141:AI141&gt;=$N$8)*(AC141:AI141 &lt;= $N$9)*(TEXT(AC141:AI141,"yyyy-mm")=AL141)*(AC142:AI142 = "★"))</f>
        <v>0</v>
      </c>
      <c r="AP141" s="68"/>
      <c r="AQ141" s="19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3"/>
    </row>
    <row r="142" spans="10:55" s="8" customFormat="1" ht="19.5" customHeight="1" thickBot="1" x14ac:dyDescent="0.5">
      <c r="J142" s="86"/>
      <c r="K142" s="135" t="str">
        <f t="shared" ref="K142" si="546">IF(U142&gt;=0.285,"OK","NG")</f>
        <v>NG</v>
      </c>
      <c r="L142" s="136"/>
      <c r="M142" s="144"/>
      <c r="N142" s="144"/>
      <c r="O142" s="144"/>
      <c r="P142" s="144"/>
      <c r="Q142" s="144"/>
      <c r="R142" s="145"/>
      <c r="S142" s="146"/>
      <c r="T142" s="135">
        <f t="shared" ref="T142" si="547">COUNTIF(M142:S142,"●")</f>
        <v>0</v>
      </c>
      <c r="U142" s="147">
        <f t="shared" ref="U142" si="548">IF(COUNTA(M142:S142)=0,-1,IF(OR(COUNTIF(M142:S142,"▲")&gt;6,AND(M141&lt;$N$9,$N$9&lt;S141)),0.285,IF(T141+T142=0,0,T142/(T142+T141))))</f>
        <v>-1</v>
      </c>
      <c r="V142" s="135" t="str">
        <f t="shared" ref="V142" si="549">TEXT(S141,"YYYY-MM")</f>
        <v>2027-07</v>
      </c>
      <c r="W142" s="140" cm="1">
        <f t="array" ref="W142">IF(V142=V141,0,SUMPRODUCT((M141:S141&gt;=$N$8)*(M141:S141 &lt;= $N$9)*(TEXT(M141:S141,"yyyy-mm")=V142)*(M142:S142 = "●")))</f>
        <v>0</v>
      </c>
      <c r="X142" s="140" cm="1">
        <f t="array" ref="X142">IF(V142=V141,0,SUMPRODUCT((M141:S141&gt;=$N$8)*(M141:S141 &lt;= $N$9)*(TEXT(M141:S141,"yyyy-mm")=V142)*(M142:S142 = "▲")))</f>
        <v>0</v>
      </c>
      <c r="Y142" s="140" cm="1">
        <f t="array" ref="Y142">IF(V142=V141,0,SUMPRODUCT((M141:S141&gt;=$N$8)*(M141:S141 &lt;= $N$9)*(TEXT(M141:S141,"yyyy-mm")=V142)*(M142:S142 = "★")))</f>
        <v>0</v>
      </c>
      <c r="Z142" s="135"/>
      <c r="AA142" s="135" t="str">
        <f t="shared" ref="AA142" si="550">IF(AK142&gt;=0.285,"OK","NG")</f>
        <v>NG</v>
      </c>
      <c r="AB142" s="136"/>
      <c r="AC142" s="144"/>
      <c r="AD142" s="144"/>
      <c r="AE142" s="144"/>
      <c r="AF142" s="144"/>
      <c r="AG142" s="144"/>
      <c r="AH142" s="145"/>
      <c r="AI142" s="146"/>
      <c r="AJ142" s="68">
        <f t="shared" ref="AJ142" si="551">COUNTIF(AC142:AI142,"●")</f>
        <v>0</v>
      </c>
      <c r="AK142" s="70">
        <f t="shared" ref="AK142" si="552">IF(COUNTA(AC142:AI142)=0,-1,IF(OR(COUNTIF(AC142:AI142,"▲")&gt;6,AND(AC141&lt;$N$9,$N$9&lt;AI141)),0.285,IF(AJ141+AJ142=0,0,AJ142/(AJ142+AJ141))))</f>
        <v>-1</v>
      </c>
      <c r="AL142" s="68" t="str">
        <f t="shared" ref="AL142" si="553">TEXT(AI141,"YYYY-MM")</f>
        <v>2027-12</v>
      </c>
      <c r="AM142" s="69" cm="1">
        <f t="array" ref="AM142">IF(AL142=AL141,0,SUMPRODUCT((AC141:AI141&gt;=$N$8)*(AC141:AI141 &lt;= $N$9)*(TEXT(AC141:AI141,"yyyy-mm")=AL142)*(AC142:AI142 = "●")))</f>
        <v>0</v>
      </c>
      <c r="AN142" s="69" cm="1">
        <f t="array" ref="AN142">IF(AL142=AL141,0,SUMPRODUCT((AC141:AI141&gt;=$N$8)*(AC141:AI141 &lt;= $N$9)*(TEXT(AC141:AI141,"yyyy-mm")=AL142)*(AC142:AI142 = "▲")))</f>
        <v>0</v>
      </c>
      <c r="AO142" s="69" cm="1">
        <f t="array" ref="AO142">IF(AL142=AL141,0,SUMPRODUCT((AC141:AI141&gt;=$N$8)*(AC141:AI141 &lt;= $N$9)*(TEXT(AC141:AI141,"yyyy-mm")=AL142)*(AC142:AI142 = "★")))</f>
        <v>0</v>
      </c>
      <c r="AP142" s="68"/>
      <c r="AQ142" s="19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3"/>
    </row>
    <row r="143" spans="10:55" s="8" customFormat="1" ht="19.5" customHeight="1" x14ac:dyDescent="0.45">
      <c r="J143" s="86"/>
      <c r="K143" s="135"/>
      <c r="L143" s="132">
        <v>92</v>
      </c>
      <c r="M143" s="141">
        <f>S141+1</f>
        <v>46587</v>
      </c>
      <c r="N143" s="141">
        <f t="shared" ref="N143:S143" si="554">M143+1</f>
        <v>46588</v>
      </c>
      <c r="O143" s="141">
        <f t="shared" si="554"/>
        <v>46589</v>
      </c>
      <c r="P143" s="141">
        <f t="shared" si="554"/>
        <v>46590</v>
      </c>
      <c r="Q143" s="141">
        <f t="shared" si="554"/>
        <v>46591</v>
      </c>
      <c r="R143" s="142">
        <f t="shared" si="554"/>
        <v>46592</v>
      </c>
      <c r="S143" s="143">
        <f t="shared" si="554"/>
        <v>46593</v>
      </c>
      <c r="T143" s="135">
        <f t="shared" ref="T143" si="555">COUNTIF(M144:S144,"★")</f>
        <v>0</v>
      </c>
      <c r="U143" s="135"/>
      <c r="V143" s="135" t="str">
        <f t="shared" ref="V143" si="556">TEXT(M143,"YYYY-MM")</f>
        <v>2027-07</v>
      </c>
      <c r="W143" s="140" cm="1">
        <f t="array" ref="W143">SUMPRODUCT((M143:S143&gt;=$N$8)*(M143:S143 &lt;= $N$9)*(TEXT(M143:S143,"yyyy-mm")=V143)*(M144:S144 = "●"))</f>
        <v>0</v>
      </c>
      <c r="X143" s="140" cm="1">
        <f t="array" ref="X143">SUMPRODUCT((R143:S143&gt;=$N$8)*(R143:S143 &lt;= $N$9)*(TEXT(R143:S143,"yyyy-mm")=V143)*(R144:S144 = "▲"))</f>
        <v>0</v>
      </c>
      <c r="Y143" s="140" cm="1">
        <f t="array" ref="Y143">SUMPRODUCT((M143:S143&gt;=$N$8)*(M143:S143 &lt;= $N$9)*(TEXT(M143:S143,"yyyy-mm")=V143)*(M144:S144 = "★"))</f>
        <v>0</v>
      </c>
      <c r="Z143" s="135"/>
      <c r="AA143" s="135"/>
      <c r="AB143" s="132">
        <v>113</v>
      </c>
      <c r="AC143" s="141">
        <f>AI141+1</f>
        <v>46734</v>
      </c>
      <c r="AD143" s="141">
        <f t="shared" ref="AD143:AI143" si="557">AC143+1</f>
        <v>46735</v>
      </c>
      <c r="AE143" s="141">
        <f t="shared" si="557"/>
        <v>46736</v>
      </c>
      <c r="AF143" s="141">
        <f t="shared" si="557"/>
        <v>46737</v>
      </c>
      <c r="AG143" s="141">
        <f t="shared" si="557"/>
        <v>46738</v>
      </c>
      <c r="AH143" s="142">
        <f t="shared" si="557"/>
        <v>46739</v>
      </c>
      <c r="AI143" s="143">
        <f t="shared" si="557"/>
        <v>46740</v>
      </c>
      <c r="AJ143" s="68">
        <f t="shared" ref="AJ143" si="558">COUNTIF(AC144:AI144,"★")</f>
        <v>0</v>
      </c>
      <c r="AK143" s="68"/>
      <c r="AL143" s="68" t="str">
        <f t="shared" ref="AL143" si="559">TEXT(AC143,"YYYY-MM")</f>
        <v>2027-12</v>
      </c>
      <c r="AM143" s="69" cm="1">
        <f t="array" ref="AM143">SUMPRODUCT((AC143:AI143&gt;=$N$8)*(AC143:AI143 &lt;= $N$9)*(TEXT(AC143:AI143,"yyyy-mm")=AL143)*(AC144:AI144 = "●"))</f>
        <v>0</v>
      </c>
      <c r="AN143" s="69" cm="1">
        <f t="array" ref="AN143">SUMPRODUCT((AH143:AI143&gt;=$N$8)*(AH143:AI143 &lt;= $N$9)*(TEXT(AH143:AI143,"yyyy-mm")=AL143)*(AH144:AI144 = "▲"))</f>
        <v>0</v>
      </c>
      <c r="AO143" s="69" cm="1">
        <f t="array" ref="AO143">SUMPRODUCT((AC143:AI143&gt;=$N$8)*(AC143:AI143 &lt;= $N$9)*(TEXT(AC143:AI143,"yyyy-mm")=AL143)*(AC144:AI144 = "★"))</f>
        <v>0</v>
      </c>
      <c r="AP143" s="68"/>
      <c r="AQ143" s="19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3"/>
    </row>
    <row r="144" spans="10:55" s="8" customFormat="1" ht="19.5" customHeight="1" thickBot="1" x14ac:dyDescent="0.5">
      <c r="J144" s="86"/>
      <c r="K144" s="135" t="str">
        <f t="shared" ref="K144" si="560">IF(U144&gt;=0.285,"OK","NG")</f>
        <v>NG</v>
      </c>
      <c r="L144" s="136"/>
      <c r="M144" s="144"/>
      <c r="N144" s="144"/>
      <c r="O144" s="144"/>
      <c r="P144" s="144"/>
      <c r="Q144" s="144"/>
      <c r="R144" s="145"/>
      <c r="S144" s="146"/>
      <c r="T144" s="135">
        <f t="shared" ref="T144" si="561">COUNTIF(M144:S144,"●")</f>
        <v>0</v>
      </c>
      <c r="U144" s="147">
        <f t="shared" ref="U144" si="562">IF(COUNTA(M144:S144)=0,-1,IF(OR(COUNTIF(M144:S144,"▲")&gt;6,AND(M143&lt;$N$9,$N$9&lt;S143)),0.285,IF(T143+T144=0,0,T144/(T144+T143))))</f>
        <v>-1</v>
      </c>
      <c r="V144" s="135" t="str">
        <f t="shared" ref="V144" si="563">TEXT(S143,"YYYY-MM")</f>
        <v>2027-07</v>
      </c>
      <c r="W144" s="140" cm="1">
        <f t="array" ref="W144">IF(V144=V143,0,SUMPRODUCT((M143:S143&gt;=$N$8)*(M143:S143 &lt;= $N$9)*(TEXT(M143:S143,"yyyy-mm")=V144)*(M144:S144 = "●")))</f>
        <v>0</v>
      </c>
      <c r="X144" s="140" cm="1">
        <f t="array" ref="X144">IF(V144=V143,0,SUMPRODUCT((M143:S143&gt;=$N$8)*(M143:S143 &lt;= $N$9)*(TEXT(M143:S143,"yyyy-mm")=V144)*(M144:S144 = "▲")))</f>
        <v>0</v>
      </c>
      <c r="Y144" s="140" cm="1">
        <f t="array" ref="Y144">IF(V144=V143,0,SUMPRODUCT((M143:S143&gt;=$N$8)*(M143:S143 &lt;= $N$9)*(TEXT(M143:S143,"yyyy-mm")=V144)*(M144:S144 = "★")))</f>
        <v>0</v>
      </c>
      <c r="Z144" s="135"/>
      <c r="AA144" s="135" t="str">
        <f t="shared" ref="AA144" si="564">IF(AK144&gt;=0.285,"OK","NG")</f>
        <v>NG</v>
      </c>
      <c r="AB144" s="136"/>
      <c r="AC144" s="144"/>
      <c r="AD144" s="144"/>
      <c r="AE144" s="144"/>
      <c r="AF144" s="144"/>
      <c r="AG144" s="144"/>
      <c r="AH144" s="145"/>
      <c r="AI144" s="146"/>
      <c r="AJ144" s="68">
        <f t="shared" ref="AJ144" si="565">COUNTIF(AC144:AI144,"●")</f>
        <v>0</v>
      </c>
      <c r="AK144" s="70">
        <f t="shared" ref="AK144" si="566">IF(COUNTA(AC144:AI144)=0,-1,IF(OR(COUNTIF(AC144:AI144,"▲")&gt;6,AND(AC143&lt;$N$9,$N$9&lt;AI143)),0.285,IF(AJ143+AJ144=0,0,AJ144/(AJ144+AJ143))))</f>
        <v>-1</v>
      </c>
      <c r="AL144" s="68" t="str">
        <f t="shared" ref="AL144" si="567">TEXT(AI143,"YYYY-MM")</f>
        <v>2027-12</v>
      </c>
      <c r="AM144" s="69" cm="1">
        <f t="array" ref="AM144">IF(AL144=AL143,0,SUMPRODUCT((AC143:AI143&gt;=$N$8)*(AC143:AI143 &lt;= $N$9)*(TEXT(AC143:AI143,"yyyy-mm")=AL144)*(AC144:AI144 = "●")))</f>
        <v>0</v>
      </c>
      <c r="AN144" s="69" cm="1">
        <f t="array" ref="AN144">IF(AL144=AL143,0,SUMPRODUCT((AC143:AI143&gt;=$N$8)*(AC143:AI143 &lt;= $N$9)*(TEXT(AC143:AI143,"yyyy-mm")=AL144)*(AC144:AI144 = "▲")))</f>
        <v>0</v>
      </c>
      <c r="AO144" s="69" cm="1">
        <f t="array" ref="AO144">IF(AL144=AL143,0,SUMPRODUCT((AC143:AI143&gt;=$N$8)*(AC143:AI143 &lt;= $N$9)*(TEXT(AC143:AI143,"yyyy-mm")=AL144)*(AC144:AI144 = "★")))</f>
        <v>0</v>
      </c>
      <c r="AP144" s="68"/>
      <c r="AQ144" s="19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3"/>
    </row>
    <row r="145" spans="10:55" s="8" customFormat="1" ht="19.5" customHeight="1" x14ac:dyDescent="0.45">
      <c r="J145" s="86"/>
      <c r="K145" s="135"/>
      <c r="L145" s="132">
        <v>93</v>
      </c>
      <c r="M145" s="141">
        <f>S143+1</f>
        <v>46594</v>
      </c>
      <c r="N145" s="141">
        <f t="shared" ref="N145:S145" si="568">M145+1</f>
        <v>46595</v>
      </c>
      <c r="O145" s="141">
        <f t="shared" si="568"/>
        <v>46596</v>
      </c>
      <c r="P145" s="141">
        <f t="shared" si="568"/>
        <v>46597</v>
      </c>
      <c r="Q145" s="141">
        <f t="shared" si="568"/>
        <v>46598</v>
      </c>
      <c r="R145" s="142">
        <f t="shared" si="568"/>
        <v>46599</v>
      </c>
      <c r="S145" s="143">
        <f t="shared" si="568"/>
        <v>46600</v>
      </c>
      <c r="T145" s="135">
        <f t="shared" ref="T145" si="569">COUNTIF(M146:S146,"★")</f>
        <v>0</v>
      </c>
      <c r="U145" s="135"/>
      <c r="V145" s="135" t="str">
        <f t="shared" ref="V145" si="570">TEXT(M145,"YYYY-MM")</f>
        <v>2027-07</v>
      </c>
      <c r="W145" s="140" cm="1">
        <f t="array" ref="W145">SUMPRODUCT((M145:S145&gt;=$N$8)*(M145:S145 &lt;= $N$9)*(TEXT(M145:S145,"yyyy-mm")=V145)*(M146:S146 = "●"))</f>
        <v>0</v>
      </c>
      <c r="X145" s="140" cm="1">
        <f t="array" ref="X145">SUMPRODUCT((R145:S145&gt;=$N$8)*(R145:S145 &lt;= $N$9)*(TEXT(R145:S145,"yyyy-mm")=V145)*(R146:S146 = "▲"))</f>
        <v>0</v>
      </c>
      <c r="Y145" s="140" cm="1">
        <f t="array" ref="Y145">SUMPRODUCT((M145:S145&gt;=$N$8)*(M145:S145 &lt;= $N$9)*(TEXT(M145:S145,"yyyy-mm")=V145)*(M146:S146 = "★"))</f>
        <v>0</v>
      </c>
      <c r="Z145" s="135"/>
      <c r="AA145" s="135"/>
      <c r="AB145" s="132">
        <v>114</v>
      </c>
      <c r="AC145" s="141">
        <f>AI143+1</f>
        <v>46741</v>
      </c>
      <c r="AD145" s="141">
        <f t="shared" ref="AD145:AI145" si="571">AC145+1</f>
        <v>46742</v>
      </c>
      <c r="AE145" s="141">
        <f t="shared" si="571"/>
        <v>46743</v>
      </c>
      <c r="AF145" s="141">
        <f t="shared" si="571"/>
        <v>46744</v>
      </c>
      <c r="AG145" s="141">
        <f t="shared" si="571"/>
        <v>46745</v>
      </c>
      <c r="AH145" s="142">
        <f t="shared" si="571"/>
        <v>46746</v>
      </c>
      <c r="AI145" s="143">
        <f t="shared" si="571"/>
        <v>46747</v>
      </c>
      <c r="AJ145" s="68">
        <f t="shared" ref="AJ145" si="572">COUNTIF(AC146:AI146,"★")</f>
        <v>0</v>
      </c>
      <c r="AK145" s="68"/>
      <c r="AL145" s="68" t="str">
        <f t="shared" ref="AL145" si="573">TEXT(AC145,"YYYY-MM")</f>
        <v>2027-12</v>
      </c>
      <c r="AM145" s="69" cm="1">
        <f t="array" ref="AM145">SUMPRODUCT((AC145:AI145&gt;=$N$8)*(AC145:AI145 &lt;= $N$9)*(TEXT(AC145:AI145,"yyyy-mm")=AL145)*(AC146:AI146 = "●"))</f>
        <v>0</v>
      </c>
      <c r="AN145" s="69" cm="1">
        <f t="array" ref="AN145">SUMPRODUCT((AH145:AI145&gt;=$N$8)*(AH145:AI145 &lt;= $N$9)*(TEXT(AH145:AI145,"yyyy-mm")=AL145)*(AH146:AI146 = "▲"))</f>
        <v>0</v>
      </c>
      <c r="AO145" s="69" cm="1">
        <f t="array" ref="AO145">SUMPRODUCT((AC145:AI145&gt;=$N$8)*(AC145:AI145 &lt;= $N$9)*(TEXT(AC145:AI145,"yyyy-mm")=AL145)*(AC146:AI146 = "★"))</f>
        <v>0</v>
      </c>
      <c r="AP145" s="65"/>
      <c r="AQ145" s="7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3"/>
    </row>
    <row r="146" spans="10:55" s="8" customFormat="1" ht="19.5" customHeight="1" thickBot="1" x14ac:dyDescent="0.5">
      <c r="J146" s="86"/>
      <c r="K146" s="135" t="str">
        <f t="shared" ref="K146" si="574">IF(U146&gt;=0.285,"OK","NG")</f>
        <v>NG</v>
      </c>
      <c r="L146" s="136"/>
      <c r="M146" s="144"/>
      <c r="N146" s="144"/>
      <c r="O146" s="144"/>
      <c r="P146" s="144"/>
      <c r="Q146" s="144"/>
      <c r="R146" s="145"/>
      <c r="S146" s="146"/>
      <c r="T146" s="135">
        <f t="shared" ref="T146" si="575">COUNTIF(M146:S146,"●")</f>
        <v>0</v>
      </c>
      <c r="U146" s="147">
        <f t="shared" ref="U146" si="576">IF(COUNTA(M146:S146)=0,-1,IF(OR(COUNTIF(M146:S146,"▲")&gt;6,AND(M145&lt;$N$9,$N$9&lt;S145)),0.285,IF(T145+T146=0,0,T146/(T146+T145))))</f>
        <v>-1</v>
      </c>
      <c r="V146" s="135" t="str">
        <f t="shared" ref="V146" si="577">TEXT(S145,"YYYY-MM")</f>
        <v>2027-08</v>
      </c>
      <c r="W146" s="140" cm="1">
        <f t="array" ref="W146">IF(V146=V145,0,SUMPRODUCT((M145:S145&gt;=$N$8)*(M145:S145 &lt;= $N$9)*(TEXT(M145:S145,"yyyy-mm")=V146)*(M146:S146 = "●")))</f>
        <v>0</v>
      </c>
      <c r="X146" s="140" cm="1">
        <f t="array" ref="X146">IF(V146=V145,0,SUMPRODUCT((M145:S145&gt;=$N$8)*(M145:S145 &lt;= $N$9)*(TEXT(M145:S145,"yyyy-mm")=V146)*(M146:S146 = "▲")))</f>
        <v>0</v>
      </c>
      <c r="Y146" s="140" cm="1">
        <f t="array" ref="Y146">IF(V146=V145,0,SUMPRODUCT((M145:S145&gt;=$N$8)*(M145:S145 &lt;= $N$9)*(TEXT(M145:S145,"yyyy-mm")=V146)*(M146:S146 = "★")))</f>
        <v>0</v>
      </c>
      <c r="Z146" s="135"/>
      <c r="AA146" s="135" t="str">
        <f t="shared" ref="AA146" si="578">IF(AK146&gt;=0.285,"OK","NG")</f>
        <v>NG</v>
      </c>
      <c r="AB146" s="136"/>
      <c r="AC146" s="144"/>
      <c r="AD146" s="144"/>
      <c r="AE146" s="144"/>
      <c r="AF146" s="144"/>
      <c r="AG146" s="144"/>
      <c r="AH146" s="145"/>
      <c r="AI146" s="146"/>
      <c r="AJ146" s="68">
        <f t="shared" ref="AJ146" si="579">COUNTIF(AC146:AI146,"●")</f>
        <v>0</v>
      </c>
      <c r="AK146" s="70">
        <f t="shared" ref="AK146" si="580">IF(COUNTA(AC146:AI146)=0,-1,IF(OR(COUNTIF(AC146:AI146,"▲")&gt;6,AND(AC145&lt;$N$9,$N$9&lt;AI145)),0.285,IF(AJ145+AJ146=0,0,AJ146/(AJ146+AJ145))))</f>
        <v>-1</v>
      </c>
      <c r="AL146" s="68" t="str">
        <f t="shared" ref="AL146" si="581">TEXT(AI145,"YYYY-MM")</f>
        <v>2027-12</v>
      </c>
      <c r="AM146" s="69" cm="1">
        <f t="array" ref="AM146">IF(AL146=AL145,0,SUMPRODUCT((AC145:AI145&gt;=$N$8)*(AC145:AI145 &lt;= $N$9)*(TEXT(AC145:AI145,"yyyy-mm")=AL146)*(AC146:AI146 = "●")))</f>
        <v>0</v>
      </c>
      <c r="AN146" s="69" cm="1">
        <f t="array" ref="AN146">IF(AL146=AL145,0,SUMPRODUCT((AC145:AI145&gt;=$N$8)*(AC145:AI145 &lt;= $N$9)*(TEXT(AC145:AI145,"yyyy-mm")=AL146)*(AC146:AI146 = "▲")))</f>
        <v>0</v>
      </c>
      <c r="AO146" s="69" cm="1">
        <f t="array" ref="AO146">IF(AL146=AL145,0,SUMPRODUCT((AC145:AI145&gt;=$N$8)*(AC145:AI145 &lt;= $N$9)*(TEXT(AC145:AI145,"yyyy-mm")=AL146)*(AC146:AI146 = "★")))</f>
        <v>0</v>
      </c>
      <c r="AP146" s="65"/>
      <c r="AQ146" s="7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3"/>
    </row>
    <row r="147" spans="10:55" s="8" customFormat="1" ht="19.5" customHeight="1" x14ac:dyDescent="0.45">
      <c r="J147" s="86"/>
      <c r="K147" s="135"/>
      <c r="L147" s="132">
        <v>94</v>
      </c>
      <c r="M147" s="141">
        <f>S145+1</f>
        <v>46601</v>
      </c>
      <c r="N147" s="141">
        <f t="shared" ref="N147:S147" si="582">M147+1</f>
        <v>46602</v>
      </c>
      <c r="O147" s="141">
        <f t="shared" si="582"/>
        <v>46603</v>
      </c>
      <c r="P147" s="141">
        <f t="shared" si="582"/>
        <v>46604</v>
      </c>
      <c r="Q147" s="141">
        <f t="shared" si="582"/>
        <v>46605</v>
      </c>
      <c r="R147" s="142">
        <f t="shared" si="582"/>
        <v>46606</v>
      </c>
      <c r="S147" s="143">
        <f t="shared" si="582"/>
        <v>46607</v>
      </c>
      <c r="T147" s="135">
        <f t="shared" ref="T147" si="583">COUNTIF(M148:S148,"★")</f>
        <v>0</v>
      </c>
      <c r="U147" s="135"/>
      <c r="V147" s="135" t="str">
        <f t="shared" ref="V147" si="584">TEXT(M147,"YYYY-MM")</f>
        <v>2027-08</v>
      </c>
      <c r="W147" s="140" cm="1">
        <f t="array" ref="W147">SUMPRODUCT((M147:S147&gt;=$N$8)*(M147:S147 &lt;= $N$9)*(TEXT(M147:S147,"yyyy-mm")=V147)*(M148:S148 = "●"))</f>
        <v>0</v>
      </c>
      <c r="X147" s="140" cm="1">
        <f t="array" ref="X147">SUMPRODUCT((R147:S147&gt;=$N$8)*(R147:S147 &lt;= $N$9)*(TEXT(R147:S147,"yyyy-mm")=V147)*(R148:S148 = "▲"))</f>
        <v>0</v>
      </c>
      <c r="Y147" s="140" cm="1">
        <f t="array" ref="Y147">SUMPRODUCT((M147:S147&gt;=$N$8)*(M147:S147 &lt;= $N$9)*(TEXT(M147:S147,"yyyy-mm")=V147)*(M148:S148 = "★"))</f>
        <v>0</v>
      </c>
      <c r="Z147" s="135"/>
      <c r="AA147" s="135"/>
      <c r="AB147" s="132">
        <v>115</v>
      </c>
      <c r="AC147" s="141">
        <f>AI145+1</f>
        <v>46748</v>
      </c>
      <c r="AD147" s="141">
        <f t="shared" ref="AD147:AI147" si="585">AC147+1</f>
        <v>46749</v>
      </c>
      <c r="AE147" s="141">
        <f t="shared" si="585"/>
        <v>46750</v>
      </c>
      <c r="AF147" s="141">
        <f t="shared" si="585"/>
        <v>46751</v>
      </c>
      <c r="AG147" s="141">
        <f t="shared" si="585"/>
        <v>46752</v>
      </c>
      <c r="AH147" s="142">
        <f t="shared" si="585"/>
        <v>46753</v>
      </c>
      <c r="AI147" s="143">
        <f t="shared" si="585"/>
        <v>46754</v>
      </c>
      <c r="AJ147" s="68">
        <f t="shared" ref="AJ147" si="586">COUNTIF(AC148:AI148,"★")</f>
        <v>0</v>
      </c>
      <c r="AK147" s="68"/>
      <c r="AL147" s="68" t="str">
        <f t="shared" ref="AL147" si="587">TEXT(AC147,"YYYY-MM")</f>
        <v>2027-12</v>
      </c>
      <c r="AM147" s="69" cm="1">
        <f t="array" ref="AM147">SUMPRODUCT((AC147:AI147&gt;=$N$8)*(AC147:AI147 &lt;= $N$9)*(TEXT(AC147:AI147,"yyyy-mm")=AL147)*(AC148:AI148 = "●"))</f>
        <v>0</v>
      </c>
      <c r="AN147" s="69" cm="1">
        <f t="array" ref="AN147">SUMPRODUCT((AH147:AI147&gt;=$N$8)*(AH147:AI147 &lt;= $N$9)*(TEXT(AH147:AI147,"yyyy-mm")=AL147)*(AH148:AI148 = "▲"))</f>
        <v>0</v>
      </c>
      <c r="AO147" s="69" cm="1">
        <f t="array" ref="AO147">SUMPRODUCT((AC147:AI147&gt;=$N$8)*(AC147:AI147 &lt;= $N$9)*(TEXT(AC147:AI147,"yyyy-mm")=AL147)*(AC148:AI148 = "★"))</f>
        <v>0</v>
      </c>
      <c r="AP147" s="65"/>
      <c r="AQ147" s="7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3"/>
    </row>
    <row r="148" spans="10:55" s="8" customFormat="1" ht="19.5" customHeight="1" thickBot="1" x14ac:dyDescent="0.5">
      <c r="J148" s="86"/>
      <c r="K148" s="135" t="str">
        <f t="shared" ref="K148" si="588">IF(U148&gt;=0.285,"OK","NG")</f>
        <v>NG</v>
      </c>
      <c r="L148" s="136"/>
      <c r="M148" s="144"/>
      <c r="N148" s="144"/>
      <c r="O148" s="144"/>
      <c r="P148" s="144"/>
      <c r="Q148" s="144"/>
      <c r="R148" s="145"/>
      <c r="S148" s="146"/>
      <c r="T148" s="135">
        <f t="shared" ref="T148" si="589">COUNTIF(M148:S148,"●")</f>
        <v>0</v>
      </c>
      <c r="U148" s="147">
        <f t="shared" ref="U148" si="590">IF(COUNTA(M148:S148)=0,-1,IF(OR(COUNTIF(M148:S148,"▲")&gt;6,AND(M147&lt;$N$9,$N$9&lt;S147)),0.285,IF(T147+T148=0,0,T148/(T148+T147))))</f>
        <v>-1</v>
      </c>
      <c r="V148" s="135" t="str">
        <f t="shared" ref="V148" si="591">TEXT(S147,"YYYY-MM")</f>
        <v>2027-08</v>
      </c>
      <c r="W148" s="140" cm="1">
        <f t="array" ref="W148">IF(V148=V147,0,SUMPRODUCT((M147:S147&gt;=$N$8)*(M147:S147 &lt;= $N$9)*(TEXT(M147:S147,"yyyy-mm")=V148)*(M148:S148 = "●")))</f>
        <v>0</v>
      </c>
      <c r="X148" s="140" cm="1">
        <f t="array" ref="X148">IF(V148=V147,0,SUMPRODUCT((M147:S147&gt;=$N$8)*(M147:S147 &lt;= $N$9)*(TEXT(M147:S147,"yyyy-mm")=V148)*(M148:S148 = "▲")))</f>
        <v>0</v>
      </c>
      <c r="Y148" s="140" cm="1">
        <f t="array" ref="Y148">IF(V148=V147,0,SUMPRODUCT((M147:S147&gt;=$N$8)*(M147:S147 &lt;= $N$9)*(TEXT(M147:S147,"yyyy-mm")=V148)*(M148:S148 = "★")))</f>
        <v>0</v>
      </c>
      <c r="Z148" s="135"/>
      <c r="AA148" s="135" t="str">
        <f t="shared" ref="AA148" si="592">IF(AK148&gt;=0.285,"OK","NG")</f>
        <v>NG</v>
      </c>
      <c r="AB148" s="136"/>
      <c r="AC148" s="144"/>
      <c r="AD148" s="144"/>
      <c r="AE148" s="144"/>
      <c r="AF148" s="144"/>
      <c r="AG148" s="144"/>
      <c r="AH148" s="145"/>
      <c r="AI148" s="146"/>
      <c r="AJ148" s="68">
        <f t="shared" ref="AJ148" si="593">COUNTIF(AC148:AI148,"●")</f>
        <v>0</v>
      </c>
      <c r="AK148" s="70">
        <f t="shared" ref="AK148" si="594">IF(COUNTA(AC148:AI148)=0,-1,IF(OR(COUNTIF(AC148:AI148,"▲")&gt;6,AND(AC147&lt;$N$9,$N$9&lt;AI147)),0.285,IF(AJ147+AJ148=0,0,AJ148/(AJ148+AJ147))))</f>
        <v>-1</v>
      </c>
      <c r="AL148" s="68" t="str">
        <f t="shared" ref="AL148" si="595">TEXT(AI147,"YYYY-MM")</f>
        <v>2028-01</v>
      </c>
      <c r="AM148" s="69" cm="1">
        <f t="array" ref="AM148">IF(AL148=AL147,0,SUMPRODUCT((AC147:AI147&gt;=$N$8)*(AC147:AI147 &lt;= $N$9)*(TEXT(AC147:AI147,"yyyy-mm")=AL148)*(AC148:AI148 = "●")))</f>
        <v>0</v>
      </c>
      <c r="AN148" s="69" cm="1">
        <f t="array" ref="AN148">IF(AL148=AL147,0,SUMPRODUCT((AC147:AI147&gt;=$N$8)*(AC147:AI147 &lt;= $N$9)*(TEXT(AC147:AI147,"yyyy-mm")=AL148)*(AC148:AI148 = "▲")))</f>
        <v>0</v>
      </c>
      <c r="AO148" s="69" cm="1">
        <f t="array" ref="AO148">IF(AL148=AL147,0,SUMPRODUCT((AC147:AI147&gt;=$N$8)*(AC147:AI147 &lt;= $N$9)*(TEXT(AC147:AI147,"yyyy-mm")=AL148)*(AC148:AI148 = "★")))</f>
        <v>0</v>
      </c>
      <c r="AP148" s="65"/>
      <c r="AQ148" s="7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3"/>
    </row>
    <row r="149" spans="10:55" s="8" customFormat="1" ht="19.5" customHeight="1" x14ac:dyDescent="0.45">
      <c r="J149" s="86"/>
      <c r="K149" s="135"/>
      <c r="L149" s="132">
        <v>95</v>
      </c>
      <c r="M149" s="141">
        <f>S147+1</f>
        <v>46608</v>
      </c>
      <c r="N149" s="141">
        <f t="shared" ref="N149:S149" si="596">M149+1</f>
        <v>46609</v>
      </c>
      <c r="O149" s="141">
        <f t="shared" si="596"/>
        <v>46610</v>
      </c>
      <c r="P149" s="141">
        <f t="shared" si="596"/>
        <v>46611</v>
      </c>
      <c r="Q149" s="141">
        <f t="shared" si="596"/>
        <v>46612</v>
      </c>
      <c r="R149" s="142">
        <f t="shared" si="596"/>
        <v>46613</v>
      </c>
      <c r="S149" s="143">
        <f t="shared" si="596"/>
        <v>46614</v>
      </c>
      <c r="T149" s="135">
        <f t="shared" ref="T149" si="597">COUNTIF(M150:S150,"★")</f>
        <v>0</v>
      </c>
      <c r="U149" s="135"/>
      <c r="V149" s="135" t="str">
        <f t="shared" ref="V149" si="598">TEXT(M149,"YYYY-MM")</f>
        <v>2027-08</v>
      </c>
      <c r="W149" s="140" cm="1">
        <f t="array" ref="W149">SUMPRODUCT((M149:S149&gt;=$N$8)*(M149:S149 &lt;= $N$9)*(TEXT(M149:S149,"yyyy-mm")=V149)*(M150:S150 = "●"))</f>
        <v>0</v>
      </c>
      <c r="X149" s="140" cm="1">
        <f t="array" ref="X149">SUMPRODUCT((R149:S149&gt;=$N$8)*(R149:S149 &lt;= $N$9)*(TEXT(R149:S149,"yyyy-mm")=V149)*(R150:S150 = "▲"))</f>
        <v>0</v>
      </c>
      <c r="Y149" s="140" cm="1">
        <f t="array" ref="Y149">SUMPRODUCT((M149:S149&gt;=$N$8)*(M149:S149 &lt;= $N$9)*(TEXT(M149:S149,"yyyy-mm")=V149)*(M150:S150 = "★"))</f>
        <v>0</v>
      </c>
      <c r="Z149" s="135"/>
      <c r="AA149" s="135"/>
      <c r="AB149" s="132">
        <v>116</v>
      </c>
      <c r="AC149" s="141">
        <f>AI147+1</f>
        <v>46755</v>
      </c>
      <c r="AD149" s="141">
        <f t="shared" ref="AD149:AI149" si="599">AC149+1</f>
        <v>46756</v>
      </c>
      <c r="AE149" s="141">
        <f t="shared" si="599"/>
        <v>46757</v>
      </c>
      <c r="AF149" s="141">
        <f t="shared" si="599"/>
        <v>46758</v>
      </c>
      <c r="AG149" s="141">
        <f t="shared" si="599"/>
        <v>46759</v>
      </c>
      <c r="AH149" s="142">
        <f t="shared" si="599"/>
        <v>46760</v>
      </c>
      <c r="AI149" s="143">
        <f t="shared" si="599"/>
        <v>46761</v>
      </c>
      <c r="AJ149" s="68">
        <f t="shared" ref="AJ149" si="600">COUNTIF(AC150:AI150,"★")</f>
        <v>0</v>
      </c>
      <c r="AK149" s="68"/>
      <c r="AL149" s="68" t="str">
        <f t="shared" ref="AL149" si="601">TEXT(AC149,"YYYY-MM")</f>
        <v>2028-01</v>
      </c>
      <c r="AM149" s="69" cm="1">
        <f t="array" ref="AM149">SUMPRODUCT((AC149:AI149&gt;=$N$8)*(AC149:AI149 &lt;= $N$9)*(TEXT(AC149:AI149,"yyyy-mm")=AL149)*(AC150:AI150 = "●"))</f>
        <v>0</v>
      </c>
      <c r="AN149" s="69" cm="1">
        <f t="array" ref="AN149">SUMPRODUCT((AH149:AI149&gt;=$N$8)*(AH149:AI149 &lt;= $N$9)*(TEXT(AH149:AI149,"yyyy-mm")=AL149)*(AH150:AI150 = "▲"))</f>
        <v>0</v>
      </c>
      <c r="AO149" s="69" cm="1">
        <f t="array" ref="AO149">SUMPRODUCT((AC149:AI149&gt;=$N$8)*(AC149:AI149 &lt;= $N$9)*(TEXT(AC149:AI149,"yyyy-mm")=AL149)*(AC150:AI150 = "★"))</f>
        <v>0</v>
      </c>
      <c r="AP149" s="65"/>
      <c r="AQ149" s="7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3"/>
    </row>
    <row r="150" spans="10:55" s="8" customFormat="1" ht="19.5" customHeight="1" thickBot="1" x14ac:dyDescent="0.5">
      <c r="J150" s="86"/>
      <c r="K150" s="135" t="str">
        <f t="shared" ref="K150" si="602">IF(U150&gt;=0.285,"OK","NG")</f>
        <v>NG</v>
      </c>
      <c r="L150" s="136"/>
      <c r="M150" s="144"/>
      <c r="N150" s="144"/>
      <c r="O150" s="144"/>
      <c r="P150" s="144"/>
      <c r="Q150" s="144"/>
      <c r="R150" s="145"/>
      <c r="S150" s="146"/>
      <c r="T150" s="135">
        <f t="shared" ref="T150" si="603">COUNTIF(M150:S150,"●")</f>
        <v>0</v>
      </c>
      <c r="U150" s="147">
        <f t="shared" ref="U150" si="604">IF(COUNTA(M150:S150)=0,-1,IF(OR(COUNTIF(M150:S150,"▲")&gt;6,AND(M149&lt;$N$9,$N$9&lt;S149)),0.285,IF(T149+T150=0,0,T150/(T150+T149))))</f>
        <v>-1</v>
      </c>
      <c r="V150" s="135" t="str">
        <f t="shared" ref="V150" si="605">TEXT(S149,"YYYY-MM")</f>
        <v>2027-08</v>
      </c>
      <c r="W150" s="140" cm="1">
        <f t="array" ref="W150">IF(V150=V149,0,SUMPRODUCT((M149:S149&gt;=$N$8)*(M149:S149 &lt;= $N$9)*(TEXT(M149:S149,"yyyy-mm")=V150)*(M150:S150 = "●")))</f>
        <v>0</v>
      </c>
      <c r="X150" s="140" cm="1">
        <f t="array" ref="X150">IF(V150=V149,0,SUMPRODUCT((M149:S149&gt;=$N$8)*(M149:S149 &lt;= $N$9)*(TEXT(M149:S149,"yyyy-mm")=V150)*(M150:S150 = "▲")))</f>
        <v>0</v>
      </c>
      <c r="Y150" s="140" cm="1">
        <f t="array" ref="Y150">IF(V150=V149,0,SUMPRODUCT((M149:S149&gt;=$N$8)*(M149:S149 &lt;= $N$9)*(TEXT(M149:S149,"yyyy-mm")=V150)*(M150:S150 = "★")))</f>
        <v>0</v>
      </c>
      <c r="Z150" s="135"/>
      <c r="AA150" s="135" t="str">
        <f t="shared" ref="AA150" si="606">IF(AK150&gt;=0.285,"OK","NG")</f>
        <v>NG</v>
      </c>
      <c r="AB150" s="136"/>
      <c r="AC150" s="144"/>
      <c r="AD150" s="144"/>
      <c r="AE150" s="144"/>
      <c r="AF150" s="144"/>
      <c r="AG150" s="144"/>
      <c r="AH150" s="145"/>
      <c r="AI150" s="146"/>
      <c r="AJ150" s="68">
        <f t="shared" ref="AJ150" si="607">COUNTIF(AC150:AI150,"●")</f>
        <v>0</v>
      </c>
      <c r="AK150" s="70">
        <f t="shared" ref="AK150" si="608">IF(COUNTA(AC150:AI150)=0,-1,IF(OR(COUNTIF(AC150:AI150,"▲")&gt;6,AND(AC149&lt;$N$9,$N$9&lt;AI149)),0.285,IF(AJ149+AJ150=0,0,AJ150/(AJ150+AJ149))))</f>
        <v>-1</v>
      </c>
      <c r="AL150" s="68" t="str">
        <f t="shared" ref="AL150" si="609">TEXT(AI149,"YYYY-MM")</f>
        <v>2028-01</v>
      </c>
      <c r="AM150" s="69" cm="1">
        <f t="array" ref="AM150">IF(AL150=AL149,0,SUMPRODUCT((AC149:AI149&gt;=$N$8)*(AC149:AI149 &lt;= $N$9)*(TEXT(AC149:AI149,"yyyy-mm")=AL150)*(AC150:AI150 = "●")))</f>
        <v>0</v>
      </c>
      <c r="AN150" s="69" cm="1">
        <f t="array" ref="AN150">IF(AL150=AL149,0,SUMPRODUCT((AC149:AI149&gt;=$N$8)*(AC149:AI149 &lt;= $N$9)*(TEXT(AC149:AI149,"yyyy-mm")=AL150)*(AC150:AI150 = "▲")))</f>
        <v>0</v>
      </c>
      <c r="AO150" s="69" cm="1">
        <f t="array" ref="AO150">IF(AL150=AL149,0,SUMPRODUCT((AC149:AI149&gt;=$N$8)*(AC149:AI149 &lt;= $N$9)*(TEXT(AC149:AI149,"yyyy-mm")=AL150)*(AC150:AI150 = "★")))</f>
        <v>0</v>
      </c>
      <c r="AP150" s="65"/>
      <c r="AQ150" s="7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3"/>
    </row>
    <row r="151" spans="10:55" s="8" customFormat="1" ht="19.5" customHeight="1" x14ac:dyDescent="0.45">
      <c r="J151" s="86"/>
      <c r="K151" s="87"/>
      <c r="L151" s="28"/>
      <c r="M151" s="28"/>
      <c r="N151" s="28"/>
      <c r="O151" s="28"/>
      <c r="P151" s="28"/>
      <c r="Q151" s="28"/>
      <c r="R151" s="28"/>
      <c r="S151" s="28"/>
      <c r="T151" s="86"/>
      <c r="U151" s="148">
        <f>IFERROR(AVERAGEIF(U109:U150,"&gt;-1"),0)</f>
        <v>0</v>
      </c>
      <c r="V151" s="86"/>
      <c r="W151" s="81"/>
      <c r="X151" s="81"/>
      <c r="Y151" s="81"/>
      <c r="Z151" s="86"/>
      <c r="AA151" s="88"/>
      <c r="AB151" s="28"/>
      <c r="AC151" s="28"/>
      <c r="AD151" s="28"/>
      <c r="AE151" s="28"/>
      <c r="AF151" s="28"/>
      <c r="AG151" s="28"/>
      <c r="AH151" s="28"/>
      <c r="AI151" s="28"/>
      <c r="AJ151" s="65"/>
      <c r="AK151" s="71">
        <f>IFERROR(AVERAGEIF(AK109:AK150,"&gt;-1"),0)</f>
        <v>0</v>
      </c>
      <c r="AL151" s="65"/>
      <c r="AM151" s="64"/>
      <c r="AN151" s="64"/>
      <c r="AO151" s="64"/>
      <c r="AP151" s="68"/>
      <c r="AQ151" s="19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3"/>
    </row>
    <row r="152" spans="10:55" s="8" customFormat="1" ht="19.5" customHeight="1" x14ac:dyDescent="0.45">
      <c r="J152" s="86"/>
      <c r="K152" s="87"/>
      <c r="L152" s="28"/>
      <c r="M152" s="28"/>
      <c r="N152" s="28"/>
      <c r="O152" s="28"/>
      <c r="P152" s="28"/>
      <c r="Q152" s="28"/>
      <c r="R152" s="28"/>
      <c r="S152" s="28"/>
      <c r="T152" s="86"/>
      <c r="U152" s="86"/>
      <c r="V152" s="86"/>
      <c r="W152" s="81"/>
      <c r="X152" s="81"/>
      <c r="Y152" s="81"/>
      <c r="Z152" s="86"/>
      <c r="AA152" s="88"/>
      <c r="AB152" s="28"/>
      <c r="AC152" s="28"/>
      <c r="AD152" s="28"/>
      <c r="AE152" s="28"/>
      <c r="AF152" s="28"/>
      <c r="AG152" s="28"/>
      <c r="AH152" s="28"/>
      <c r="AI152" s="28"/>
      <c r="AJ152" s="65"/>
      <c r="AK152" s="65"/>
      <c r="AL152" s="65"/>
      <c r="AM152" s="64"/>
      <c r="AN152" s="64"/>
      <c r="AO152" s="64"/>
      <c r="AP152" s="68"/>
      <c r="AQ152" s="19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3"/>
    </row>
    <row r="153" spans="10:55" s="8" customFormat="1" ht="24" customHeight="1" x14ac:dyDescent="0.45">
      <c r="J153" s="75" t="s">
        <v>63</v>
      </c>
      <c r="K153" s="76"/>
      <c r="L153" s="76"/>
      <c r="M153" s="77"/>
      <c r="N153" s="78"/>
      <c r="O153" s="79"/>
      <c r="P153" s="79"/>
      <c r="Q153" s="79"/>
      <c r="R153" s="79"/>
      <c r="S153" s="79"/>
      <c r="T153" s="80"/>
      <c r="U153" s="80"/>
      <c r="V153" s="80"/>
      <c r="W153" s="81"/>
      <c r="X153" s="81"/>
      <c r="Y153" s="81"/>
      <c r="Z153" s="80"/>
      <c r="AA153" s="82"/>
      <c r="AB153" s="79"/>
      <c r="AC153" s="79"/>
      <c r="AD153" s="79"/>
      <c r="AE153" s="79"/>
      <c r="AF153" s="28"/>
      <c r="AG153" s="28"/>
      <c r="AH153" s="28"/>
      <c r="AI153" s="28"/>
      <c r="AJ153" s="65"/>
      <c r="AK153" s="65"/>
      <c r="AL153" s="65"/>
      <c r="AM153" s="64"/>
      <c r="AN153" s="64"/>
      <c r="AO153" s="64"/>
      <c r="AP153" s="68"/>
      <c r="AQ153" s="19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3"/>
    </row>
    <row r="154" spans="10:55" s="8" customFormat="1" ht="27" customHeight="1" x14ac:dyDescent="0.45">
      <c r="J154" s="83"/>
      <c r="K154" s="84"/>
      <c r="L154" s="84"/>
      <c r="M154" s="60" t="s">
        <v>96</v>
      </c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28"/>
      <c r="AI154" s="28"/>
      <c r="AJ154" s="65"/>
      <c r="AK154" s="65"/>
      <c r="AL154" s="65"/>
      <c r="AM154" s="64"/>
      <c r="AN154" s="64"/>
      <c r="AO154" s="64"/>
      <c r="AP154" s="68"/>
      <c r="AQ154" s="19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3"/>
    </row>
    <row r="155" spans="10:55" s="8" customFormat="1" ht="20.25" customHeight="1" x14ac:dyDescent="0.45">
      <c r="J155" s="83"/>
      <c r="K155" s="84"/>
      <c r="L155" s="84"/>
      <c r="M155" s="149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28"/>
      <c r="AI155" s="28"/>
      <c r="AJ155" s="65"/>
      <c r="AK155" s="65"/>
      <c r="AL155" s="65"/>
      <c r="AM155" s="64"/>
      <c r="AN155" s="64"/>
      <c r="AO155" s="64"/>
      <c r="AP155" s="68"/>
      <c r="AQ155" s="19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3"/>
    </row>
    <row r="156" spans="10:55" s="8" customFormat="1" ht="20.25" customHeight="1" x14ac:dyDescent="0.45">
      <c r="J156" s="86"/>
      <c r="K156" s="87"/>
      <c r="L156" s="28"/>
      <c r="M156" s="28"/>
      <c r="N156" s="28"/>
      <c r="O156" s="28"/>
      <c r="P156" s="28"/>
      <c r="Q156" s="28"/>
      <c r="R156" s="28"/>
      <c r="S156" s="28"/>
      <c r="T156" s="86"/>
      <c r="U156" s="86"/>
      <c r="V156" s="86"/>
      <c r="W156" s="81"/>
      <c r="X156" s="81"/>
      <c r="Y156" s="81"/>
      <c r="Z156" s="86"/>
      <c r="AA156" s="88"/>
      <c r="AB156" s="28"/>
      <c r="AC156" s="28"/>
      <c r="AD156" s="28"/>
      <c r="AE156" s="28"/>
      <c r="AF156" s="28"/>
      <c r="AG156" s="28"/>
      <c r="AH156" s="28"/>
      <c r="AI156" s="28"/>
      <c r="AJ156" s="65"/>
      <c r="AK156" s="65"/>
      <c r="AL156" s="65"/>
      <c r="AM156" s="64"/>
      <c r="AN156" s="64"/>
      <c r="AO156" s="64"/>
      <c r="AP156" s="68"/>
      <c r="AQ156" s="19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3"/>
    </row>
    <row r="157" spans="10:55" s="8" customFormat="1" ht="20.25" customHeight="1" thickBot="1" x14ac:dyDescent="0.5">
      <c r="J157" s="86"/>
      <c r="K157" s="87"/>
      <c r="L157" s="28"/>
      <c r="M157" s="28"/>
      <c r="N157" s="28"/>
      <c r="O157" s="28"/>
      <c r="P157" s="28"/>
      <c r="Q157" s="28"/>
      <c r="R157" s="28"/>
      <c r="S157" s="28"/>
      <c r="T157" s="86"/>
      <c r="U157" s="86"/>
      <c r="V157" s="86"/>
      <c r="W157" s="81"/>
      <c r="X157" s="81"/>
      <c r="Y157" s="81"/>
      <c r="Z157" s="86"/>
      <c r="AA157" s="88"/>
      <c r="AB157" s="28"/>
      <c r="AC157" s="28"/>
      <c r="AD157" s="28"/>
      <c r="AE157" s="28"/>
      <c r="AF157" s="28"/>
      <c r="AG157" s="28"/>
      <c r="AH157" s="28"/>
      <c r="AI157" s="28"/>
      <c r="AJ157" s="65"/>
      <c r="AK157" s="65"/>
      <c r="AL157" s="65"/>
      <c r="AM157" s="64"/>
      <c r="AN157" s="64"/>
      <c r="AO157" s="64"/>
      <c r="AP157" s="68"/>
      <c r="AQ157" s="19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3"/>
    </row>
    <row r="158" spans="10:55" s="8" customFormat="1" ht="20.25" customHeight="1" x14ac:dyDescent="0.45">
      <c r="J158" s="86"/>
      <c r="K158" s="86"/>
      <c r="L158" s="132" t="s">
        <v>47</v>
      </c>
      <c r="M158" s="133" t="str">
        <f>"実施状況（"&amp;YEAR(M160)&amp;"年～）"</f>
        <v>実施状況（2028年～）</v>
      </c>
      <c r="N158" s="133"/>
      <c r="O158" s="133"/>
      <c r="P158" s="133"/>
      <c r="Q158" s="133"/>
      <c r="R158" s="133"/>
      <c r="S158" s="134"/>
      <c r="T158" s="86"/>
      <c r="U158" s="86"/>
      <c r="V158" s="86"/>
      <c r="W158" s="81"/>
      <c r="X158" s="81"/>
      <c r="Y158" s="81"/>
      <c r="Z158" s="86"/>
      <c r="AA158" s="28"/>
      <c r="AB158" s="132" t="s">
        <v>47</v>
      </c>
      <c r="AC158" s="133" t="str">
        <f>"実施状況（"&amp;YEAR(AC160)&amp;"年～）"</f>
        <v>実施状況（2028年～）</v>
      </c>
      <c r="AD158" s="133"/>
      <c r="AE158" s="133"/>
      <c r="AF158" s="133"/>
      <c r="AG158" s="133"/>
      <c r="AH158" s="133"/>
      <c r="AI158" s="134"/>
      <c r="AJ158" s="65"/>
      <c r="AK158" s="65"/>
      <c r="AL158" s="65"/>
      <c r="AM158" s="64"/>
      <c r="AN158" s="64"/>
      <c r="AO158" s="64"/>
      <c r="AP158" s="68"/>
      <c r="AQ158" s="19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3"/>
    </row>
    <row r="159" spans="10:55" s="8" customFormat="1" ht="20.25" customHeight="1" thickBot="1" x14ac:dyDescent="0.5">
      <c r="J159" s="86"/>
      <c r="K159" s="135" t="s">
        <v>48</v>
      </c>
      <c r="L159" s="136"/>
      <c r="M159" s="137" t="s">
        <v>49</v>
      </c>
      <c r="N159" s="137" t="s">
        <v>50</v>
      </c>
      <c r="O159" s="137" t="s">
        <v>51</v>
      </c>
      <c r="P159" s="137" t="s">
        <v>52</v>
      </c>
      <c r="Q159" s="137" t="s">
        <v>53</v>
      </c>
      <c r="R159" s="138" t="s">
        <v>54</v>
      </c>
      <c r="S159" s="139" t="s">
        <v>55</v>
      </c>
      <c r="T159" s="135" t="s">
        <v>47</v>
      </c>
      <c r="U159" s="86" t="s">
        <v>56</v>
      </c>
      <c r="V159" s="86" t="s">
        <v>57</v>
      </c>
      <c r="W159" s="140" t="s">
        <v>38</v>
      </c>
      <c r="X159" s="140" t="s">
        <v>39</v>
      </c>
      <c r="Y159" s="140" t="s">
        <v>40</v>
      </c>
      <c r="Z159" s="86"/>
      <c r="AA159" s="135" t="s">
        <v>48</v>
      </c>
      <c r="AB159" s="136"/>
      <c r="AC159" s="137" t="s">
        <v>49</v>
      </c>
      <c r="AD159" s="137" t="s">
        <v>50</v>
      </c>
      <c r="AE159" s="137" t="s">
        <v>51</v>
      </c>
      <c r="AF159" s="137" t="s">
        <v>52</v>
      </c>
      <c r="AG159" s="137" t="s">
        <v>53</v>
      </c>
      <c r="AH159" s="138" t="s">
        <v>54</v>
      </c>
      <c r="AI159" s="139" t="s">
        <v>55</v>
      </c>
      <c r="AJ159" s="68" t="s">
        <v>47</v>
      </c>
      <c r="AK159" s="65" t="s">
        <v>56</v>
      </c>
      <c r="AL159" s="65" t="s">
        <v>57</v>
      </c>
      <c r="AM159" s="69" t="s">
        <v>38</v>
      </c>
      <c r="AN159" s="69" t="s">
        <v>39</v>
      </c>
      <c r="AO159" s="69" t="s">
        <v>40</v>
      </c>
      <c r="AP159" s="68"/>
      <c r="AQ159" s="19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3"/>
    </row>
    <row r="160" spans="10:55" s="8" customFormat="1" ht="20.25" customHeight="1" x14ac:dyDescent="0.45">
      <c r="J160" s="86"/>
      <c r="K160" s="135"/>
      <c r="L160" s="132">
        <v>117</v>
      </c>
      <c r="M160" s="141">
        <f>AI149+1</f>
        <v>46762</v>
      </c>
      <c r="N160" s="141">
        <f t="shared" ref="N160:S160" si="610">M160+1</f>
        <v>46763</v>
      </c>
      <c r="O160" s="141">
        <f t="shared" si="610"/>
        <v>46764</v>
      </c>
      <c r="P160" s="141">
        <f t="shared" si="610"/>
        <v>46765</v>
      </c>
      <c r="Q160" s="141">
        <f t="shared" si="610"/>
        <v>46766</v>
      </c>
      <c r="R160" s="151">
        <f t="shared" si="610"/>
        <v>46767</v>
      </c>
      <c r="S160" s="152">
        <f t="shared" si="610"/>
        <v>46768</v>
      </c>
      <c r="T160" s="135">
        <f t="shared" ref="T160" si="611">COUNTIF(M161:S161,"★")</f>
        <v>0</v>
      </c>
      <c r="U160" s="135"/>
      <c r="V160" s="135" t="str">
        <f>TEXT(M160,"YYYY-MM")</f>
        <v>2028-01</v>
      </c>
      <c r="W160" s="140" cm="1">
        <f t="array" ref="W160">SUMPRODUCT((M160:S160&gt;=$N$8)*(M160:S160 &lt;= $N$9)*(TEXT(M160:S160,"yyyy-mm")=V160)*(M161:S161 = "●"))</f>
        <v>0</v>
      </c>
      <c r="X160" s="140" cm="1">
        <f t="array" ref="X160">SUMPRODUCT((R160:S160&gt;=$N$8)*(R160:S160 &lt;= $N$9)*(TEXT(R160:S160,"yyyy-mm")=V160)*(R161:S161 = "▲"))</f>
        <v>0</v>
      </c>
      <c r="Y160" s="140" cm="1">
        <f t="array" ref="Y160">SUMPRODUCT((M160:S160&gt;=$N$8)*(M160:S160 &lt;= $N$9)*(TEXT(M160:S160,"yyyy-mm")=V160)*(M161:S161 = "★"))</f>
        <v>0</v>
      </c>
      <c r="Z160" s="135"/>
      <c r="AA160" s="135"/>
      <c r="AB160" s="132">
        <v>138</v>
      </c>
      <c r="AC160" s="141">
        <f>S200+1</f>
        <v>46909</v>
      </c>
      <c r="AD160" s="141">
        <f t="shared" ref="AD160:AI160" si="612">AC160+1</f>
        <v>46910</v>
      </c>
      <c r="AE160" s="141">
        <f t="shared" si="612"/>
        <v>46911</v>
      </c>
      <c r="AF160" s="141">
        <f t="shared" si="612"/>
        <v>46912</v>
      </c>
      <c r="AG160" s="141">
        <f t="shared" si="612"/>
        <v>46913</v>
      </c>
      <c r="AH160" s="151">
        <f t="shared" si="612"/>
        <v>46914</v>
      </c>
      <c r="AI160" s="152">
        <f t="shared" si="612"/>
        <v>46915</v>
      </c>
      <c r="AJ160" s="68">
        <f t="shared" ref="AJ160" si="613">COUNTIF(AC161:AI161,"★")</f>
        <v>0</v>
      </c>
      <c r="AK160" s="68"/>
      <c r="AL160" s="68" t="str">
        <f>TEXT(AC160,"YYYY-MM")</f>
        <v>2028-06</v>
      </c>
      <c r="AM160" s="69" cm="1">
        <f t="array" ref="AM160">SUMPRODUCT((AC160:AI160&gt;=$N$8)*(AC160:AI160 &lt;= $N$9)*(TEXT(AC160:AI160,"yyyy-mm")=AL160)*(AC161:AI161 = "●"))</f>
        <v>0</v>
      </c>
      <c r="AN160" s="69" cm="1">
        <f t="array" ref="AN160">SUMPRODUCT((AH160:AI160&gt;=$N$8)*(AH160:AI160 &lt;= $N$9)*(TEXT(AH160:AI160,"yyyy-mm")=AL160)*(AH161:AI161 = "▲"))</f>
        <v>0</v>
      </c>
      <c r="AO160" s="69" cm="1">
        <f t="array" ref="AO160">SUMPRODUCT((AC160:AI160&gt;=$N$8)*(AC160:AI160 &lt;= $N$9)*(TEXT(AC160:AI160,"yyyy-mm")=AL160)*(AC161:AI161 = "★"))</f>
        <v>0</v>
      </c>
      <c r="AP160" s="68"/>
      <c r="AQ160" s="19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3"/>
    </row>
    <row r="161" spans="10:55" s="8" customFormat="1" ht="20.25" customHeight="1" thickBot="1" x14ac:dyDescent="0.5">
      <c r="J161" s="86"/>
      <c r="K161" s="135" t="str">
        <f>IF(U161&gt;=0.285,"OK","NG")</f>
        <v>NG</v>
      </c>
      <c r="L161" s="136"/>
      <c r="M161" s="144"/>
      <c r="N161" s="144"/>
      <c r="O161" s="144"/>
      <c r="P161" s="144"/>
      <c r="Q161" s="144"/>
      <c r="R161" s="145"/>
      <c r="S161" s="146"/>
      <c r="T161" s="135">
        <f t="shared" ref="T161" si="614">COUNTIF(M161:S161,"●")</f>
        <v>0</v>
      </c>
      <c r="U161" s="147">
        <f>IF(COUNTA(M161:S161)=0,-1,IF(OR(COUNTIF(M161:S161,"▲")&gt;6,AND(M160&lt;$N$9,$N$9&lt;S160)),0.285,IF(T160+T161=0,0,T161/(T161+T160))))</f>
        <v>-1</v>
      </c>
      <c r="V161" s="135" t="str">
        <f>TEXT(S160,"YYYY-MM")</f>
        <v>2028-01</v>
      </c>
      <c r="W161" s="140" cm="1">
        <f t="array" ref="W161">IF(V161=V160,0,SUMPRODUCT((M160:S160&gt;=$N$8)*(M160:S160 &lt;= $N$9)*(TEXT(M160:S160,"yyyy-mm")=V161)*(M161:S161 = "●")))</f>
        <v>0</v>
      </c>
      <c r="X161" s="140" cm="1">
        <f t="array" ref="X161">IF(V161=V160,0,SUMPRODUCT((M160:S160&gt;=$N$8)*(M160:S160 &lt;= $N$9)*(TEXT(M160:S160,"yyyy-mm")=V161)*(M161:S161 = "▲")))</f>
        <v>0</v>
      </c>
      <c r="Y161" s="140" cm="1">
        <f t="array" ref="Y161">IF(V161=V160,0,SUMPRODUCT((M160:S160&gt;=$N$8)*(M160:S160 &lt;= $N$9)*(TEXT(M160:S160,"yyyy-mm")=V161)*(M161:S161 = "★")))</f>
        <v>0</v>
      </c>
      <c r="Z161" s="135"/>
      <c r="AA161" s="135" t="str">
        <f>IF(AK161&gt;=0.285,"OK","NG")</f>
        <v>NG</v>
      </c>
      <c r="AB161" s="136"/>
      <c r="AC161" s="144"/>
      <c r="AD161" s="144"/>
      <c r="AE161" s="144"/>
      <c r="AF161" s="144"/>
      <c r="AG161" s="144"/>
      <c r="AH161" s="145"/>
      <c r="AI161" s="146"/>
      <c r="AJ161" s="68">
        <f t="shared" ref="AJ161" si="615">COUNTIF(AC161:AI161,"●")</f>
        <v>0</v>
      </c>
      <c r="AK161" s="70">
        <f>IF(COUNTA(AC161:AI161)=0,-1,IF(OR(COUNTIF(AC161:AI161,"▲")&gt;6,AND(AC160&lt;$N$9,$N$9&lt;AI160)),0.285,IF(AJ160+AJ161=0,0,AJ161/(AJ161+AJ160))))</f>
        <v>-1</v>
      </c>
      <c r="AL161" s="68" t="str">
        <f>TEXT(AI160,"YYYY-MM")</f>
        <v>2028-06</v>
      </c>
      <c r="AM161" s="69" cm="1">
        <f t="array" ref="AM161">IF(AL161=AL160,0,SUMPRODUCT((AC160:AI160&gt;=$N$8)*(AC160:AI160 &lt;= $N$9)*(TEXT(AC160:AI160,"yyyy-mm")=AL161)*(AC161:AI161 = "●")))</f>
        <v>0</v>
      </c>
      <c r="AN161" s="69" cm="1">
        <f t="array" ref="AN161">IF(AL161=AL160,0,SUMPRODUCT((AC160:AI160&gt;=$N$8)*(AC160:AI160 &lt;= $N$9)*(TEXT(AC160:AI160,"yyyy-mm")=AL161)*(AC161:AI161 = "▲")))</f>
        <v>0</v>
      </c>
      <c r="AO161" s="69" cm="1">
        <f t="array" ref="AO161">IF(AL161=AL160,0,SUMPRODUCT((AC160:AI160&gt;=$N$8)*(AC160:AI160 &lt;= $N$9)*(TEXT(AC160:AI160,"yyyy-mm")=AL161)*(AC161:AI161 = "★")))</f>
        <v>0</v>
      </c>
      <c r="AP161" s="68"/>
      <c r="AQ161" s="19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3"/>
    </row>
    <row r="162" spans="10:55" s="8" customFormat="1" ht="20.25" customHeight="1" x14ac:dyDescent="0.45">
      <c r="J162" s="86"/>
      <c r="K162" s="135"/>
      <c r="L162" s="132">
        <v>118</v>
      </c>
      <c r="M162" s="141">
        <f>S160+1</f>
        <v>46769</v>
      </c>
      <c r="N162" s="141">
        <f t="shared" ref="N162:S162" si="616">M162+1</f>
        <v>46770</v>
      </c>
      <c r="O162" s="141">
        <f t="shared" si="616"/>
        <v>46771</v>
      </c>
      <c r="P162" s="141">
        <f t="shared" si="616"/>
        <v>46772</v>
      </c>
      <c r="Q162" s="141">
        <f t="shared" si="616"/>
        <v>46773</v>
      </c>
      <c r="R162" s="142">
        <f t="shared" si="616"/>
        <v>46774</v>
      </c>
      <c r="S162" s="143">
        <f t="shared" si="616"/>
        <v>46775</v>
      </c>
      <c r="T162" s="135">
        <f t="shared" ref="T162" si="617">COUNTIF(M163:S163,"★")</f>
        <v>0</v>
      </c>
      <c r="U162" s="135"/>
      <c r="V162" s="135" t="str">
        <f>TEXT(M162,"YYYY-MM")</f>
        <v>2028-01</v>
      </c>
      <c r="W162" s="140" cm="1">
        <f t="array" ref="W162">SUMPRODUCT((M162:S162&gt;=$N$8)*(M162:S162 &lt;= $N$9)*(TEXT(M162:S162,"yyyy-mm")=V162)*(M163:S163 = "●"))</f>
        <v>0</v>
      </c>
      <c r="X162" s="140" cm="1">
        <f t="array" ref="X162">SUMPRODUCT((R162:S162&gt;=$N$8)*(R162:S162 &lt;= $N$9)*(TEXT(R162:S162,"yyyy-mm")=V162)*(R163:S163 = "▲"))</f>
        <v>0</v>
      </c>
      <c r="Y162" s="140" cm="1">
        <f t="array" ref="Y162">SUMPRODUCT((M162:S162&gt;=$N$8)*(M162:S162 &lt;= $N$9)*(TEXT(M162:S162,"yyyy-mm")=V162)*(M163:S163 = "★"))</f>
        <v>0</v>
      </c>
      <c r="Z162" s="135"/>
      <c r="AA162" s="135"/>
      <c r="AB162" s="132">
        <v>139</v>
      </c>
      <c r="AC162" s="141">
        <f>AI160+1</f>
        <v>46916</v>
      </c>
      <c r="AD162" s="141">
        <f t="shared" ref="AD162:AI162" si="618">AC162+1</f>
        <v>46917</v>
      </c>
      <c r="AE162" s="141">
        <f t="shared" si="618"/>
        <v>46918</v>
      </c>
      <c r="AF162" s="141">
        <f t="shared" si="618"/>
        <v>46919</v>
      </c>
      <c r="AG162" s="141">
        <f t="shared" si="618"/>
        <v>46920</v>
      </c>
      <c r="AH162" s="142">
        <f t="shared" si="618"/>
        <v>46921</v>
      </c>
      <c r="AI162" s="143">
        <f t="shared" si="618"/>
        <v>46922</v>
      </c>
      <c r="AJ162" s="68">
        <f t="shared" ref="AJ162" si="619">COUNTIF(AC163:AI163,"★")</f>
        <v>0</v>
      </c>
      <c r="AK162" s="68"/>
      <c r="AL162" s="68" t="str">
        <f>TEXT(AC162,"YYYY-MM")</f>
        <v>2028-06</v>
      </c>
      <c r="AM162" s="69" cm="1">
        <f t="array" ref="AM162">SUMPRODUCT((AC162:AI162&gt;=$N$8)*(AC162:AI162 &lt;= $N$9)*(TEXT(AC162:AI162,"yyyy-mm")=AL162)*(AC163:AI163 = "●"))</f>
        <v>0</v>
      </c>
      <c r="AN162" s="69" cm="1">
        <f t="array" ref="AN162">SUMPRODUCT((AH162:AI162&gt;=$N$8)*(AH162:AI162 &lt;= $N$9)*(TEXT(AH162:AI162,"yyyy-mm")=AL162)*(AH163:AI163 = "▲"))</f>
        <v>0</v>
      </c>
      <c r="AO162" s="69" cm="1">
        <f t="array" ref="AO162">SUMPRODUCT((AC162:AI162&gt;=$N$8)*(AC162:AI162 &lt;= $N$9)*(TEXT(AC162:AI162,"yyyy-mm")=AL162)*(AC163:AI163 = "★"))</f>
        <v>0</v>
      </c>
      <c r="AP162" s="68"/>
      <c r="AQ162" s="19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3"/>
    </row>
    <row r="163" spans="10:55" s="8" customFormat="1" ht="20.25" customHeight="1" thickBot="1" x14ac:dyDescent="0.5">
      <c r="J163" s="86"/>
      <c r="K163" s="135" t="str">
        <f t="shared" ref="K163" si="620">IF(U163&gt;=0.285,"OK","NG")</f>
        <v>NG</v>
      </c>
      <c r="L163" s="136"/>
      <c r="M163" s="144"/>
      <c r="N163" s="144"/>
      <c r="O163" s="144"/>
      <c r="P163" s="144"/>
      <c r="Q163" s="144"/>
      <c r="R163" s="145"/>
      <c r="S163" s="146"/>
      <c r="T163" s="135">
        <f t="shared" ref="T163" si="621">COUNTIF(M163:S163,"●")</f>
        <v>0</v>
      </c>
      <c r="U163" s="147">
        <f t="shared" ref="U163" si="622">IF(COUNTA(M163:S163)=0,-1,IF(OR(COUNTIF(M163:S163,"▲")&gt;6,AND(M162&lt;$N$9,$N$9&lt;S162)),0.285,IF(T162+T163=0,0,T163/(T163+T162))))</f>
        <v>-1</v>
      </c>
      <c r="V163" s="135" t="str">
        <f>TEXT(S162,"YYYY-MM")</f>
        <v>2028-01</v>
      </c>
      <c r="W163" s="140" cm="1">
        <f t="array" ref="W163">IF(V163=V162,0,SUMPRODUCT((M162:S162&gt;=$N$8)*(M162:S162 &lt;= $N$9)*(TEXT(M162:S162,"yyyy-mm")=V163)*(M163:S163 = "●")))</f>
        <v>0</v>
      </c>
      <c r="X163" s="140" cm="1">
        <f t="array" ref="X163">IF(V163=V162,0,SUMPRODUCT((M162:S162&gt;=$N$8)*(M162:S162 &lt;= $N$9)*(TEXT(M162:S162,"yyyy-mm")=V163)*(M163:S163 = "▲")))</f>
        <v>0</v>
      </c>
      <c r="Y163" s="140" cm="1">
        <f t="array" ref="Y163">IF(V163=V162,0,SUMPRODUCT((M162:S162&gt;=$N$8)*(M162:S162 &lt;= $N$9)*(TEXT(M162:S162,"yyyy-mm")=V163)*(M163:S163 = "★")))</f>
        <v>0</v>
      </c>
      <c r="Z163" s="135"/>
      <c r="AA163" s="135" t="str">
        <f t="shared" ref="AA163" si="623">IF(AK163&gt;=0.285,"OK","NG")</f>
        <v>NG</v>
      </c>
      <c r="AB163" s="136"/>
      <c r="AC163" s="144"/>
      <c r="AD163" s="144"/>
      <c r="AE163" s="144"/>
      <c r="AF163" s="144"/>
      <c r="AG163" s="144"/>
      <c r="AH163" s="145"/>
      <c r="AI163" s="146"/>
      <c r="AJ163" s="68">
        <f t="shared" ref="AJ163" si="624">COUNTIF(AC163:AI163,"●")</f>
        <v>0</v>
      </c>
      <c r="AK163" s="70">
        <f t="shared" ref="AK163" si="625">IF(COUNTA(AC163:AI163)=0,-1,IF(OR(COUNTIF(AC163:AI163,"▲")&gt;6,AND(AC162&lt;$N$9,$N$9&lt;AI162)),0.285,IF(AJ162+AJ163=0,0,AJ163/(AJ163+AJ162))))</f>
        <v>-1</v>
      </c>
      <c r="AL163" s="68" t="str">
        <f>TEXT(AI162,"YYYY-MM")</f>
        <v>2028-06</v>
      </c>
      <c r="AM163" s="69" cm="1">
        <f t="array" ref="AM163">IF(AL163=AL162,0,SUMPRODUCT((AC162:AI162&gt;=$N$8)*(AC162:AI162 &lt;= $N$9)*(TEXT(AC162:AI162,"yyyy-mm")=AL163)*(AC163:AI163 = "●")))</f>
        <v>0</v>
      </c>
      <c r="AN163" s="69" cm="1">
        <f t="array" ref="AN163">IF(AL163=AL162,0,SUMPRODUCT((AC162:AI162&gt;=$N$8)*(AC162:AI162 &lt;= $N$9)*(TEXT(AC162:AI162,"yyyy-mm")=AL163)*(AC163:AI163 = "▲")))</f>
        <v>0</v>
      </c>
      <c r="AO163" s="69" cm="1">
        <f t="array" ref="AO163">IF(AL163=AL162,0,SUMPRODUCT((AC162:AI162&gt;=$N$8)*(AC162:AI162 &lt;= $N$9)*(TEXT(AC162:AI162,"yyyy-mm")=AL163)*(AC163:AI163 = "★")))</f>
        <v>0</v>
      </c>
      <c r="AP163" s="68"/>
      <c r="AQ163" s="19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3"/>
    </row>
    <row r="164" spans="10:55" s="8" customFormat="1" ht="20.25" customHeight="1" x14ac:dyDescent="0.45">
      <c r="J164" s="86"/>
      <c r="K164" s="135"/>
      <c r="L164" s="132">
        <v>119</v>
      </c>
      <c r="M164" s="141">
        <f>S162+1</f>
        <v>46776</v>
      </c>
      <c r="N164" s="141">
        <f t="shared" ref="N164:S164" si="626">M164+1</f>
        <v>46777</v>
      </c>
      <c r="O164" s="141">
        <f t="shared" si="626"/>
        <v>46778</v>
      </c>
      <c r="P164" s="141">
        <f t="shared" si="626"/>
        <v>46779</v>
      </c>
      <c r="Q164" s="141">
        <f t="shared" si="626"/>
        <v>46780</v>
      </c>
      <c r="R164" s="142">
        <f t="shared" si="626"/>
        <v>46781</v>
      </c>
      <c r="S164" s="143">
        <f t="shared" si="626"/>
        <v>46782</v>
      </c>
      <c r="T164" s="135">
        <f t="shared" ref="T164" si="627">COUNTIF(M165:S165,"★")</f>
        <v>0</v>
      </c>
      <c r="U164" s="135"/>
      <c r="V164" s="135" t="str">
        <f>TEXT(M164,"YYYY-MM")</f>
        <v>2028-01</v>
      </c>
      <c r="W164" s="140" cm="1">
        <f t="array" ref="W164">SUMPRODUCT((M164:S164&gt;=$N$8)*(M164:S164 &lt;= $N$9)*(TEXT(M164:S164,"yyyy-mm")=V164)*(M165:S165 = "●"))</f>
        <v>0</v>
      </c>
      <c r="X164" s="140" cm="1">
        <f t="array" ref="X164">SUMPRODUCT((R164:S164&gt;=$N$8)*(R164:S164 &lt;= $N$9)*(TEXT(R164:S164,"yyyy-mm")=V164)*(R165:S165 = "▲"))</f>
        <v>0</v>
      </c>
      <c r="Y164" s="140" cm="1">
        <f t="array" ref="Y164">SUMPRODUCT((M164:S164&gt;=$N$8)*(M164:S164 &lt;= $N$9)*(TEXT(M164:S164,"yyyy-mm")=V164)*(M165:S165 = "★"))</f>
        <v>0</v>
      </c>
      <c r="Z164" s="135"/>
      <c r="AA164" s="135"/>
      <c r="AB164" s="132">
        <v>140</v>
      </c>
      <c r="AC164" s="141">
        <f>AI162+1</f>
        <v>46923</v>
      </c>
      <c r="AD164" s="141">
        <f t="shared" ref="AD164:AI164" si="628">AC164+1</f>
        <v>46924</v>
      </c>
      <c r="AE164" s="141">
        <f t="shared" si="628"/>
        <v>46925</v>
      </c>
      <c r="AF164" s="141">
        <f t="shared" si="628"/>
        <v>46926</v>
      </c>
      <c r="AG164" s="141">
        <f t="shared" si="628"/>
        <v>46927</v>
      </c>
      <c r="AH164" s="142">
        <f t="shared" si="628"/>
        <v>46928</v>
      </c>
      <c r="AI164" s="143">
        <f t="shared" si="628"/>
        <v>46929</v>
      </c>
      <c r="AJ164" s="68">
        <f t="shared" ref="AJ164" si="629">COUNTIF(AC165:AI165,"★")</f>
        <v>0</v>
      </c>
      <c r="AK164" s="68"/>
      <c r="AL164" s="68" t="str">
        <f>TEXT(AC164,"YYYY-MM")</f>
        <v>2028-06</v>
      </c>
      <c r="AM164" s="69" cm="1">
        <f t="array" ref="AM164">SUMPRODUCT((AC164:AI164&gt;=$N$8)*(AC164:AI164 &lt;= $N$9)*(TEXT(AC164:AI164,"yyyy-mm")=AL164)*(AC165:AI165 = "●"))</f>
        <v>0</v>
      </c>
      <c r="AN164" s="69" cm="1">
        <f t="array" ref="AN164">SUMPRODUCT((AH164:AI164&gt;=$N$8)*(AH164:AI164 &lt;= $N$9)*(TEXT(AH164:AI164,"yyyy-mm")=AL164)*(AH165:AI165 = "▲"))</f>
        <v>0</v>
      </c>
      <c r="AO164" s="69" cm="1">
        <f t="array" ref="AO164">SUMPRODUCT((AC164:AI164&gt;=$N$8)*(AC164:AI164 &lt;= $N$9)*(TEXT(AC164:AI164,"yyyy-mm")=AL164)*(AC165:AI165 = "★"))</f>
        <v>0</v>
      </c>
      <c r="AP164" s="68"/>
      <c r="AQ164" s="19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3"/>
    </row>
    <row r="165" spans="10:55" s="8" customFormat="1" ht="20.25" customHeight="1" thickBot="1" x14ac:dyDescent="0.5">
      <c r="J165" s="86"/>
      <c r="K165" s="135" t="str">
        <f t="shared" ref="K165" si="630">IF(U165&gt;=0.285,"OK","NG")</f>
        <v>NG</v>
      </c>
      <c r="L165" s="136"/>
      <c r="M165" s="144"/>
      <c r="N165" s="144"/>
      <c r="O165" s="144"/>
      <c r="P165" s="144"/>
      <c r="Q165" s="144"/>
      <c r="R165" s="145"/>
      <c r="S165" s="146"/>
      <c r="T165" s="135">
        <f t="shared" ref="T165" si="631">COUNTIF(M165:S165,"●")</f>
        <v>0</v>
      </c>
      <c r="U165" s="147">
        <f t="shared" ref="U165" si="632">IF(COUNTA(M165:S165)=0,-1,IF(OR(COUNTIF(M165:S165,"▲")&gt;6,AND(M164&lt;$N$9,$N$9&lt;S164)),0.285,IF(T164+T165=0,0,T165/(T165+T164))))</f>
        <v>-1</v>
      </c>
      <c r="V165" s="135" t="str">
        <f>TEXT(S164,"YYYY-MM")</f>
        <v>2028-01</v>
      </c>
      <c r="W165" s="140" cm="1">
        <f t="array" ref="W165">IF(V165=V164,0,SUMPRODUCT((M164:S164&gt;=$N$8)*(M164:S164 &lt;= $N$9)*(TEXT(M164:S164,"yyyy-mm")=V165)*(M165:S165 = "●")))</f>
        <v>0</v>
      </c>
      <c r="X165" s="140" cm="1">
        <f t="array" ref="X165">IF(V165=V164,0,SUMPRODUCT((M164:S164&gt;=$N$8)*(M164:S164 &lt;= $N$9)*(TEXT(M164:S164,"yyyy-mm")=V165)*(M165:S165 = "▲")))</f>
        <v>0</v>
      </c>
      <c r="Y165" s="140" cm="1">
        <f t="array" ref="Y165">IF(V165=V164,0,SUMPRODUCT((M164:S164&gt;=$N$8)*(M164:S164 &lt;= $N$9)*(TEXT(M164:S164,"yyyy-mm")=V165)*(M165:S165 = "★")))</f>
        <v>0</v>
      </c>
      <c r="Z165" s="135"/>
      <c r="AA165" s="135" t="str">
        <f t="shared" ref="AA165" si="633">IF(AK165&gt;=0.285,"OK","NG")</f>
        <v>NG</v>
      </c>
      <c r="AB165" s="136"/>
      <c r="AC165" s="144"/>
      <c r="AD165" s="144"/>
      <c r="AE165" s="144"/>
      <c r="AF165" s="144"/>
      <c r="AG165" s="144"/>
      <c r="AH165" s="145"/>
      <c r="AI165" s="146"/>
      <c r="AJ165" s="68">
        <f t="shared" ref="AJ165" si="634">COUNTIF(AC165:AI165,"●")</f>
        <v>0</v>
      </c>
      <c r="AK165" s="70">
        <f t="shared" ref="AK165" si="635">IF(COUNTA(AC165:AI165)=0,-1,IF(OR(COUNTIF(AC165:AI165,"▲")&gt;6,AND(AC164&lt;$N$9,$N$9&lt;AI164)),0.285,IF(AJ164+AJ165=0,0,AJ165/(AJ165+AJ164))))</f>
        <v>-1</v>
      </c>
      <c r="AL165" s="68" t="str">
        <f>TEXT(AI164,"YYYY-MM")</f>
        <v>2028-06</v>
      </c>
      <c r="AM165" s="69" cm="1">
        <f t="array" ref="AM165">IF(AL165=AL164,0,SUMPRODUCT((AC164:AI164&gt;=$N$8)*(AC164:AI164 &lt;= $N$9)*(TEXT(AC164:AI164,"yyyy-mm")=AL165)*(AC165:AI165 = "●")))</f>
        <v>0</v>
      </c>
      <c r="AN165" s="69" cm="1">
        <f t="array" ref="AN165">IF(AL165=AL164,0,SUMPRODUCT((AC164:AI164&gt;=$N$8)*(AC164:AI164 &lt;= $N$9)*(TEXT(AC164:AI164,"yyyy-mm")=AL165)*(AC165:AI165 = "▲")))</f>
        <v>0</v>
      </c>
      <c r="AO165" s="69" cm="1">
        <f t="array" ref="AO165">IF(AL165=AL164,0,SUMPRODUCT((AC164:AI164&gt;=$N$8)*(AC164:AI164 &lt;= $N$9)*(TEXT(AC164:AI164,"yyyy-mm")=AL165)*(AC165:AI165 = "★")))</f>
        <v>0</v>
      </c>
      <c r="AP165" s="68"/>
      <c r="AQ165" s="19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3"/>
    </row>
    <row r="166" spans="10:55" s="8" customFormat="1" ht="20.25" customHeight="1" x14ac:dyDescent="0.45">
      <c r="J166" s="86"/>
      <c r="K166" s="135"/>
      <c r="L166" s="132">
        <v>120</v>
      </c>
      <c r="M166" s="141">
        <f>S164+1</f>
        <v>46783</v>
      </c>
      <c r="N166" s="141">
        <f t="shared" ref="N166:S166" si="636">M166+1</f>
        <v>46784</v>
      </c>
      <c r="O166" s="141">
        <f t="shared" si="636"/>
        <v>46785</v>
      </c>
      <c r="P166" s="141">
        <f t="shared" si="636"/>
        <v>46786</v>
      </c>
      <c r="Q166" s="141">
        <f t="shared" si="636"/>
        <v>46787</v>
      </c>
      <c r="R166" s="142">
        <f t="shared" si="636"/>
        <v>46788</v>
      </c>
      <c r="S166" s="143">
        <f t="shared" si="636"/>
        <v>46789</v>
      </c>
      <c r="T166" s="135">
        <f t="shared" ref="T166" si="637">COUNTIF(M167:S167,"★")</f>
        <v>0</v>
      </c>
      <c r="U166" s="135"/>
      <c r="V166" s="135" t="str">
        <f>TEXT(M166,"YYYY-MM")</f>
        <v>2028-01</v>
      </c>
      <c r="W166" s="140" cm="1">
        <f t="array" ref="W166">SUMPRODUCT((M166:S166&gt;=$N$8)*(M166:S166 &lt;= $N$9)*(TEXT(M166:S166,"yyyy-mm")=V166)*(M167:S167 = "●"))</f>
        <v>0</v>
      </c>
      <c r="X166" s="140" cm="1">
        <f t="array" ref="X166">SUMPRODUCT((R166:S166&gt;=$N$8)*(R166:S166 &lt;= $N$9)*(TEXT(R166:S166,"yyyy-mm")=V166)*(R167:S167 = "▲"))</f>
        <v>0</v>
      </c>
      <c r="Y166" s="140" cm="1">
        <f t="array" ref="Y166">SUMPRODUCT((M166:S166&gt;=$N$8)*(M166:S166 &lt;= $N$9)*(TEXT(M166:S166,"yyyy-mm")=V166)*(M167:S167 = "★"))</f>
        <v>0</v>
      </c>
      <c r="Z166" s="135"/>
      <c r="AA166" s="135"/>
      <c r="AB166" s="132">
        <v>141</v>
      </c>
      <c r="AC166" s="141">
        <f>AI164+1</f>
        <v>46930</v>
      </c>
      <c r="AD166" s="141">
        <f t="shared" ref="AD166:AI166" si="638">AC166+1</f>
        <v>46931</v>
      </c>
      <c r="AE166" s="141">
        <f t="shared" si="638"/>
        <v>46932</v>
      </c>
      <c r="AF166" s="141">
        <f t="shared" si="638"/>
        <v>46933</v>
      </c>
      <c r="AG166" s="141">
        <f t="shared" si="638"/>
        <v>46934</v>
      </c>
      <c r="AH166" s="142">
        <f t="shared" si="638"/>
        <v>46935</v>
      </c>
      <c r="AI166" s="143">
        <f t="shared" si="638"/>
        <v>46936</v>
      </c>
      <c r="AJ166" s="68">
        <f t="shared" ref="AJ166" si="639">COUNTIF(AC167:AI167,"★")</f>
        <v>0</v>
      </c>
      <c r="AK166" s="68"/>
      <c r="AL166" s="68" t="str">
        <f>TEXT(AC166,"YYYY-MM")</f>
        <v>2028-06</v>
      </c>
      <c r="AM166" s="69" cm="1">
        <f t="array" ref="AM166">SUMPRODUCT((AC166:AI166&gt;=$N$8)*(AC166:AI166 &lt;= $N$9)*(TEXT(AC166:AI166,"yyyy-mm")=AL166)*(AC167:AI167 = "●"))</f>
        <v>0</v>
      </c>
      <c r="AN166" s="69" cm="1">
        <f t="array" ref="AN166">SUMPRODUCT((AH166:AI166&gt;=$N$8)*(AH166:AI166 &lt;= $N$9)*(TEXT(AH166:AI166,"yyyy-mm")=AL166)*(AH167:AI167 = "▲"))</f>
        <v>0</v>
      </c>
      <c r="AO166" s="69" cm="1">
        <f t="array" ref="AO166">SUMPRODUCT((AC166:AI166&gt;=$N$8)*(AC166:AI166 &lt;= $N$9)*(TEXT(AC166:AI166,"yyyy-mm")=AL166)*(AC167:AI167 = "★"))</f>
        <v>0</v>
      </c>
      <c r="AP166" s="68"/>
      <c r="AQ166" s="19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3"/>
    </row>
    <row r="167" spans="10:55" s="8" customFormat="1" ht="20.25" customHeight="1" thickBot="1" x14ac:dyDescent="0.5">
      <c r="J167" s="86"/>
      <c r="K167" s="135" t="str">
        <f t="shared" ref="K167" si="640">IF(U167&gt;=0.285,"OK","NG")</f>
        <v>NG</v>
      </c>
      <c r="L167" s="136"/>
      <c r="M167" s="144"/>
      <c r="N167" s="144"/>
      <c r="O167" s="144"/>
      <c r="P167" s="144"/>
      <c r="Q167" s="144"/>
      <c r="R167" s="145"/>
      <c r="S167" s="146"/>
      <c r="T167" s="135">
        <f t="shared" ref="T167" si="641">COUNTIF(M167:S167,"●")</f>
        <v>0</v>
      </c>
      <c r="U167" s="147">
        <f t="shared" ref="U167" si="642">IF(COUNTA(M167:S167)=0,-1,IF(OR(COUNTIF(M167:S167,"▲")&gt;6,AND(M166&lt;$N$9,$N$9&lt;S166)),0.285,IF(T166+T167=0,0,T167/(T167+T166))))</f>
        <v>-1</v>
      </c>
      <c r="V167" s="135" t="str">
        <f>TEXT(S166,"YYYY-MM")</f>
        <v>2028-02</v>
      </c>
      <c r="W167" s="140" cm="1">
        <f t="array" ref="W167">IF(V167=V166,0,SUMPRODUCT((M166:S166&gt;=$N$8)*(M166:S166 &lt;= $N$9)*(TEXT(M166:S166,"yyyy-mm")=V167)*(M167:S167 = "●")))</f>
        <v>0</v>
      </c>
      <c r="X167" s="140" cm="1">
        <f t="array" ref="X167">IF(V167=V166,0,SUMPRODUCT((M166:S166&gt;=$N$8)*(M166:S166 &lt;= $N$9)*(TEXT(M166:S166,"yyyy-mm")=V167)*(M167:S167 = "▲")))</f>
        <v>0</v>
      </c>
      <c r="Y167" s="140" cm="1">
        <f t="array" ref="Y167">IF(V167=V166,0,SUMPRODUCT((M166:S166&gt;=$N$8)*(M166:S166 &lt;= $N$9)*(TEXT(M166:S166,"yyyy-mm")=V167)*(M167:S167 = "★")))</f>
        <v>0</v>
      </c>
      <c r="Z167" s="135"/>
      <c r="AA167" s="135" t="str">
        <f t="shared" ref="AA167" si="643">IF(AK167&gt;=0.285,"OK","NG")</f>
        <v>NG</v>
      </c>
      <c r="AB167" s="136"/>
      <c r="AC167" s="144"/>
      <c r="AD167" s="144"/>
      <c r="AE167" s="144"/>
      <c r="AF167" s="144"/>
      <c r="AG167" s="144"/>
      <c r="AH167" s="145"/>
      <c r="AI167" s="146"/>
      <c r="AJ167" s="68">
        <f t="shared" ref="AJ167" si="644">COUNTIF(AC167:AI167,"●")</f>
        <v>0</v>
      </c>
      <c r="AK167" s="70">
        <f t="shared" ref="AK167" si="645">IF(COUNTA(AC167:AI167)=0,-1,IF(OR(COUNTIF(AC167:AI167,"▲")&gt;6,AND(AC166&lt;$N$9,$N$9&lt;AI166)),0.285,IF(AJ166+AJ167=0,0,AJ167/(AJ167+AJ166))))</f>
        <v>-1</v>
      </c>
      <c r="AL167" s="68" t="str">
        <f>TEXT(AI166,"YYYY-MM")</f>
        <v>2028-07</v>
      </c>
      <c r="AM167" s="69" cm="1">
        <f t="array" ref="AM167">IF(AL167=AL166,0,SUMPRODUCT((AC166:AI166&gt;=$N$8)*(AC166:AI166 &lt;= $N$9)*(TEXT(AC166:AI166,"yyyy-mm")=AL167)*(AC167:AI167 = "●")))</f>
        <v>0</v>
      </c>
      <c r="AN167" s="69" cm="1">
        <f t="array" ref="AN167">IF(AL167=AL166,0,SUMPRODUCT((AC166:AI166&gt;=$N$8)*(AC166:AI166 &lt;= $N$9)*(TEXT(AC166:AI166,"yyyy-mm")=AL167)*(AC167:AI167 = "▲")))</f>
        <v>0</v>
      </c>
      <c r="AO167" s="69" cm="1">
        <f t="array" ref="AO167">IF(AL167=AL166,0,SUMPRODUCT((AC166:AI166&gt;=$N$8)*(AC166:AI166 &lt;= $N$9)*(TEXT(AC166:AI166,"yyyy-mm")=AL167)*(AC167:AI167 = "★")))</f>
        <v>0</v>
      </c>
      <c r="AP167" s="68"/>
      <c r="AQ167" s="19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3"/>
    </row>
    <row r="168" spans="10:55" s="8" customFormat="1" ht="20.25" customHeight="1" x14ac:dyDescent="0.45">
      <c r="J168" s="86"/>
      <c r="K168" s="135"/>
      <c r="L168" s="132">
        <v>121</v>
      </c>
      <c r="M168" s="141">
        <f>S166+1</f>
        <v>46790</v>
      </c>
      <c r="N168" s="141">
        <f t="shared" ref="N168:S168" si="646">M168+1</f>
        <v>46791</v>
      </c>
      <c r="O168" s="141">
        <f t="shared" si="646"/>
        <v>46792</v>
      </c>
      <c r="P168" s="141">
        <f t="shared" si="646"/>
        <v>46793</v>
      </c>
      <c r="Q168" s="141">
        <f t="shared" si="646"/>
        <v>46794</v>
      </c>
      <c r="R168" s="142">
        <f t="shared" si="646"/>
        <v>46795</v>
      </c>
      <c r="S168" s="143">
        <f t="shared" si="646"/>
        <v>46796</v>
      </c>
      <c r="T168" s="135">
        <f t="shared" ref="T168" si="647">COUNTIF(M169:S169,"★")</f>
        <v>0</v>
      </c>
      <c r="U168" s="135"/>
      <c r="V168" s="135" t="str">
        <f>TEXT(M168,"YYYY-MM")</f>
        <v>2028-02</v>
      </c>
      <c r="W168" s="140" cm="1">
        <f t="array" ref="W168">SUMPRODUCT((M168:S168&gt;=$N$8)*(M168:S168 &lt;= $N$9)*(TEXT(M168:S168,"yyyy-mm")=V168)*(M169:S169 = "●"))</f>
        <v>0</v>
      </c>
      <c r="X168" s="140" cm="1">
        <f t="array" ref="X168">SUMPRODUCT((R168:S168&gt;=$N$8)*(R168:S168 &lt;= $N$9)*(TEXT(R168:S168,"yyyy-mm")=V168)*(R169:S169 = "▲"))</f>
        <v>0</v>
      </c>
      <c r="Y168" s="140" cm="1">
        <f t="array" ref="Y168">SUMPRODUCT((M168:S168&gt;=$N$8)*(M168:S168 &lt;= $N$9)*(TEXT(M168:S168,"yyyy-mm")=V168)*(M169:S169 = "★"))</f>
        <v>0</v>
      </c>
      <c r="Z168" s="135"/>
      <c r="AA168" s="135"/>
      <c r="AB168" s="132">
        <v>142</v>
      </c>
      <c r="AC168" s="141">
        <f>AI166+1</f>
        <v>46937</v>
      </c>
      <c r="AD168" s="141">
        <f t="shared" ref="AD168:AI168" si="648">AC168+1</f>
        <v>46938</v>
      </c>
      <c r="AE168" s="141">
        <f t="shared" si="648"/>
        <v>46939</v>
      </c>
      <c r="AF168" s="141">
        <f t="shared" si="648"/>
        <v>46940</v>
      </c>
      <c r="AG168" s="141">
        <f t="shared" si="648"/>
        <v>46941</v>
      </c>
      <c r="AH168" s="142">
        <f t="shared" si="648"/>
        <v>46942</v>
      </c>
      <c r="AI168" s="143">
        <f t="shared" si="648"/>
        <v>46943</v>
      </c>
      <c r="AJ168" s="68">
        <f t="shared" ref="AJ168" si="649">COUNTIF(AC169:AI169,"★")</f>
        <v>0</v>
      </c>
      <c r="AK168" s="68"/>
      <c r="AL168" s="68" t="str">
        <f>TEXT(AC168,"YYYY-MM")</f>
        <v>2028-07</v>
      </c>
      <c r="AM168" s="69" cm="1">
        <f t="array" ref="AM168">SUMPRODUCT((AC168:AI168&gt;=$N$8)*(AC168:AI168 &lt;= $N$9)*(TEXT(AC168:AI168,"yyyy-mm")=AL168)*(AC169:AI169 = "●"))</f>
        <v>0</v>
      </c>
      <c r="AN168" s="69" cm="1">
        <f t="array" ref="AN168">SUMPRODUCT((AH168:AI168&gt;=$N$8)*(AH168:AI168 &lt;= $N$9)*(TEXT(AH168:AI168,"yyyy-mm")=AL168)*(AH169:AI169 = "▲"))</f>
        <v>0</v>
      </c>
      <c r="AO168" s="69" cm="1">
        <f t="array" ref="AO168">SUMPRODUCT((AC168:AI168&gt;=$N$8)*(AC168:AI168 &lt;= $N$9)*(TEXT(AC168:AI168,"yyyy-mm")=AL168)*(AC169:AI169 = "★"))</f>
        <v>0</v>
      </c>
      <c r="AP168" s="68"/>
      <c r="AQ168" s="19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3"/>
    </row>
    <row r="169" spans="10:55" s="8" customFormat="1" ht="20.25" customHeight="1" thickBot="1" x14ac:dyDescent="0.5">
      <c r="J169" s="86"/>
      <c r="K169" s="135" t="str">
        <f t="shared" ref="K169" si="650">IF(U169&gt;=0.285,"OK","NG")</f>
        <v>NG</v>
      </c>
      <c r="L169" s="136"/>
      <c r="M169" s="144"/>
      <c r="N169" s="144"/>
      <c r="O169" s="144"/>
      <c r="P169" s="144"/>
      <c r="Q169" s="144"/>
      <c r="R169" s="145"/>
      <c r="S169" s="146"/>
      <c r="T169" s="135">
        <f t="shared" ref="T169" si="651">COUNTIF(M169:S169,"●")</f>
        <v>0</v>
      </c>
      <c r="U169" s="147">
        <f t="shared" ref="U169" si="652">IF(COUNTA(M169:S169)=0,-1,IF(OR(COUNTIF(M169:S169,"▲")&gt;6,AND(M168&lt;$N$9,$N$9&lt;S168)),0.285,IF(T168+T169=0,0,T169/(T169+T168))))</f>
        <v>-1</v>
      </c>
      <c r="V169" s="135" t="str">
        <f>TEXT(S168,"YYYY-MM")</f>
        <v>2028-02</v>
      </c>
      <c r="W169" s="140" cm="1">
        <f t="array" ref="W169">IF(V169=V168,0,SUMPRODUCT((M168:S168&gt;=$N$8)*(M168:S168 &lt;= $N$9)*(TEXT(M168:S168,"yyyy-mm")=V169)*(M169:S169 = "●")))</f>
        <v>0</v>
      </c>
      <c r="X169" s="140" cm="1">
        <f t="array" ref="X169">IF(V169=V168,0,SUMPRODUCT((M168:S168&gt;=$N$8)*(M168:S168 &lt;= $N$9)*(TEXT(M168:S168,"yyyy-mm")=V169)*(M169:S169 = "▲")))</f>
        <v>0</v>
      </c>
      <c r="Y169" s="140" cm="1">
        <f t="array" ref="Y169">IF(V169=V168,0,SUMPRODUCT((M168:S168&gt;=$N$8)*(M168:S168 &lt;= $N$9)*(TEXT(M168:S168,"yyyy-mm")=V169)*(M169:S169 = "★")))</f>
        <v>0</v>
      </c>
      <c r="Z169" s="135"/>
      <c r="AA169" s="135" t="str">
        <f t="shared" ref="AA169" si="653">IF(AK169&gt;=0.285,"OK","NG")</f>
        <v>NG</v>
      </c>
      <c r="AB169" s="136"/>
      <c r="AC169" s="144"/>
      <c r="AD169" s="144"/>
      <c r="AE169" s="144"/>
      <c r="AF169" s="144"/>
      <c r="AG169" s="144"/>
      <c r="AH169" s="145"/>
      <c r="AI169" s="146"/>
      <c r="AJ169" s="68">
        <f t="shared" ref="AJ169" si="654">COUNTIF(AC169:AI169,"●")</f>
        <v>0</v>
      </c>
      <c r="AK169" s="70">
        <f t="shared" ref="AK169" si="655">IF(COUNTA(AC169:AI169)=0,-1,IF(OR(COUNTIF(AC169:AI169,"▲")&gt;6,AND(AC168&lt;$N$9,$N$9&lt;AI168)),0.285,IF(AJ168+AJ169=0,0,AJ169/(AJ169+AJ168))))</f>
        <v>-1</v>
      </c>
      <c r="AL169" s="68" t="str">
        <f>TEXT(AI168,"YYYY-MM")</f>
        <v>2028-07</v>
      </c>
      <c r="AM169" s="69" cm="1">
        <f t="array" ref="AM169">IF(AL169=AL168,0,SUMPRODUCT((AC168:AI168&gt;=$N$8)*(AC168:AI168 &lt;= $N$9)*(TEXT(AC168:AI168,"yyyy-mm")=AL169)*(AC169:AI169 = "●")))</f>
        <v>0</v>
      </c>
      <c r="AN169" s="69" cm="1">
        <f t="array" ref="AN169">IF(AL169=AL168,0,SUMPRODUCT((AC168:AI168&gt;=$N$8)*(AC168:AI168 &lt;= $N$9)*(TEXT(AC168:AI168,"yyyy-mm")=AL169)*(AC169:AI169 = "▲")))</f>
        <v>0</v>
      </c>
      <c r="AO169" s="69" cm="1">
        <f t="array" ref="AO169">IF(AL169=AL168,0,SUMPRODUCT((AC168:AI168&gt;=$N$8)*(AC168:AI168 &lt;= $N$9)*(TEXT(AC168:AI168,"yyyy-mm")=AL169)*(AC169:AI169 = "★")))</f>
        <v>0</v>
      </c>
      <c r="AP169" s="68"/>
      <c r="AQ169" s="19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3"/>
    </row>
    <row r="170" spans="10:55" s="8" customFormat="1" ht="20.25" customHeight="1" x14ac:dyDescent="0.45">
      <c r="J170" s="86"/>
      <c r="K170" s="135"/>
      <c r="L170" s="132">
        <v>122</v>
      </c>
      <c r="M170" s="141">
        <f>S168+1</f>
        <v>46797</v>
      </c>
      <c r="N170" s="141">
        <f t="shared" ref="N170:S170" si="656">M170+1</f>
        <v>46798</v>
      </c>
      <c r="O170" s="141">
        <f t="shared" si="656"/>
        <v>46799</v>
      </c>
      <c r="P170" s="141">
        <f t="shared" si="656"/>
        <v>46800</v>
      </c>
      <c r="Q170" s="141">
        <f t="shared" si="656"/>
        <v>46801</v>
      </c>
      <c r="R170" s="142">
        <f t="shared" si="656"/>
        <v>46802</v>
      </c>
      <c r="S170" s="143">
        <f t="shared" si="656"/>
        <v>46803</v>
      </c>
      <c r="T170" s="135">
        <f t="shared" ref="T170" si="657">COUNTIF(M171:S171,"★")</f>
        <v>0</v>
      </c>
      <c r="U170" s="135"/>
      <c r="V170" s="135" t="str">
        <f>TEXT(M170,"YYYY-MM")</f>
        <v>2028-02</v>
      </c>
      <c r="W170" s="140" cm="1">
        <f t="array" ref="W170">SUMPRODUCT((M170:S170&gt;=$N$8)*(M170:S170 &lt;= $N$9)*(TEXT(M170:S170,"yyyy-mm")=V170)*(M171:S171 = "●"))</f>
        <v>0</v>
      </c>
      <c r="X170" s="140" cm="1">
        <f t="array" ref="X170">SUMPRODUCT((R170:S170&gt;=$N$8)*(R170:S170 &lt;= $N$9)*(TEXT(R170:S170,"yyyy-mm")=V170)*(R171:S171 = "▲"))</f>
        <v>0</v>
      </c>
      <c r="Y170" s="140" cm="1">
        <f t="array" ref="Y170">SUMPRODUCT((M170:S170&gt;=$N$8)*(M170:S170 &lt;= $N$9)*(TEXT(M170:S170,"yyyy-mm")=V170)*(M171:S171 = "★"))</f>
        <v>0</v>
      </c>
      <c r="Z170" s="135"/>
      <c r="AA170" s="135"/>
      <c r="AB170" s="132">
        <v>143</v>
      </c>
      <c r="AC170" s="141">
        <f>AI168+1</f>
        <v>46944</v>
      </c>
      <c r="AD170" s="141">
        <f t="shared" ref="AD170:AI170" si="658">AC170+1</f>
        <v>46945</v>
      </c>
      <c r="AE170" s="141">
        <f t="shared" si="658"/>
        <v>46946</v>
      </c>
      <c r="AF170" s="141">
        <f t="shared" si="658"/>
        <v>46947</v>
      </c>
      <c r="AG170" s="141">
        <f t="shared" si="658"/>
        <v>46948</v>
      </c>
      <c r="AH170" s="142">
        <f t="shared" si="658"/>
        <v>46949</v>
      </c>
      <c r="AI170" s="143">
        <f t="shared" si="658"/>
        <v>46950</v>
      </c>
      <c r="AJ170" s="68">
        <f t="shared" ref="AJ170" si="659">COUNTIF(AC171:AI171,"★")</f>
        <v>0</v>
      </c>
      <c r="AK170" s="68"/>
      <c r="AL170" s="68" t="str">
        <f>TEXT(AC170,"YYYY-MM")</f>
        <v>2028-07</v>
      </c>
      <c r="AM170" s="69" cm="1">
        <f t="array" ref="AM170">SUMPRODUCT((AC170:AI170&gt;=$N$8)*(AC170:AI170 &lt;= $N$9)*(TEXT(AC170:AI170,"yyyy-mm")=AL170)*(AC171:AI171 = "●"))</f>
        <v>0</v>
      </c>
      <c r="AN170" s="69" cm="1">
        <f t="array" ref="AN170">SUMPRODUCT((AH170:AI170&gt;=$N$8)*(AH170:AI170 &lt;= $N$9)*(TEXT(AH170:AI170,"yyyy-mm")=AL170)*(AH171:AI171 = "▲"))</f>
        <v>0</v>
      </c>
      <c r="AO170" s="69" cm="1">
        <f t="array" ref="AO170">SUMPRODUCT((AC170:AI170&gt;=$N$8)*(AC170:AI170 &lt;= $N$9)*(TEXT(AC170:AI170,"yyyy-mm")=AL170)*(AC171:AI171 = "★"))</f>
        <v>0</v>
      </c>
      <c r="AP170" s="68"/>
      <c r="AQ170" s="19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3"/>
    </row>
    <row r="171" spans="10:55" s="8" customFormat="1" ht="20.25" customHeight="1" thickBot="1" x14ac:dyDescent="0.5">
      <c r="J171" s="86"/>
      <c r="K171" s="135" t="str">
        <f t="shared" ref="K171" si="660">IF(U171&gt;=0.285,"OK","NG")</f>
        <v>NG</v>
      </c>
      <c r="L171" s="136"/>
      <c r="M171" s="144"/>
      <c r="N171" s="144"/>
      <c r="O171" s="144"/>
      <c r="P171" s="144"/>
      <c r="Q171" s="144"/>
      <c r="R171" s="145"/>
      <c r="S171" s="146"/>
      <c r="T171" s="135">
        <f t="shared" ref="T171" si="661">COUNTIF(M171:S171,"●")</f>
        <v>0</v>
      </c>
      <c r="U171" s="147">
        <f t="shared" ref="U171" si="662">IF(COUNTA(M171:S171)=0,-1,IF(OR(COUNTIF(M171:S171,"▲")&gt;6,AND(M170&lt;$N$9,$N$9&lt;S170)),0.285,IF(T170+T171=0,0,T171/(T171+T170))))</f>
        <v>-1</v>
      </c>
      <c r="V171" s="135" t="str">
        <f>TEXT(S170,"YYYY-MM")</f>
        <v>2028-02</v>
      </c>
      <c r="W171" s="140" cm="1">
        <f t="array" ref="W171">IF(V171=V170,0,SUMPRODUCT((M170:S170&gt;=$N$8)*(M170:S170 &lt;= $N$9)*(TEXT(M170:S170,"yyyy-mm")=V171)*(M171:S171 = "●")))</f>
        <v>0</v>
      </c>
      <c r="X171" s="140" cm="1">
        <f t="array" ref="X171">IF(V171=V170,0,SUMPRODUCT((M170:S170&gt;=$N$8)*(M170:S170 &lt;= $N$9)*(TEXT(M170:S170,"yyyy-mm")=V171)*(M171:S171 = "▲")))</f>
        <v>0</v>
      </c>
      <c r="Y171" s="140" cm="1">
        <f t="array" ref="Y171">IF(V171=V170,0,SUMPRODUCT((M170:S170&gt;=$N$8)*(M170:S170 &lt;= $N$9)*(TEXT(M170:S170,"yyyy-mm")=V171)*(M171:S171 = "★")))</f>
        <v>0</v>
      </c>
      <c r="Z171" s="135"/>
      <c r="AA171" s="135" t="str">
        <f t="shared" ref="AA171" si="663">IF(AK171&gt;=0.285,"OK","NG")</f>
        <v>NG</v>
      </c>
      <c r="AB171" s="136"/>
      <c r="AC171" s="144"/>
      <c r="AD171" s="144"/>
      <c r="AE171" s="144"/>
      <c r="AF171" s="144"/>
      <c r="AG171" s="144"/>
      <c r="AH171" s="145"/>
      <c r="AI171" s="146"/>
      <c r="AJ171" s="68">
        <f t="shared" ref="AJ171" si="664">COUNTIF(AC171:AI171,"●")</f>
        <v>0</v>
      </c>
      <c r="AK171" s="70">
        <f t="shared" ref="AK171" si="665">IF(COUNTA(AC171:AI171)=0,-1,IF(OR(COUNTIF(AC171:AI171,"▲")&gt;6,AND(AC170&lt;$N$9,$N$9&lt;AI170)),0.285,IF(AJ170+AJ171=0,0,AJ171/(AJ171+AJ170))))</f>
        <v>-1</v>
      </c>
      <c r="AL171" s="68" t="str">
        <f>TEXT(AI170,"YYYY-MM")</f>
        <v>2028-07</v>
      </c>
      <c r="AM171" s="69" cm="1">
        <f t="array" ref="AM171">IF(AL171=AL170,0,SUMPRODUCT((AC170:AI170&gt;=$N$8)*(AC170:AI170 &lt;= $N$9)*(TEXT(AC170:AI170,"yyyy-mm")=AL171)*(AC171:AI171 = "●")))</f>
        <v>0</v>
      </c>
      <c r="AN171" s="69" cm="1">
        <f t="array" ref="AN171">IF(AL171=AL170,0,SUMPRODUCT((AC170:AI170&gt;=$N$8)*(AC170:AI170 &lt;= $N$9)*(TEXT(AC170:AI170,"yyyy-mm")=AL171)*(AC171:AI171 = "▲")))</f>
        <v>0</v>
      </c>
      <c r="AO171" s="69" cm="1">
        <f t="array" ref="AO171">IF(AL171=AL170,0,SUMPRODUCT((AC170:AI170&gt;=$N$8)*(AC170:AI170 &lt;= $N$9)*(TEXT(AC170:AI170,"yyyy-mm")=AL171)*(AC171:AI171 = "★")))</f>
        <v>0</v>
      </c>
      <c r="AP171" s="68"/>
      <c r="AQ171" s="19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3"/>
    </row>
    <row r="172" spans="10:55" s="8" customFormat="1" ht="20.25" customHeight="1" x14ac:dyDescent="0.45">
      <c r="J172" s="86"/>
      <c r="K172" s="135"/>
      <c r="L172" s="132">
        <v>123</v>
      </c>
      <c r="M172" s="141">
        <f>S170+1</f>
        <v>46804</v>
      </c>
      <c r="N172" s="141">
        <f t="shared" ref="N172:S172" si="666">M172+1</f>
        <v>46805</v>
      </c>
      <c r="O172" s="141">
        <f t="shared" si="666"/>
        <v>46806</v>
      </c>
      <c r="P172" s="141">
        <f t="shared" si="666"/>
        <v>46807</v>
      </c>
      <c r="Q172" s="141">
        <f t="shared" si="666"/>
        <v>46808</v>
      </c>
      <c r="R172" s="142">
        <f t="shared" si="666"/>
        <v>46809</v>
      </c>
      <c r="S172" s="143">
        <f t="shared" si="666"/>
        <v>46810</v>
      </c>
      <c r="T172" s="135">
        <f t="shared" ref="T172" si="667">COUNTIF(M173:S173,"★")</f>
        <v>0</v>
      </c>
      <c r="U172" s="135"/>
      <c r="V172" s="135" t="str">
        <f>TEXT(M172,"YYYY-MM")</f>
        <v>2028-02</v>
      </c>
      <c r="W172" s="140" cm="1">
        <f t="array" ref="W172">SUMPRODUCT((M172:S172&gt;=$N$8)*(M172:S172 &lt;= $N$9)*(TEXT(M172:S172,"yyyy-mm")=V172)*(M173:S173 = "●"))</f>
        <v>0</v>
      </c>
      <c r="X172" s="140" cm="1">
        <f t="array" ref="X172">SUMPRODUCT((R172:S172&gt;=$N$8)*(R172:S172 &lt;= $N$9)*(TEXT(R172:S172,"yyyy-mm")=V172)*(R173:S173 = "▲"))</f>
        <v>0</v>
      </c>
      <c r="Y172" s="140" cm="1">
        <f t="array" ref="Y172">SUMPRODUCT((M172:S172&gt;=$N$8)*(M172:S172 &lt;= $N$9)*(TEXT(M172:S172,"yyyy-mm")=V172)*(M173:S173 = "★"))</f>
        <v>0</v>
      </c>
      <c r="Z172" s="135"/>
      <c r="AA172" s="135"/>
      <c r="AB172" s="132">
        <v>144</v>
      </c>
      <c r="AC172" s="141">
        <f>AI170+1</f>
        <v>46951</v>
      </c>
      <c r="AD172" s="141">
        <f t="shared" ref="AD172:AI172" si="668">AC172+1</f>
        <v>46952</v>
      </c>
      <c r="AE172" s="141">
        <f t="shared" si="668"/>
        <v>46953</v>
      </c>
      <c r="AF172" s="141">
        <f t="shared" si="668"/>
        <v>46954</v>
      </c>
      <c r="AG172" s="141">
        <f t="shared" si="668"/>
        <v>46955</v>
      </c>
      <c r="AH172" s="142">
        <f t="shared" si="668"/>
        <v>46956</v>
      </c>
      <c r="AI172" s="143">
        <f t="shared" si="668"/>
        <v>46957</v>
      </c>
      <c r="AJ172" s="68">
        <f t="shared" ref="AJ172" si="669">COUNTIF(AC173:AI173,"★")</f>
        <v>0</v>
      </c>
      <c r="AK172" s="68"/>
      <c r="AL172" s="68" t="str">
        <f>TEXT(AC172,"YYYY-MM")</f>
        <v>2028-07</v>
      </c>
      <c r="AM172" s="69" cm="1">
        <f t="array" ref="AM172">SUMPRODUCT((AC172:AI172&gt;=$N$8)*(AC172:AI172 &lt;= $N$9)*(TEXT(AC172:AI172,"yyyy-mm")=AL172)*(AC173:AI173 = "●"))</f>
        <v>0</v>
      </c>
      <c r="AN172" s="69" cm="1">
        <f t="array" ref="AN172">SUMPRODUCT((AH172:AI172&gt;=$N$8)*(AH172:AI172 &lt;= $N$9)*(TEXT(AH172:AI172,"yyyy-mm")=AL172)*(AH173:AI173 = "▲"))</f>
        <v>0</v>
      </c>
      <c r="AO172" s="69" cm="1">
        <f t="array" ref="AO172">SUMPRODUCT((AC172:AI172&gt;=$N$8)*(AC172:AI172 &lt;= $N$9)*(TEXT(AC172:AI172,"yyyy-mm")=AL172)*(AC173:AI173 = "★"))</f>
        <v>0</v>
      </c>
      <c r="AP172" s="68"/>
      <c r="AQ172" s="19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3"/>
    </row>
    <row r="173" spans="10:55" s="8" customFormat="1" ht="20.25" customHeight="1" thickBot="1" x14ac:dyDescent="0.5">
      <c r="J173" s="86"/>
      <c r="K173" s="135" t="str">
        <f t="shared" ref="K173" si="670">IF(U173&gt;=0.285,"OK","NG")</f>
        <v>NG</v>
      </c>
      <c r="L173" s="136"/>
      <c r="M173" s="144"/>
      <c r="N173" s="144"/>
      <c r="O173" s="144"/>
      <c r="P173" s="144"/>
      <c r="Q173" s="144"/>
      <c r="R173" s="145"/>
      <c r="S173" s="146"/>
      <c r="T173" s="135">
        <f t="shared" ref="T173" si="671">COUNTIF(M173:S173,"●")</f>
        <v>0</v>
      </c>
      <c r="U173" s="147">
        <f t="shared" ref="U173" si="672">IF(COUNTA(M173:S173)=0,-1,IF(OR(COUNTIF(M173:S173,"▲")&gt;6,AND(M172&lt;$N$9,$N$9&lt;S172)),0.285,IF(T172+T173=0,0,T173/(T173+T172))))</f>
        <v>-1</v>
      </c>
      <c r="V173" s="135" t="str">
        <f>TEXT(S172,"YYYY-MM")</f>
        <v>2028-02</v>
      </c>
      <c r="W173" s="140" cm="1">
        <f t="array" ref="W173">IF(V173=V172,0,SUMPRODUCT((M172:S172&gt;=$N$8)*(M172:S172 &lt;= $N$9)*(TEXT(M172:S172,"yyyy-mm")=V173)*(M173:S173 = "●")))</f>
        <v>0</v>
      </c>
      <c r="X173" s="140" cm="1">
        <f t="array" ref="X173">IF(V173=V172,0,SUMPRODUCT((M172:S172&gt;=$N$8)*(M172:S172 &lt;= $N$9)*(TEXT(M172:S172,"yyyy-mm")=V173)*(M173:S173 = "▲")))</f>
        <v>0</v>
      </c>
      <c r="Y173" s="140" cm="1">
        <f t="array" ref="Y173">IF(V173=V172,0,SUMPRODUCT((M172:S172&gt;=$N$8)*(M172:S172 &lt;= $N$9)*(TEXT(M172:S172,"yyyy-mm")=V173)*(M173:S173 = "★")))</f>
        <v>0</v>
      </c>
      <c r="Z173" s="135"/>
      <c r="AA173" s="135" t="str">
        <f t="shared" ref="AA173" si="673">IF(AK173&gt;=0.285,"OK","NG")</f>
        <v>NG</v>
      </c>
      <c r="AB173" s="136"/>
      <c r="AC173" s="144"/>
      <c r="AD173" s="144"/>
      <c r="AE173" s="144"/>
      <c r="AF173" s="144"/>
      <c r="AG173" s="144"/>
      <c r="AH173" s="145"/>
      <c r="AI173" s="146"/>
      <c r="AJ173" s="68">
        <f t="shared" ref="AJ173" si="674">COUNTIF(AC173:AI173,"●")</f>
        <v>0</v>
      </c>
      <c r="AK173" s="70">
        <f t="shared" ref="AK173" si="675">IF(COUNTA(AC173:AI173)=0,-1,IF(OR(COUNTIF(AC173:AI173,"▲")&gt;6,AND(AC172&lt;$N$9,$N$9&lt;AI172)),0.285,IF(AJ172+AJ173=0,0,AJ173/(AJ173+AJ172))))</f>
        <v>-1</v>
      </c>
      <c r="AL173" s="68" t="str">
        <f>TEXT(AI172,"YYYY-MM")</f>
        <v>2028-07</v>
      </c>
      <c r="AM173" s="69" cm="1">
        <f t="array" ref="AM173">IF(AL173=AL172,0,SUMPRODUCT((AC172:AI172&gt;=$N$8)*(AC172:AI172 &lt;= $N$9)*(TEXT(AC172:AI172,"yyyy-mm")=AL173)*(AC173:AI173 = "●")))</f>
        <v>0</v>
      </c>
      <c r="AN173" s="69" cm="1">
        <f t="array" ref="AN173">IF(AL173=AL172,0,SUMPRODUCT((AC172:AI172&gt;=$N$8)*(AC172:AI172 &lt;= $N$9)*(TEXT(AC172:AI172,"yyyy-mm")=AL173)*(AC173:AI173 = "▲")))</f>
        <v>0</v>
      </c>
      <c r="AO173" s="69" cm="1">
        <f t="array" ref="AO173">IF(AL173=AL172,0,SUMPRODUCT((AC172:AI172&gt;=$N$8)*(AC172:AI172 &lt;= $N$9)*(TEXT(AC172:AI172,"yyyy-mm")=AL173)*(AC173:AI173 = "★")))</f>
        <v>0</v>
      </c>
      <c r="AP173" s="68"/>
      <c r="AQ173" s="19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3"/>
    </row>
    <row r="174" spans="10:55" s="8" customFormat="1" ht="20.25" customHeight="1" x14ac:dyDescent="0.45">
      <c r="J174" s="86"/>
      <c r="K174" s="135"/>
      <c r="L174" s="132">
        <v>124</v>
      </c>
      <c r="M174" s="141">
        <f>S172+1</f>
        <v>46811</v>
      </c>
      <c r="N174" s="141">
        <f t="shared" ref="N174:S174" si="676">M174+1</f>
        <v>46812</v>
      </c>
      <c r="O174" s="141">
        <f t="shared" si="676"/>
        <v>46813</v>
      </c>
      <c r="P174" s="141">
        <f t="shared" si="676"/>
        <v>46814</v>
      </c>
      <c r="Q174" s="141">
        <f t="shared" si="676"/>
        <v>46815</v>
      </c>
      <c r="R174" s="142">
        <f t="shared" si="676"/>
        <v>46816</v>
      </c>
      <c r="S174" s="143">
        <f t="shared" si="676"/>
        <v>46817</v>
      </c>
      <c r="T174" s="135">
        <f t="shared" ref="T174" si="677">COUNTIF(M175:S175,"★")</f>
        <v>0</v>
      </c>
      <c r="U174" s="135"/>
      <c r="V174" s="135" t="str">
        <f>TEXT(M174,"YYYY-MM")</f>
        <v>2028-02</v>
      </c>
      <c r="W174" s="140" cm="1">
        <f t="array" ref="W174">SUMPRODUCT((M174:S174&gt;=$N$8)*(M174:S174 &lt;= $N$9)*(TEXT(M174:S174,"yyyy-mm")=V174)*(M175:S175 = "●"))</f>
        <v>0</v>
      </c>
      <c r="X174" s="140" cm="1">
        <f t="array" ref="X174">SUMPRODUCT((R174:S174&gt;=$N$8)*(R174:S174 &lt;= $N$9)*(TEXT(R174:S174,"yyyy-mm")=V174)*(R175:S175 = "▲"))</f>
        <v>0</v>
      </c>
      <c r="Y174" s="140" cm="1">
        <f t="array" ref="Y174">SUMPRODUCT((M174:S174&gt;=$N$8)*(M174:S174 &lt;= $N$9)*(TEXT(M174:S174,"yyyy-mm")=V174)*(M175:S175 = "★"))</f>
        <v>0</v>
      </c>
      <c r="Z174" s="135"/>
      <c r="AA174" s="135"/>
      <c r="AB174" s="132">
        <v>145</v>
      </c>
      <c r="AC174" s="141">
        <f>AI172+1</f>
        <v>46958</v>
      </c>
      <c r="AD174" s="141">
        <f t="shared" ref="AD174:AI174" si="678">AC174+1</f>
        <v>46959</v>
      </c>
      <c r="AE174" s="141">
        <f t="shared" si="678"/>
        <v>46960</v>
      </c>
      <c r="AF174" s="141">
        <f t="shared" si="678"/>
        <v>46961</v>
      </c>
      <c r="AG174" s="141">
        <f t="shared" si="678"/>
        <v>46962</v>
      </c>
      <c r="AH174" s="142">
        <f t="shared" si="678"/>
        <v>46963</v>
      </c>
      <c r="AI174" s="143">
        <f t="shared" si="678"/>
        <v>46964</v>
      </c>
      <c r="AJ174" s="68">
        <f t="shared" ref="AJ174" si="679">COUNTIF(AC175:AI175,"★")</f>
        <v>0</v>
      </c>
      <c r="AK174" s="68"/>
      <c r="AL174" s="68" t="str">
        <f>TEXT(AC174,"YYYY-MM")</f>
        <v>2028-07</v>
      </c>
      <c r="AM174" s="69" cm="1">
        <f t="array" ref="AM174">SUMPRODUCT((AC174:AI174&gt;=$N$8)*(AC174:AI174 &lt;= $N$9)*(TEXT(AC174:AI174,"yyyy-mm")=AL174)*(AC175:AI175 = "●"))</f>
        <v>0</v>
      </c>
      <c r="AN174" s="69" cm="1">
        <f t="array" ref="AN174">SUMPRODUCT((AH174:AI174&gt;=$N$8)*(AH174:AI174 &lt;= $N$9)*(TEXT(AH174:AI174,"yyyy-mm")=AL174)*(AH175:AI175 = "▲"))</f>
        <v>0</v>
      </c>
      <c r="AO174" s="69" cm="1">
        <f t="array" ref="AO174">SUMPRODUCT((AC174:AI174&gt;=$N$8)*(AC174:AI174 &lt;= $N$9)*(TEXT(AC174:AI174,"yyyy-mm")=AL174)*(AC175:AI175 = "★"))</f>
        <v>0</v>
      </c>
      <c r="AP174" s="68"/>
      <c r="AQ174" s="19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3"/>
    </row>
    <row r="175" spans="10:55" s="8" customFormat="1" ht="20.25" customHeight="1" thickBot="1" x14ac:dyDescent="0.5">
      <c r="J175" s="86"/>
      <c r="K175" s="135" t="str">
        <f t="shared" ref="K175" si="680">IF(U175&gt;=0.285,"OK","NG")</f>
        <v>NG</v>
      </c>
      <c r="L175" s="136"/>
      <c r="M175" s="144"/>
      <c r="N175" s="144"/>
      <c r="O175" s="144"/>
      <c r="P175" s="144"/>
      <c r="Q175" s="144"/>
      <c r="R175" s="145"/>
      <c r="S175" s="146"/>
      <c r="T175" s="135">
        <f t="shared" ref="T175" si="681">COUNTIF(M175:S175,"●")</f>
        <v>0</v>
      </c>
      <c r="U175" s="147">
        <f t="shared" ref="U175" si="682">IF(COUNTA(M175:S175)=0,-1,IF(OR(COUNTIF(M175:S175,"▲")&gt;6,AND(M174&lt;$N$9,$N$9&lt;S174)),0.285,IF(T174+T175=0,0,T175/(T175+T174))))</f>
        <v>-1</v>
      </c>
      <c r="V175" s="135" t="str">
        <f>TEXT(S174,"YYYY-MM")</f>
        <v>2028-03</v>
      </c>
      <c r="W175" s="140" cm="1">
        <f t="array" ref="W175">IF(V175=V174,0,SUMPRODUCT((M174:S174&gt;=$N$8)*(M174:S174 &lt;= $N$9)*(TEXT(M174:S174,"yyyy-mm")=V175)*(M175:S175 = "●")))</f>
        <v>0</v>
      </c>
      <c r="X175" s="140" cm="1">
        <f t="array" ref="X175">IF(V175=V174,0,SUMPRODUCT((M174:S174&gt;=$N$8)*(M174:S174 &lt;= $N$9)*(TEXT(M174:S174,"yyyy-mm")=V175)*(M175:S175 = "▲")))</f>
        <v>0</v>
      </c>
      <c r="Y175" s="140" cm="1">
        <f t="array" ref="Y175">IF(V175=V174,0,SUMPRODUCT((M174:S174&gt;=$N$8)*(M174:S174 &lt;= $N$9)*(TEXT(M174:S174,"yyyy-mm")=V175)*(M175:S175 = "★")))</f>
        <v>0</v>
      </c>
      <c r="Z175" s="135"/>
      <c r="AA175" s="135" t="str">
        <f t="shared" ref="AA175" si="683">IF(AK175&gt;=0.285,"OK","NG")</f>
        <v>NG</v>
      </c>
      <c r="AB175" s="136"/>
      <c r="AC175" s="144"/>
      <c r="AD175" s="144"/>
      <c r="AE175" s="144"/>
      <c r="AF175" s="144"/>
      <c r="AG175" s="144"/>
      <c r="AH175" s="145"/>
      <c r="AI175" s="146"/>
      <c r="AJ175" s="68">
        <f t="shared" ref="AJ175" si="684">COUNTIF(AC175:AI175,"●")</f>
        <v>0</v>
      </c>
      <c r="AK175" s="70">
        <f t="shared" ref="AK175" si="685">IF(COUNTA(AC175:AI175)=0,-1,IF(OR(COUNTIF(AC175:AI175,"▲")&gt;6,AND(AC174&lt;$N$9,$N$9&lt;AI174)),0.285,IF(AJ174+AJ175=0,0,AJ175/(AJ175+AJ174))))</f>
        <v>-1</v>
      </c>
      <c r="AL175" s="68" t="str">
        <f>TEXT(AI174,"YYYY-MM")</f>
        <v>2028-07</v>
      </c>
      <c r="AM175" s="69" cm="1">
        <f t="array" ref="AM175">IF(AL175=AL174,0,SUMPRODUCT((AC174:AI174&gt;=$N$8)*(AC174:AI174 &lt;= $N$9)*(TEXT(AC174:AI174,"yyyy-mm")=AL175)*(AC175:AI175 = "●")))</f>
        <v>0</v>
      </c>
      <c r="AN175" s="69" cm="1">
        <f t="array" ref="AN175">IF(AL175=AL174,0,SUMPRODUCT((AC174:AI174&gt;=$N$8)*(AC174:AI174 &lt;= $N$9)*(TEXT(AC174:AI174,"yyyy-mm")=AL175)*(AC175:AI175 = "▲")))</f>
        <v>0</v>
      </c>
      <c r="AO175" s="69" cm="1">
        <f t="array" ref="AO175">IF(AL175=AL174,0,SUMPRODUCT((AC174:AI174&gt;=$N$8)*(AC174:AI174 &lt;= $N$9)*(TEXT(AC174:AI174,"yyyy-mm")=AL175)*(AC175:AI175 = "★")))</f>
        <v>0</v>
      </c>
      <c r="AP175" s="68"/>
      <c r="AQ175" s="19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3"/>
    </row>
    <row r="176" spans="10:55" s="8" customFormat="1" ht="20.25" customHeight="1" x14ac:dyDescent="0.45">
      <c r="J176" s="86"/>
      <c r="K176" s="135"/>
      <c r="L176" s="132">
        <v>125</v>
      </c>
      <c r="M176" s="141">
        <f>S174+1</f>
        <v>46818</v>
      </c>
      <c r="N176" s="141">
        <f t="shared" ref="N176:S176" si="686">M176+1</f>
        <v>46819</v>
      </c>
      <c r="O176" s="141">
        <f t="shared" si="686"/>
        <v>46820</v>
      </c>
      <c r="P176" s="141">
        <f t="shared" si="686"/>
        <v>46821</v>
      </c>
      <c r="Q176" s="141">
        <f t="shared" si="686"/>
        <v>46822</v>
      </c>
      <c r="R176" s="142">
        <f t="shared" si="686"/>
        <v>46823</v>
      </c>
      <c r="S176" s="143">
        <f t="shared" si="686"/>
        <v>46824</v>
      </c>
      <c r="T176" s="135">
        <f t="shared" ref="T176" si="687">COUNTIF(M177:S177,"★")</f>
        <v>0</v>
      </c>
      <c r="U176" s="135"/>
      <c r="V176" s="135" t="str">
        <f>TEXT(M176,"YYYY-MM")</f>
        <v>2028-03</v>
      </c>
      <c r="W176" s="140" cm="1">
        <f t="array" ref="W176">SUMPRODUCT((M176:S176&gt;=$N$8)*(M176:S176 &lt;= $N$9)*(TEXT(M176:S176,"yyyy-mm")=V176)*(M177:S177 = "●"))</f>
        <v>0</v>
      </c>
      <c r="X176" s="140" cm="1">
        <f t="array" ref="X176">SUMPRODUCT((R176:S176&gt;=$N$8)*(R176:S176 &lt;= $N$9)*(TEXT(R176:S176,"yyyy-mm")=V176)*(R177:S177 = "▲"))</f>
        <v>0</v>
      </c>
      <c r="Y176" s="140" cm="1">
        <f t="array" ref="Y176">SUMPRODUCT((M176:S176&gt;=$N$8)*(M176:S176 &lt;= $N$9)*(TEXT(M176:S176,"yyyy-mm")=V176)*(M177:S177 = "★"))</f>
        <v>0</v>
      </c>
      <c r="Z176" s="135"/>
      <c r="AA176" s="135"/>
      <c r="AB176" s="132">
        <v>146</v>
      </c>
      <c r="AC176" s="141">
        <f>AI174+1</f>
        <v>46965</v>
      </c>
      <c r="AD176" s="141">
        <f t="shared" ref="AD176:AI176" si="688">AC176+1</f>
        <v>46966</v>
      </c>
      <c r="AE176" s="141">
        <f t="shared" si="688"/>
        <v>46967</v>
      </c>
      <c r="AF176" s="141">
        <f t="shared" si="688"/>
        <v>46968</v>
      </c>
      <c r="AG176" s="141">
        <f t="shared" si="688"/>
        <v>46969</v>
      </c>
      <c r="AH176" s="142">
        <f t="shared" si="688"/>
        <v>46970</v>
      </c>
      <c r="AI176" s="143">
        <f t="shared" si="688"/>
        <v>46971</v>
      </c>
      <c r="AJ176" s="68">
        <f t="shared" ref="AJ176" si="689">COUNTIF(AC177:AI177,"★")</f>
        <v>0</v>
      </c>
      <c r="AK176" s="68"/>
      <c r="AL176" s="68" t="str">
        <f>TEXT(AC176,"YYYY-MM")</f>
        <v>2028-07</v>
      </c>
      <c r="AM176" s="69" cm="1">
        <f t="array" ref="AM176">SUMPRODUCT((AC176:AI176&gt;=$N$8)*(AC176:AI176 &lt;= $N$9)*(TEXT(AC176:AI176,"yyyy-mm")=AL176)*(AC177:AI177 = "●"))</f>
        <v>0</v>
      </c>
      <c r="AN176" s="69" cm="1">
        <f t="array" ref="AN176">SUMPRODUCT((AH176:AI176&gt;=$N$8)*(AH176:AI176 &lt;= $N$9)*(TEXT(AH176:AI176,"yyyy-mm")=AL176)*(AH177:AI177 = "▲"))</f>
        <v>0</v>
      </c>
      <c r="AO176" s="69" cm="1">
        <f t="array" ref="AO176">SUMPRODUCT((AC176:AI176&gt;=$N$8)*(AC176:AI176 &lt;= $N$9)*(TEXT(AC176:AI176,"yyyy-mm")=AL176)*(AC177:AI177 = "★"))</f>
        <v>0</v>
      </c>
      <c r="AP176" s="68"/>
      <c r="AQ176" s="19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3"/>
    </row>
    <row r="177" spans="9:55" s="8" customFormat="1" ht="20.25" customHeight="1" thickBot="1" x14ac:dyDescent="0.5">
      <c r="J177" s="86"/>
      <c r="K177" s="135" t="str">
        <f t="shared" ref="K177" si="690">IF(U177&gt;=0.285,"OK","NG")</f>
        <v>NG</v>
      </c>
      <c r="L177" s="136"/>
      <c r="M177" s="144"/>
      <c r="N177" s="144"/>
      <c r="O177" s="144"/>
      <c r="P177" s="144"/>
      <c r="Q177" s="144"/>
      <c r="R177" s="145"/>
      <c r="S177" s="146"/>
      <c r="T177" s="135">
        <f t="shared" ref="T177" si="691">COUNTIF(M177:S177,"●")</f>
        <v>0</v>
      </c>
      <c r="U177" s="147">
        <f t="shared" ref="U177" si="692">IF(COUNTA(M177:S177)=0,-1,IF(OR(COUNTIF(M177:S177,"▲")&gt;6,AND(M176&lt;$N$9,$N$9&lt;S176)),0.285,IF(T176+T177=0,0,T177/(T177+T176))))</f>
        <v>-1</v>
      </c>
      <c r="V177" s="135" t="str">
        <f>TEXT(S176,"YYYY-MM")</f>
        <v>2028-03</v>
      </c>
      <c r="W177" s="140" cm="1">
        <f t="array" ref="W177">IF(V177=V176,0,SUMPRODUCT((M176:S176&gt;=$N$8)*(M176:S176 &lt;= $N$9)*(TEXT(M176:S176,"yyyy-mm")=V177)*(M177:S177 = "●")))</f>
        <v>0</v>
      </c>
      <c r="X177" s="140" cm="1">
        <f t="array" ref="X177">IF(V177=V176,0,SUMPRODUCT((M176:S176&gt;=$N$8)*(M176:S176 &lt;= $N$9)*(TEXT(M176:S176,"yyyy-mm")=V177)*(M177:S177 = "▲")))</f>
        <v>0</v>
      </c>
      <c r="Y177" s="140" cm="1">
        <f t="array" ref="Y177">IF(V177=V176,0,SUMPRODUCT((M176:S176&gt;=$N$8)*(M176:S176 &lt;= $N$9)*(TEXT(M176:S176,"yyyy-mm")=V177)*(M177:S177 = "★")))</f>
        <v>0</v>
      </c>
      <c r="Z177" s="135"/>
      <c r="AA177" s="135" t="str">
        <f t="shared" ref="AA177" si="693">IF(AK177&gt;=0.285,"OK","NG")</f>
        <v>NG</v>
      </c>
      <c r="AB177" s="136"/>
      <c r="AC177" s="144"/>
      <c r="AD177" s="144"/>
      <c r="AE177" s="144"/>
      <c r="AF177" s="144"/>
      <c r="AG177" s="144"/>
      <c r="AH177" s="145"/>
      <c r="AI177" s="146"/>
      <c r="AJ177" s="68">
        <f t="shared" ref="AJ177" si="694">COUNTIF(AC177:AI177,"●")</f>
        <v>0</v>
      </c>
      <c r="AK177" s="70">
        <f t="shared" ref="AK177" si="695">IF(COUNTA(AC177:AI177)=0,-1,IF(OR(COUNTIF(AC177:AI177,"▲")&gt;6,AND(AC176&lt;$N$9,$N$9&lt;AI176)),0.285,IF(AJ176+AJ177=0,0,AJ177/(AJ177+AJ176))))</f>
        <v>-1</v>
      </c>
      <c r="AL177" s="68" t="str">
        <f>TEXT(AI176,"YYYY-MM")</f>
        <v>2028-08</v>
      </c>
      <c r="AM177" s="69" cm="1">
        <f t="array" ref="AM177">IF(AL177=AL176,0,SUMPRODUCT((AC176:AI176&gt;=$N$8)*(AC176:AI176 &lt;= $N$9)*(TEXT(AC176:AI176,"yyyy-mm")=AL177)*(AC177:AI177 = "●")))</f>
        <v>0</v>
      </c>
      <c r="AN177" s="69" cm="1">
        <f t="array" ref="AN177">IF(AL177=AL176,0,SUMPRODUCT((AC176:AI176&gt;=$N$8)*(AC176:AI176 &lt;= $N$9)*(TEXT(AC176:AI176,"yyyy-mm")=AL177)*(AC177:AI177 = "▲")))</f>
        <v>0</v>
      </c>
      <c r="AO177" s="69" cm="1">
        <f t="array" ref="AO177">IF(AL177=AL176,0,SUMPRODUCT((AC176:AI176&gt;=$N$8)*(AC176:AI176 &lt;= $N$9)*(TEXT(AC176:AI176,"yyyy-mm")=AL177)*(AC177:AI177 = "★")))</f>
        <v>0</v>
      </c>
      <c r="AP177" s="68"/>
      <c r="AQ177" s="19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3"/>
    </row>
    <row r="178" spans="9:55" s="8" customFormat="1" ht="20.25" customHeight="1" x14ac:dyDescent="0.45">
      <c r="J178" s="86"/>
      <c r="K178" s="135"/>
      <c r="L178" s="132">
        <v>126</v>
      </c>
      <c r="M178" s="141">
        <f>S176+1</f>
        <v>46825</v>
      </c>
      <c r="N178" s="141">
        <f t="shared" ref="N178:S178" si="696">M178+1</f>
        <v>46826</v>
      </c>
      <c r="O178" s="141">
        <f t="shared" si="696"/>
        <v>46827</v>
      </c>
      <c r="P178" s="141">
        <f t="shared" si="696"/>
        <v>46828</v>
      </c>
      <c r="Q178" s="141">
        <f t="shared" si="696"/>
        <v>46829</v>
      </c>
      <c r="R178" s="142">
        <f t="shared" si="696"/>
        <v>46830</v>
      </c>
      <c r="S178" s="143">
        <f t="shared" si="696"/>
        <v>46831</v>
      </c>
      <c r="T178" s="135">
        <f t="shared" ref="T178" si="697">COUNTIF(M179:S179,"★")</f>
        <v>0</v>
      </c>
      <c r="U178" s="135"/>
      <c r="V178" s="135" t="str">
        <f>TEXT(M178,"YYYY-MM")</f>
        <v>2028-03</v>
      </c>
      <c r="W178" s="140" cm="1">
        <f t="array" ref="W178">SUMPRODUCT((M178:S178&gt;=$N$8)*(M178:S178 &lt;= $N$9)*(TEXT(M178:S178,"yyyy-mm")=V178)*(M179:S179 = "●"))</f>
        <v>0</v>
      </c>
      <c r="X178" s="140" cm="1">
        <f t="array" ref="X178">SUMPRODUCT((R178:S178&gt;=$N$8)*(R178:S178 &lt;= $N$9)*(TEXT(R178:S178,"yyyy-mm")=V178)*(R179:S179 = "▲"))</f>
        <v>0</v>
      </c>
      <c r="Y178" s="140" cm="1">
        <f t="array" ref="Y178">SUMPRODUCT((M178:S178&gt;=$N$8)*(M178:S178 &lt;= $N$9)*(TEXT(M178:S178,"yyyy-mm")=V178)*(M179:S179 = "★"))</f>
        <v>0</v>
      </c>
      <c r="Z178" s="135"/>
      <c r="AA178" s="135"/>
      <c r="AB178" s="132">
        <v>147</v>
      </c>
      <c r="AC178" s="141">
        <f>AI176+1</f>
        <v>46972</v>
      </c>
      <c r="AD178" s="141">
        <f t="shared" ref="AD178:AI178" si="698">AC178+1</f>
        <v>46973</v>
      </c>
      <c r="AE178" s="141">
        <f t="shared" si="698"/>
        <v>46974</v>
      </c>
      <c r="AF178" s="141">
        <f t="shared" si="698"/>
        <v>46975</v>
      </c>
      <c r="AG178" s="141">
        <f t="shared" si="698"/>
        <v>46976</v>
      </c>
      <c r="AH178" s="142">
        <f t="shared" si="698"/>
        <v>46977</v>
      </c>
      <c r="AI178" s="143">
        <f t="shared" si="698"/>
        <v>46978</v>
      </c>
      <c r="AJ178" s="68">
        <f t="shared" ref="AJ178" si="699">COUNTIF(AC179:AI179,"★")</f>
        <v>0</v>
      </c>
      <c r="AK178" s="68"/>
      <c r="AL178" s="68" t="str">
        <f>TEXT(AC178,"YYYY-MM")</f>
        <v>2028-08</v>
      </c>
      <c r="AM178" s="69" cm="1">
        <f t="array" ref="AM178">SUMPRODUCT((AC178:AI178&gt;=$N$8)*(AC178:AI178 &lt;= $N$9)*(TEXT(AC178:AI178,"yyyy-mm")=AL178)*(AC179:AI179 = "●"))</f>
        <v>0</v>
      </c>
      <c r="AN178" s="69" cm="1">
        <f t="array" ref="AN178">SUMPRODUCT((AH178:AI178&gt;=$N$8)*(AH178:AI178 &lt;= $N$9)*(TEXT(AH178:AI178,"yyyy-mm")=AL178)*(AH179:AI179 = "▲"))</f>
        <v>0</v>
      </c>
      <c r="AO178" s="69" cm="1">
        <f t="array" ref="AO178">SUMPRODUCT((AC178:AI178&gt;=$N$8)*(AC178:AI178 &lt;= $N$9)*(TEXT(AC178:AI178,"yyyy-mm")=AL178)*(AC179:AI179 = "★"))</f>
        <v>0</v>
      </c>
      <c r="AP178" s="68"/>
      <c r="AQ178" s="19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3"/>
    </row>
    <row r="179" spans="9:55" s="8" customFormat="1" ht="20.25" customHeight="1" thickBot="1" x14ac:dyDescent="0.5">
      <c r="J179" s="86"/>
      <c r="K179" s="135" t="str">
        <f t="shared" ref="K179" si="700">IF(U179&gt;=0.285,"OK","NG")</f>
        <v>NG</v>
      </c>
      <c r="L179" s="136"/>
      <c r="M179" s="144"/>
      <c r="N179" s="144"/>
      <c r="O179" s="144"/>
      <c r="P179" s="144"/>
      <c r="Q179" s="144"/>
      <c r="R179" s="145"/>
      <c r="S179" s="146"/>
      <c r="T179" s="135">
        <f t="shared" ref="T179" si="701">COUNTIF(M179:S179,"●")</f>
        <v>0</v>
      </c>
      <c r="U179" s="147">
        <f t="shared" ref="U179" si="702">IF(COUNTA(M179:S179)=0,-1,IF(OR(COUNTIF(M179:S179,"▲")&gt;6,AND(M178&lt;$N$9,$N$9&lt;S178)),0.285,IF(T178+T179=0,0,T179/(T179+T178))))</f>
        <v>-1</v>
      </c>
      <c r="V179" s="135" t="str">
        <f>TEXT(S178,"YYYY-MM")</f>
        <v>2028-03</v>
      </c>
      <c r="W179" s="140" cm="1">
        <f t="array" ref="W179">IF(V179=V178,0,SUMPRODUCT((M178:S178&gt;=$N$8)*(M178:S178 &lt;= $N$9)*(TEXT(M178:S178,"yyyy-mm")=V179)*(M179:S179 = "●")))</f>
        <v>0</v>
      </c>
      <c r="X179" s="140" cm="1">
        <f t="array" ref="X179">IF(V179=V178,0,SUMPRODUCT((M178:S178&gt;=$N$8)*(M178:S178 &lt;= $N$9)*(TEXT(M178:S178,"yyyy-mm")=V179)*(M179:S179 = "▲")))</f>
        <v>0</v>
      </c>
      <c r="Y179" s="140" cm="1">
        <f t="array" ref="Y179">IF(V179=V178,0,SUMPRODUCT((M178:S178&gt;=$N$8)*(M178:S178 &lt;= $N$9)*(TEXT(M178:S178,"yyyy-mm")=V179)*(M179:S179 = "★")))</f>
        <v>0</v>
      </c>
      <c r="Z179" s="135"/>
      <c r="AA179" s="135" t="str">
        <f t="shared" ref="AA179" si="703">IF(AK179&gt;=0.285,"OK","NG")</f>
        <v>NG</v>
      </c>
      <c r="AB179" s="136"/>
      <c r="AC179" s="144"/>
      <c r="AD179" s="144"/>
      <c r="AE179" s="144"/>
      <c r="AF179" s="144"/>
      <c r="AG179" s="144"/>
      <c r="AH179" s="145"/>
      <c r="AI179" s="146"/>
      <c r="AJ179" s="68">
        <f t="shared" ref="AJ179" si="704">COUNTIF(AC179:AI179,"●")</f>
        <v>0</v>
      </c>
      <c r="AK179" s="70">
        <f t="shared" ref="AK179" si="705">IF(COUNTA(AC179:AI179)=0,-1,IF(OR(COUNTIF(AC179:AI179,"▲")&gt;6,AND(AC178&lt;$N$9,$N$9&lt;AI178)),0.285,IF(AJ178+AJ179=0,0,AJ179/(AJ179+AJ178))))</f>
        <v>-1</v>
      </c>
      <c r="AL179" s="68" t="str">
        <f>TEXT(AI178,"YYYY-MM")</f>
        <v>2028-08</v>
      </c>
      <c r="AM179" s="69" cm="1">
        <f t="array" ref="AM179">IF(AL179=AL178,0,SUMPRODUCT((AC178:AI178&gt;=$N$8)*(AC178:AI178 &lt;= $N$9)*(TEXT(AC178:AI178,"yyyy-mm")=AL179)*(AC179:AI179 = "●")))</f>
        <v>0</v>
      </c>
      <c r="AN179" s="69" cm="1">
        <f t="array" ref="AN179">IF(AL179=AL178,0,SUMPRODUCT((AC178:AI178&gt;=$N$8)*(AC178:AI178 &lt;= $N$9)*(TEXT(AC178:AI178,"yyyy-mm")=AL179)*(AC179:AI179 = "▲")))</f>
        <v>0</v>
      </c>
      <c r="AO179" s="69" cm="1">
        <f t="array" ref="AO179">IF(AL179=AL178,0,SUMPRODUCT((AC178:AI178&gt;=$N$8)*(AC178:AI178 &lt;= $N$9)*(TEXT(AC178:AI178,"yyyy-mm")=AL179)*(AC179:AI179 = "★")))</f>
        <v>0</v>
      </c>
      <c r="AP179" s="68"/>
      <c r="AQ179" s="19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3"/>
    </row>
    <row r="180" spans="9:55" s="8" customFormat="1" ht="20.25" customHeight="1" x14ac:dyDescent="0.45">
      <c r="J180" s="86"/>
      <c r="K180" s="135"/>
      <c r="L180" s="132">
        <v>127</v>
      </c>
      <c r="M180" s="141">
        <f>S178+1</f>
        <v>46832</v>
      </c>
      <c r="N180" s="141">
        <f t="shared" ref="N180:S180" si="706">M180+1</f>
        <v>46833</v>
      </c>
      <c r="O180" s="141">
        <f t="shared" si="706"/>
        <v>46834</v>
      </c>
      <c r="P180" s="141">
        <f t="shared" si="706"/>
        <v>46835</v>
      </c>
      <c r="Q180" s="141">
        <f t="shared" si="706"/>
        <v>46836</v>
      </c>
      <c r="R180" s="142">
        <f t="shared" si="706"/>
        <v>46837</v>
      </c>
      <c r="S180" s="143">
        <f t="shared" si="706"/>
        <v>46838</v>
      </c>
      <c r="T180" s="135">
        <f t="shared" ref="T180" si="707">COUNTIF(M181:S181,"★")</f>
        <v>0</v>
      </c>
      <c r="U180" s="135"/>
      <c r="V180" s="135" t="str">
        <f>TEXT(M180,"YYYY-MM")</f>
        <v>2028-03</v>
      </c>
      <c r="W180" s="140" cm="1">
        <f t="array" ref="W180">SUMPRODUCT((M180:S180&gt;=$N$8)*(M180:S180 &lt;= $N$9)*(TEXT(M180:S180,"yyyy-mm")=V180)*(M181:S181 = "●"))</f>
        <v>0</v>
      </c>
      <c r="X180" s="140" cm="1">
        <f t="array" ref="X180">SUMPRODUCT((R180:S180&gt;=$N$8)*(R180:S180 &lt;= $N$9)*(TEXT(R180:S180,"yyyy-mm")=V180)*(R181:S181 = "▲"))</f>
        <v>0</v>
      </c>
      <c r="Y180" s="140" cm="1">
        <f t="array" ref="Y180">SUMPRODUCT((M180:S180&gt;=$N$8)*(M180:S180 &lt;= $N$9)*(TEXT(M180:S180,"yyyy-mm")=V180)*(M181:S181 = "★"))</f>
        <v>0</v>
      </c>
      <c r="Z180" s="135"/>
      <c r="AA180" s="135"/>
      <c r="AB180" s="132">
        <v>148</v>
      </c>
      <c r="AC180" s="141">
        <f>AI178+1</f>
        <v>46979</v>
      </c>
      <c r="AD180" s="141">
        <f t="shared" ref="AD180:AI180" si="708">AC180+1</f>
        <v>46980</v>
      </c>
      <c r="AE180" s="141">
        <f t="shared" si="708"/>
        <v>46981</v>
      </c>
      <c r="AF180" s="141">
        <f t="shared" si="708"/>
        <v>46982</v>
      </c>
      <c r="AG180" s="141">
        <f t="shared" si="708"/>
        <v>46983</v>
      </c>
      <c r="AH180" s="142">
        <f t="shared" si="708"/>
        <v>46984</v>
      </c>
      <c r="AI180" s="143">
        <f t="shared" si="708"/>
        <v>46985</v>
      </c>
      <c r="AJ180" s="68">
        <f t="shared" ref="AJ180" si="709">COUNTIF(AC181:AI181,"★")</f>
        <v>0</v>
      </c>
      <c r="AK180" s="68"/>
      <c r="AL180" s="68" t="str">
        <f>TEXT(AC180,"YYYY-MM")</f>
        <v>2028-08</v>
      </c>
      <c r="AM180" s="69" cm="1">
        <f t="array" ref="AM180">SUMPRODUCT((AC180:AI180&gt;=$N$8)*(AC180:AI180 &lt;= $N$9)*(TEXT(AC180:AI180,"yyyy-mm")=AL180)*(AC181:AI181 = "●"))</f>
        <v>0</v>
      </c>
      <c r="AN180" s="69" cm="1">
        <f t="array" ref="AN180">SUMPRODUCT((AH180:AI180&gt;=$N$8)*(AH180:AI180 &lt;= $N$9)*(TEXT(AH180:AI180,"yyyy-mm")=AL180)*(AH181:AI181 = "▲"))</f>
        <v>0</v>
      </c>
      <c r="AO180" s="69" cm="1">
        <f t="array" ref="AO180">SUMPRODUCT((AC180:AI180&gt;=$N$8)*(AC180:AI180 &lt;= $N$9)*(TEXT(AC180:AI180,"yyyy-mm")=AL180)*(AC181:AI181 = "★"))</f>
        <v>0</v>
      </c>
      <c r="AP180" s="68"/>
      <c r="AQ180" s="19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3"/>
    </row>
    <row r="181" spans="9:55" s="8" customFormat="1" ht="20.25" customHeight="1" thickBot="1" x14ac:dyDescent="0.5">
      <c r="J181" s="86"/>
      <c r="K181" s="135" t="str">
        <f t="shared" ref="K181" si="710">IF(U181&gt;=0.285,"OK","NG")</f>
        <v>NG</v>
      </c>
      <c r="L181" s="136"/>
      <c r="M181" s="144"/>
      <c r="N181" s="144"/>
      <c r="O181" s="144"/>
      <c r="P181" s="144"/>
      <c r="Q181" s="144"/>
      <c r="R181" s="145"/>
      <c r="S181" s="146"/>
      <c r="T181" s="135">
        <f t="shared" ref="T181" si="711">COUNTIF(M181:S181,"●")</f>
        <v>0</v>
      </c>
      <c r="U181" s="147">
        <f t="shared" ref="U181" si="712">IF(COUNTA(M181:S181)=0,-1,IF(OR(COUNTIF(M181:S181,"▲")&gt;6,AND(M180&lt;$N$9,$N$9&lt;S180)),0.285,IF(T180+T181=0,0,T181/(T181+T180))))</f>
        <v>-1</v>
      </c>
      <c r="V181" s="135" t="str">
        <f>TEXT(S180,"YYYY-MM")</f>
        <v>2028-03</v>
      </c>
      <c r="W181" s="140" cm="1">
        <f t="array" ref="W181">IF(V181=V180,0,SUMPRODUCT((M180:S180&gt;=$N$8)*(M180:S180 &lt;= $N$9)*(TEXT(M180:S180,"yyyy-mm")=V181)*(M181:S181 = "●")))</f>
        <v>0</v>
      </c>
      <c r="X181" s="140" cm="1">
        <f t="array" ref="X181">IF(V181=V180,0,SUMPRODUCT((M180:S180&gt;=$N$8)*(M180:S180 &lt;= $N$9)*(TEXT(M180:S180,"yyyy-mm")=V181)*(M181:S181 = "▲")))</f>
        <v>0</v>
      </c>
      <c r="Y181" s="140" cm="1">
        <f t="array" ref="Y181">IF(V181=V180,0,SUMPRODUCT((M180:S180&gt;=$N$8)*(M180:S180 &lt;= $N$9)*(TEXT(M180:S180,"yyyy-mm")=V181)*(M181:S181 = "★")))</f>
        <v>0</v>
      </c>
      <c r="Z181" s="135"/>
      <c r="AA181" s="135" t="str">
        <f t="shared" ref="AA181" si="713">IF(AK181&gt;=0.285,"OK","NG")</f>
        <v>NG</v>
      </c>
      <c r="AB181" s="136"/>
      <c r="AC181" s="144"/>
      <c r="AD181" s="144"/>
      <c r="AE181" s="144"/>
      <c r="AF181" s="144"/>
      <c r="AG181" s="144"/>
      <c r="AH181" s="145"/>
      <c r="AI181" s="146"/>
      <c r="AJ181" s="68">
        <f t="shared" ref="AJ181" si="714">COUNTIF(AC181:AI181,"●")</f>
        <v>0</v>
      </c>
      <c r="AK181" s="70">
        <f t="shared" ref="AK181" si="715">IF(COUNTA(AC181:AI181)=0,-1,IF(OR(COUNTIF(AC181:AI181,"▲")&gt;6,AND(AC180&lt;$N$9,$N$9&lt;AI180)),0.285,IF(AJ180+AJ181=0,0,AJ181/(AJ181+AJ180))))</f>
        <v>-1</v>
      </c>
      <c r="AL181" s="68" t="str">
        <f>TEXT(AI180,"YYYY-MM")</f>
        <v>2028-08</v>
      </c>
      <c r="AM181" s="69" cm="1">
        <f t="array" ref="AM181">IF(AL181=AL180,0,SUMPRODUCT((AC180:AI180&gt;=$N$8)*(AC180:AI180 &lt;= $N$9)*(TEXT(AC180:AI180,"yyyy-mm")=AL181)*(AC181:AI181 = "●")))</f>
        <v>0</v>
      </c>
      <c r="AN181" s="69" cm="1">
        <f t="array" ref="AN181">IF(AL181=AL180,0,SUMPRODUCT((AC180:AI180&gt;=$N$8)*(AC180:AI180 &lt;= $N$9)*(TEXT(AC180:AI180,"yyyy-mm")=AL181)*(AC181:AI181 = "▲")))</f>
        <v>0</v>
      </c>
      <c r="AO181" s="69" cm="1">
        <f t="array" ref="AO181">IF(AL181=AL180,0,SUMPRODUCT((AC180:AI180&gt;=$N$8)*(AC180:AI180 &lt;= $N$9)*(TEXT(AC180:AI180,"yyyy-mm")=AL181)*(AC181:AI181 = "★")))</f>
        <v>0</v>
      </c>
      <c r="AP181" s="68"/>
      <c r="AQ181" s="19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3"/>
    </row>
    <row r="182" spans="9:55" s="8" customFormat="1" ht="20.25" customHeight="1" x14ac:dyDescent="0.45">
      <c r="I182" s="4"/>
      <c r="J182" s="86"/>
      <c r="K182" s="135"/>
      <c r="L182" s="132">
        <v>128</v>
      </c>
      <c r="M182" s="141">
        <f>S180+1</f>
        <v>46839</v>
      </c>
      <c r="N182" s="141">
        <f t="shared" ref="N182:S182" si="716">M182+1</f>
        <v>46840</v>
      </c>
      <c r="O182" s="141">
        <f t="shared" si="716"/>
        <v>46841</v>
      </c>
      <c r="P182" s="141">
        <f t="shared" si="716"/>
        <v>46842</v>
      </c>
      <c r="Q182" s="141">
        <f t="shared" si="716"/>
        <v>46843</v>
      </c>
      <c r="R182" s="142">
        <f t="shared" si="716"/>
        <v>46844</v>
      </c>
      <c r="S182" s="143">
        <f t="shared" si="716"/>
        <v>46845</v>
      </c>
      <c r="T182" s="135">
        <f t="shared" ref="T182" si="717">COUNTIF(M183:S183,"★")</f>
        <v>0</v>
      </c>
      <c r="U182" s="135"/>
      <c r="V182" s="135" t="str">
        <f>TEXT(M182,"YYYY-MM")</f>
        <v>2028-03</v>
      </c>
      <c r="W182" s="140" cm="1">
        <f t="array" ref="W182">SUMPRODUCT((M182:S182&gt;=$N$8)*(M182:S182 &lt;= $N$9)*(TEXT(M182:S182,"yyyy-mm")=V182)*(M183:S183 = "●"))</f>
        <v>0</v>
      </c>
      <c r="X182" s="140" cm="1">
        <f t="array" ref="X182">SUMPRODUCT((R182:S182&gt;=$N$8)*(R182:S182 &lt;= $N$9)*(TEXT(R182:S182,"yyyy-mm")=V182)*(R183:S183 = "▲"))</f>
        <v>0</v>
      </c>
      <c r="Y182" s="140" cm="1">
        <f t="array" ref="Y182">SUMPRODUCT((M182:S182&gt;=$N$8)*(M182:S182 &lt;= $N$9)*(TEXT(M182:S182,"yyyy-mm")=V182)*(M183:S183 = "★"))</f>
        <v>0</v>
      </c>
      <c r="Z182" s="135"/>
      <c r="AA182" s="135"/>
      <c r="AB182" s="132">
        <v>149</v>
      </c>
      <c r="AC182" s="141">
        <f>AI180+1</f>
        <v>46986</v>
      </c>
      <c r="AD182" s="141">
        <f t="shared" ref="AD182:AI182" si="718">AC182+1</f>
        <v>46987</v>
      </c>
      <c r="AE182" s="141">
        <f t="shared" si="718"/>
        <v>46988</v>
      </c>
      <c r="AF182" s="141">
        <f t="shared" si="718"/>
        <v>46989</v>
      </c>
      <c r="AG182" s="141">
        <f t="shared" si="718"/>
        <v>46990</v>
      </c>
      <c r="AH182" s="142">
        <f t="shared" si="718"/>
        <v>46991</v>
      </c>
      <c r="AI182" s="143">
        <f t="shared" si="718"/>
        <v>46992</v>
      </c>
      <c r="AJ182" s="68">
        <f t="shared" ref="AJ182" si="719">COUNTIF(AC183:AI183,"★")</f>
        <v>0</v>
      </c>
      <c r="AK182" s="68"/>
      <c r="AL182" s="68" t="str">
        <f>TEXT(AC182,"YYYY-MM")</f>
        <v>2028-08</v>
      </c>
      <c r="AM182" s="69" cm="1">
        <f t="array" ref="AM182">SUMPRODUCT((AC182:AI182&gt;=$N$8)*(AC182:AI182 &lt;= $N$9)*(TEXT(AC182:AI182,"yyyy-mm")=AL182)*(AC183:AI183 = "●"))</f>
        <v>0</v>
      </c>
      <c r="AN182" s="69" cm="1">
        <f t="array" ref="AN182">SUMPRODUCT((AH182:AI182&gt;=$N$8)*(AH182:AI182 &lt;= $N$9)*(TEXT(AH182:AI182,"yyyy-mm")=AL182)*(AH183:AI183 = "▲"))</f>
        <v>0</v>
      </c>
      <c r="AO182" s="69" cm="1">
        <f t="array" ref="AO182">SUMPRODUCT((AC182:AI182&gt;=$N$8)*(AC182:AI182 &lt;= $N$9)*(TEXT(AC182:AI182,"yyyy-mm")=AL182)*(AC183:AI183 = "★"))</f>
        <v>0</v>
      </c>
      <c r="AP182" s="68"/>
      <c r="AQ182" s="19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3"/>
    </row>
    <row r="183" spans="9:55" s="8" customFormat="1" ht="20.25" customHeight="1" thickBot="1" x14ac:dyDescent="0.5">
      <c r="I183" s="4"/>
      <c r="J183" s="86"/>
      <c r="K183" s="135" t="str">
        <f t="shared" ref="K183" si="720">IF(U183&gt;=0.285,"OK","NG")</f>
        <v>NG</v>
      </c>
      <c r="L183" s="136"/>
      <c r="M183" s="144"/>
      <c r="N183" s="144"/>
      <c r="O183" s="144"/>
      <c r="P183" s="144"/>
      <c r="Q183" s="144"/>
      <c r="R183" s="145"/>
      <c r="S183" s="146"/>
      <c r="T183" s="135">
        <f t="shared" ref="T183" si="721">COUNTIF(M183:S183,"●")</f>
        <v>0</v>
      </c>
      <c r="U183" s="147">
        <f t="shared" ref="U183" si="722">IF(COUNTA(M183:S183)=0,-1,IF(OR(COUNTIF(M183:S183,"▲")&gt;6,AND(M182&lt;$N$9,$N$9&lt;S182)),0.285,IF(T182+T183=0,0,T183/(T183+T182))))</f>
        <v>-1</v>
      </c>
      <c r="V183" s="135" t="str">
        <f>TEXT(S182,"YYYY-MM")</f>
        <v>2028-04</v>
      </c>
      <c r="W183" s="140" cm="1">
        <f t="array" ref="W183">IF(V183=V182,0,SUMPRODUCT((M182:S182&gt;=$N$8)*(M182:S182 &lt;= $N$9)*(TEXT(M182:S182,"yyyy-mm")=V183)*(M183:S183 = "●")))</f>
        <v>0</v>
      </c>
      <c r="X183" s="140" cm="1">
        <f t="array" ref="X183">IF(V183=V182,0,SUMPRODUCT((M182:S182&gt;=$N$8)*(M182:S182 &lt;= $N$9)*(TEXT(M182:S182,"yyyy-mm")=V183)*(M183:S183 = "▲")))</f>
        <v>0</v>
      </c>
      <c r="Y183" s="140" cm="1">
        <f t="array" ref="Y183">IF(V183=V182,0,SUMPRODUCT((M182:S182&gt;=$N$8)*(M182:S182 &lt;= $N$9)*(TEXT(M182:S182,"yyyy-mm")=V183)*(M183:S183 = "★")))</f>
        <v>0</v>
      </c>
      <c r="Z183" s="135"/>
      <c r="AA183" s="135" t="str">
        <f t="shared" ref="AA183" si="723">IF(AK183&gt;=0.285,"OK","NG")</f>
        <v>NG</v>
      </c>
      <c r="AB183" s="136"/>
      <c r="AC183" s="144"/>
      <c r="AD183" s="144"/>
      <c r="AE183" s="144"/>
      <c r="AF183" s="144"/>
      <c r="AG183" s="144"/>
      <c r="AH183" s="145"/>
      <c r="AI183" s="146"/>
      <c r="AJ183" s="68">
        <f t="shared" ref="AJ183" si="724">COUNTIF(AC183:AI183,"●")</f>
        <v>0</v>
      </c>
      <c r="AK183" s="70">
        <f t="shared" ref="AK183" si="725">IF(COUNTA(AC183:AI183)=0,-1,IF(OR(COUNTIF(AC183:AI183,"▲")&gt;6,AND(AC182&lt;$N$9,$N$9&lt;AI182)),0.285,IF(AJ182+AJ183=0,0,AJ183/(AJ183+AJ182))))</f>
        <v>-1</v>
      </c>
      <c r="AL183" s="68" t="str">
        <f>TEXT(AI182,"YYYY-MM")</f>
        <v>2028-08</v>
      </c>
      <c r="AM183" s="69" cm="1">
        <f t="array" ref="AM183">IF(AL183=AL182,0,SUMPRODUCT((AC182:AI182&gt;=$N$8)*(AC182:AI182 &lt;= $N$9)*(TEXT(AC182:AI182,"yyyy-mm")=AL183)*(AC183:AI183 = "●")))</f>
        <v>0</v>
      </c>
      <c r="AN183" s="69" cm="1">
        <f t="array" ref="AN183">IF(AL183=AL182,0,SUMPRODUCT((AC182:AI182&gt;=$N$8)*(AC182:AI182 &lt;= $N$9)*(TEXT(AC182:AI182,"yyyy-mm")=AL183)*(AC183:AI183 = "▲")))</f>
        <v>0</v>
      </c>
      <c r="AO183" s="69" cm="1">
        <f t="array" ref="AO183">IF(AL183=AL182,0,SUMPRODUCT((AC182:AI182&gt;=$N$8)*(AC182:AI182 &lt;= $N$9)*(TEXT(AC182:AI182,"yyyy-mm")=AL183)*(AC183:AI183 = "★")))</f>
        <v>0</v>
      </c>
      <c r="AP183" s="68"/>
      <c r="AQ183" s="19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3"/>
    </row>
    <row r="184" spans="9:55" s="8" customFormat="1" ht="20.25" customHeight="1" x14ac:dyDescent="0.45">
      <c r="I184" s="4"/>
      <c r="J184" s="86"/>
      <c r="K184" s="135"/>
      <c r="L184" s="132">
        <v>129</v>
      </c>
      <c r="M184" s="141">
        <f>S182+1</f>
        <v>46846</v>
      </c>
      <c r="N184" s="141">
        <f t="shared" ref="N184:S184" si="726">M184+1</f>
        <v>46847</v>
      </c>
      <c r="O184" s="141">
        <f t="shared" si="726"/>
        <v>46848</v>
      </c>
      <c r="P184" s="141">
        <f t="shared" si="726"/>
        <v>46849</v>
      </c>
      <c r="Q184" s="141">
        <f t="shared" si="726"/>
        <v>46850</v>
      </c>
      <c r="R184" s="142">
        <f t="shared" si="726"/>
        <v>46851</v>
      </c>
      <c r="S184" s="143">
        <f t="shared" si="726"/>
        <v>46852</v>
      </c>
      <c r="T184" s="135">
        <f t="shared" ref="T184" si="727">COUNTIF(M185:S185,"★")</f>
        <v>0</v>
      </c>
      <c r="U184" s="135"/>
      <c r="V184" s="135" t="str">
        <f>TEXT(M184,"YYYY-MM")</f>
        <v>2028-04</v>
      </c>
      <c r="W184" s="140" cm="1">
        <f t="array" ref="W184">SUMPRODUCT((M184:S184&gt;=$N$8)*(M184:S184 &lt;= $N$9)*(TEXT(M184:S184,"yyyy-mm")=V184)*(M185:S185 = "●"))</f>
        <v>0</v>
      </c>
      <c r="X184" s="140" cm="1">
        <f t="array" ref="X184">SUMPRODUCT((R184:S184&gt;=$N$8)*(R184:S184 &lt;= $N$9)*(TEXT(R184:S184,"yyyy-mm")=V184)*(R185:S185 = "▲"))</f>
        <v>0</v>
      </c>
      <c r="Y184" s="140" cm="1">
        <f t="array" ref="Y184">SUMPRODUCT((M184:S184&gt;=$N$8)*(M184:S184 &lt;= $N$9)*(TEXT(M184:S184,"yyyy-mm")=V184)*(M185:S185 = "★"))</f>
        <v>0</v>
      </c>
      <c r="Z184" s="135"/>
      <c r="AA184" s="135"/>
      <c r="AB184" s="132">
        <v>150</v>
      </c>
      <c r="AC184" s="141">
        <f>AI182+1</f>
        <v>46993</v>
      </c>
      <c r="AD184" s="141">
        <f t="shared" ref="AD184:AI184" si="728">AC184+1</f>
        <v>46994</v>
      </c>
      <c r="AE184" s="141">
        <f t="shared" si="728"/>
        <v>46995</v>
      </c>
      <c r="AF184" s="141">
        <f t="shared" si="728"/>
        <v>46996</v>
      </c>
      <c r="AG184" s="141">
        <f t="shared" si="728"/>
        <v>46997</v>
      </c>
      <c r="AH184" s="142">
        <f t="shared" si="728"/>
        <v>46998</v>
      </c>
      <c r="AI184" s="143">
        <f t="shared" si="728"/>
        <v>46999</v>
      </c>
      <c r="AJ184" s="68">
        <f t="shared" ref="AJ184" si="729">COUNTIF(AC185:AI185,"★")</f>
        <v>0</v>
      </c>
      <c r="AK184" s="68"/>
      <c r="AL184" s="68" t="str">
        <f>TEXT(AC184,"YYYY-MM")</f>
        <v>2028-08</v>
      </c>
      <c r="AM184" s="69" cm="1">
        <f t="array" ref="AM184">SUMPRODUCT((AC184:AI184&gt;=$N$8)*(AC184:AI184 &lt;= $N$9)*(TEXT(AC184:AI184,"yyyy-mm")=AL184)*(AC185:AI185 = "●"))</f>
        <v>0</v>
      </c>
      <c r="AN184" s="69" cm="1">
        <f t="array" ref="AN184">SUMPRODUCT((AH184:AI184&gt;=$N$8)*(AH184:AI184 &lt;= $N$9)*(TEXT(AH184:AI184,"yyyy-mm")=AL184)*(AH185:AI185 = "▲"))</f>
        <v>0</v>
      </c>
      <c r="AO184" s="69" cm="1">
        <f t="array" ref="AO184">SUMPRODUCT((AC184:AI184&gt;=$N$8)*(AC184:AI184 &lt;= $N$9)*(TEXT(AC184:AI184,"yyyy-mm")=AL184)*(AC185:AI185 = "★"))</f>
        <v>0</v>
      </c>
      <c r="AP184" s="68"/>
      <c r="AQ184" s="19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3"/>
    </row>
    <row r="185" spans="9:55" s="8" customFormat="1" ht="20.25" customHeight="1" thickBot="1" x14ac:dyDescent="0.5">
      <c r="I185" s="4"/>
      <c r="J185" s="86"/>
      <c r="K185" s="135" t="str">
        <f t="shared" ref="K185" si="730">IF(U185&gt;=0.285,"OK","NG")</f>
        <v>NG</v>
      </c>
      <c r="L185" s="136"/>
      <c r="M185" s="144"/>
      <c r="N185" s="144"/>
      <c r="O185" s="144"/>
      <c r="P185" s="144"/>
      <c r="Q185" s="144"/>
      <c r="R185" s="145"/>
      <c r="S185" s="146"/>
      <c r="T185" s="135">
        <f t="shared" ref="T185" si="731">COUNTIF(M185:S185,"●")</f>
        <v>0</v>
      </c>
      <c r="U185" s="147">
        <f t="shared" ref="U185" si="732">IF(COUNTA(M185:S185)=0,-1,IF(OR(COUNTIF(M185:S185,"▲")&gt;6,AND(M184&lt;$N$9,$N$9&lt;S184)),0.285,IF(T184+T185=0,0,T185/(T185+T184))))</f>
        <v>-1</v>
      </c>
      <c r="V185" s="135" t="str">
        <f>TEXT(S184,"YYYY-MM")</f>
        <v>2028-04</v>
      </c>
      <c r="W185" s="140" cm="1">
        <f t="array" ref="W185">IF(V185=V184,0,SUMPRODUCT((M184:S184&gt;=$N$8)*(M184:S184 &lt;= $N$9)*(TEXT(M184:S184,"yyyy-mm")=V185)*(M185:S185 = "●")))</f>
        <v>0</v>
      </c>
      <c r="X185" s="140" cm="1">
        <f t="array" ref="X185">IF(V185=V184,0,SUMPRODUCT((M184:S184&gt;=$N$8)*(M184:S184 &lt;= $N$9)*(TEXT(M184:S184,"yyyy-mm")=V185)*(M185:S185 = "▲")))</f>
        <v>0</v>
      </c>
      <c r="Y185" s="140" cm="1">
        <f t="array" ref="Y185">IF(V185=V184,0,SUMPRODUCT((M184:S184&gt;=$N$8)*(M184:S184 &lt;= $N$9)*(TEXT(M184:S184,"yyyy-mm")=V185)*(M185:S185 = "★")))</f>
        <v>0</v>
      </c>
      <c r="Z185" s="135"/>
      <c r="AA185" s="135" t="str">
        <f t="shared" ref="AA185" si="733">IF(AK185&gt;=0.285,"OK","NG")</f>
        <v>NG</v>
      </c>
      <c r="AB185" s="136"/>
      <c r="AC185" s="144"/>
      <c r="AD185" s="144"/>
      <c r="AE185" s="144"/>
      <c r="AF185" s="144"/>
      <c r="AG185" s="144"/>
      <c r="AH185" s="145"/>
      <c r="AI185" s="146"/>
      <c r="AJ185" s="68">
        <f t="shared" ref="AJ185" si="734">COUNTIF(AC185:AI185,"●")</f>
        <v>0</v>
      </c>
      <c r="AK185" s="70">
        <f t="shared" ref="AK185" si="735">IF(COUNTA(AC185:AI185)=0,-1,IF(OR(COUNTIF(AC185:AI185,"▲")&gt;6,AND(AC184&lt;$N$9,$N$9&lt;AI184)),0.285,IF(AJ184+AJ185=0,0,AJ185/(AJ185+AJ184))))</f>
        <v>-1</v>
      </c>
      <c r="AL185" s="68" t="str">
        <f>TEXT(AI184,"YYYY-MM")</f>
        <v>2028-09</v>
      </c>
      <c r="AM185" s="69" cm="1">
        <f t="array" ref="AM185">IF(AL185=AL184,0,SUMPRODUCT((AC184:AI184&gt;=$N$8)*(AC184:AI184 &lt;= $N$9)*(TEXT(AC184:AI184,"yyyy-mm")=AL185)*(AC185:AI185 = "●")))</f>
        <v>0</v>
      </c>
      <c r="AN185" s="69" cm="1">
        <f t="array" ref="AN185">IF(AL185=AL184,0,SUMPRODUCT((AC184:AI184&gt;=$N$8)*(AC184:AI184 &lt;= $N$9)*(TEXT(AC184:AI184,"yyyy-mm")=AL185)*(AC185:AI185 = "▲")))</f>
        <v>0</v>
      </c>
      <c r="AO185" s="69" cm="1">
        <f t="array" ref="AO185">IF(AL185=AL184,0,SUMPRODUCT((AC184:AI184&gt;=$N$8)*(AC184:AI184 &lt;= $N$9)*(TEXT(AC184:AI184,"yyyy-mm")=AL185)*(AC185:AI185 = "★")))</f>
        <v>0</v>
      </c>
      <c r="AP185" s="68"/>
      <c r="AQ185" s="19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3"/>
    </row>
    <row r="186" spans="9:55" s="8" customFormat="1" ht="20.25" customHeight="1" x14ac:dyDescent="0.45">
      <c r="I186" s="4"/>
      <c r="J186" s="86"/>
      <c r="K186" s="135"/>
      <c r="L186" s="132">
        <v>130</v>
      </c>
      <c r="M186" s="141">
        <f>S184+1</f>
        <v>46853</v>
      </c>
      <c r="N186" s="141">
        <f t="shared" ref="N186:S186" si="736">M186+1</f>
        <v>46854</v>
      </c>
      <c r="O186" s="141">
        <f t="shared" si="736"/>
        <v>46855</v>
      </c>
      <c r="P186" s="141">
        <f t="shared" si="736"/>
        <v>46856</v>
      </c>
      <c r="Q186" s="141">
        <f t="shared" si="736"/>
        <v>46857</v>
      </c>
      <c r="R186" s="142">
        <f t="shared" si="736"/>
        <v>46858</v>
      </c>
      <c r="S186" s="143">
        <f t="shared" si="736"/>
        <v>46859</v>
      </c>
      <c r="T186" s="135">
        <f t="shared" ref="T186" si="737">COUNTIF(M187:S187,"★")</f>
        <v>0</v>
      </c>
      <c r="U186" s="135"/>
      <c r="V186" s="135" t="str">
        <f>TEXT(M186,"YYYY-MM")</f>
        <v>2028-04</v>
      </c>
      <c r="W186" s="140" cm="1">
        <f t="array" ref="W186">SUMPRODUCT((M186:S186&gt;=$N$8)*(M186:S186 &lt;= $N$9)*(TEXT(M186:S186,"yyyy-mm")=V186)*(M187:S187 = "●"))</f>
        <v>0</v>
      </c>
      <c r="X186" s="140" cm="1">
        <f t="array" ref="X186">SUMPRODUCT((R186:S186&gt;=$N$8)*(R186:S186 &lt;= $N$9)*(TEXT(R186:S186,"yyyy-mm")=V186)*(R187:S187 = "▲"))</f>
        <v>0</v>
      </c>
      <c r="Y186" s="140" cm="1">
        <f t="array" ref="Y186">SUMPRODUCT((M186:S186&gt;=$N$8)*(M186:S186 &lt;= $N$9)*(TEXT(M186:S186,"yyyy-mm")=V186)*(M187:S187 = "★"))</f>
        <v>0</v>
      </c>
      <c r="Z186" s="135"/>
      <c r="AA186" s="135"/>
      <c r="AB186" s="132">
        <v>151</v>
      </c>
      <c r="AC186" s="141">
        <f>AI184+1</f>
        <v>47000</v>
      </c>
      <c r="AD186" s="141">
        <f t="shared" ref="AD186:AI186" si="738">AC186+1</f>
        <v>47001</v>
      </c>
      <c r="AE186" s="141">
        <f t="shared" si="738"/>
        <v>47002</v>
      </c>
      <c r="AF186" s="141">
        <f t="shared" si="738"/>
        <v>47003</v>
      </c>
      <c r="AG186" s="141">
        <f t="shared" si="738"/>
        <v>47004</v>
      </c>
      <c r="AH186" s="142">
        <f t="shared" si="738"/>
        <v>47005</v>
      </c>
      <c r="AI186" s="143">
        <f t="shared" si="738"/>
        <v>47006</v>
      </c>
      <c r="AJ186" s="68">
        <f t="shared" ref="AJ186" si="739">COUNTIF(AC187:AI187,"★")</f>
        <v>0</v>
      </c>
      <c r="AK186" s="68"/>
      <c r="AL186" s="68" t="str">
        <f>TEXT(AC186,"YYYY-MM")</f>
        <v>2028-09</v>
      </c>
      <c r="AM186" s="69" cm="1">
        <f t="array" ref="AM186">SUMPRODUCT((AC186:AI186&gt;=$N$8)*(AC186:AI186 &lt;= $N$9)*(TEXT(AC186:AI186,"yyyy-mm")=AL186)*(AC187:AI187 = "●"))</f>
        <v>0</v>
      </c>
      <c r="AN186" s="69" cm="1">
        <f t="array" ref="AN186">SUMPRODUCT((AH186:AI186&gt;=$N$8)*(AH186:AI186 &lt;= $N$9)*(TEXT(AH186:AI186,"yyyy-mm")=AL186)*(AH187:AI187 = "▲"))</f>
        <v>0</v>
      </c>
      <c r="AO186" s="69" cm="1">
        <f t="array" ref="AO186">SUMPRODUCT((AC186:AI186&gt;=$N$8)*(AC186:AI186 &lt;= $N$9)*(TEXT(AC186:AI186,"yyyy-mm")=AL186)*(AC187:AI187 = "★"))</f>
        <v>0</v>
      </c>
      <c r="AP186" s="68"/>
      <c r="AQ186" s="19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3"/>
    </row>
    <row r="187" spans="9:55" s="8" customFormat="1" ht="20.25" customHeight="1" thickBot="1" x14ac:dyDescent="0.5">
      <c r="I187" s="4"/>
      <c r="J187" s="86"/>
      <c r="K187" s="135" t="str">
        <f t="shared" ref="K187" si="740">IF(U187&gt;=0.285,"OK","NG")</f>
        <v>NG</v>
      </c>
      <c r="L187" s="136"/>
      <c r="M187" s="144"/>
      <c r="N187" s="144"/>
      <c r="O187" s="144"/>
      <c r="P187" s="144"/>
      <c r="Q187" s="144"/>
      <c r="R187" s="145"/>
      <c r="S187" s="146"/>
      <c r="T187" s="135">
        <f t="shared" ref="T187" si="741">COUNTIF(M187:S187,"●")</f>
        <v>0</v>
      </c>
      <c r="U187" s="147">
        <f t="shared" ref="U187" si="742">IF(COUNTA(M187:S187)=0,-1,IF(OR(COUNTIF(M187:S187,"▲")&gt;6,AND(M186&lt;$N$9,$N$9&lt;S186)),0.285,IF(T186+T187=0,0,T187/(T187+T186))))</f>
        <v>-1</v>
      </c>
      <c r="V187" s="135" t="str">
        <f>TEXT(S186,"YYYY-MM")</f>
        <v>2028-04</v>
      </c>
      <c r="W187" s="140" cm="1">
        <f t="array" ref="W187">IF(V187=V186,0,SUMPRODUCT((M186:S186&gt;=$N$8)*(M186:S186 &lt;= $N$9)*(TEXT(M186:S186,"yyyy-mm")=V187)*(M187:S187 = "●")))</f>
        <v>0</v>
      </c>
      <c r="X187" s="140" cm="1">
        <f t="array" ref="X187">IF(V187=V186,0,SUMPRODUCT((M186:S186&gt;=$N$8)*(M186:S186 &lt;= $N$9)*(TEXT(M186:S186,"yyyy-mm")=V187)*(M187:S187 = "▲")))</f>
        <v>0</v>
      </c>
      <c r="Y187" s="140" cm="1">
        <f t="array" ref="Y187">IF(V187=V186,0,SUMPRODUCT((M186:S186&gt;=$N$8)*(M186:S186 &lt;= $N$9)*(TEXT(M186:S186,"yyyy-mm")=V187)*(M187:S187 = "★")))</f>
        <v>0</v>
      </c>
      <c r="Z187" s="135"/>
      <c r="AA187" s="135" t="str">
        <f t="shared" ref="AA187" si="743">IF(AK187&gt;=0.285,"OK","NG")</f>
        <v>NG</v>
      </c>
      <c r="AB187" s="136"/>
      <c r="AC187" s="144"/>
      <c r="AD187" s="144"/>
      <c r="AE187" s="144"/>
      <c r="AF187" s="144"/>
      <c r="AG187" s="144"/>
      <c r="AH187" s="145"/>
      <c r="AI187" s="146"/>
      <c r="AJ187" s="68">
        <f t="shared" ref="AJ187" si="744">COUNTIF(AC187:AI187,"●")</f>
        <v>0</v>
      </c>
      <c r="AK187" s="70">
        <f t="shared" ref="AK187" si="745">IF(COUNTA(AC187:AI187)=0,-1,IF(OR(COUNTIF(AC187:AI187,"▲")&gt;6,AND(AC186&lt;$N$9,$N$9&lt;AI186)),0.285,IF(AJ186+AJ187=0,0,AJ187/(AJ187+AJ186))))</f>
        <v>-1</v>
      </c>
      <c r="AL187" s="68" t="str">
        <f>TEXT(AI186,"YYYY-MM")</f>
        <v>2028-09</v>
      </c>
      <c r="AM187" s="69" cm="1">
        <f t="array" ref="AM187">IF(AL187=AL186,0,SUMPRODUCT((AC186:AI186&gt;=$N$8)*(AC186:AI186 &lt;= $N$9)*(TEXT(AC186:AI186,"yyyy-mm")=AL187)*(AC187:AI187 = "●")))</f>
        <v>0</v>
      </c>
      <c r="AN187" s="69" cm="1">
        <f t="array" ref="AN187">IF(AL187=AL186,0,SUMPRODUCT((AC186:AI186&gt;=$N$8)*(AC186:AI186 &lt;= $N$9)*(TEXT(AC186:AI186,"yyyy-mm")=AL187)*(AC187:AI187 = "▲")))</f>
        <v>0</v>
      </c>
      <c r="AO187" s="69" cm="1">
        <f t="array" ref="AO187">IF(AL187=AL186,0,SUMPRODUCT((AC186:AI186&gt;=$N$8)*(AC186:AI186 &lt;= $N$9)*(TEXT(AC186:AI186,"yyyy-mm")=AL187)*(AC187:AI187 = "★")))</f>
        <v>0</v>
      </c>
      <c r="AP187" s="68"/>
      <c r="AQ187" s="19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3"/>
    </row>
    <row r="188" spans="9:55" s="8" customFormat="1" ht="20.25" customHeight="1" x14ac:dyDescent="0.45">
      <c r="I188" s="4"/>
      <c r="J188" s="86"/>
      <c r="K188" s="135"/>
      <c r="L188" s="132">
        <v>131</v>
      </c>
      <c r="M188" s="141">
        <f>S186+1</f>
        <v>46860</v>
      </c>
      <c r="N188" s="141">
        <f t="shared" ref="N188:S188" si="746">M188+1</f>
        <v>46861</v>
      </c>
      <c r="O188" s="141">
        <f t="shared" si="746"/>
        <v>46862</v>
      </c>
      <c r="P188" s="141">
        <f t="shared" si="746"/>
        <v>46863</v>
      </c>
      <c r="Q188" s="141">
        <f t="shared" si="746"/>
        <v>46864</v>
      </c>
      <c r="R188" s="142">
        <f t="shared" si="746"/>
        <v>46865</v>
      </c>
      <c r="S188" s="143">
        <f t="shared" si="746"/>
        <v>46866</v>
      </c>
      <c r="T188" s="135">
        <f t="shared" ref="T188" si="747">COUNTIF(M189:S189,"★")</f>
        <v>0</v>
      </c>
      <c r="U188" s="135"/>
      <c r="V188" s="135" t="str">
        <f>TEXT(M188,"YYYY-MM")</f>
        <v>2028-04</v>
      </c>
      <c r="W188" s="140" cm="1">
        <f t="array" ref="W188">SUMPRODUCT((M188:S188&gt;=$N$8)*(M188:S188 &lt;= $N$9)*(TEXT(M188:S188,"yyyy-mm")=V188)*(M189:S189 = "●"))</f>
        <v>0</v>
      </c>
      <c r="X188" s="140" cm="1">
        <f t="array" ref="X188">SUMPRODUCT((R188:S188&gt;=$N$8)*(R188:S188 &lt;= $N$9)*(TEXT(R188:S188,"yyyy-mm")=V188)*(R189:S189 = "▲"))</f>
        <v>0</v>
      </c>
      <c r="Y188" s="140" cm="1">
        <f t="array" ref="Y188">SUMPRODUCT((M188:S188&gt;=$N$8)*(M188:S188 &lt;= $N$9)*(TEXT(M188:S188,"yyyy-mm")=V188)*(M189:S189 = "★"))</f>
        <v>0</v>
      </c>
      <c r="Z188" s="135"/>
      <c r="AA188" s="135"/>
      <c r="AB188" s="132">
        <v>152</v>
      </c>
      <c r="AC188" s="141">
        <f>AI186+1</f>
        <v>47007</v>
      </c>
      <c r="AD188" s="141">
        <f t="shared" ref="AD188:AI188" si="748">AC188+1</f>
        <v>47008</v>
      </c>
      <c r="AE188" s="141">
        <f t="shared" si="748"/>
        <v>47009</v>
      </c>
      <c r="AF188" s="141">
        <f t="shared" si="748"/>
        <v>47010</v>
      </c>
      <c r="AG188" s="141">
        <f t="shared" si="748"/>
        <v>47011</v>
      </c>
      <c r="AH188" s="142">
        <f t="shared" si="748"/>
        <v>47012</v>
      </c>
      <c r="AI188" s="143">
        <f t="shared" si="748"/>
        <v>47013</v>
      </c>
      <c r="AJ188" s="68">
        <f t="shared" ref="AJ188" si="749">COUNTIF(AC189:AI189,"★")</f>
        <v>0</v>
      </c>
      <c r="AK188" s="68"/>
      <c r="AL188" s="68" t="str">
        <f>TEXT(AC188,"YYYY-MM")</f>
        <v>2028-09</v>
      </c>
      <c r="AM188" s="69" cm="1">
        <f t="array" ref="AM188">SUMPRODUCT((AC188:AI188&gt;=$N$8)*(AC188:AI188 &lt;= $N$9)*(TEXT(AC188:AI188,"yyyy-mm")=AL188)*(AC189:AI189 = "●"))</f>
        <v>0</v>
      </c>
      <c r="AN188" s="69" cm="1">
        <f t="array" ref="AN188">SUMPRODUCT((AH188:AI188&gt;=$N$8)*(AH188:AI188 &lt;= $N$9)*(TEXT(AH188:AI188,"yyyy-mm")=AL188)*(AH189:AI189 = "▲"))</f>
        <v>0</v>
      </c>
      <c r="AO188" s="69" cm="1">
        <f t="array" ref="AO188">SUMPRODUCT((AC188:AI188&gt;=$N$8)*(AC188:AI188 &lt;= $N$9)*(TEXT(AC188:AI188,"yyyy-mm")=AL188)*(AC189:AI189 = "★"))</f>
        <v>0</v>
      </c>
      <c r="AP188" s="68"/>
      <c r="AQ188" s="19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3"/>
    </row>
    <row r="189" spans="9:55" s="8" customFormat="1" ht="20.25" customHeight="1" thickBot="1" x14ac:dyDescent="0.5">
      <c r="I189" s="4"/>
      <c r="J189" s="86"/>
      <c r="K189" s="135" t="str">
        <f t="shared" ref="K189" si="750">IF(U189&gt;=0.285,"OK","NG")</f>
        <v>NG</v>
      </c>
      <c r="L189" s="136"/>
      <c r="M189" s="144"/>
      <c r="N189" s="144"/>
      <c r="O189" s="144"/>
      <c r="P189" s="144"/>
      <c r="Q189" s="144"/>
      <c r="R189" s="145"/>
      <c r="S189" s="146"/>
      <c r="T189" s="135">
        <f t="shared" ref="T189" si="751">COUNTIF(M189:S189,"●")</f>
        <v>0</v>
      </c>
      <c r="U189" s="147">
        <f t="shared" ref="U189" si="752">IF(COUNTA(M189:S189)=0,-1,IF(OR(COUNTIF(M189:S189,"▲")&gt;6,AND(M188&lt;$N$9,$N$9&lt;S188)),0.285,IF(T188+T189=0,0,T189/(T189+T188))))</f>
        <v>-1</v>
      </c>
      <c r="V189" s="135" t="str">
        <f>TEXT(S188,"YYYY-MM")</f>
        <v>2028-04</v>
      </c>
      <c r="W189" s="140" cm="1">
        <f t="array" ref="W189">IF(V189=V188,0,SUMPRODUCT((M188:S188&gt;=$N$8)*(M188:S188 &lt;= $N$9)*(TEXT(M188:S188,"yyyy-mm")=V189)*(M189:S189 = "●")))</f>
        <v>0</v>
      </c>
      <c r="X189" s="140" cm="1">
        <f t="array" ref="X189">IF(V189=V188,0,SUMPRODUCT((M188:S188&gt;=$N$8)*(M188:S188 &lt;= $N$9)*(TEXT(M188:S188,"yyyy-mm")=V189)*(M189:S189 = "▲")))</f>
        <v>0</v>
      </c>
      <c r="Y189" s="140" cm="1">
        <f t="array" ref="Y189">IF(V189=V188,0,SUMPRODUCT((M188:S188&gt;=$N$8)*(M188:S188 &lt;= $N$9)*(TEXT(M188:S188,"yyyy-mm")=V189)*(M189:S189 = "★")))</f>
        <v>0</v>
      </c>
      <c r="Z189" s="135"/>
      <c r="AA189" s="135" t="str">
        <f t="shared" ref="AA189" si="753">IF(AK189&gt;=0.285,"OK","NG")</f>
        <v>NG</v>
      </c>
      <c r="AB189" s="136"/>
      <c r="AC189" s="144"/>
      <c r="AD189" s="144"/>
      <c r="AE189" s="144"/>
      <c r="AF189" s="144"/>
      <c r="AG189" s="144"/>
      <c r="AH189" s="145"/>
      <c r="AI189" s="146"/>
      <c r="AJ189" s="68">
        <f t="shared" ref="AJ189" si="754">COUNTIF(AC189:AI189,"●")</f>
        <v>0</v>
      </c>
      <c r="AK189" s="70">
        <f t="shared" ref="AK189" si="755">IF(COUNTA(AC189:AI189)=0,-1,IF(OR(COUNTIF(AC189:AI189,"▲")&gt;6,AND(AC188&lt;$N$9,$N$9&lt;AI188)),0.285,IF(AJ188+AJ189=0,0,AJ189/(AJ189+AJ188))))</f>
        <v>-1</v>
      </c>
      <c r="AL189" s="68" t="str">
        <f>TEXT(AI188,"YYYY-MM")</f>
        <v>2028-09</v>
      </c>
      <c r="AM189" s="69" cm="1">
        <f t="array" ref="AM189">IF(AL189=AL188,0,SUMPRODUCT((AC188:AI188&gt;=$N$8)*(AC188:AI188 &lt;= $N$9)*(TEXT(AC188:AI188,"yyyy-mm")=AL189)*(AC189:AI189 = "●")))</f>
        <v>0</v>
      </c>
      <c r="AN189" s="69" cm="1">
        <f t="array" ref="AN189">IF(AL189=AL188,0,SUMPRODUCT((AC188:AI188&gt;=$N$8)*(AC188:AI188 &lt;= $N$9)*(TEXT(AC188:AI188,"yyyy-mm")=AL189)*(AC189:AI189 = "▲")))</f>
        <v>0</v>
      </c>
      <c r="AO189" s="69" cm="1">
        <f t="array" ref="AO189">IF(AL189=AL188,0,SUMPRODUCT((AC188:AI188&gt;=$N$8)*(AC188:AI188 &lt;= $N$9)*(TEXT(AC188:AI188,"yyyy-mm")=AL189)*(AC189:AI189 = "★")))</f>
        <v>0</v>
      </c>
      <c r="AP189" s="68"/>
      <c r="AQ189" s="19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3"/>
    </row>
    <row r="190" spans="9:55" s="8" customFormat="1" ht="20.25" customHeight="1" x14ac:dyDescent="0.45">
      <c r="I190" s="4"/>
      <c r="J190" s="86"/>
      <c r="K190" s="135"/>
      <c r="L190" s="132">
        <v>132</v>
      </c>
      <c r="M190" s="141">
        <f>S188+1</f>
        <v>46867</v>
      </c>
      <c r="N190" s="141">
        <f t="shared" ref="N190:S190" si="756">M190+1</f>
        <v>46868</v>
      </c>
      <c r="O190" s="141">
        <f t="shared" si="756"/>
        <v>46869</v>
      </c>
      <c r="P190" s="141">
        <f t="shared" si="756"/>
        <v>46870</v>
      </c>
      <c r="Q190" s="141">
        <f t="shared" si="756"/>
        <v>46871</v>
      </c>
      <c r="R190" s="142">
        <f t="shared" si="756"/>
        <v>46872</v>
      </c>
      <c r="S190" s="143">
        <f t="shared" si="756"/>
        <v>46873</v>
      </c>
      <c r="T190" s="135">
        <f t="shared" ref="T190" si="757">COUNTIF(M191:S191,"★")</f>
        <v>0</v>
      </c>
      <c r="U190" s="135"/>
      <c r="V190" s="135" t="str">
        <f>TEXT(M190,"YYYY-MM")</f>
        <v>2028-04</v>
      </c>
      <c r="W190" s="140" cm="1">
        <f t="array" ref="W190">SUMPRODUCT((M190:S190&gt;=$N$8)*(M190:S190 &lt;= $N$9)*(TEXT(M190:S190,"yyyy-mm")=V190)*(M191:S191 = "●"))</f>
        <v>0</v>
      </c>
      <c r="X190" s="140" cm="1">
        <f t="array" ref="X190">SUMPRODUCT((R190:S190&gt;=$N$8)*(R190:S190 &lt;= $N$9)*(TEXT(R190:S190,"yyyy-mm")=V190)*(R191:S191 = "▲"))</f>
        <v>0</v>
      </c>
      <c r="Y190" s="140" cm="1">
        <f t="array" ref="Y190">SUMPRODUCT((M190:S190&gt;=$N$8)*(M190:S190 &lt;= $N$9)*(TEXT(M190:S190,"yyyy-mm")=V190)*(M191:S191 = "★"))</f>
        <v>0</v>
      </c>
      <c r="Z190" s="135"/>
      <c r="AA190" s="135"/>
      <c r="AB190" s="132">
        <v>153</v>
      </c>
      <c r="AC190" s="141">
        <f>AI188+1</f>
        <v>47014</v>
      </c>
      <c r="AD190" s="141">
        <f t="shared" ref="AD190:AI190" si="758">AC190+1</f>
        <v>47015</v>
      </c>
      <c r="AE190" s="141">
        <f t="shared" si="758"/>
        <v>47016</v>
      </c>
      <c r="AF190" s="141">
        <f t="shared" si="758"/>
        <v>47017</v>
      </c>
      <c r="AG190" s="141">
        <f t="shared" si="758"/>
        <v>47018</v>
      </c>
      <c r="AH190" s="142">
        <f t="shared" si="758"/>
        <v>47019</v>
      </c>
      <c r="AI190" s="143">
        <f t="shared" si="758"/>
        <v>47020</v>
      </c>
      <c r="AJ190" s="68">
        <f t="shared" ref="AJ190" si="759">COUNTIF(AC191:AI191,"★")</f>
        <v>0</v>
      </c>
      <c r="AK190" s="68"/>
      <c r="AL190" s="68" t="str">
        <f>TEXT(AC190,"YYYY-MM")</f>
        <v>2028-09</v>
      </c>
      <c r="AM190" s="69" cm="1">
        <f t="array" ref="AM190">SUMPRODUCT((AC190:AI190&gt;=$N$8)*(AC190:AI190 &lt;= $N$9)*(TEXT(AC190:AI190,"yyyy-mm")=AL190)*(AC191:AI191 = "●"))</f>
        <v>0</v>
      </c>
      <c r="AN190" s="69" cm="1">
        <f t="array" ref="AN190">SUMPRODUCT((AH190:AI190&gt;=$N$8)*(AH190:AI190 &lt;= $N$9)*(TEXT(AH190:AI190,"yyyy-mm")=AL190)*(AH191:AI191 = "▲"))</f>
        <v>0</v>
      </c>
      <c r="AO190" s="69" cm="1">
        <f t="array" ref="AO190">SUMPRODUCT((AC190:AI190&gt;=$N$8)*(AC190:AI190 &lt;= $N$9)*(TEXT(AC190:AI190,"yyyy-mm")=AL190)*(AC191:AI191 = "★"))</f>
        <v>0</v>
      </c>
      <c r="AP190" s="68"/>
      <c r="AQ190" s="19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3"/>
    </row>
    <row r="191" spans="9:55" s="8" customFormat="1" ht="20.25" customHeight="1" thickBot="1" x14ac:dyDescent="0.5">
      <c r="I191" s="4"/>
      <c r="J191" s="86"/>
      <c r="K191" s="135" t="str">
        <f t="shared" ref="K191:K201" si="760">IF(U191&gt;=0.285,"OK","NG")</f>
        <v>NG</v>
      </c>
      <c r="L191" s="136"/>
      <c r="M191" s="144"/>
      <c r="N191" s="144"/>
      <c r="O191" s="144"/>
      <c r="P191" s="144"/>
      <c r="Q191" s="144"/>
      <c r="R191" s="145"/>
      <c r="S191" s="146"/>
      <c r="T191" s="135">
        <f t="shared" ref="T191" si="761">COUNTIF(M191:S191,"●")</f>
        <v>0</v>
      </c>
      <c r="U191" s="147">
        <f t="shared" ref="U191:U201" si="762">IF(COUNTA(M191:S191)=0,-1,IF(OR(COUNTIF(M191:S191,"▲")&gt;6,AND(M190&lt;$N$9,$N$9&lt;S190)),0.285,IF(T190+T191=0,0,T191/(T191+T190))))</f>
        <v>-1</v>
      </c>
      <c r="V191" s="135" t="str">
        <f>TEXT(S190,"YYYY-MM")</f>
        <v>2028-04</v>
      </c>
      <c r="W191" s="140" cm="1">
        <f t="array" ref="W191">IF(V191=V190,0,SUMPRODUCT((M190:S190&gt;=$N$8)*(M190:S190 &lt;= $N$9)*(TEXT(M190:S190,"yyyy-mm")=V191)*(M191:S191 = "●")))</f>
        <v>0</v>
      </c>
      <c r="X191" s="140" cm="1">
        <f t="array" ref="X191">IF(V191=V190,0,SUMPRODUCT((M190:S190&gt;=$N$8)*(M190:S190 &lt;= $N$9)*(TEXT(M190:S190,"yyyy-mm")=V191)*(M191:S191 = "▲")))</f>
        <v>0</v>
      </c>
      <c r="Y191" s="140" cm="1">
        <f t="array" ref="Y191">IF(V191=V190,0,SUMPRODUCT((M190:S190&gt;=$N$8)*(M190:S190 &lt;= $N$9)*(TEXT(M190:S190,"yyyy-mm")=V191)*(M191:S191 = "★")))</f>
        <v>0</v>
      </c>
      <c r="Z191" s="135"/>
      <c r="AA191" s="135" t="str">
        <f t="shared" ref="AA191:AA201" si="763">IF(AK191&gt;=0.285,"OK","NG")</f>
        <v>NG</v>
      </c>
      <c r="AB191" s="136"/>
      <c r="AC191" s="144"/>
      <c r="AD191" s="144"/>
      <c r="AE191" s="144"/>
      <c r="AF191" s="144"/>
      <c r="AG191" s="144"/>
      <c r="AH191" s="145"/>
      <c r="AI191" s="146"/>
      <c r="AJ191" s="68">
        <f t="shared" ref="AJ191" si="764">COUNTIF(AC191:AI191,"●")</f>
        <v>0</v>
      </c>
      <c r="AK191" s="70">
        <f t="shared" ref="AK191:AK201" si="765">IF(COUNTA(AC191:AI191)=0,-1,IF(OR(COUNTIF(AC191:AI191,"▲")&gt;6,AND(AC190&lt;$N$9,$N$9&lt;AI190)),0.285,IF(AJ190+AJ191=0,0,AJ191/(AJ191+AJ190))))</f>
        <v>-1</v>
      </c>
      <c r="AL191" s="68" t="str">
        <f>TEXT(AI190,"YYYY-MM")</f>
        <v>2028-09</v>
      </c>
      <c r="AM191" s="69" cm="1">
        <f t="array" ref="AM191">IF(AL191=AL190,0,SUMPRODUCT((AC190:AI190&gt;=$N$8)*(AC190:AI190 &lt;= $N$9)*(TEXT(AC190:AI190,"yyyy-mm")=AL191)*(AC191:AI191 = "●")))</f>
        <v>0</v>
      </c>
      <c r="AN191" s="69" cm="1">
        <f t="array" ref="AN191">IF(AL191=AL190,0,SUMPRODUCT((AC190:AI190&gt;=$N$8)*(AC190:AI190 &lt;= $N$9)*(TEXT(AC190:AI190,"yyyy-mm")=AL191)*(AC191:AI191 = "▲")))</f>
        <v>0</v>
      </c>
      <c r="AO191" s="69" cm="1">
        <f t="array" ref="AO191">IF(AL191=AL190,0,SUMPRODUCT((AC190:AI190&gt;=$N$8)*(AC190:AI190 &lt;= $N$9)*(TEXT(AC190:AI190,"yyyy-mm")=AL191)*(AC191:AI191 = "★")))</f>
        <v>0</v>
      </c>
      <c r="AP191" s="68"/>
      <c r="AQ191" s="19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3"/>
    </row>
    <row r="192" spans="9:55" s="8" customFormat="1" ht="20.25" customHeight="1" x14ac:dyDescent="0.45">
      <c r="I192" s="4"/>
      <c r="J192" s="86"/>
      <c r="K192" s="135"/>
      <c r="L192" s="132">
        <v>133</v>
      </c>
      <c r="M192" s="141">
        <f>S190+1</f>
        <v>46874</v>
      </c>
      <c r="N192" s="141">
        <f t="shared" ref="N192:S192" si="766">M192+1</f>
        <v>46875</v>
      </c>
      <c r="O192" s="141">
        <f t="shared" si="766"/>
        <v>46876</v>
      </c>
      <c r="P192" s="141">
        <f t="shared" si="766"/>
        <v>46877</v>
      </c>
      <c r="Q192" s="141">
        <f t="shared" si="766"/>
        <v>46878</v>
      </c>
      <c r="R192" s="142">
        <f t="shared" si="766"/>
        <v>46879</v>
      </c>
      <c r="S192" s="143">
        <f t="shared" si="766"/>
        <v>46880</v>
      </c>
      <c r="T192" s="135">
        <f t="shared" ref="T192" si="767">COUNTIF(M193:S193,"★")</f>
        <v>0</v>
      </c>
      <c r="U192" s="135"/>
      <c r="V192" s="135" t="str">
        <f t="shared" ref="V192" si="768">TEXT(M192,"YYYY-MM")</f>
        <v>2028-05</v>
      </c>
      <c r="W192" s="140" cm="1">
        <f t="array" ref="W192">SUMPRODUCT((M192:S192&gt;=$N$8)*(M192:S192 &lt;= $N$9)*(TEXT(M192:S192,"yyyy-mm")=V192)*(M193:S193 = "●"))</f>
        <v>0</v>
      </c>
      <c r="X192" s="140" cm="1">
        <f t="array" ref="X192">SUMPRODUCT((R192:S192&gt;=$N$8)*(R192:S192 &lt;= $N$9)*(TEXT(R192:S192,"yyyy-mm")=V192)*(R193:S193 = "▲"))</f>
        <v>0</v>
      </c>
      <c r="Y192" s="140" cm="1">
        <f t="array" ref="Y192">SUMPRODUCT((M192:S192&gt;=$N$8)*(M192:S192 &lt;= $N$9)*(TEXT(M192:S192,"yyyy-mm")=V192)*(M193:S193 = "★"))</f>
        <v>0</v>
      </c>
      <c r="Z192" s="135"/>
      <c r="AA192" s="135"/>
      <c r="AB192" s="132">
        <v>154</v>
      </c>
      <c r="AC192" s="141">
        <f>AI190+1</f>
        <v>47021</v>
      </c>
      <c r="AD192" s="141">
        <f t="shared" ref="AD192:AI192" si="769">AC192+1</f>
        <v>47022</v>
      </c>
      <c r="AE192" s="141">
        <f t="shared" si="769"/>
        <v>47023</v>
      </c>
      <c r="AF192" s="141">
        <f t="shared" si="769"/>
        <v>47024</v>
      </c>
      <c r="AG192" s="141">
        <f t="shared" si="769"/>
        <v>47025</v>
      </c>
      <c r="AH192" s="142">
        <f t="shared" si="769"/>
        <v>47026</v>
      </c>
      <c r="AI192" s="143">
        <f t="shared" si="769"/>
        <v>47027</v>
      </c>
      <c r="AJ192" s="68">
        <f t="shared" ref="AJ192" si="770">COUNTIF(AC193:AI193,"★")</f>
        <v>0</v>
      </c>
      <c r="AK192" s="68"/>
      <c r="AL192" s="68" t="str">
        <f t="shared" ref="AL192" si="771">TEXT(AC192,"YYYY-MM")</f>
        <v>2028-09</v>
      </c>
      <c r="AM192" s="69" cm="1">
        <f t="array" ref="AM192">SUMPRODUCT((AC192:AI192&gt;=$N$8)*(AC192:AI192 &lt;= $N$9)*(TEXT(AC192:AI192,"yyyy-mm")=AL192)*(AC193:AI193 = "●"))</f>
        <v>0</v>
      </c>
      <c r="AN192" s="69" cm="1">
        <f t="array" ref="AN192">SUMPRODUCT((AH192:AI192&gt;=$N$8)*(AH192:AI192 &lt;= $N$9)*(TEXT(AH192:AI192,"yyyy-mm")=AL192)*(AH193:AI193 = "▲"))</f>
        <v>0</v>
      </c>
      <c r="AO192" s="69" cm="1">
        <f t="array" ref="AO192">SUMPRODUCT((AC192:AI192&gt;=$N$8)*(AC192:AI192 &lt;= $N$9)*(TEXT(AC192:AI192,"yyyy-mm")=AL192)*(AC193:AI193 = "★"))</f>
        <v>0</v>
      </c>
      <c r="AP192" s="68"/>
      <c r="AQ192" s="19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3"/>
    </row>
    <row r="193" spans="9:55" s="8" customFormat="1" ht="20.25" customHeight="1" thickBot="1" x14ac:dyDescent="0.5">
      <c r="I193" s="4"/>
      <c r="J193" s="86"/>
      <c r="K193" s="135" t="str">
        <f t="shared" ref="K193:K203" si="772">IF(U193&gt;=0.285,"OK","NG")</f>
        <v>NG</v>
      </c>
      <c r="L193" s="136"/>
      <c r="M193" s="144"/>
      <c r="N193" s="144"/>
      <c r="O193" s="144"/>
      <c r="P193" s="144"/>
      <c r="Q193" s="144"/>
      <c r="R193" s="145"/>
      <c r="S193" s="146"/>
      <c r="T193" s="135">
        <f t="shared" ref="T193" si="773">COUNTIF(M193:S193,"●")</f>
        <v>0</v>
      </c>
      <c r="U193" s="147">
        <f t="shared" ref="U193:U203" si="774">IF(COUNTA(M193:S193)=0,-1,IF(OR(COUNTIF(M193:S193,"▲")&gt;6,AND(M192&lt;$N$9,$N$9&lt;S192)),0.285,IF(T192+T193=0,0,T193/(T193+T192))))</f>
        <v>-1</v>
      </c>
      <c r="V193" s="135" t="str">
        <f t="shared" ref="V193" si="775">TEXT(S192,"YYYY-MM")</f>
        <v>2028-05</v>
      </c>
      <c r="W193" s="140" cm="1">
        <f t="array" ref="W193">IF(V193=V192,0,SUMPRODUCT((M192:S192&gt;=$N$8)*(M192:S192 &lt;= $N$9)*(TEXT(M192:S192,"yyyy-mm")=V193)*(M193:S193 = "●")))</f>
        <v>0</v>
      </c>
      <c r="X193" s="140" cm="1">
        <f t="array" ref="X193">IF(V193=V192,0,SUMPRODUCT((M192:S192&gt;=$N$8)*(M192:S192 &lt;= $N$9)*(TEXT(M192:S192,"yyyy-mm")=V193)*(M193:S193 = "▲")))</f>
        <v>0</v>
      </c>
      <c r="Y193" s="140" cm="1">
        <f t="array" ref="Y193">IF(V193=V192,0,SUMPRODUCT((M192:S192&gt;=$N$8)*(M192:S192 &lt;= $N$9)*(TEXT(M192:S192,"yyyy-mm")=V193)*(M193:S193 = "★")))</f>
        <v>0</v>
      </c>
      <c r="Z193" s="135"/>
      <c r="AA193" s="135" t="str">
        <f t="shared" ref="AA193:AA203" si="776">IF(AK193&gt;=0.285,"OK","NG")</f>
        <v>NG</v>
      </c>
      <c r="AB193" s="136"/>
      <c r="AC193" s="144"/>
      <c r="AD193" s="144"/>
      <c r="AE193" s="144"/>
      <c r="AF193" s="144"/>
      <c r="AG193" s="144"/>
      <c r="AH193" s="145"/>
      <c r="AI193" s="146"/>
      <c r="AJ193" s="68">
        <f t="shared" ref="AJ193" si="777">COUNTIF(AC193:AI193,"●")</f>
        <v>0</v>
      </c>
      <c r="AK193" s="70">
        <f t="shared" ref="AK193:AK203" si="778">IF(COUNTA(AC193:AI193)=0,-1,IF(OR(COUNTIF(AC193:AI193,"▲")&gt;6,AND(AC192&lt;$N$9,$N$9&lt;AI192)),0.285,IF(AJ192+AJ193=0,0,AJ193/(AJ193+AJ192))))</f>
        <v>-1</v>
      </c>
      <c r="AL193" s="68" t="str">
        <f t="shared" ref="AL193" si="779">TEXT(AI192,"YYYY-MM")</f>
        <v>2028-10</v>
      </c>
      <c r="AM193" s="69" cm="1">
        <f t="array" ref="AM193">IF(AL193=AL192,0,SUMPRODUCT((AC192:AI192&gt;=$N$8)*(AC192:AI192 &lt;= $N$9)*(TEXT(AC192:AI192,"yyyy-mm")=AL193)*(AC193:AI193 = "●")))</f>
        <v>0</v>
      </c>
      <c r="AN193" s="69" cm="1">
        <f t="array" ref="AN193">IF(AL193=AL192,0,SUMPRODUCT((AC192:AI192&gt;=$N$8)*(AC192:AI192 &lt;= $N$9)*(TEXT(AC192:AI192,"yyyy-mm")=AL193)*(AC193:AI193 = "▲")))</f>
        <v>0</v>
      </c>
      <c r="AO193" s="69" cm="1">
        <f t="array" ref="AO193">IF(AL193=AL192,0,SUMPRODUCT((AC192:AI192&gt;=$N$8)*(AC192:AI192 &lt;= $N$9)*(TEXT(AC192:AI192,"yyyy-mm")=AL193)*(AC193:AI193 = "★")))</f>
        <v>0</v>
      </c>
      <c r="AP193" s="68"/>
      <c r="AQ193" s="19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3"/>
    </row>
    <row r="194" spans="9:55" s="8" customFormat="1" ht="20.25" customHeight="1" x14ac:dyDescent="0.45">
      <c r="I194" s="4"/>
      <c r="J194" s="86"/>
      <c r="K194" s="135"/>
      <c r="L194" s="132">
        <v>134</v>
      </c>
      <c r="M194" s="141">
        <f>S192+1</f>
        <v>46881</v>
      </c>
      <c r="N194" s="141">
        <f t="shared" ref="N194:S194" si="780">M194+1</f>
        <v>46882</v>
      </c>
      <c r="O194" s="141">
        <f t="shared" si="780"/>
        <v>46883</v>
      </c>
      <c r="P194" s="141">
        <f t="shared" si="780"/>
        <v>46884</v>
      </c>
      <c r="Q194" s="141">
        <f t="shared" si="780"/>
        <v>46885</v>
      </c>
      <c r="R194" s="142">
        <f t="shared" si="780"/>
        <v>46886</v>
      </c>
      <c r="S194" s="143">
        <f t="shared" si="780"/>
        <v>46887</v>
      </c>
      <c r="T194" s="135">
        <f t="shared" ref="T194" si="781">COUNTIF(M195:S195,"★")</f>
        <v>0</v>
      </c>
      <c r="U194" s="135"/>
      <c r="V194" s="135" t="str">
        <f t="shared" ref="V194" si="782">TEXT(M194,"YYYY-MM")</f>
        <v>2028-05</v>
      </c>
      <c r="W194" s="140" cm="1">
        <f t="array" ref="W194">SUMPRODUCT((M194:S194&gt;=$N$8)*(M194:S194 &lt;= $N$9)*(TEXT(M194:S194,"yyyy-mm")=V194)*(M195:S195 = "●"))</f>
        <v>0</v>
      </c>
      <c r="X194" s="140" cm="1">
        <f t="array" ref="X194">SUMPRODUCT((R194:S194&gt;=$N$8)*(R194:S194 &lt;= $N$9)*(TEXT(R194:S194,"yyyy-mm")=V194)*(R195:S195 = "▲"))</f>
        <v>0</v>
      </c>
      <c r="Y194" s="140" cm="1">
        <f t="array" ref="Y194">SUMPRODUCT((M194:S194&gt;=$N$8)*(M194:S194 &lt;= $N$9)*(TEXT(M194:S194,"yyyy-mm")=V194)*(M195:S195 = "★"))</f>
        <v>0</v>
      </c>
      <c r="Z194" s="135"/>
      <c r="AA194" s="135"/>
      <c r="AB194" s="132">
        <v>155</v>
      </c>
      <c r="AC194" s="141">
        <f>AI192+1</f>
        <v>47028</v>
      </c>
      <c r="AD194" s="141">
        <f t="shared" ref="AD194:AI194" si="783">AC194+1</f>
        <v>47029</v>
      </c>
      <c r="AE194" s="141">
        <f t="shared" si="783"/>
        <v>47030</v>
      </c>
      <c r="AF194" s="141">
        <f t="shared" si="783"/>
        <v>47031</v>
      </c>
      <c r="AG194" s="141">
        <f t="shared" si="783"/>
        <v>47032</v>
      </c>
      <c r="AH194" s="142">
        <f t="shared" si="783"/>
        <v>47033</v>
      </c>
      <c r="AI194" s="143">
        <f t="shared" si="783"/>
        <v>47034</v>
      </c>
      <c r="AJ194" s="68">
        <f t="shared" ref="AJ194" si="784">COUNTIF(AC195:AI195,"★")</f>
        <v>0</v>
      </c>
      <c r="AK194" s="68"/>
      <c r="AL194" s="68" t="str">
        <f t="shared" ref="AL194" si="785">TEXT(AC194,"YYYY-MM")</f>
        <v>2028-10</v>
      </c>
      <c r="AM194" s="69" cm="1">
        <f t="array" ref="AM194">SUMPRODUCT((AC194:AI194&gt;=$N$8)*(AC194:AI194 &lt;= $N$9)*(TEXT(AC194:AI194,"yyyy-mm")=AL194)*(AC195:AI195 = "●"))</f>
        <v>0</v>
      </c>
      <c r="AN194" s="69" cm="1">
        <f t="array" ref="AN194">SUMPRODUCT((AH194:AI194&gt;=$N$8)*(AH194:AI194 &lt;= $N$9)*(TEXT(AH194:AI194,"yyyy-mm")=AL194)*(AH195:AI195 = "▲"))</f>
        <v>0</v>
      </c>
      <c r="AO194" s="69" cm="1">
        <f t="array" ref="AO194">SUMPRODUCT((AC194:AI194&gt;=$N$8)*(AC194:AI194 &lt;= $N$9)*(TEXT(AC194:AI194,"yyyy-mm")=AL194)*(AC195:AI195 = "★"))</f>
        <v>0</v>
      </c>
      <c r="AP194" s="65"/>
      <c r="AQ194" s="7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3"/>
    </row>
    <row r="195" spans="9:55" s="8" customFormat="1" ht="20.25" customHeight="1" thickBot="1" x14ac:dyDescent="0.5">
      <c r="I195" s="4"/>
      <c r="J195" s="86"/>
      <c r="K195" s="135" t="str">
        <f t="shared" ref="K195:K205" si="786">IF(U195&gt;=0.285,"OK","NG")</f>
        <v>NG</v>
      </c>
      <c r="L195" s="136"/>
      <c r="M195" s="144"/>
      <c r="N195" s="144"/>
      <c r="O195" s="144"/>
      <c r="P195" s="144"/>
      <c r="Q195" s="144"/>
      <c r="R195" s="145"/>
      <c r="S195" s="146"/>
      <c r="T195" s="135">
        <f t="shared" ref="T195" si="787">COUNTIF(M195:S195,"●")</f>
        <v>0</v>
      </c>
      <c r="U195" s="147">
        <f t="shared" ref="U195:U205" si="788">IF(COUNTA(M195:S195)=0,-1,IF(OR(COUNTIF(M195:S195,"▲")&gt;6,AND(M194&lt;$N$9,$N$9&lt;S194)),0.285,IF(T194+T195=0,0,T195/(T195+T194))))</f>
        <v>-1</v>
      </c>
      <c r="V195" s="135" t="str">
        <f t="shared" ref="V195" si="789">TEXT(S194,"YYYY-MM")</f>
        <v>2028-05</v>
      </c>
      <c r="W195" s="140" cm="1">
        <f t="array" ref="W195">IF(V195=V194,0,SUMPRODUCT((M194:S194&gt;=$N$8)*(M194:S194 &lt;= $N$9)*(TEXT(M194:S194,"yyyy-mm")=V195)*(M195:S195 = "●")))</f>
        <v>0</v>
      </c>
      <c r="X195" s="140" cm="1">
        <f t="array" ref="X195">IF(V195=V194,0,SUMPRODUCT((M194:S194&gt;=$N$8)*(M194:S194 &lt;= $N$9)*(TEXT(M194:S194,"yyyy-mm")=V195)*(M195:S195 = "▲")))</f>
        <v>0</v>
      </c>
      <c r="Y195" s="140" cm="1">
        <f t="array" ref="Y195">IF(V195=V194,0,SUMPRODUCT((M194:S194&gt;=$N$8)*(M194:S194 &lt;= $N$9)*(TEXT(M194:S194,"yyyy-mm")=V195)*(M195:S195 = "★")))</f>
        <v>0</v>
      </c>
      <c r="Z195" s="135"/>
      <c r="AA195" s="135" t="str">
        <f t="shared" ref="AA195:AA205" si="790">IF(AK195&gt;=0.285,"OK","NG")</f>
        <v>NG</v>
      </c>
      <c r="AB195" s="136"/>
      <c r="AC195" s="144"/>
      <c r="AD195" s="144"/>
      <c r="AE195" s="144"/>
      <c r="AF195" s="144"/>
      <c r="AG195" s="144"/>
      <c r="AH195" s="145"/>
      <c r="AI195" s="146"/>
      <c r="AJ195" s="68">
        <f t="shared" ref="AJ195" si="791">COUNTIF(AC195:AI195,"●")</f>
        <v>0</v>
      </c>
      <c r="AK195" s="70">
        <f t="shared" ref="AK195:AK205" si="792">IF(COUNTA(AC195:AI195)=0,-1,IF(OR(COUNTIF(AC195:AI195,"▲")&gt;6,AND(AC194&lt;$N$9,$N$9&lt;AI194)),0.285,IF(AJ194+AJ195=0,0,AJ195/(AJ195+AJ194))))</f>
        <v>-1</v>
      </c>
      <c r="AL195" s="68" t="str">
        <f t="shared" ref="AL195" si="793">TEXT(AI194,"YYYY-MM")</f>
        <v>2028-10</v>
      </c>
      <c r="AM195" s="69" cm="1">
        <f t="array" ref="AM195">IF(AL195=AL194,0,SUMPRODUCT((AC194:AI194&gt;=$N$8)*(AC194:AI194 &lt;= $N$9)*(TEXT(AC194:AI194,"yyyy-mm")=AL195)*(AC195:AI195 = "●")))</f>
        <v>0</v>
      </c>
      <c r="AN195" s="69" cm="1">
        <f t="array" ref="AN195">IF(AL195=AL194,0,SUMPRODUCT((AC194:AI194&gt;=$N$8)*(AC194:AI194 &lt;= $N$9)*(TEXT(AC194:AI194,"yyyy-mm")=AL195)*(AC195:AI195 = "▲")))</f>
        <v>0</v>
      </c>
      <c r="AO195" s="69" cm="1">
        <f t="array" ref="AO195">IF(AL195=AL194,0,SUMPRODUCT((AC194:AI194&gt;=$N$8)*(AC194:AI194 &lt;= $N$9)*(TEXT(AC194:AI194,"yyyy-mm")=AL195)*(AC195:AI195 = "★")))</f>
        <v>0</v>
      </c>
      <c r="AP195" s="65"/>
      <c r="AQ195" s="7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3"/>
    </row>
    <row r="196" spans="9:55" s="8" customFormat="1" ht="20.25" customHeight="1" x14ac:dyDescent="0.45">
      <c r="I196" s="3"/>
      <c r="J196" s="86"/>
      <c r="K196" s="135"/>
      <c r="L196" s="132">
        <v>135</v>
      </c>
      <c r="M196" s="141">
        <f>S194+1</f>
        <v>46888</v>
      </c>
      <c r="N196" s="141">
        <f t="shared" ref="N196:S196" si="794">M196+1</f>
        <v>46889</v>
      </c>
      <c r="O196" s="141">
        <f t="shared" si="794"/>
        <v>46890</v>
      </c>
      <c r="P196" s="141">
        <f t="shared" si="794"/>
        <v>46891</v>
      </c>
      <c r="Q196" s="141">
        <f t="shared" si="794"/>
        <v>46892</v>
      </c>
      <c r="R196" s="142">
        <f t="shared" si="794"/>
        <v>46893</v>
      </c>
      <c r="S196" s="143">
        <f t="shared" si="794"/>
        <v>46894</v>
      </c>
      <c r="T196" s="135">
        <f t="shared" ref="T196" si="795">COUNTIF(M197:S197,"★")</f>
        <v>0</v>
      </c>
      <c r="U196" s="135"/>
      <c r="V196" s="135" t="str">
        <f t="shared" ref="V196" si="796">TEXT(M196,"YYYY-MM")</f>
        <v>2028-05</v>
      </c>
      <c r="W196" s="140" cm="1">
        <f t="array" ref="W196">SUMPRODUCT((M196:S196&gt;=$N$8)*(M196:S196 &lt;= $N$9)*(TEXT(M196:S196,"yyyy-mm")=V196)*(M197:S197 = "●"))</f>
        <v>0</v>
      </c>
      <c r="X196" s="140" cm="1">
        <f t="array" ref="X196">SUMPRODUCT((R196:S196&gt;=$N$8)*(R196:S196 &lt;= $N$9)*(TEXT(R196:S196,"yyyy-mm")=V196)*(R197:S197 = "▲"))</f>
        <v>0</v>
      </c>
      <c r="Y196" s="140" cm="1">
        <f t="array" ref="Y196">SUMPRODUCT((M196:S196&gt;=$N$8)*(M196:S196 &lt;= $N$9)*(TEXT(M196:S196,"yyyy-mm")=V196)*(M197:S197 = "★"))</f>
        <v>0</v>
      </c>
      <c r="Z196" s="135"/>
      <c r="AA196" s="135"/>
      <c r="AB196" s="132">
        <v>156</v>
      </c>
      <c r="AC196" s="141">
        <f>AI194+1</f>
        <v>47035</v>
      </c>
      <c r="AD196" s="141">
        <f t="shared" ref="AD196:AI196" si="797">AC196+1</f>
        <v>47036</v>
      </c>
      <c r="AE196" s="141">
        <f t="shared" si="797"/>
        <v>47037</v>
      </c>
      <c r="AF196" s="141">
        <f t="shared" si="797"/>
        <v>47038</v>
      </c>
      <c r="AG196" s="141">
        <f t="shared" si="797"/>
        <v>47039</v>
      </c>
      <c r="AH196" s="142">
        <f t="shared" si="797"/>
        <v>47040</v>
      </c>
      <c r="AI196" s="143">
        <f t="shared" si="797"/>
        <v>47041</v>
      </c>
      <c r="AJ196" s="68">
        <f t="shared" ref="AJ196" si="798">COUNTIF(AC197:AI197,"★")</f>
        <v>0</v>
      </c>
      <c r="AK196" s="68"/>
      <c r="AL196" s="68" t="str">
        <f t="shared" ref="AL196" si="799">TEXT(AC196,"YYYY-MM")</f>
        <v>2028-10</v>
      </c>
      <c r="AM196" s="69" cm="1">
        <f t="array" ref="AM196">SUMPRODUCT((AC196:AI196&gt;=$N$8)*(AC196:AI196 &lt;= $N$9)*(TEXT(AC196:AI196,"yyyy-mm")=AL196)*(AC197:AI197 = "●"))</f>
        <v>0</v>
      </c>
      <c r="AN196" s="69" cm="1">
        <f t="array" ref="AN196">SUMPRODUCT((AH196:AI196&gt;=$N$8)*(AH196:AI196 &lt;= $N$9)*(TEXT(AH196:AI196,"yyyy-mm")=AL196)*(AH197:AI197 = "▲"))</f>
        <v>0</v>
      </c>
      <c r="AO196" s="69" cm="1">
        <f t="array" ref="AO196">SUMPRODUCT((AC196:AI196&gt;=$N$8)*(AC196:AI196 &lt;= $N$9)*(TEXT(AC196:AI196,"yyyy-mm")=AL196)*(AC197:AI197 = "★"))</f>
        <v>0</v>
      </c>
      <c r="AP196" s="65"/>
      <c r="AQ196" s="7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3"/>
    </row>
    <row r="197" spans="9:55" s="8" customFormat="1" ht="20.25" customHeight="1" thickBot="1" x14ac:dyDescent="0.5">
      <c r="I197" s="3"/>
      <c r="J197" s="86"/>
      <c r="K197" s="135" t="str">
        <f t="shared" ref="K197:K207" si="800">IF(U197&gt;=0.285,"OK","NG")</f>
        <v>NG</v>
      </c>
      <c r="L197" s="136"/>
      <c r="M197" s="144"/>
      <c r="N197" s="144"/>
      <c r="O197" s="144"/>
      <c r="P197" s="144"/>
      <c r="Q197" s="144"/>
      <c r="R197" s="145"/>
      <c r="S197" s="146"/>
      <c r="T197" s="135">
        <f t="shared" ref="T197" si="801">COUNTIF(M197:S197,"●")</f>
        <v>0</v>
      </c>
      <c r="U197" s="147">
        <f t="shared" ref="U197:U207" si="802">IF(COUNTA(M197:S197)=0,-1,IF(OR(COUNTIF(M197:S197,"▲")&gt;6,AND(M196&lt;$N$9,$N$9&lt;S196)),0.285,IF(T196+T197=0,0,T197/(T197+T196))))</f>
        <v>-1</v>
      </c>
      <c r="V197" s="135" t="str">
        <f t="shared" ref="V197" si="803">TEXT(S196,"YYYY-MM")</f>
        <v>2028-05</v>
      </c>
      <c r="W197" s="140" cm="1">
        <f t="array" ref="W197">IF(V197=V196,0,SUMPRODUCT((M196:S196&gt;=$N$8)*(M196:S196 &lt;= $N$9)*(TEXT(M196:S196,"yyyy-mm")=V197)*(M197:S197 = "●")))</f>
        <v>0</v>
      </c>
      <c r="X197" s="140" cm="1">
        <f t="array" ref="X197">IF(V197=V196,0,SUMPRODUCT((M196:S196&gt;=$N$8)*(M196:S196 &lt;= $N$9)*(TEXT(M196:S196,"yyyy-mm")=V197)*(M197:S197 = "▲")))</f>
        <v>0</v>
      </c>
      <c r="Y197" s="140" cm="1">
        <f t="array" ref="Y197">IF(V197=V196,0,SUMPRODUCT((M196:S196&gt;=$N$8)*(M196:S196 &lt;= $N$9)*(TEXT(M196:S196,"yyyy-mm")=V197)*(M197:S197 = "★")))</f>
        <v>0</v>
      </c>
      <c r="Z197" s="135"/>
      <c r="AA197" s="135" t="str">
        <f t="shared" ref="AA197:AA207" si="804">IF(AK197&gt;=0.285,"OK","NG")</f>
        <v>NG</v>
      </c>
      <c r="AB197" s="136"/>
      <c r="AC197" s="144"/>
      <c r="AD197" s="144"/>
      <c r="AE197" s="144"/>
      <c r="AF197" s="144"/>
      <c r="AG197" s="144"/>
      <c r="AH197" s="145"/>
      <c r="AI197" s="146"/>
      <c r="AJ197" s="68">
        <f t="shared" ref="AJ197" si="805">COUNTIF(AC197:AI197,"●")</f>
        <v>0</v>
      </c>
      <c r="AK197" s="70">
        <f t="shared" ref="AK197:AK207" si="806">IF(COUNTA(AC197:AI197)=0,-1,IF(OR(COUNTIF(AC197:AI197,"▲")&gt;6,AND(AC196&lt;$N$9,$N$9&lt;AI196)),0.285,IF(AJ196+AJ197=0,0,AJ197/(AJ197+AJ196))))</f>
        <v>-1</v>
      </c>
      <c r="AL197" s="68" t="str">
        <f t="shared" ref="AL197" si="807">TEXT(AI196,"YYYY-MM")</f>
        <v>2028-10</v>
      </c>
      <c r="AM197" s="69" cm="1">
        <f t="array" ref="AM197">IF(AL197=AL196,0,SUMPRODUCT((AC196:AI196&gt;=$N$8)*(AC196:AI196 &lt;= $N$9)*(TEXT(AC196:AI196,"yyyy-mm")=AL197)*(AC197:AI197 = "●")))</f>
        <v>0</v>
      </c>
      <c r="AN197" s="69" cm="1">
        <f t="array" ref="AN197">IF(AL197=AL196,0,SUMPRODUCT((AC196:AI196&gt;=$N$8)*(AC196:AI196 &lt;= $N$9)*(TEXT(AC196:AI196,"yyyy-mm")=AL197)*(AC197:AI197 = "▲")))</f>
        <v>0</v>
      </c>
      <c r="AO197" s="69" cm="1">
        <f t="array" ref="AO197">IF(AL197=AL196,0,SUMPRODUCT((AC196:AI196&gt;=$N$8)*(AC196:AI196 &lt;= $N$9)*(TEXT(AC196:AI196,"yyyy-mm")=AL197)*(AC197:AI197 = "★")))</f>
        <v>0</v>
      </c>
      <c r="AP197" s="65"/>
      <c r="AQ197" s="7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3"/>
    </row>
    <row r="198" spans="9:55" s="8" customFormat="1" ht="20.25" customHeight="1" x14ac:dyDescent="0.45">
      <c r="I198" s="3"/>
      <c r="J198" s="86"/>
      <c r="K198" s="135"/>
      <c r="L198" s="132">
        <v>136</v>
      </c>
      <c r="M198" s="141">
        <f>S196+1</f>
        <v>46895</v>
      </c>
      <c r="N198" s="141">
        <f t="shared" ref="N198:S198" si="808">M198+1</f>
        <v>46896</v>
      </c>
      <c r="O198" s="141">
        <f t="shared" si="808"/>
        <v>46897</v>
      </c>
      <c r="P198" s="141">
        <f t="shared" si="808"/>
        <v>46898</v>
      </c>
      <c r="Q198" s="141">
        <f t="shared" si="808"/>
        <v>46899</v>
      </c>
      <c r="R198" s="142">
        <f t="shared" si="808"/>
        <v>46900</v>
      </c>
      <c r="S198" s="143">
        <f t="shared" si="808"/>
        <v>46901</v>
      </c>
      <c r="T198" s="135">
        <f t="shared" ref="T198" si="809">COUNTIF(M199:S199,"★")</f>
        <v>0</v>
      </c>
      <c r="U198" s="135"/>
      <c r="V198" s="135" t="str">
        <f t="shared" ref="V198" si="810">TEXT(M198,"YYYY-MM")</f>
        <v>2028-05</v>
      </c>
      <c r="W198" s="140" cm="1">
        <f t="array" ref="W198">SUMPRODUCT((M198:S198&gt;=$N$8)*(M198:S198 &lt;= $N$9)*(TEXT(M198:S198,"yyyy-mm")=V198)*(M199:S199 = "●"))</f>
        <v>0</v>
      </c>
      <c r="X198" s="140" cm="1">
        <f t="array" ref="X198">SUMPRODUCT((R198:S198&gt;=$N$8)*(R198:S198 &lt;= $N$9)*(TEXT(R198:S198,"yyyy-mm")=V198)*(R199:S199 = "▲"))</f>
        <v>0</v>
      </c>
      <c r="Y198" s="140" cm="1">
        <f t="array" ref="Y198">SUMPRODUCT((M198:S198&gt;=$N$8)*(M198:S198 &lt;= $N$9)*(TEXT(M198:S198,"yyyy-mm")=V198)*(M199:S199 = "★"))</f>
        <v>0</v>
      </c>
      <c r="Z198" s="135"/>
      <c r="AA198" s="135"/>
      <c r="AB198" s="132">
        <v>157</v>
      </c>
      <c r="AC198" s="141">
        <f>AI196+1</f>
        <v>47042</v>
      </c>
      <c r="AD198" s="141">
        <f t="shared" ref="AD198:AI198" si="811">AC198+1</f>
        <v>47043</v>
      </c>
      <c r="AE198" s="141">
        <f t="shared" si="811"/>
        <v>47044</v>
      </c>
      <c r="AF198" s="141">
        <f t="shared" si="811"/>
        <v>47045</v>
      </c>
      <c r="AG198" s="141">
        <f t="shared" si="811"/>
        <v>47046</v>
      </c>
      <c r="AH198" s="142">
        <f t="shared" si="811"/>
        <v>47047</v>
      </c>
      <c r="AI198" s="143">
        <f t="shared" si="811"/>
        <v>47048</v>
      </c>
      <c r="AJ198" s="68">
        <f t="shared" ref="AJ198" si="812">COUNTIF(AC199:AI199,"★")</f>
        <v>0</v>
      </c>
      <c r="AK198" s="68"/>
      <c r="AL198" s="68" t="str">
        <f t="shared" ref="AL198" si="813">TEXT(AC198,"YYYY-MM")</f>
        <v>2028-10</v>
      </c>
      <c r="AM198" s="69" cm="1">
        <f t="array" ref="AM198">SUMPRODUCT((AC198:AI198&gt;=$N$8)*(AC198:AI198 &lt;= $N$9)*(TEXT(AC198:AI198,"yyyy-mm")=AL198)*(AC199:AI199 = "●"))</f>
        <v>0</v>
      </c>
      <c r="AN198" s="69" cm="1">
        <f t="array" ref="AN198">SUMPRODUCT((AH198:AI198&gt;=$N$8)*(AH198:AI198 &lt;= $N$9)*(TEXT(AH198:AI198,"yyyy-mm")=AL198)*(AH199:AI199 = "▲"))</f>
        <v>0</v>
      </c>
      <c r="AO198" s="69" cm="1">
        <f t="array" ref="AO198">SUMPRODUCT((AC198:AI198&gt;=$N$8)*(AC198:AI198 &lt;= $N$9)*(TEXT(AC198:AI198,"yyyy-mm")=AL198)*(AC199:AI199 = "★"))</f>
        <v>0</v>
      </c>
      <c r="AP198" s="65"/>
      <c r="AQ198" s="7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3"/>
    </row>
    <row r="199" spans="9:55" s="8" customFormat="1" ht="20.25" customHeight="1" thickBot="1" x14ac:dyDescent="0.5">
      <c r="I199" s="3"/>
      <c r="J199" s="86"/>
      <c r="K199" s="135" t="str">
        <f t="shared" ref="K199:K209" si="814">IF(U199&gt;=0.285,"OK","NG")</f>
        <v>NG</v>
      </c>
      <c r="L199" s="136"/>
      <c r="M199" s="144"/>
      <c r="N199" s="144"/>
      <c r="O199" s="144"/>
      <c r="P199" s="144"/>
      <c r="Q199" s="144"/>
      <c r="R199" s="145"/>
      <c r="S199" s="146"/>
      <c r="T199" s="135">
        <f t="shared" ref="T199" si="815">COUNTIF(M199:S199,"●")</f>
        <v>0</v>
      </c>
      <c r="U199" s="147">
        <f t="shared" ref="U199:U209" si="816">IF(COUNTA(M199:S199)=0,-1,IF(OR(COUNTIF(M199:S199,"▲")&gt;6,AND(M198&lt;$N$9,$N$9&lt;S198)),0.285,IF(T198+T199=0,0,T199/(T199+T198))))</f>
        <v>-1</v>
      </c>
      <c r="V199" s="135" t="str">
        <f t="shared" ref="V199" si="817">TEXT(S198,"YYYY-MM")</f>
        <v>2028-05</v>
      </c>
      <c r="W199" s="140" cm="1">
        <f t="array" ref="W199">IF(V199=V198,0,SUMPRODUCT((M198:S198&gt;=$N$8)*(M198:S198 &lt;= $N$9)*(TEXT(M198:S198,"yyyy-mm")=V199)*(M199:S199 = "●")))</f>
        <v>0</v>
      </c>
      <c r="X199" s="140" cm="1">
        <f t="array" ref="X199">IF(V199=V198,0,SUMPRODUCT((M198:S198&gt;=$N$8)*(M198:S198 &lt;= $N$9)*(TEXT(M198:S198,"yyyy-mm")=V199)*(M199:S199 = "▲")))</f>
        <v>0</v>
      </c>
      <c r="Y199" s="140" cm="1">
        <f t="array" ref="Y199">IF(V199=V198,0,SUMPRODUCT((M198:S198&gt;=$N$8)*(M198:S198 &lt;= $N$9)*(TEXT(M198:S198,"yyyy-mm")=V199)*(M199:S199 = "★")))</f>
        <v>0</v>
      </c>
      <c r="Z199" s="135"/>
      <c r="AA199" s="135" t="str">
        <f t="shared" ref="AA199:AA209" si="818">IF(AK199&gt;=0.285,"OK","NG")</f>
        <v>NG</v>
      </c>
      <c r="AB199" s="136"/>
      <c r="AC199" s="144"/>
      <c r="AD199" s="144"/>
      <c r="AE199" s="144"/>
      <c r="AF199" s="144"/>
      <c r="AG199" s="144"/>
      <c r="AH199" s="145"/>
      <c r="AI199" s="146"/>
      <c r="AJ199" s="68">
        <f t="shared" ref="AJ199" si="819">COUNTIF(AC199:AI199,"●")</f>
        <v>0</v>
      </c>
      <c r="AK199" s="70">
        <f t="shared" ref="AK199:AK209" si="820">IF(COUNTA(AC199:AI199)=0,-1,IF(OR(COUNTIF(AC199:AI199,"▲")&gt;6,AND(AC198&lt;$N$9,$N$9&lt;AI198)),0.285,IF(AJ198+AJ199=0,0,AJ199/(AJ199+AJ198))))</f>
        <v>-1</v>
      </c>
      <c r="AL199" s="68" t="str">
        <f t="shared" ref="AL199" si="821">TEXT(AI198,"YYYY-MM")</f>
        <v>2028-10</v>
      </c>
      <c r="AM199" s="69" cm="1">
        <f t="array" ref="AM199">IF(AL199=AL198,0,SUMPRODUCT((AC198:AI198&gt;=$N$8)*(AC198:AI198 &lt;= $N$9)*(TEXT(AC198:AI198,"yyyy-mm")=AL199)*(AC199:AI199 = "●")))</f>
        <v>0</v>
      </c>
      <c r="AN199" s="69" cm="1">
        <f t="array" ref="AN199">IF(AL199=AL198,0,SUMPRODUCT((AC198:AI198&gt;=$N$8)*(AC198:AI198 &lt;= $N$9)*(TEXT(AC198:AI198,"yyyy-mm")=AL199)*(AC199:AI199 = "▲")))</f>
        <v>0</v>
      </c>
      <c r="AO199" s="69" cm="1">
        <f t="array" ref="AO199">IF(AL199=AL198,0,SUMPRODUCT((AC198:AI198&gt;=$N$8)*(AC198:AI198 &lt;= $N$9)*(TEXT(AC198:AI198,"yyyy-mm")=AL199)*(AC199:AI199 = "★")))</f>
        <v>0</v>
      </c>
      <c r="AP199" s="65"/>
      <c r="AQ199" s="7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3"/>
    </row>
    <row r="200" spans="9:55" s="8" customFormat="1" ht="20.25" customHeight="1" x14ac:dyDescent="0.45">
      <c r="I200" s="3"/>
      <c r="J200" s="86"/>
      <c r="K200" s="135"/>
      <c r="L200" s="132">
        <v>137</v>
      </c>
      <c r="M200" s="141">
        <f>S198+1</f>
        <v>46902</v>
      </c>
      <c r="N200" s="141">
        <f t="shared" ref="N200:S200" si="822">M200+1</f>
        <v>46903</v>
      </c>
      <c r="O200" s="141">
        <f t="shared" si="822"/>
        <v>46904</v>
      </c>
      <c r="P200" s="141">
        <f t="shared" si="822"/>
        <v>46905</v>
      </c>
      <c r="Q200" s="141">
        <f t="shared" si="822"/>
        <v>46906</v>
      </c>
      <c r="R200" s="142">
        <f t="shared" si="822"/>
        <v>46907</v>
      </c>
      <c r="S200" s="143">
        <f t="shared" si="822"/>
        <v>46908</v>
      </c>
      <c r="T200" s="135">
        <f t="shared" ref="T200" si="823">COUNTIF(M201:S201,"★")</f>
        <v>0</v>
      </c>
      <c r="U200" s="135"/>
      <c r="V200" s="135" t="str">
        <f t="shared" ref="V200" si="824">TEXT(M200,"YYYY-MM")</f>
        <v>2028-05</v>
      </c>
      <c r="W200" s="140" cm="1">
        <f t="array" ref="W200">SUMPRODUCT((M200:S200&gt;=$N$8)*(M200:S200 &lt;= $N$9)*(TEXT(M200:S200,"yyyy-mm")=V200)*(M201:S201 = "●"))</f>
        <v>0</v>
      </c>
      <c r="X200" s="140" cm="1">
        <f t="array" ref="X200">SUMPRODUCT((R200:S200&gt;=$N$8)*(R200:S200 &lt;= $N$9)*(TEXT(R200:S200,"yyyy-mm")=V200)*(R201:S201 = "▲"))</f>
        <v>0</v>
      </c>
      <c r="Y200" s="140" cm="1">
        <f t="array" ref="Y200">SUMPRODUCT((M200:S200&gt;=$N$8)*(M200:S200 &lt;= $N$9)*(TEXT(M200:S200,"yyyy-mm")=V200)*(M201:S201 = "★"))</f>
        <v>0</v>
      </c>
      <c r="Z200" s="135"/>
      <c r="AA200" s="135"/>
      <c r="AB200" s="132">
        <v>158</v>
      </c>
      <c r="AC200" s="141">
        <f>AI198+1</f>
        <v>47049</v>
      </c>
      <c r="AD200" s="141">
        <f t="shared" ref="AD200:AI200" si="825">AC200+1</f>
        <v>47050</v>
      </c>
      <c r="AE200" s="141">
        <f t="shared" si="825"/>
        <v>47051</v>
      </c>
      <c r="AF200" s="141">
        <f t="shared" si="825"/>
        <v>47052</v>
      </c>
      <c r="AG200" s="141">
        <f t="shared" si="825"/>
        <v>47053</v>
      </c>
      <c r="AH200" s="142">
        <f t="shared" si="825"/>
        <v>47054</v>
      </c>
      <c r="AI200" s="143">
        <f t="shared" si="825"/>
        <v>47055</v>
      </c>
      <c r="AJ200" s="68">
        <f t="shared" ref="AJ200" si="826">COUNTIF(AC201:AI201,"★")</f>
        <v>0</v>
      </c>
      <c r="AK200" s="68"/>
      <c r="AL200" s="68" t="str">
        <f t="shared" ref="AL200" si="827">TEXT(AC200,"YYYY-MM")</f>
        <v>2028-10</v>
      </c>
      <c r="AM200" s="69" cm="1">
        <f t="array" ref="AM200">SUMPRODUCT((AC200:AI200&gt;=$N$8)*(AC200:AI200 &lt;= $N$9)*(TEXT(AC200:AI200,"yyyy-mm")=AL200)*(AC201:AI201 = "●"))</f>
        <v>0</v>
      </c>
      <c r="AN200" s="69" cm="1">
        <f t="array" ref="AN200">SUMPRODUCT((AH200:AI200&gt;=$N$8)*(AH200:AI200 &lt;= $N$9)*(TEXT(AH200:AI200,"yyyy-mm")=AL200)*(AH201:AI201 = "▲"))</f>
        <v>0</v>
      </c>
      <c r="AO200" s="69" cm="1">
        <f t="array" ref="AO200">SUMPRODUCT((AC200:AI200&gt;=$N$8)*(AC200:AI200 &lt;= $N$9)*(TEXT(AC200:AI200,"yyyy-mm")=AL200)*(AC201:AI201 = "★"))</f>
        <v>0</v>
      </c>
      <c r="AP200" s="68"/>
      <c r="AQ200" s="19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3"/>
    </row>
    <row r="201" spans="9:55" s="8" customFormat="1" ht="20.25" customHeight="1" thickBot="1" x14ac:dyDescent="0.5">
      <c r="I201" s="3"/>
      <c r="J201" s="86"/>
      <c r="K201" s="135" t="str">
        <f t="shared" ref="K201:K211" si="828">IF(U201&gt;=0.285,"OK","NG")</f>
        <v>NG</v>
      </c>
      <c r="L201" s="136"/>
      <c r="M201" s="144"/>
      <c r="N201" s="144"/>
      <c r="O201" s="144"/>
      <c r="P201" s="144"/>
      <c r="Q201" s="144"/>
      <c r="R201" s="145"/>
      <c r="S201" s="146"/>
      <c r="T201" s="135">
        <f t="shared" ref="T201" si="829">COUNTIF(M201:S201,"●")</f>
        <v>0</v>
      </c>
      <c r="U201" s="147">
        <f t="shared" ref="U201:U211" si="830">IF(COUNTA(M201:S201)=0,-1,IF(OR(COUNTIF(M201:S201,"▲")&gt;6,AND(M200&lt;$N$9,$N$9&lt;S200)),0.285,IF(T200+T201=0,0,T201/(T201+T200))))</f>
        <v>-1</v>
      </c>
      <c r="V201" s="135" t="str">
        <f t="shared" ref="V201" si="831">TEXT(S200,"YYYY-MM")</f>
        <v>2028-06</v>
      </c>
      <c r="W201" s="140" cm="1">
        <f t="array" ref="W201">IF(V201=V200,0,SUMPRODUCT((M200:S200&gt;=$N$8)*(M200:S200 &lt;= $N$9)*(TEXT(M200:S200,"yyyy-mm")=V201)*(M201:S201 = "●")))</f>
        <v>0</v>
      </c>
      <c r="X201" s="140" cm="1">
        <f t="array" ref="X201">IF(V201=V200,0,SUMPRODUCT((M200:S200&gt;=$N$8)*(M200:S200 &lt;= $N$9)*(TEXT(M200:S200,"yyyy-mm")=V201)*(M201:S201 = "▲")))</f>
        <v>0</v>
      </c>
      <c r="Y201" s="140" cm="1">
        <f t="array" ref="Y201">IF(V201=V200,0,SUMPRODUCT((M200:S200&gt;=$N$8)*(M200:S200 &lt;= $N$9)*(TEXT(M200:S200,"yyyy-mm")=V201)*(M201:S201 = "★")))</f>
        <v>0</v>
      </c>
      <c r="Z201" s="135"/>
      <c r="AA201" s="135" t="str">
        <f t="shared" ref="AA201:AA211" si="832">IF(AK201&gt;=0.285,"OK","NG")</f>
        <v>NG</v>
      </c>
      <c r="AB201" s="136"/>
      <c r="AC201" s="144"/>
      <c r="AD201" s="144"/>
      <c r="AE201" s="144"/>
      <c r="AF201" s="144"/>
      <c r="AG201" s="144"/>
      <c r="AH201" s="145"/>
      <c r="AI201" s="146"/>
      <c r="AJ201" s="68">
        <f t="shared" ref="AJ201" si="833">COUNTIF(AC201:AI201,"●")</f>
        <v>0</v>
      </c>
      <c r="AK201" s="70">
        <f t="shared" ref="AK201:AK211" si="834">IF(COUNTA(AC201:AI201)=0,-1,IF(OR(COUNTIF(AC201:AI201,"▲")&gt;6,AND(AC200&lt;$N$9,$N$9&lt;AI200)),0.285,IF(AJ200+AJ201=0,0,AJ201/(AJ201+AJ200))))</f>
        <v>-1</v>
      </c>
      <c r="AL201" s="68" t="str">
        <f t="shared" ref="AL201" si="835">TEXT(AI200,"YYYY-MM")</f>
        <v>2028-10</v>
      </c>
      <c r="AM201" s="69" cm="1">
        <f t="array" ref="AM201">IF(AL201=AL200,0,SUMPRODUCT((AC200:AI200&gt;=$N$8)*(AC200:AI200 &lt;= $N$9)*(TEXT(AC200:AI200,"yyyy-mm")=AL201)*(AC201:AI201 = "●")))</f>
        <v>0</v>
      </c>
      <c r="AN201" s="69" cm="1">
        <f t="array" ref="AN201">IF(AL201=AL200,0,SUMPRODUCT((AC200:AI200&gt;=$N$8)*(AC200:AI200 &lt;= $N$9)*(TEXT(AC200:AI200,"yyyy-mm")=AL201)*(AC201:AI201 = "▲")))</f>
        <v>0</v>
      </c>
      <c r="AO201" s="69" cm="1">
        <f t="array" ref="AO201">IF(AL201=AL200,0,SUMPRODUCT((AC200:AI200&gt;=$N$8)*(AC200:AI200 &lt;= $N$9)*(TEXT(AC200:AI200,"yyyy-mm")=AL201)*(AC201:AI201 = "★")))</f>
        <v>0</v>
      </c>
      <c r="AP201" s="68"/>
      <c r="AQ201" s="19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3"/>
    </row>
    <row r="202" spans="9:55" s="8" customFormat="1" x14ac:dyDescent="0.45">
      <c r="I202" s="3"/>
      <c r="J202" s="7"/>
      <c r="K202" s="9"/>
      <c r="L202" s="4"/>
      <c r="M202" s="4"/>
      <c r="N202" s="4"/>
      <c r="O202" s="4"/>
      <c r="P202" s="4"/>
      <c r="Q202" s="4"/>
      <c r="R202" s="4"/>
      <c r="S202" s="4"/>
      <c r="T202" s="7"/>
      <c r="U202" s="16">
        <f>IFERROR(AVERAGEIF(U160:U201,"&gt;-1"),0)</f>
        <v>0</v>
      </c>
      <c r="V202" s="7"/>
      <c r="W202" s="6"/>
      <c r="X202" s="6"/>
      <c r="Y202" s="6"/>
      <c r="Z202" s="7"/>
      <c r="AA202" s="10"/>
      <c r="AB202" s="4"/>
      <c r="AC202" s="4"/>
      <c r="AD202" s="4"/>
      <c r="AE202" s="4"/>
      <c r="AF202" s="4"/>
      <c r="AG202" s="4"/>
      <c r="AH202" s="4"/>
      <c r="AI202" s="4"/>
      <c r="AJ202" s="7"/>
      <c r="AK202" s="16">
        <f>IFERROR(AVERAGEIF(AK160:AK201,"&gt;-1"),0)</f>
        <v>0</v>
      </c>
      <c r="AL202" s="7"/>
      <c r="AM202" s="6"/>
      <c r="AN202" s="6"/>
      <c r="AO202" s="6"/>
      <c r="AP202" s="19"/>
      <c r="AQ202" s="19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3"/>
    </row>
    <row r="203" spans="9:55" s="8" customFormat="1" x14ac:dyDescent="0.45">
      <c r="I203" s="3"/>
      <c r="J203" s="7"/>
      <c r="K203" s="9"/>
      <c r="L203" s="4"/>
      <c r="M203" s="4"/>
      <c r="N203" s="4"/>
      <c r="O203" s="4"/>
      <c r="P203" s="4"/>
      <c r="Q203" s="4"/>
      <c r="R203" s="4"/>
      <c r="S203" s="4"/>
      <c r="T203" s="7"/>
      <c r="U203" s="7"/>
      <c r="V203" s="7"/>
      <c r="W203" s="6"/>
      <c r="X203" s="6"/>
      <c r="Y203" s="6"/>
      <c r="Z203" s="7"/>
      <c r="AA203" s="10"/>
      <c r="AB203" s="4"/>
      <c r="AC203" s="4"/>
      <c r="AD203" s="4"/>
      <c r="AE203" s="4"/>
      <c r="AF203" s="4"/>
      <c r="AG203" s="4"/>
      <c r="AH203" s="4"/>
      <c r="AI203" s="4"/>
      <c r="AJ203" s="7"/>
      <c r="AK203" s="7"/>
      <c r="AL203" s="7"/>
      <c r="AM203" s="6"/>
      <c r="AN203" s="6"/>
      <c r="AO203" s="6"/>
      <c r="AP203" s="19"/>
      <c r="AQ203" s="19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3"/>
    </row>
    <row r="204" spans="9:55" s="8" customFormat="1" x14ac:dyDescent="0.45">
      <c r="I204" s="3"/>
      <c r="J204" s="3"/>
      <c r="K204" s="2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22"/>
      <c r="X204" s="22"/>
      <c r="Y204" s="22"/>
      <c r="Z204" s="3"/>
      <c r="AA204" s="21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6"/>
      <c r="AN204" s="6"/>
      <c r="AO204" s="6"/>
      <c r="AP204" s="19"/>
      <c r="AQ204" s="19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3"/>
    </row>
    <row r="205" spans="9:55" s="8" customFormat="1" x14ac:dyDescent="0.45">
      <c r="I205" s="3"/>
      <c r="J205" s="3"/>
      <c r="K205" s="2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22"/>
      <c r="X205" s="22"/>
      <c r="Y205" s="22"/>
      <c r="Z205" s="3"/>
      <c r="AA205" s="21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6"/>
      <c r="AN205" s="6"/>
      <c r="AO205" s="6"/>
      <c r="AP205" s="19"/>
      <c r="AQ205" s="19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3"/>
    </row>
    <row r="206" spans="9:55" s="8" customFormat="1" x14ac:dyDescent="0.45">
      <c r="I206" s="3"/>
      <c r="J206" s="3"/>
      <c r="K206" s="2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22"/>
      <c r="X206" s="22"/>
      <c r="Y206" s="22"/>
      <c r="Z206" s="3"/>
      <c r="AA206" s="21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6"/>
      <c r="AN206" s="6"/>
      <c r="AO206" s="6"/>
      <c r="AP206" s="19"/>
      <c r="AQ206" s="19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3"/>
    </row>
    <row r="207" spans="9:55" s="8" customFormat="1" x14ac:dyDescent="0.45">
      <c r="I207" s="3"/>
      <c r="J207" s="3"/>
      <c r="K207" s="2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22"/>
      <c r="X207" s="22"/>
      <c r="Y207" s="22"/>
      <c r="Z207" s="3"/>
      <c r="AA207" s="21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20"/>
      <c r="AN207" s="6"/>
      <c r="AO207" s="6"/>
      <c r="AP207" s="19"/>
      <c r="AQ207" s="19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3"/>
    </row>
    <row r="208" spans="9:55" s="8" customFormat="1" x14ac:dyDescent="0.45">
      <c r="I208" s="3"/>
      <c r="J208" s="3"/>
      <c r="K208" s="2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22"/>
      <c r="X208" s="22"/>
      <c r="Y208" s="22"/>
      <c r="Z208" s="3"/>
      <c r="AA208" s="21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20"/>
      <c r="AN208" s="20"/>
      <c r="AO208" s="20"/>
      <c r="AP208" s="19"/>
      <c r="AQ208" s="19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3"/>
    </row>
    <row r="209" spans="9:55" s="8" customFormat="1" x14ac:dyDescent="0.45">
      <c r="I209" s="3"/>
      <c r="J209" s="3"/>
      <c r="K209" s="2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22"/>
      <c r="X209" s="22"/>
      <c r="Y209" s="22"/>
      <c r="Z209" s="3"/>
      <c r="AA209" s="21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20"/>
      <c r="AN209" s="20"/>
      <c r="AO209" s="20"/>
      <c r="AP209" s="19"/>
      <c r="AQ209" s="19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3"/>
    </row>
    <row r="210" spans="9:55" s="8" customFormat="1" x14ac:dyDescent="0.45">
      <c r="I210" s="3"/>
      <c r="J210" s="3"/>
      <c r="K210" s="2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22"/>
      <c r="X210" s="22"/>
      <c r="Y210" s="22"/>
      <c r="Z210" s="3"/>
      <c r="AA210" s="21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20"/>
      <c r="AN210" s="20"/>
      <c r="AO210" s="20"/>
      <c r="AP210" s="19"/>
      <c r="AQ210" s="19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3"/>
    </row>
    <row r="211" spans="9:55" s="8" customFormat="1" x14ac:dyDescent="0.45">
      <c r="I211" s="3"/>
      <c r="J211" s="3"/>
      <c r="K211" s="2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22"/>
      <c r="X211" s="22"/>
      <c r="Y211" s="22"/>
      <c r="Z211" s="3"/>
      <c r="AA211" s="21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20"/>
      <c r="AN211" s="20"/>
      <c r="AO211" s="20"/>
      <c r="AP211" s="19"/>
      <c r="AQ211" s="19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3"/>
    </row>
    <row r="212" spans="9:55" s="8" customFormat="1" x14ac:dyDescent="0.45">
      <c r="I212" s="3"/>
      <c r="J212" s="3"/>
      <c r="K212" s="2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22"/>
      <c r="X212" s="22"/>
      <c r="Y212" s="22"/>
      <c r="Z212" s="3"/>
      <c r="AA212" s="21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20"/>
      <c r="AN212" s="20"/>
      <c r="AO212" s="20"/>
      <c r="AP212" s="19"/>
      <c r="AQ212" s="19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3"/>
    </row>
    <row r="213" spans="9:55" s="8" customFormat="1" x14ac:dyDescent="0.45">
      <c r="I213" s="3"/>
      <c r="J213" s="3"/>
      <c r="K213" s="2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22"/>
      <c r="X213" s="22"/>
      <c r="Y213" s="22"/>
      <c r="Z213" s="3"/>
      <c r="AA213" s="21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20"/>
      <c r="AN213" s="20"/>
      <c r="AO213" s="20"/>
      <c r="AP213" s="19"/>
      <c r="AQ213" s="19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3"/>
    </row>
    <row r="214" spans="9:55" s="8" customFormat="1" x14ac:dyDescent="0.45">
      <c r="I214" s="3"/>
      <c r="J214" s="3"/>
      <c r="K214" s="2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22"/>
      <c r="X214" s="22"/>
      <c r="Y214" s="22"/>
      <c r="Z214" s="3"/>
      <c r="AA214" s="21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20"/>
      <c r="AN214" s="20"/>
      <c r="AO214" s="20"/>
      <c r="AP214" s="19"/>
      <c r="AQ214" s="19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3"/>
    </row>
    <row r="215" spans="9:55" s="8" customFormat="1" x14ac:dyDescent="0.45">
      <c r="I215" s="3"/>
      <c r="J215" s="3"/>
      <c r="K215" s="2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22"/>
      <c r="X215" s="22"/>
      <c r="Y215" s="22"/>
      <c r="Z215" s="3"/>
      <c r="AA215" s="21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20"/>
      <c r="AN215" s="20"/>
      <c r="AO215" s="20"/>
      <c r="AP215" s="19"/>
      <c r="AQ215" s="19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3"/>
    </row>
    <row r="216" spans="9:55" s="8" customFormat="1" x14ac:dyDescent="0.45">
      <c r="I216" s="3"/>
      <c r="J216" s="3"/>
      <c r="K216" s="2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22"/>
      <c r="X216" s="22"/>
      <c r="Y216" s="22"/>
      <c r="Z216" s="3"/>
      <c r="AA216" s="21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20"/>
      <c r="AN216" s="20"/>
      <c r="AO216" s="20"/>
      <c r="AP216" s="19"/>
      <c r="AQ216" s="19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3"/>
    </row>
    <row r="217" spans="9:55" s="8" customFormat="1" x14ac:dyDescent="0.45">
      <c r="I217" s="3"/>
      <c r="J217" s="3"/>
      <c r="K217" s="2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22"/>
      <c r="X217" s="22"/>
      <c r="Y217" s="22"/>
      <c r="Z217" s="3"/>
      <c r="AA217" s="21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20"/>
      <c r="AN217" s="20"/>
      <c r="AO217" s="20"/>
      <c r="AP217" s="19"/>
      <c r="AQ217" s="19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3"/>
    </row>
    <row r="218" spans="9:55" s="8" customFormat="1" x14ac:dyDescent="0.45">
      <c r="I218" s="3"/>
      <c r="J218" s="3"/>
      <c r="K218" s="2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22"/>
      <c r="X218" s="22"/>
      <c r="Y218" s="22"/>
      <c r="Z218" s="3"/>
      <c r="AA218" s="21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20"/>
      <c r="AN218" s="20"/>
      <c r="AO218" s="20"/>
      <c r="AP218" s="19"/>
      <c r="AQ218" s="19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3"/>
    </row>
    <row r="219" spans="9:55" s="8" customFormat="1" x14ac:dyDescent="0.45">
      <c r="I219" s="3"/>
      <c r="J219" s="3"/>
      <c r="K219" s="2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22"/>
      <c r="X219" s="22"/>
      <c r="Y219" s="22"/>
      <c r="Z219" s="3"/>
      <c r="AA219" s="21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20"/>
      <c r="AN219" s="20"/>
      <c r="AO219" s="20"/>
      <c r="AP219" s="19"/>
      <c r="AQ219" s="19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3"/>
    </row>
    <row r="220" spans="9:55" s="8" customFormat="1" x14ac:dyDescent="0.45">
      <c r="I220" s="3"/>
      <c r="J220" s="3"/>
      <c r="K220" s="2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22"/>
      <c r="X220" s="22"/>
      <c r="Y220" s="22"/>
      <c r="Z220" s="3"/>
      <c r="AA220" s="21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20"/>
      <c r="AN220" s="20"/>
      <c r="AO220" s="20"/>
      <c r="AP220" s="19"/>
      <c r="AQ220" s="19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3"/>
    </row>
    <row r="221" spans="9:55" s="8" customFormat="1" x14ac:dyDescent="0.45">
      <c r="I221" s="3"/>
      <c r="J221" s="3"/>
      <c r="K221" s="2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22"/>
      <c r="X221" s="22"/>
      <c r="Y221" s="22"/>
      <c r="Z221" s="3"/>
      <c r="AA221" s="21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20"/>
      <c r="AN221" s="20"/>
      <c r="AO221" s="20"/>
      <c r="AP221" s="19"/>
      <c r="AQ221" s="19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3"/>
    </row>
    <row r="222" spans="9:55" s="8" customFormat="1" x14ac:dyDescent="0.45">
      <c r="I222" s="3"/>
      <c r="J222" s="3"/>
      <c r="K222" s="2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22"/>
      <c r="X222" s="22"/>
      <c r="Y222" s="22"/>
      <c r="Z222" s="3"/>
      <c r="AA222" s="21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20"/>
      <c r="AN222" s="20"/>
      <c r="AO222" s="20"/>
      <c r="AP222" s="19"/>
      <c r="AQ222" s="19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3"/>
    </row>
    <row r="223" spans="9:55" s="8" customFormat="1" x14ac:dyDescent="0.45">
      <c r="I223" s="3"/>
      <c r="J223" s="3"/>
      <c r="K223" s="2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22"/>
      <c r="X223" s="22"/>
      <c r="Y223" s="22"/>
      <c r="Z223" s="3"/>
      <c r="AA223" s="21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20"/>
      <c r="AN223" s="20"/>
      <c r="AO223" s="20"/>
      <c r="AP223" s="19"/>
      <c r="AQ223" s="19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3"/>
    </row>
    <row r="224" spans="9:55" s="8" customFormat="1" x14ac:dyDescent="0.45">
      <c r="I224" s="3"/>
      <c r="J224" s="3"/>
      <c r="K224" s="2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22"/>
      <c r="X224" s="22"/>
      <c r="Y224" s="22"/>
      <c r="Z224" s="3"/>
      <c r="AA224" s="21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20"/>
      <c r="AN224" s="20"/>
      <c r="AO224" s="20"/>
      <c r="AP224" s="19"/>
      <c r="AQ224" s="19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3"/>
    </row>
    <row r="225" spans="9:55" s="8" customFormat="1" x14ac:dyDescent="0.45">
      <c r="I225" s="3"/>
      <c r="J225" s="3"/>
      <c r="K225" s="2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22"/>
      <c r="X225" s="22"/>
      <c r="Y225" s="22"/>
      <c r="Z225" s="3"/>
      <c r="AA225" s="21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20"/>
      <c r="AN225" s="20"/>
      <c r="AO225" s="20"/>
      <c r="AP225" s="19"/>
      <c r="AQ225" s="19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3"/>
    </row>
    <row r="226" spans="9:55" s="8" customFormat="1" x14ac:dyDescent="0.45">
      <c r="I226" s="3"/>
      <c r="J226" s="3"/>
      <c r="K226" s="2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22"/>
      <c r="X226" s="22"/>
      <c r="Y226" s="22"/>
      <c r="Z226" s="3"/>
      <c r="AA226" s="21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20"/>
      <c r="AN226" s="20"/>
      <c r="AO226" s="20"/>
      <c r="AP226" s="19"/>
      <c r="AQ226" s="19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3"/>
    </row>
    <row r="227" spans="9:55" s="8" customFormat="1" x14ac:dyDescent="0.45">
      <c r="I227" s="3"/>
      <c r="J227" s="3"/>
      <c r="K227" s="2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22"/>
      <c r="X227" s="22"/>
      <c r="Y227" s="22"/>
      <c r="Z227" s="3"/>
      <c r="AA227" s="21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20"/>
      <c r="AN227" s="20"/>
      <c r="AO227" s="20"/>
      <c r="AP227" s="19"/>
      <c r="AQ227" s="19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3"/>
    </row>
    <row r="228" spans="9:55" s="8" customFormat="1" x14ac:dyDescent="0.45">
      <c r="I228" s="3"/>
      <c r="J228" s="3"/>
      <c r="K228" s="2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22"/>
      <c r="X228" s="22"/>
      <c r="Y228" s="22"/>
      <c r="Z228" s="3"/>
      <c r="AA228" s="21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20"/>
      <c r="AN228" s="20"/>
      <c r="AO228" s="20"/>
      <c r="AP228" s="19"/>
      <c r="AQ228" s="19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3"/>
    </row>
    <row r="229" spans="9:55" s="8" customFormat="1" x14ac:dyDescent="0.45">
      <c r="I229" s="3"/>
      <c r="J229" s="3"/>
      <c r="K229" s="2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22"/>
      <c r="X229" s="22"/>
      <c r="Y229" s="22"/>
      <c r="Z229" s="3"/>
      <c r="AA229" s="21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20"/>
      <c r="AN229" s="20"/>
      <c r="AO229" s="20"/>
      <c r="AP229" s="19"/>
      <c r="AQ229" s="19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3"/>
    </row>
    <row r="230" spans="9:55" s="8" customFormat="1" x14ac:dyDescent="0.45">
      <c r="I230" s="3"/>
      <c r="J230" s="3"/>
      <c r="K230" s="2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22"/>
      <c r="X230" s="22"/>
      <c r="Y230" s="22"/>
      <c r="Z230" s="3"/>
      <c r="AA230" s="21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20"/>
      <c r="AN230" s="20"/>
      <c r="AO230" s="20"/>
      <c r="AP230" s="19"/>
      <c r="AQ230" s="19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3"/>
    </row>
    <row r="231" spans="9:55" s="8" customFormat="1" x14ac:dyDescent="0.45">
      <c r="I231" s="3"/>
      <c r="J231" s="3"/>
      <c r="K231" s="2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22"/>
      <c r="X231" s="22"/>
      <c r="Y231" s="22"/>
      <c r="Z231" s="3"/>
      <c r="AA231" s="21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20"/>
      <c r="AN231" s="20"/>
      <c r="AO231" s="20"/>
      <c r="AP231" s="19"/>
      <c r="AQ231" s="19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3"/>
    </row>
    <row r="232" spans="9:55" s="8" customFormat="1" x14ac:dyDescent="0.45">
      <c r="I232" s="3"/>
      <c r="J232" s="3"/>
      <c r="K232" s="2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22"/>
      <c r="X232" s="22"/>
      <c r="Y232" s="22"/>
      <c r="Z232" s="3"/>
      <c r="AA232" s="21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20"/>
      <c r="AN232" s="20"/>
      <c r="AO232" s="20"/>
      <c r="AP232" s="19"/>
      <c r="AQ232" s="19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3"/>
    </row>
    <row r="233" spans="9:55" s="8" customFormat="1" x14ac:dyDescent="0.45">
      <c r="I233" s="3"/>
      <c r="J233" s="3"/>
      <c r="K233" s="2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22"/>
      <c r="X233" s="22"/>
      <c r="Y233" s="22"/>
      <c r="Z233" s="3"/>
      <c r="AA233" s="21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20"/>
      <c r="AN233" s="20"/>
      <c r="AO233" s="20"/>
      <c r="AP233" s="19"/>
      <c r="AQ233" s="19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3"/>
    </row>
    <row r="234" spans="9:55" s="8" customFormat="1" x14ac:dyDescent="0.45">
      <c r="I234" s="3"/>
      <c r="J234" s="3"/>
      <c r="K234" s="2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22"/>
      <c r="X234" s="22"/>
      <c r="Y234" s="22"/>
      <c r="Z234" s="3"/>
      <c r="AA234" s="21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20"/>
      <c r="AN234" s="20"/>
      <c r="AO234" s="20"/>
      <c r="AP234" s="19"/>
      <c r="AQ234" s="19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3"/>
    </row>
    <row r="235" spans="9:55" s="8" customFormat="1" x14ac:dyDescent="0.45">
      <c r="I235" s="3"/>
      <c r="J235" s="3"/>
      <c r="K235" s="2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22"/>
      <c r="X235" s="22"/>
      <c r="Y235" s="22"/>
      <c r="Z235" s="3"/>
      <c r="AA235" s="21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20"/>
      <c r="AN235" s="20"/>
      <c r="AO235" s="20"/>
      <c r="AP235" s="19"/>
      <c r="AQ235" s="19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3"/>
    </row>
    <row r="236" spans="9:55" s="8" customFormat="1" x14ac:dyDescent="0.45">
      <c r="I236" s="3"/>
      <c r="J236" s="3"/>
      <c r="K236" s="2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22"/>
      <c r="X236" s="22"/>
      <c r="Y236" s="22"/>
      <c r="Z236" s="3"/>
      <c r="AA236" s="21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20"/>
      <c r="AN236" s="20"/>
      <c r="AO236" s="20"/>
      <c r="AP236" s="19"/>
      <c r="AQ236" s="19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3"/>
    </row>
    <row r="237" spans="9:55" s="8" customFormat="1" x14ac:dyDescent="0.45">
      <c r="I237" s="3"/>
      <c r="J237" s="3"/>
      <c r="K237" s="2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22"/>
      <c r="X237" s="22"/>
      <c r="Y237" s="22"/>
      <c r="Z237" s="3"/>
      <c r="AA237" s="21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20"/>
      <c r="AN237" s="20"/>
      <c r="AO237" s="20"/>
      <c r="AP237" s="19"/>
      <c r="AQ237" s="19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3"/>
    </row>
    <row r="238" spans="9:55" s="8" customFormat="1" x14ac:dyDescent="0.45">
      <c r="I238" s="3"/>
      <c r="J238" s="3"/>
      <c r="K238" s="2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22"/>
      <c r="X238" s="22"/>
      <c r="Y238" s="22"/>
      <c r="Z238" s="3"/>
      <c r="AA238" s="21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20"/>
      <c r="AN238" s="20"/>
      <c r="AO238" s="20"/>
      <c r="AP238" s="19"/>
      <c r="AQ238" s="19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3"/>
    </row>
    <row r="239" spans="9:55" s="8" customFormat="1" x14ac:dyDescent="0.45">
      <c r="I239" s="3"/>
      <c r="J239" s="3"/>
      <c r="K239" s="2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22"/>
      <c r="X239" s="22"/>
      <c r="Y239" s="22"/>
      <c r="Z239" s="3"/>
      <c r="AA239" s="21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20"/>
      <c r="AN239" s="20"/>
      <c r="AO239" s="20"/>
      <c r="AP239" s="19"/>
      <c r="AQ239" s="19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3"/>
    </row>
    <row r="240" spans="9:55" s="8" customFormat="1" x14ac:dyDescent="0.45">
      <c r="I240" s="3"/>
      <c r="J240" s="3"/>
      <c r="K240" s="2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22"/>
      <c r="X240" s="22"/>
      <c r="Y240" s="22"/>
      <c r="Z240" s="3"/>
      <c r="AA240" s="21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20"/>
      <c r="AN240" s="20"/>
      <c r="AO240" s="20"/>
      <c r="AP240" s="7"/>
      <c r="AQ240" s="7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3"/>
    </row>
    <row r="241" spans="9:55" s="8" customFormat="1" x14ac:dyDescent="0.45">
      <c r="I241" s="4"/>
      <c r="J241" s="3"/>
      <c r="K241" s="2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22"/>
      <c r="X241" s="22"/>
      <c r="Y241" s="22"/>
      <c r="Z241" s="3"/>
      <c r="AA241" s="21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20"/>
      <c r="AN241" s="20"/>
      <c r="AO241" s="20"/>
      <c r="AP241" s="7"/>
      <c r="AQ241" s="7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3"/>
    </row>
    <row r="242" spans="9:55" s="8" customFormat="1" x14ac:dyDescent="0.45">
      <c r="I242" s="4"/>
      <c r="J242" s="3"/>
      <c r="K242" s="2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22"/>
      <c r="X242" s="22"/>
      <c r="Y242" s="22"/>
      <c r="Z242" s="3"/>
      <c r="AA242" s="21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20"/>
      <c r="AN242" s="20"/>
      <c r="AO242" s="20"/>
      <c r="AP242" s="7"/>
      <c r="AQ242" s="7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3"/>
    </row>
    <row r="243" spans="9:55" s="8" customFormat="1" x14ac:dyDescent="0.45">
      <c r="I243" s="4"/>
      <c r="J243" s="3"/>
      <c r="K243" s="2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22"/>
      <c r="X243" s="22"/>
      <c r="Y243" s="22"/>
      <c r="Z243" s="3"/>
      <c r="AA243" s="21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20"/>
      <c r="AN243" s="20"/>
      <c r="AO243" s="20"/>
      <c r="AP243" s="7"/>
      <c r="AQ243" s="7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3"/>
    </row>
    <row r="244" spans="9:55" s="8" customFormat="1" x14ac:dyDescent="0.45">
      <c r="I244" s="4"/>
      <c r="J244" s="3"/>
      <c r="K244" s="2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22"/>
      <c r="X244" s="22"/>
      <c r="Y244" s="22"/>
      <c r="Z244" s="3"/>
      <c r="AA244" s="21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20"/>
      <c r="AN244" s="20"/>
      <c r="AO244" s="20"/>
      <c r="AP244" s="7"/>
      <c r="AQ244" s="7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3"/>
    </row>
    <row r="245" spans="9:55" s="8" customFormat="1" x14ac:dyDescent="0.45">
      <c r="I245" s="4"/>
      <c r="J245" s="3"/>
      <c r="K245" s="2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22"/>
      <c r="X245" s="22"/>
      <c r="Y245" s="22"/>
      <c r="Z245" s="3"/>
      <c r="AA245" s="21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20"/>
      <c r="AN245" s="20"/>
      <c r="AO245" s="20"/>
      <c r="AP245" s="7"/>
      <c r="AQ245" s="7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3"/>
    </row>
    <row r="246" spans="9:55" s="7" customFormat="1" x14ac:dyDescent="0.45">
      <c r="J246" s="3"/>
      <c r="K246" s="2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22"/>
      <c r="X246" s="22"/>
      <c r="Y246" s="22"/>
      <c r="Z246" s="3"/>
      <c r="AA246" s="21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20"/>
      <c r="AN246" s="20"/>
      <c r="AO246" s="20"/>
      <c r="AR246" s="8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3"/>
    </row>
    <row r="247" spans="9:55" s="7" customFormat="1" x14ac:dyDescent="0.45">
      <c r="J247" s="3"/>
      <c r="K247" s="2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22"/>
      <c r="X247" s="22"/>
      <c r="Y247" s="22"/>
      <c r="Z247" s="3"/>
      <c r="AA247" s="21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20"/>
      <c r="AN247" s="20"/>
      <c r="AO247" s="20"/>
      <c r="AR247" s="8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3"/>
    </row>
    <row r="248" spans="9:55" s="7" customFormat="1" x14ac:dyDescent="0.45">
      <c r="J248" s="3"/>
      <c r="K248" s="2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22"/>
      <c r="X248" s="22"/>
      <c r="Y248" s="22"/>
      <c r="Z248" s="3"/>
      <c r="AA248" s="21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6"/>
      <c r="AN248" s="6"/>
      <c r="AO248" s="6"/>
      <c r="AR248" s="8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3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344" priority="17" operator="greaterThan">
      <formula>$N$9</formula>
    </cfRule>
  </conditionalFormatting>
  <conditionalFormatting sqref="M18:S18">
    <cfRule type="cellIs" dxfId="343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342" priority="20">
      <formula>M18&gt;$N$9</formula>
    </cfRule>
  </conditionalFormatting>
  <conditionalFormatting sqref="M58:S58">
    <cfRule type="cellIs" dxfId="341" priority="15" operator="lessThan">
      <formula>$N$8</formula>
    </cfRule>
  </conditionalFormatting>
  <conditionalFormatting sqref="M63:S63">
    <cfRule type="expression" dxfId="340" priority="16">
      <formula>M62&gt;$N$9</formula>
    </cfRule>
  </conditionalFormatting>
  <conditionalFormatting sqref="M109:S109">
    <cfRule type="cellIs" dxfId="339" priority="11" operator="lessThan">
      <formula>$N$8</formula>
    </cfRule>
  </conditionalFormatting>
  <conditionalFormatting sqref="M114:S114">
    <cfRule type="expression" dxfId="338" priority="12">
      <formula>M113&gt;$N$9</formula>
    </cfRule>
  </conditionalFormatting>
  <conditionalFormatting sqref="M160:S160">
    <cfRule type="cellIs" dxfId="337" priority="7" operator="lessThan">
      <formula>$N$8</formula>
    </cfRule>
  </conditionalFormatting>
  <conditionalFormatting sqref="M162:S162">
    <cfRule type="cellIs" dxfId="336" priority="6" operator="greaterThan">
      <formula>$N$9</formula>
    </cfRule>
  </conditionalFormatting>
  <conditionalFormatting sqref="M165:S165">
    <cfRule type="expression" dxfId="335" priority="8">
      <formula>M164&gt;$N$9</formula>
    </cfRule>
  </conditionalFormatting>
  <conditionalFormatting sqref="AA1 K3:K50 AA3:AA9 K53:K101 AA16:AA51 K105:K152 AA53:AA102 K156:K1048576 AA156:AA1048576 AA105:AA153">
    <cfRule type="containsText" dxfId="334" priority="1" operator="containsText" text="NG">
      <formula>NOT(ISERROR(SEARCH("NG",K1)))</formula>
    </cfRule>
    <cfRule type="containsText" dxfId="333" priority="2" operator="containsText" text="OK">
      <formula>NOT(ISERROR(SEARCH("OK",K1)))</formula>
    </cfRule>
  </conditionalFormatting>
  <conditionalFormatting sqref="AC18:AI18">
    <cfRule type="cellIs" dxfId="332" priority="18" operator="lessThan">
      <formula>$N$8</formula>
    </cfRule>
  </conditionalFormatting>
  <conditionalFormatting sqref="AC23:AI23">
    <cfRule type="expression" dxfId="331" priority="19">
      <formula>AC22&gt;$N$9</formula>
    </cfRule>
  </conditionalFormatting>
  <conditionalFormatting sqref="AC58:AI58">
    <cfRule type="cellIs" dxfId="330" priority="13" operator="lessThan">
      <formula>$N$8</formula>
    </cfRule>
  </conditionalFormatting>
  <conditionalFormatting sqref="AC63:AI63">
    <cfRule type="expression" dxfId="329" priority="14">
      <formula>AC62&gt;$N$9</formula>
    </cfRule>
  </conditionalFormatting>
  <conditionalFormatting sqref="AC109:AI109">
    <cfRule type="cellIs" dxfId="328" priority="9" operator="lessThan">
      <formula>$N$8</formula>
    </cfRule>
  </conditionalFormatting>
  <conditionalFormatting sqref="AC114:AI114">
    <cfRule type="expression" dxfId="327" priority="10">
      <formula>AC113&gt;$N$9</formula>
    </cfRule>
  </conditionalFormatting>
  <conditionalFormatting sqref="AC160:AI160">
    <cfRule type="cellIs" dxfId="326" priority="4" operator="lessThan">
      <formula>$N$8</formula>
    </cfRule>
  </conditionalFormatting>
  <conditionalFormatting sqref="AC162:AI162">
    <cfRule type="cellIs" dxfId="325" priority="3" operator="greaterThan">
      <formula>$N$9</formula>
    </cfRule>
  </conditionalFormatting>
  <conditionalFormatting sqref="AC165:AI165">
    <cfRule type="expression" dxfId="324" priority="5">
      <formula>AC164&gt;$N$9</formula>
    </cfRule>
  </conditionalFormatting>
  <conditionalFormatting sqref="M19:S19">
    <cfRule type="expression" dxfId="323" priority="22">
      <formula>M$18&lt;$N$8</formula>
    </cfRule>
  </conditionalFormatting>
  <conditionalFormatting sqref="AC19:AI19 M59:S59 AC59:AI59 M110:S110 AC110:AI110 M161:S161 AC161:AI161">
    <cfRule type="expression" dxfId="322" priority="23">
      <formula>M$18&gt;$N$9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B62A235-941D-4314-B6AA-8295232906EE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98978-98D1-4EBC-A007-3FB91C730F22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4" hidden="1" customWidth="1"/>
    <col min="2" max="2" width="5.875" style="4" hidden="1" customWidth="1"/>
    <col min="3" max="4" width="12.75" style="4" hidden="1" customWidth="1"/>
    <col min="5" max="5" width="10.125" style="4" hidden="1" customWidth="1"/>
    <col min="6" max="7" width="9" style="4" hidden="1" customWidth="1"/>
    <col min="8" max="8" width="9.125" style="4" hidden="1" customWidth="1"/>
    <col min="9" max="9" width="9.5" style="4" hidden="1" customWidth="1"/>
    <col min="10" max="10" width="1.25" style="7" customWidth="1"/>
    <col min="11" max="11" width="5.625" style="9" customWidth="1"/>
    <col min="12" max="19" width="6" style="4" customWidth="1"/>
    <col min="20" max="20" width="3.625" style="7" hidden="1" customWidth="1"/>
    <col min="21" max="21" width="9.625" style="7" hidden="1" customWidth="1"/>
    <col min="22" max="22" width="9.375" style="7" hidden="1" customWidth="1"/>
    <col min="23" max="23" width="3.625" style="6" hidden="1" customWidth="1"/>
    <col min="24" max="25" width="3.875" style="6" hidden="1" customWidth="1"/>
    <col min="26" max="26" width="4.5" style="7" customWidth="1"/>
    <col min="27" max="27" width="5.75" style="10" customWidth="1"/>
    <col min="28" max="35" width="6" style="4" customWidth="1"/>
    <col min="36" max="36" width="3.625" style="7" hidden="1" customWidth="1"/>
    <col min="37" max="38" width="9.375" style="7" hidden="1" customWidth="1"/>
    <col min="39" max="41" width="3.625" style="6" hidden="1" customWidth="1"/>
    <col min="42" max="42" width="3.625" style="7" customWidth="1"/>
    <col min="43" max="43" width="3.625" style="7" hidden="1" customWidth="1"/>
    <col min="44" max="44" width="23" style="8" hidden="1" customWidth="1"/>
    <col min="45" max="45" width="12.75" style="4" hidden="1" customWidth="1"/>
    <col min="46" max="46" width="11.25" style="4" hidden="1" customWidth="1"/>
    <col min="47" max="54" width="5.125" style="4" customWidth="1"/>
    <col min="55" max="55" width="5.125" style="3" customWidth="1"/>
    <col min="56" max="68" width="5.125" style="4" customWidth="1"/>
    <col min="69" max="16384" width="9" style="4"/>
  </cols>
  <sheetData>
    <row r="1" spans="1:66" ht="24" customHeight="1" x14ac:dyDescent="0.45">
      <c r="J1" s="75" t="s">
        <v>63</v>
      </c>
      <c r="K1" s="76"/>
      <c r="L1" s="76"/>
      <c r="M1" s="77"/>
      <c r="N1" s="78"/>
      <c r="O1" s="79"/>
      <c r="P1" s="79"/>
      <c r="Q1" s="79"/>
      <c r="R1" s="79"/>
      <c r="S1" s="79"/>
      <c r="T1" s="80"/>
      <c r="U1" s="80"/>
      <c r="V1" s="80"/>
      <c r="W1" s="81"/>
      <c r="X1" s="81"/>
      <c r="Y1" s="81"/>
      <c r="Z1" s="80"/>
      <c r="AA1" s="82"/>
      <c r="AB1" s="79"/>
      <c r="AC1" s="79"/>
      <c r="AD1" s="79"/>
      <c r="AE1" s="79"/>
      <c r="AF1" s="28"/>
      <c r="AG1" s="28"/>
      <c r="AH1" s="28"/>
      <c r="AI1" s="28"/>
      <c r="AJ1" s="65"/>
      <c r="AK1" s="65"/>
      <c r="AL1" s="65"/>
      <c r="AM1" s="64"/>
      <c r="AN1" s="64"/>
      <c r="AO1" s="64"/>
      <c r="AP1" s="65"/>
    </row>
    <row r="2" spans="1:66" ht="24" customHeight="1" x14ac:dyDescent="0.45">
      <c r="J2" s="83"/>
      <c r="K2" s="84"/>
      <c r="L2" s="84"/>
      <c r="M2" s="60" t="s">
        <v>94</v>
      </c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28"/>
      <c r="AI2" s="28"/>
      <c r="AJ2" s="65"/>
      <c r="AK2" s="65"/>
      <c r="AL2" s="65"/>
      <c r="AM2" s="64"/>
      <c r="AN2" s="64"/>
      <c r="AO2" s="64"/>
      <c r="AP2" s="65"/>
    </row>
    <row r="3" spans="1:66" ht="15" customHeight="1" x14ac:dyDescent="0.45">
      <c r="J3" s="86"/>
      <c r="K3" s="87"/>
      <c r="L3" s="28"/>
      <c r="M3" s="28"/>
      <c r="N3" s="28"/>
      <c r="O3" s="28"/>
      <c r="P3" s="28"/>
      <c r="Q3" s="28"/>
      <c r="R3" s="28"/>
      <c r="S3" s="28"/>
      <c r="T3" s="86"/>
      <c r="U3" s="80"/>
      <c r="V3" s="80"/>
      <c r="W3" s="81"/>
      <c r="X3" s="81"/>
      <c r="Y3" s="81"/>
      <c r="Z3" s="80"/>
      <c r="AA3" s="88"/>
      <c r="AB3" s="28"/>
      <c r="AC3" s="28"/>
      <c r="AD3" s="28"/>
      <c r="AE3" s="28"/>
      <c r="AF3" s="28"/>
      <c r="AG3" s="28"/>
      <c r="AH3" s="28"/>
      <c r="AI3" s="28"/>
      <c r="AJ3" s="65"/>
      <c r="AK3" s="65"/>
      <c r="AL3" s="65"/>
      <c r="AM3" s="64"/>
      <c r="AN3" s="64"/>
      <c r="AO3" s="64"/>
      <c r="AP3" s="65"/>
      <c r="AR3" s="11" t="s">
        <v>30</v>
      </c>
    </row>
    <row r="4" spans="1:66" ht="21" customHeight="1" x14ac:dyDescent="0.45">
      <c r="J4" s="86"/>
      <c r="K4" s="87"/>
      <c r="L4" s="89" t="s">
        <v>31</v>
      </c>
      <c r="M4" s="90"/>
      <c r="N4" s="91" t="str">
        <f>入力シート!C5</f>
        <v>○○工事</v>
      </c>
      <c r="O4" s="92"/>
      <c r="P4" s="92"/>
      <c r="Q4" s="92"/>
      <c r="R4" s="92"/>
      <c r="S4" s="92"/>
      <c r="T4" s="93"/>
      <c r="U4" s="93"/>
      <c r="V4" s="93"/>
      <c r="W4" s="93"/>
      <c r="X4" s="93"/>
      <c r="Y4" s="93"/>
      <c r="Z4" s="94"/>
      <c r="AA4" s="88"/>
      <c r="AB4" s="95" t="s">
        <v>32</v>
      </c>
      <c r="AC4" s="95"/>
      <c r="AD4" s="95"/>
      <c r="AE4" s="95"/>
      <c r="AF4" s="95"/>
      <c r="AG4" s="95">
        <f>COUNTIF(M18:S49,"▲")+COUNTIF(AC18:AI49,"▲")+COUNTIF(M58:S99,"▲")+COUNTIF(AC58:AI99,"▲")+COUNTIF(M109:S150,"▲")+COUNTIF(AC109:AI150,"▲")</f>
        <v>0</v>
      </c>
      <c r="AH4" s="95"/>
      <c r="AI4" s="28"/>
      <c r="AJ4" s="65"/>
      <c r="AK4" s="65"/>
      <c r="AL4" s="65"/>
      <c r="AM4" s="64"/>
      <c r="AN4" s="64"/>
      <c r="AO4" s="64"/>
      <c r="AP4" s="65"/>
      <c r="AR4" s="11">
        <f>N9+1-N8</f>
        <v>28</v>
      </c>
      <c r="BN4" s="12"/>
    </row>
    <row r="5" spans="1:66" ht="21" customHeight="1" x14ac:dyDescent="0.45">
      <c r="J5" s="86"/>
      <c r="K5" s="87"/>
      <c r="L5" s="96"/>
      <c r="M5" s="97"/>
      <c r="N5" s="98"/>
      <c r="O5" s="99"/>
      <c r="P5" s="99"/>
      <c r="Q5" s="99"/>
      <c r="R5" s="99"/>
      <c r="S5" s="99"/>
      <c r="T5" s="100"/>
      <c r="U5" s="100"/>
      <c r="V5" s="100"/>
      <c r="W5" s="100"/>
      <c r="X5" s="100"/>
      <c r="Y5" s="100"/>
      <c r="Z5" s="101"/>
      <c r="AA5" s="88"/>
      <c r="AB5" s="95" t="s">
        <v>7</v>
      </c>
      <c r="AC5" s="95"/>
      <c r="AD5" s="95"/>
      <c r="AE5" s="95"/>
      <c r="AF5" s="95"/>
      <c r="AG5" s="102" t="e">
        <f>AT18</f>
        <v>#DIV/0!</v>
      </c>
      <c r="AH5" s="103"/>
      <c r="AI5" s="28"/>
      <c r="AJ5" s="65"/>
      <c r="AK5" s="65"/>
      <c r="AL5" s="65"/>
      <c r="AM5" s="64"/>
      <c r="AN5" s="64"/>
      <c r="AO5" s="64"/>
      <c r="AP5" s="65"/>
      <c r="AR5" s="13" t="s">
        <v>33</v>
      </c>
      <c r="AS5" s="8"/>
      <c r="BN5" s="12"/>
    </row>
    <row r="6" spans="1:66" ht="21" customHeight="1" x14ac:dyDescent="0.45">
      <c r="J6" s="86"/>
      <c r="K6" s="87"/>
      <c r="L6" s="104"/>
      <c r="M6" s="105"/>
      <c r="N6" s="106"/>
      <c r="O6" s="107"/>
      <c r="P6" s="107"/>
      <c r="Q6" s="107"/>
      <c r="R6" s="107"/>
      <c r="S6" s="107"/>
      <c r="T6" s="108"/>
      <c r="U6" s="108"/>
      <c r="V6" s="108"/>
      <c r="W6" s="108"/>
      <c r="X6" s="108"/>
      <c r="Y6" s="108"/>
      <c r="Z6" s="109"/>
      <c r="AA6" s="88"/>
      <c r="AB6" s="95" t="s">
        <v>8</v>
      </c>
      <c r="AC6" s="95"/>
      <c r="AD6" s="95"/>
      <c r="AE6" s="95"/>
      <c r="AF6" s="95"/>
      <c r="AG6" s="102" t="e">
        <f ca="1">I47</f>
        <v>#DIV/0!</v>
      </c>
      <c r="AH6" s="102"/>
      <c r="AI6" s="28"/>
      <c r="AJ6" s="65"/>
      <c r="AK6" s="65"/>
      <c r="AL6" s="65"/>
      <c r="AM6" s="64"/>
      <c r="AN6" s="64"/>
      <c r="AO6" s="64"/>
      <c r="AP6" s="65"/>
      <c r="AR6" s="14">
        <f>ROUNDUP(AR4*0.285,0)</f>
        <v>8</v>
      </c>
      <c r="AS6" s="15"/>
    </row>
    <row r="7" spans="1:66" ht="21" customHeight="1" x14ac:dyDescent="0.45">
      <c r="I7" s="4" t="s">
        <v>34</v>
      </c>
      <c r="J7" s="86"/>
      <c r="K7" s="87"/>
      <c r="L7" s="110" t="s">
        <v>3</v>
      </c>
      <c r="M7" s="111"/>
      <c r="N7" s="112" t="str">
        <f>入力シート!C8</f>
        <v>○○建設</v>
      </c>
      <c r="O7" s="113"/>
      <c r="P7" s="113"/>
      <c r="Q7" s="113"/>
      <c r="R7" s="113"/>
      <c r="S7" s="113"/>
      <c r="T7" s="114"/>
      <c r="U7" s="114"/>
      <c r="V7" s="114"/>
      <c r="W7" s="114"/>
      <c r="X7" s="114"/>
      <c r="Y7" s="114"/>
      <c r="Z7" s="115"/>
      <c r="AA7" s="88"/>
      <c r="AB7" s="95" t="s">
        <v>9</v>
      </c>
      <c r="AC7" s="95"/>
      <c r="AD7" s="95"/>
      <c r="AE7" s="95"/>
      <c r="AF7" s="95"/>
      <c r="AG7" s="102" t="e">
        <f ca="1">F47/(F47+H47)</f>
        <v>#DIV/0!</v>
      </c>
      <c r="AH7" s="102"/>
      <c r="AI7" s="28"/>
      <c r="AJ7" s="65"/>
      <c r="AK7" s="65"/>
      <c r="AL7" s="65"/>
      <c r="AM7" s="64"/>
      <c r="AN7" s="64"/>
      <c r="AO7" s="64"/>
      <c r="AP7" s="65"/>
    </row>
    <row r="8" spans="1:66" ht="21" customHeight="1" x14ac:dyDescent="0.45">
      <c r="I8" s="4" t="s">
        <v>35</v>
      </c>
      <c r="J8" s="86"/>
      <c r="K8" s="87"/>
      <c r="L8" s="110" t="s">
        <v>4</v>
      </c>
      <c r="M8" s="116"/>
      <c r="N8" s="117">
        <f>入力シート!C9</f>
        <v>45962</v>
      </c>
      <c r="O8" s="118"/>
      <c r="P8" s="118"/>
      <c r="Q8" s="119"/>
      <c r="R8" s="28"/>
      <c r="S8" s="28"/>
      <c r="T8" s="86"/>
      <c r="U8" s="86"/>
      <c r="V8" s="86"/>
      <c r="W8" s="81"/>
      <c r="X8" s="81"/>
      <c r="Y8" s="81"/>
      <c r="Z8" s="86"/>
      <c r="AA8" s="88"/>
      <c r="AB8" s="28"/>
      <c r="AC8" s="28"/>
      <c r="AD8" s="28"/>
      <c r="AE8" s="28"/>
      <c r="AF8" s="28"/>
      <c r="AG8" s="28"/>
      <c r="AH8" s="28"/>
      <c r="AI8" s="28"/>
      <c r="AJ8" s="65"/>
      <c r="AK8" s="65"/>
      <c r="AL8" s="65"/>
      <c r="AM8" s="64"/>
      <c r="AN8" s="64"/>
      <c r="AO8" s="64"/>
      <c r="AP8" s="65"/>
      <c r="AS8" s="4" t="s">
        <v>36</v>
      </c>
      <c r="AT8" s="4" t="s">
        <v>37</v>
      </c>
    </row>
    <row r="9" spans="1:66" ht="21" customHeight="1" x14ac:dyDescent="0.45">
      <c r="F9" s="4" t="s">
        <v>38</v>
      </c>
      <c r="G9" s="4" t="s">
        <v>39</v>
      </c>
      <c r="H9" s="4" t="s">
        <v>40</v>
      </c>
      <c r="I9" s="4" t="s">
        <v>41</v>
      </c>
      <c r="J9" s="86"/>
      <c r="K9" s="87"/>
      <c r="L9" s="110" t="s">
        <v>0</v>
      </c>
      <c r="M9" s="116"/>
      <c r="N9" s="117">
        <f>入力シート!C10</f>
        <v>45989</v>
      </c>
      <c r="O9" s="118"/>
      <c r="P9" s="118"/>
      <c r="Q9" s="115"/>
      <c r="R9" s="28"/>
      <c r="S9" s="28"/>
      <c r="T9" s="86"/>
      <c r="U9" s="86"/>
      <c r="V9" s="86"/>
      <c r="W9" s="81"/>
      <c r="X9" s="81"/>
      <c r="Y9" s="81"/>
      <c r="Z9" s="86"/>
      <c r="AA9" s="88"/>
      <c r="AB9" s="28"/>
      <c r="AC9" s="28"/>
      <c r="AD9" s="28"/>
      <c r="AE9" s="28"/>
      <c r="AF9" s="28"/>
      <c r="AG9" s="28"/>
      <c r="AH9" s="28"/>
      <c r="AI9" s="28"/>
      <c r="AJ9" s="65"/>
      <c r="AK9" s="65"/>
      <c r="AL9" s="65"/>
      <c r="AM9" s="64"/>
      <c r="AN9" s="64"/>
      <c r="AO9" s="64"/>
      <c r="AP9" s="65"/>
      <c r="AR9" s="16">
        <f>SUM(U50,AK50,U100,AK100,U151,AK151,U202,AK202,)</f>
        <v>0</v>
      </c>
      <c r="AS9" s="4">
        <v>1</v>
      </c>
      <c r="AT9" s="17">
        <f>U50</f>
        <v>0</v>
      </c>
    </row>
    <row r="10" spans="1:66" ht="21" customHeight="1" x14ac:dyDescent="0.45">
      <c r="A10" s="4">
        <v>1</v>
      </c>
      <c r="B10" s="4">
        <v>1</v>
      </c>
      <c r="C10" s="18">
        <f>N8</f>
        <v>45962</v>
      </c>
      <c r="D10" s="18">
        <f>EOMONTH(C10,0)</f>
        <v>45991</v>
      </c>
      <c r="E10" s="4" t="str">
        <f>TEXT(C10,"YYYY-MM")</f>
        <v>2025-11</v>
      </c>
      <c r="F10" s="2">
        <f ca="1">SUMIF($V$18:$W$49,E10,$W$18:$W$49)</f>
        <v>0</v>
      </c>
      <c r="G10" s="2">
        <f ca="1">SUMIF($V$18:$X$49,E10,$X$18:$X$49)</f>
        <v>0</v>
      </c>
      <c r="H10" s="2">
        <f ca="1">SUMIF($V$18:$Y$49,E10,$Y$18:$Y$49)</f>
        <v>0</v>
      </c>
      <c r="I10" s="17" t="e">
        <f ca="1">F10/(F10+H10)</f>
        <v>#DIV/0!</v>
      </c>
      <c r="J10" s="86"/>
      <c r="K10" s="87"/>
      <c r="L10" s="110" t="s">
        <v>5</v>
      </c>
      <c r="M10" s="116"/>
      <c r="N10" s="120" t="str">
        <f>入力シート!B15</f>
        <v>●●建設</v>
      </c>
      <c r="O10" s="121"/>
      <c r="P10" s="121"/>
      <c r="Q10" s="115"/>
      <c r="R10" s="28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3"/>
      <c r="AJ10" s="65"/>
      <c r="AK10" s="65"/>
      <c r="AL10" s="65"/>
      <c r="AM10" s="64"/>
      <c r="AN10" s="64"/>
      <c r="AO10" s="64"/>
      <c r="AP10" s="65"/>
      <c r="AS10" s="4">
        <v>2</v>
      </c>
      <c r="AT10" s="4">
        <f>AK50</f>
        <v>0</v>
      </c>
    </row>
    <row r="11" spans="1:66" ht="21" customHeight="1" x14ac:dyDescent="0.45">
      <c r="A11" s="4">
        <v>2</v>
      </c>
      <c r="B11" s="4">
        <v>2</v>
      </c>
      <c r="C11" s="18">
        <f>EOMONTH(C10,0)+1</f>
        <v>45992</v>
      </c>
      <c r="D11" s="18">
        <f>IF(EOMONTH(C11,0)&gt;=$N$9,$N$9,EOMONTH(C11,0))</f>
        <v>45989</v>
      </c>
      <c r="E11" s="4" t="str">
        <f>TEXT(C11,"YYYY-MM")</f>
        <v>2025-12</v>
      </c>
      <c r="F11" s="2">
        <f ca="1">SUMIF($V$18:$W$49,E11,$W$18:$W$49)</f>
        <v>0</v>
      </c>
      <c r="G11" s="2">
        <f ca="1">SUMIF($V$18:$X$49,E11,$X$18:$X$49)</f>
        <v>0</v>
      </c>
      <c r="H11" s="2">
        <f ca="1">SUMIF($V$18:$Y$49,E11,$Y$18:$Y$49)</f>
        <v>0</v>
      </c>
      <c r="I11" s="17" t="e">
        <f ca="1">IF(D11=D10,0,F11/(F11+H11))</f>
        <v>#DIV/0!</v>
      </c>
      <c r="J11" s="86"/>
      <c r="K11" s="87"/>
      <c r="L11" s="110" t="s">
        <v>6</v>
      </c>
      <c r="M11" s="116"/>
      <c r="N11" s="120" t="str">
        <f>入力シート!C19</f>
        <v>石川　五郎</v>
      </c>
      <c r="O11" s="121"/>
      <c r="P11" s="121"/>
      <c r="Q11" s="119"/>
      <c r="R11" s="28"/>
      <c r="S11" s="124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66"/>
      <c r="AK11" s="66"/>
      <c r="AL11" s="66"/>
      <c r="AM11" s="67"/>
      <c r="AN11" s="67"/>
      <c r="AO11" s="67"/>
      <c r="AP11" s="65"/>
      <c r="AS11" s="4">
        <v>3</v>
      </c>
      <c r="AT11" s="17">
        <f>U100</f>
        <v>0</v>
      </c>
    </row>
    <row r="12" spans="1:66" ht="30" customHeight="1" x14ac:dyDescent="0.45">
      <c r="A12" s="4">
        <v>3</v>
      </c>
      <c r="B12" s="4">
        <v>3</v>
      </c>
      <c r="C12" s="18">
        <f>EDATE(C11,1)</f>
        <v>46023</v>
      </c>
      <c r="D12" s="18">
        <f>IF(EOMONTH(C12,0)&gt;=$N$9,$N$9,EOMONTH(C12,0))</f>
        <v>45989</v>
      </c>
      <c r="E12" s="4" t="str">
        <f t="shared" ref="E12:E46" si="0">TEXT(C12,"YYYY-MM")</f>
        <v>2026-01</v>
      </c>
      <c r="F12" s="2">
        <f ca="1">SUMIF($V$18:$W$49,E12,$W$18:$W$49)+SUMIF($AL$18:$AM$49,E12,$AM$18:$AM$49)</f>
        <v>0</v>
      </c>
      <c r="G12" s="2">
        <f ca="1">SUMIF($V$18:$X$49,E12,$X$18:$X$49)+SUMIF($AL$18:$AN$49,E12,$AN$18:$AN$49)</f>
        <v>0</v>
      </c>
      <c r="H12" s="2">
        <f ca="1">SUMIF($V$18:$Y$49,E12,$Y$18:$Y$49)+SUMIF($AL$18:$AO$49,E12,$AO$18:$AO$49)</f>
        <v>0</v>
      </c>
      <c r="I12" s="17">
        <f>IF(D12=D11,0,F12/(F12+H12))</f>
        <v>0</v>
      </c>
      <c r="J12" s="86"/>
      <c r="K12" s="87"/>
      <c r="L12" s="28"/>
      <c r="M12" s="28" t="s">
        <v>42</v>
      </c>
      <c r="N12" s="126" t="s">
        <v>43</v>
      </c>
      <c r="O12" s="28"/>
      <c r="P12" s="28"/>
      <c r="Q12" s="28"/>
      <c r="R12" s="28"/>
      <c r="S12" s="72"/>
      <c r="T12" s="72"/>
      <c r="U12" s="72"/>
      <c r="V12" s="72"/>
      <c r="W12" s="72"/>
      <c r="X12" s="72"/>
      <c r="Y12" s="72"/>
      <c r="Z12" s="73" t="s">
        <v>91</v>
      </c>
      <c r="AA12" s="73"/>
      <c r="AB12" s="73"/>
      <c r="AC12" s="73"/>
      <c r="AD12" s="73"/>
      <c r="AE12" s="73"/>
      <c r="AF12" s="73"/>
      <c r="AG12" s="73"/>
      <c r="AH12" s="73"/>
      <c r="AI12" s="73"/>
      <c r="AJ12" s="66"/>
      <c r="AK12" s="66"/>
      <c r="AL12" s="66"/>
      <c r="AM12" s="67"/>
      <c r="AN12" s="67"/>
      <c r="AO12" s="67"/>
      <c r="AP12" s="65"/>
      <c r="AS12" s="4">
        <v>4</v>
      </c>
      <c r="AT12" s="4">
        <f>AK100</f>
        <v>0</v>
      </c>
    </row>
    <row r="13" spans="1:66" ht="20.25" customHeight="1" x14ac:dyDescent="0.45">
      <c r="A13" s="4">
        <v>4</v>
      </c>
      <c r="B13" s="4">
        <v>4</v>
      </c>
      <c r="C13" s="18">
        <f t="shared" ref="C13:C46" si="1">EDATE(C12,1)</f>
        <v>46054</v>
      </c>
      <c r="D13" s="18">
        <f t="shared" ref="D13:D46" si="2">IF(EOMONTH(C13,0)&gt;=$N$9,$N$9,EOMONTH(C13,0))</f>
        <v>45989</v>
      </c>
      <c r="E13" s="4" t="str">
        <f t="shared" si="0"/>
        <v>2026-02</v>
      </c>
      <c r="F13" s="2">
        <f ca="1">SUMIF($V$18:$W$49,E13,$W$18:$W$49)+SUMIF($AL$18:$AM$49,E13,$AM$18:$AM$49)</f>
        <v>0</v>
      </c>
      <c r="G13" s="2">
        <f ca="1">SUMIF($V$18:$X$49,E13,$X$18:$X$49)+SUMIF($AL$18:$AN$49,E13,$AN$18:$AN$49)</f>
        <v>0</v>
      </c>
      <c r="H13" s="2">
        <f ca="1">SUMIF($V$18:$Y$49,E13,$Y$18:$Y$49)+SUMIF($AL$18:$AO$49,E13,$AO$18:$AO$49)</f>
        <v>0</v>
      </c>
      <c r="I13" s="17">
        <f t="shared" ref="I13:I46" si="3">IF(D13=D12,0,F13/(F13+H13))</f>
        <v>0</v>
      </c>
      <c r="J13" s="86"/>
      <c r="K13" s="87"/>
      <c r="L13" s="28"/>
      <c r="M13" s="28" t="s">
        <v>44</v>
      </c>
      <c r="N13" s="126" t="s">
        <v>45</v>
      </c>
      <c r="O13" s="127"/>
      <c r="P13" s="127"/>
      <c r="Q13" s="127"/>
      <c r="R13" s="127"/>
      <c r="S13" s="72"/>
      <c r="T13" s="72"/>
      <c r="U13" s="72"/>
      <c r="V13" s="72"/>
      <c r="W13" s="72"/>
      <c r="X13" s="72"/>
      <c r="Y13" s="72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66"/>
      <c r="AK13" s="66"/>
      <c r="AL13" s="66"/>
      <c r="AM13" s="67"/>
      <c r="AN13" s="67"/>
      <c r="AO13" s="67"/>
      <c r="AP13" s="65"/>
      <c r="AS13" s="4">
        <v>5</v>
      </c>
      <c r="AT13" s="4">
        <f>U151</f>
        <v>0</v>
      </c>
    </row>
    <row r="14" spans="1:66" ht="30" customHeight="1" x14ac:dyDescent="0.45">
      <c r="A14" s="4">
        <v>1</v>
      </c>
      <c r="B14" s="4">
        <v>5</v>
      </c>
      <c r="C14" s="18">
        <f t="shared" si="1"/>
        <v>46082</v>
      </c>
      <c r="D14" s="18">
        <f t="shared" si="2"/>
        <v>45989</v>
      </c>
      <c r="E14" s="4" t="str">
        <f t="shared" si="0"/>
        <v>2026-03</v>
      </c>
      <c r="F14" s="2">
        <f ca="1">SUMIF($V$18:$W$49,E14,$W$18:$W$49)+SUMIF($AL$18:$AM$49,E14,$AM$18:$AM$49)</f>
        <v>0</v>
      </c>
      <c r="G14" s="2">
        <f ca="1">SUMIF($V$18:$X$49,E14,$X$18:$X$49)+SUMIF($AL$18:$AN$49,E14,$AN$18:$AN$49)</f>
        <v>0</v>
      </c>
      <c r="H14" s="2">
        <f ca="1">SUMIF($V$18:$Y$49,E14,$Y$18:$Y$49)+SUMIF($AL$18:$AO$49,E14,$AO$18:$AO$49)</f>
        <v>0</v>
      </c>
      <c r="I14" s="17">
        <f t="shared" si="3"/>
        <v>0</v>
      </c>
      <c r="J14" s="86"/>
      <c r="K14" s="87"/>
      <c r="L14" s="28"/>
      <c r="M14" s="128" t="s">
        <v>40</v>
      </c>
      <c r="N14" s="129" t="s">
        <v>46</v>
      </c>
      <c r="O14" s="127"/>
      <c r="P14" s="127"/>
      <c r="Q14" s="127"/>
      <c r="R14" s="127"/>
      <c r="S14" s="72"/>
      <c r="T14" s="72"/>
      <c r="U14" s="72"/>
      <c r="V14" s="72"/>
      <c r="W14" s="72"/>
      <c r="X14" s="72"/>
      <c r="Y14" s="72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66"/>
      <c r="AK14" s="66"/>
      <c r="AL14" s="66"/>
      <c r="AM14" s="67"/>
      <c r="AN14" s="67"/>
      <c r="AO14" s="67"/>
      <c r="AP14" s="65"/>
      <c r="AS14" s="4">
        <v>6</v>
      </c>
      <c r="AT14" s="4">
        <f>AK151</f>
        <v>0</v>
      </c>
    </row>
    <row r="15" spans="1:66" ht="11.25" customHeight="1" thickBot="1" x14ac:dyDescent="0.5">
      <c r="C15" s="18"/>
      <c r="D15" s="18"/>
      <c r="F15" s="2"/>
      <c r="G15" s="2"/>
      <c r="H15" s="2"/>
      <c r="I15" s="17"/>
      <c r="J15" s="86"/>
      <c r="K15" s="87"/>
      <c r="L15" s="28"/>
      <c r="M15" s="28"/>
      <c r="N15" s="126"/>
      <c r="O15" s="127"/>
      <c r="P15" s="127"/>
      <c r="Q15" s="127"/>
      <c r="R15" s="127"/>
      <c r="S15" s="130"/>
      <c r="T15" s="130"/>
      <c r="U15" s="130"/>
      <c r="V15" s="130"/>
      <c r="W15" s="131"/>
      <c r="X15" s="131"/>
      <c r="Y15" s="131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66"/>
      <c r="AK15" s="66"/>
      <c r="AL15" s="66"/>
      <c r="AM15" s="67"/>
      <c r="AN15" s="67"/>
      <c r="AO15" s="67"/>
      <c r="AP15" s="65"/>
    </row>
    <row r="16" spans="1:66" ht="19.5" customHeight="1" x14ac:dyDescent="0.45">
      <c r="A16" s="4">
        <v>2</v>
      </c>
      <c r="B16" s="4">
        <v>6</v>
      </c>
      <c r="C16" s="18">
        <f>EDATE(C14,1)</f>
        <v>46113</v>
      </c>
      <c r="D16" s="18">
        <f t="shared" si="2"/>
        <v>45989</v>
      </c>
      <c r="E16" s="4" t="str">
        <f t="shared" si="0"/>
        <v>2026-04</v>
      </c>
      <c r="F16" s="2">
        <f ca="1">SUMIF($AL$18:$AM$49,E16,$AM$18:$AM$49)</f>
        <v>0</v>
      </c>
      <c r="G16" s="2">
        <f ca="1">SUMIF($AL$18:$AN$49,E16,$AN$18:$AN$49)</f>
        <v>0</v>
      </c>
      <c r="H16" s="2">
        <f ca="1">SUMIF($AL$18:$AO$49,E16,$AO$18:$AO$49)</f>
        <v>0</v>
      </c>
      <c r="I16" s="17">
        <f>IF(D16=D14,0,F16/(F16+H16))</f>
        <v>0</v>
      </c>
      <c r="J16" s="87"/>
      <c r="K16" s="86"/>
      <c r="L16" s="132" t="s">
        <v>47</v>
      </c>
      <c r="M16" s="133" t="str">
        <f>"実施状況（"&amp;YEAR(M18)&amp;"年～）"</f>
        <v>実施状況（2025年～）</v>
      </c>
      <c r="N16" s="133"/>
      <c r="O16" s="133"/>
      <c r="P16" s="133"/>
      <c r="Q16" s="133"/>
      <c r="R16" s="133"/>
      <c r="S16" s="134"/>
      <c r="T16" s="86"/>
      <c r="U16" s="86"/>
      <c r="V16" s="86"/>
      <c r="W16" s="81"/>
      <c r="X16" s="81"/>
      <c r="Y16" s="81"/>
      <c r="Z16" s="86"/>
      <c r="AA16" s="28"/>
      <c r="AB16" s="132" t="s">
        <v>47</v>
      </c>
      <c r="AC16" s="133" t="str">
        <f>"実施状況（"&amp;YEAR(AC18)&amp;"年～）"</f>
        <v>実施状況（2026年～）</v>
      </c>
      <c r="AD16" s="133"/>
      <c r="AE16" s="133"/>
      <c r="AF16" s="133"/>
      <c r="AG16" s="133"/>
      <c r="AH16" s="133"/>
      <c r="AI16" s="134"/>
      <c r="AJ16" s="65"/>
      <c r="AK16" s="65"/>
      <c r="AL16" s="65"/>
      <c r="AM16" s="64"/>
      <c r="AN16" s="64"/>
      <c r="AO16" s="64"/>
      <c r="AP16" s="68"/>
      <c r="AQ16" s="19"/>
      <c r="AS16" s="4">
        <v>7</v>
      </c>
      <c r="AT16" s="4">
        <f>U202</f>
        <v>0</v>
      </c>
    </row>
    <row r="17" spans="1:55" ht="19.5" customHeight="1" thickBot="1" x14ac:dyDescent="0.5">
      <c r="A17" s="4">
        <v>3</v>
      </c>
      <c r="B17" s="4">
        <v>7</v>
      </c>
      <c r="C17" s="18">
        <f t="shared" si="1"/>
        <v>46143</v>
      </c>
      <c r="D17" s="18">
        <f t="shared" si="2"/>
        <v>45989</v>
      </c>
      <c r="E17" s="4" t="str">
        <f t="shared" si="0"/>
        <v>2026-05</v>
      </c>
      <c r="F17" s="2">
        <f ca="1">SUMIF($V$58:$W$99,E17,$W$58:$W$99)+SUMIF($AL$18:$AM$49,E17,$AM$18:$AM$49)</f>
        <v>0</v>
      </c>
      <c r="G17" s="2">
        <f ca="1">SUMIF($V$58:$X$99,E17,$X$58:$X$99)+SUMIF($AL$18:$AN$49,E17,$AN$18:$AN$49)</f>
        <v>0</v>
      </c>
      <c r="H17" s="2">
        <f ca="1">SUMIF($V$58:$Y$99,E17,$Y$58:$Y$99)+SUMIF($AL$18:$AO$49,E17,$AO$18:$AO$49)</f>
        <v>0</v>
      </c>
      <c r="I17" s="17">
        <f t="shared" si="3"/>
        <v>0</v>
      </c>
      <c r="J17" s="87"/>
      <c r="K17" s="135" t="s">
        <v>48</v>
      </c>
      <c r="L17" s="136"/>
      <c r="M17" s="137" t="s">
        <v>49</v>
      </c>
      <c r="N17" s="137" t="s">
        <v>50</v>
      </c>
      <c r="O17" s="137" t="s">
        <v>51</v>
      </c>
      <c r="P17" s="137" t="s">
        <v>52</v>
      </c>
      <c r="Q17" s="137" t="s">
        <v>53</v>
      </c>
      <c r="R17" s="138" t="s">
        <v>54</v>
      </c>
      <c r="S17" s="139" t="s">
        <v>55</v>
      </c>
      <c r="T17" s="135" t="s">
        <v>47</v>
      </c>
      <c r="U17" s="86" t="s">
        <v>56</v>
      </c>
      <c r="V17" s="86" t="s">
        <v>57</v>
      </c>
      <c r="W17" s="140" t="s">
        <v>38</v>
      </c>
      <c r="X17" s="140" t="s">
        <v>39</v>
      </c>
      <c r="Y17" s="140" t="s">
        <v>40</v>
      </c>
      <c r="Z17" s="135"/>
      <c r="AA17" s="62" t="s">
        <v>48</v>
      </c>
      <c r="AB17" s="136"/>
      <c r="AC17" s="137" t="s">
        <v>49</v>
      </c>
      <c r="AD17" s="137" t="s">
        <v>50</v>
      </c>
      <c r="AE17" s="137" t="s">
        <v>51</v>
      </c>
      <c r="AF17" s="137" t="s">
        <v>52</v>
      </c>
      <c r="AG17" s="137" t="s">
        <v>53</v>
      </c>
      <c r="AH17" s="138" t="s">
        <v>54</v>
      </c>
      <c r="AI17" s="139" t="s">
        <v>55</v>
      </c>
      <c r="AJ17" s="68" t="s">
        <v>47</v>
      </c>
      <c r="AK17" s="65" t="s">
        <v>56</v>
      </c>
      <c r="AL17" s="65" t="s">
        <v>57</v>
      </c>
      <c r="AM17" s="69" t="s">
        <v>38</v>
      </c>
      <c r="AN17" s="69" t="s">
        <v>39</v>
      </c>
      <c r="AO17" s="69" t="s">
        <v>40</v>
      </c>
      <c r="AP17" s="68"/>
      <c r="AQ17" s="19"/>
      <c r="AS17" s="4">
        <v>8</v>
      </c>
      <c r="AT17" s="4">
        <f>AK202</f>
        <v>0</v>
      </c>
    </row>
    <row r="18" spans="1:55" ht="19.5" customHeight="1" x14ac:dyDescent="0.45">
      <c r="A18" s="4">
        <v>4</v>
      </c>
      <c r="B18" s="4">
        <v>8</v>
      </c>
      <c r="C18" s="18">
        <f t="shared" si="1"/>
        <v>46174</v>
      </c>
      <c r="D18" s="18">
        <f t="shared" si="2"/>
        <v>45989</v>
      </c>
      <c r="E18" s="4" t="str">
        <f t="shared" si="0"/>
        <v>2026-06</v>
      </c>
      <c r="F18" s="2">
        <f ca="1">SUMIF($V$58:$W$99,E18,$W$58:$W$99)+SUMIF($AL$18:$AM$49,E18,$AM$18:$AM$49)</f>
        <v>0</v>
      </c>
      <c r="G18" s="2">
        <f ca="1">SUMIF($V$58:$X$99,E18,$X$58:$X$99)+SUMIF($AL$18:$AN$49,E18,$AN$18:$AN$49)</f>
        <v>0</v>
      </c>
      <c r="H18" s="2">
        <f ca="1">SUMIF($V$58:$Y$99,E18,$Y$58:$Y$99)+SUMIF($AL$18:$AO$49,E18,$AO$18:$AO$49)</f>
        <v>0</v>
      </c>
      <c r="I18" s="17">
        <f t="shared" si="3"/>
        <v>0</v>
      </c>
      <c r="J18" s="135"/>
      <c r="K18" s="135"/>
      <c r="L18" s="132">
        <v>1</v>
      </c>
      <c r="M18" s="141">
        <f>N8-WEEKDAY(N8,2)+1</f>
        <v>45957</v>
      </c>
      <c r="N18" s="141">
        <f t="shared" ref="N18:S18" si="4">M18+1</f>
        <v>45958</v>
      </c>
      <c r="O18" s="141">
        <f t="shared" si="4"/>
        <v>45959</v>
      </c>
      <c r="P18" s="141">
        <f t="shared" si="4"/>
        <v>45960</v>
      </c>
      <c r="Q18" s="141">
        <f t="shared" si="4"/>
        <v>45961</v>
      </c>
      <c r="R18" s="142">
        <f t="shared" si="4"/>
        <v>45962</v>
      </c>
      <c r="S18" s="143">
        <f t="shared" si="4"/>
        <v>45963</v>
      </c>
      <c r="T18" s="135">
        <f>COUNTIF(M19:S19,"★")</f>
        <v>0</v>
      </c>
      <c r="U18" s="135"/>
      <c r="V18" s="135" t="str">
        <f>TEXT(N8,"YYYY-MM")</f>
        <v>2025-11</v>
      </c>
      <c r="W18" s="140" cm="1">
        <f t="array" ref="W18">SUMPRODUCT((M18:S18&gt;=$N$8)*(M18:S18 &lt;= $N$9)*(TEXT(M18:S18,"yyyy-mm")=V18)*(M19:S19 = "●"))</f>
        <v>0</v>
      </c>
      <c r="X18" s="140" cm="1">
        <f t="array" ref="X18">SUMPRODUCT((R18:S18&gt;=$N$8)*(R18:S18 &lt;= $N$9)*(TEXT(R18:S18,"yyyy-mm")=V18)*(R19:S19 = "▲"))</f>
        <v>0</v>
      </c>
      <c r="Y18" s="140" cm="1">
        <f t="array" ref="Y18">SUMPRODUCT((M18:S18&gt;=$N$8)*(M18:S18 &lt;= $N$9)*(TEXT(M18:S18,"yyyy-mm")=V18)*(M19:S19 = "★"))</f>
        <v>0</v>
      </c>
      <c r="Z18" s="135"/>
      <c r="AA18" s="135"/>
      <c r="AB18" s="132">
        <v>17</v>
      </c>
      <c r="AC18" s="141">
        <f>S48+1</f>
        <v>46069</v>
      </c>
      <c r="AD18" s="141">
        <f t="shared" ref="AD18:AI18" si="5">AC18+1</f>
        <v>46070</v>
      </c>
      <c r="AE18" s="141">
        <f t="shared" si="5"/>
        <v>46071</v>
      </c>
      <c r="AF18" s="141">
        <f t="shared" si="5"/>
        <v>46072</v>
      </c>
      <c r="AG18" s="141">
        <f t="shared" si="5"/>
        <v>46073</v>
      </c>
      <c r="AH18" s="142">
        <f t="shared" si="5"/>
        <v>46074</v>
      </c>
      <c r="AI18" s="143">
        <f t="shared" si="5"/>
        <v>46075</v>
      </c>
      <c r="AJ18" s="68">
        <f t="shared" ref="AJ18" si="6">COUNTIF(AC19:AI19,"★")</f>
        <v>0</v>
      </c>
      <c r="AK18" s="68"/>
      <c r="AL18" s="68" t="str">
        <f>TEXT(AC18,"YYYY-MM")</f>
        <v>2026-02</v>
      </c>
      <c r="AM18" s="69" cm="1">
        <f t="array" ref="AM18">SUMPRODUCT((AC18:AI18&gt;=$N$8)*(AC18:AI18 &lt;= $N$9)*(TEXT(AC18:AI18,"yyyy-mm")=AL18)*(AC19:AI19 = "●"))</f>
        <v>0</v>
      </c>
      <c r="AN18" s="69" cm="1">
        <f t="array" ref="AN18">SUMPRODUCT((AH18:AI18&gt;=$N$8)*(AH18:AI18 &lt;= $N$9)*(TEXT(AH18:AI18,"yyyy-mm")=AL18)*(AH19:AI19 = "▲"))</f>
        <v>0</v>
      </c>
      <c r="AO18" s="69" cm="1">
        <f t="array" ref="AO18">SUMPRODUCT((AC18:AI18&gt;=$N$8)*(AC18:AI18 &lt;= $N$9)*(TEXT(AC18:AI18,"yyyy-mm")=AL18)*(AC19:AI19 = "★"))</f>
        <v>0</v>
      </c>
      <c r="AP18" s="68"/>
      <c r="AQ18" s="19"/>
      <c r="AT18" s="17" t="e">
        <f>AVERAGEIF(AT9:AT17,"&gt;0")</f>
        <v>#DIV/0!</v>
      </c>
    </row>
    <row r="19" spans="1:55" s="8" customFormat="1" ht="19.5" customHeight="1" thickBot="1" x14ac:dyDescent="0.5">
      <c r="A19" s="4">
        <v>1</v>
      </c>
      <c r="B19" s="4">
        <v>9</v>
      </c>
      <c r="C19" s="18">
        <f t="shared" si="1"/>
        <v>46204</v>
      </c>
      <c r="D19" s="18">
        <f t="shared" si="2"/>
        <v>45989</v>
      </c>
      <c r="E19" s="4" t="str">
        <f t="shared" si="0"/>
        <v>2026-07</v>
      </c>
      <c r="F19" s="2">
        <f ca="1">SUMIF($AL$18:$AM$49,E19,$AM$18:$AM$49)+SUMIF($V$58:$W$99,E19,$W$58:$W$99)</f>
        <v>0</v>
      </c>
      <c r="G19" s="2">
        <f ca="1">SUMIF($AL$18:$AN$49,E19,$AN$18:$AN$49)+SUMIF($V$58:$X$99,E19,$X$58:$X$99)</f>
        <v>0</v>
      </c>
      <c r="H19" s="2">
        <f ca="1">SUMIF($AL$18:$AO$49,E19,$AO$18:$AO$49)+SUMIF($V$58:$Y$99,E19,$Y$58:$Y$99)</f>
        <v>0</v>
      </c>
      <c r="I19" s="17">
        <f t="shared" si="3"/>
        <v>0</v>
      </c>
      <c r="J19" s="135"/>
      <c r="K19" s="135" t="str">
        <f>IF(U19&gt;=0.285,"OK","NG")</f>
        <v>NG</v>
      </c>
      <c r="L19" s="136"/>
      <c r="M19" s="144"/>
      <c r="N19" s="144"/>
      <c r="O19" s="144"/>
      <c r="P19" s="144"/>
      <c r="Q19" s="144"/>
      <c r="R19" s="145"/>
      <c r="S19" s="146"/>
      <c r="T19" s="135">
        <f>COUNTIF(M19:S19,"●")</f>
        <v>0</v>
      </c>
      <c r="U19" s="147">
        <f>IF(COUNTA(M19:S19)=0,-1,IF(OR(COUNTIF(M19:S19,"▲")&gt;6,AND(M18&lt;$N$9,$N$9&lt;S18)),0.285,IF(T18+T19=0,0,T19/(T19+T18))))</f>
        <v>-1</v>
      </c>
      <c r="V19" s="135" t="str">
        <f>TEXT(S18,"YYYY-MM")</f>
        <v>2025-11</v>
      </c>
      <c r="W19" s="140" cm="1">
        <f t="array" ref="W19">IF(V19=V18,0,SUMPRODUCT((M18:S18&gt;=$N$8)*(M18:S18 &lt;= $N$9)*(TEXT(M18:S18,"yyyy-mm")=V19)*(M19:S19 = "●")))</f>
        <v>0</v>
      </c>
      <c r="X19" s="140" cm="1">
        <f t="array" ref="X19">IF(V19=V18,0,SUMPRODUCT((M18:S18&gt;=$N$8)*(M18:S18 &lt;= $N$9)*(TEXT(M18:S18,"yyyy-mm")=V19)*(M19:S19 = "▲")))</f>
        <v>0</v>
      </c>
      <c r="Y19" s="140" cm="1">
        <f t="array" ref="Y19">IF(V19=V18,0,SUMPRODUCT((M18:S18&gt;=$N$8)*(M18:S18 &lt;= $N$9)*(TEXT(M18:S18,"yyyy-mm")=V19)*(M19:S19 = "★")))</f>
        <v>0</v>
      </c>
      <c r="Z19" s="135"/>
      <c r="AA19" s="135" t="str">
        <f>IF(AK19&gt;=0.285,"OK","NG")</f>
        <v>NG</v>
      </c>
      <c r="AB19" s="136"/>
      <c r="AC19" s="144"/>
      <c r="AD19" s="144"/>
      <c r="AE19" s="144"/>
      <c r="AF19" s="144"/>
      <c r="AG19" s="144"/>
      <c r="AH19" s="145"/>
      <c r="AI19" s="146"/>
      <c r="AJ19" s="68">
        <f t="shared" ref="AJ19" si="7">COUNTIF(AC19:AI19,"●")</f>
        <v>0</v>
      </c>
      <c r="AK19" s="70">
        <f>IF(COUNTA(AC19:AI19)=0,-1,IF(OR(COUNTIF(AC19:AI19,"▲")&gt;6,AND(AC18&lt;$N$9,$N$9&lt;AI18)),0.285,IF(AJ18+AJ19=0,0,AJ19/(AJ19+AJ18))))</f>
        <v>-1</v>
      </c>
      <c r="AL19" s="68" t="str">
        <f>TEXT(AI18,"YYYY-MM")</f>
        <v>2026-02</v>
      </c>
      <c r="AM19" s="69" cm="1">
        <f t="array" ref="AM19">IF(AL19=AL18,0,SUMPRODUCT((AC18:AI18&gt;=$N$8)*(AC18:AI18 &lt;= $N$9)*(TEXT(AC18:AI18,"yyyy-mm")=AL19)*(AC19:AI19 = "●")))</f>
        <v>0</v>
      </c>
      <c r="AN19" s="69" cm="1">
        <f t="array" ref="AN19">IF(AL19=AL18,0,SUMPRODUCT((AC18:AI18&gt;=$N$8)*(AC18:AI18 &lt;= $N$9)*(TEXT(AC18:AI18,"yyyy-mm")=AL19)*(AC19:AI19 = "▲")))</f>
        <v>0</v>
      </c>
      <c r="AO19" s="69" cm="1">
        <f t="array" ref="AO19">IF(AL19=AL18,0,SUMPRODUCT((AC18:AI18&gt;=$N$8)*(AC18:AI18 &lt;= $N$9)*(TEXT(AC18:AI18,"yyyy-mm")=AL19)*(AC19:AI19 = "★")))</f>
        <v>0</v>
      </c>
      <c r="AP19" s="68"/>
      <c r="AQ19" s="19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3"/>
    </row>
    <row r="20" spans="1:55" s="8" customFormat="1" ht="19.5" customHeight="1" x14ac:dyDescent="0.45">
      <c r="A20" s="4">
        <v>2</v>
      </c>
      <c r="B20" s="4">
        <v>10</v>
      </c>
      <c r="C20" s="18">
        <f t="shared" si="1"/>
        <v>46235</v>
      </c>
      <c r="D20" s="18">
        <f t="shared" si="2"/>
        <v>45989</v>
      </c>
      <c r="E20" s="4" t="str">
        <f t="shared" si="0"/>
        <v>2026-08</v>
      </c>
      <c r="F20" s="2">
        <f ca="1">SUMIF($V$58:$W$99,E20,$W$58:$W$99)</f>
        <v>0</v>
      </c>
      <c r="G20" s="2">
        <f ca="1">SUMIF($V$58:$X$99,E20,$X$58:$X$99)</f>
        <v>0</v>
      </c>
      <c r="H20" s="2">
        <f ca="1">SUMIF($V$58:$Y$99,E20,$Y$58:$Y$99)</f>
        <v>0</v>
      </c>
      <c r="I20" s="17">
        <f t="shared" si="3"/>
        <v>0</v>
      </c>
      <c r="J20" s="135"/>
      <c r="K20" s="135"/>
      <c r="L20" s="132">
        <v>2</v>
      </c>
      <c r="M20" s="141">
        <f>S18+1</f>
        <v>45964</v>
      </c>
      <c r="N20" s="141">
        <f>M20+1</f>
        <v>45965</v>
      </c>
      <c r="O20" s="141">
        <f t="shared" ref="O20:Q20" si="8">N20+1</f>
        <v>45966</v>
      </c>
      <c r="P20" s="141">
        <f t="shared" si="8"/>
        <v>45967</v>
      </c>
      <c r="Q20" s="141">
        <f t="shared" si="8"/>
        <v>45968</v>
      </c>
      <c r="R20" s="142">
        <f>Q20+1</f>
        <v>45969</v>
      </c>
      <c r="S20" s="143">
        <f>R20+1</f>
        <v>45970</v>
      </c>
      <c r="T20" s="135">
        <f t="shared" ref="T20" si="9">COUNTIF(M21:S21,"★")</f>
        <v>0</v>
      </c>
      <c r="U20" s="135"/>
      <c r="V20" s="135" t="str">
        <f>TEXT(M20,"YYYY-MM")</f>
        <v>2025-11</v>
      </c>
      <c r="W20" s="140" cm="1">
        <f t="array" ref="W20">SUMPRODUCT((M20:S20&gt;=$N$8)*(M20:S20 &lt;= $N$9)*(TEXT(M20:S20,"yyyy-mm")=V20)*(M21:S21 = "●"))</f>
        <v>0</v>
      </c>
      <c r="X20" s="140" cm="1">
        <f t="array" ref="X20">SUMPRODUCT((R20:S20&gt;=$N$8)*(R20:S20 &lt;= $N$9)*(TEXT(R20:S20,"yyyy-mm")=V20)*(R21:S21 = "▲"))</f>
        <v>0</v>
      </c>
      <c r="Y20" s="140" cm="1">
        <f t="array" ref="Y20">SUMPRODUCT((M20:S20&gt;=$N$8)*(M20:S20 &lt;= $N$9)*(TEXT(M20:S20,"yyyy-mm")=V20)*(M21:S21 = "★"))</f>
        <v>0</v>
      </c>
      <c r="Z20" s="135"/>
      <c r="AA20" s="135"/>
      <c r="AB20" s="132">
        <v>18</v>
      </c>
      <c r="AC20" s="141">
        <f>AI18+1</f>
        <v>46076</v>
      </c>
      <c r="AD20" s="141">
        <f t="shared" ref="AD20:AI20" si="10">AC20+1</f>
        <v>46077</v>
      </c>
      <c r="AE20" s="141">
        <f t="shared" si="10"/>
        <v>46078</v>
      </c>
      <c r="AF20" s="141">
        <f t="shared" si="10"/>
        <v>46079</v>
      </c>
      <c r="AG20" s="141">
        <f t="shared" si="10"/>
        <v>46080</v>
      </c>
      <c r="AH20" s="142">
        <f t="shared" si="10"/>
        <v>46081</v>
      </c>
      <c r="AI20" s="143">
        <f t="shared" si="10"/>
        <v>46082</v>
      </c>
      <c r="AJ20" s="68">
        <f t="shared" ref="AJ20" si="11">COUNTIF(AC21:AI21,"★")</f>
        <v>0</v>
      </c>
      <c r="AK20" s="68"/>
      <c r="AL20" s="68" t="str">
        <f>TEXT(AC20,"YYYY-MM")</f>
        <v>2026-02</v>
      </c>
      <c r="AM20" s="69" cm="1">
        <f t="array" ref="AM20">SUMPRODUCT((AC20:AI20&gt;=$N$8)*(AC20:AI20 &lt;= $N$9)*(TEXT(AC20:AI20,"yyyy-mm")=AL20)*(AC21:AI21 = "●"))</f>
        <v>0</v>
      </c>
      <c r="AN20" s="69" cm="1">
        <f t="array" ref="AN20">SUMPRODUCT((AH20:AI20&gt;=$N$8)*(AH20:AI20 &lt;= $N$9)*(TEXT(AH20:AI20,"yyyy-mm")=AL20)*(AH21:AI21 = "▲"))</f>
        <v>0</v>
      </c>
      <c r="AO20" s="69" cm="1">
        <f t="array" ref="AO20">SUMPRODUCT((AC20:AI20&gt;=$N$8)*(AC20:AI20 &lt;= $N$9)*(TEXT(AC20:AI20,"yyyy-mm")=AL20)*(AC21:AI21 = "★"))</f>
        <v>0</v>
      </c>
      <c r="AP20" s="68"/>
      <c r="AQ20" s="19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3"/>
    </row>
    <row r="21" spans="1:55" s="8" customFormat="1" ht="19.5" customHeight="1" thickBot="1" x14ac:dyDescent="0.5">
      <c r="A21" s="4">
        <v>3</v>
      </c>
      <c r="B21" s="4">
        <v>11</v>
      </c>
      <c r="C21" s="18">
        <f t="shared" si="1"/>
        <v>46266</v>
      </c>
      <c r="D21" s="18">
        <f t="shared" si="2"/>
        <v>45989</v>
      </c>
      <c r="E21" s="4" t="str">
        <f t="shared" si="0"/>
        <v>2026-09</v>
      </c>
      <c r="F21" s="2">
        <f ca="1">SUMIF($V$58:$W$99,E21,$W$58:$W$99)</f>
        <v>0</v>
      </c>
      <c r="G21" s="2">
        <f ca="1">SUMIF($V$58:$X$99,E21,$X$58:$X$99)</f>
        <v>0</v>
      </c>
      <c r="H21" s="2">
        <f ca="1">SUMIF($V$58:$Y$99,E21,$Y$58:$Y$99)</f>
        <v>0</v>
      </c>
      <c r="I21" s="17">
        <f t="shared" si="3"/>
        <v>0</v>
      </c>
      <c r="J21" s="135"/>
      <c r="K21" s="135" t="str">
        <f t="shared" ref="K21" si="12">IF(U21&gt;=0.285,"OK","NG")</f>
        <v>NG</v>
      </c>
      <c r="L21" s="136"/>
      <c r="M21" s="144"/>
      <c r="N21" s="144"/>
      <c r="O21" s="144"/>
      <c r="P21" s="144"/>
      <c r="Q21" s="144"/>
      <c r="R21" s="145"/>
      <c r="S21" s="146"/>
      <c r="T21" s="135">
        <f t="shared" ref="T21" si="13">COUNTIF(M21:S21,"●")</f>
        <v>0</v>
      </c>
      <c r="U21" s="147">
        <f t="shared" ref="U21" si="14">IF(COUNTA(M21:S21)=0,-1,IF(OR(COUNTIF(M21:S21,"▲")&gt;6,AND(M20&lt;$N$9,$N$9&lt;S20)),0.285,IF(T20+T21=0,0,T21/(T21+T20))))</f>
        <v>-1</v>
      </c>
      <c r="V21" s="135" t="str">
        <f>TEXT(S20,"YYYY-MM")</f>
        <v>2025-11</v>
      </c>
      <c r="W21" s="140" cm="1">
        <f t="array" ref="W21">IF(V21=V20,0,SUMPRODUCT((M20:S20&gt;=$N$8)*(M20:S20 &lt;= $N$9)*(TEXT(M20:S20,"yyyy-mm")=V21)*(M21:S21 = "●")))</f>
        <v>0</v>
      </c>
      <c r="X21" s="140" cm="1">
        <f t="array" ref="X21">IF(V21=V20,0,SUMPRODUCT((M20:S20&gt;=$N$8)*(M20:S20 &lt;= $N$9)*(TEXT(M20:S20,"yyyy-mm")=V21)*(M21:S21 = "▲")))</f>
        <v>0</v>
      </c>
      <c r="Y21" s="140" cm="1">
        <f t="array" ref="Y21">IF(V21=V20,0,SUMPRODUCT((M20:S20&gt;=$N$8)*(M20:S20 &lt;= $N$9)*(TEXT(M20:S20,"yyyy-mm")=V21)*(M21:S21 = "★")))</f>
        <v>0</v>
      </c>
      <c r="Z21" s="135"/>
      <c r="AA21" s="135" t="str">
        <f t="shared" ref="AA21" si="15">IF(AK21&gt;=0.285,"OK","NG")</f>
        <v>NG</v>
      </c>
      <c r="AB21" s="136"/>
      <c r="AC21" s="144"/>
      <c r="AD21" s="144"/>
      <c r="AE21" s="144"/>
      <c r="AF21" s="144"/>
      <c r="AG21" s="144"/>
      <c r="AH21" s="145"/>
      <c r="AI21" s="146"/>
      <c r="AJ21" s="68">
        <f t="shared" ref="AJ21" si="16">COUNTIF(AC21:AI21,"●")</f>
        <v>0</v>
      </c>
      <c r="AK21" s="70">
        <f t="shared" ref="AK21" si="17">IF(COUNTA(AC21:AI21)=0,-1,IF(OR(COUNTIF(AC21:AI21,"▲")&gt;6,AND(AC20&lt;$N$9,$N$9&lt;AI20)),0.285,IF(AJ20+AJ21=0,0,AJ21/(AJ21+AJ20))))</f>
        <v>-1</v>
      </c>
      <c r="AL21" s="68" t="str">
        <f>TEXT(AI20,"YYYY-MM")</f>
        <v>2026-03</v>
      </c>
      <c r="AM21" s="69" cm="1">
        <f t="array" ref="AM21">IF(AL21=AL20,0,SUMPRODUCT((AC20:AI20&gt;=$N$8)*(AC20:AI20 &lt;= $N$9)*(TEXT(AC20:AI20,"yyyy-mm")=AL21)*(AC21:AI21 = "●")))</f>
        <v>0</v>
      </c>
      <c r="AN21" s="69" cm="1">
        <f t="array" ref="AN21">IF(AL21=AL20,0,SUMPRODUCT((AC20:AI20&gt;=$N$8)*(AC20:AI20 &lt;= $N$9)*(TEXT(AC20:AI20,"yyyy-mm")=AL21)*(AC21:AI21 = "▲")))</f>
        <v>0</v>
      </c>
      <c r="AO21" s="69" cm="1">
        <f t="array" ref="AO21">IF(AL21=AL20,0,SUMPRODUCT((AC20:AI20&gt;=$N$8)*(AC20:AI20 &lt;= $N$9)*(TEXT(AC20:AI20,"yyyy-mm")=AL21)*(AC21:AI21 = "★")))</f>
        <v>0</v>
      </c>
      <c r="AP21" s="68"/>
      <c r="AQ21" s="19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3"/>
    </row>
    <row r="22" spans="1:55" s="8" customFormat="1" ht="19.5" customHeight="1" x14ac:dyDescent="0.45">
      <c r="A22" s="4">
        <v>4</v>
      </c>
      <c r="B22" s="4">
        <v>12</v>
      </c>
      <c r="C22" s="18">
        <f t="shared" si="1"/>
        <v>46296</v>
      </c>
      <c r="D22" s="18">
        <f t="shared" si="2"/>
        <v>45989</v>
      </c>
      <c r="E22" s="4" t="str">
        <f t="shared" si="0"/>
        <v>2026-10</v>
      </c>
      <c r="F22" s="2">
        <f ca="1">SUMIF($AL$58:$AM$99,E22,$AM$58:$AM$99)+SUMIF($V$58:$W$99,E22,$W$58:$W$99)</f>
        <v>0</v>
      </c>
      <c r="G22" s="2">
        <f ca="1">SUMIF($AL$58:$AN$99,E22,$AN$58:$AN$99)+SUMIF($V$58:$X$99,E22,$X$58:$X$99)</f>
        <v>0</v>
      </c>
      <c r="H22" s="2">
        <f ca="1">SUMIF($AL$58:$AO$99,E22,$AO$58:$AO$99)+SUMIF($V$58:$Y$99,E22,$Y$58:$Y$99)</f>
        <v>0</v>
      </c>
      <c r="I22" s="17">
        <f t="shared" si="3"/>
        <v>0</v>
      </c>
      <c r="J22" s="135"/>
      <c r="K22" s="135"/>
      <c r="L22" s="132">
        <v>3</v>
      </c>
      <c r="M22" s="141">
        <f>S20+1</f>
        <v>45971</v>
      </c>
      <c r="N22" s="141">
        <f>M22+1</f>
        <v>45972</v>
      </c>
      <c r="O22" s="141">
        <f t="shared" ref="O22:Q22" si="18">N22+1</f>
        <v>45973</v>
      </c>
      <c r="P22" s="141">
        <f t="shared" si="18"/>
        <v>45974</v>
      </c>
      <c r="Q22" s="141">
        <f t="shared" si="18"/>
        <v>45975</v>
      </c>
      <c r="R22" s="142">
        <f>Q22+1</f>
        <v>45976</v>
      </c>
      <c r="S22" s="143">
        <f>R22+1</f>
        <v>45977</v>
      </c>
      <c r="T22" s="135">
        <f t="shared" ref="T22" si="19">COUNTIF(M23:S23,"★")</f>
        <v>0</v>
      </c>
      <c r="U22" s="135"/>
      <c r="V22" s="135" t="str">
        <f>TEXT(M22,"YYYY-MM")</f>
        <v>2025-11</v>
      </c>
      <c r="W22" s="140" cm="1">
        <f t="array" ref="W22">SUMPRODUCT((M22:S22&gt;=$N$8)*(M22:S22 &lt;= $N$9)*(TEXT(M22:S22,"yyyy-mm")=V22)*(M23:S23 = "●"))</f>
        <v>0</v>
      </c>
      <c r="X22" s="140" cm="1">
        <f t="array" ref="X22">SUMPRODUCT((R22:S22&gt;=$N$8)*(R22:S22 &lt;= $N$9)*(TEXT(R22:S22,"yyyy-mm")=V22)*(R23:S23 = "▲"))</f>
        <v>0</v>
      </c>
      <c r="Y22" s="140" cm="1">
        <f t="array" ref="Y22">SUMPRODUCT((M22:S22&gt;=$N$8)*(M22:S22 &lt;= $N$9)*(TEXT(M22:S22,"yyyy-mm")=V22)*(M23:S23 = "★"))</f>
        <v>0</v>
      </c>
      <c r="Z22" s="135"/>
      <c r="AA22" s="135"/>
      <c r="AB22" s="132">
        <v>19</v>
      </c>
      <c r="AC22" s="141">
        <f>AI20+1</f>
        <v>46083</v>
      </c>
      <c r="AD22" s="141">
        <f t="shared" ref="AD22:AI22" si="20">AC22+1</f>
        <v>46084</v>
      </c>
      <c r="AE22" s="141">
        <f t="shared" si="20"/>
        <v>46085</v>
      </c>
      <c r="AF22" s="141">
        <f t="shared" si="20"/>
        <v>46086</v>
      </c>
      <c r="AG22" s="141">
        <f t="shared" si="20"/>
        <v>46087</v>
      </c>
      <c r="AH22" s="142">
        <f t="shared" si="20"/>
        <v>46088</v>
      </c>
      <c r="AI22" s="143">
        <f t="shared" si="20"/>
        <v>46089</v>
      </c>
      <c r="AJ22" s="68">
        <f t="shared" ref="AJ22" si="21">COUNTIF(AC23:AI23,"★")</f>
        <v>0</v>
      </c>
      <c r="AK22" s="68"/>
      <c r="AL22" s="68" t="str">
        <f>TEXT(AC22,"YYYY-MM")</f>
        <v>2026-03</v>
      </c>
      <c r="AM22" s="69" cm="1">
        <f t="array" ref="AM22">SUMPRODUCT((AC22:AI22&gt;=$N$8)*(AC22:AI22 &lt;= $N$9)*(TEXT(AC22:AI22,"yyyy-mm")=AL22)*(AC23:AI23 = "●"))</f>
        <v>0</v>
      </c>
      <c r="AN22" s="69" cm="1">
        <f t="array" ref="AN22">SUMPRODUCT((AH22:AI22&gt;=$N$8)*(AH22:AI22 &lt;= $N$9)*(TEXT(AH22:AI22,"yyyy-mm")=AL22)*(AH23:AI23 = "▲"))</f>
        <v>0</v>
      </c>
      <c r="AO22" s="69" cm="1">
        <f t="array" ref="AO22">SUMPRODUCT((AC22:AI22&gt;=$N$8)*(AC22:AI22 &lt;= $N$9)*(TEXT(AC22:AI22,"yyyy-mm")=AL22)*(AC23:AI23 = "★"))</f>
        <v>0</v>
      </c>
      <c r="AP22" s="68"/>
      <c r="AQ22" s="19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3"/>
    </row>
    <row r="23" spans="1:55" s="8" customFormat="1" ht="19.5" customHeight="1" thickBot="1" x14ac:dyDescent="0.5">
      <c r="A23" s="4">
        <v>5</v>
      </c>
      <c r="B23" s="4">
        <v>13</v>
      </c>
      <c r="C23" s="18">
        <f t="shared" si="1"/>
        <v>46327</v>
      </c>
      <c r="D23" s="18">
        <f t="shared" si="2"/>
        <v>45989</v>
      </c>
      <c r="E23" s="4" t="str">
        <f t="shared" si="0"/>
        <v>2026-11</v>
      </c>
      <c r="F23" s="2">
        <f ca="1">SUMIF($AL$58:$AM$99,E23,$AM$58:$AM$99)+SUMIF($V$58:$W$99,E23,$W$58:$W$99)</f>
        <v>0</v>
      </c>
      <c r="G23" s="2">
        <f ca="1">SUMIF($AL$58:$AN$99,E23,$AN$58:$AN$99)+SUMIF($V$58:$X$99,E23,$X$58:$X$99)</f>
        <v>0</v>
      </c>
      <c r="H23" s="2">
        <f ca="1">SUMIF($AL$58:$AO$99,E23,$AO$58:$AO$99)+SUMIF($V$58:$Y$99,E23,$Y$58:$Y$99)</f>
        <v>0</v>
      </c>
      <c r="I23" s="17">
        <f t="shared" si="3"/>
        <v>0</v>
      </c>
      <c r="J23" s="135"/>
      <c r="K23" s="135" t="str">
        <f t="shared" ref="K23" si="22">IF(U23&gt;=0.285,"OK","NG")</f>
        <v>NG</v>
      </c>
      <c r="L23" s="136"/>
      <c r="M23" s="144"/>
      <c r="N23" s="144"/>
      <c r="O23" s="144"/>
      <c r="P23" s="144"/>
      <c r="Q23" s="144"/>
      <c r="R23" s="145"/>
      <c r="S23" s="146"/>
      <c r="T23" s="135">
        <f t="shared" ref="T23" si="23">COUNTIF(M23:S23,"●")</f>
        <v>0</v>
      </c>
      <c r="U23" s="147">
        <f t="shared" ref="U23" si="24">IF(COUNTA(M23:S23)=0,-1,IF(OR(COUNTIF(M23:S23,"▲")&gt;6,AND(M22&lt;$N$9,$N$9&lt;S22)),0.285,IF(T22+T23=0,0,T23/(T23+T22))))</f>
        <v>-1</v>
      </c>
      <c r="V23" s="135" t="str">
        <f>TEXT(S22,"YYYY-MM")</f>
        <v>2025-11</v>
      </c>
      <c r="W23" s="140" cm="1">
        <f t="array" ref="W23">IF(V23=V22,0,SUMPRODUCT((M22:S22&gt;=$N$8)*(M22:S22 &lt;= $N$9)*(TEXT(M22:S22,"yyyy-mm")=V23)*(M23:S23 = "●")))</f>
        <v>0</v>
      </c>
      <c r="X23" s="140" cm="1">
        <f t="array" ref="X23">IF(V23=V22,0,SUMPRODUCT((M22:S22&gt;=$N$8)*(M22:S22 &lt;= $N$9)*(TEXT(M22:S22,"yyyy-mm")=V23)*(M23:S23 = "▲")))</f>
        <v>0</v>
      </c>
      <c r="Y23" s="140" cm="1">
        <f t="array" ref="Y23">IF(V23=V22,0,SUMPRODUCT((M22:S22&gt;=$N$8)*(M22:S22 &lt;= $N$9)*(TEXT(M22:S22,"yyyy-mm")=V23)*(M23:S23 = "★")))</f>
        <v>0</v>
      </c>
      <c r="Z23" s="135"/>
      <c r="AA23" s="135" t="str">
        <f t="shared" ref="AA23" si="25">IF(AK23&gt;=0.285,"OK","NG")</f>
        <v>NG</v>
      </c>
      <c r="AB23" s="136"/>
      <c r="AC23" s="144"/>
      <c r="AD23" s="144"/>
      <c r="AE23" s="144"/>
      <c r="AF23" s="144"/>
      <c r="AG23" s="144"/>
      <c r="AH23" s="145"/>
      <c r="AI23" s="146"/>
      <c r="AJ23" s="68">
        <f t="shared" ref="AJ23" si="26">COUNTIF(AC23:AI23,"●")</f>
        <v>0</v>
      </c>
      <c r="AK23" s="70">
        <f t="shared" ref="AK23" si="27">IF(COUNTA(AC23:AI23)=0,-1,IF(OR(COUNTIF(AC23:AI23,"▲")&gt;6,AND(AC22&lt;$N$9,$N$9&lt;AI22)),0.285,IF(AJ22+AJ23=0,0,AJ23/(AJ23+AJ22))))</f>
        <v>-1</v>
      </c>
      <c r="AL23" s="68" t="str">
        <f>TEXT(AI22,"YYYY-MM")</f>
        <v>2026-03</v>
      </c>
      <c r="AM23" s="69" cm="1">
        <f t="array" ref="AM23">IF(AL23=AL22,0,SUMPRODUCT((AC22:AI22&gt;=$N$8)*(AC22:AI22 &lt;= $N$9)*(TEXT(AC22:AI22,"yyyy-mm")=AL23)*(AC23:AI23 = "●")))</f>
        <v>0</v>
      </c>
      <c r="AN23" s="69" cm="1">
        <f t="array" ref="AN23">IF(AL23=AL22,0,SUMPRODUCT((AC22:AI22&gt;=$N$8)*(AC22:AI22 &lt;= $N$9)*(TEXT(AC22:AI22,"yyyy-mm")=AL23)*(AC23:AI23 = "▲")))</f>
        <v>0</v>
      </c>
      <c r="AO23" s="69" cm="1">
        <f t="array" ref="AO23">IF(AL23=AL22,0,SUMPRODUCT((AC22:AI22&gt;=$N$8)*(AC22:AI22 &lt;= $N$9)*(TEXT(AC22:AI22,"yyyy-mm")=AL23)*(AC23:AI23 = "★")))</f>
        <v>0</v>
      </c>
      <c r="AP23" s="68"/>
      <c r="AQ23" s="19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3"/>
    </row>
    <row r="24" spans="1:55" s="8" customFormat="1" ht="19.5" customHeight="1" x14ac:dyDescent="0.45">
      <c r="A24" s="4">
        <v>1</v>
      </c>
      <c r="B24" s="4">
        <v>14</v>
      </c>
      <c r="C24" s="18">
        <f t="shared" si="1"/>
        <v>46357</v>
      </c>
      <c r="D24" s="18">
        <f t="shared" si="2"/>
        <v>45989</v>
      </c>
      <c r="E24" s="4" t="str">
        <f t="shared" si="0"/>
        <v>2026-12</v>
      </c>
      <c r="F24" s="2">
        <f ca="1">SUMIF($V$58:$W$99,E24,$W$58:$W$99)+SUMIF($AL$58:$AM$99,E24,$AM$58:$AM$99)</f>
        <v>0</v>
      </c>
      <c r="G24" s="2">
        <f ca="1">SUMIF($V$58:$X$99,E24,$X$58:$X$99)+SUMIF($AL$58:$AN$99,E24,$AN$58:$AN$99)</f>
        <v>0</v>
      </c>
      <c r="H24" s="2">
        <f ca="1">SUMIF($V$58:$Y$99,E24,$Y$58:$Y$99)+SUMIF($AL$58:$AO$99,E24,$AO$58:$AO$99)</f>
        <v>0</v>
      </c>
      <c r="I24" s="17">
        <f t="shared" si="3"/>
        <v>0</v>
      </c>
      <c r="J24" s="135"/>
      <c r="K24" s="135"/>
      <c r="L24" s="132">
        <v>4</v>
      </c>
      <c r="M24" s="141">
        <f>S22+1</f>
        <v>45978</v>
      </c>
      <c r="N24" s="141">
        <f>M24+1</f>
        <v>45979</v>
      </c>
      <c r="O24" s="141">
        <f t="shared" ref="O24:Q24" si="28">N24+1</f>
        <v>45980</v>
      </c>
      <c r="P24" s="141">
        <f t="shared" si="28"/>
        <v>45981</v>
      </c>
      <c r="Q24" s="141">
        <f t="shared" si="28"/>
        <v>45982</v>
      </c>
      <c r="R24" s="142">
        <f>Q24+1</f>
        <v>45983</v>
      </c>
      <c r="S24" s="143">
        <f>R24+1</f>
        <v>45984</v>
      </c>
      <c r="T24" s="135">
        <f t="shared" ref="T24" si="29">COUNTIF(M25:S25,"★")</f>
        <v>0</v>
      </c>
      <c r="U24" s="135"/>
      <c r="V24" s="135" t="str">
        <f>TEXT(M24,"YYYY-MM")</f>
        <v>2025-11</v>
      </c>
      <c r="W24" s="140" cm="1">
        <f t="array" ref="W24">SUMPRODUCT((M24:S24&gt;=$N$8)*(M24:S24 &lt;= $N$9)*(TEXT(M24:S24,"yyyy-mm")=V24)*(M25:S25 = "●"))</f>
        <v>0</v>
      </c>
      <c r="X24" s="140" cm="1">
        <f t="array" ref="X24">SUMPRODUCT((R24:S24&gt;=$N$8)*(R24:S24 &lt;= $N$9)*(TEXT(R24:S24,"yyyy-mm")=V24)*(R25:S25 = "▲"))</f>
        <v>0</v>
      </c>
      <c r="Y24" s="140" cm="1">
        <f t="array" ref="Y24">SUMPRODUCT((M24:S24&gt;=$N$8)*(M24:S24 &lt;= $N$9)*(TEXT(M24:S24,"yyyy-mm")=V24)*(M25:S25 = "★"))</f>
        <v>0</v>
      </c>
      <c r="Z24" s="135"/>
      <c r="AA24" s="135"/>
      <c r="AB24" s="132">
        <v>20</v>
      </c>
      <c r="AC24" s="141">
        <f>AI22+1</f>
        <v>46090</v>
      </c>
      <c r="AD24" s="141">
        <f t="shared" ref="AD24:AI24" si="30">AC24+1</f>
        <v>46091</v>
      </c>
      <c r="AE24" s="141">
        <f t="shared" si="30"/>
        <v>46092</v>
      </c>
      <c r="AF24" s="141">
        <f t="shared" si="30"/>
        <v>46093</v>
      </c>
      <c r="AG24" s="141">
        <f t="shared" si="30"/>
        <v>46094</v>
      </c>
      <c r="AH24" s="142">
        <f t="shared" si="30"/>
        <v>46095</v>
      </c>
      <c r="AI24" s="143">
        <f t="shared" si="30"/>
        <v>46096</v>
      </c>
      <c r="AJ24" s="68">
        <f t="shared" ref="AJ24" si="31">COUNTIF(AC25:AI25,"★")</f>
        <v>0</v>
      </c>
      <c r="AK24" s="68"/>
      <c r="AL24" s="68" t="str">
        <f>TEXT(AC24,"YYYY-MM")</f>
        <v>2026-03</v>
      </c>
      <c r="AM24" s="69" cm="1">
        <f t="array" ref="AM24">SUMPRODUCT((AC24:AI24&gt;=$N$8)*(AC24:AI24 &lt;= $N$9)*(TEXT(AC24:AI24,"yyyy-mm")=AL24)*(AC25:AI25 = "●"))</f>
        <v>0</v>
      </c>
      <c r="AN24" s="69" cm="1">
        <f t="array" ref="AN24">SUMPRODUCT((AH24:AI24&gt;=$N$8)*(AH24:AI24 &lt;= $N$9)*(TEXT(AH24:AI24,"yyyy-mm")=AL24)*(AH25:AI25 = "▲"))</f>
        <v>0</v>
      </c>
      <c r="AO24" s="69" cm="1">
        <f t="array" ref="AO24">SUMPRODUCT((AC24:AI24&gt;=$N$8)*(AC24:AI24 &lt;= $N$9)*(TEXT(AC24:AI24,"yyyy-mm")=AL24)*(AC25:AI25 = "★"))</f>
        <v>0</v>
      </c>
      <c r="AP24" s="68"/>
      <c r="AQ24" s="19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3"/>
    </row>
    <row r="25" spans="1:55" s="8" customFormat="1" ht="19.5" customHeight="1" thickBot="1" x14ac:dyDescent="0.5">
      <c r="A25" s="4">
        <v>2</v>
      </c>
      <c r="B25" s="4">
        <v>15</v>
      </c>
      <c r="C25" s="18">
        <f t="shared" si="1"/>
        <v>46388</v>
      </c>
      <c r="D25" s="18">
        <f t="shared" si="2"/>
        <v>45989</v>
      </c>
      <c r="E25" s="4" t="str">
        <f t="shared" si="0"/>
        <v>2027-01</v>
      </c>
      <c r="F25" s="2">
        <f ca="1">SUMIF($AL$58:$AM$99,E25,$AM$58:$AM$99)</f>
        <v>0</v>
      </c>
      <c r="G25" s="2">
        <f ca="1">SUMIF($AL$58:$AN$99,E25,$AN$58:$AN$99)</f>
        <v>0</v>
      </c>
      <c r="H25" s="2">
        <f ca="1">SUMIF($AL$58:$AO$99,E25,$AO$58:$AO$99)</f>
        <v>0</v>
      </c>
      <c r="I25" s="17">
        <f t="shared" si="3"/>
        <v>0</v>
      </c>
      <c r="J25" s="135"/>
      <c r="K25" s="135" t="str">
        <f t="shared" ref="K25" si="32">IF(U25&gt;=0.285,"OK","NG")</f>
        <v>NG</v>
      </c>
      <c r="L25" s="136"/>
      <c r="M25" s="144"/>
      <c r="N25" s="144"/>
      <c r="O25" s="144"/>
      <c r="P25" s="144"/>
      <c r="Q25" s="144"/>
      <c r="R25" s="145"/>
      <c r="S25" s="146"/>
      <c r="T25" s="135">
        <f t="shared" ref="T25" si="33">COUNTIF(M25:S25,"●")</f>
        <v>0</v>
      </c>
      <c r="U25" s="147">
        <f t="shared" ref="U25" si="34">IF(COUNTA(M25:S25)=0,-1,IF(OR(COUNTIF(M25:S25,"▲")&gt;6,AND(M24&lt;$N$9,$N$9&lt;S24)),0.285,IF(T24+T25=0,0,T25/(T25+T24))))</f>
        <v>-1</v>
      </c>
      <c r="V25" s="135" t="str">
        <f>TEXT(S24,"YYYY-MM")</f>
        <v>2025-11</v>
      </c>
      <c r="W25" s="140" cm="1">
        <f t="array" ref="W25">IF(V25=V24,0,SUMPRODUCT((M24:S24&gt;=$N$8)*(M24:S24 &lt;= $N$9)*(TEXT(M24:S24,"yyyy-mm")=V25)*(M25:S25 = "●")))</f>
        <v>0</v>
      </c>
      <c r="X25" s="140" cm="1">
        <f t="array" ref="X25">IF(V25=V24,0,SUMPRODUCT((M24:S24&gt;=$N$8)*(M24:S24 &lt;= $N$9)*(TEXT(M24:S24,"yyyy-mm")=V25)*(M25:S25 = "▲")))</f>
        <v>0</v>
      </c>
      <c r="Y25" s="140" cm="1">
        <f t="array" ref="Y25">IF(V25=V24,0,SUMPRODUCT((M24:S24&gt;=$N$8)*(M24:S24 &lt;= $N$9)*(TEXT(M24:S24,"yyyy-mm")=V25)*(M25:S25 = "★")))</f>
        <v>0</v>
      </c>
      <c r="Z25" s="135"/>
      <c r="AA25" s="135" t="str">
        <f t="shared" ref="AA25" si="35">IF(AK25&gt;=0.285,"OK","NG")</f>
        <v>NG</v>
      </c>
      <c r="AB25" s="136"/>
      <c r="AC25" s="144"/>
      <c r="AD25" s="144"/>
      <c r="AE25" s="144"/>
      <c r="AF25" s="144"/>
      <c r="AG25" s="144"/>
      <c r="AH25" s="145"/>
      <c r="AI25" s="146"/>
      <c r="AJ25" s="68">
        <f t="shared" ref="AJ25" si="36">COUNTIF(AC25:AI25,"●")</f>
        <v>0</v>
      </c>
      <c r="AK25" s="70">
        <f t="shared" ref="AK25" si="37">IF(COUNTA(AC25:AI25)=0,-1,IF(OR(COUNTIF(AC25:AI25,"▲")&gt;6,AND(AC24&lt;$N$9,$N$9&lt;AI24)),0.285,IF(AJ24+AJ25=0,0,AJ25/(AJ25+AJ24))))</f>
        <v>-1</v>
      </c>
      <c r="AL25" s="68" t="str">
        <f>TEXT(AI24,"YYYY-MM")</f>
        <v>2026-03</v>
      </c>
      <c r="AM25" s="69" cm="1">
        <f t="array" ref="AM25">IF(AL25=AL24,0,SUMPRODUCT((AC24:AI24&gt;=$N$8)*(AC24:AI24 &lt;= $N$9)*(TEXT(AC24:AI24,"yyyy-mm")=AL25)*(AC25:AI25 = "●")))</f>
        <v>0</v>
      </c>
      <c r="AN25" s="69" cm="1">
        <f t="array" ref="AN25">IF(AL25=AL24,0,SUMPRODUCT((AC24:AI24&gt;=$N$8)*(AC24:AI24 &lt;= $N$9)*(TEXT(AC24:AI24,"yyyy-mm")=AL25)*(AC25:AI25 = "▲")))</f>
        <v>0</v>
      </c>
      <c r="AO25" s="69" cm="1">
        <f t="array" ref="AO25">IF(AL25=AL24,0,SUMPRODUCT((AC24:AI24&gt;=$N$8)*(AC24:AI24 &lt;= $N$9)*(TEXT(AC24:AI24,"yyyy-mm")=AL25)*(AC25:AI25 = "★")))</f>
        <v>0</v>
      </c>
      <c r="AP25" s="68"/>
      <c r="AQ25" s="19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3"/>
    </row>
    <row r="26" spans="1:55" s="8" customFormat="1" ht="19.5" customHeight="1" x14ac:dyDescent="0.45">
      <c r="A26" s="4">
        <v>3</v>
      </c>
      <c r="B26" s="4">
        <v>16</v>
      </c>
      <c r="C26" s="18">
        <f t="shared" si="1"/>
        <v>46419</v>
      </c>
      <c r="D26" s="18">
        <f t="shared" si="2"/>
        <v>45989</v>
      </c>
      <c r="E26" s="4" t="str">
        <f t="shared" si="0"/>
        <v>2027-02</v>
      </c>
      <c r="F26" s="2">
        <f ca="1">SUMIF($AL$58:$AM$99,E26,$AM$58:$AM$99)</f>
        <v>0</v>
      </c>
      <c r="G26" s="2">
        <f ca="1">SUMIF($AL$58:$AN$99,E26,$AN$58:$AN$99)</f>
        <v>0</v>
      </c>
      <c r="H26" s="2">
        <f ca="1">SUMIF($AL$58:$AO$99,E26,$AO$58:$AO$99)</f>
        <v>0</v>
      </c>
      <c r="I26" s="17">
        <f t="shared" si="3"/>
        <v>0</v>
      </c>
      <c r="J26" s="135"/>
      <c r="K26" s="135"/>
      <c r="L26" s="132">
        <v>5</v>
      </c>
      <c r="M26" s="141">
        <f>S24+1</f>
        <v>45985</v>
      </c>
      <c r="N26" s="141">
        <f>M26+1</f>
        <v>45986</v>
      </c>
      <c r="O26" s="141">
        <f t="shared" ref="O26:Q26" si="38">N26+1</f>
        <v>45987</v>
      </c>
      <c r="P26" s="141">
        <f t="shared" si="38"/>
        <v>45988</v>
      </c>
      <c r="Q26" s="141">
        <f t="shared" si="38"/>
        <v>45989</v>
      </c>
      <c r="R26" s="142">
        <f>Q26+1</f>
        <v>45990</v>
      </c>
      <c r="S26" s="143">
        <f>R26+1</f>
        <v>45991</v>
      </c>
      <c r="T26" s="135">
        <f t="shared" ref="T26" si="39">COUNTIF(M27:S27,"★")</f>
        <v>0</v>
      </c>
      <c r="U26" s="135"/>
      <c r="V26" s="135" t="str">
        <f>TEXT(M26,"YYYY-MM")</f>
        <v>2025-11</v>
      </c>
      <c r="W26" s="140" cm="1">
        <f t="array" ref="W26">SUMPRODUCT((M26:S26&gt;=$N$8)*(M26:S26 &lt;= $N$9)*(TEXT(M26:S26,"yyyy-mm")=V26)*(M27:S27 = "●"))</f>
        <v>0</v>
      </c>
      <c r="X26" s="140" cm="1">
        <f t="array" ref="X26">SUMPRODUCT((R26:S26&gt;=$N$8)*(R26:S26 &lt;= $N$9)*(TEXT(R26:S26,"yyyy-mm")=V26)*(R27:S27 = "▲"))</f>
        <v>0</v>
      </c>
      <c r="Y26" s="140" cm="1">
        <f t="array" ref="Y26">SUMPRODUCT((M26:S26&gt;=$N$8)*(M26:S26 &lt;= $N$9)*(TEXT(M26:S26,"yyyy-mm")=V26)*(M27:S27 = "★"))</f>
        <v>0</v>
      </c>
      <c r="Z26" s="135"/>
      <c r="AA26" s="135"/>
      <c r="AB26" s="132">
        <v>21</v>
      </c>
      <c r="AC26" s="141">
        <f>AI24+1</f>
        <v>46097</v>
      </c>
      <c r="AD26" s="141">
        <f t="shared" ref="AD26:AI26" si="40">AC26+1</f>
        <v>46098</v>
      </c>
      <c r="AE26" s="141">
        <f t="shared" si="40"/>
        <v>46099</v>
      </c>
      <c r="AF26" s="141">
        <f t="shared" si="40"/>
        <v>46100</v>
      </c>
      <c r="AG26" s="141">
        <f t="shared" si="40"/>
        <v>46101</v>
      </c>
      <c r="AH26" s="142">
        <f t="shared" si="40"/>
        <v>46102</v>
      </c>
      <c r="AI26" s="143">
        <f t="shared" si="40"/>
        <v>46103</v>
      </c>
      <c r="AJ26" s="68">
        <f t="shared" ref="AJ26" si="41">COUNTIF(AC27:AI27,"★")</f>
        <v>0</v>
      </c>
      <c r="AK26" s="68"/>
      <c r="AL26" s="68" t="str">
        <f>TEXT(AC26,"YYYY-MM")</f>
        <v>2026-03</v>
      </c>
      <c r="AM26" s="69" cm="1">
        <f t="array" ref="AM26">SUMPRODUCT((AC26:AI26&gt;=$N$8)*(AC26:AI26 &lt;= $N$9)*(TEXT(AC26:AI26,"yyyy-mm")=AL26)*(AC27:AI27 = "●"))</f>
        <v>0</v>
      </c>
      <c r="AN26" s="69" cm="1">
        <f t="array" ref="AN26">SUMPRODUCT((AH26:AI26&gt;=$N$8)*(AH26:AI26 &lt;= $N$9)*(TEXT(AH26:AI26,"yyyy-mm")=AL26)*(AH27:AI27 = "▲"))</f>
        <v>0</v>
      </c>
      <c r="AO26" s="69" cm="1">
        <f t="array" ref="AO26">SUMPRODUCT((AC26:AI26&gt;=$N$8)*(AC26:AI26 &lt;= $N$9)*(TEXT(AC26:AI26,"yyyy-mm")=AL26)*(AC27:AI27 = "★"))</f>
        <v>0</v>
      </c>
      <c r="AP26" s="68"/>
      <c r="AQ26" s="19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3"/>
    </row>
    <row r="27" spans="1:55" s="8" customFormat="1" ht="19.5" customHeight="1" thickBot="1" x14ac:dyDescent="0.5">
      <c r="A27" s="4">
        <v>4</v>
      </c>
      <c r="B27" s="4">
        <v>17</v>
      </c>
      <c r="C27" s="18">
        <f t="shared" si="1"/>
        <v>46447</v>
      </c>
      <c r="D27" s="18">
        <f t="shared" si="2"/>
        <v>45989</v>
      </c>
      <c r="E27" s="4" t="str">
        <f t="shared" si="0"/>
        <v>2027-03</v>
      </c>
      <c r="F27" s="2">
        <f ca="1">SUMIF($V$109:$W$150,E27,$W$109:$W$150)+SUMIF($AL$58:$AM$99,E27,$AM$58:$AM$99)</f>
        <v>0</v>
      </c>
      <c r="G27" s="2">
        <f ca="1">SUMIF($V$109:$X$150,E27,$X$109:$X$150)+SUMIF($AL$58:$AN$99,E27,$AN$58:$AN$99)</f>
        <v>0</v>
      </c>
      <c r="H27" s="2">
        <f ca="1">SUMIF($V$109:$Y$150,E27,$Y$109:$Y$150)+SUMIF($AL$58:$AO$99,E27,$AO$58:$AO$99)</f>
        <v>0</v>
      </c>
      <c r="I27" s="17">
        <f t="shared" si="3"/>
        <v>0</v>
      </c>
      <c r="J27" s="135"/>
      <c r="K27" s="135" t="str">
        <f t="shared" ref="K27" si="42">IF(U27&gt;=0.285,"OK","NG")</f>
        <v>NG</v>
      </c>
      <c r="L27" s="136"/>
      <c r="M27" s="144"/>
      <c r="N27" s="144"/>
      <c r="O27" s="144"/>
      <c r="P27" s="144"/>
      <c r="Q27" s="144"/>
      <c r="R27" s="145"/>
      <c r="S27" s="146"/>
      <c r="T27" s="135">
        <f t="shared" ref="T27" si="43">COUNTIF(M27:S27,"●")</f>
        <v>0</v>
      </c>
      <c r="U27" s="147">
        <f t="shared" ref="U27" si="44">IF(COUNTA(M27:S27)=0,-1,IF(OR(COUNTIF(M27:S27,"▲")&gt;6,AND(M26&lt;$N$9,$N$9&lt;S26)),0.285,IF(T26+T27=0,0,T27/(T27+T26))))</f>
        <v>-1</v>
      </c>
      <c r="V27" s="135" t="str">
        <f>TEXT(S26,"YYYY-MM")</f>
        <v>2025-11</v>
      </c>
      <c r="W27" s="140" cm="1">
        <f t="array" ref="W27">IF(V27=V26,0,SUMPRODUCT((M26:S26&gt;=$N$8)*(M26:S26 &lt;= $N$9)*(TEXT(M26:S26,"yyyy-mm")=V27)*(M27:S27 = "●")))</f>
        <v>0</v>
      </c>
      <c r="X27" s="140" cm="1">
        <f t="array" ref="X27">IF(V27=V26,0,SUMPRODUCT((M26:S26&gt;=$N$8)*(M26:S26 &lt;= $N$9)*(TEXT(M26:S26,"yyyy-mm")=V27)*(M27:S27 = "▲")))</f>
        <v>0</v>
      </c>
      <c r="Y27" s="140" cm="1">
        <f t="array" ref="Y27">IF(V27=V26,0,SUMPRODUCT((M26:S26&gt;=$N$8)*(M26:S26 &lt;= $N$9)*(TEXT(M26:S26,"yyyy-mm")=V27)*(M27:S27 = "★")))</f>
        <v>0</v>
      </c>
      <c r="Z27" s="135"/>
      <c r="AA27" s="135" t="str">
        <f t="shared" ref="AA27" si="45">IF(AK27&gt;=0.285,"OK","NG")</f>
        <v>NG</v>
      </c>
      <c r="AB27" s="136"/>
      <c r="AC27" s="144"/>
      <c r="AD27" s="144"/>
      <c r="AE27" s="144"/>
      <c r="AF27" s="144"/>
      <c r="AG27" s="144"/>
      <c r="AH27" s="145"/>
      <c r="AI27" s="146"/>
      <c r="AJ27" s="68">
        <f t="shared" ref="AJ27" si="46">COUNTIF(AC27:AI27,"●")</f>
        <v>0</v>
      </c>
      <c r="AK27" s="70">
        <f t="shared" ref="AK27" si="47">IF(COUNTA(AC27:AI27)=0,-1,IF(OR(COUNTIF(AC27:AI27,"▲")&gt;6,AND(AC26&lt;$N$9,$N$9&lt;AI26)),0.285,IF(AJ26+AJ27=0,0,AJ27/(AJ27+AJ26))))</f>
        <v>-1</v>
      </c>
      <c r="AL27" s="68" t="str">
        <f>TEXT(AI26,"YYYY-MM")</f>
        <v>2026-03</v>
      </c>
      <c r="AM27" s="69" cm="1">
        <f t="array" ref="AM27">IF(AL27=AL26,0,SUMPRODUCT((AC26:AI26&gt;=$N$8)*(AC26:AI26 &lt;= $N$9)*(TEXT(AC26:AI26,"yyyy-mm")=AL27)*(AC27:AI27 = "●")))</f>
        <v>0</v>
      </c>
      <c r="AN27" s="69" cm="1">
        <f t="array" ref="AN27">IF(AL27=AL26,0,SUMPRODUCT((AC26:AI26&gt;=$N$8)*(AC26:AI26 &lt;= $N$9)*(TEXT(AC26:AI26,"yyyy-mm")=AL27)*(AC27:AI27 = "▲")))</f>
        <v>0</v>
      </c>
      <c r="AO27" s="69" cm="1">
        <f t="array" ref="AO27">IF(AL27=AL26,0,SUMPRODUCT((AC26:AI26&gt;=$N$8)*(AC26:AI26 &lt;= $N$9)*(TEXT(AC26:AI26,"yyyy-mm")=AL27)*(AC27:AI27 = "★")))</f>
        <v>0</v>
      </c>
      <c r="AP27" s="68"/>
      <c r="AQ27" s="19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3"/>
    </row>
    <row r="28" spans="1:55" s="8" customFormat="1" ht="19.5" customHeight="1" x14ac:dyDescent="0.45">
      <c r="A28" s="4">
        <v>5</v>
      </c>
      <c r="B28" s="4">
        <v>18</v>
      </c>
      <c r="C28" s="18">
        <f t="shared" si="1"/>
        <v>46478</v>
      </c>
      <c r="D28" s="18">
        <f t="shared" si="2"/>
        <v>45989</v>
      </c>
      <c r="E28" s="4" t="str">
        <f t="shared" si="0"/>
        <v>2027-04</v>
      </c>
      <c r="F28" s="2">
        <f ca="1">SUMIF($V$109:$W$150,E28,$W$109:$W$150)+SUMIF($AL$58:$AM$99,E28,$AM$58:$AM$99)</f>
        <v>0</v>
      </c>
      <c r="G28" s="2">
        <f ca="1">SUMIF($V$109:$X$150,E28,$X$109:$X$150)+SUMIF($AL$58:$AN$99,E28,$AN$58:$AN$99)</f>
        <v>0</v>
      </c>
      <c r="H28" s="2">
        <f ca="1">SUMIF($V$109:$Y$150,E28,$Y$109:$Y$150)+SUMIF($AL$58:$AO$99,E28,$AO$58:$AO$99)</f>
        <v>0</v>
      </c>
      <c r="I28" s="17">
        <f t="shared" si="3"/>
        <v>0</v>
      </c>
      <c r="J28" s="135"/>
      <c r="K28" s="135"/>
      <c r="L28" s="132">
        <v>6</v>
      </c>
      <c r="M28" s="141">
        <f>S26+1</f>
        <v>45992</v>
      </c>
      <c r="N28" s="141">
        <f>M28+1</f>
        <v>45993</v>
      </c>
      <c r="O28" s="141">
        <f t="shared" ref="O28:Q28" si="48">N28+1</f>
        <v>45994</v>
      </c>
      <c r="P28" s="141">
        <f t="shared" si="48"/>
        <v>45995</v>
      </c>
      <c r="Q28" s="141">
        <f t="shared" si="48"/>
        <v>45996</v>
      </c>
      <c r="R28" s="142">
        <f>Q28+1</f>
        <v>45997</v>
      </c>
      <c r="S28" s="143">
        <f>R28+1</f>
        <v>45998</v>
      </c>
      <c r="T28" s="135">
        <f t="shared" ref="T28" si="49">COUNTIF(M29:S29,"★")</f>
        <v>0</v>
      </c>
      <c r="U28" s="135"/>
      <c r="V28" s="135" t="str">
        <f>TEXT(M28,"YYYY-MM")</f>
        <v>2025-12</v>
      </c>
      <c r="W28" s="140" cm="1">
        <f t="array" ref="W28">SUMPRODUCT((M28:S28&gt;=$N$8)*(M28:S28 &lt;= $N$9)*(TEXT(M28:S28,"yyyy-mm")=V28)*(M29:S29 = "●"))</f>
        <v>0</v>
      </c>
      <c r="X28" s="140" cm="1">
        <f t="array" ref="X28">SUMPRODUCT((R28:S28&gt;=$N$8)*(R28:S28 &lt;= $N$9)*(TEXT(R28:S28,"yyyy-mm")=V28)*(R29:S29 = "▲"))</f>
        <v>0</v>
      </c>
      <c r="Y28" s="140" cm="1">
        <f t="array" ref="Y28">SUMPRODUCT((M28:S28&gt;=$N$8)*(M28:S28 &lt;= $N$9)*(TEXT(M28:S28,"yyyy-mm")=V28)*(M29:S29 = "★"))</f>
        <v>0</v>
      </c>
      <c r="Z28" s="135"/>
      <c r="AA28" s="135"/>
      <c r="AB28" s="132">
        <v>22</v>
      </c>
      <c r="AC28" s="141">
        <f>AI26+1</f>
        <v>46104</v>
      </c>
      <c r="AD28" s="141">
        <f t="shared" ref="AD28:AI28" si="50">AC28+1</f>
        <v>46105</v>
      </c>
      <c r="AE28" s="141">
        <f t="shared" si="50"/>
        <v>46106</v>
      </c>
      <c r="AF28" s="141">
        <f t="shared" si="50"/>
        <v>46107</v>
      </c>
      <c r="AG28" s="141">
        <f t="shared" si="50"/>
        <v>46108</v>
      </c>
      <c r="AH28" s="142">
        <f t="shared" si="50"/>
        <v>46109</v>
      </c>
      <c r="AI28" s="143">
        <f t="shared" si="50"/>
        <v>46110</v>
      </c>
      <c r="AJ28" s="68">
        <f t="shared" ref="AJ28" si="51">COUNTIF(AC29:AI29,"★")</f>
        <v>0</v>
      </c>
      <c r="AK28" s="68"/>
      <c r="AL28" s="68" t="str">
        <f>TEXT(AC28,"YYYY-MM")</f>
        <v>2026-03</v>
      </c>
      <c r="AM28" s="69" cm="1">
        <f t="array" ref="AM28">SUMPRODUCT((AC28:AI28&gt;=$N$8)*(AC28:AI28 &lt;= $N$9)*(TEXT(AC28:AI28,"yyyy-mm")=AL28)*(AC29:AI29 = "●"))</f>
        <v>0</v>
      </c>
      <c r="AN28" s="69" cm="1">
        <f t="array" ref="AN28">SUMPRODUCT((AH28:AI28&gt;=$N$8)*(AH28:AI28 &lt;= $N$9)*(TEXT(AH28:AI28,"yyyy-mm")=AL28)*(AH29:AI29 = "▲"))</f>
        <v>0</v>
      </c>
      <c r="AO28" s="69" cm="1">
        <f t="array" ref="AO28">SUMPRODUCT((AC28:AI28&gt;=$N$8)*(AC28:AI28 &lt;= $N$9)*(TEXT(AC28:AI28,"yyyy-mm")=AL28)*(AC29:AI29 = "★"))</f>
        <v>0</v>
      </c>
      <c r="AP28" s="68"/>
      <c r="AQ28" s="19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3"/>
    </row>
    <row r="29" spans="1:55" s="8" customFormat="1" ht="19.5" customHeight="1" thickBot="1" x14ac:dyDescent="0.5">
      <c r="A29" s="4">
        <v>1</v>
      </c>
      <c r="B29" s="4">
        <v>19</v>
      </c>
      <c r="C29" s="18">
        <f t="shared" si="1"/>
        <v>46508</v>
      </c>
      <c r="D29" s="18">
        <f t="shared" si="2"/>
        <v>45989</v>
      </c>
      <c r="E29" s="4" t="str">
        <f t="shared" si="0"/>
        <v>2027-05</v>
      </c>
      <c r="F29" s="2">
        <f ca="1">SUMIF($AL$58:$AM$99,E29,$AM$58:$AM$99)+SUMIF($V$109:$W$150,E29,$W$109:$W$150)</f>
        <v>0</v>
      </c>
      <c r="G29" s="2">
        <f ca="1">SUMIF($AL$58:$AN$99,E29,$AN$58:$AN$99)+SUMIF($V$109:$X$150,E29,$X$109:$X$150)</f>
        <v>0</v>
      </c>
      <c r="H29" s="2">
        <f ca="1">SUMIF($AL$58:$AO$99,E29,$AO$58:$AO$99)+SUMIF($V$109:$Y$150,E29,$Y$109:$Y$150)</f>
        <v>0</v>
      </c>
      <c r="I29" s="17">
        <f t="shared" si="3"/>
        <v>0</v>
      </c>
      <c r="J29" s="135"/>
      <c r="K29" s="135" t="str">
        <f t="shared" ref="K29" si="52">IF(U29&gt;=0.285,"OK","NG")</f>
        <v>NG</v>
      </c>
      <c r="L29" s="136"/>
      <c r="M29" s="144"/>
      <c r="N29" s="144"/>
      <c r="O29" s="144"/>
      <c r="P29" s="144"/>
      <c r="Q29" s="144"/>
      <c r="R29" s="145"/>
      <c r="S29" s="146"/>
      <c r="T29" s="135">
        <f t="shared" ref="T29" si="53">COUNTIF(M29:S29,"●")</f>
        <v>0</v>
      </c>
      <c r="U29" s="147">
        <f t="shared" ref="U29" si="54">IF(COUNTA(M29:S29)=0,-1,IF(OR(COUNTIF(M29:S29,"▲")&gt;6,AND(M28&lt;$N$9,$N$9&lt;S28)),0.285,IF(T28+T29=0,0,T29/(T29+T28))))</f>
        <v>-1</v>
      </c>
      <c r="V29" s="135" t="str">
        <f>TEXT(S28,"YYYY-MM")</f>
        <v>2025-12</v>
      </c>
      <c r="W29" s="140" cm="1">
        <f t="array" ref="W29">IF(V29=V28,0,SUMPRODUCT((M28:S28&gt;=$N$8)*(M28:S28 &lt;= $N$9)*(TEXT(M28:S28,"yyyy-mm")=V29)*(M29:S29 = "●")))</f>
        <v>0</v>
      </c>
      <c r="X29" s="140" cm="1">
        <f t="array" ref="X29">IF(V29=V28,0,SUMPRODUCT((M28:S28&gt;=$N$8)*(M28:S28 &lt;= $N$9)*(TEXT(M28:S28,"yyyy-mm")=V29)*(M29:S29 = "▲")))</f>
        <v>0</v>
      </c>
      <c r="Y29" s="140" cm="1">
        <f t="array" ref="Y29">IF(V29=V28,0,SUMPRODUCT((M28:S28&gt;=$N$8)*(M28:S28 &lt;= $N$9)*(TEXT(M28:S28,"yyyy-mm")=V29)*(M29:S29 = "★")))</f>
        <v>0</v>
      </c>
      <c r="Z29" s="135"/>
      <c r="AA29" s="135" t="str">
        <f t="shared" ref="AA29" si="55">IF(AK29&gt;=0.285,"OK","NG")</f>
        <v>NG</v>
      </c>
      <c r="AB29" s="136"/>
      <c r="AC29" s="144"/>
      <c r="AD29" s="144"/>
      <c r="AE29" s="144"/>
      <c r="AF29" s="144"/>
      <c r="AG29" s="144"/>
      <c r="AH29" s="145"/>
      <c r="AI29" s="146"/>
      <c r="AJ29" s="68">
        <f t="shared" ref="AJ29" si="56">COUNTIF(AC29:AI29,"●")</f>
        <v>0</v>
      </c>
      <c r="AK29" s="70">
        <f t="shared" ref="AK29" si="57">IF(COUNTA(AC29:AI29)=0,-1,IF(OR(COUNTIF(AC29:AI29,"▲")&gt;6,AND(AC28&lt;$N$9,$N$9&lt;AI28)),0.285,IF(AJ28+AJ29=0,0,AJ29/(AJ29+AJ28))))</f>
        <v>-1</v>
      </c>
      <c r="AL29" s="68" t="str">
        <f>TEXT(AI28,"YYYY-MM")</f>
        <v>2026-03</v>
      </c>
      <c r="AM29" s="69" cm="1">
        <f t="array" ref="AM29">IF(AL29=AL28,0,SUMPRODUCT((AC28:AI28&gt;=$N$8)*(AC28:AI28 &lt;= $N$9)*(TEXT(AC28:AI28,"yyyy-mm")=AL29)*(AC29:AI29 = "●")))</f>
        <v>0</v>
      </c>
      <c r="AN29" s="69" cm="1">
        <f t="array" ref="AN29">IF(AL29=AL28,0,SUMPRODUCT((AC28:AI28&gt;=$N$8)*(AC28:AI28 &lt;= $N$9)*(TEXT(AC28:AI28,"yyyy-mm")=AL29)*(AC29:AI29 = "▲")))</f>
        <v>0</v>
      </c>
      <c r="AO29" s="69" cm="1">
        <f t="array" ref="AO29">IF(AL29=AL28,0,SUMPRODUCT((AC28:AI28&gt;=$N$8)*(AC28:AI28 &lt;= $N$9)*(TEXT(AC28:AI28,"yyyy-mm")=AL29)*(AC29:AI29 = "★")))</f>
        <v>0</v>
      </c>
      <c r="AP29" s="68"/>
      <c r="AQ29" s="19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3"/>
    </row>
    <row r="30" spans="1:55" s="8" customFormat="1" ht="19.5" customHeight="1" x14ac:dyDescent="0.45">
      <c r="A30" s="4">
        <v>2</v>
      </c>
      <c r="B30" s="4">
        <v>20</v>
      </c>
      <c r="C30" s="18">
        <f t="shared" si="1"/>
        <v>46539</v>
      </c>
      <c r="D30" s="18">
        <f t="shared" si="2"/>
        <v>45989</v>
      </c>
      <c r="E30" s="4" t="str">
        <f t="shared" si="0"/>
        <v>2027-06</v>
      </c>
      <c r="F30" s="2">
        <f ca="1">SUMIF($V$109:$W$150,E30,$W$109:$W$150)</f>
        <v>0</v>
      </c>
      <c r="G30" s="2">
        <f ca="1">SUMIF($V$109:$X$150,E30,$X$109:$X$150)</f>
        <v>0</v>
      </c>
      <c r="H30" s="2">
        <f ca="1">SUMIF($V$109:$Y$150,E30,$Y$109:$Y$150)</f>
        <v>0</v>
      </c>
      <c r="I30" s="17">
        <f t="shared" si="3"/>
        <v>0</v>
      </c>
      <c r="J30" s="135"/>
      <c r="K30" s="135"/>
      <c r="L30" s="132">
        <v>7</v>
      </c>
      <c r="M30" s="141">
        <f>S28+1</f>
        <v>45999</v>
      </c>
      <c r="N30" s="141">
        <f>M30+1</f>
        <v>46000</v>
      </c>
      <c r="O30" s="141">
        <f t="shared" ref="O30:Q30" si="58">N30+1</f>
        <v>46001</v>
      </c>
      <c r="P30" s="141">
        <f t="shared" si="58"/>
        <v>46002</v>
      </c>
      <c r="Q30" s="141">
        <f t="shared" si="58"/>
        <v>46003</v>
      </c>
      <c r="R30" s="142">
        <f>Q30+1</f>
        <v>46004</v>
      </c>
      <c r="S30" s="143">
        <f>R30+1</f>
        <v>46005</v>
      </c>
      <c r="T30" s="135">
        <f t="shared" ref="T30" si="59">COUNTIF(M31:S31,"★")</f>
        <v>0</v>
      </c>
      <c r="U30" s="135"/>
      <c r="V30" s="135" t="str">
        <f>TEXT(M30,"YYYY-MM")</f>
        <v>2025-12</v>
      </c>
      <c r="W30" s="140" cm="1">
        <f t="array" ref="W30">SUMPRODUCT((M30:S30&gt;=$N$8)*(M30:S30 &lt;= $N$9)*(TEXT(M30:S30,"yyyy-mm")=V30)*(M31:S31 = "●"))</f>
        <v>0</v>
      </c>
      <c r="X30" s="140" cm="1">
        <f t="array" ref="X30">SUMPRODUCT((R30:S30&gt;=$N$8)*(R30:S30 &lt;= $N$9)*(TEXT(R30:S30,"yyyy-mm")=V30)*(R31:S31 = "▲"))</f>
        <v>0</v>
      </c>
      <c r="Y30" s="140" cm="1">
        <f t="array" ref="Y30">SUMPRODUCT((M30:S30&gt;=$N$8)*(M30:S30 &lt;= $N$9)*(TEXT(M30:S30,"yyyy-mm")=V30)*(M31:S31 = "★"))</f>
        <v>0</v>
      </c>
      <c r="Z30" s="135"/>
      <c r="AA30" s="135"/>
      <c r="AB30" s="132">
        <v>23</v>
      </c>
      <c r="AC30" s="141">
        <f>AI28+1</f>
        <v>46111</v>
      </c>
      <c r="AD30" s="141">
        <f t="shared" ref="AD30:AI30" si="60">AC30+1</f>
        <v>46112</v>
      </c>
      <c r="AE30" s="141">
        <f t="shared" si="60"/>
        <v>46113</v>
      </c>
      <c r="AF30" s="141">
        <f t="shared" si="60"/>
        <v>46114</v>
      </c>
      <c r="AG30" s="141">
        <f t="shared" si="60"/>
        <v>46115</v>
      </c>
      <c r="AH30" s="142">
        <f t="shared" si="60"/>
        <v>46116</v>
      </c>
      <c r="AI30" s="143">
        <f t="shared" si="60"/>
        <v>46117</v>
      </c>
      <c r="AJ30" s="68">
        <f t="shared" ref="AJ30" si="61">COUNTIF(AC31:AI31,"★")</f>
        <v>0</v>
      </c>
      <c r="AK30" s="68"/>
      <c r="AL30" s="68" t="str">
        <f>TEXT(AC30,"YYYY-MM")</f>
        <v>2026-03</v>
      </c>
      <c r="AM30" s="69" cm="1">
        <f t="array" ref="AM30">SUMPRODUCT((AC30:AI30&gt;=$N$8)*(AC30:AI30 &lt;= $N$9)*(TEXT(AC30:AI30,"yyyy-mm")=AL30)*(AC31:AI31 = "●"))</f>
        <v>0</v>
      </c>
      <c r="AN30" s="69" cm="1">
        <f t="array" ref="AN30">SUMPRODUCT((AH30:AI30&gt;=$N$8)*(AH30:AI30 &lt;= $N$9)*(TEXT(AH30:AI30,"yyyy-mm")=AL30)*(AH31:AI31 = "▲"))</f>
        <v>0</v>
      </c>
      <c r="AO30" s="69" cm="1">
        <f t="array" ref="AO30">SUMPRODUCT((AC30:AI30&gt;=$N$8)*(AC30:AI30 &lt;= $N$9)*(TEXT(AC30:AI30,"yyyy-mm")=AL30)*(AC31:AI31 = "★"))</f>
        <v>0</v>
      </c>
      <c r="AP30" s="68"/>
      <c r="AQ30" s="19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3"/>
    </row>
    <row r="31" spans="1:55" s="8" customFormat="1" ht="19.5" customHeight="1" thickBot="1" x14ac:dyDescent="0.5">
      <c r="A31" s="4">
        <v>3</v>
      </c>
      <c r="B31" s="4">
        <v>21</v>
      </c>
      <c r="C31" s="18">
        <f t="shared" si="1"/>
        <v>46569</v>
      </c>
      <c r="D31" s="18">
        <f t="shared" si="2"/>
        <v>45989</v>
      </c>
      <c r="E31" s="4" t="str">
        <f t="shared" si="0"/>
        <v>2027-07</v>
      </c>
      <c r="F31" s="2">
        <f ca="1">SUMIF($V$109:$W$150,E31,$W$109:$W$150)</f>
        <v>0</v>
      </c>
      <c r="G31" s="2">
        <f ca="1">SUMIF($V$109:$X$150,E31,$X$109:$X$150)</f>
        <v>0</v>
      </c>
      <c r="H31" s="2">
        <f ca="1">SUMIF($V$109:$Y$150,E31,$Y$109:$Y$150)</f>
        <v>0</v>
      </c>
      <c r="I31" s="17">
        <f t="shared" si="3"/>
        <v>0</v>
      </c>
      <c r="J31" s="135"/>
      <c r="K31" s="135" t="str">
        <f t="shared" ref="K31" si="62">IF(U31&gt;=0.285,"OK","NG")</f>
        <v>NG</v>
      </c>
      <c r="L31" s="136"/>
      <c r="M31" s="144"/>
      <c r="N31" s="144"/>
      <c r="O31" s="144"/>
      <c r="P31" s="144"/>
      <c r="Q31" s="144"/>
      <c r="R31" s="145"/>
      <c r="S31" s="146"/>
      <c r="T31" s="135">
        <f t="shared" ref="T31" si="63">COUNTIF(M31:S31,"●")</f>
        <v>0</v>
      </c>
      <c r="U31" s="147">
        <f t="shared" ref="U31" si="64">IF(COUNTA(M31:S31)=0,-1,IF(OR(COUNTIF(M31:S31,"▲")&gt;6,AND(M30&lt;$N$9,$N$9&lt;S30)),0.285,IF(T30+T31=0,0,T31/(T31+T30))))</f>
        <v>-1</v>
      </c>
      <c r="V31" s="135" t="str">
        <f>TEXT(S30,"YYYY-MM")</f>
        <v>2025-12</v>
      </c>
      <c r="W31" s="140" cm="1">
        <f t="array" ref="W31">IF(V31=V30,0,SUMPRODUCT((M30:S30&gt;=$N$8)*(M30:S30 &lt;= $N$9)*(TEXT(M30:S30,"yyyy-mm")=V31)*(M31:S31 = "●")))</f>
        <v>0</v>
      </c>
      <c r="X31" s="140" cm="1">
        <f t="array" ref="X31">IF(V31=V30,0,SUMPRODUCT((M30:S30&gt;=$N$8)*(M30:S30 &lt;= $N$9)*(TEXT(M30:S30,"yyyy-mm")=V31)*(M31:S31 = "▲")))</f>
        <v>0</v>
      </c>
      <c r="Y31" s="140" cm="1">
        <f t="array" ref="Y31">IF(V31=V30,0,SUMPRODUCT((M30:S30&gt;=$N$8)*(M30:S30 &lt;= $N$9)*(TEXT(M30:S30,"yyyy-mm")=V31)*(M31:S31 = "★")))</f>
        <v>0</v>
      </c>
      <c r="Z31" s="135"/>
      <c r="AA31" s="135" t="str">
        <f t="shared" ref="AA31" si="65">IF(AK31&gt;=0.285,"OK","NG")</f>
        <v>NG</v>
      </c>
      <c r="AB31" s="136"/>
      <c r="AC31" s="144"/>
      <c r="AD31" s="144"/>
      <c r="AE31" s="144"/>
      <c r="AF31" s="144"/>
      <c r="AG31" s="144"/>
      <c r="AH31" s="145"/>
      <c r="AI31" s="146"/>
      <c r="AJ31" s="68">
        <f t="shared" ref="AJ31" si="66">COUNTIF(AC31:AI31,"●")</f>
        <v>0</v>
      </c>
      <c r="AK31" s="70">
        <f t="shared" ref="AK31" si="67">IF(COUNTA(AC31:AI31)=0,-1,IF(OR(COUNTIF(AC31:AI31,"▲")&gt;6,AND(AC30&lt;$N$9,$N$9&lt;AI30)),0.285,IF(AJ30+AJ31=0,0,AJ31/(AJ31+AJ30))))</f>
        <v>-1</v>
      </c>
      <c r="AL31" s="68" t="str">
        <f>TEXT(AI30,"YYYY-MM")</f>
        <v>2026-04</v>
      </c>
      <c r="AM31" s="69" cm="1">
        <f t="array" ref="AM31">IF(AL31=AL30,0,SUMPRODUCT((AC30:AI30&gt;=$N$8)*(AC30:AI30 &lt;= $N$9)*(TEXT(AC30:AI30,"yyyy-mm")=AL31)*(AC31:AI31 = "●")))</f>
        <v>0</v>
      </c>
      <c r="AN31" s="69" cm="1">
        <f t="array" ref="AN31">IF(AL31=AL30,0,SUMPRODUCT((AC30:AI30&gt;=$N$8)*(AC30:AI30 &lt;= $N$9)*(TEXT(AC30:AI30,"yyyy-mm")=AL31)*(AC31:AI31 = "▲")))</f>
        <v>0</v>
      </c>
      <c r="AO31" s="69" cm="1">
        <f t="array" ref="AO31">IF(AL31=AL30,0,SUMPRODUCT((AC30:AI30&gt;=$N$8)*(AC30:AI30 &lt;= $N$9)*(TEXT(AC30:AI30,"yyyy-mm")=AL31)*(AC31:AI31 = "★")))</f>
        <v>0</v>
      </c>
      <c r="AP31" s="68"/>
      <c r="AQ31" s="19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3"/>
    </row>
    <row r="32" spans="1:55" s="8" customFormat="1" ht="19.5" customHeight="1" x14ac:dyDescent="0.45">
      <c r="A32" s="4">
        <v>4</v>
      </c>
      <c r="B32" s="4">
        <v>22</v>
      </c>
      <c r="C32" s="18">
        <f t="shared" si="1"/>
        <v>46600</v>
      </c>
      <c r="D32" s="18">
        <f t="shared" si="2"/>
        <v>45989</v>
      </c>
      <c r="E32" s="4" t="str">
        <f t="shared" si="0"/>
        <v>2027-08</v>
      </c>
      <c r="F32" s="2">
        <f ca="1">SUMIF($V$109:$W$150,E32,$W$109:$W$150)+SUMIF($AL$109:$AM$150,E32,$AM$109:$AM$150)</f>
        <v>0</v>
      </c>
      <c r="G32" s="2">
        <f ca="1">SUMIF($V$109:$X$150,E32,$X$109:$X$150)+SUMIF($AL$109:$AN$150,E32,$AN$109:$AN$150)</f>
        <v>0</v>
      </c>
      <c r="H32" s="2">
        <f ca="1">SUMIF($V$109:$Y$150,E32,$Y$109:$Y$150)+SUMIF($AL$109:$AO$150,E32,$AO$109:$AO$150)</f>
        <v>0</v>
      </c>
      <c r="I32" s="17">
        <f t="shared" si="3"/>
        <v>0</v>
      </c>
      <c r="J32" s="135"/>
      <c r="K32" s="135"/>
      <c r="L32" s="132">
        <v>8</v>
      </c>
      <c r="M32" s="141">
        <f>S30+1</f>
        <v>46006</v>
      </c>
      <c r="N32" s="141">
        <f>M32+1</f>
        <v>46007</v>
      </c>
      <c r="O32" s="141">
        <f t="shared" ref="O32:Q32" si="68">N32+1</f>
        <v>46008</v>
      </c>
      <c r="P32" s="141">
        <f t="shared" si="68"/>
        <v>46009</v>
      </c>
      <c r="Q32" s="141">
        <f t="shared" si="68"/>
        <v>46010</v>
      </c>
      <c r="R32" s="142">
        <f>Q32+1</f>
        <v>46011</v>
      </c>
      <c r="S32" s="143">
        <f>R32+1</f>
        <v>46012</v>
      </c>
      <c r="T32" s="135">
        <f t="shared" ref="T32" si="69">COUNTIF(M33:S33,"★")</f>
        <v>0</v>
      </c>
      <c r="U32" s="135"/>
      <c r="V32" s="135" t="str">
        <f>TEXT(M32,"YYYY-MM")</f>
        <v>2025-12</v>
      </c>
      <c r="W32" s="140" cm="1">
        <f t="array" ref="W32">SUMPRODUCT((M32:S32&gt;=$N$8)*(M32:S32 &lt;= $N$9)*(TEXT(M32:S32,"yyyy-mm")=V32)*(M33:S33 = "●"))</f>
        <v>0</v>
      </c>
      <c r="X32" s="140" cm="1">
        <f t="array" ref="X32">SUMPRODUCT((R32:S32&gt;=$N$8)*(R32:S32 &lt;= $N$9)*(TEXT(R32:S32,"yyyy-mm")=V32)*(R33:S33 = "▲"))</f>
        <v>0</v>
      </c>
      <c r="Y32" s="140" cm="1">
        <f t="array" ref="Y32">SUMPRODUCT((M32:S32&gt;=$N$8)*(M32:S32 &lt;= $N$9)*(TEXT(M32:S32,"yyyy-mm")=V32)*(M33:S33 = "★"))</f>
        <v>0</v>
      </c>
      <c r="Z32" s="135"/>
      <c r="AA32" s="135"/>
      <c r="AB32" s="132">
        <v>24</v>
      </c>
      <c r="AC32" s="141">
        <f>AI30+1</f>
        <v>46118</v>
      </c>
      <c r="AD32" s="141">
        <f t="shared" ref="AD32:AI32" si="70">AC32+1</f>
        <v>46119</v>
      </c>
      <c r="AE32" s="141">
        <f t="shared" si="70"/>
        <v>46120</v>
      </c>
      <c r="AF32" s="141">
        <f t="shared" si="70"/>
        <v>46121</v>
      </c>
      <c r="AG32" s="141">
        <f t="shared" si="70"/>
        <v>46122</v>
      </c>
      <c r="AH32" s="142">
        <f t="shared" si="70"/>
        <v>46123</v>
      </c>
      <c r="AI32" s="143">
        <f t="shared" si="70"/>
        <v>46124</v>
      </c>
      <c r="AJ32" s="68">
        <f t="shared" ref="AJ32" si="71">COUNTIF(AC33:AI33,"★")</f>
        <v>0</v>
      </c>
      <c r="AK32" s="68"/>
      <c r="AL32" s="68" t="str">
        <f>TEXT(AC32,"YYYY-MM")</f>
        <v>2026-04</v>
      </c>
      <c r="AM32" s="69" cm="1">
        <f t="array" ref="AM32">SUMPRODUCT((AC32:AI32&gt;=$N$8)*(AC32:AI32 &lt;= $N$9)*(TEXT(AC32:AI32,"yyyy-mm")=AL32)*(AC33:AI33 = "●"))</f>
        <v>0</v>
      </c>
      <c r="AN32" s="69" cm="1">
        <f t="array" ref="AN32">SUMPRODUCT((AH32:AI32&gt;=$N$8)*(AH32:AI32 &lt;= $N$9)*(TEXT(AH32:AI32,"yyyy-mm")=AL32)*(AH33:AI33 = "▲"))</f>
        <v>0</v>
      </c>
      <c r="AO32" s="69" cm="1">
        <f t="array" ref="AO32">SUMPRODUCT((AC32:AI32&gt;=$N$8)*(AC32:AI32 &lt;= $N$9)*(TEXT(AC32:AI32,"yyyy-mm")=AL32)*(AC33:AI33 = "★"))</f>
        <v>0</v>
      </c>
      <c r="AP32" s="68"/>
      <c r="AQ32" s="19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3"/>
    </row>
    <row r="33" spans="1:55" s="8" customFormat="1" ht="19.5" customHeight="1" thickBot="1" x14ac:dyDescent="0.5">
      <c r="A33" s="4">
        <v>5</v>
      </c>
      <c r="B33" s="4">
        <v>23</v>
      </c>
      <c r="C33" s="18">
        <f t="shared" si="1"/>
        <v>46631</v>
      </c>
      <c r="D33" s="18">
        <f t="shared" si="2"/>
        <v>45989</v>
      </c>
      <c r="E33" s="4" t="str">
        <f t="shared" si="0"/>
        <v>2027-09</v>
      </c>
      <c r="F33" s="2">
        <f ca="1">SUMIF($V$109:$W$150,E33,$W$109:$W$150)+SUMIF($AL$109:$AM$150,E33,$AM$109:$AM$150)</f>
        <v>0</v>
      </c>
      <c r="G33" s="2">
        <f ca="1">SUMIF($V$109:$X$150,E33,$X$109:$X$150)+SUMIF($AL$109:$AN$150,E33,$AN$109:$AN$150)</f>
        <v>0</v>
      </c>
      <c r="H33" s="2">
        <f ca="1">SUMIF($V$109:$Y$150,E33,$Y$109:$Y$150)+SUMIF($AL$109:$AO$150,E33,$AO$109:$AO$150)</f>
        <v>0</v>
      </c>
      <c r="I33" s="17">
        <f t="shared" si="3"/>
        <v>0</v>
      </c>
      <c r="J33" s="135"/>
      <c r="K33" s="135" t="str">
        <f t="shared" ref="K33" si="72">IF(U33&gt;=0.285,"OK","NG")</f>
        <v>NG</v>
      </c>
      <c r="L33" s="136"/>
      <c r="M33" s="144"/>
      <c r="N33" s="144"/>
      <c r="O33" s="144"/>
      <c r="P33" s="144"/>
      <c r="Q33" s="144"/>
      <c r="R33" s="145"/>
      <c r="S33" s="146"/>
      <c r="T33" s="135">
        <f t="shared" ref="T33" si="73">COUNTIF(M33:S33,"●")</f>
        <v>0</v>
      </c>
      <c r="U33" s="147">
        <f t="shared" ref="U33" si="74">IF(COUNTA(M33:S33)=0,-1,IF(OR(COUNTIF(M33:S33,"▲")&gt;6,AND(M32&lt;$N$9,$N$9&lt;S32)),0.285,IF(T32+T33=0,0,T33/(T33+T32))))</f>
        <v>-1</v>
      </c>
      <c r="V33" s="135" t="str">
        <f>TEXT(S32,"YYYY-MM")</f>
        <v>2025-12</v>
      </c>
      <c r="W33" s="140" cm="1">
        <f t="array" ref="W33">IF(V33=V32,0,SUMPRODUCT((M32:S32&gt;=$N$8)*(M32:S32 &lt;= $N$9)*(TEXT(M32:S32,"yyyy-mm")=V33)*(M33:S33 = "●")))</f>
        <v>0</v>
      </c>
      <c r="X33" s="140" cm="1">
        <f t="array" ref="X33">IF(V33=V32,0,SUMPRODUCT((M32:S32&gt;=$N$8)*(M32:S32 &lt;= $N$9)*(TEXT(M32:S32,"yyyy-mm")=V33)*(M33:S33 = "▲")))</f>
        <v>0</v>
      </c>
      <c r="Y33" s="140" cm="1">
        <f t="array" ref="Y33">IF(V33=V32,0,SUMPRODUCT((M32:S32&gt;=$N$8)*(M32:S32 &lt;= $N$9)*(TEXT(M32:S32,"yyyy-mm")=V33)*(M33:S33 = "★")))</f>
        <v>0</v>
      </c>
      <c r="Z33" s="135"/>
      <c r="AA33" s="135" t="str">
        <f t="shared" ref="AA33" si="75">IF(AK33&gt;=0.285,"OK","NG")</f>
        <v>NG</v>
      </c>
      <c r="AB33" s="136"/>
      <c r="AC33" s="144"/>
      <c r="AD33" s="144"/>
      <c r="AE33" s="144"/>
      <c r="AF33" s="144"/>
      <c r="AG33" s="144"/>
      <c r="AH33" s="145"/>
      <c r="AI33" s="146"/>
      <c r="AJ33" s="68">
        <f t="shared" ref="AJ33" si="76">COUNTIF(AC33:AI33,"●")</f>
        <v>0</v>
      </c>
      <c r="AK33" s="70">
        <f t="shared" ref="AK33" si="77">IF(COUNTA(AC33:AI33)=0,-1,IF(OR(COUNTIF(AC33:AI33,"▲")&gt;6,AND(AC32&lt;$N$9,$N$9&lt;AI32)),0.285,IF(AJ32+AJ33=0,0,AJ33/(AJ33+AJ32))))</f>
        <v>-1</v>
      </c>
      <c r="AL33" s="68" t="str">
        <f>TEXT(AI32,"YYYY-MM")</f>
        <v>2026-04</v>
      </c>
      <c r="AM33" s="69" cm="1">
        <f t="array" ref="AM33">IF(AL33=AL32,0,SUMPRODUCT((AC32:AI32&gt;=$N$8)*(AC32:AI32 &lt;= $N$9)*(TEXT(AC32:AI32,"yyyy-mm")=AL33)*(AC33:AI33 = "●")))</f>
        <v>0</v>
      </c>
      <c r="AN33" s="69" cm="1">
        <f t="array" ref="AN33">IF(AL33=AL32,0,SUMPRODUCT((AC32:AI32&gt;=$N$8)*(AC32:AI32 &lt;= $N$9)*(TEXT(AC32:AI32,"yyyy-mm")=AL33)*(AC33:AI33 = "▲")))</f>
        <v>0</v>
      </c>
      <c r="AO33" s="69" cm="1">
        <f t="array" ref="AO33">IF(AL33=AL32,0,SUMPRODUCT((AC32:AI32&gt;=$N$8)*(AC32:AI32 &lt;= $N$9)*(TEXT(AC32:AI32,"yyyy-mm")=AL33)*(AC33:AI33 = "★")))</f>
        <v>0</v>
      </c>
      <c r="AP33" s="68"/>
      <c r="AQ33" s="19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3"/>
    </row>
    <row r="34" spans="1:55" s="8" customFormat="1" ht="19.5" customHeight="1" x14ac:dyDescent="0.45">
      <c r="A34" s="4">
        <v>1</v>
      </c>
      <c r="B34" s="4">
        <v>24</v>
      </c>
      <c r="C34" s="18">
        <f t="shared" si="1"/>
        <v>46661</v>
      </c>
      <c r="D34" s="18">
        <f t="shared" si="2"/>
        <v>45989</v>
      </c>
      <c r="E34" s="4" t="str">
        <f t="shared" si="0"/>
        <v>2027-10</v>
      </c>
      <c r="F34" s="2">
        <f ca="1">SUMIF($V$109:$W$150,E34,$W$109:$W$150)+SUMIF($AL$109:$AM$150,E34,$AM$109:$AM$150)</f>
        <v>0</v>
      </c>
      <c r="G34" s="2">
        <f ca="1">SUMIF($V$109:$X$150,E34,$X$109:$X$150)+SUMIF($AL$109:$AN$150,E34,$AN$109:$AN$150)</f>
        <v>0</v>
      </c>
      <c r="H34" s="2">
        <f ca="1">SUMIF($V$109:$Y$150,E34,$Y$109:$Y$150)+SUMIF($AL$109:$AO$150,E34,$AO$109:$AO$150)</f>
        <v>0</v>
      </c>
      <c r="I34" s="17">
        <f t="shared" si="3"/>
        <v>0</v>
      </c>
      <c r="J34" s="135"/>
      <c r="K34" s="135"/>
      <c r="L34" s="132">
        <v>9</v>
      </c>
      <c r="M34" s="141">
        <f>S32+1</f>
        <v>46013</v>
      </c>
      <c r="N34" s="141">
        <f>M34+1</f>
        <v>46014</v>
      </c>
      <c r="O34" s="141">
        <f t="shared" ref="O34:Q34" si="78">N34+1</f>
        <v>46015</v>
      </c>
      <c r="P34" s="141">
        <f t="shared" si="78"/>
        <v>46016</v>
      </c>
      <c r="Q34" s="141">
        <f t="shared" si="78"/>
        <v>46017</v>
      </c>
      <c r="R34" s="142">
        <f>Q34+1</f>
        <v>46018</v>
      </c>
      <c r="S34" s="143">
        <f>R34+1</f>
        <v>46019</v>
      </c>
      <c r="T34" s="135">
        <f t="shared" ref="T34" si="79">COUNTIF(M35:S35,"★")</f>
        <v>0</v>
      </c>
      <c r="U34" s="135"/>
      <c r="V34" s="135" t="str">
        <f>TEXT(M34,"YYYY-MM")</f>
        <v>2025-12</v>
      </c>
      <c r="W34" s="140" cm="1">
        <f t="array" ref="W34">SUMPRODUCT((M34:S34&gt;=$N$8)*(M34:S34 &lt;= $N$9)*(TEXT(M34:S34,"yyyy-mm")=V34)*(M35:S35 = "●"))</f>
        <v>0</v>
      </c>
      <c r="X34" s="140" cm="1">
        <f t="array" ref="X34">SUMPRODUCT((R34:S34&gt;=$N$8)*(R34:S34 &lt;= $N$9)*(TEXT(R34:S34,"yyyy-mm")=V34)*(R35:S35 = "▲"))</f>
        <v>0</v>
      </c>
      <c r="Y34" s="140" cm="1">
        <f t="array" ref="Y34">SUMPRODUCT((M34:S34&gt;=$N$8)*(M34:S34 &lt;= $N$9)*(TEXT(M34:S34,"yyyy-mm")=V34)*(M35:S35 = "★"))</f>
        <v>0</v>
      </c>
      <c r="Z34" s="135"/>
      <c r="AA34" s="135"/>
      <c r="AB34" s="132">
        <v>25</v>
      </c>
      <c r="AC34" s="141">
        <f>AI32+1</f>
        <v>46125</v>
      </c>
      <c r="AD34" s="141">
        <f t="shared" ref="AD34:AI34" si="80">AC34+1</f>
        <v>46126</v>
      </c>
      <c r="AE34" s="141">
        <f t="shared" si="80"/>
        <v>46127</v>
      </c>
      <c r="AF34" s="141">
        <f t="shared" si="80"/>
        <v>46128</v>
      </c>
      <c r="AG34" s="141">
        <f t="shared" si="80"/>
        <v>46129</v>
      </c>
      <c r="AH34" s="142">
        <f t="shared" si="80"/>
        <v>46130</v>
      </c>
      <c r="AI34" s="143">
        <f t="shared" si="80"/>
        <v>46131</v>
      </c>
      <c r="AJ34" s="68">
        <f t="shared" ref="AJ34" si="81">COUNTIF(AC35:AI35,"★")</f>
        <v>0</v>
      </c>
      <c r="AK34" s="68"/>
      <c r="AL34" s="68" t="str">
        <f>TEXT(AC34,"YYYY-MM")</f>
        <v>2026-04</v>
      </c>
      <c r="AM34" s="69" cm="1">
        <f t="array" ref="AM34">SUMPRODUCT((AC34:AI34&gt;=$N$8)*(AC34:AI34 &lt;= $N$9)*(TEXT(AC34:AI34,"yyyy-mm")=AL34)*(AC35:AI35 = "●"))</f>
        <v>0</v>
      </c>
      <c r="AN34" s="69" cm="1">
        <f t="array" ref="AN34">SUMPRODUCT((AH34:AI34&gt;=$N$8)*(AH34:AI34 &lt;= $N$9)*(TEXT(AH34:AI34,"yyyy-mm")=AL34)*(AH35:AI35 = "▲"))</f>
        <v>0</v>
      </c>
      <c r="AO34" s="69" cm="1">
        <f t="array" ref="AO34">SUMPRODUCT((AC34:AI34&gt;=$N$8)*(AC34:AI34 &lt;= $N$9)*(TEXT(AC34:AI34,"yyyy-mm")=AL34)*(AC35:AI35 = "★"))</f>
        <v>0</v>
      </c>
      <c r="AP34" s="68"/>
      <c r="AQ34" s="19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3"/>
    </row>
    <row r="35" spans="1:55" s="8" customFormat="1" ht="19.5" customHeight="1" thickBot="1" x14ac:dyDescent="0.5">
      <c r="A35" s="4">
        <v>2</v>
      </c>
      <c r="B35" s="4">
        <v>25</v>
      </c>
      <c r="C35" s="18">
        <f t="shared" si="1"/>
        <v>46692</v>
      </c>
      <c r="D35" s="18">
        <f t="shared" si="2"/>
        <v>45989</v>
      </c>
      <c r="E35" s="4" t="str">
        <f t="shared" si="0"/>
        <v>2027-11</v>
      </c>
      <c r="F35" s="2">
        <f ca="1">SUMIF($AL$109:$AM$150,E35,$AM$109:$AM$150)</f>
        <v>0</v>
      </c>
      <c r="G35" s="2">
        <f ca="1">SUMIF($AL$109:$AN$150,E35,$AN$109:$AN$150)</f>
        <v>0</v>
      </c>
      <c r="H35" s="2">
        <f ca="1">SUMIF($AL$109:$AO$150,E35,$AO$109:$AO$150)</f>
        <v>0</v>
      </c>
      <c r="I35" s="17">
        <f t="shared" si="3"/>
        <v>0</v>
      </c>
      <c r="J35" s="135"/>
      <c r="K35" s="135" t="str">
        <f t="shared" ref="K35" si="82">IF(U35&gt;=0.285,"OK","NG")</f>
        <v>NG</v>
      </c>
      <c r="L35" s="136"/>
      <c r="M35" s="144"/>
      <c r="N35" s="144"/>
      <c r="O35" s="144"/>
      <c r="P35" s="144"/>
      <c r="Q35" s="144"/>
      <c r="R35" s="145"/>
      <c r="S35" s="146"/>
      <c r="T35" s="135">
        <f t="shared" ref="T35" si="83">COUNTIF(M35:S35,"●")</f>
        <v>0</v>
      </c>
      <c r="U35" s="147">
        <f t="shared" ref="U35" si="84">IF(COUNTA(M35:S35)=0,-1,IF(OR(COUNTIF(M35:S35,"▲")&gt;6,AND(M34&lt;$N$9,$N$9&lt;S34)),0.285,IF(T34+T35=0,0,T35/(T35+T34))))</f>
        <v>-1</v>
      </c>
      <c r="V35" s="135" t="str">
        <f>TEXT(S34,"YYYY-MM")</f>
        <v>2025-12</v>
      </c>
      <c r="W35" s="140" cm="1">
        <f t="array" ref="W35">IF(V35=V34,0,SUMPRODUCT((M34:S34&gt;=$N$8)*(M34:S34 &lt;= $N$9)*(TEXT(M34:S34,"yyyy-mm")=V35)*(M35:S35 = "●")))</f>
        <v>0</v>
      </c>
      <c r="X35" s="140" cm="1">
        <f t="array" ref="X35">IF(V35=V34,0,SUMPRODUCT((M34:S34&gt;=$N$8)*(M34:S34 &lt;= $N$9)*(TEXT(M34:S34,"yyyy-mm")=V35)*(M35:S35 = "▲")))</f>
        <v>0</v>
      </c>
      <c r="Y35" s="140" cm="1">
        <f t="array" ref="Y35">IF(V35=V34,0,SUMPRODUCT((M34:S34&gt;=$N$8)*(M34:S34 &lt;= $N$9)*(TEXT(M34:S34,"yyyy-mm")=V35)*(M35:S35 = "★")))</f>
        <v>0</v>
      </c>
      <c r="Z35" s="135"/>
      <c r="AA35" s="135" t="str">
        <f t="shared" ref="AA35" si="85">IF(AK35&gt;=0.285,"OK","NG")</f>
        <v>NG</v>
      </c>
      <c r="AB35" s="136"/>
      <c r="AC35" s="144"/>
      <c r="AD35" s="144"/>
      <c r="AE35" s="144"/>
      <c r="AF35" s="144"/>
      <c r="AG35" s="144"/>
      <c r="AH35" s="145"/>
      <c r="AI35" s="146"/>
      <c r="AJ35" s="68">
        <f t="shared" ref="AJ35" si="86">COUNTIF(AC35:AI35,"●")</f>
        <v>0</v>
      </c>
      <c r="AK35" s="70">
        <f t="shared" ref="AK35" si="87">IF(COUNTA(AC35:AI35)=0,-1,IF(OR(COUNTIF(AC35:AI35,"▲")&gt;6,AND(AC34&lt;$N$9,$N$9&lt;AI34)),0.285,IF(AJ34+AJ35=0,0,AJ35/(AJ35+AJ34))))</f>
        <v>-1</v>
      </c>
      <c r="AL35" s="68" t="str">
        <f>TEXT(AI34,"YYYY-MM")</f>
        <v>2026-04</v>
      </c>
      <c r="AM35" s="69" cm="1">
        <f t="array" ref="AM35">IF(AL35=AL34,0,SUMPRODUCT((AC34:AI34&gt;=$N$8)*(AC34:AI34 &lt;= $N$9)*(TEXT(AC34:AI34,"yyyy-mm")=AL35)*(AC35:AI35 = "●")))</f>
        <v>0</v>
      </c>
      <c r="AN35" s="69" cm="1">
        <f t="array" ref="AN35">IF(AL35=AL34,0,SUMPRODUCT((AC34:AI34&gt;=$N$8)*(AC34:AI34 &lt;= $N$9)*(TEXT(AC34:AI34,"yyyy-mm")=AL35)*(AC35:AI35 = "▲")))</f>
        <v>0</v>
      </c>
      <c r="AO35" s="69" cm="1">
        <f t="array" ref="AO35">IF(AL35=AL34,0,SUMPRODUCT((AC34:AI34&gt;=$N$8)*(AC34:AI34 &lt;= $N$9)*(TEXT(AC34:AI34,"yyyy-mm")=AL35)*(AC35:AI35 = "★")))</f>
        <v>0</v>
      </c>
      <c r="AP35" s="68"/>
      <c r="AQ35" s="19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3"/>
    </row>
    <row r="36" spans="1:55" s="8" customFormat="1" ht="19.5" customHeight="1" x14ac:dyDescent="0.45">
      <c r="A36" s="4">
        <v>3</v>
      </c>
      <c r="B36" s="4">
        <v>26</v>
      </c>
      <c r="C36" s="18">
        <f t="shared" si="1"/>
        <v>46722</v>
      </c>
      <c r="D36" s="18">
        <f t="shared" si="2"/>
        <v>45989</v>
      </c>
      <c r="E36" s="4" t="str">
        <f t="shared" si="0"/>
        <v>2027-12</v>
      </c>
      <c r="F36" s="2">
        <f ca="1">SUMIF($AL$109:$AM$150,E36,$AM$109:$AM$150)</f>
        <v>0</v>
      </c>
      <c r="G36" s="2">
        <f ca="1">SUMIF($AL$109:$AN$150,E36,$AN$109:$AN$150)</f>
        <v>0</v>
      </c>
      <c r="H36" s="2">
        <f ca="1">SUMIF($AL$109:$AO$150,E36,$AO$109:$AO$150)</f>
        <v>0</v>
      </c>
      <c r="I36" s="17">
        <f t="shared" si="3"/>
        <v>0</v>
      </c>
      <c r="J36" s="135"/>
      <c r="K36" s="135"/>
      <c r="L36" s="132">
        <v>10</v>
      </c>
      <c r="M36" s="141">
        <f>S34+1</f>
        <v>46020</v>
      </c>
      <c r="N36" s="141">
        <f>M36+1</f>
        <v>46021</v>
      </c>
      <c r="O36" s="141">
        <f t="shared" ref="O36:Q36" si="88">N36+1</f>
        <v>46022</v>
      </c>
      <c r="P36" s="141">
        <f t="shared" si="88"/>
        <v>46023</v>
      </c>
      <c r="Q36" s="141">
        <f t="shared" si="88"/>
        <v>46024</v>
      </c>
      <c r="R36" s="142">
        <f>Q36+1</f>
        <v>46025</v>
      </c>
      <c r="S36" s="143">
        <f>R36+1</f>
        <v>46026</v>
      </c>
      <c r="T36" s="135">
        <f t="shared" ref="T36" si="89">COUNTIF(M37:S37,"★")</f>
        <v>0</v>
      </c>
      <c r="U36" s="135"/>
      <c r="V36" s="135" t="str">
        <f>TEXT(M36,"YYYY-MM")</f>
        <v>2025-12</v>
      </c>
      <c r="W36" s="140" cm="1">
        <f t="array" ref="W36">SUMPRODUCT((M36:S36&gt;=$N$8)*(M36:S36 &lt;= $N$9)*(TEXT(M36:S36,"yyyy-mm")=V36)*(M37:S37 = "●"))</f>
        <v>0</v>
      </c>
      <c r="X36" s="140" cm="1">
        <f t="array" ref="X36">SUMPRODUCT((R36:S36&gt;=$N$8)*(R36:S36 &lt;= $N$9)*(TEXT(R36:S36,"yyyy-mm")=V36)*(R37:S37 = "▲"))</f>
        <v>0</v>
      </c>
      <c r="Y36" s="140" cm="1">
        <f t="array" ref="Y36">SUMPRODUCT((M36:S36&gt;=$N$8)*(M36:S36 &lt;= $N$9)*(TEXT(M36:S36,"yyyy-mm")=V36)*(M37:S37 = "★"))</f>
        <v>0</v>
      </c>
      <c r="Z36" s="135"/>
      <c r="AA36" s="135"/>
      <c r="AB36" s="132">
        <v>26</v>
      </c>
      <c r="AC36" s="141">
        <f>AI34+1</f>
        <v>46132</v>
      </c>
      <c r="AD36" s="141">
        <f t="shared" ref="AD36:AI36" si="90">AC36+1</f>
        <v>46133</v>
      </c>
      <c r="AE36" s="141">
        <f t="shared" si="90"/>
        <v>46134</v>
      </c>
      <c r="AF36" s="141">
        <f t="shared" si="90"/>
        <v>46135</v>
      </c>
      <c r="AG36" s="141">
        <f t="shared" si="90"/>
        <v>46136</v>
      </c>
      <c r="AH36" s="142">
        <f t="shared" si="90"/>
        <v>46137</v>
      </c>
      <c r="AI36" s="143">
        <f t="shared" si="90"/>
        <v>46138</v>
      </c>
      <c r="AJ36" s="68">
        <f t="shared" ref="AJ36" si="91">COUNTIF(AC37:AI37,"★")</f>
        <v>0</v>
      </c>
      <c r="AK36" s="68"/>
      <c r="AL36" s="68" t="str">
        <f>TEXT(AC36,"YYYY-MM")</f>
        <v>2026-04</v>
      </c>
      <c r="AM36" s="69" cm="1">
        <f t="array" ref="AM36">SUMPRODUCT((AC36:AI36&gt;=$N$8)*(AC36:AI36 &lt;= $N$9)*(TEXT(AC36:AI36,"yyyy-mm")=AL36)*(AC37:AI37 = "●"))</f>
        <v>0</v>
      </c>
      <c r="AN36" s="69" cm="1">
        <f t="array" ref="AN36">SUMPRODUCT((AH36:AI36&gt;=$N$8)*(AH36:AI36 &lt;= $N$9)*(TEXT(AH36:AI36,"yyyy-mm")=AL36)*(AH37:AI37 = "▲"))</f>
        <v>0</v>
      </c>
      <c r="AO36" s="69" cm="1">
        <f t="array" ref="AO36">SUMPRODUCT((AC36:AI36&gt;=$N$8)*(AC36:AI36 &lt;= $N$9)*(TEXT(AC36:AI36,"yyyy-mm")=AL36)*(AC37:AI37 = "★"))</f>
        <v>0</v>
      </c>
      <c r="AP36" s="68"/>
      <c r="AQ36" s="19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3"/>
    </row>
    <row r="37" spans="1:55" s="8" customFormat="1" ht="19.5" customHeight="1" thickBot="1" x14ac:dyDescent="0.5">
      <c r="A37" s="4">
        <v>4</v>
      </c>
      <c r="B37" s="4">
        <v>27</v>
      </c>
      <c r="C37" s="18">
        <f t="shared" si="1"/>
        <v>46753</v>
      </c>
      <c r="D37" s="18">
        <f t="shared" si="2"/>
        <v>45989</v>
      </c>
      <c r="E37" s="4" t="str">
        <f t="shared" si="0"/>
        <v>2028-01</v>
      </c>
      <c r="F37" s="2">
        <f ca="1">SUMIF($V$160:$W$201,E37,$W$160:$W$201)+SUMIF($AL$109:$AM$150,E37,$AM$109:$AM$150)</f>
        <v>0</v>
      </c>
      <c r="G37" s="2">
        <f ca="1">SUMIF($V$160:$X$201,E37,$X$160:$X$201)+SUMIF($AL$109:$AN$150,E37,$AN$109:$AN$150)</f>
        <v>0</v>
      </c>
      <c r="H37" s="2">
        <f ca="1">SUMIF($V$160:$Y$201,E37,$Y$160:$Y$201)+SUMIF($AL$109:$AO$150,E37,$AO$109:$AO$150)</f>
        <v>0</v>
      </c>
      <c r="I37" s="17">
        <f t="shared" si="3"/>
        <v>0</v>
      </c>
      <c r="J37" s="135"/>
      <c r="K37" s="135" t="str">
        <f t="shared" ref="K37" si="92">IF(U37&gt;=0.285,"OK","NG")</f>
        <v>NG</v>
      </c>
      <c r="L37" s="136"/>
      <c r="M37" s="144"/>
      <c r="N37" s="144"/>
      <c r="O37" s="144"/>
      <c r="P37" s="144"/>
      <c r="Q37" s="144"/>
      <c r="R37" s="145"/>
      <c r="S37" s="146"/>
      <c r="T37" s="135">
        <f t="shared" ref="T37" si="93">COUNTIF(M37:S37,"●")</f>
        <v>0</v>
      </c>
      <c r="U37" s="147">
        <f t="shared" ref="U37" si="94">IF(COUNTA(M37:S37)=0,-1,IF(OR(COUNTIF(M37:S37,"▲")&gt;6,AND(M36&lt;$N$9,$N$9&lt;S36)),0.285,IF(T36+T37=0,0,T37/(T37+T36))))</f>
        <v>-1</v>
      </c>
      <c r="V37" s="135" t="str">
        <f>TEXT(S36,"YYYY-MM")</f>
        <v>2026-01</v>
      </c>
      <c r="W37" s="140" cm="1">
        <f t="array" ref="W37">IF(V37=V36,0,SUMPRODUCT((M36:S36&gt;=$N$8)*(M36:S36 &lt;= $N$9)*(TEXT(M36:S36,"yyyy-mm")=V37)*(M37:S37 = "●")))</f>
        <v>0</v>
      </c>
      <c r="X37" s="140" cm="1">
        <f t="array" ref="X37">IF(V37=V36,0,SUMPRODUCT((M36:S36&gt;=$N$8)*(M36:S36 &lt;= $N$9)*(TEXT(M36:S36,"yyyy-mm")=V37)*(M37:S37 = "▲")))</f>
        <v>0</v>
      </c>
      <c r="Y37" s="140" cm="1">
        <f t="array" ref="Y37">IF(V37=V36,0,SUMPRODUCT((M36:S36&gt;=$N$8)*(M36:S36 &lt;= $N$9)*(TEXT(M36:S36,"yyyy-mm")=V37)*(M37:S37 = "★")))</f>
        <v>0</v>
      </c>
      <c r="Z37" s="135"/>
      <c r="AA37" s="135" t="str">
        <f t="shared" ref="AA37" si="95">IF(AK37&gt;=0.285,"OK","NG")</f>
        <v>NG</v>
      </c>
      <c r="AB37" s="136"/>
      <c r="AC37" s="144"/>
      <c r="AD37" s="144"/>
      <c r="AE37" s="144"/>
      <c r="AF37" s="144"/>
      <c r="AG37" s="144"/>
      <c r="AH37" s="145"/>
      <c r="AI37" s="146"/>
      <c r="AJ37" s="68">
        <f t="shared" ref="AJ37" si="96">COUNTIF(AC37:AI37,"●")</f>
        <v>0</v>
      </c>
      <c r="AK37" s="70">
        <f t="shared" ref="AK37" si="97">IF(COUNTA(AC37:AI37)=0,-1,IF(OR(COUNTIF(AC37:AI37,"▲")&gt;6,AND(AC36&lt;$N$9,$N$9&lt;AI36)),0.285,IF(AJ36+AJ37=0,0,AJ37/(AJ37+AJ36))))</f>
        <v>-1</v>
      </c>
      <c r="AL37" s="68" t="str">
        <f>TEXT(AI36,"YYYY-MM")</f>
        <v>2026-04</v>
      </c>
      <c r="AM37" s="69" cm="1">
        <f t="array" ref="AM37">IF(AL37=AL36,0,SUMPRODUCT((AC36:AI36&gt;=$N$8)*(AC36:AI36 &lt;= $N$9)*(TEXT(AC36:AI36,"yyyy-mm")=AL37)*(AC37:AI37 = "●")))</f>
        <v>0</v>
      </c>
      <c r="AN37" s="69" cm="1">
        <f t="array" ref="AN37">IF(AL37=AL36,0,SUMPRODUCT((AC36:AI36&gt;=$N$8)*(AC36:AI36 &lt;= $N$9)*(TEXT(AC36:AI36,"yyyy-mm")=AL37)*(AC37:AI37 = "▲")))</f>
        <v>0</v>
      </c>
      <c r="AO37" s="69" cm="1">
        <f t="array" ref="AO37">IF(AL37=AL36,0,SUMPRODUCT((AC36:AI36&gt;=$N$8)*(AC36:AI36 &lt;= $N$9)*(TEXT(AC36:AI36,"yyyy-mm")=AL37)*(AC37:AI37 = "★")))</f>
        <v>0</v>
      </c>
      <c r="AP37" s="68"/>
      <c r="AQ37" s="19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3"/>
    </row>
    <row r="38" spans="1:55" s="8" customFormat="1" ht="19.5" customHeight="1" x14ac:dyDescent="0.45">
      <c r="A38" s="4">
        <v>5</v>
      </c>
      <c r="B38" s="4">
        <v>28</v>
      </c>
      <c r="C38" s="18">
        <f t="shared" si="1"/>
        <v>46784</v>
      </c>
      <c r="D38" s="18">
        <f t="shared" si="2"/>
        <v>45989</v>
      </c>
      <c r="E38" s="4" t="str">
        <f t="shared" si="0"/>
        <v>2028-02</v>
      </c>
      <c r="F38" s="2">
        <f ca="1">SUMIF($V$160:$W$201,E38,$W$160:$W$201)+SUMIF($AL$109:$AM$150,E38,$AM$109:$AM$150)</f>
        <v>0</v>
      </c>
      <c r="G38" s="2">
        <f ca="1">SUMIF($V$160:$X$201,E38,$X$160:$X$201)+SUMIF($AL$109:$AN$150,E38,$AN$109:$AN$150)</f>
        <v>0</v>
      </c>
      <c r="H38" s="2">
        <f ca="1">SUMIF($V$160:$Y$201,E38,$Y$160:$Y$201)+SUMIF($AL$109:$AO$150,E38,$AO$109:$AO$150)</f>
        <v>0</v>
      </c>
      <c r="I38" s="17">
        <f t="shared" si="3"/>
        <v>0</v>
      </c>
      <c r="J38" s="135"/>
      <c r="K38" s="135"/>
      <c r="L38" s="132">
        <v>11</v>
      </c>
      <c r="M38" s="141">
        <f>S36+1</f>
        <v>46027</v>
      </c>
      <c r="N38" s="141">
        <f>M38+1</f>
        <v>46028</v>
      </c>
      <c r="O38" s="141">
        <f t="shared" ref="O38:Q38" si="98">N38+1</f>
        <v>46029</v>
      </c>
      <c r="P38" s="141">
        <f t="shared" si="98"/>
        <v>46030</v>
      </c>
      <c r="Q38" s="141">
        <f t="shared" si="98"/>
        <v>46031</v>
      </c>
      <c r="R38" s="142">
        <f>Q38+1</f>
        <v>46032</v>
      </c>
      <c r="S38" s="143">
        <f>R38+1</f>
        <v>46033</v>
      </c>
      <c r="T38" s="135">
        <f t="shared" ref="T38" si="99">COUNTIF(M39:S39,"★")</f>
        <v>0</v>
      </c>
      <c r="U38" s="135"/>
      <c r="V38" s="135" t="str">
        <f>TEXT(M38,"YYYY-MM")</f>
        <v>2026-01</v>
      </c>
      <c r="W38" s="140" cm="1">
        <f t="array" ref="W38">SUMPRODUCT((M38:S38&gt;=$N$8)*(M38:S38 &lt;= $N$9)*(TEXT(M38:S38,"yyyy-mm")=V38)*(M39:S39 = "●"))</f>
        <v>0</v>
      </c>
      <c r="X38" s="140" cm="1">
        <f t="array" ref="X38">SUMPRODUCT((R38:S38&gt;=$N$8)*(R38:S38 &lt;= $N$9)*(TEXT(R38:S38,"yyyy-mm")=V38)*(R39:S39 = "▲"))</f>
        <v>0</v>
      </c>
      <c r="Y38" s="140" cm="1">
        <f t="array" ref="Y38">SUMPRODUCT((M38:S38&gt;=$N$8)*(M38:S38 &lt;= $N$9)*(TEXT(M38:S38,"yyyy-mm")=V38)*(M39:S39 = "★"))</f>
        <v>0</v>
      </c>
      <c r="Z38" s="135"/>
      <c r="AA38" s="135"/>
      <c r="AB38" s="132">
        <v>27</v>
      </c>
      <c r="AC38" s="141">
        <f>AI36+1</f>
        <v>46139</v>
      </c>
      <c r="AD38" s="141">
        <f t="shared" ref="AD38:AI38" si="100">AC38+1</f>
        <v>46140</v>
      </c>
      <c r="AE38" s="141">
        <f t="shared" si="100"/>
        <v>46141</v>
      </c>
      <c r="AF38" s="141">
        <f t="shared" si="100"/>
        <v>46142</v>
      </c>
      <c r="AG38" s="141">
        <f t="shared" si="100"/>
        <v>46143</v>
      </c>
      <c r="AH38" s="142">
        <f t="shared" si="100"/>
        <v>46144</v>
      </c>
      <c r="AI38" s="143">
        <f t="shared" si="100"/>
        <v>46145</v>
      </c>
      <c r="AJ38" s="68">
        <f t="shared" ref="AJ38" si="101">COUNTIF(AC39:AI39,"★")</f>
        <v>0</v>
      </c>
      <c r="AK38" s="68"/>
      <c r="AL38" s="68" t="str">
        <f>TEXT(AC38,"YYYY-MM")</f>
        <v>2026-04</v>
      </c>
      <c r="AM38" s="69" cm="1">
        <f t="array" ref="AM38">SUMPRODUCT((AC38:AI38&gt;=$N$8)*(AC38:AI38 &lt;= $N$9)*(TEXT(AC38:AI38,"yyyy-mm")=AL38)*(AC39:AI39 = "●"))</f>
        <v>0</v>
      </c>
      <c r="AN38" s="69" cm="1">
        <f t="array" ref="AN38">SUMPRODUCT((AH38:AI38&gt;=$N$8)*(AH38:AI38 &lt;= $N$9)*(TEXT(AH38:AI38,"yyyy-mm")=AL38)*(AH39:AI39 = "▲"))</f>
        <v>0</v>
      </c>
      <c r="AO38" s="69" cm="1">
        <f t="array" ref="AO38">SUMPRODUCT((AC38:AI38&gt;=$N$8)*(AC38:AI38 &lt;= $N$9)*(TEXT(AC38:AI38,"yyyy-mm")=AL38)*(AC39:AI39 = "★"))</f>
        <v>0</v>
      </c>
      <c r="AP38" s="68"/>
      <c r="AQ38" s="19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3"/>
    </row>
    <row r="39" spans="1:55" s="8" customFormat="1" ht="19.5" customHeight="1" thickBot="1" x14ac:dyDescent="0.5">
      <c r="A39" s="4">
        <v>1</v>
      </c>
      <c r="B39" s="4">
        <v>29</v>
      </c>
      <c r="C39" s="18">
        <f t="shared" si="1"/>
        <v>46813</v>
      </c>
      <c r="D39" s="18">
        <f t="shared" si="2"/>
        <v>45989</v>
      </c>
      <c r="E39" s="4" t="str">
        <f t="shared" si="0"/>
        <v>2028-03</v>
      </c>
      <c r="F39" s="2">
        <f ca="1">SUMIF($AL$109:$AM$150,E39,$AM$109:$AM$150)+SUMIF($V$160:$W$201,E39,$W$160:$W$201)</f>
        <v>0</v>
      </c>
      <c r="G39" s="2">
        <f ca="1">SUMIF($AL$109:$AN$150,E39,$AN$109:$AN$150)+SUMIF($V$160:$X$201,E39,$X$160:$X$201)</f>
        <v>0</v>
      </c>
      <c r="H39" s="2">
        <f ca="1">SUMIF($AL$109:$AO$150,E39,$AO$109:$AO$150)+SUMIF($V$160:$Y$201,E39,$Y$160:$Y$201)</f>
        <v>0</v>
      </c>
      <c r="I39" s="17">
        <f t="shared" si="3"/>
        <v>0</v>
      </c>
      <c r="J39" s="135"/>
      <c r="K39" s="135" t="str">
        <f t="shared" ref="K39" si="102">IF(U39&gt;=0.285,"OK","NG")</f>
        <v>NG</v>
      </c>
      <c r="L39" s="136"/>
      <c r="M39" s="144"/>
      <c r="N39" s="144"/>
      <c r="O39" s="144"/>
      <c r="P39" s="144"/>
      <c r="Q39" s="144"/>
      <c r="R39" s="145"/>
      <c r="S39" s="146"/>
      <c r="T39" s="135">
        <f t="shared" ref="T39" si="103">COUNTIF(M39:S39,"●")</f>
        <v>0</v>
      </c>
      <c r="U39" s="147">
        <f t="shared" ref="U39" si="104">IF(COUNTA(M39:S39)=0,-1,IF(OR(COUNTIF(M39:S39,"▲")&gt;6,AND(M38&lt;$N$9,$N$9&lt;S38)),0.285,IF(T38+T39=0,0,T39/(T39+T38))))</f>
        <v>-1</v>
      </c>
      <c r="V39" s="135" t="str">
        <f>TEXT(S38,"YYYY-MM")</f>
        <v>2026-01</v>
      </c>
      <c r="W39" s="140" cm="1">
        <f t="array" ref="W39">IF(V39=V38,0,SUMPRODUCT((M38:S38&gt;=$N$8)*(M38:S38 &lt;= $N$9)*(TEXT(M38:S38,"yyyy-mm")=V39)*(M39:S39 = "●")))</f>
        <v>0</v>
      </c>
      <c r="X39" s="140" cm="1">
        <f t="array" ref="X39">IF(V39=V38,0,SUMPRODUCT((M38:S38&gt;=$N$8)*(M38:S38 &lt;= $N$9)*(TEXT(M38:S38,"yyyy-mm")=V39)*(M39:S39 = "▲")))</f>
        <v>0</v>
      </c>
      <c r="Y39" s="140" cm="1">
        <f t="array" ref="Y39">IF(V39=V38,0,SUMPRODUCT((M38:S38&gt;=$N$8)*(M38:S38 &lt;= $N$9)*(TEXT(M38:S38,"yyyy-mm")=V39)*(M39:S39 = "★")))</f>
        <v>0</v>
      </c>
      <c r="Z39" s="135"/>
      <c r="AA39" s="135" t="str">
        <f t="shared" ref="AA39" si="105">IF(AK39&gt;=0.285,"OK","NG")</f>
        <v>NG</v>
      </c>
      <c r="AB39" s="136"/>
      <c r="AC39" s="144"/>
      <c r="AD39" s="144"/>
      <c r="AE39" s="144"/>
      <c r="AF39" s="144"/>
      <c r="AG39" s="144"/>
      <c r="AH39" s="145"/>
      <c r="AI39" s="146"/>
      <c r="AJ39" s="68">
        <f t="shared" ref="AJ39" si="106">COUNTIF(AC39:AI39,"●")</f>
        <v>0</v>
      </c>
      <c r="AK39" s="70">
        <f t="shared" ref="AK39" si="107">IF(COUNTA(AC39:AI39)=0,-1,IF(OR(COUNTIF(AC39:AI39,"▲")&gt;6,AND(AC38&lt;$N$9,$N$9&lt;AI38)),0.285,IF(AJ38+AJ39=0,0,AJ39/(AJ39+AJ38))))</f>
        <v>-1</v>
      </c>
      <c r="AL39" s="68" t="str">
        <f>TEXT(AI38,"YYYY-MM")</f>
        <v>2026-05</v>
      </c>
      <c r="AM39" s="69" cm="1">
        <f t="array" ref="AM39">IF(AL39=AL38,0,SUMPRODUCT((AC38:AI38&gt;=$N$8)*(AC38:AI38 &lt;= $N$9)*(TEXT(AC38:AI38,"yyyy-mm")=AL39)*(AC39:AI39 = "●")))</f>
        <v>0</v>
      </c>
      <c r="AN39" s="69" cm="1">
        <f t="array" ref="AN39">IF(AL39=AL38,0,SUMPRODUCT((AC38:AI38&gt;=$N$8)*(AC38:AI38 &lt;= $N$9)*(TEXT(AC38:AI38,"yyyy-mm")=AL39)*(AC39:AI39 = "▲")))</f>
        <v>0</v>
      </c>
      <c r="AO39" s="69" cm="1">
        <f t="array" ref="AO39">IF(AL39=AL38,0,SUMPRODUCT((AC38:AI38&gt;=$N$8)*(AC38:AI38 &lt;= $N$9)*(TEXT(AC38:AI38,"yyyy-mm")=AL39)*(AC39:AI39 = "★")))</f>
        <v>0</v>
      </c>
      <c r="AP39" s="68"/>
      <c r="AQ39" s="19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3"/>
    </row>
    <row r="40" spans="1:55" s="8" customFormat="1" ht="19.5" customHeight="1" x14ac:dyDescent="0.45">
      <c r="A40" s="4">
        <v>2</v>
      </c>
      <c r="B40" s="4">
        <v>30</v>
      </c>
      <c r="C40" s="18">
        <f t="shared" si="1"/>
        <v>46844</v>
      </c>
      <c r="D40" s="18">
        <f t="shared" si="2"/>
        <v>45989</v>
      </c>
      <c r="E40" s="4" t="str">
        <f t="shared" si="0"/>
        <v>2028-04</v>
      </c>
      <c r="F40" s="2">
        <f ca="1">SUMIF($V$160:$W$201,E40,$W$160:$W$201)</f>
        <v>0</v>
      </c>
      <c r="G40" s="2">
        <f ca="1">SUMIF($V$160:$X$201,E40,$X$160:$X$201)</f>
        <v>0</v>
      </c>
      <c r="H40" s="2">
        <f ca="1">SUMIF($V$160:$Y$201,E40,$Y$160:$Y$201)</f>
        <v>0</v>
      </c>
      <c r="I40" s="17">
        <f t="shared" si="3"/>
        <v>0</v>
      </c>
      <c r="J40" s="135"/>
      <c r="K40" s="135"/>
      <c r="L40" s="132">
        <v>12</v>
      </c>
      <c r="M40" s="141">
        <f>S38+1</f>
        <v>46034</v>
      </c>
      <c r="N40" s="141">
        <f>M40+1</f>
        <v>46035</v>
      </c>
      <c r="O40" s="141">
        <f t="shared" ref="O40:Q40" si="108">N40+1</f>
        <v>46036</v>
      </c>
      <c r="P40" s="141">
        <f t="shared" si="108"/>
        <v>46037</v>
      </c>
      <c r="Q40" s="141">
        <f t="shared" si="108"/>
        <v>46038</v>
      </c>
      <c r="R40" s="142">
        <f>Q40+1</f>
        <v>46039</v>
      </c>
      <c r="S40" s="143">
        <f>R40+1</f>
        <v>46040</v>
      </c>
      <c r="T40" s="135">
        <f t="shared" ref="T40" si="109">COUNTIF(M41:S41,"★")</f>
        <v>0</v>
      </c>
      <c r="U40" s="135"/>
      <c r="V40" s="135" t="str">
        <f>TEXT(M40,"YYYY-MM")</f>
        <v>2026-01</v>
      </c>
      <c r="W40" s="140" cm="1">
        <f t="array" ref="W40">SUMPRODUCT((M40:S40&gt;=$N$8)*(M40:S40 &lt;= $N$9)*(TEXT(M40:S40,"yyyy-mm")=V40)*(M41:S41 = "●"))</f>
        <v>0</v>
      </c>
      <c r="X40" s="140" cm="1">
        <f t="array" ref="X40">SUMPRODUCT((R40:S40&gt;=$N$8)*(R40:S40 &lt;= $N$9)*(TEXT(R40:S40,"yyyy-mm")=V40)*(R41:S41 = "▲"))</f>
        <v>0</v>
      </c>
      <c r="Y40" s="140" cm="1">
        <f t="array" ref="Y40">SUMPRODUCT((M40:S40&gt;=$N$8)*(M40:S40 &lt;= $N$9)*(TEXT(M40:S40,"yyyy-mm")=V40)*(M41:S41 = "★"))</f>
        <v>0</v>
      </c>
      <c r="Z40" s="135"/>
      <c r="AA40" s="135"/>
      <c r="AB40" s="132">
        <v>28</v>
      </c>
      <c r="AC40" s="141">
        <f>AI38+1</f>
        <v>46146</v>
      </c>
      <c r="AD40" s="141">
        <f t="shared" ref="AD40:AI40" si="110">AC40+1</f>
        <v>46147</v>
      </c>
      <c r="AE40" s="141">
        <f t="shared" si="110"/>
        <v>46148</v>
      </c>
      <c r="AF40" s="141">
        <f t="shared" si="110"/>
        <v>46149</v>
      </c>
      <c r="AG40" s="141">
        <f t="shared" si="110"/>
        <v>46150</v>
      </c>
      <c r="AH40" s="142">
        <f t="shared" si="110"/>
        <v>46151</v>
      </c>
      <c r="AI40" s="143">
        <f t="shared" si="110"/>
        <v>46152</v>
      </c>
      <c r="AJ40" s="68">
        <f t="shared" ref="AJ40" si="111">COUNTIF(AC41:AI41,"★")</f>
        <v>0</v>
      </c>
      <c r="AK40" s="68"/>
      <c r="AL40" s="68" t="str">
        <f>TEXT(AC40,"YYYY-MM")</f>
        <v>2026-05</v>
      </c>
      <c r="AM40" s="69" cm="1">
        <f t="array" ref="AM40">SUMPRODUCT((AC40:AI40&gt;=$N$8)*(AC40:AI40 &lt;= $N$9)*(TEXT(AC40:AI40,"yyyy-mm")=AL40)*(AC41:AI41 = "●"))</f>
        <v>0</v>
      </c>
      <c r="AN40" s="69" cm="1">
        <f t="array" ref="AN40">SUMPRODUCT((AH40:AI40&gt;=$N$8)*(AH40:AI40 &lt;= $N$9)*(TEXT(AH40:AI40,"yyyy-mm")=AL40)*(AH41:AI41 = "▲"))</f>
        <v>0</v>
      </c>
      <c r="AO40" s="69" cm="1">
        <f t="array" ref="AO40">SUMPRODUCT((AC40:AI40&gt;=$N$8)*(AC40:AI40 &lt;= $N$9)*(TEXT(AC40:AI40,"yyyy-mm")=AL40)*(AC41:AI41 = "★"))</f>
        <v>0</v>
      </c>
      <c r="AP40" s="68"/>
      <c r="AQ40" s="19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3"/>
    </row>
    <row r="41" spans="1:55" s="8" customFormat="1" ht="19.5" customHeight="1" thickBot="1" x14ac:dyDescent="0.5">
      <c r="A41" s="4">
        <v>3</v>
      </c>
      <c r="B41" s="4">
        <v>31</v>
      </c>
      <c r="C41" s="18">
        <f t="shared" si="1"/>
        <v>46874</v>
      </c>
      <c r="D41" s="18">
        <f t="shared" si="2"/>
        <v>45989</v>
      </c>
      <c r="E41" s="4" t="str">
        <f t="shared" si="0"/>
        <v>2028-05</v>
      </c>
      <c r="F41" s="2">
        <f ca="1">SUMIF($V$160:$W$201,E41,$W$160:$W$201)</f>
        <v>0</v>
      </c>
      <c r="G41" s="2">
        <f ca="1">SUMIF($V$160:$X$201,E41,$X$160:$X$201)</f>
        <v>0</v>
      </c>
      <c r="H41" s="2">
        <f ca="1">SUMIF($V$160:$Y$201,E41,$Y$160:$Y$201)</f>
        <v>0</v>
      </c>
      <c r="I41" s="17">
        <f t="shared" si="3"/>
        <v>0</v>
      </c>
      <c r="J41" s="135"/>
      <c r="K41" s="135" t="str">
        <f t="shared" ref="K41" si="112">IF(U41&gt;=0.285,"OK","NG")</f>
        <v>NG</v>
      </c>
      <c r="L41" s="136"/>
      <c r="M41" s="144"/>
      <c r="N41" s="144"/>
      <c r="O41" s="144"/>
      <c r="P41" s="144"/>
      <c r="Q41" s="144"/>
      <c r="R41" s="145"/>
      <c r="S41" s="146"/>
      <c r="T41" s="135">
        <f t="shared" ref="T41" si="113">COUNTIF(M41:S41,"●")</f>
        <v>0</v>
      </c>
      <c r="U41" s="147">
        <f t="shared" ref="U41" si="114">IF(COUNTA(M41:S41)=0,-1,IF(OR(COUNTIF(M41:S41,"▲")&gt;6,AND(M40&lt;$N$9,$N$9&lt;S40)),0.285,IF(T40+T41=0,0,T41/(T41+T40))))</f>
        <v>-1</v>
      </c>
      <c r="V41" s="135" t="str">
        <f>TEXT(S40,"YYYY-MM")</f>
        <v>2026-01</v>
      </c>
      <c r="W41" s="140" cm="1">
        <f t="array" ref="W41">IF(V41=V40,0,SUMPRODUCT((M40:S40&gt;=$N$8)*(M40:S40 &lt;= $N$9)*(TEXT(M40:S40,"yyyy-mm")=V41)*(M41:S41 = "●")))</f>
        <v>0</v>
      </c>
      <c r="X41" s="140" cm="1">
        <f t="array" ref="X41">IF(V41=V40,0,SUMPRODUCT((M40:S40&gt;=$N$8)*(M40:S40 &lt;= $N$9)*(TEXT(M40:S40,"yyyy-mm")=V41)*(M41:S41 = "▲")))</f>
        <v>0</v>
      </c>
      <c r="Y41" s="140" cm="1">
        <f t="array" ref="Y41">IF(V41=V40,0,SUMPRODUCT((M40:S40&gt;=$N$8)*(M40:S40 &lt;= $N$9)*(TEXT(M40:S40,"yyyy-mm")=V41)*(M41:S41 = "★")))</f>
        <v>0</v>
      </c>
      <c r="Z41" s="135"/>
      <c r="AA41" s="135" t="str">
        <f t="shared" ref="AA41" si="115">IF(AK41&gt;=0.285,"OK","NG")</f>
        <v>NG</v>
      </c>
      <c r="AB41" s="136"/>
      <c r="AC41" s="144"/>
      <c r="AD41" s="144"/>
      <c r="AE41" s="144"/>
      <c r="AF41" s="144"/>
      <c r="AG41" s="144"/>
      <c r="AH41" s="145"/>
      <c r="AI41" s="146"/>
      <c r="AJ41" s="68">
        <f t="shared" ref="AJ41" si="116">COUNTIF(AC41:AI41,"●")</f>
        <v>0</v>
      </c>
      <c r="AK41" s="70">
        <f t="shared" ref="AK41" si="117">IF(COUNTA(AC41:AI41)=0,-1,IF(OR(COUNTIF(AC41:AI41,"▲")&gt;6,AND(AC40&lt;$N$9,$N$9&lt;AI40)),0.285,IF(AJ40+AJ41=0,0,AJ41/(AJ41+AJ40))))</f>
        <v>-1</v>
      </c>
      <c r="AL41" s="68" t="str">
        <f>TEXT(AI40,"YYYY-MM")</f>
        <v>2026-05</v>
      </c>
      <c r="AM41" s="69" cm="1">
        <f t="array" ref="AM41">IF(AL41=AL40,0,SUMPRODUCT((AC40:AI40&gt;=$N$8)*(AC40:AI40 &lt;= $N$9)*(TEXT(AC40:AI40,"yyyy-mm")=AL41)*(AC41:AI41 = "●")))</f>
        <v>0</v>
      </c>
      <c r="AN41" s="69" cm="1">
        <f t="array" ref="AN41">IF(AL41=AL40,0,SUMPRODUCT((AC40:AI40&gt;=$N$8)*(AC40:AI40 &lt;= $N$9)*(TEXT(AC40:AI40,"yyyy-mm")=AL41)*(AC41:AI41 = "▲")))</f>
        <v>0</v>
      </c>
      <c r="AO41" s="69" cm="1">
        <f t="array" ref="AO41">IF(AL41=AL40,0,SUMPRODUCT((AC40:AI40&gt;=$N$8)*(AC40:AI40 &lt;= $N$9)*(TEXT(AC40:AI40,"yyyy-mm")=AL41)*(AC41:AI41 = "★")))</f>
        <v>0</v>
      </c>
      <c r="AP41" s="68"/>
      <c r="AQ41" s="19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3"/>
    </row>
    <row r="42" spans="1:55" s="8" customFormat="1" ht="19.5" customHeight="1" x14ac:dyDescent="0.45">
      <c r="A42" s="4">
        <v>4</v>
      </c>
      <c r="B42" s="4">
        <v>32</v>
      </c>
      <c r="C42" s="18">
        <f t="shared" si="1"/>
        <v>46905</v>
      </c>
      <c r="D42" s="18">
        <f t="shared" si="2"/>
        <v>45989</v>
      </c>
      <c r="E42" s="4" t="str">
        <f t="shared" si="0"/>
        <v>2028-06</v>
      </c>
      <c r="F42" s="2">
        <f ca="1">SUMIF($V$160:$W$201,E42,$W$160:$W$201)+SUMIF($AL$160:$AM$201,E42,$AM$160:$AM$201)</f>
        <v>0</v>
      </c>
      <c r="G42" s="2">
        <f ca="1">SUMIF($V$160:$X$201,E42,$X$160:$X$201)+SUMIF($AL$160:$AN$201,E42,$AN$160:$AN$201)</f>
        <v>0</v>
      </c>
      <c r="H42" s="2">
        <f ca="1">SUMIF($V$160:$Y$201,E42,$Y$160:$Y$201)+SUMIF($AL$160:$AO$201,E42,$AO$160:$AO$201)</f>
        <v>0</v>
      </c>
      <c r="I42" s="17">
        <f t="shared" si="3"/>
        <v>0</v>
      </c>
      <c r="J42" s="135"/>
      <c r="K42" s="135"/>
      <c r="L42" s="132">
        <v>13</v>
      </c>
      <c r="M42" s="141">
        <f>S40+1</f>
        <v>46041</v>
      </c>
      <c r="N42" s="141">
        <f>M42+1</f>
        <v>46042</v>
      </c>
      <c r="O42" s="141">
        <f t="shared" ref="O42:Q42" si="118">N42+1</f>
        <v>46043</v>
      </c>
      <c r="P42" s="141">
        <f t="shared" si="118"/>
        <v>46044</v>
      </c>
      <c r="Q42" s="141">
        <f t="shared" si="118"/>
        <v>46045</v>
      </c>
      <c r="R42" s="142">
        <f>Q42+1</f>
        <v>46046</v>
      </c>
      <c r="S42" s="143">
        <f>R42+1</f>
        <v>46047</v>
      </c>
      <c r="T42" s="135">
        <f t="shared" ref="T42" si="119">COUNTIF(M43:S43,"★")</f>
        <v>0</v>
      </c>
      <c r="U42" s="135"/>
      <c r="V42" s="135" t="str">
        <f>TEXT(M42,"YYYY-MM")</f>
        <v>2026-01</v>
      </c>
      <c r="W42" s="140" cm="1">
        <f t="array" ref="W42">SUMPRODUCT((M42:S42&gt;=$N$8)*(M42:S42 &lt;= $N$9)*(TEXT(M42:S42,"yyyy-mm")=V42)*(M43:S43 = "●"))</f>
        <v>0</v>
      </c>
      <c r="X42" s="140" cm="1">
        <f t="array" ref="X42">SUMPRODUCT((R42:S42&gt;=$N$8)*(R42:S42 &lt;= $N$9)*(TEXT(R42:S42,"yyyy-mm")=V42)*(R43:S43 = "▲"))</f>
        <v>0</v>
      </c>
      <c r="Y42" s="140" cm="1">
        <f t="array" ref="Y42">SUMPRODUCT((M42:S42&gt;=$N$8)*(M42:S42 &lt;= $N$9)*(TEXT(M42:S42,"yyyy-mm")=V42)*(M43:S43 = "★"))</f>
        <v>0</v>
      </c>
      <c r="Z42" s="135"/>
      <c r="AA42" s="135"/>
      <c r="AB42" s="132">
        <v>29</v>
      </c>
      <c r="AC42" s="141">
        <f>AI40+1</f>
        <v>46153</v>
      </c>
      <c r="AD42" s="141">
        <f t="shared" ref="AD42:AI42" si="120">AC42+1</f>
        <v>46154</v>
      </c>
      <c r="AE42" s="141">
        <f t="shared" si="120"/>
        <v>46155</v>
      </c>
      <c r="AF42" s="141">
        <f t="shared" si="120"/>
        <v>46156</v>
      </c>
      <c r="AG42" s="141">
        <f t="shared" si="120"/>
        <v>46157</v>
      </c>
      <c r="AH42" s="142">
        <f t="shared" si="120"/>
        <v>46158</v>
      </c>
      <c r="AI42" s="143">
        <f t="shared" si="120"/>
        <v>46159</v>
      </c>
      <c r="AJ42" s="68">
        <f t="shared" ref="AJ42" si="121">COUNTIF(AC43:AI43,"★")</f>
        <v>0</v>
      </c>
      <c r="AK42" s="68"/>
      <c r="AL42" s="68" t="str">
        <f>TEXT(AC42,"YYYY-MM")</f>
        <v>2026-05</v>
      </c>
      <c r="AM42" s="69" cm="1">
        <f t="array" ref="AM42">SUMPRODUCT((AC42:AI42&gt;=$N$8)*(AC42:AI42 &lt;= $N$9)*(TEXT(AC42:AI42,"yyyy-mm")=AL42)*(AC43:AI43 = "●"))</f>
        <v>0</v>
      </c>
      <c r="AN42" s="69" cm="1">
        <f t="array" ref="AN42">SUMPRODUCT((AH42:AI42&gt;=$N$8)*(AH42:AI42 &lt;= $N$9)*(TEXT(AH42:AI42,"yyyy-mm")=AL42)*(AH43:AI43 = "▲"))</f>
        <v>0</v>
      </c>
      <c r="AO42" s="69" cm="1">
        <f t="array" ref="AO42">SUMPRODUCT((AC42:AI42&gt;=$N$8)*(AC42:AI42 &lt;= $N$9)*(TEXT(AC42:AI42,"yyyy-mm")=AL42)*(AC43:AI43 = "★"))</f>
        <v>0</v>
      </c>
      <c r="AP42" s="68"/>
      <c r="AQ42" s="19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3"/>
    </row>
    <row r="43" spans="1:55" s="8" customFormat="1" ht="19.5" customHeight="1" thickBot="1" x14ac:dyDescent="0.5">
      <c r="A43" s="4">
        <v>5</v>
      </c>
      <c r="B43" s="4">
        <v>33</v>
      </c>
      <c r="C43" s="18">
        <f t="shared" si="1"/>
        <v>46935</v>
      </c>
      <c r="D43" s="18">
        <f t="shared" si="2"/>
        <v>45989</v>
      </c>
      <c r="E43" s="4" t="str">
        <f t="shared" si="0"/>
        <v>2028-07</v>
      </c>
      <c r="F43" s="2">
        <f ca="1">SUMIF($V$160:$W$201,E43,$W$160:$W$201)+SUMIF($AL$160:$AM$201,E43,$AM$160:$AM$201)</f>
        <v>0</v>
      </c>
      <c r="G43" s="2">
        <f ca="1">SUMIF($V$160:$X$201,E43,$X$160:$X$201)+SUMIF($AL$160:$AN$201,E43,$AN$160:$AN$201)</f>
        <v>0</v>
      </c>
      <c r="H43" s="2">
        <f ca="1">SUMIF($V$160:$Y$201,E43,$Y$160:$Y$201)+SUMIF($AL$160:$AO$201,E43,$AO$160:$AO$201)</f>
        <v>0</v>
      </c>
      <c r="I43" s="17">
        <f t="shared" si="3"/>
        <v>0</v>
      </c>
      <c r="J43" s="135"/>
      <c r="K43" s="135" t="str">
        <f t="shared" ref="K43" si="122">IF(U43&gt;=0.285,"OK","NG")</f>
        <v>NG</v>
      </c>
      <c r="L43" s="136"/>
      <c r="M43" s="144"/>
      <c r="N43" s="144"/>
      <c r="O43" s="144"/>
      <c r="P43" s="144"/>
      <c r="Q43" s="144"/>
      <c r="R43" s="145"/>
      <c r="S43" s="146"/>
      <c r="T43" s="135">
        <f t="shared" ref="T43" si="123">COUNTIF(M43:S43,"●")</f>
        <v>0</v>
      </c>
      <c r="U43" s="147">
        <f t="shared" ref="U43" si="124">IF(COUNTA(M43:S43)=0,-1,IF(OR(COUNTIF(M43:S43,"▲")&gt;6,AND(M42&lt;$N$9,$N$9&lt;S42)),0.285,IF(T42+T43=0,0,T43/(T43+T42))))</f>
        <v>-1</v>
      </c>
      <c r="V43" s="135" t="str">
        <f>TEXT(S42,"YYYY-MM")</f>
        <v>2026-01</v>
      </c>
      <c r="W43" s="140" cm="1">
        <f t="array" ref="W43">IF(V43=V42,0,SUMPRODUCT((M42:S42&gt;=$N$8)*(M42:S42 &lt;= $N$9)*(TEXT(M42:S42,"yyyy-mm")=V43)*(M43:S43 = "●")))</f>
        <v>0</v>
      </c>
      <c r="X43" s="140" cm="1">
        <f t="array" ref="X43">IF(V43=V42,0,SUMPRODUCT((M42:S42&gt;=$N$8)*(M42:S42 &lt;= $N$9)*(TEXT(M42:S42,"yyyy-mm")=V43)*(M43:S43 = "▲")))</f>
        <v>0</v>
      </c>
      <c r="Y43" s="140" cm="1">
        <f t="array" ref="Y43">IF(V43=V42,0,SUMPRODUCT((M42:S42&gt;=$N$8)*(M42:S42 &lt;= $N$9)*(TEXT(M42:S42,"yyyy-mm")=V43)*(M43:S43 = "★")))</f>
        <v>0</v>
      </c>
      <c r="Z43" s="135"/>
      <c r="AA43" s="135" t="str">
        <f t="shared" ref="AA43" si="125">IF(AK43&gt;=0.285,"OK","NG")</f>
        <v>NG</v>
      </c>
      <c r="AB43" s="136"/>
      <c r="AC43" s="144"/>
      <c r="AD43" s="144"/>
      <c r="AE43" s="144"/>
      <c r="AF43" s="144"/>
      <c r="AG43" s="144"/>
      <c r="AH43" s="145"/>
      <c r="AI43" s="146"/>
      <c r="AJ43" s="68">
        <f t="shared" ref="AJ43" si="126">COUNTIF(AC43:AI43,"●")</f>
        <v>0</v>
      </c>
      <c r="AK43" s="70">
        <f t="shared" ref="AK43" si="127">IF(COUNTA(AC43:AI43)=0,-1,IF(OR(COUNTIF(AC43:AI43,"▲")&gt;6,AND(AC42&lt;$N$9,$N$9&lt;AI42)),0.285,IF(AJ42+AJ43=0,0,AJ43/(AJ43+AJ42))))</f>
        <v>-1</v>
      </c>
      <c r="AL43" s="68" t="str">
        <f>TEXT(AI42,"YYYY-MM")</f>
        <v>2026-05</v>
      </c>
      <c r="AM43" s="69" cm="1">
        <f t="array" ref="AM43">IF(AL43=AL42,0,SUMPRODUCT((AC42:AI42&gt;=$N$8)*(AC42:AI42 &lt;= $N$9)*(TEXT(AC42:AI42,"yyyy-mm")=AL43)*(AC43:AI43 = "●")))</f>
        <v>0</v>
      </c>
      <c r="AN43" s="69" cm="1">
        <f t="array" ref="AN43">IF(AL43=AL42,0,SUMPRODUCT((AC42:AI42&gt;=$N$8)*(AC42:AI42 &lt;= $N$9)*(TEXT(AC42:AI42,"yyyy-mm")=AL43)*(AC43:AI43 = "▲")))</f>
        <v>0</v>
      </c>
      <c r="AO43" s="69" cm="1">
        <f t="array" ref="AO43">IF(AL43=AL42,0,SUMPRODUCT((AC42:AI42&gt;=$N$8)*(AC42:AI42 &lt;= $N$9)*(TEXT(AC42:AI42,"yyyy-mm")=AL43)*(AC43:AI43 = "★")))</f>
        <v>0</v>
      </c>
      <c r="AP43" s="68"/>
      <c r="AQ43" s="19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3"/>
    </row>
    <row r="44" spans="1:55" s="8" customFormat="1" ht="19.5" customHeight="1" x14ac:dyDescent="0.45">
      <c r="A44" s="4">
        <v>1</v>
      </c>
      <c r="B44" s="4">
        <v>34</v>
      </c>
      <c r="C44" s="18">
        <f t="shared" si="1"/>
        <v>46966</v>
      </c>
      <c r="D44" s="18">
        <f t="shared" si="2"/>
        <v>45989</v>
      </c>
      <c r="E44" s="4" t="str">
        <f t="shared" si="0"/>
        <v>2028-08</v>
      </c>
      <c r="F44" s="2">
        <f ca="1">SUMIF($V$160:$W$201,E44,$W$160:$W$201)+SUMIF($AL$160:$AM$201,E44,$AM$160:$AM$201)</f>
        <v>0</v>
      </c>
      <c r="G44" s="2">
        <f ca="1">SUMIF($V$160:$X$201,E44,$X$160:$X$201)+SUMIF($AL$160:$AN$201,E44,$AN$160:$AN$201)</f>
        <v>0</v>
      </c>
      <c r="H44" s="2">
        <f ca="1">SUMIF($V$160:$Y$201,E44,$Y$160:$Y$201)+SUMIF($AL$160:$AO$201,E44,$AO$160:$AO$201)</f>
        <v>0</v>
      </c>
      <c r="I44" s="17">
        <f t="shared" si="3"/>
        <v>0</v>
      </c>
      <c r="J44" s="135"/>
      <c r="K44" s="135"/>
      <c r="L44" s="132">
        <v>14</v>
      </c>
      <c r="M44" s="141">
        <f>S42+1</f>
        <v>46048</v>
      </c>
      <c r="N44" s="141">
        <f>M44+1</f>
        <v>46049</v>
      </c>
      <c r="O44" s="141">
        <f t="shared" ref="O44:Q44" si="128">N44+1</f>
        <v>46050</v>
      </c>
      <c r="P44" s="141">
        <f t="shared" si="128"/>
        <v>46051</v>
      </c>
      <c r="Q44" s="141">
        <f t="shared" si="128"/>
        <v>46052</v>
      </c>
      <c r="R44" s="142">
        <f>Q44+1</f>
        <v>46053</v>
      </c>
      <c r="S44" s="143">
        <f>R44+1</f>
        <v>46054</v>
      </c>
      <c r="T44" s="135">
        <f t="shared" ref="T44" si="129">COUNTIF(M45:S45,"★")</f>
        <v>0</v>
      </c>
      <c r="U44" s="135"/>
      <c r="V44" s="135" t="str">
        <f>TEXT(M44,"YYYY-MM")</f>
        <v>2026-01</v>
      </c>
      <c r="W44" s="140" cm="1">
        <f t="array" ref="W44">SUMPRODUCT((M44:S44&gt;=$N$8)*(M44:S44 &lt;= $N$9)*(TEXT(M44:S44,"yyyy-mm")=V44)*(M45:S45 = "●"))</f>
        <v>0</v>
      </c>
      <c r="X44" s="140" cm="1">
        <f t="array" ref="X44">SUMPRODUCT((R44:S44&gt;=$N$8)*(R44:S44 &lt;= $N$9)*(TEXT(R44:S44,"yyyy-mm")=V44)*(R45:S45 = "▲"))</f>
        <v>0</v>
      </c>
      <c r="Y44" s="140" cm="1">
        <f t="array" ref="Y44">SUMPRODUCT((M44:S44&gt;=$N$8)*(M44:S44 &lt;= $N$9)*(TEXT(M44:S44,"yyyy-mm")=V44)*(M45:S45 = "★"))</f>
        <v>0</v>
      </c>
      <c r="Z44" s="135"/>
      <c r="AA44" s="135"/>
      <c r="AB44" s="132">
        <v>30</v>
      </c>
      <c r="AC44" s="141">
        <f>AI42+1</f>
        <v>46160</v>
      </c>
      <c r="AD44" s="141">
        <f t="shared" ref="AD44:AI44" si="130">AC44+1</f>
        <v>46161</v>
      </c>
      <c r="AE44" s="141">
        <f t="shared" si="130"/>
        <v>46162</v>
      </c>
      <c r="AF44" s="141">
        <f t="shared" si="130"/>
        <v>46163</v>
      </c>
      <c r="AG44" s="141">
        <f t="shared" si="130"/>
        <v>46164</v>
      </c>
      <c r="AH44" s="142">
        <f t="shared" si="130"/>
        <v>46165</v>
      </c>
      <c r="AI44" s="143">
        <f t="shared" si="130"/>
        <v>46166</v>
      </c>
      <c r="AJ44" s="68">
        <f t="shared" ref="AJ44" si="131">COUNTIF(AC45:AI45,"★")</f>
        <v>0</v>
      </c>
      <c r="AK44" s="68"/>
      <c r="AL44" s="68" t="str">
        <f>TEXT(AC44,"YYYY-MM")</f>
        <v>2026-05</v>
      </c>
      <c r="AM44" s="69" cm="1">
        <f t="array" ref="AM44">SUMPRODUCT((AC44:AI44&gt;=$N$8)*(AC44:AI44 &lt;= $N$9)*(TEXT(AC44:AI44,"yyyy-mm")=AL44)*(AC45:AI45 = "●"))</f>
        <v>0</v>
      </c>
      <c r="AN44" s="69" cm="1">
        <f t="array" ref="AN44">SUMPRODUCT((AH44:AI44&gt;=$N$8)*(AH44:AI44 &lt;= $N$9)*(TEXT(AH44:AI44,"yyyy-mm")=AL44)*(AH45:AI45 = "▲"))</f>
        <v>0</v>
      </c>
      <c r="AO44" s="69" cm="1">
        <f t="array" ref="AO44">SUMPRODUCT((AC44:AI44&gt;=$N$8)*(AC44:AI44 &lt;= $N$9)*(TEXT(AC44:AI44,"yyyy-mm")=AL44)*(AC45:AI45 = "★"))</f>
        <v>0</v>
      </c>
      <c r="AP44" s="68"/>
      <c r="AQ44" s="19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3"/>
    </row>
    <row r="45" spans="1:55" s="8" customFormat="1" ht="19.5" customHeight="1" thickBot="1" x14ac:dyDescent="0.5">
      <c r="A45" s="4">
        <v>2</v>
      </c>
      <c r="B45" s="4">
        <v>35</v>
      </c>
      <c r="C45" s="18">
        <f t="shared" si="1"/>
        <v>46997</v>
      </c>
      <c r="D45" s="18">
        <f t="shared" si="2"/>
        <v>45989</v>
      </c>
      <c r="E45" s="4" t="str">
        <f t="shared" si="0"/>
        <v>2028-09</v>
      </c>
      <c r="F45" s="2">
        <f ca="1">SUMIF($AL$160:$AM$201,E45,$AM$160:$AM$201)</f>
        <v>0</v>
      </c>
      <c r="G45" s="2">
        <f ca="1">SUMIF($AL$160:$AN$201,E45,$AN$160:$AN$201)</f>
        <v>0</v>
      </c>
      <c r="H45" s="2">
        <f ca="1">SUMIF($AL$160:$AO$201,E45,$AO$160:$AO$201)</f>
        <v>0</v>
      </c>
      <c r="I45" s="17">
        <f t="shared" si="3"/>
        <v>0</v>
      </c>
      <c r="J45" s="135"/>
      <c r="K45" s="135" t="str">
        <f t="shared" ref="K45" si="132">IF(U45&gt;=0.285,"OK","NG")</f>
        <v>NG</v>
      </c>
      <c r="L45" s="136"/>
      <c r="M45" s="144"/>
      <c r="N45" s="144"/>
      <c r="O45" s="144"/>
      <c r="P45" s="144"/>
      <c r="Q45" s="144"/>
      <c r="R45" s="145"/>
      <c r="S45" s="146"/>
      <c r="T45" s="135">
        <f t="shared" ref="T45" si="133">COUNTIF(M45:S45,"●")</f>
        <v>0</v>
      </c>
      <c r="U45" s="147">
        <f t="shared" ref="U45" si="134">IF(COUNTA(M45:S45)=0,-1,IF(OR(COUNTIF(M45:S45,"▲")&gt;6,AND(M44&lt;$N$9,$N$9&lt;S44)),0.285,IF(T44+T45=0,0,T45/(T45+T44))))</f>
        <v>-1</v>
      </c>
      <c r="V45" s="135" t="str">
        <f>TEXT(S44,"YYYY-MM")</f>
        <v>2026-02</v>
      </c>
      <c r="W45" s="140" cm="1">
        <f t="array" ref="W45">IF(V45=V44,0,SUMPRODUCT((M44:S44&gt;=$N$8)*(M44:S44 &lt;= $N$9)*(TEXT(M44:S44,"yyyy-mm")=V45)*(M45:S45 = "●")))</f>
        <v>0</v>
      </c>
      <c r="X45" s="140" cm="1">
        <f t="array" ref="X45">IF(V45=V44,0,SUMPRODUCT((M44:S44&gt;=$N$8)*(M44:S44 &lt;= $N$9)*(TEXT(M44:S44,"yyyy-mm")=V45)*(M45:S45 = "▲")))</f>
        <v>0</v>
      </c>
      <c r="Y45" s="140" cm="1">
        <f t="array" ref="Y45">IF(V45=V44,0,SUMPRODUCT((M44:S44&gt;=$N$8)*(M44:S44 &lt;= $N$9)*(TEXT(M44:S44,"yyyy-mm")=V45)*(M45:S45 = "★")))</f>
        <v>0</v>
      </c>
      <c r="Z45" s="135"/>
      <c r="AA45" s="135" t="str">
        <f t="shared" ref="AA45" si="135">IF(AK45&gt;=0.285,"OK","NG")</f>
        <v>NG</v>
      </c>
      <c r="AB45" s="136"/>
      <c r="AC45" s="144"/>
      <c r="AD45" s="144"/>
      <c r="AE45" s="144"/>
      <c r="AF45" s="144"/>
      <c r="AG45" s="144"/>
      <c r="AH45" s="145"/>
      <c r="AI45" s="146"/>
      <c r="AJ45" s="68">
        <f t="shared" ref="AJ45" si="136">COUNTIF(AC45:AI45,"●")</f>
        <v>0</v>
      </c>
      <c r="AK45" s="70">
        <f t="shared" ref="AK45" si="137">IF(COUNTA(AC45:AI45)=0,-1,IF(OR(COUNTIF(AC45:AI45,"▲")&gt;6,AND(AC44&lt;$N$9,$N$9&lt;AI44)),0.285,IF(AJ44+AJ45=0,0,AJ45/(AJ45+AJ44))))</f>
        <v>-1</v>
      </c>
      <c r="AL45" s="68" t="str">
        <f>TEXT(AI44,"YYYY-MM")</f>
        <v>2026-05</v>
      </c>
      <c r="AM45" s="69" cm="1">
        <f t="array" ref="AM45">IF(AL45=AL44,0,SUMPRODUCT((AC44:AI44&gt;=$N$8)*(AC44:AI44 &lt;= $N$9)*(TEXT(AC44:AI44,"yyyy-mm")=AL45)*(AC45:AI45 = "●")))</f>
        <v>0</v>
      </c>
      <c r="AN45" s="69" cm="1">
        <f t="array" ref="AN45">IF(AL45=AL44,0,SUMPRODUCT((AC44:AI44&gt;=$N$8)*(AC44:AI44 &lt;= $N$9)*(TEXT(AC44:AI44,"yyyy-mm")=AL45)*(AC45:AI45 = "▲")))</f>
        <v>0</v>
      </c>
      <c r="AO45" s="69" cm="1">
        <f t="array" ref="AO45">IF(AL45=AL44,0,SUMPRODUCT((AC44:AI44&gt;=$N$8)*(AC44:AI44 &lt;= $N$9)*(TEXT(AC44:AI44,"yyyy-mm")=AL45)*(AC45:AI45 = "★")))</f>
        <v>0</v>
      </c>
      <c r="AP45" s="68"/>
      <c r="AQ45" s="19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3"/>
    </row>
    <row r="46" spans="1:55" s="8" customFormat="1" ht="19.5" customHeight="1" x14ac:dyDescent="0.45">
      <c r="A46" s="4">
        <v>3</v>
      </c>
      <c r="B46" s="4">
        <v>36</v>
      </c>
      <c r="C46" s="18">
        <f t="shared" si="1"/>
        <v>47027</v>
      </c>
      <c r="D46" s="18">
        <f t="shared" si="2"/>
        <v>45989</v>
      </c>
      <c r="E46" s="4" t="str">
        <f t="shared" si="0"/>
        <v>2028-10</v>
      </c>
      <c r="F46" s="2">
        <f ca="1">SUMIF($AL$160:$AM$201,E46,$AM$160:$AM$201)</f>
        <v>0</v>
      </c>
      <c r="G46" s="2">
        <f ca="1">SUMIF($AL$160:$AN$201,E46,$AN$160:$AN$201)</f>
        <v>0</v>
      </c>
      <c r="H46" s="2">
        <f ca="1">SUMIF($AL$160:$AO$201,E46,$AO$160:$AO$201)</f>
        <v>0</v>
      </c>
      <c r="I46" s="17">
        <f t="shared" si="3"/>
        <v>0</v>
      </c>
      <c r="J46" s="135"/>
      <c r="K46" s="135"/>
      <c r="L46" s="132">
        <v>15</v>
      </c>
      <c r="M46" s="141">
        <f>S44+1</f>
        <v>46055</v>
      </c>
      <c r="N46" s="141">
        <f>M46+1</f>
        <v>46056</v>
      </c>
      <c r="O46" s="141">
        <f t="shared" ref="O46:Q46" si="138">N46+1</f>
        <v>46057</v>
      </c>
      <c r="P46" s="141">
        <f t="shared" si="138"/>
        <v>46058</v>
      </c>
      <c r="Q46" s="141">
        <f t="shared" si="138"/>
        <v>46059</v>
      </c>
      <c r="R46" s="142">
        <f>Q46+1</f>
        <v>46060</v>
      </c>
      <c r="S46" s="143">
        <f>R46+1</f>
        <v>46061</v>
      </c>
      <c r="T46" s="135">
        <f t="shared" ref="T46" si="139">COUNTIF(M47:S47,"★")</f>
        <v>0</v>
      </c>
      <c r="U46" s="135"/>
      <c r="V46" s="135" t="str">
        <f>TEXT(M46,"YYYY-MM")</f>
        <v>2026-02</v>
      </c>
      <c r="W46" s="140" cm="1">
        <f t="array" ref="W46">SUMPRODUCT((M46:S46&gt;=$N$8)*(M46:S46 &lt;= $N$9)*(TEXT(M46:S46,"yyyy-mm")=V46)*(M47:S47 = "●"))</f>
        <v>0</v>
      </c>
      <c r="X46" s="140" cm="1">
        <f t="array" ref="X46">SUMPRODUCT((R46:S46&gt;=$N$8)*(R46:S46 &lt;= $N$9)*(TEXT(R46:S46,"yyyy-mm")=V46)*(R47:S47 = "▲"))</f>
        <v>0</v>
      </c>
      <c r="Y46" s="140" cm="1">
        <f t="array" ref="Y46">SUMPRODUCT((M46:S46&gt;=$N$8)*(M46:S46 &lt;= $N$9)*(TEXT(M46:S46,"yyyy-mm")=V46)*(M47:S47 = "★"))</f>
        <v>0</v>
      </c>
      <c r="Z46" s="135"/>
      <c r="AA46" s="135"/>
      <c r="AB46" s="132">
        <v>31</v>
      </c>
      <c r="AC46" s="141">
        <f>AI44+1</f>
        <v>46167</v>
      </c>
      <c r="AD46" s="141">
        <f t="shared" ref="AD46:AI46" si="140">AC46+1</f>
        <v>46168</v>
      </c>
      <c r="AE46" s="141">
        <f t="shared" si="140"/>
        <v>46169</v>
      </c>
      <c r="AF46" s="141">
        <f t="shared" si="140"/>
        <v>46170</v>
      </c>
      <c r="AG46" s="141">
        <f t="shared" si="140"/>
        <v>46171</v>
      </c>
      <c r="AH46" s="142">
        <f t="shared" si="140"/>
        <v>46172</v>
      </c>
      <c r="AI46" s="143">
        <f t="shared" si="140"/>
        <v>46173</v>
      </c>
      <c r="AJ46" s="68">
        <f t="shared" ref="AJ46" si="141">COUNTIF(AC47:AI47,"★")</f>
        <v>0</v>
      </c>
      <c r="AK46" s="68"/>
      <c r="AL46" s="68" t="str">
        <f>TEXT(AC46,"YYYY-MM")</f>
        <v>2026-05</v>
      </c>
      <c r="AM46" s="69" cm="1">
        <f t="array" ref="AM46">SUMPRODUCT((AC46:AI46&gt;=$N$8)*(AC46:AI46 &lt;= $N$9)*(TEXT(AC46:AI46,"yyyy-mm")=AL46)*(AC47:AI47 = "●"))</f>
        <v>0</v>
      </c>
      <c r="AN46" s="69" cm="1">
        <f t="array" ref="AN46">SUMPRODUCT((AH46:AI46&gt;=$N$8)*(AH46:AI46 &lt;= $N$9)*(TEXT(AH46:AI46,"yyyy-mm")=AL46)*(AH47:AI47 = "▲"))</f>
        <v>0</v>
      </c>
      <c r="AO46" s="69" cm="1">
        <f t="array" ref="AO46">SUMPRODUCT((AC46:AI46&gt;=$N$8)*(AC46:AI46 &lt;= $N$9)*(TEXT(AC46:AI46,"yyyy-mm")=AL46)*(AC47:AI47 = "★"))</f>
        <v>0</v>
      </c>
      <c r="AP46" s="68"/>
      <c r="AQ46" s="19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3"/>
    </row>
    <row r="47" spans="1:55" s="8" customFormat="1" ht="19.5" customHeight="1" thickBot="1" x14ac:dyDescent="0.5">
      <c r="A47" s="4"/>
      <c r="B47" s="4"/>
      <c r="C47" s="4"/>
      <c r="D47" s="4"/>
      <c r="E47" s="4"/>
      <c r="F47" s="2">
        <f ca="1">SUM(F10:F46)</f>
        <v>0</v>
      </c>
      <c r="G47" s="2">
        <f ca="1">SUM(G10:G46)</f>
        <v>0</v>
      </c>
      <c r="H47" s="2">
        <f ca="1">SUM(H10:H46)</f>
        <v>0</v>
      </c>
      <c r="I47" s="4" t="e">
        <f ca="1">AVERAGEIF(I10:I46,"&gt;0")</f>
        <v>#DIV/0!</v>
      </c>
      <c r="J47" s="135"/>
      <c r="K47" s="135" t="str">
        <f t="shared" ref="K47" si="142">IF(U47&gt;=0.285,"OK","NG")</f>
        <v>NG</v>
      </c>
      <c r="L47" s="136"/>
      <c r="M47" s="144"/>
      <c r="N47" s="144"/>
      <c r="O47" s="144"/>
      <c r="P47" s="144"/>
      <c r="Q47" s="144"/>
      <c r="R47" s="145"/>
      <c r="S47" s="146"/>
      <c r="T47" s="135">
        <f t="shared" ref="T47" si="143">COUNTIF(M47:S47,"●")</f>
        <v>0</v>
      </c>
      <c r="U47" s="147">
        <f t="shared" ref="U47" si="144">IF(COUNTA(M47:S47)=0,-1,IF(OR(COUNTIF(M47:S47,"▲")&gt;6,AND(M46&lt;$N$9,$N$9&lt;S46)),0.285,IF(T46+T47=0,0,T47/(T47+T46))))</f>
        <v>-1</v>
      </c>
      <c r="V47" s="135" t="str">
        <f>TEXT(S46,"YYYY-MM")</f>
        <v>2026-02</v>
      </c>
      <c r="W47" s="140" cm="1">
        <f t="array" ref="W47">IF(V47=V46,0,SUMPRODUCT((M46:S46&gt;=$N$8)*(M46:S46 &lt;= $N$9)*(TEXT(M46:S46,"yyyy-mm")=V47)*(M47:S47 = "●")))</f>
        <v>0</v>
      </c>
      <c r="X47" s="140" cm="1">
        <f t="array" ref="X47">IF(V47=V46,0,SUMPRODUCT((M46:S46&gt;=$N$8)*(M46:S46 &lt;= $N$9)*(TEXT(M46:S46,"yyyy-mm")=V47)*(M47:S47 = "▲")))</f>
        <v>0</v>
      </c>
      <c r="Y47" s="140" cm="1">
        <f t="array" ref="Y47">IF(V47=V46,0,SUMPRODUCT((M46:S46&gt;=$N$8)*(M46:S46 &lt;= $N$9)*(TEXT(M46:S46,"yyyy-mm")=V47)*(M47:S47 = "★")))</f>
        <v>0</v>
      </c>
      <c r="Z47" s="135"/>
      <c r="AA47" s="135" t="str">
        <f t="shared" ref="AA47" si="145">IF(AK47&gt;=0.285,"OK","NG")</f>
        <v>NG</v>
      </c>
      <c r="AB47" s="136"/>
      <c r="AC47" s="144"/>
      <c r="AD47" s="144"/>
      <c r="AE47" s="144"/>
      <c r="AF47" s="144"/>
      <c r="AG47" s="144"/>
      <c r="AH47" s="145"/>
      <c r="AI47" s="146"/>
      <c r="AJ47" s="68">
        <f t="shared" ref="AJ47" si="146">COUNTIF(AC47:AI47,"●")</f>
        <v>0</v>
      </c>
      <c r="AK47" s="70">
        <f t="shared" ref="AK47" si="147">IF(COUNTA(AC47:AI47)=0,-1,IF(OR(COUNTIF(AC47:AI47,"▲")&gt;6,AND(AC46&lt;$N$9,$N$9&lt;AI46)),0.285,IF(AJ46+AJ47=0,0,AJ47/(AJ47+AJ46))))</f>
        <v>-1</v>
      </c>
      <c r="AL47" s="68" t="str">
        <f>TEXT(AI46,"YYYY-MM")</f>
        <v>2026-05</v>
      </c>
      <c r="AM47" s="69" cm="1">
        <f t="array" ref="AM47">IF(AL47=AL46,0,SUMPRODUCT((AC46:AI46&gt;=$N$8)*(AC46:AI46 &lt;= $N$9)*(TEXT(AC46:AI46,"yyyy-mm")=AL47)*(AC47:AI47 = "●")))</f>
        <v>0</v>
      </c>
      <c r="AN47" s="69" cm="1">
        <f t="array" ref="AN47">IF(AL47=AL46,0,SUMPRODUCT((AC46:AI46&gt;=$N$8)*(AC46:AI46 &lt;= $N$9)*(TEXT(AC46:AI46,"yyyy-mm")=AL47)*(AC47:AI47 = "▲")))</f>
        <v>0</v>
      </c>
      <c r="AO47" s="69" cm="1">
        <f t="array" ref="AO47">IF(AL47=AL46,0,SUMPRODUCT((AC46:AI46&gt;=$N$8)*(AC46:AI46 &lt;= $N$9)*(TEXT(AC46:AI46,"yyyy-mm")=AL47)*(AC47:AI47 = "★")))</f>
        <v>0</v>
      </c>
      <c r="AP47" s="68"/>
      <c r="AQ47" s="19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3"/>
    </row>
    <row r="48" spans="1:55" s="8" customFormat="1" ht="19.5" customHeight="1" x14ac:dyDescent="0.45">
      <c r="A48" s="4"/>
      <c r="B48" s="4"/>
      <c r="C48" s="4"/>
      <c r="D48" s="4"/>
      <c r="E48" s="4"/>
      <c r="F48" s="4"/>
      <c r="G48" s="4"/>
      <c r="H48" s="4"/>
      <c r="I48" s="4"/>
      <c r="J48" s="135"/>
      <c r="K48" s="135"/>
      <c r="L48" s="132">
        <v>16</v>
      </c>
      <c r="M48" s="141">
        <f>S46+1</f>
        <v>46062</v>
      </c>
      <c r="N48" s="141">
        <f>M48+1</f>
        <v>46063</v>
      </c>
      <c r="O48" s="141">
        <f t="shared" ref="O48:Q48" si="148">N48+1</f>
        <v>46064</v>
      </c>
      <c r="P48" s="141">
        <f t="shared" si="148"/>
        <v>46065</v>
      </c>
      <c r="Q48" s="141">
        <f t="shared" si="148"/>
        <v>46066</v>
      </c>
      <c r="R48" s="142">
        <f>Q48+1</f>
        <v>46067</v>
      </c>
      <c r="S48" s="143">
        <f>R48+1</f>
        <v>46068</v>
      </c>
      <c r="T48" s="135">
        <f t="shared" ref="T48" si="149">COUNTIF(M49:S49,"★")</f>
        <v>0</v>
      </c>
      <c r="U48" s="135"/>
      <c r="V48" s="135" t="str">
        <f>TEXT(M48,"YYYY-MM")</f>
        <v>2026-02</v>
      </c>
      <c r="W48" s="140" cm="1">
        <f t="array" ref="W48">SUMPRODUCT((M48:S48&gt;=$N$8)*(M48:S48 &lt;= $N$9)*(TEXT(M48:S48,"yyyy-mm")=V48)*(M49:S49 = "●"))</f>
        <v>0</v>
      </c>
      <c r="X48" s="140" cm="1">
        <f t="array" ref="X48">SUMPRODUCT((R48:S48&gt;=$N$8)*(R48:S48 &lt;= $N$9)*(TEXT(R48:S48,"yyyy-mm")=V48)*(R49:S49 = "▲"))</f>
        <v>0</v>
      </c>
      <c r="Y48" s="140" cm="1">
        <f t="array" ref="Y48">SUMPRODUCT((M48:S48&gt;=$N$8)*(M48:S48 &lt;= $N$9)*(TEXT(M48:S48,"yyyy-mm")=V48)*(M49:S49 = "★"))</f>
        <v>0</v>
      </c>
      <c r="Z48" s="135"/>
      <c r="AA48" s="135"/>
      <c r="AB48" s="132">
        <v>32</v>
      </c>
      <c r="AC48" s="141">
        <f>AI46+1</f>
        <v>46174</v>
      </c>
      <c r="AD48" s="141">
        <f t="shared" ref="AD48:AI48" si="150">AC48+1</f>
        <v>46175</v>
      </c>
      <c r="AE48" s="141">
        <f t="shared" si="150"/>
        <v>46176</v>
      </c>
      <c r="AF48" s="141">
        <f t="shared" si="150"/>
        <v>46177</v>
      </c>
      <c r="AG48" s="141">
        <f t="shared" si="150"/>
        <v>46178</v>
      </c>
      <c r="AH48" s="142">
        <f t="shared" si="150"/>
        <v>46179</v>
      </c>
      <c r="AI48" s="143">
        <f t="shared" si="150"/>
        <v>46180</v>
      </c>
      <c r="AJ48" s="68">
        <f t="shared" ref="AJ48" si="151">COUNTIF(AC49:AI49,"★")</f>
        <v>0</v>
      </c>
      <c r="AK48" s="68"/>
      <c r="AL48" s="68" t="str">
        <f>TEXT(AC48,"YYYY-MM")</f>
        <v>2026-06</v>
      </c>
      <c r="AM48" s="69" cm="1">
        <f t="array" ref="AM48">SUMPRODUCT((AC48:AI48&gt;=$N$8)*(AC48:AI48 &lt;= $N$9)*(TEXT(AC48:AI48,"yyyy-mm")=AL48)*(AC49:AI49 = "●"))</f>
        <v>0</v>
      </c>
      <c r="AN48" s="69" cm="1">
        <f t="array" ref="AN48">SUMPRODUCT((AH48:AI48&gt;=$N$8)*(AH48:AI48 &lt;= $N$9)*(TEXT(AH48:AI48,"yyyy-mm")=AL48)*(AH49:AI49 = "▲"))</f>
        <v>0</v>
      </c>
      <c r="AO48" s="69" cm="1">
        <f t="array" ref="AO48">SUMPRODUCT((AC48:AI48&gt;=$N$8)*(AC48:AI48 &lt;= $N$9)*(TEXT(AC48:AI48,"yyyy-mm")=AL48)*(AC49:AI49 = "★"))</f>
        <v>0</v>
      </c>
      <c r="AP48" s="65"/>
      <c r="AQ48" s="7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3"/>
    </row>
    <row r="49" spans="1:55" s="8" customFormat="1" ht="19.5" customHeight="1" thickBot="1" x14ac:dyDescent="0.5">
      <c r="A49" s="4"/>
      <c r="B49" s="4"/>
      <c r="C49" s="4"/>
      <c r="D49" s="4"/>
      <c r="E49" s="4"/>
      <c r="F49" s="4"/>
      <c r="G49" s="4"/>
      <c r="H49" s="4"/>
      <c r="I49" s="4"/>
      <c r="J49" s="135"/>
      <c r="K49" s="135" t="str">
        <f t="shared" ref="K49" si="152">IF(U49&gt;=0.285,"OK","NG")</f>
        <v>NG</v>
      </c>
      <c r="L49" s="136"/>
      <c r="M49" s="144"/>
      <c r="N49" s="144"/>
      <c r="O49" s="144"/>
      <c r="P49" s="144"/>
      <c r="Q49" s="144"/>
      <c r="R49" s="145"/>
      <c r="S49" s="146"/>
      <c r="T49" s="135">
        <f t="shared" ref="T49" si="153">COUNTIF(M49:S49,"●")</f>
        <v>0</v>
      </c>
      <c r="U49" s="147">
        <f t="shared" ref="U49" si="154">IF(COUNTA(M49:S49)=0,-1,IF(OR(COUNTIF(M49:S49,"▲")&gt;6,AND(M48&lt;$N$9,$N$9&lt;S48)),0.285,IF(T48+T49=0,0,T49/(T49+T48))))</f>
        <v>-1</v>
      </c>
      <c r="V49" s="135" t="str">
        <f>TEXT(S48,"YYYY-MM")</f>
        <v>2026-02</v>
      </c>
      <c r="W49" s="140" cm="1">
        <f t="array" ref="W49">IF(V49=V48,0,SUMPRODUCT((M48:S48&gt;=$N$8)*(M48:S48 &lt;= $N$9)*(TEXT(M48:S48,"yyyy-mm")=V49)*(M49:S49 = "●")))</f>
        <v>0</v>
      </c>
      <c r="X49" s="140" cm="1">
        <f t="array" ref="X49">IF(V49=V48,0,SUMPRODUCT((M48:S48&gt;=$N$8)*(M48:S48 &lt;= $N$9)*(TEXT(M48:S48,"yyyy-mm")=V49)*(M49:S49 = "▲")))</f>
        <v>0</v>
      </c>
      <c r="Y49" s="140" cm="1">
        <f t="array" ref="Y49">IF(V49=V48,0,SUMPRODUCT((M48:S48&gt;=$N$8)*(M48:S48 &lt;= $N$9)*(TEXT(M48:S48,"yyyy-mm")=V49)*(M49:S49 = "★")))</f>
        <v>0</v>
      </c>
      <c r="Z49" s="135"/>
      <c r="AA49" s="135" t="str">
        <f t="shared" ref="AA49" si="155">IF(AK49&gt;=0.285,"OK","NG")</f>
        <v>NG</v>
      </c>
      <c r="AB49" s="136"/>
      <c r="AC49" s="144"/>
      <c r="AD49" s="144"/>
      <c r="AE49" s="144"/>
      <c r="AF49" s="144"/>
      <c r="AG49" s="144"/>
      <c r="AH49" s="145"/>
      <c r="AI49" s="146"/>
      <c r="AJ49" s="68">
        <f t="shared" ref="AJ49" si="156">COUNTIF(AC49:AI49,"●")</f>
        <v>0</v>
      </c>
      <c r="AK49" s="70">
        <f t="shared" ref="AK49" si="157">IF(COUNTA(AC49:AI49)=0,-1,IF(OR(COUNTIF(AC49:AI49,"▲")&gt;6,AND(AC48&lt;$N$9,$N$9&lt;AI48)),0.285,IF(AJ48+AJ49=0,0,AJ49/(AJ49+AJ48))))</f>
        <v>-1</v>
      </c>
      <c r="AL49" s="68" t="str">
        <f>TEXT(AI48,"YYYY-MM")</f>
        <v>2026-06</v>
      </c>
      <c r="AM49" s="69" cm="1">
        <f t="array" ref="AM49">IF(AL49=AL48,0,SUMPRODUCT((AC48:AI48&gt;=$N$8)*(AC48:AI48 &lt;= $N$9)*(TEXT(AC48:AI48,"yyyy-mm")=AL49)*(AC49:AI49 = "●")))</f>
        <v>0</v>
      </c>
      <c r="AN49" s="69" cm="1">
        <f t="array" ref="AN49">IF(AL49=AL48,0,SUMPRODUCT((AC48:AI48&gt;=$N$8)*(AC48:AI48 &lt;= $N$9)*(TEXT(AC48:AI48,"yyyy-mm")=AL49)*(AC49:AI49 = "▲")))</f>
        <v>0</v>
      </c>
      <c r="AO49" s="69" cm="1">
        <f t="array" ref="AO49">IF(AL49=AL48,0,SUMPRODUCT((AC48:AI48&gt;=$N$8)*(AC48:AI48 &lt;= $N$9)*(TEXT(AC48:AI48,"yyyy-mm")=AL49)*(AC49:AI49 = "★")))</f>
        <v>0</v>
      </c>
      <c r="AP49" s="65"/>
      <c r="AQ49" s="7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3"/>
    </row>
    <row r="50" spans="1:55" s="8" customFormat="1" ht="19.5" customHeight="1" x14ac:dyDescent="0.45">
      <c r="A50" s="4"/>
      <c r="B50" s="4"/>
      <c r="C50" s="4"/>
      <c r="D50" s="4"/>
      <c r="E50" s="4"/>
      <c r="F50" s="4"/>
      <c r="G50" s="4"/>
      <c r="H50" s="4"/>
      <c r="I50" s="4"/>
      <c r="J50" s="86"/>
      <c r="K50" s="87"/>
      <c r="L50" s="28"/>
      <c r="M50" s="28"/>
      <c r="N50" s="28"/>
      <c r="O50" s="28"/>
      <c r="P50" s="28"/>
      <c r="Q50" s="28"/>
      <c r="R50" s="28"/>
      <c r="S50" s="28"/>
      <c r="T50" s="86"/>
      <c r="U50" s="148">
        <f>IFERROR(AVERAGEIF(U18:U49,"&gt;-1"),0)</f>
        <v>0</v>
      </c>
      <c r="V50" s="86"/>
      <c r="W50" s="81"/>
      <c r="X50" s="81"/>
      <c r="Y50" s="81"/>
      <c r="Z50" s="86"/>
      <c r="AA50" s="88"/>
      <c r="AB50" s="28"/>
      <c r="AC50" s="28"/>
      <c r="AD50" s="28"/>
      <c r="AE50" s="28"/>
      <c r="AF50" s="28"/>
      <c r="AG50" s="28"/>
      <c r="AH50" s="28"/>
      <c r="AI50" s="28"/>
      <c r="AJ50" s="65"/>
      <c r="AK50" s="71">
        <f>IFERROR(AVERAGEIF(AK18:AK49,"&gt;-1"),0)</f>
        <v>0</v>
      </c>
      <c r="AL50" s="65"/>
      <c r="AM50" s="64"/>
      <c r="AN50" s="64"/>
      <c r="AO50" s="64"/>
      <c r="AP50" s="65"/>
      <c r="AQ50" s="7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3"/>
    </row>
    <row r="51" spans="1:55" s="8" customFormat="1" ht="23.25" customHeight="1" x14ac:dyDescent="0.45">
      <c r="A51" s="4"/>
      <c r="B51" s="4"/>
      <c r="C51" s="4"/>
      <c r="D51" s="4"/>
      <c r="E51" s="4"/>
      <c r="F51" s="4"/>
      <c r="G51" s="4"/>
      <c r="H51" s="4"/>
      <c r="I51" s="4"/>
      <c r="J51" s="75" t="s">
        <v>63</v>
      </c>
      <c r="K51" s="76"/>
      <c r="L51" s="76"/>
      <c r="M51" s="77"/>
      <c r="N51" s="78"/>
      <c r="O51" s="79"/>
      <c r="P51" s="79"/>
      <c r="Q51" s="79"/>
      <c r="R51" s="79"/>
      <c r="S51" s="79"/>
      <c r="T51" s="80"/>
      <c r="U51" s="80"/>
      <c r="V51" s="80"/>
      <c r="W51" s="81"/>
      <c r="X51" s="81"/>
      <c r="Y51" s="81"/>
      <c r="Z51" s="80"/>
      <c r="AA51" s="82"/>
      <c r="AB51" s="79"/>
      <c r="AC51" s="79"/>
      <c r="AD51" s="79"/>
      <c r="AE51" s="79"/>
      <c r="AF51" s="28"/>
      <c r="AG51" s="28"/>
      <c r="AH51" s="28"/>
      <c r="AI51" s="28"/>
      <c r="AJ51" s="65"/>
      <c r="AK51" s="71"/>
      <c r="AL51" s="65"/>
      <c r="AM51" s="64"/>
      <c r="AN51" s="64"/>
      <c r="AO51" s="64"/>
      <c r="AP51" s="65"/>
      <c r="AQ51" s="7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3"/>
    </row>
    <row r="52" spans="1:55" s="8" customFormat="1" ht="27" customHeight="1" x14ac:dyDescent="0.45">
      <c r="J52" s="83"/>
      <c r="K52" s="84"/>
      <c r="L52" s="84"/>
      <c r="M52" s="60" t="s">
        <v>95</v>
      </c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28"/>
      <c r="AI52" s="28"/>
      <c r="AJ52" s="65"/>
      <c r="AK52" s="65"/>
      <c r="AL52" s="65"/>
      <c r="AM52" s="64"/>
      <c r="AN52" s="64"/>
      <c r="AO52" s="64"/>
      <c r="AP52" s="65"/>
      <c r="AQ52" s="7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3"/>
    </row>
    <row r="53" spans="1:55" ht="19.5" customHeight="1" x14ac:dyDescent="0.45">
      <c r="J53" s="86"/>
      <c r="K53" s="87"/>
      <c r="L53" s="28"/>
      <c r="M53" s="28"/>
      <c r="N53" s="28"/>
      <c r="O53" s="28"/>
      <c r="P53" s="28"/>
      <c r="Q53" s="28"/>
      <c r="R53" s="28"/>
      <c r="S53" s="28"/>
      <c r="T53" s="86"/>
      <c r="U53" s="86"/>
      <c r="V53" s="86"/>
      <c r="W53" s="81"/>
      <c r="X53" s="81"/>
      <c r="Y53" s="81"/>
      <c r="Z53" s="86"/>
      <c r="AA53" s="88"/>
      <c r="AB53" s="28"/>
      <c r="AC53" s="28"/>
      <c r="AD53" s="28"/>
      <c r="AE53" s="28"/>
      <c r="AF53" s="28"/>
      <c r="AG53" s="28"/>
      <c r="AH53" s="28"/>
      <c r="AI53" s="28"/>
      <c r="AJ53" s="65"/>
      <c r="AK53" s="65"/>
      <c r="AL53" s="65"/>
      <c r="AM53" s="64"/>
      <c r="AN53" s="64"/>
      <c r="AO53" s="64"/>
      <c r="AP53" s="65"/>
    </row>
    <row r="54" spans="1:55" s="8" customFormat="1" ht="19.5" customHeight="1" x14ac:dyDescent="0.45">
      <c r="J54" s="86"/>
      <c r="K54" s="87"/>
      <c r="L54" s="28"/>
      <c r="M54" s="28"/>
      <c r="N54" s="28"/>
      <c r="O54" s="28"/>
      <c r="P54" s="28"/>
      <c r="Q54" s="28"/>
      <c r="R54" s="28"/>
      <c r="S54" s="28"/>
      <c r="T54" s="86"/>
      <c r="U54" s="86"/>
      <c r="V54" s="86"/>
      <c r="W54" s="81"/>
      <c r="X54" s="81"/>
      <c r="Y54" s="81"/>
      <c r="Z54" s="86"/>
      <c r="AA54" s="88"/>
      <c r="AB54" s="28"/>
      <c r="AC54" s="28"/>
      <c r="AD54" s="28"/>
      <c r="AE54" s="28"/>
      <c r="AF54" s="28"/>
      <c r="AG54" s="28"/>
      <c r="AH54" s="28"/>
      <c r="AI54" s="28"/>
      <c r="AJ54" s="65"/>
      <c r="AK54" s="65"/>
      <c r="AL54" s="65"/>
      <c r="AM54" s="64"/>
      <c r="AN54" s="64"/>
      <c r="AO54" s="64"/>
      <c r="AP54" s="68"/>
      <c r="AQ54" s="19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3"/>
    </row>
    <row r="55" spans="1:55" s="8" customFormat="1" ht="19.5" customHeight="1" thickBot="1" x14ac:dyDescent="0.5">
      <c r="J55" s="86"/>
      <c r="K55" s="87"/>
      <c r="L55" s="28"/>
      <c r="M55" s="28"/>
      <c r="N55" s="28"/>
      <c r="O55" s="28"/>
      <c r="P55" s="28"/>
      <c r="Q55" s="28"/>
      <c r="R55" s="28"/>
      <c r="S55" s="28"/>
      <c r="T55" s="86"/>
      <c r="U55" s="86"/>
      <c r="V55" s="86"/>
      <c r="W55" s="81"/>
      <c r="X55" s="81"/>
      <c r="Y55" s="81"/>
      <c r="Z55" s="86"/>
      <c r="AA55" s="88"/>
      <c r="AB55" s="28"/>
      <c r="AC55" s="28"/>
      <c r="AD55" s="28"/>
      <c r="AE55" s="28"/>
      <c r="AF55" s="28"/>
      <c r="AG55" s="28"/>
      <c r="AH55" s="28"/>
      <c r="AI55" s="28"/>
      <c r="AJ55" s="65"/>
      <c r="AK55" s="65"/>
      <c r="AL55" s="65"/>
      <c r="AM55" s="64"/>
      <c r="AN55" s="64"/>
      <c r="AO55" s="64"/>
      <c r="AP55" s="68"/>
      <c r="AQ55" s="19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3"/>
    </row>
    <row r="56" spans="1:55" s="8" customFormat="1" ht="19.5" customHeight="1" x14ac:dyDescent="0.45">
      <c r="J56" s="86"/>
      <c r="K56" s="86"/>
      <c r="L56" s="132" t="s">
        <v>47</v>
      </c>
      <c r="M56" s="133" t="str">
        <f>"実施状況（"&amp;YEAR(M58)&amp;"年～）"</f>
        <v>実施状況（2026年～）</v>
      </c>
      <c r="N56" s="133"/>
      <c r="O56" s="133"/>
      <c r="P56" s="133"/>
      <c r="Q56" s="133"/>
      <c r="R56" s="133"/>
      <c r="S56" s="134"/>
      <c r="T56" s="86"/>
      <c r="U56" s="86"/>
      <c r="V56" s="86"/>
      <c r="W56" s="81"/>
      <c r="X56" s="81"/>
      <c r="Y56" s="81"/>
      <c r="Z56" s="86"/>
      <c r="AA56" s="28"/>
      <c r="AB56" s="132" t="s">
        <v>47</v>
      </c>
      <c r="AC56" s="133" t="str">
        <f>"実施状況（"&amp;YEAR(AC58)&amp;"年～）"</f>
        <v>実施状況（2026年～）</v>
      </c>
      <c r="AD56" s="133"/>
      <c r="AE56" s="133"/>
      <c r="AF56" s="133"/>
      <c r="AG56" s="133"/>
      <c r="AH56" s="133"/>
      <c r="AI56" s="134"/>
      <c r="AJ56" s="65"/>
      <c r="AK56" s="65"/>
      <c r="AL56" s="65"/>
      <c r="AM56" s="64"/>
      <c r="AN56" s="64"/>
      <c r="AO56" s="64"/>
      <c r="AP56" s="68"/>
      <c r="AQ56" s="19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3"/>
    </row>
    <row r="57" spans="1:55" s="8" customFormat="1" ht="19.5" customHeight="1" thickBot="1" x14ac:dyDescent="0.5">
      <c r="J57" s="86"/>
      <c r="K57" s="135" t="s">
        <v>48</v>
      </c>
      <c r="L57" s="136"/>
      <c r="M57" s="137" t="s">
        <v>49</v>
      </c>
      <c r="N57" s="137" t="s">
        <v>50</v>
      </c>
      <c r="O57" s="137" t="s">
        <v>51</v>
      </c>
      <c r="P57" s="137" t="s">
        <v>52</v>
      </c>
      <c r="Q57" s="137" t="s">
        <v>53</v>
      </c>
      <c r="R57" s="138" t="s">
        <v>54</v>
      </c>
      <c r="S57" s="139" t="s">
        <v>55</v>
      </c>
      <c r="T57" s="135" t="s">
        <v>47</v>
      </c>
      <c r="U57" s="86" t="s">
        <v>56</v>
      </c>
      <c r="V57" s="86" t="s">
        <v>57</v>
      </c>
      <c r="W57" s="140" t="s">
        <v>38</v>
      </c>
      <c r="X57" s="140" t="s">
        <v>39</v>
      </c>
      <c r="Y57" s="140" t="s">
        <v>40</v>
      </c>
      <c r="Z57" s="86"/>
      <c r="AA57" s="135" t="s">
        <v>48</v>
      </c>
      <c r="AB57" s="136"/>
      <c r="AC57" s="137" t="s">
        <v>49</v>
      </c>
      <c r="AD57" s="137" t="s">
        <v>50</v>
      </c>
      <c r="AE57" s="137" t="s">
        <v>51</v>
      </c>
      <c r="AF57" s="137" t="s">
        <v>52</v>
      </c>
      <c r="AG57" s="137" t="s">
        <v>53</v>
      </c>
      <c r="AH57" s="138" t="s">
        <v>54</v>
      </c>
      <c r="AI57" s="139" t="s">
        <v>55</v>
      </c>
      <c r="AJ57" s="68" t="s">
        <v>47</v>
      </c>
      <c r="AK57" s="65" t="s">
        <v>56</v>
      </c>
      <c r="AL57" s="65" t="s">
        <v>57</v>
      </c>
      <c r="AM57" s="69" t="s">
        <v>38</v>
      </c>
      <c r="AN57" s="69" t="s">
        <v>39</v>
      </c>
      <c r="AO57" s="69" t="s">
        <v>40</v>
      </c>
      <c r="AP57" s="68"/>
      <c r="AQ57" s="19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3"/>
    </row>
    <row r="58" spans="1:55" s="8" customFormat="1" ht="19.5" customHeight="1" x14ac:dyDescent="0.45">
      <c r="J58" s="86"/>
      <c r="K58" s="135"/>
      <c r="L58" s="132">
        <v>33</v>
      </c>
      <c r="M58" s="141">
        <f>AI48+1</f>
        <v>46181</v>
      </c>
      <c r="N58" s="141">
        <f t="shared" ref="N58:S58" si="158">M58+1</f>
        <v>46182</v>
      </c>
      <c r="O58" s="141">
        <f t="shared" si="158"/>
        <v>46183</v>
      </c>
      <c r="P58" s="141">
        <f t="shared" si="158"/>
        <v>46184</v>
      </c>
      <c r="Q58" s="141">
        <f t="shared" si="158"/>
        <v>46185</v>
      </c>
      <c r="R58" s="142">
        <f t="shared" si="158"/>
        <v>46186</v>
      </c>
      <c r="S58" s="143">
        <f t="shared" si="158"/>
        <v>46187</v>
      </c>
      <c r="T58" s="135">
        <f t="shared" ref="T58" si="159">COUNTIF(M59:S59,"★")</f>
        <v>0</v>
      </c>
      <c r="U58" s="135"/>
      <c r="V58" s="135" t="str">
        <f>TEXT(M58,"YYYY-MM")</f>
        <v>2026-06</v>
      </c>
      <c r="W58" s="140" cm="1">
        <f t="array" ref="W58">SUMPRODUCT((M58:S58&gt;=$N$8)*(M58:S58 &lt;= $N$9)*(TEXT(M58:S58,"yyyy-mm")=V58)*(M59:S59 = "●"))</f>
        <v>0</v>
      </c>
      <c r="X58" s="140" cm="1">
        <f t="array" ref="X58">SUMPRODUCT((R58:S58&gt;=$N$8)*(R58:S58 &lt;= $N$9)*(TEXT(R58:S58,"yyyy-mm")=V58)*(R59:S59 = "▲"))</f>
        <v>0</v>
      </c>
      <c r="Y58" s="140" cm="1">
        <f t="array" ref="Y58">SUMPRODUCT((M58:S58&gt;=$N$8)*(M58:S58 &lt;= $N$9)*(TEXT(M58:S58,"yyyy-mm")=V58)*(M59:S59 = "★"))</f>
        <v>0</v>
      </c>
      <c r="Z58" s="135"/>
      <c r="AA58" s="135"/>
      <c r="AB58" s="132">
        <v>54</v>
      </c>
      <c r="AC58" s="141">
        <f>S98+1</f>
        <v>46328</v>
      </c>
      <c r="AD58" s="141">
        <f t="shared" ref="AD58:AI58" si="160">AC58+1</f>
        <v>46329</v>
      </c>
      <c r="AE58" s="141">
        <f t="shared" si="160"/>
        <v>46330</v>
      </c>
      <c r="AF58" s="141">
        <f t="shared" si="160"/>
        <v>46331</v>
      </c>
      <c r="AG58" s="141">
        <f t="shared" si="160"/>
        <v>46332</v>
      </c>
      <c r="AH58" s="142">
        <f t="shared" si="160"/>
        <v>46333</v>
      </c>
      <c r="AI58" s="143">
        <f t="shared" si="160"/>
        <v>46334</v>
      </c>
      <c r="AJ58" s="68">
        <f t="shared" ref="AJ58" si="161">COUNTIF(AC59:AI59,"★")</f>
        <v>0</v>
      </c>
      <c r="AK58" s="68"/>
      <c r="AL58" s="68" t="str">
        <f>TEXT(AC58,"YYYY-MM")</f>
        <v>2026-11</v>
      </c>
      <c r="AM58" s="69" cm="1">
        <f t="array" ref="AM58">SUMPRODUCT((AC58:AI58&gt;=$N$8)*(AC58:AI58 &lt;= $N$9)*(TEXT(AC58:AI58,"yyyy-mm")=AL58)*(AC59:AI59 = "●"))</f>
        <v>0</v>
      </c>
      <c r="AN58" s="69" cm="1">
        <f t="array" ref="AN58">SUMPRODUCT((AH58:AI58&gt;=$N$8)*(AH58:AI58 &lt;= $N$9)*(TEXT(AH58:AI58,"yyyy-mm")=AL58)*(AH59:AI59 = "▲"))</f>
        <v>0</v>
      </c>
      <c r="AO58" s="69" cm="1">
        <f t="array" ref="AO58">SUMPRODUCT((AC58:AI58&gt;=$N$8)*(AC58:AI58 &lt;= $N$9)*(TEXT(AC58:AI58,"yyyy-mm")=AL58)*(AC59:AI59 = "★"))</f>
        <v>0</v>
      </c>
      <c r="AP58" s="68"/>
      <c r="AQ58" s="19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3"/>
    </row>
    <row r="59" spans="1:55" s="8" customFormat="1" ht="19.5" customHeight="1" thickBot="1" x14ac:dyDescent="0.5">
      <c r="J59" s="86"/>
      <c r="K59" s="135" t="str">
        <f>IF(U59&gt;=0.285,"OK","NG")</f>
        <v>NG</v>
      </c>
      <c r="L59" s="136"/>
      <c r="M59" s="144"/>
      <c r="N59" s="144"/>
      <c r="O59" s="144"/>
      <c r="P59" s="144"/>
      <c r="Q59" s="144"/>
      <c r="R59" s="145"/>
      <c r="S59" s="146"/>
      <c r="T59" s="135">
        <f t="shared" ref="T59" si="162">COUNTIF(M59:S59,"●")</f>
        <v>0</v>
      </c>
      <c r="U59" s="147">
        <f>IF(COUNTA(M59:S59)=0,-1,IF(OR(COUNTIF(M59:S59,"▲")&gt;6,AND(M58&lt;$N$9,$N$9&lt;S58)),0.285,IF(T58+T59=0,0,T59/(T59+T58))))</f>
        <v>-1</v>
      </c>
      <c r="V59" s="135" t="str">
        <f>TEXT(S58,"YYYY-MM")</f>
        <v>2026-06</v>
      </c>
      <c r="W59" s="140" cm="1">
        <f t="array" ref="W59">IF(V59=V58,0,SUMPRODUCT((M58:S58&gt;=$N$8)*(M58:S58 &lt;= $N$9)*(TEXT(M58:S58,"yyyy-mm")=V59)*(M59:S59 = "●")))</f>
        <v>0</v>
      </c>
      <c r="X59" s="140" cm="1">
        <f t="array" ref="X59">IF(V59=V58,0,SUMPRODUCT((M58:S58&gt;=$N$8)*(M58:S58 &lt;= $N$9)*(TEXT(M58:S58,"yyyy-mm")=V59)*(M59:S59 = "▲")))</f>
        <v>0</v>
      </c>
      <c r="Y59" s="140" cm="1">
        <f t="array" ref="Y59">IF(V59=V58,0,SUMPRODUCT((M58:S58&gt;=$N$8)*(M58:S58 &lt;= $N$9)*(TEXT(M58:S58,"yyyy-mm")=V59)*(M59:S59 = "★")))</f>
        <v>0</v>
      </c>
      <c r="Z59" s="135"/>
      <c r="AA59" s="135" t="str">
        <f>IF(AK59&gt;=0.285,"OK","NG")</f>
        <v>NG</v>
      </c>
      <c r="AB59" s="136"/>
      <c r="AC59" s="144"/>
      <c r="AD59" s="144"/>
      <c r="AE59" s="144"/>
      <c r="AF59" s="144"/>
      <c r="AG59" s="144"/>
      <c r="AH59" s="145"/>
      <c r="AI59" s="146"/>
      <c r="AJ59" s="68">
        <f t="shared" ref="AJ59" si="163">COUNTIF(AC59:AI59,"●")</f>
        <v>0</v>
      </c>
      <c r="AK59" s="70">
        <f>IF(COUNTA(AC59:AI59)=0,-1,IF(OR(COUNTIF(AC59:AI59,"▲")&gt;6,AND(AC58&lt;$N$9,$N$9&lt;AI58)),0.285,IF(AJ58+AJ59=0,0,AJ59/(AJ59+AJ58))))</f>
        <v>-1</v>
      </c>
      <c r="AL59" s="68" t="str">
        <f>TEXT(AI58,"YYYY-MM")</f>
        <v>2026-11</v>
      </c>
      <c r="AM59" s="69" cm="1">
        <f t="array" ref="AM59">IF(AL59=AL58,0,SUMPRODUCT((AC58:AI58&gt;=$N$8)*(AC58:AI58 &lt;= $N$9)*(TEXT(AC58:AI58,"yyyy-mm")=AL59)*(AC59:AI59 = "●")))</f>
        <v>0</v>
      </c>
      <c r="AN59" s="69" cm="1">
        <f t="array" ref="AN59">IF(AL59=AL58,0,SUMPRODUCT((AC58:AI58&gt;=$N$8)*(AC58:AI58 &lt;= $N$9)*(TEXT(AC58:AI58,"yyyy-mm")=AL59)*(AC59:AI59 = "▲")))</f>
        <v>0</v>
      </c>
      <c r="AO59" s="69" cm="1">
        <f t="array" ref="AO59">IF(AL59=AL58,0,SUMPRODUCT((AC58:AI58&gt;=$N$8)*(AC58:AI58 &lt;= $N$9)*(TEXT(AC58:AI58,"yyyy-mm")=AL59)*(AC59:AI59 = "★")))</f>
        <v>0</v>
      </c>
      <c r="AP59" s="68"/>
      <c r="AQ59" s="19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3"/>
    </row>
    <row r="60" spans="1:55" s="8" customFormat="1" ht="19.5" customHeight="1" x14ac:dyDescent="0.45">
      <c r="J60" s="86"/>
      <c r="K60" s="135"/>
      <c r="L60" s="132">
        <v>34</v>
      </c>
      <c r="M60" s="141">
        <f>S58+1</f>
        <v>46188</v>
      </c>
      <c r="N60" s="141">
        <f t="shared" ref="N60:S60" si="164">M60+1</f>
        <v>46189</v>
      </c>
      <c r="O60" s="141">
        <f t="shared" si="164"/>
        <v>46190</v>
      </c>
      <c r="P60" s="141">
        <f t="shared" si="164"/>
        <v>46191</v>
      </c>
      <c r="Q60" s="141">
        <f t="shared" si="164"/>
        <v>46192</v>
      </c>
      <c r="R60" s="142">
        <f t="shared" si="164"/>
        <v>46193</v>
      </c>
      <c r="S60" s="143">
        <f t="shared" si="164"/>
        <v>46194</v>
      </c>
      <c r="T60" s="135">
        <f t="shared" ref="T60" si="165">COUNTIF(M61:S61,"★")</f>
        <v>0</v>
      </c>
      <c r="U60" s="135"/>
      <c r="V60" s="135" t="str">
        <f>TEXT(M60,"YYYY-MM")</f>
        <v>2026-06</v>
      </c>
      <c r="W60" s="140" cm="1">
        <f t="array" ref="W60">SUMPRODUCT((M60:S60&gt;=$N$8)*(M60:S60 &lt;= $N$9)*(TEXT(M60:S60,"yyyy-mm")=V60)*(M61:S61 = "●"))</f>
        <v>0</v>
      </c>
      <c r="X60" s="140" cm="1">
        <f t="array" ref="X60">SUMPRODUCT((R60:S60&gt;=$N$8)*(R60:S60 &lt;= $N$9)*(TEXT(R60:S60,"yyyy-mm")=V60)*(R61:S61 = "▲"))</f>
        <v>0</v>
      </c>
      <c r="Y60" s="140" cm="1">
        <f t="array" ref="Y60">SUMPRODUCT((M60:S60&gt;=$N$8)*(M60:S60 &lt;= $N$9)*(TEXT(M60:S60,"yyyy-mm")=V60)*(M61:S61 = "★"))</f>
        <v>0</v>
      </c>
      <c r="Z60" s="135"/>
      <c r="AA60" s="135"/>
      <c r="AB60" s="132">
        <v>55</v>
      </c>
      <c r="AC60" s="141">
        <f>AI58+1</f>
        <v>46335</v>
      </c>
      <c r="AD60" s="141">
        <f t="shared" ref="AD60:AI60" si="166">AC60+1</f>
        <v>46336</v>
      </c>
      <c r="AE60" s="141">
        <f t="shared" si="166"/>
        <v>46337</v>
      </c>
      <c r="AF60" s="141">
        <f t="shared" si="166"/>
        <v>46338</v>
      </c>
      <c r="AG60" s="141">
        <f t="shared" si="166"/>
        <v>46339</v>
      </c>
      <c r="AH60" s="142">
        <f t="shared" si="166"/>
        <v>46340</v>
      </c>
      <c r="AI60" s="143">
        <f t="shared" si="166"/>
        <v>46341</v>
      </c>
      <c r="AJ60" s="68">
        <f t="shared" ref="AJ60" si="167">COUNTIF(AC61:AI61,"★")</f>
        <v>0</v>
      </c>
      <c r="AK60" s="68"/>
      <c r="AL60" s="68" t="str">
        <f>TEXT(AC60,"YYYY-MM")</f>
        <v>2026-11</v>
      </c>
      <c r="AM60" s="69" cm="1">
        <f t="array" ref="AM60">SUMPRODUCT((AC60:AI60&gt;=$N$8)*(AC60:AI60 &lt;= $N$9)*(TEXT(AC60:AI60,"yyyy-mm")=AL60)*(AC61:AI61 = "●"))</f>
        <v>0</v>
      </c>
      <c r="AN60" s="69" cm="1">
        <f t="array" ref="AN60">SUMPRODUCT((AH60:AI60&gt;=$N$8)*(AH60:AI60 &lt;= $N$9)*(TEXT(AH60:AI60,"yyyy-mm")=AL60)*(AH61:AI61 = "▲"))</f>
        <v>0</v>
      </c>
      <c r="AO60" s="69" cm="1">
        <f t="array" ref="AO60">SUMPRODUCT((AC60:AI60&gt;=$N$8)*(AC60:AI60 &lt;= $N$9)*(TEXT(AC60:AI60,"yyyy-mm")=AL60)*(AC61:AI61 = "★"))</f>
        <v>0</v>
      </c>
      <c r="AP60" s="68"/>
      <c r="AQ60" s="19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3"/>
    </row>
    <row r="61" spans="1:55" s="8" customFormat="1" ht="19.5" customHeight="1" thickBot="1" x14ac:dyDescent="0.5">
      <c r="J61" s="86"/>
      <c r="K61" s="135" t="str">
        <f t="shared" ref="K61" si="168">IF(U61&gt;=0.285,"OK","NG")</f>
        <v>NG</v>
      </c>
      <c r="L61" s="136"/>
      <c r="M61" s="144"/>
      <c r="N61" s="144"/>
      <c r="O61" s="144"/>
      <c r="P61" s="144"/>
      <c r="Q61" s="144"/>
      <c r="R61" s="145"/>
      <c r="S61" s="146"/>
      <c r="T61" s="135">
        <f t="shared" ref="T61" si="169">COUNTIF(M61:S61,"●")</f>
        <v>0</v>
      </c>
      <c r="U61" s="147">
        <f t="shared" ref="U61" si="170">IF(COUNTA(M61:S61)=0,-1,IF(OR(COUNTIF(M61:S61,"▲")&gt;6,AND(M60&lt;$N$9,$N$9&lt;S60)),0.285,IF(T60+T61=0,0,T61/(T61+T60))))</f>
        <v>-1</v>
      </c>
      <c r="V61" s="135" t="str">
        <f>TEXT(S60,"YYYY-MM")</f>
        <v>2026-06</v>
      </c>
      <c r="W61" s="140" cm="1">
        <f t="array" ref="W61">IF(V61=V60,0,SUMPRODUCT((M60:S60&gt;=$N$8)*(M60:S60 &lt;= $N$9)*(TEXT(M60:S60,"yyyy-mm")=V61)*(M61:S61 = "●")))</f>
        <v>0</v>
      </c>
      <c r="X61" s="140" cm="1">
        <f t="array" ref="X61">IF(V61=V60,0,SUMPRODUCT((M60:S60&gt;=$N$8)*(M60:S60 &lt;= $N$9)*(TEXT(M60:S60,"yyyy-mm")=V61)*(M61:S61 = "▲")))</f>
        <v>0</v>
      </c>
      <c r="Y61" s="140" cm="1">
        <f t="array" ref="Y61">IF(V61=V60,0,SUMPRODUCT((M60:S60&gt;=$N$8)*(M60:S60 &lt;= $N$9)*(TEXT(M60:S60,"yyyy-mm")=V61)*(M61:S61 = "★")))</f>
        <v>0</v>
      </c>
      <c r="Z61" s="135"/>
      <c r="AA61" s="135" t="str">
        <f t="shared" ref="AA61" si="171">IF(AK61&gt;=0.285,"OK","NG")</f>
        <v>NG</v>
      </c>
      <c r="AB61" s="136"/>
      <c r="AC61" s="144"/>
      <c r="AD61" s="144"/>
      <c r="AE61" s="144"/>
      <c r="AF61" s="144"/>
      <c r="AG61" s="144"/>
      <c r="AH61" s="145"/>
      <c r="AI61" s="146"/>
      <c r="AJ61" s="68">
        <f t="shared" ref="AJ61" si="172">COUNTIF(AC61:AI61,"●")</f>
        <v>0</v>
      </c>
      <c r="AK61" s="70">
        <f t="shared" ref="AK61" si="173">IF(COUNTA(AC61:AI61)=0,-1,IF(OR(COUNTIF(AC61:AI61,"▲")&gt;6,AND(AC60&lt;$N$9,$N$9&lt;AI60)),0.285,IF(AJ60+AJ61=0,0,AJ61/(AJ61+AJ60))))</f>
        <v>-1</v>
      </c>
      <c r="AL61" s="68" t="str">
        <f>TEXT(AI60,"YYYY-MM")</f>
        <v>2026-11</v>
      </c>
      <c r="AM61" s="69" cm="1">
        <f t="array" ref="AM61">IF(AL61=AL60,0,SUMPRODUCT((AC60:AI60&gt;=$N$8)*(AC60:AI60 &lt;= $N$9)*(TEXT(AC60:AI60,"yyyy-mm")=AL61)*(AC61:AI61 = "●")))</f>
        <v>0</v>
      </c>
      <c r="AN61" s="69" cm="1">
        <f t="array" ref="AN61">IF(AL61=AL60,0,SUMPRODUCT((AC60:AI60&gt;=$N$8)*(AC60:AI60 &lt;= $N$9)*(TEXT(AC60:AI60,"yyyy-mm")=AL61)*(AC61:AI61 = "▲")))</f>
        <v>0</v>
      </c>
      <c r="AO61" s="69" cm="1">
        <f t="array" ref="AO61">IF(AL61=AL60,0,SUMPRODUCT((AC60:AI60&gt;=$N$8)*(AC60:AI60 &lt;= $N$9)*(TEXT(AC60:AI60,"yyyy-mm")=AL61)*(AC61:AI61 = "★")))</f>
        <v>0</v>
      </c>
      <c r="AP61" s="68"/>
      <c r="AQ61" s="19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3"/>
    </row>
    <row r="62" spans="1:55" s="8" customFormat="1" ht="19.5" customHeight="1" x14ac:dyDescent="0.45">
      <c r="J62" s="86"/>
      <c r="K62" s="135"/>
      <c r="L62" s="132">
        <v>35</v>
      </c>
      <c r="M62" s="141">
        <f>S60+1</f>
        <v>46195</v>
      </c>
      <c r="N62" s="141">
        <f t="shared" ref="N62:S62" si="174">M62+1</f>
        <v>46196</v>
      </c>
      <c r="O62" s="141">
        <f t="shared" si="174"/>
        <v>46197</v>
      </c>
      <c r="P62" s="141">
        <f t="shared" si="174"/>
        <v>46198</v>
      </c>
      <c r="Q62" s="141">
        <f t="shared" si="174"/>
        <v>46199</v>
      </c>
      <c r="R62" s="142">
        <f t="shared" si="174"/>
        <v>46200</v>
      </c>
      <c r="S62" s="143">
        <f t="shared" si="174"/>
        <v>46201</v>
      </c>
      <c r="T62" s="135">
        <f t="shared" ref="T62" si="175">COUNTIF(M63:S63,"★")</f>
        <v>0</v>
      </c>
      <c r="U62" s="135"/>
      <c r="V62" s="135" t="str">
        <f>TEXT(M62,"YYYY-MM")</f>
        <v>2026-06</v>
      </c>
      <c r="W62" s="140" cm="1">
        <f t="array" ref="W62">SUMPRODUCT((M62:S62&gt;=$N$8)*(M62:S62 &lt;= $N$9)*(TEXT(M62:S62,"yyyy-mm")=V62)*(M63:S63 = "●"))</f>
        <v>0</v>
      </c>
      <c r="X62" s="140" cm="1">
        <f t="array" ref="X62">SUMPRODUCT((R62:S62&gt;=$N$8)*(R62:S62 &lt;= $N$9)*(TEXT(R62:S62,"yyyy-mm")=V62)*(R63:S63 = "▲"))</f>
        <v>0</v>
      </c>
      <c r="Y62" s="140" cm="1">
        <f t="array" ref="Y62">SUMPRODUCT((M62:S62&gt;=$N$8)*(M62:S62 &lt;= $N$9)*(TEXT(M62:S62,"yyyy-mm")=V62)*(M63:S63 = "★"))</f>
        <v>0</v>
      </c>
      <c r="Z62" s="135"/>
      <c r="AA62" s="135"/>
      <c r="AB62" s="132">
        <v>56</v>
      </c>
      <c r="AC62" s="141">
        <f>AI60+1</f>
        <v>46342</v>
      </c>
      <c r="AD62" s="141">
        <f t="shared" ref="AD62:AI62" si="176">AC62+1</f>
        <v>46343</v>
      </c>
      <c r="AE62" s="141">
        <f t="shared" si="176"/>
        <v>46344</v>
      </c>
      <c r="AF62" s="141">
        <f t="shared" si="176"/>
        <v>46345</v>
      </c>
      <c r="AG62" s="141">
        <f t="shared" si="176"/>
        <v>46346</v>
      </c>
      <c r="AH62" s="142">
        <f t="shared" si="176"/>
        <v>46347</v>
      </c>
      <c r="AI62" s="143">
        <f t="shared" si="176"/>
        <v>46348</v>
      </c>
      <c r="AJ62" s="68">
        <f t="shared" ref="AJ62" si="177">COUNTIF(AC63:AI63,"★")</f>
        <v>0</v>
      </c>
      <c r="AK62" s="68"/>
      <c r="AL62" s="68" t="str">
        <f>TEXT(AC62,"YYYY-MM")</f>
        <v>2026-11</v>
      </c>
      <c r="AM62" s="69" cm="1">
        <f t="array" ref="AM62">SUMPRODUCT((AC62:AI62&gt;=$N$8)*(AC62:AI62 &lt;= $N$9)*(TEXT(AC62:AI62,"yyyy-mm")=AL62)*(AC63:AI63 = "●"))</f>
        <v>0</v>
      </c>
      <c r="AN62" s="69" cm="1">
        <f t="array" ref="AN62">SUMPRODUCT((AH62:AI62&gt;=$N$8)*(AH62:AI62 &lt;= $N$9)*(TEXT(AH62:AI62,"yyyy-mm")=AL62)*(AH63:AI63 = "▲"))</f>
        <v>0</v>
      </c>
      <c r="AO62" s="69" cm="1">
        <f t="array" ref="AO62">SUMPRODUCT((AC62:AI62&gt;=$N$8)*(AC62:AI62 &lt;= $N$9)*(TEXT(AC62:AI62,"yyyy-mm")=AL62)*(AC63:AI63 = "★"))</f>
        <v>0</v>
      </c>
      <c r="AP62" s="68"/>
      <c r="AQ62" s="19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3"/>
    </row>
    <row r="63" spans="1:55" s="8" customFormat="1" ht="19.5" customHeight="1" thickBot="1" x14ac:dyDescent="0.5">
      <c r="J63" s="86"/>
      <c r="K63" s="135" t="str">
        <f t="shared" ref="K63" si="178">IF(U63&gt;=0.285,"OK","NG")</f>
        <v>NG</v>
      </c>
      <c r="L63" s="136"/>
      <c r="M63" s="144"/>
      <c r="N63" s="144"/>
      <c r="O63" s="144"/>
      <c r="P63" s="144"/>
      <c r="Q63" s="144"/>
      <c r="R63" s="145"/>
      <c r="S63" s="146"/>
      <c r="T63" s="135">
        <f t="shared" ref="T63" si="179">COUNTIF(M63:S63,"●")</f>
        <v>0</v>
      </c>
      <c r="U63" s="147">
        <f t="shared" ref="U63" si="180">IF(COUNTA(M63:S63)=0,-1,IF(OR(COUNTIF(M63:S63,"▲")&gt;6,AND(M62&lt;$N$9,$N$9&lt;S62)),0.285,IF(T62+T63=0,0,T63/(T63+T62))))</f>
        <v>-1</v>
      </c>
      <c r="V63" s="135" t="str">
        <f>TEXT(S62,"YYYY-MM")</f>
        <v>2026-06</v>
      </c>
      <c r="W63" s="140" cm="1">
        <f t="array" ref="W63">IF(V63=V62,0,SUMPRODUCT((M62:S62&gt;=$N$8)*(M62:S62 &lt;= $N$9)*(TEXT(M62:S62,"yyyy-mm")=V63)*(M63:S63 = "●")))</f>
        <v>0</v>
      </c>
      <c r="X63" s="140" cm="1">
        <f t="array" ref="X63">IF(V63=V62,0,SUMPRODUCT((M62:S62&gt;=$N$8)*(M62:S62 &lt;= $N$9)*(TEXT(M62:S62,"yyyy-mm")=V63)*(M63:S63 = "▲")))</f>
        <v>0</v>
      </c>
      <c r="Y63" s="140" cm="1">
        <f t="array" ref="Y63">IF(V63=V62,0,SUMPRODUCT((M62:S62&gt;=$N$8)*(M62:S62 &lt;= $N$9)*(TEXT(M62:S62,"yyyy-mm")=V63)*(M63:S63 = "★")))</f>
        <v>0</v>
      </c>
      <c r="Z63" s="135"/>
      <c r="AA63" s="135" t="str">
        <f t="shared" ref="AA63" si="181">IF(AK63&gt;=0.285,"OK","NG")</f>
        <v>NG</v>
      </c>
      <c r="AB63" s="136"/>
      <c r="AC63" s="144"/>
      <c r="AD63" s="144"/>
      <c r="AE63" s="144"/>
      <c r="AF63" s="144"/>
      <c r="AG63" s="144"/>
      <c r="AH63" s="145"/>
      <c r="AI63" s="146"/>
      <c r="AJ63" s="68">
        <f t="shared" ref="AJ63" si="182">COUNTIF(AC63:AI63,"●")</f>
        <v>0</v>
      </c>
      <c r="AK63" s="70">
        <f t="shared" ref="AK63" si="183">IF(COUNTA(AC63:AI63)=0,-1,IF(OR(COUNTIF(AC63:AI63,"▲")&gt;6,AND(AC62&lt;$N$9,$N$9&lt;AI62)),0.285,IF(AJ62+AJ63=0,0,AJ63/(AJ63+AJ62))))</f>
        <v>-1</v>
      </c>
      <c r="AL63" s="68" t="str">
        <f>TEXT(AI62,"YYYY-MM")</f>
        <v>2026-11</v>
      </c>
      <c r="AM63" s="69" cm="1">
        <f t="array" ref="AM63">IF(AL63=AL62,0,SUMPRODUCT((AC62:AI62&gt;=$N$8)*(AC62:AI62 &lt;= $N$9)*(TEXT(AC62:AI62,"yyyy-mm")=AL63)*(AC63:AI63 = "●")))</f>
        <v>0</v>
      </c>
      <c r="AN63" s="69" cm="1">
        <f t="array" ref="AN63">IF(AL63=AL62,0,SUMPRODUCT((AC62:AI62&gt;=$N$8)*(AC62:AI62 &lt;= $N$9)*(TEXT(AC62:AI62,"yyyy-mm")=AL63)*(AC63:AI63 = "▲")))</f>
        <v>0</v>
      </c>
      <c r="AO63" s="69" cm="1">
        <f t="array" ref="AO63">IF(AL63=AL62,0,SUMPRODUCT((AC62:AI62&gt;=$N$8)*(AC62:AI62 &lt;= $N$9)*(TEXT(AC62:AI62,"yyyy-mm")=AL63)*(AC63:AI63 = "★")))</f>
        <v>0</v>
      </c>
      <c r="AP63" s="68"/>
      <c r="AQ63" s="19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3"/>
    </row>
    <row r="64" spans="1:55" s="8" customFormat="1" ht="19.5" customHeight="1" x14ac:dyDescent="0.45">
      <c r="J64" s="86"/>
      <c r="K64" s="135"/>
      <c r="L64" s="132">
        <v>36</v>
      </c>
      <c r="M64" s="141">
        <f>S62+1</f>
        <v>46202</v>
      </c>
      <c r="N64" s="141">
        <f t="shared" ref="N64:S64" si="184">M64+1</f>
        <v>46203</v>
      </c>
      <c r="O64" s="141">
        <f t="shared" si="184"/>
        <v>46204</v>
      </c>
      <c r="P64" s="141">
        <f t="shared" si="184"/>
        <v>46205</v>
      </c>
      <c r="Q64" s="141">
        <f t="shared" si="184"/>
        <v>46206</v>
      </c>
      <c r="R64" s="142">
        <f t="shared" si="184"/>
        <v>46207</v>
      </c>
      <c r="S64" s="143">
        <f t="shared" si="184"/>
        <v>46208</v>
      </c>
      <c r="T64" s="135">
        <f t="shared" ref="T64" si="185">COUNTIF(M65:S65,"★")</f>
        <v>0</v>
      </c>
      <c r="U64" s="135"/>
      <c r="V64" s="135" t="str">
        <f>TEXT(M64,"YYYY-MM")</f>
        <v>2026-06</v>
      </c>
      <c r="W64" s="140" cm="1">
        <f t="array" ref="W64">SUMPRODUCT((M64:S64&gt;=$N$8)*(M64:S64 &lt;= $N$9)*(TEXT(M64:S64,"yyyy-mm")=V64)*(M65:S65 = "●"))</f>
        <v>0</v>
      </c>
      <c r="X64" s="140" cm="1">
        <f t="array" ref="X64">SUMPRODUCT((R64:S64&gt;=$N$8)*(R64:S64 &lt;= $N$9)*(TEXT(R64:S64,"yyyy-mm")=V64)*(R65:S65 = "▲"))</f>
        <v>0</v>
      </c>
      <c r="Y64" s="140" cm="1">
        <f t="array" ref="Y64">SUMPRODUCT((M64:S64&gt;=$N$8)*(M64:S64 &lt;= $N$9)*(TEXT(M64:S64,"yyyy-mm")=V64)*(M65:S65 = "★"))</f>
        <v>0</v>
      </c>
      <c r="Z64" s="135"/>
      <c r="AA64" s="135"/>
      <c r="AB64" s="132">
        <v>57</v>
      </c>
      <c r="AC64" s="141">
        <f>AI62+1</f>
        <v>46349</v>
      </c>
      <c r="AD64" s="141">
        <f t="shared" ref="AD64:AI64" si="186">AC64+1</f>
        <v>46350</v>
      </c>
      <c r="AE64" s="141">
        <f t="shared" si="186"/>
        <v>46351</v>
      </c>
      <c r="AF64" s="141">
        <f t="shared" si="186"/>
        <v>46352</v>
      </c>
      <c r="AG64" s="141">
        <f t="shared" si="186"/>
        <v>46353</v>
      </c>
      <c r="AH64" s="142">
        <f t="shared" si="186"/>
        <v>46354</v>
      </c>
      <c r="AI64" s="143">
        <f t="shared" si="186"/>
        <v>46355</v>
      </c>
      <c r="AJ64" s="68">
        <f t="shared" ref="AJ64" si="187">COUNTIF(AC65:AI65,"★")</f>
        <v>0</v>
      </c>
      <c r="AK64" s="68"/>
      <c r="AL64" s="68" t="str">
        <f>TEXT(AC64,"YYYY-MM")</f>
        <v>2026-11</v>
      </c>
      <c r="AM64" s="69" cm="1">
        <f t="array" ref="AM64">SUMPRODUCT((AC64:AI64&gt;=$N$8)*(AC64:AI64 &lt;= $N$9)*(TEXT(AC64:AI64,"yyyy-mm")=AL64)*(AC65:AI65 = "●"))</f>
        <v>0</v>
      </c>
      <c r="AN64" s="69" cm="1">
        <f t="array" ref="AN64">SUMPRODUCT((AH64:AI64&gt;=$N$8)*(AH64:AI64 &lt;= $N$9)*(TEXT(AH64:AI64,"yyyy-mm")=AL64)*(AH65:AI65 = "▲"))</f>
        <v>0</v>
      </c>
      <c r="AO64" s="69" cm="1">
        <f t="array" ref="AO64">SUMPRODUCT((AC64:AI64&gt;=$N$8)*(AC64:AI64 &lt;= $N$9)*(TEXT(AC64:AI64,"yyyy-mm")=AL64)*(AC65:AI65 = "★"))</f>
        <v>0</v>
      </c>
      <c r="AP64" s="68"/>
      <c r="AQ64" s="19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3"/>
    </row>
    <row r="65" spans="10:55" s="8" customFormat="1" ht="19.5" customHeight="1" thickBot="1" x14ac:dyDescent="0.5">
      <c r="J65" s="86"/>
      <c r="K65" s="135" t="str">
        <f t="shared" ref="K65" si="188">IF(U65&gt;=0.285,"OK","NG")</f>
        <v>NG</v>
      </c>
      <c r="L65" s="136"/>
      <c r="M65" s="144"/>
      <c r="N65" s="144"/>
      <c r="O65" s="144"/>
      <c r="P65" s="144"/>
      <c r="Q65" s="144"/>
      <c r="R65" s="145"/>
      <c r="S65" s="146"/>
      <c r="T65" s="135">
        <f t="shared" ref="T65" si="189">COUNTIF(M65:S65,"●")</f>
        <v>0</v>
      </c>
      <c r="U65" s="147">
        <f t="shared" ref="U65" si="190">IF(COUNTA(M65:S65)=0,-1,IF(OR(COUNTIF(M65:S65,"▲")&gt;6,AND(M64&lt;$N$9,$N$9&lt;S64)),0.285,IF(T64+T65=0,0,T65/(T65+T64))))</f>
        <v>-1</v>
      </c>
      <c r="V65" s="135" t="str">
        <f>TEXT(S64,"YYYY-MM")</f>
        <v>2026-07</v>
      </c>
      <c r="W65" s="140" cm="1">
        <f t="array" ref="W65">IF(V65=V64,0,SUMPRODUCT((M64:S64&gt;=$N$8)*(M64:S64 &lt;= $N$9)*(TEXT(M64:S64,"yyyy-mm")=V65)*(M65:S65 = "●")))</f>
        <v>0</v>
      </c>
      <c r="X65" s="140" cm="1">
        <f t="array" ref="X65">IF(V65=V64,0,SUMPRODUCT((M64:S64&gt;=$N$8)*(M64:S64 &lt;= $N$9)*(TEXT(M64:S64,"yyyy-mm")=V65)*(M65:S65 = "▲")))</f>
        <v>0</v>
      </c>
      <c r="Y65" s="140" cm="1">
        <f t="array" ref="Y65">IF(V65=V64,0,SUMPRODUCT((M64:S64&gt;=$N$8)*(M64:S64 &lt;= $N$9)*(TEXT(M64:S64,"yyyy-mm")=V65)*(M65:S65 = "★")))</f>
        <v>0</v>
      </c>
      <c r="Z65" s="135"/>
      <c r="AA65" s="135" t="str">
        <f t="shared" ref="AA65" si="191">IF(AK65&gt;=0.285,"OK","NG")</f>
        <v>NG</v>
      </c>
      <c r="AB65" s="136"/>
      <c r="AC65" s="144"/>
      <c r="AD65" s="144"/>
      <c r="AE65" s="144"/>
      <c r="AF65" s="144"/>
      <c r="AG65" s="144"/>
      <c r="AH65" s="145"/>
      <c r="AI65" s="146"/>
      <c r="AJ65" s="68">
        <f t="shared" ref="AJ65" si="192">COUNTIF(AC65:AI65,"●")</f>
        <v>0</v>
      </c>
      <c r="AK65" s="70">
        <f t="shared" ref="AK65" si="193">IF(COUNTA(AC65:AI65)=0,-1,IF(OR(COUNTIF(AC65:AI65,"▲")&gt;6,AND(AC64&lt;$N$9,$N$9&lt;AI64)),0.285,IF(AJ64+AJ65=0,0,AJ65/(AJ65+AJ64))))</f>
        <v>-1</v>
      </c>
      <c r="AL65" s="68" t="str">
        <f>TEXT(AI64,"YYYY-MM")</f>
        <v>2026-11</v>
      </c>
      <c r="AM65" s="69" cm="1">
        <f t="array" ref="AM65">IF(AL65=AL64,0,SUMPRODUCT((AC64:AI64&gt;=$N$8)*(AC64:AI64 &lt;= $N$9)*(TEXT(AC64:AI64,"yyyy-mm")=AL65)*(AC65:AI65 = "●")))</f>
        <v>0</v>
      </c>
      <c r="AN65" s="69" cm="1">
        <f t="array" ref="AN65">IF(AL65=AL64,0,SUMPRODUCT((AC64:AI64&gt;=$N$8)*(AC64:AI64 &lt;= $N$9)*(TEXT(AC64:AI64,"yyyy-mm")=AL65)*(AC65:AI65 = "▲")))</f>
        <v>0</v>
      </c>
      <c r="AO65" s="69" cm="1">
        <f t="array" ref="AO65">IF(AL65=AL64,0,SUMPRODUCT((AC64:AI64&gt;=$N$8)*(AC64:AI64 &lt;= $N$9)*(TEXT(AC64:AI64,"yyyy-mm")=AL65)*(AC65:AI65 = "★")))</f>
        <v>0</v>
      </c>
      <c r="AP65" s="68"/>
      <c r="AQ65" s="19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3"/>
    </row>
    <row r="66" spans="10:55" s="8" customFormat="1" ht="19.5" customHeight="1" x14ac:dyDescent="0.45">
      <c r="J66" s="86"/>
      <c r="K66" s="135"/>
      <c r="L66" s="132">
        <v>37</v>
      </c>
      <c r="M66" s="141">
        <f>S64+1</f>
        <v>46209</v>
      </c>
      <c r="N66" s="141">
        <f t="shared" ref="N66:S66" si="194">M66+1</f>
        <v>46210</v>
      </c>
      <c r="O66" s="141">
        <f t="shared" si="194"/>
        <v>46211</v>
      </c>
      <c r="P66" s="141">
        <f t="shared" si="194"/>
        <v>46212</v>
      </c>
      <c r="Q66" s="141">
        <f t="shared" si="194"/>
        <v>46213</v>
      </c>
      <c r="R66" s="142">
        <f t="shared" si="194"/>
        <v>46214</v>
      </c>
      <c r="S66" s="143">
        <f t="shared" si="194"/>
        <v>46215</v>
      </c>
      <c r="T66" s="135">
        <f t="shared" ref="T66" si="195">COUNTIF(M67:S67,"★")</f>
        <v>0</v>
      </c>
      <c r="U66" s="135"/>
      <c r="V66" s="135" t="str">
        <f>TEXT(M66,"YYYY-MM")</f>
        <v>2026-07</v>
      </c>
      <c r="W66" s="140" cm="1">
        <f t="array" ref="W66">SUMPRODUCT((M66:S66&gt;=$N$8)*(M66:S66 &lt;= $N$9)*(TEXT(M66:S66,"yyyy-mm")=V66)*(M67:S67 = "●"))</f>
        <v>0</v>
      </c>
      <c r="X66" s="140" cm="1">
        <f t="array" ref="X66">SUMPRODUCT((R66:S66&gt;=$N$8)*(R66:S66 &lt;= $N$9)*(TEXT(R66:S66,"yyyy-mm")=V66)*(R67:S67 = "▲"))</f>
        <v>0</v>
      </c>
      <c r="Y66" s="140" cm="1">
        <f t="array" ref="Y66">SUMPRODUCT((M66:S66&gt;=$N$8)*(M66:S66 &lt;= $N$9)*(TEXT(M66:S66,"yyyy-mm")=V66)*(M67:S67 = "★"))</f>
        <v>0</v>
      </c>
      <c r="Z66" s="135"/>
      <c r="AA66" s="135"/>
      <c r="AB66" s="132">
        <v>58</v>
      </c>
      <c r="AC66" s="141">
        <f>AI64+1</f>
        <v>46356</v>
      </c>
      <c r="AD66" s="141">
        <f t="shared" ref="AD66:AI66" si="196">AC66+1</f>
        <v>46357</v>
      </c>
      <c r="AE66" s="141">
        <f t="shared" si="196"/>
        <v>46358</v>
      </c>
      <c r="AF66" s="141">
        <f t="shared" si="196"/>
        <v>46359</v>
      </c>
      <c r="AG66" s="141">
        <f t="shared" si="196"/>
        <v>46360</v>
      </c>
      <c r="AH66" s="142">
        <f t="shared" si="196"/>
        <v>46361</v>
      </c>
      <c r="AI66" s="143">
        <f t="shared" si="196"/>
        <v>46362</v>
      </c>
      <c r="AJ66" s="68">
        <f t="shared" ref="AJ66" si="197">COUNTIF(AC67:AI67,"★")</f>
        <v>0</v>
      </c>
      <c r="AK66" s="68"/>
      <c r="AL66" s="68" t="str">
        <f>TEXT(AC66,"YYYY-MM")</f>
        <v>2026-11</v>
      </c>
      <c r="AM66" s="69" cm="1">
        <f t="array" ref="AM66">SUMPRODUCT((AC66:AI66&gt;=$N$8)*(AC66:AI66 &lt;= $N$9)*(TEXT(AC66:AI66,"yyyy-mm")=AL66)*(AC67:AI67 = "●"))</f>
        <v>0</v>
      </c>
      <c r="AN66" s="69" cm="1">
        <f t="array" ref="AN66">SUMPRODUCT((AH66:AI66&gt;=$N$8)*(AH66:AI66 &lt;= $N$9)*(TEXT(AH66:AI66,"yyyy-mm")=AL66)*(AH67:AI67 = "▲"))</f>
        <v>0</v>
      </c>
      <c r="AO66" s="69" cm="1">
        <f t="array" ref="AO66">SUMPRODUCT((AC66:AI66&gt;=$N$8)*(AC66:AI66 &lt;= $N$9)*(TEXT(AC66:AI66,"yyyy-mm")=AL66)*(AC67:AI67 = "★"))</f>
        <v>0</v>
      </c>
      <c r="AP66" s="68"/>
      <c r="AQ66" s="19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3"/>
    </row>
    <row r="67" spans="10:55" s="8" customFormat="1" ht="19.5" customHeight="1" thickBot="1" x14ac:dyDescent="0.5">
      <c r="J67" s="86"/>
      <c r="K67" s="135" t="str">
        <f t="shared" ref="K67" si="198">IF(U67&gt;=0.285,"OK","NG")</f>
        <v>NG</v>
      </c>
      <c r="L67" s="136"/>
      <c r="M67" s="144"/>
      <c r="N67" s="144"/>
      <c r="O67" s="144"/>
      <c r="P67" s="144"/>
      <c r="Q67" s="144"/>
      <c r="R67" s="145"/>
      <c r="S67" s="146"/>
      <c r="T67" s="135">
        <f t="shared" ref="T67" si="199">COUNTIF(M67:S67,"●")</f>
        <v>0</v>
      </c>
      <c r="U67" s="147">
        <f t="shared" ref="U67" si="200">IF(COUNTA(M67:S67)=0,-1,IF(OR(COUNTIF(M67:S67,"▲")&gt;6,AND(M66&lt;$N$9,$N$9&lt;S66)),0.285,IF(T66+T67=0,0,T67/(T67+T66))))</f>
        <v>-1</v>
      </c>
      <c r="V67" s="135" t="str">
        <f>TEXT(S66,"YYYY-MM")</f>
        <v>2026-07</v>
      </c>
      <c r="W67" s="140" cm="1">
        <f t="array" ref="W67">IF(V67=V66,0,SUMPRODUCT((M66:S66&gt;=$N$8)*(M66:S66 &lt;= $N$9)*(TEXT(M66:S66,"yyyy-mm")=V67)*(M67:S67 = "●")))</f>
        <v>0</v>
      </c>
      <c r="X67" s="140" cm="1">
        <f t="array" ref="X67">IF(V67=V66,0,SUMPRODUCT((M66:S66&gt;=$N$8)*(M66:S66 &lt;= $N$9)*(TEXT(M66:S66,"yyyy-mm")=V67)*(M67:S67 = "▲")))</f>
        <v>0</v>
      </c>
      <c r="Y67" s="140" cm="1">
        <f t="array" ref="Y67">IF(V67=V66,0,SUMPRODUCT((M66:S66&gt;=$N$8)*(M66:S66 &lt;= $N$9)*(TEXT(M66:S66,"yyyy-mm")=V67)*(M67:S67 = "★")))</f>
        <v>0</v>
      </c>
      <c r="Z67" s="135"/>
      <c r="AA67" s="135" t="str">
        <f t="shared" ref="AA67" si="201">IF(AK67&gt;=0.285,"OK","NG")</f>
        <v>NG</v>
      </c>
      <c r="AB67" s="136"/>
      <c r="AC67" s="144"/>
      <c r="AD67" s="144"/>
      <c r="AE67" s="144"/>
      <c r="AF67" s="144"/>
      <c r="AG67" s="144"/>
      <c r="AH67" s="145"/>
      <c r="AI67" s="146"/>
      <c r="AJ67" s="68">
        <f t="shared" ref="AJ67" si="202">COUNTIF(AC67:AI67,"●")</f>
        <v>0</v>
      </c>
      <c r="AK67" s="70">
        <f t="shared" ref="AK67" si="203">IF(COUNTA(AC67:AI67)=0,-1,IF(OR(COUNTIF(AC67:AI67,"▲")&gt;6,AND(AC66&lt;$N$9,$N$9&lt;AI66)),0.285,IF(AJ66+AJ67=0,0,AJ67/(AJ67+AJ66))))</f>
        <v>-1</v>
      </c>
      <c r="AL67" s="68" t="str">
        <f>TEXT(AI66,"YYYY-MM")</f>
        <v>2026-12</v>
      </c>
      <c r="AM67" s="69" cm="1">
        <f t="array" ref="AM67">IF(AL67=AL66,0,SUMPRODUCT((AC66:AI66&gt;=$N$8)*(AC66:AI66 &lt;= $N$9)*(TEXT(AC66:AI66,"yyyy-mm")=AL67)*(AC67:AI67 = "●")))</f>
        <v>0</v>
      </c>
      <c r="AN67" s="69" cm="1">
        <f t="array" ref="AN67">IF(AL67=AL66,0,SUMPRODUCT((AC66:AI66&gt;=$N$8)*(AC66:AI66 &lt;= $N$9)*(TEXT(AC66:AI66,"yyyy-mm")=AL67)*(AC67:AI67 = "▲")))</f>
        <v>0</v>
      </c>
      <c r="AO67" s="69" cm="1">
        <f t="array" ref="AO67">IF(AL67=AL66,0,SUMPRODUCT((AC66:AI66&gt;=$N$8)*(AC66:AI66 &lt;= $N$9)*(TEXT(AC66:AI66,"yyyy-mm")=AL67)*(AC67:AI67 = "★")))</f>
        <v>0</v>
      </c>
      <c r="AP67" s="68"/>
      <c r="AQ67" s="19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3"/>
    </row>
    <row r="68" spans="10:55" s="8" customFormat="1" ht="19.5" customHeight="1" x14ac:dyDescent="0.45">
      <c r="J68" s="86"/>
      <c r="K68" s="135"/>
      <c r="L68" s="132">
        <v>38</v>
      </c>
      <c r="M68" s="141">
        <f>S66+1</f>
        <v>46216</v>
      </c>
      <c r="N68" s="141">
        <f t="shared" ref="N68:S68" si="204">M68+1</f>
        <v>46217</v>
      </c>
      <c r="O68" s="141">
        <f t="shared" si="204"/>
        <v>46218</v>
      </c>
      <c r="P68" s="141">
        <f t="shared" si="204"/>
        <v>46219</v>
      </c>
      <c r="Q68" s="141">
        <f t="shared" si="204"/>
        <v>46220</v>
      </c>
      <c r="R68" s="142">
        <f t="shared" si="204"/>
        <v>46221</v>
      </c>
      <c r="S68" s="143">
        <f t="shared" si="204"/>
        <v>46222</v>
      </c>
      <c r="T68" s="135">
        <f t="shared" ref="T68" si="205">COUNTIF(M69:S69,"★")</f>
        <v>0</v>
      </c>
      <c r="U68" s="135"/>
      <c r="V68" s="135" t="str">
        <f>TEXT(M68,"YYYY-MM")</f>
        <v>2026-07</v>
      </c>
      <c r="W68" s="140" cm="1">
        <f t="array" ref="W68">SUMPRODUCT((M68:S68&gt;=$N$8)*(M68:S68 &lt;= $N$9)*(TEXT(M68:S68,"yyyy-mm")=V68)*(M69:S69 = "●"))</f>
        <v>0</v>
      </c>
      <c r="X68" s="140" cm="1">
        <f t="array" ref="X68">SUMPRODUCT((R68:S68&gt;=$N$8)*(R68:S68 &lt;= $N$9)*(TEXT(R68:S68,"yyyy-mm")=V68)*(R69:S69 = "▲"))</f>
        <v>0</v>
      </c>
      <c r="Y68" s="140" cm="1">
        <f t="array" ref="Y68">SUMPRODUCT((M68:S68&gt;=$N$8)*(M68:S68 &lt;= $N$9)*(TEXT(M68:S68,"yyyy-mm")=V68)*(M69:S69 = "★"))</f>
        <v>0</v>
      </c>
      <c r="Z68" s="135"/>
      <c r="AA68" s="135"/>
      <c r="AB68" s="132">
        <v>59</v>
      </c>
      <c r="AC68" s="141">
        <f>AI66+1</f>
        <v>46363</v>
      </c>
      <c r="AD68" s="141">
        <f t="shared" ref="AD68:AI68" si="206">AC68+1</f>
        <v>46364</v>
      </c>
      <c r="AE68" s="141">
        <f t="shared" si="206"/>
        <v>46365</v>
      </c>
      <c r="AF68" s="141">
        <f t="shared" si="206"/>
        <v>46366</v>
      </c>
      <c r="AG68" s="141">
        <f t="shared" si="206"/>
        <v>46367</v>
      </c>
      <c r="AH68" s="142">
        <f t="shared" si="206"/>
        <v>46368</v>
      </c>
      <c r="AI68" s="143">
        <f t="shared" si="206"/>
        <v>46369</v>
      </c>
      <c r="AJ68" s="68">
        <f t="shared" ref="AJ68" si="207">COUNTIF(AC69:AI69,"★")</f>
        <v>0</v>
      </c>
      <c r="AK68" s="68"/>
      <c r="AL68" s="68" t="str">
        <f>TEXT(AC68,"YYYY-MM")</f>
        <v>2026-12</v>
      </c>
      <c r="AM68" s="69" cm="1">
        <f t="array" ref="AM68">SUMPRODUCT((AC68:AI68&gt;=$N$8)*(AC68:AI68 &lt;= $N$9)*(TEXT(AC68:AI68,"yyyy-mm")=AL68)*(AC69:AI69 = "●"))</f>
        <v>0</v>
      </c>
      <c r="AN68" s="69" cm="1">
        <f t="array" ref="AN68">SUMPRODUCT((AH68:AI68&gt;=$N$8)*(AH68:AI68 &lt;= $N$9)*(TEXT(AH68:AI68,"yyyy-mm")=AL68)*(AH69:AI69 = "▲"))</f>
        <v>0</v>
      </c>
      <c r="AO68" s="69" cm="1">
        <f t="array" ref="AO68">SUMPRODUCT((AC68:AI68&gt;=$N$8)*(AC68:AI68 &lt;= $N$9)*(TEXT(AC68:AI68,"yyyy-mm")=AL68)*(AC69:AI69 = "★"))</f>
        <v>0</v>
      </c>
      <c r="AP68" s="68"/>
      <c r="AQ68" s="19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3"/>
    </row>
    <row r="69" spans="10:55" s="8" customFormat="1" ht="19.5" customHeight="1" thickBot="1" x14ac:dyDescent="0.5">
      <c r="J69" s="86"/>
      <c r="K69" s="135" t="str">
        <f t="shared" ref="K69" si="208">IF(U69&gt;=0.285,"OK","NG")</f>
        <v>NG</v>
      </c>
      <c r="L69" s="136"/>
      <c r="M69" s="144"/>
      <c r="N69" s="144"/>
      <c r="O69" s="144"/>
      <c r="P69" s="144"/>
      <c r="Q69" s="144"/>
      <c r="R69" s="145"/>
      <c r="S69" s="146"/>
      <c r="T69" s="135">
        <f t="shared" ref="T69" si="209">COUNTIF(M69:S69,"●")</f>
        <v>0</v>
      </c>
      <c r="U69" s="147">
        <f t="shared" ref="U69" si="210">IF(COUNTA(M69:S69)=0,-1,IF(OR(COUNTIF(M69:S69,"▲")&gt;6,AND(M68&lt;$N$9,$N$9&lt;S68)),0.285,IF(T68+T69=0,0,T69/(T69+T68))))</f>
        <v>-1</v>
      </c>
      <c r="V69" s="135" t="str">
        <f>TEXT(S68,"YYYY-MM")</f>
        <v>2026-07</v>
      </c>
      <c r="W69" s="140" cm="1">
        <f t="array" ref="W69">IF(V69=V68,0,SUMPRODUCT((M68:S68&gt;=$N$8)*(M68:S68 &lt;= $N$9)*(TEXT(M68:S68,"yyyy-mm")=V69)*(M69:S69 = "●")))</f>
        <v>0</v>
      </c>
      <c r="X69" s="140" cm="1">
        <f t="array" ref="X69">IF(V69=V68,0,SUMPRODUCT((M68:S68&gt;=$N$8)*(M68:S68 &lt;= $N$9)*(TEXT(M68:S68,"yyyy-mm")=V69)*(M69:S69 = "▲")))</f>
        <v>0</v>
      </c>
      <c r="Y69" s="140" cm="1">
        <f t="array" ref="Y69">IF(V69=V68,0,SUMPRODUCT((M68:S68&gt;=$N$8)*(M68:S68 &lt;= $N$9)*(TEXT(M68:S68,"yyyy-mm")=V69)*(M69:S69 = "★")))</f>
        <v>0</v>
      </c>
      <c r="Z69" s="135"/>
      <c r="AA69" s="135" t="str">
        <f t="shared" ref="AA69" si="211">IF(AK69&gt;=0.285,"OK","NG")</f>
        <v>NG</v>
      </c>
      <c r="AB69" s="136"/>
      <c r="AC69" s="144"/>
      <c r="AD69" s="144"/>
      <c r="AE69" s="144"/>
      <c r="AF69" s="144"/>
      <c r="AG69" s="144"/>
      <c r="AH69" s="145"/>
      <c r="AI69" s="146"/>
      <c r="AJ69" s="68">
        <f t="shared" ref="AJ69" si="212">COUNTIF(AC69:AI69,"●")</f>
        <v>0</v>
      </c>
      <c r="AK69" s="70">
        <f t="shared" ref="AK69" si="213">IF(COUNTA(AC69:AI69)=0,-1,IF(OR(COUNTIF(AC69:AI69,"▲")&gt;6,AND(AC68&lt;$N$9,$N$9&lt;AI68)),0.285,IF(AJ68+AJ69=0,0,AJ69/(AJ69+AJ68))))</f>
        <v>-1</v>
      </c>
      <c r="AL69" s="68" t="str">
        <f>TEXT(AI68,"YYYY-MM")</f>
        <v>2026-12</v>
      </c>
      <c r="AM69" s="69" cm="1">
        <f t="array" ref="AM69">IF(AL69=AL68,0,SUMPRODUCT((AC68:AI68&gt;=$N$8)*(AC68:AI68 &lt;= $N$9)*(TEXT(AC68:AI68,"yyyy-mm")=AL69)*(AC69:AI69 = "●")))</f>
        <v>0</v>
      </c>
      <c r="AN69" s="69" cm="1">
        <f t="array" ref="AN69">IF(AL69=AL68,0,SUMPRODUCT((AC68:AI68&gt;=$N$8)*(AC68:AI68 &lt;= $N$9)*(TEXT(AC68:AI68,"yyyy-mm")=AL69)*(AC69:AI69 = "▲")))</f>
        <v>0</v>
      </c>
      <c r="AO69" s="69" cm="1">
        <f t="array" ref="AO69">IF(AL69=AL68,0,SUMPRODUCT((AC68:AI68&gt;=$N$8)*(AC68:AI68 &lt;= $N$9)*(TEXT(AC68:AI68,"yyyy-mm")=AL69)*(AC69:AI69 = "★")))</f>
        <v>0</v>
      </c>
      <c r="AP69" s="68"/>
      <c r="AQ69" s="19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3"/>
    </row>
    <row r="70" spans="10:55" s="8" customFormat="1" ht="19.5" customHeight="1" x14ac:dyDescent="0.45">
      <c r="J70" s="86"/>
      <c r="K70" s="135"/>
      <c r="L70" s="132">
        <v>39</v>
      </c>
      <c r="M70" s="141">
        <f>S68+1</f>
        <v>46223</v>
      </c>
      <c r="N70" s="141">
        <f t="shared" ref="N70:S70" si="214">M70+1</f>
        <v>46224</v>
      </c>
      <c r="O70" s="141">
        <f t="shared" si="214"/>
        <v>46225</v>
      </c>
      <c r="P70" s="141">
        <f t="shared" si="214"/>
        <v>46226</v>
      </c>
      <c r="Q70" s="141">
        <f t="shared" si="214"/>
        <v>46227</v>
      </c>
      <c r="R70" s="142">
        <f t="shared" si="214"/>
        <v>46228</v>
      </c>
      <c r="S70" s="143">
        <f t="shared" si="214"/>
        <v>46229</v>
      </c>
      <c r="T70" s="135">
        <f t="shared" ref="T70" si="215">COUNTIF(M71:S71,"★")</f>
        <v>0</v>
      </c>
      <c r="U70" s="135"/>
      <c r="V70" s="135" t="str">
        <f>TEXT(M70,"YYYY-MM")</f>
        <v>2026-07</v>
      </c>
      <c r="W70" s="140" cm="1">
        <f t="array" ref="W70">SUMPRODUCT((M70:S70&gt;=$N$8)*(M70:S70 &lt;= $N$9)*(TEXT(M70:S70,"yyyy-mm")=V70)*(M71:S71 = "●"))</f>
        <v>0</v>
      </c>
      <c r="X70" s="140" cm="1">
        <f t="array" ref="X70">SUMPRODUCT((R70:S70&gt;=$N$8)*(R70:S70 &lt;= $N$9)*(TEXT(R70:S70,"yyyy-mm")=V70)*(R71:S71 = "▲"))</f>
        <v>0</v>
      </c>
      <c r="Y70" s="140" cm="1">
        <f t="array" ref="Y70">SUMPRODUCT((M70:S70&gt;=$N$8)*(M70:S70 &lt;= $N$9)*(TEXT(M70:S70,"yyyy-mm")=V70)*(M71:S71 = "★"))</f>
        <v>0</v>
      </c>
      <c r="Z70" s="135"/>
      <c r="AA70" s="135"/>
      <c r="AB70" s="132">
        <v>60</v>
      </c>
      <c r="AC70" s="141">
        <f>AI68+1</f>
        <v>46370</v>
      </c>
      <c r="AD70" s="141">
        <f t="shared" ref="AD70:AI70" si="216">AC70+1</f>
        <v>46371</v>
      </c>
      <c r="AE70" s="141">
        <f t="shared" si="216"/>
        <v>46372</v>
      </c>
      <c r="AF70" s="141">
        <f t="shared" si="216"/>
        <v>46373</v>
      </c>
      <c r="AG70" s="141">
        <f t="shared" si="216"/>
        <v>46374</v>
      </c>
      <c r="AH70" s="142">
        <f t="shared" si="216"/>
        <v>46375</v>
      </c>
      <c r="AI70" s="143">
        <f t="shared" si="216"/>
        <v>46376</v>
      </c>
      <c r="AJ70" s="68">
        <f t="shared" ref="AJ70" si="217">COUNTIF(AC71:AI71,"★")</f>
        <v>0</v>
      </c>
      <c r="AK70" s="68"/>
      <c r="AL70" s="68" t="str">
        <f>TEXT(AC70,"YYYY-MM")</f>
        <v>2026-12</v>
      </c>
      <c r="AM70" s="69" cm="1">
        <f t="array" ref="AM70">SUMPRODUCT((AC70:AI70&gt;=$N$8)*(AC70:AI70 &lt;= $N$9)*(TEXT(AC70:AI70,"yyyy-mm")=AL70)*(AC71:AI71 = "●"))</f>
        <v>0</v>
      </c>
      <c r="AN70" s="69" cm="1">
        <f t="array" ref="AN70">SUMPRODUCT((AH70:AI70&gt;=$N$8)*(AH70:AI70 &lt;= $N$9)*(TEXT(AH70:AI70,"yyyy-mm")=AL70)*(AH71:AI71 = "▲"))</f>
        <v>0</v>
      </c>
      <c r="AO70" s="69" cm="1">
        <f t="array" ref="AO70">SUMPRODUCT((AC70:AI70&gt;=$N$8)*(AC70:AI70 &lt;= $N$9)*(TEXT(AC70:AI70,"yyyy-mm")=AL70)*(AC71:AI71 = "★"))</f>
        <v>0</v>
      </c>
      <c r="AP70" s="68"/>
      <c r="AQ70" s="19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3"/>
    </row>
    <row r="71" spans="10:55" s="8" customFormat="1" ht="19.5" customHeight="1" thickBot="1" x14ac:dyDescent="0.5">
      <c r="J71" s="86"/>
      <c r="K71" s="135" t="str">
        <f t="shared" ref="K71" si="218">IF(U71&gt;=0.285,"OK","NG")</f>
        <v>NG</v>
      </c>
      <c r="L71" s="136"/>
      <c r="M71" s="144"/>
      <c r="N71" s="144"/>
      <c r="O71" s="144"/>
      <c r="P71" s="144"/>
      <c r="Q71" s="144"/>
      <c r="R71" s="145"/>
      <c r="S71" s="146"/>
      <c r="T71" s="135">
        <f t="shared" ref="T71" si="219">COUNTIF(M71:S71,"●")</f>
        <v>0</v>
      </c>
      <c r="U71" s="147">
        <f t="shared" ref="U71" si="220">IF(COUNTA(M71:S71)=0,-1,IF(OR(COUNTIF(M71:S71,"▲")&gt;6,AND(M70&lt;$N$9,$N$9&lt;S70)),0.285,IF(T70+T71=0,0,T71/(T71+T70))))</f>
        <v>-1</v>
      </c>
      <c r="V71" s="135" t="str">
        <f>TEXT(S70,"YYYY-MM")</f>
        <v>2026-07</v>
      </c>
      <c r="W71" s="140" cm="1">
        <f t="array" ref="W71">IF(V71=V70,0,SUMPRODUCT((M70:S70&gt;=$N$8)*(M70:S70 &lt;= $N$9)*(TEXT(M70:S70,"yyyy-mm")=V71)*(M71:S71 = "●")))</f>
        <v>0</v>
      </c>
      <c r="X71" s="140" cm="1">
        <f t="array" ref="X71">IF(V71=V70,0,SUMPRODUCT((M70:S70&gt;=$N$8)*(M70:S70 &lt;= $N$9)*(TEXT(M70:S70,"yyyy-mm")=V71)*(M71:S71 = "▲")))</f>
        <v>0</v>
      </c>
      <c r="Y71" s="140" cm="1">
        <f t="array" ref="Y71">IF(V71=V70,0,SUMPRODUCT((M70:S70&gt;=$N$8)*(M70:S70 &lt;= $N$9)*(TEXT(M70:S70,"yyyy-mm")=V71)*(M71:S71 = "★")))</f>
        <v>0</v>
      </c>
      <c r="Z71" s="135"/>
      <c r="AA71" s="135" t="str">
        <f t="shared" ref="AA71" si="221">IF(AK71&gt;=0.285,"OK","NG")</f>
        <v>NG</v>
      </c>
      <c r="AB71" s="136"/>
      <c r="AC71" s="144"/>
      <c r="AD71" s="144"/>
      <c r="AE71" s="144"/>
      <c r="AF71" s="144"/>
      <c r="AG71" s="144"/>
      <c r="AH71" s="145"/>
      <c r="AI71" s="146"/>
      <c r="AJ71" s="68">
        <f t="shared" ref="AJ71" si="222">COUNTIF(AC71:AI71,"●")</f>
        <v>0</v>
      </c>
      <c r="AK71" s="70">
        <f t="shared" ref="AK71" si="223">IF(COUNTA(AC71:AI71)=0,-1,IF(OR(COUNTIF(AC71:AI71,"▲")&gt;6,AND(AC70&lt;$N$9,$N$9&lt;AI70)),0.285,IF(AJ70+AJ71=0,0,AJ71/(AJ71+AJ70))))</f>
        <v>-1</v>
      </c>
      <c r="AL71" s="68" t="str">
        <f>TEXT(AI70,"YYYY-MM")</f>
        <v>2026-12</v>
      </c>
      <c r="AM71" s="69" cm="1">
        <f t="array" ref="AM71">IF(AL71=AL70,0,SUMPRODUCT((AC70:AI70&gt;=$N$8)*(AC70:AI70 &lt;= $N$9)*(TEXT(AC70:AI70,"yyyy-mm")=AL71)*(AC71:AI71 = "●")))</f>
        <v>0</v>
      </c>
      <c r="AN71" s="69" cm="1">
        <f t="array" ref="AN71">IF(AL71=AL70,0,SUMPRODUCT((AC70:AI70&gt;=$N$8)*(AC70:AI70 &lt;= $N$9)*(TEXT(AC70:AI70,"yyyy-mm")=AL71)*(AC71:AI71 = "▲")))</f>
        <v>0</v>
      </c>
      <c r="AO71" s="69" cm="1">
        <f t="array" ref="AO71">IF(AL71=AL70,0,SUMPRODUCT((AC70:AI70&gt;=$N$8)*(AC70:AI70 &lt;= $N$9)*(TEXT(AC70:AI70,"yyyy-mm")=AL71)*(AC71:AI71 = "★")))</f>
        <v>0</v>
      </c>
      <c r="AP71" s="68"/>
      <c r="AQ71" s="19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3"/>
    </row>
    <row r="72" spans="10:55" s="8" customFormat="1" ht="19.5" customHeight="1" x14ac:dyDescent="0.45">
      <c r="J72" s="86"/>
      <c r="K72" s="135"/>
      <c r="L72" s="132">
        <v>40</v>
      </c>
      <c r="M72" s="141">
        <f>S70+1</f>
        <v>46230</v>
      </c>
      <c r="N72" s="141">
        <f t="shared" ref="N72:S72" si="224">M72+1</f>
        <v>46231</v>
      </c>
      <c r="O72" s="141">
        <f t="shared" si="224"/>
        <v>46232</v>
      </c>
      <c r="P72" s="141">
        <f t="shared" si="224"/>
        <v>46233</v>
      </c>
      <c r="Q72" s="141">
        <f t="shared" si="224"/>
        <v>46234</v>
      </c>
      <c r="R72" s="142">
        <f t="shared" si="224"/>
        <v>46235</v>
      </c>
      <c r="S72" s="143">
        <f t="shared" si="224"/>
        <v>46236</v>
      </c>
      <c r="T72" s="135">
        <f t="shared" ref="T72" si="225">COUNTIF(M73:S73,"★")</f>
        <v>0</v>
      </c>
      <c r="U72" s="135"/>
      <c r="V72" s="135" t="str">
        <f>TEXT(M72,"YYYY-MM")</f>
        <v>2026-07</v>
      </c>
      <c r="W72" s="140" cm="1">
        <f t="array" ref="W72">SUMPRODUCT((M72:S72&gt;=$N$8)*(M72:S72 &lt;= $N$9)*(TEXT(M72:S72,"yyyy-mm")=V72)*(M73:S73 = "●"))</f>
        <v>0</v>
      </c>
      <c r="X72" s="140" cm="1">
        <f t="array" ref="X72">SUMPRODUCT((R72:S72&gt;=$N$8)*(R72:S72 &lt;= $N$9)*(TEXT(R72:S72,"yyyy-mm")=V72)*(R73:S73 = "▲"))</f>
        <v>0</v>
      </c>
      <c r="Y72" s="140" cm="1">
        <f t="array" ref="Y72">SUMPRODUCT((M72:S72&gt;=$N$8)*(M72:S72 &lt;= $N$9)*(TEXT(M72:S72,"yyyy-mm")=V72)*(M73:S73 = "★"))</f>
        <v>0</v>
      </c>
      <c r="Z72" s="135"/>
      <c r="AA72" s="135"/>
      <c r="AB72" s="132">
        <v>61</v>
      </c>
      <c r="AC72" s="141">
        <f>AI70+1</f>
        <v>46377</v>
      </c>
      <c r="AD72" s="141">
        <f t="shared" ref="AD72:AI72" si="226">AC72+1</f>
        <v>46378</v>
      </c>
      <c r="AE72" s="141">
        <f t="shared" si="226"/>
        <v>46379</v>
      </c>
      <c r="AF72" s="141">
        <f t="shared" si="226"/>
        <v>46380</v>
      </c>
      <c r="AG72" s="141">
        <f t="shared" si="226"/>
        <v>46381</v>
      </c>
      <c r="AH72" s="142">
        <f t="shared" si="226"/>
        <v>46382</v>
      </c>
      <c r="AI72" s="143">
        <f t="shared" si="226"/>
        <v>46383</v>
      </c>
      <c r="AJ72" s="68">
        <f t="shared" ref="AJ72" si="227">COUNTIF(AC73:AI73,"★")</f>
        <v>0</v>
      </c>
      <c r="AK72" s="68"/>
      <c r="AL72" s="68" t="str">
        <f>TEXT(AC72,"YYYY-MM")</f>
        <v>2026-12</v>
      </c>
      <c r="AM72" s="69" cm="1">
        <f t="array" ref="AM72">SUMPRODUCT((AC72:AI72&gt;=$N$8)*(AC72:AI72 &lt;= $N$9)*(TEXT(AC72:AI72,"yyyy-mm")=AL72)*(AC73:AI73 = "●"))</f>
        <v>0</v>
      </c>
      <c r="AN72" s="69" cm="1">
        <f t="array" ref="AN72">SUMPRODUCT((AH72:AI72&gt;=$N$8)*(AH72:AI72 &lt;= $N$9)*(TEXT(AH72:AI72,"yyyy-mm")=AL72)*(AH73:AI73 = "▲"))</f>
        <v>0</v>
      </c>
      <c r="AO72" s="69" cm="1">
        <f t="array" ref="AO72">SUMPRODUCT((AC72:AI72&gt;=$N$8)*(AC72:AI72 &lt;= $N$9)*(TEXT(AC72:AI72,"yyyy-mm")=AL72)*(AC73:AI73 = "★"))</f>
        <v>0</v>
      </c>
      <c r="AP72" s="68"/>
      <c r="AQ72" s="19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3"/>
    </row>
    <row r="73" spans="10:55" s="8" customFormat="1" ht="19.5" customHeight="1" thickBot="1" x14ac:dyDescent="0.5">
      <c r="J73" s="86"/>
      <c r="K73" s="135" t="str">
        <f t="shared" ref="K73" si="228">IF(U73&gt;=0.285,"OK","NG")</f>
        <v>NG</v>
      </c>
      <c r="L73" s="136"/>
      <c r="M73" s="144"/>
      <c r="N73" s="144"/>
      <c r="O73" s="144"/>
      <c r="P73" s="144"/>
      <c r="Q73" s="144"/>
      <c r="R73" s="145"/>
      <c r="S73" s="146"/>
      <c r="T73" s="135">
        <f t="shared" ref="T73" si="229">COUNTIF(M73:S73,"●")</f>
        <v>0</v>
      </c>
      <c r="U73" s="147">
        <f t="shared" ref="U73" si="230">IF(COUNTA(M73:S73)=0,-1,IF(OR(COUNTIF(M73:S73,"▲")&gt;6,AND(M72&lt;$N$9,$N$9&lt;S72)),0.285,IF(T72+T73=0,0,T73/(T73+T72))))</f>
        <v>-1</v>
      </c>
      <c r="V73" s="135" t="str">
        <f>TEXT(S72,"YYYY-MM")</f>
        <v>2026-08</v>
      </c>
      <c r="W73" s="140" cm="1">
        <f t="array" ref="W73">IF(V73=V72,0,SUMPRODUCT((M72:S72&gt;=$N$8)*(M72:S72 &lt;= $N$9)*(TEXT(M72:S72,"yyyy-mm")=V73)*(M73:S73 = "●")))</f>
        <v>0</v>
      </c>
      <c r="X73" s="140" cm="1">
        <f t="array" ref="X73">IF(V73=V72,0,SUMPRODUCT((M72:S72&gt;=$N$8)*(M72:S72 &lt;= $N$9)*(TEXT(M72:S72,"yyyy-mm")=V73)*(M73:S73 = "▲")))</f>
        <v>0</v>
      </c>
      <c r="Y73" s="140" cm="1">
        <f t="array" ref="Y73">IF(V73=V72,0,SUMPRODUCT((M72:S72&gt;=$N$8)*(M72:S72 &lt;= $N$9)*(TEXT(M72:S72,"yyyy-mm")=V73)*(M73:S73 = "★")))</f>
        <v>0</v>
      </c>
      <c r="Z73" s="135"/>
      <c r="AA73" s="135" t="str">
        <f t="shared" ref="AA73" si="231">IF(AK73&gt;=0.285,"OK","NG")</f>
        <v>NG</v>
      </c>
      <c r="AB73" s="136"/>
      <c r="AC73" s="144"/>
      <c r="AD73" s="144"/>
      <c r="AE73" s="144"/>
      <c r="AF73" s="144"/>
      <c r="AG73" s="144"/>
      <c r="AH73" s="145"/>
      <c r="AI73" s="146"/>
      <c r="AJ73" s="68">
        <f t="shared" ref="AJ73" si="232">COUNTIF(AC73:AI73,"●")</f>
        <v>0</v>
      </c>
      <c r="AK73" s="70">
        <f t="shared" ref="AK73" si="233">IF(COUNTA(AC73:AI73)=0,-1,IF(OR(COUNTIF(AC73:AI73,"▲")&gt;6,AND(AC72&lt;$N$9,$N$9&lt;AI72)),0.285,IF(AJ72+AJ73=0,0,AJ73/(AJ73+AJ72))))</f>
        <v>-1</v>
      </c>
      <c r="AL73" s="68" t="str">
        <f>TEXT(AI72,"YYYY-MM")</f>
        <v>2026-12</v>
      </c>
      <c r="AM73" s="69" cm="1">
        <f t="array" ref="AM73">IF(AL73=AL72,0,SUMPRODUCT((AC72:AI72&gt;=$N$8)*(AC72:AI72 &lt;= $N$9)*(TEXT(AC72:AI72,"yyyy-mm")=AL73)*(AC73:AI73 = "●")))</f>
        <v>0</v>
      </c>
      <c r="AN73" s="69" cm="1">
        <f t="array" ref="AN73">IF(AL73=AL72,0,SUMPRODUCT((AC72:AI72&gt;=$N$8)*(AC72:AI72 &lt;= $N$9)*(TEXT(AC72:AI72,"yyyy-mm")=AL73)*(AC73:AI73 = "▲")))</f>
        <v>0</v>
      </c>
      <c r="AO73" s="69" cm="1">
        <f t="array" ref="AO73">IF(AL73=AL72,0,SUMPRODUCT((AC72:AI72&gt;=$N$8)*(AC72:AI72 &lt;= $N$9)*(TEXT(AC72:AI72,"yyyy-mm")=AL73)*(AC73:AI73 = "★")))</f>
        <v>0</v>
      </c>
      <c r="AP73" s="68"/>
      <c r="AQ73" s="19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3"/>
    </row>
    <row r="74" spans="10:55" s="8" customFormat="1" ht="19.5" customHeight="1" x14ac:dyDescent="0.45">
      <c r="J74" s="86"/>
      <c r="K74" s="135"/>
      <c r="L74" s="132">
        <v>41</v>
      </c>
      <c r="M74" s="141">
        <f>S72+1</f>
        <v>46237</v>
      </c>
      <c r="N74" s="141">
        <f t="shared" ref="N74:S74" si="234">M74+1</f>
        <v>46238</v>
      </c>
      <c r="O74" s="141">
        <f t="shared" si="234"/>
        <v>46239</v>
      </c>
      <c r="P74" s="141">
        <f t="shared" si="234"/>
        <v>46240</v>
      </c>
      <c r="Q74" s="141">
        <f t="shared" si="234"/>
        <v>46241</v>
      </c>
      <c r="R74" s="142">
        <f t="shared" si="234"/>
        <v>46242</v>
      </c>
      <c r="S74" s="143">
        <f t="shared" si="234"/>
        <v>46243</v>
      </c>
      <c r="T74" s="135">
        <f t="shared" ref="T74" si="235">COUNTIF(M75:S75,"★")</f>
        <v>0</v>
      </c>
      <c r="U74" s="135"/>
      <c r="V74" s="135" t="str">
        <f>TEXT(M74,"YYYY-MM")</f>
        <v>2026-08</v>
      </c>
      <c r="W74" s="140" cm="1">
        <f t="array" ref="W74">SUMPRODUCT((M74:S74&gt;=$N$8)*(M74:S74 &lt;= $N$9)*(TEXT(M74:S74,"yyyy-mm")=V74)*(M75:S75 = "●"))</f>
        <v>0</v>
      </c>
      <c r="X74" s="140" cm="1">
        <f t="array" ref="X74">SUMPRODUCT((R74:S74&gt;=$N$8)*(R74:S74 &lt;= $N$9)*(TEXT(R74:S74,"yyyy-mm")=V74)*(R75:S75 = "▲"))</f>
        <v>0</v>
      </c>
      <c r="Y74" s="140" cm="1">
        <f t="array" ref="Y74">SUMPRODUCT((M74:S74&gt;=$N$8)*(M74:S74 &lt;= $N$9)*(TEXT(M74:S74,"yyyy-mm")=V74)*(M75:S75 = "★"))</f>
        <v>0</v>
      </c>
      <c r="Z74" s="135"/>
      <c r="AA74" s="135"/>
      <c r="AB74" s="132">
        <v>62</v>
      </c>
      <c r="AC74" s="141">
        <f>AI72+1</f>
        <v>46384</v>
      </c>
      <c r="AD74" s="141">
        <f t="shared" ref="AD74:AI74" si="236">AC74+1</f>
        <v>46385</v>
      </c>
      <c r="AE74" s="141">
        <f t="shared" si="236"/>
        <v>46386</v>
      </c>
      <c r="AF74" s="141">
        <f t="shared" si="236"/>
        <v>46387</v>
      </c>
      <c r="AG74" s="141">
        <f t="shared" si="236"/>
        <v>46388</v>
      </c>
      <c r="AH74" s="142">
        <f t="shared" si="236"/>
        <v>46389</v>
      </c>
      <c r="AI74" s="143">
        <f t="shared" si="236"/>
        <v>46390</v>
      </c>
      <c r="AJ74" s="68">
        <f t="shared" ref="AJ74" si="237">COUNTIF(AC75:AI75,"★")</f>
        <v>0</v>
      </c>
      <c r="AK74" s="68"/>
      <c r="AL74" s="68" t="str">
        <f>TEXT(AC74,"YYYY-MM")</f>
        <v>2026-12</v>
      </c>
      <c r="AM74" s="69" cm="1">
        <f t="array" ref="AM74">SUMPRODUCT((AC74:AI74&gt;=$N$8)*(AC74:AI74 &lt;= $N$9)*(TEXT(AC74:AI74,"yyyy-mm")=AL74)*(AC75:AI75 = "●"))</f>
        <v>0</v>
      </c>
      <c r="AN74" s="69" cm="1">
        <f t="array" ref="AN74">SUMPRODUCT((AH74:AI74&gt;=$N$8)*(AH74:AI74 &lt;= $N$9)*(TEXT(AH74:AI74,"yyyy-mm")=AL74)*(AH75:AI75 = "▲"))</f>
        <v>0</v>
      </c>
      <c r="AO74" s="69" cm="1">
        <f t="array" ref="AO74">SUMPRODUCT((AC74:AI74&gt;=$N$8)*(AC74:AI74 &lt;= $N$9)*(TEXT(AC74:AI74,"yyyy-mm")=AL74)*(AC75:AI75 = "★"))</f>
        <v>0</v>
      </c>
      <c r="AP74" s="68"/>
      <c r="AQ74" s="19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3"/>
    </row>
    <row r="75" spans="10:55" s="8" customFormat="1" ht="19.5" customHeight="1" thickBot="1" x14ac:dyDescent="0.5">
      <c r="J75" s="86"/>
      <c r="K75" s="135" t="str">
        <f t="shared" ref="K75" si="238">IF(U75&gt;=0.285,"OK","NG")</f>
        <v>NG</v>
      </c>
      <c r="L75" s="136"/>
      <c r="M75" s="144"/>
      <c r="N75" s="144"/>
      <c r="O75" s="144"/>
      <c r="P75" s="144"/>
      <c r="Q75" s="144"/>
      <c r="R75" s="145"/>
      <c r="S75" s="146"/>
      <c r="T75" s="135">
        <f t="shared" ref="T75" si="239">COUNTIF(M75:S75,"●")</f>
        <v>0</v>
      </c>
      <c r="U75" s="147">
        <f t="shared" ref="U75" si="240">IF(COUNTA(M75:S75)=0,-1,IF(OR(COUNTIF(M75:S75,"▲")&gt;6,AND(M74&lt;$N$9,$N$9&lt;S74)),0.285,IF(T74+T75=0,0,T75/(T75+T74))))</f>
        <v>-1</v>
      </c>
      <c r="V75" s="135" t="str">
        <f>TEXT(S74,"YYYY-MM")</f>
        <v>2026-08</v>
      </c>
      <c r="W75" s="140" cm="1">
        <f t="array" ref="W75">IF(V75=V74,0,SUMPRODUCT((M74:S74&gt;=$N$8)*(M74:S74 &lt;= $N$9)*(TEXT(M74:S74,"yyyy-mm")=V75)*(M75:S75 = "●")))</f>
        <v>0</v>
      </c>
      <c r="X75" s="140" cm="1">
        <f t="array" ref="X75">IF(V75=V74,0,SUMPRODUCT((M74:S74&gt;=$N$8)*(M74:S74 &lt;= $N$9)*(TEXT(M74:S74,"yyyy-mm")=V75)*(M75:S75 = "▲")))</f>
        <v>0</v>
      </c>
      <c r="Y75" s="140" cm="1">
        <f t="array" ref="Y75">IF(V75=V74,0,SUMPRODUCT((M74:S74&gt;=$N$8)*(M74:S74 &lt;= $N$9)*(TEXT(M74:S74,"yyyy-mm")=V75)*(M75:S75 = "★")))</f>
        <v>0</v>
      </c>
      <c r="Z75" s="135"/>
      <c r="AA75" s="135" t="str">
        <f t="shared" ref="AA75" si="241">IF(AK75&gt;=0.285,"OK","NG")</f>
        <v>NG</v>
      </c>
      <c r="AB75" s="136"/>
      <c r="AC75" s="144"/>
      <c r="AD75" s="144"/>
      <c r="AE75" s="144"/>
      <c r="AF75" s="144"/>
      <c r="AG75" s="144"/>
      <c r="AH75" s="145"/>
      <c r="AI75" s="146"/>
      <c r="AJ75" s="68">
        <f t="shared" ref="AJ75" si="242">COUNTIF(AC75:AI75,"●")</f>
        <v>0</v>
      </c>
      <c r="AK75" s="70">
        <f t="shared" ref="AK75" si="243">IF(COUNTA(AC75:AI75)=0,-1,IF(OR(COUNTIF(AC75:AI75,"▲")&gt;6,AND(AC74&lt;$N$9,$N$9&lt;AI74)),0.285,IF(AJ74+AJ75=0,0,AJ75/(AJ75+AJ74))))</f>
        <v>-1</v>
      </c>
      <c r="AL75" s="68" t="str">
        <f>TEXT(AI74,"YYYY-MM")</f>
        <v>2027-01</v>
      </c>
      <c r="AM75" s="69" cm="1">
        <f t="array" ref="AM75">IF(AL75=AL74,0,SUMPRODUCT((AC74:AI74&gt;=$N$8)*(AC74:AI74 &lt;= $N$9)*(TEXT(AC74:AI74,"yyyy-mm")=AL75)*(AC75:AI75 = "●")))</f>
        <v>0</v>
      </c>
      <c r="AN75" s="69" cm="1">
        <f t="array" ref="AN75">IF(AL75=AL74,0,SUMPRODUCT((AC74:AI74&gt;=$N$8)*(AC74:AI74 &lt;= $N$9)*(TEXT(AC74:AI74,"yyyy-mm")=AL75)*(AC75:AI75 = "▲")))</f>
        <v>0</v>
      </c>
      <c r="AO75" s="69" cm="1">
        <f t="array" ref="AO75">IF(AL75=AL74,0,SUMPRODUCT((AC74:AI74&gt;=$N$8)*(AC74:AI74 &lt;= $N$9)*(TEXT(AC74:AI74,"yyyy-mm")=AL75)*(AC75:AI75 = "★")))</f>
        <v>0</v>
      </c>
      <c r="AP75" s="68"/>
      <c r="AQ75" s="19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3"/>
    </row>
    <row r="76" spans="10:55" s="8" customFormat="1" ht="19.5" customHeight="1" x14ac:dyDescent="0.45">
      <c r="J76" s="86"/>
      <c r="K76" s="135"/>
      <c r="L76" s="132">
        <v>42</v>
      </c>
      <c r="M76" s="141">
        <f>S74+1</f>
        <v>46244</v>
      </c>
      <c r="N76" s="141">
        <f t="shared" ref="N76:S76" si="244">M76+1</f>
        <v>46245</v>
      </c>
      <c r="O76" s="141">
        <f t="shared" si="244"/>
        <v>46246</v>
      </c>
      <c r="P76" s="141">
        <f t="shared" si="244"/>
        <v>46247</v>
      </c>
      <c r="Q76" s="141">
        <f t="shared" si="244"/>
        <v>46248</v>
      </c>
      <c r="R76" s="142">
        <f t="shared" si="244"/>
        <v>46249</v>
      </c>
      <c r="S76" s="143">
        <f t="shared" si="244"/>
        <v>46250</v>
      </c>
      <c r="T76" s="135">
        <f t="shared" ref="T76" si="245">COUNTIF(M77:S77,"★")</f>
        <v>0</v>
      </c>
      <c r="U76" s="135"/>
      <c r="V76" s="135" t="str">
        <f>TEXT(M76,"YYYY-MM")</f>
        <v>2026-08</v>
      </c>
      <c r="W76" s="140" cm="1">
        <f t="array" ref="W76">SUMPRODUCT((M76:S76&gt;=$N$8)*(M76:S76 &lt;= $N$9)*(TEXT(M76:S76,"yyyy-mm")=V76)*(M77:S77 = "●"))</f>
        <v>0</v>
      </c>
      <c r="X76" s="140" cm="1">
        <f t="array" ref="X76">SUMPRODUCT((R76:S76&gt;=$N$8)*(R76:S76 &lt;= $N$9)*(TEXT(R76:S76,"yyyy-mm")=V76)*(R77:S77 = "▲"))</f>
        <v>0</v>
      </c>
      <c r="Y76" s="140" cm="1">
        <f t="array" ref="Y76">SUMPRODUCT((M76:S76&gt;=$N$8)*(M76:S76 &lt;= $N$9)*(TEXT(M76:S76,"yyyy-mm")=V76)*(M77:S77 = "★"))</f>
        <v>0</v>
      </c>
      <c r="Z76" s="135"/>
      <c r="AA76" s="135"/>
      <c r="AB76" s="132">
        <v>63</v>
      </c>
      <c r="AC76" s="141">
        <f>AI74+1</f>
        <v>46391</v>
      </c>
      <c r="AD76" s="141">
        <f t="shared" ref="AD76:AI76" si="246">AC76+1</f>
        <v>46392</v>
      </c>
      <c r="AE76" s="141">
        <f t="shared" si="246"/>
        <v>46393</v>
      </c>
      <c r="AF76" s="141">
        <f t="shared" si="246"/>
        <v>46394</v>
      </c>
      <c r="AG76" s="141">
        <f t="shared" si="246"/>
        <v>46395</v>
      </c>
      <c r="AH76" s="142">
        <f t="shared" si="246"/>
        <v>46396</v>
      </c>
      <c r="AI76" s="143">
        <f t="shared" si="246"/>
        <v>46397</v>
      </c>
      <c r="AJ76" s="68">
        <f t="shared" ref="AJ76" si="247">COUNTIF(AC77:AI77,"★")</f>
        <v>0</v>
      </c>
      <c r="AK76" s="68"/>
      <c r="AL76" s="68" t="str">
        <f>TEXT(AC76,"YYYY-MM")</f>
        <v>2027-01</v>
      </c>
      <c r="AM76" s="69" cm="1">
        <f t="array" ref="AM76">SUMPRODUCT((AC76:AI76&gt;=$N$8)*(AC76:AI76 &lt;= $N$9)*(TEXT(AC76:AI76,"yyyy-mm")=AL76)*(AC77:AI77 = "●"))</f>
        <v>0</v>
      </c>
      <c r="AN76" s="69" cm="1">
        <f t="array" ref="AN76">SUMPRODUCT((AH76:AI76&gt;=$N$8)*(AH76:AI76 &lt;= $N$9)*(TEXT(AH76:AI76,"yyyy-mm")=AL76)*(AH77:AI77 = "▲"))</f>
        <v>0</v>
      </c>
      <c r="AO76" s="69" cm="1">
        <f t="array" ref="AO76">SUMPRODUCT((AC76:AI76&gt;=$N$8)*(AC76:AI76 &lt;= $N$9)*(TEXT(AC76:AI76,"yyyy-mm")=AL76)*(AC77:AI77 = "★"))</f>
        <v>0</v>
      </c>
      <c r="AP76" s="68"/>
      <c r="AQ76" s="19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3"/>
    </row>
    <row r="77" spans="10:55" s="8" customFormat="1" ht="19.5" customHeight="1" thickBot="1" x14ac:dyDescent="0.5">
      <c r="J77" s="86"/>
      <c r="K77" s="135" t="str">
        <f t="shared" ref="K77" si="248">IF(U77&gt;=0.285,"OK","NG")</f>
        <v>NG</v>
      </c>
      <c r="L77" s="136"/>
      <c r="M77" s="144"/>
      <c r="N77" s="144"/>
      <c r="O77" s="144"/>
      <c r="P77" s="144"/>
      <c r="Q77" s="144"/>
      <c r="R77" s="145"/>
      <c r="S77" s="146"/>
      <c r="T77" s="135">
        <f t="shared" ref="T77" si="249">COUNTIF(M77:S77,"●")</f>
        <v>0</v>
      </c>
      <c r="U77" s="147">
        <f t="shared" ref="U77" si="250">IF(COUNTA(M77:S77)=0,-1,IF(OR(COUNTIF(M77:S77,"▲")&gt;6,AND(M76&lt;$N$9,$N$9&lt;S76)),0.285,IF(T76+T77=0,0,T77/(T77+T76))))</f>
        <v>-1</v>
      </c>
      <c r="V77" s="135" t="str">
        <f>TEXT(S76,"YYYY-MM")</f>
        <v>2026-08</v>
      </c>
      <c r="W77" s="140" cm="1">
        <f t="array" ref="W77">IF(V77=V76,0,SUMPRODUCT((M76:S76&gt;=$N$8)*(M76:S76 &lt;= $N$9)*(TEXT(M76:S76,"yyyy-mm")=V77)*(M77:S77 = "●")))</f>
        <v>0</v>
      </c>
      <c r="X77" s="140" cm="1">
        <f t="array" ref="X77">IF(V77=V76,0,SUMPRODUCT((M76:S76&gt;=$N$8)*(M76:S76 &lt;= $N$9)*(TEXT(M76:S76,"yyyy-mm")=V77)*(M77:S77 = "▲")))</f>
        <v>0</v>
      </c>
      <c r="Y77" s="140" cm="1">
        <f t="array" ref="Y77">IF(V77=V76,0,SUMPRODUCT((M76:S76&gt;=$N$8)*(M76:S76 &lt;= $N$9)*(TEXT(M76:S76,"yyyy-mm")=V77)*(M77:S77 = "★")))</f>
        <v>0</v>
      </c>
      <c r="Z77" s="135"/>
      <c r="AA77" s="135" t="str">
        <f t="shared" ref="AA77" si="251">IF(AK77&gt;=0.285,"OK","NG")</f>
        <v>NG</v>
      </c>
      <c r="AB77" s="136"/>
      <c r="AC77" s="144"/>
      <c r="AD77" s="144"/>
      <c r="AE77" s="144"/>
      <c r="AF77" s="144"/>
      <c r="AG77" s="144"/>
      <c r="AH77" s="145"/>
      <c r="AI77" s="146"/>
      <c r="AJ77" s="68">
        <f t="shared" ref="AJ77" si="252">COUNTIF(AC77:AI77,"●")</f>
        <v>0</v>
      </c>
      <c r="AK77" s="70">
        <f t="shared" ref="AK77" si="253">IF(COUNTA(AC77:AI77)=0,-1,IF(OR(COUNTIF(AC77:AI77,"▲")&gt;6,AND(AC76&lt;$N$9,$N$9&lt;AI76)),0.285,IF(AJ76+AJ77=0,0,AJ77/(AJ77+AJ76))))</f>
        <v>-1</v>
      </c>
      <c r="AL77" s="68" t="str">
        <f>TEXT(AI76,"YYYY-MM")</f>
        <v>2027-01</v>
      </c>
      <c r="AM77" s="69" cm="1">
        <f t="array" ref="AM77">IF(AL77=AL76,0,SUMPRODUCT((AC76:AI76&gt;=$N$8)*(AC76:AI76 &lt;= $N$9)*(TEXT(AC76:AI76,"yyyy-mm")=AL77)*(AC77:AI77 = "●")))</f>
        <v>0</v>
      </c>
      <c r="AN77" s="69" cm="1">
        <f t="array" ref="AN77">IF(AL77=AL76,0,SUMPRODUCT((AC76:AI76&gt;=$N$8)*(AC76:AI76 &lt;= $N$9)*(TEXT(AC76:AI76,"yyyy-mm")=AL77)*(AC77:AI77 = "▲")))</f>
        <v>0</v>
      </c>
      <c r="AO77" s="69" cm="1">
        <f t="array" ref="AO77">IF(AL77=AL76,0,SUMPRODUCT((AC76:AI76&gt;=$N$8)*(AC76:AI76 &lt;= $N$9)*(TEXT(AC76:AI76,"yyyy-mm")=AL77)*(AC77:AI77 = "★")))</f>
        <v>0</v>
      </c>
      <c r="AP77" s="68"/>
      <c r="AQ77" s="19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3"/>
    </row>
    <row r="78" spans="10:55" s="8" customFormat="1" ht="19.5" customHeight="1" x14ac:dyDescent="0.45">
      <c r="J78" s="86"/>
      <c r="K78" s="135"/>
      <c r="L78" s="132">
        <v>43</v>
      </c>
      <c r="M78" s="141">
        <f>S76+1</f>
        <v>46251</v>
      </c>
      <c r="N78" s="141">
        <f t="shared" ref="N78:S78" si="254">M78+1</f>
        <v>46252</v>
      </c>
      <c r="O78" s="141">
        <f t="shared" si="254"/>
        <v>46253</v>
      </c>
      <c r="P78" s="141">
        <f t="shared" si="254"/>
        <v>46254</v>
      </c>
      <c r="Q78" s="141">
        <f t="shared" si="254"/>
        <v>46255</v>
      </c>
      <c r="R78" s="142">
        <f t="shared" si="254"/>
        <v>46256</v>
      </c>
      <c r="S78" s="143">
        <f t="shared" si="254"/>
        <v>46257</v>
      </c>
      <c r="T78" s="135">
        <f t="shared" ref="T78" si="255">COUNTIF(M79:S79,"★")</f>
        <v>0</v>
      </c>
      <c r="U78" s="135"/>
      <c r="V78" s="135" t="str">
        <f>TEXT(M78,"YYYY-MM")</f>
        <v>2026-08</v>
      </c>
      <c r="W78" s="140" cm="1">
        <f t="array" ref="W78">SUMPRODUCT((M78:S78&gt;=$N$8)*(M78:S78 &lt;= $N$9)*(TEXT(M78:S78,"yyyy-mm")=V78)*(M79:S79 = "●"))</f>
        <v>0</v>
      </c>
      <c r="X78" s="140" cm="1">
        <f t="array" ref="X78">SUMPRODUCT((R78:S78&gt;=$N$8)*(R78:S78 &lt;= $N$9)*(TEXT(R78:S78,"yyyy-mm")=V78)*(R79:S79 = "▲"))</f>
        <v>0</v>
      </c>
      <c r="Y78" s="140" cm="1">
        <f t="array" ref="Y78">SUMPRODUCT((M78:S78&gt;=$N$8)*(M78:S78 &lt;= $N$9)*(TEXT(M78:S78,"yyyy-mm")=V78)*(M79:S79 = "★"))</f>
        <v>0</v>
      </c>
      <c r="Z78" s="135"/>
      <c r="AA78" s="135"/>
      <c r="AB78" s="132">
        <v>64</v>
      </c>
      <c r="AC78" s="141">
        <f>AI76+1</f>
        <v>46398</v>
      </c>
      <c r="AD78" s="141">
        <f t="shared" ref="AD78:AI78" si="256">AC78+1</f>
        <v>46399</v>
      </c>
      <c r="AE78" s="141">
        <f t="shared" si="256"/>
        <v>46400</v>
      </c>
      <c r="AF78" s="141">
        <f t="shared" si="256"/>
        <v>46401</v>
      </c>
      <c r="AG78" s="141">
        <f t="shared" si="256"/>
        <v>46402</v>
      </c>
      <c r="AH78" s="142">
        <f t="shared" si="256"/>
        <v>46403</v>
      </c>
      <c r="AI78" s="143">
        <f t="shared" si="256"/>
        <v>46404</v>
      </c>
      <c r="AJ78" s="68">
        <f t="shared" ref="AJ78" si="257">COUNTIF(AC79:AI79,"★")</f>
        <v>0</v>
      </c>
      <c r="AK78" s="68"/>
      <c r="AL78" s="68" t="str">
        <f>TEXT(AC78,"YYYY-MM")</f>
        <v>2027-01</v>
      </c>
      <c r="AM78" s="69" cm="1">
        <f t="array" ref="AM78">SUMPRODUCT((AC78:AI78&gt;=$N$8)*(AC78:AI78 &lt;= $N$9)*(TEXT(AC78:AI78,"yyyy-mm")=AL78)*(AC79:AI79 = "●"))</f>
        <v>0</v>
      </c>
      <c r="AN78" s="69" cm="1">
        <f t="array" ref="AN78">SUMPRODUCT((AH78:AI78&gt;=$N$8)*(AH78:AI78 &lt;= $N$9)*(TEXT(AH78:AI78,"yyyy-mm")=AL78)*(AH79:AI79 = "▲"))</f>
        <v>0</v>
      </c>
      <c r="AO78" s="69" cm="1">
        <f t="array" ref="AO78">SUMPRODUCT((AC78:AI78&gt;=$N$8)*(AC78:AI78 &lt;= $N$9)*(TEXT(AC78:AI78,"yyyy-mm")=AL78)*(AC79:AI79 = "★"))</f>
        <v>0</v>
      </c>
      <c r="AP78" s="68"/>
      <c r="AQ78" s="19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3"/>
    </row>
    <row r="79" spans="10:55" s="8" customFormat="1" ht="19.5" customHeight="1" thickBot="1" x14ac:dyDescent="0.5">
      <c r="J79" s="86"/>
      <c r="K79" s="135" t="str">
        <f t="shared" ref="K79" si="258">IF(U79&gt;=0.285,"OK","NG")</f>
        <v>NG</v>
      </c>
      <c r="L79" s="136"/>
      <c r="M79" s="144"/>
      <c r="N79" s="144"/>
      <c r="O79" s="144"/>
      <c r="P79" s="144"/>
      <c r="Q79" s="144"/>
      <c r="R79" s="145"/>
      <c r="S79" s="146"/>
      <c r="T79" s="135">
        <f t="shared" ref="T79" si="259">COUNTIF(M79:S79,"●")</f>
        <v>0</v>
      </c>
      <c r="U79" s="147">
        <f t="shared" ref="U79" si="260">IF(COUNTA(M79:S79)=0,-1,IF(OR(COUNTIF(M79:S79,"▲")&gt;6,AND(M78&lt;$N$9,$N$9&lt;S78)),0.285,IF(T78+T79=0,0,T79/(T79+T78))))</f>
        <v>-1</v>
      </c>
      <c r="V79" s="135" t="str">
        <f>TEXT(S78,"YYYY-MM")</f>
        <v>2026-08</v>
      </c>
      <c r="W79" s="140" cm="1">
        <f t="array" ref="W79">IF(V79=V78,0,SUMPRODUCT((M78:S78&gt;=$N$8)*(M78:S78 &lt;= $N$9)*(TEXT(M78:S78,"yyyy-mm")=V79)*(M79:S79 = "●")))</f>
        <v>0</v>
      </c>
      <c r="X79" s="140" cm="1">
        <f t="array" ref="X79">IF(V79=V78,0,SUMPRODUCT((M78:S78&gt;=$N$8)*(M78:S78 &lt;= $N$9)*(TEXT(M78:S78,"yyyy-mm")=V79)*(M79:S79 = "▲")))</f>
        <v>0</v>
      </c>
      <c r="Y79" s="140" cm="1">
        <f t="array" ref="Y79">IF(V79=V78,0,SUMPRODUCT((M78:S78&gt;=$N$8)*(M78:S78 &lt;= $N$9)*(TEXT(M78:S78,"yyyy-mm")=V79)*(M79:S79 = "★")))</f>
        <v>0</v>
      </c>
      <c r="Z79" s="135"/>
      <c r="AA79" s="135" t="str">
        <f t="shared" ref="AA79" si="261">IF(AK79&gt;=0.285,"OK","NG")</f>
        <v>NG</v>
      </c>
      <c r="AB79" s="136"/>
      <c r="AC79" s="144"/>
      <c r="AD79" s="144"/>
      <c r="AE79" s="144"/>
      <c r="AF79" s="144"/>
      <c r="AG79" s="144"/>
      <c r="AH79" s="145"/>
      <c r="AI79" s="146"/>
      <c r="AJ79" s="68">
        <f t="shared" ref="AJ79" si="262">COUNTIF(AC79:AI79,"●")</f>
        <v>0</v>
      </c>
      <c r="AK79" s="70">
        <f t="shared" ref="AK79" si="263">IF(COUNTA(AC79:AI79)=0,-1,IF(OR(COUNTIF(AC79:AI79,"▲")&gt;6,AND(AC78&lt;$N$9,$N$9&lt;AI78)),0.285,IF(AJ78+AJ79=0,0,AJ79/(AJ79+AJ78))))</f>
        <v>-1</v>
      </c>
      <c r="AL79" s="68" t="str">
        <f>TEXT(AI78,"YYYY-MM")</f>
        <v>2027-01</v>
      </c>
      <c r="AM79" s="69" cm="1">
        <f t="array" ref="AM79">IF(AL79=AL78,0,SUMPRODUCT((AC78:AI78&gt;=$N$8)*(AC78:AI78 &lt;= $N$9)*(TEXT(AC78:AI78,"yyyy-mm")=AL79)*(AC79:AI79 = "●")))</f>
        <v>0</v>
      </c>
      <c r="AN79" s="69" cm="1">
        <f t="array" ref="AN79">IF(AL79=AL78,0,SUMPRODUCT((AC78:AI78&gt;=$N$8)*(AC78:AI78 &lt;= $N$9)*(TEXT(AC78:AI78,"yyyy-mm")=AL79)*(AC79:AI79 = "▲")))</f>
        <v>0</v>
      </c>
      <c r="AO79" s="69" cm="1">
        <f t="array" ref="AO79">IF(AL79=AL78,0,SUMPRODUCT((AC78:AI78&gt;=$N$8)*(AC78:AI78 &lt;= $N$9)*(TEXT(AC78:AI78,"yyyy-mm")=AL79)*(AC79:AI79 = "★")))</f>
        <v>0</v>
      </c>
      <c r="AP79" s="68"/>
      <c r="AQ79" s="19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3"/>
    </row>
    <row r="80" spans="10:55" s="8" customFormat="1" ht="19.5" customHeight="1" x14ac:dyDescent="0.45">
      <c r="J80" s="86"/>
      <c r="K80" s="135"/>
      <c r="L80" s="132">
        <v>44</v>
      </c>
      <c r="M80" s="141">
        <f>S78+1</f>
        <v>46258</v>
      </c>
      <c r="N80" s="141">
        <f t="shared" ref="N80:S80" si="264">M80+1</f>
        <v>46259</v>
      </c>
      <c r="O80" s="141">
        <f t="shared" si="264"/>
        <v>46260</v>
      </c>
      <c r="P80" s="141">
        <f t="shared" si="264"/>
        <v>46261</v>
      </c>
      <c r="Q80" s="141">
        <f t="shared" si="264"/>
        <v>46262</v>
      </c>
      <c r="R80" s="142">
        <f t="shared" si="264"/>
        <v>46263</v>
      </c>
      <c r="S80" s="143">
        <f t="shared" si="264"/>
        <v>46264</v>
      </c>
      <c r="T80" s="135">
        <f t="shared" ref="T80" si="265">COUNTIF(M81:S81,"★")</f>
        <v>0</v>
      </c>
      <c r="U80" s="135"/>
      <c r="V80" s="135" t="str">
        <f>TEXT(M80,"YYYY-MM")</f>
        <v>2026-08</v>
      </c>
      <c r="W80" s="140" cm="1">
        <f t="array" ref="W80">SUMPRODUCT((M80:S80&gt;=$N$8)*(M80:S80 &lt;= $N$9)*(TEXT(M80:S80,"yyyy-mm")=V80)*(M81:S81 = "●"))</f>
        <v>0</v>
      </c>
      <c r="X80" s="140" cm="1">
        <f t="array" ref="X80">SUMPRODUCT((R80:S80&gt;=$N$8)*(R80:S80 &lt;= $N$9)*(TEXT(R80:S80,"yyyy-mm")=V80)*(R81:S81 = "▲"))</f>
        <v>0</v>
      </c>
      <c r="Y80" s="140" cm="1">
        <f t="array" ref="Y80">SUMPRODUCT((M80:S80&gt;=$N$8)*(M80:S80 &lt;= $N$9)*(TEXT(M80:S80,"yyyy-mm")=V80)*(M81:S81 = "★"))</f>
        <v>0</v>
      </c>
      <c r="Z80" s="135"/>
      <c r="AA80" s="135"/>
      <c r="AB80" s="132">
        <v>65</v>
      </c>
      <c r="AC80" s="141">
        <f>AI78+1</f>
        <v>46405</v>
      </c>
      <c r="AD80" s="141">
        <f t="shared" ref="AD80:AI80" si="266">AC80+1</f>
        <v>46406</v>
      </c>
      <c r="AE80" s="141">
        <f t="shared" si="266"/>
        <v>46407</v>
      </c>
      <c r="AF80" s="141">
        <f t="shared" si="266"/>
        <v>46408</v>
      </c>
      <c r="AG80" s="141">
        <f t="shared" si="266"/>
        <v>46409</v>
      </c>
      <c r="AH80" s="142">
        <f t="shared" si="266"/>
        <v>46410</v>
      </c>
      <c r="AI80" s="143">
        <f t="shared" si="266"/>
        <v>46411</v>
      </c>
      <c r="AJ80" s="68">
        <f t="shared" ref="AJ80" si="267">COUNTIF(AC81:AI81,"★")</f>
        <v>0</v>
      </c>
      <c r="AK80" s="68"/>
      <c r="AL80" s="68" t="str">
        <f>TEXT(AC80,"YYYY-MM")</f>
        <v>2027-01</v>
      </c>
      <c r="AM80" s="69" cm="1">
        <f t="array" ref="AM80">SUMPRODUCT((AC80:AI80&gt;=$N$8)*(AC80:AI80 &lt;= $N$9)*(TEXT(AC80:AI80,"yyyy-mm")=AL80)*(AC81:AI81 = "●"))</f>
        <v>0</v>
      </c>
      <c r="AN80" s="69" cm="1">
        <f t="array" ref="AN80">SUMPRODUCT((AH80:AI80&gt;=$N$8)*(AH80:AI80 &lt;= $N$9)*(TEXT(AH80:AI80,"yyyy-mm")=AL80)*(AH81:AI81 = "▲"))</f>
        <v>0</v>
      </c>
      <c r="AO80" s="69" cm="1">
        <f t="array" ref="AO80">SUMPRODUCT((AC80:AI80&gt;=$N$8)*(AC80:AI80 &lt;= $N$9)*(TEXT(AC80:AI80,"yyyy-mm")=AL80)*(AC81:AI81 = "★"))</f>
        <v>0</v>
      </c>
      <c r="AP80" s="68"/>
      <c r="AQ80" s="19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3"/>
    </row>
    <row r="81" spans="10:55" s="8" customFormat="1" ht="19.5" customHeight="1" thickBot="1" x14ac:dyDescent="0.5">
      <c r="J81" s="86"/>
      <c r="K81" s="135" t="str">
        <f t="shared" ref="K81" si="268">IF(U81&gt;=0.285,"OK","NG")</f>
        <v>NG</v>
      </c>
      <c r="L81" s="136"/>
      <c r="M81" s="144"/>
      <c r="N81" s="144"/>
      <c r="O81" s="144"/>
      <c r="P81" s="144"/>
      <c r="Q81" s="144"/>
      <c r="R81" s="145"/>
      <c r="S81" s="146"/>
      <c r="T81" s="135">
        <f t="shared" ref="T81" si="269">COUNTIF(M81:S81,"●")</f>
        <v>0</v>
      </c>
      <c r="U81" s="147">
        <f t="shared" ref="U81" si="270">IF(COUNTA(M81:S81)=0,-1,IF(OR(COUNTIF(M81:S81,"▲")&gt;6,AND(M80&lt;$N$9,$N$9&lt;S80)),0.285,IF(T80+T81=0,0,T81/(T81+T80))))</f>
        <v>-1</v>
      </c>
      <c r="V81" s="135" t="str">
        <f>TEXT(S80,"YYYY-MM")</f>
        <v>2026-08</v>
      </c>
      <c r="W81" s="140" cm="1">
        <f t="array" ref="W81">IF(V81=V80,0,SUMPRODUCT((M80:S80&gt;=$N$8)*(M80:S80 &lt;= $N$9)*(TEXT(M80:S80,"yyyy-mm")=V81)*(M81:S81 = "●")))</f>
        <v>0</v>
      </c>
      <c r="X81" s="140" cm="1">
        <f t="array" ref="X81">IF(V81=V80,0,SUMPRODUCT((M80:S80&gt;=$N$8)*(M80:S80 &lt;= $N$9)*(TEXT(M80:S80,"yyyy-mm")=V81)*(M81:S81 = "▲")))</f>
        <v>0</v>
      </c>
      <c r="Y81" s="140" cm="1">
        <f t="array" ref="Y81">IF(V81=V80,0,SUMPRODUCT((M80:S80&gt;=$N$8)*(M80:S80 &lt;= $N$9)*(TEXT(M80:S80,"yyyy-mm")=V81)*(M81:S81 = "★")))</f>
        <v>0</v>
      </c>
      <c r="Z81" s="135"/>
      <c r="AA81" s="135" t="str">
        <f t="shared" ref="AA81" si="271">IF(AK81&gt;=0.285,"OK","NG")</f>
        <v>NG</v>
      </c>
      <c r="AB81" s="136"/>
      <c r="AC81" s="144"/>
      <c r="AD81" s="144"/>
      <c r="AE81" s="144"/>
      <c r="AF81" s="144"/>
      <c r="AG81" s="144"/>
      <c r="AH81" s="145"/>
      <c r="AI81" s="146"/>
      <c r="AJ81" s="68">
        <f t="shared" ref="AJ81" si="272">COUNTIF(AC81:AI81,"●")</f>
        <v>0</v>
      </c>
      <c r="AK81" s="70">
        <f t="shared" ref="AK81" si="273">IF(COUNTA(AC81:AI81)=0,-1,IF(OR(COUNTIF(AC81:AI81,"▲")&gt;6,AND(AC80&lt;$N$9,$N$9&lt;AI80)),0.285,IF(AJ80+AJ81=0,0,AJ81/(AJ81+AJ80))))</f>
        <v>-1</v>
      </c>
      <c r="AL81" s="68" t="str">
        <f>TEXT(AI80,"YYYY-MM")</f>
        <v>2027-01</v>
      </c>
      <c r="AM81" s="69" cm="1">
        <f t="array" ref="AM81">IF(AL81=AL80,0,SUMPRODUCT((AC80:AI80&gt;=$N$8)*(AC80:AI80 &lt;= $N$9)*(TEXT(AC80:AI80,"yyyy-mm")=AL81)*(AC81:AI81 = "●")))</f>
        <v>0</v>
      </c>
      <c r="AN81" s="69" cm="1">
        <f t="array" ref="AN81">IF(AL81=AL80,0,SUMPRODUCT((AC80:AI80&gt;=$N$8)*(AC80:AI80 &lt;= $N$9)*(TEXT(AC80:AI80,"yyyy-mm")=AL81)*(AC81:AI81 = "▲")))</f>
        <v>0</v>
      </c>
      <c r="AO81" s="69" cm="1">
        <f t="array" ref="AO81">IF(AL81=AL80,0,SUMPRODUCT((AC80:AI80&gt;=$N$8)*(AC80:AI80 &lt;= $N$9)*(TEXT(AC80:AI80,"yyyy-mm")=AL81)*(AC81:AI81 = "★")))</f>
        <v>0</v>
      </c>
      <c r="AP81" s="68"/>
      <c r="AQ81" s="19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3"/>
    </row>
    <row r="82" spans="10:55" s="8" customFormat="1" ht="19.5" customHeight="1" x14ac:dyDescent="0.45">
      <c r="J82" s="86"/>
      <c r="K82" s="135"/>
      <c r="L82" s="132">
        <v>45</v>
      </c>
      <c r="M82" s="141">
        <f>S80+1</f>
        <v>46265</v>
      </c>
      <c r="N82" s="141">
        <f t="shared" ref="N82:S82" si="274">M82+1</f>
        <v>46266</v>
      </c>
      <c r="O82" s="141">
        <f t="shared" si="274"/>
        <v>46267</v>
      </c>
      <c r="P82" s="141">
        <f t="shared" si="274"/>
        <v>46268</v>
      </c>
      <c r="Q82" s="141">
        <f t="shared" si="274"/>
        <v>46269</v>
      </c>
      <c r="R82" s="142">
        <f t="shared" si="274"/>
        <v>46270</v>
      </c>
      <c r="S82" s="143">
        <f t="shared" si="274"/>
        <v>46271</v>
      </c>
      <c r="T82" s="135">
        <f t="shared" ref="T82" si="275">COUNTIF(M83:S83,"★")</f>
        <v>0</v>
      </c>
      <c r="U82" s="135"/>
      <c r="V82" s="135" t="str">
        <f>TEXT(M82,"YYYY-MM")</f>
        <v>2026-08</v>
      </c>
      <c r="W82" s="140" cm="1">
        <f t="array" ref="W82">SUMPRODUCT((M82:S82&gt;=$N$8)*(M82:S82 &lt;= $N$9)*(TEXT(M82:S82,"yyyy-mm")=V82)*(M83:S83 = "●"))</f>
        <v>0</v>
      </c>
      <c r="X82" s="140" cm="1">
        <f t="array" ref="X82">SUMPRODUCT((R82:S82&gt;=$N$8)*(R82:S82 &lt;= $N$9)*(TEXT(R82:S82,"yyyy-mm")=V82)*(R83:S83 = "▲"))</f>
        <v>0</v>
      </c>
      <c r="Y82" s="140" cm="1">
        <f t="array" ref="Y82">SUMPRODUCT((M82:S82&gt;=$N$8)*(M82:S82 &lt;= $N$9)*(TEXT(M82:S82,"yyyy-mm")=V82)*(M83:S83 = "★"))</f>
        <v>0</v>
      </c>
      <c r="Z82" s="135"/>
      <c r="AA82" s="135"/>
      <c r="AB82" s="132">
        <v>66</v>
      </c>
      <c r="AC82" s="141">
        <f>AI80+1</f>
        <v>46412</v>
      </c>
      <c r="AD82" s="141">
        <f t="shared" ref="AD82:AI82" si="276">AC82+1</f>
        <v>46413</v>
      </c>
      <c r="AE82" s="141">
        <f t="shared" si="276"/>
        <v>46414</v>
      </c>
      <c r="AF82" s="141">
        <f t="shared" si="276"/>
        <v>46415</v>
      </c>
      <c r="AG82" s="141">
        <f t="shared" si="276"/>
        <v>46416</v>
      </c>
      <c r="AH82" s="142">
        <f t="shared" si="276"/>
        <v>46417</v>
      </c>
      <c r="AI82" s="143">
        <f t="shared" si="276"/>
        <v>46418</v>
      </c>
      <c r="AJ82" s="68">
        <f t="shared" ref="AJ82" si="277">COUNTIF(AC83:AI83,"★")</f>
        <v>0</v>
      </c>
      <c r="AK82" s="68"/>
      <c r="AL82" s="68" t="str">
        <f>TEXT(AC82,"YYYY-MM")</f>
        <v>2027-01</v>
      </c>
      <c r="AM82" s="69" cm="1">
        <f t="array" ref="AM82">SUMPRODUCT((AC82:AI82&gt;=$N$8)*(AC82:AI82 &lt;= $N$9)*(TEXT(AC82:AI82,"yyyy-mm")=AL82)*(AC83:AI83 = "●"))</f>
        <v>0</v>
      </c>
      <c r="AN82" s="69" cm="1">
        <f t="array" ref="AN82">SUMPRODUCT((AH82:AI82&gt;=$N$8)*(AH82:AI82 &lt;= $N$9)*(TEXT(AH82:AI82,"yyyy-mm")=AL82)*(AH83:AI83 = "▲"))</f>
        <v>0</v>
      </c>
      <c r="AO82" s="69" cm="1">
        <f t="array" ref="AO82">SUMPRODUCT((AC82:AI82&gt;=$N$8)*(AC82:AI82 &lt;= $N$9)*(TEXT(AC82:AI82,"yyyy-mm")=AL82)*(AC83:AI83 = "★"))</f>
        <v>0</v>
      </c>
      <c r="AP82" s="68"/>
      <c r="AQ82" s="19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3"/>
    </row>
    <row r="83" spans="10:55" s="8" customFormat="1" ht="19.5" customHeight="1" thickBot="1" x14ac:dyDescent="0.5">
      <c r="J83" s="86"/>
      <c r="K83" s="135" t="str">
        <f t="shared" ref="K83" si="278">IF(U83&gt;=0.285,"OK","NG")</f>
        <v>NG</v>
      </c>
      <c r="L83" s="136"/>
      <c r="M83" s="144"/>
      <c r="N83" s="144"/>
      <c r="O83" s="144"/>
      <c r="P83" s="144"/>
      <c r="Q83" s="144"/>
      <c r="R83" s="145"/>
      <c r="S83" s="146"/>
      <c r="T83" s="135">
        <f t="shared" ref="T83" si="279">COUNTIF(M83:S83,"●")</f>
        <v>0</v>
      </c>
      <c r="U83" s="147">
        <f t="shared" ref="U83" si="280">IF(COUNTA(M83:S83)=0,-1,IF(OR(COUNTIF(M83:S83,"▲")&gt;6,AND(M82&lt;$N$9,$N$9&lt;S82)),0.285,IF(T82+T83=0,0,T83/(T83+T82))))</f>
        <v>-1</v>
      </c>
      <c r="V83" s="135" t="str">
        <f>TEXT(S82,"YYYY-MM")</f>
        <v>2026-09</v>
      </c>
      <c r="W83" s="140" cm="1">
        <f t="array" ref="W83">IF(V83=V82,0,SUMPRODUCT((M82:S82&gt;=$N$8)*(M82:S82 &lt;= $N$9)*(TEXT(M82:S82,"yyyy-mm")=V83)*(M83:S83 = "●")))</f>
        <v>0</v>
      </c>
      <c r="X83" s="140" cm="1">
        <f t="array" ref="X83">IF(V83=V82,0,SUMPRODUCT((M82:S82&gt;=$N$8)*(M82:S82 &lt;= $N$9)*(TEXT(M82:S82,"yyyy-mm")=V83)*(M83:S83 = "▲")))</f>
        <v>0</v>
      </c>
      <c r="Y83" s="140" cm="1">
        <f t="array" ref="Y83">IF(V83=V82,0,SUMPRODUCT((M82:S82&gt;=$N$8)*(M82:S82 &lt;= $N$9)*(TEXT(M82:S82,"yyyy-mm")=V83)*(M83:S83 = "★")))</f>
        <v>0</v>
      </c>
      <c r="Z83" s="135"/>
      <c r="AA83" s="135" t="str">
        <f t="shared" ref="AA83" si="281">IF(AK83&gt;=0.285,"OK","NG")</f>
        <v>NG</v>
      </c>
      <c r="AB83" s="136"/>
      <c r="AC83" s="144"/>
      <c r="AD83" s="144"/>
      <c r="AE83" s="144"/>
      <c r="AF83" s="144"/>
      <c r="AG83" s="144"/>
      <c r="AH83" s="145"/>
      <c r="AI83" s="146"/>
      <c r="AJ83" s="68">
        <f t="shared" ref="AJ83" si="282">COUNTIF(AC83:AI83,"●")</f>
        <v>0</v>
      </c>
      <c r="AK83" s="70">
        <f t="shared" ref="AK83" si="283">IF(COUNTA(AC83:AI83)=0,-1,IF(OR(COUNTIF(AC83:AI83,"▲")&gt;6,AND(AC82&lt;$N$9,$N$9&lt;AI82)),0.285,IF(AJ82+AJ83=0,0,AJ83/(AJ83+AJ82))))</f>
        <v>-1</v>
      </c>
      <c r="AL83" s="68" t="str">
        <f>TEXT(AI82,"YYYY-MM")</f>
        <v>2027-01</v>
      </c>
      <c r="AM83" s="69" cm="1">
        <f t="array" ref="AM83">IF(AL83=AL82,0,SUMPRODUCT((AC82:AI82&gt;=$N$8)*(AC82:AI82 &lt;= $N$9)*(TEXT(AC82:AI82,"yyyy-mm")=AL83)*(AC83:AI83 = "●")))</f>
        <v>0</v>
      </c>
      <c r="AN83" s="69" cm="1">
        <f t="array" ref="AN83">IF(AL83=AL82,0,SUMPRODUCT((AC82:AI82&gt;=$N$8)*(AC82:AI82 &lt;= $N$9)*(TEXT(AC82:AI82,"yyyy-mm")=AL83)*(AC83:AI83 = "▲")))</f>
        <v>0</v>
      </c>
      <c r="AO83" s="69" cm="1">
        <f t="array" ref="AO83">IF(AL83=AL82,0,SUMPRODUCT((AC82:AI82&gt;=$N$8)*(AC82:AI82 &lt;= $N$9)*(TEXT(AC82:AI82,"yyyy-mm")=AL83)*(AC83:AI83 = "★")))</f>
        <v>0</v>
      </c>
      <c r="AP83" s="68"/>
      <c r="AQ83" s="19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3"/>
    </row>
    <row r="84" spans="10:55" s="8" customFormat="1" ht="19.5" customHeight="1" x14ac:dyDescent="0.45">
      <c r="J84" s="86"/>
      <c r="K84" s="135"/>
      <c r="L84" s="132">
        <v>46</v>
      </c>
      <c r="M84" s="141">
        <f>S82+1</f>
        <v>46272</v>
      </c>
      <c r="N84" s="141">
        <f t="shared" ref="N84:S84" si="284">M84+1</f>
        <v>46273</v>
      </c>
      <c r="O84" s="141">
        <f t="shared" si="284"/>
        <v>46274</v>
      </c>
      <c r="P84" s="141">
        <f t="shared" si="284"/>
        <v>46275</v>
      </c>
      <c r="Q84" s="141">
        <f t="shared" si="284"/>
        <v>46276</v>
      </c>
      <c r="R84" s="142">
        <f t="shared" si="284"/>
        <v>46277</v>
      </c>
      <c r="S84" s="143">
        <f t="shared" si="284"/>
        <v>46278</v>
      </c>
      <c r="T84" s="135">
        <f t="shared" ref="T84" si="285">COUNTIF(M85:S85,"★")</f>
        <v>0</v>
      </c>
      <c r="U84" s="135"/>
      <c r="V84" s="135" t="str">
        <f>TEXT(M84,"YYYY-MM")</f>
        <v>2026-09</v>
      </c>
      <c r="W84" s="140" cm="1">
        <f t="array" ref="W84">SUMPRODUCT((M84:S84&gt;=$N$8)*(M84:S84 &lt;= $N$9)*(TEXT(M84:S84,"yyyy-mm")=V84)*(M85:S85 = "●"))</f>
        <v>0</v>
      </c>
      <c r="X84" s="140" cm="1">
        <f t="array" ref="X84">SUMPRODUCT((R84:S84&gt;=$N$8)*(R84:S84 &lt;= $N$9)*(TEXT(R84:S84,"yyyy-mm")=V84)*(R85:S85 = "▲"))</f>
        <v>0</v>
      </c>
      <c r="Y84" s="140" cm="1">
        <f t="array" ref="Y84">SUMPRODUCT((M84:S84&gt;=$N$8)*(M84:S84 &lt;= $N$9)*(TEXT(M84:S84,"yyyy-mm")=V84)*(M85:S85 = "★"))</f>
        <v>0</v>
      </c>
      <c r="Z84" s="135"/>
      <c r="AA84" s="135"/>
      <c r="AB84" s="132">
        <v>67</v>
      </c>
      <c r="AC84" s="141">
        <f>AI82+1</f>
        <v>46419</v>
      </c>
      <c r="AD84" s="141">
        <f t="shared" ref="AD84:AI84" si="286">AC84+1</f>
        <v>46420</v>
      </c>
      <c r="AE84" s="141">
        <f t="shared" si="286"/>
        <v>46421</v>
      </c>
      <c r="AF84" s="141">
        <f t="shared" si="286"/>
        <v>46422</v>
      </c>
      <c r="AG84" s="141">
        <f t="shared" si="286"/>
        <v>46423</v>
      </c>
      <c r="AH84" s="142">
        <f t="shared" si="286"/>
        <v>46424</v>
      </c>
      <c r="AI84" s="143">
        <f t="shared" si="286"/>
        <v>46425</v>
      </c>
      <c r="AJ84" s="68">
        <f t="shared" ref="AJ84" si="287">COUNTIF(AC85:AI85,"★")</f>
        <v>0</v>
      </c>
      <c r="AK84" s="68"/>
      <c r="AL84" s="68" t="str">
        <f>TEXT(AC84,"YYYY-MM")</f>
        <v>2027-02</v>
      </c>
      <c r="AM84" s="69" cm="1">
        <f t="array" ref="AM84">SUMPRODUCT((AC84:AI84&gt;=$N$8)*(AC84:AI84 &lt;= $N$9)*(TEXT(AC84:AI84,"yyyy-mm")=AL84)*(AC85:AI85 = "●"))</f>
        <v>0</v>
      </c>
      <c r="AN84" s="69" cm="1">
        <f t="array" ref="AN84">SUMPRODUCT((AH84:AI84&gt;=$N$8)*(AH84:AI84 &lt;= $N$9)*(TEXT(AH84:AI84,"yyyy-mm")=AL84)*(AH85:AI85 = "▲"))</f>
        <v>0</v>
      </c>
      <c r="AO84" s="69" cm="1">
        <f t="array" ref="AO84">SUMPRODUCT((AC84:AI84&gt;=$N$8)*(AC84:AI84 &lt;= $N$9)*(TEXT(AC84:AI84,"yyyy-mm")=AL84)*(AC85:AI85 = "★"))</f>
        <v>0</v>
      </c>
      <c r="AP84" s="68"/>
      <c r="AQ84" s="19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3"/>
    </row>
    <row r="85" spans="10:55" s="8" customFormat="1" ht="19.5" customHeight="1" thickBot="1" x14ac:dyDescent="0.5">
      <c r="J85" s="86"/>
      <c r="K85" s="135" t="str">
        <f t="shared" ref="K85" si="288">IF(U85&gt;=0.285,"OK","NG")</f>
        <v>NG</v>
      </c>
      <c r="L85" s="136"/>
      <c r="M85" s="144"/>
      <c r="N85" s="144"/>
      <c r="O85" s="144"/>
      <c r="P85" s="144"/>
      <c r="Q85" s="144"/>
      <c r="R85" s="145"/>
      <c r="S85" s="146"/>
      <c r="T85" s="135">
        <f t="shared" ref="T85" si="289">COUNTIF(M85:S85,"●")</f>
        <v>0</v>
      </c>
      <c r="U85" s="147">
        <f t="shared" ref="U85" si="290">IF(COUNTA(M85:S85)=0,-1,IF(OR(COUNTIF(M85:S85,"▲")&gt;6,AND(M84&lt;$N$9,$N$9&lt;S84)),0.285,IF(T84+T85=0,0,T85/(T85+T84))))</f>
        <v>-1</v>
      </c>
      <c r="V85" s="135" t="str">
        <f>TEXT(S84,"YYYY-MM")</f>
        <v>2026-09</v>
      </c>
      <c r="W85" s="140" cm="1">
        <f t="array" ref="W85">IF(V85=V84,0,SUMPRODUCT((M84:S84&gt;=$N$8)*(M84:S84 &lt;= $N$9)*(TEXT(M84:S84,"yyyy-mm")=V85)*(M85:S85 = "●")))</f>
        <v>0</v>
      </c>
      <c r="X85" s="140" cm="1">
        <f t="array" ref="X85">IF(V85=V84,0,SUMPRODUCT((M84:S84&gt;=$N$8)*(M84:S84 &lt;= $N$9)*(TEXT(M84:S84,"yyyy-mm")=V85)*(M85:S85 = "▲")))</f>
        <v>0</v>
      </c>
      <c r="Y85" s="140" cm="1">
        <f t="array" ref="Y85">IF(V85=V84,0,SUMPRODUCT((M84:S84&gt;=$N$8)*(M84:S84 &lt;= $N$9)*(TEXT(M84:S84,"yyyy-mm")=V85)*(M85:S85 = "★")))</f>
        <v>0</v>
      </c>
      <c r="Z85" s="135"/>
      <c r="AA85" s="135" t="str">
        <f t="shared" ref="AA85" si="291">IF(AK85&gt;=0.285,"OK","NG")</f>
        <v>NG</v>
      </c>
      <c r="AB85" s="136"/>
      <c r="AC85" s="144"/>
      <c r="AD85" s="144"/>
      <c r="AE85" s="144"/>
      <c r="AF85" s="144"/>
      <c r="AG85" s="144"/>
      <c r="AH85" s="145"/>
      <c r="AI85" s="146"/>
      <c r="AJ85" s="68">
        <f t="shared" ref="AJ85" si="292">COUNTIF(AC85:AI85,"●")</f>
        <v>0</v>
      </c>
      <c r="AK85" s="70">
        <f t="shared" ref="AK85" si="293">IF(COUNTA(AC85:AI85)=0,-1,IF(OR(COUNTIF(AC85:AI85,"▲")&gt;6,AND(AC84&lt;$N$9,$N$9&lt;AI84)),0.285,IF(AJ84+AJ85=0,0,AJ85/(AJ85+AJ84))))</f>
        <v>-1</v>
      </c>
      <c r="AL85" s="68" t="str">
        <f>TEXT(AI84,"YYYY-MM")</f>
        <v>2027-02</v>
      </c>
      <c r="AM85" s="69" cm="1">
        <f t="array" ref="AM85">IF(AL85=AL84,0,SUMPRODUCT((AC84:AI84&gt;=$N$8)*(AC84:AI84 &lt;= $N$9)*(TEXT(AC84:AI84,"yyyy-mm")=AL85)*(AC85:AI85 = "●")))</f>
        <v>0</v>
      </c>
      <c r="AN85" s="69" cm="1">
        <f t="array" ref="AN85">IF(AL85=AL84,0,SUMPRODUCT((AC84:AI84&gt;=$N$8)*(AC84:AI84 &lt;= $N$9)*(TEXT(AC84:AI84,"yyyy-mm")=AL85)*(AC85:AI85 = "▲")))</f>
        <v>0</v>
      </c>
      <c r="AO85" s="69" cm="1">
        <f t="array" ref="AO85">IF(AL85=AL84,0,SUMPRODUCT((AC84:AI84&gt;=$N$8)*(AC84:AI84 &lt;= $N$9)*(TEXT(AC84:AI84,"yyyy-mm")=AL85)*(AC85:AI85 = "★")))</f>
        <v>0</v>
      </c>
      <c r="AP85" s="68"/>
      <c r="AQ85" s="19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3"/>
    </row>
    <row r="86" spans="10:55" s="8" customFormat="1" ht="19.5" customHeight="1" x14ac:dyDescent="0.45">
      <c r="J86" s="86"/>
      <c r="K86" s="135"/>
      <c r="L86" s="132">
        <v>47</v>
      </c>
      <c r="M86" s="141">
        <f>S84+1</f>
        <v>46279</v>
      </c>
      <c r="N86" s="141">
        <f t="shared" ref="N86:S86" si="294">M86+1</f>
        <v>46280</v>
      </c>
      <c r="O86" s="141">
        <f t="shared" si="294"/>
        <v>46281</v>
      </c>
      <c r="P86" s="141">
        <f t="shared" si="294"/>
        <v>46282</v>
      </c>
      <c r="Q86" s="141">
        <f t="shared" si="294"/>
        <v>46283</v>
      </c>
      <c r="R86" s="142">
        <f t="shared" si="294"/>
        <v>46284</v>
      </c>
      <c r="S86" s="143">
        <f t="shared" si="294"/>
        <v>46285</v>
      </c>
      <c r="T86" s="135">
        <f t="shared" ref="T86" si="295">COUNTIF(M87:S87,"★")</f>
        <v>0</v>
      </c>
      <c r="U86" s="135"/>
      <c r="V86" s="135" t="str">
        <f>TEXT(M86,"YYYY-MM")</f>
        <v>2026-09</v>
      </c>
      <c r="W86" s="140" cm="1">
        <f t="array" ref="W86">SUMPRODUCT((M86:S86&gt;=$N$8)*(M86:S86 &lt;= $N$9)*(TEXT(M86:S86,"yyyy-mm")=V86)*(M87:S87 = "●"))</f>
        <v>0</v>
      </c>
      <c r="X86" s="140" cm="1">
        <f t="array" ref="X86">SUMPRODUCT((R86:S86&gt;=$N$8)*(R86:S86 &lt;= $N$9)*(TEXT(R86:S86,"yyyy-mm")=V86)*(R87:S87 = "▲"))</f>
        <v>0</v>
      </c>
      <c r="Y86" s="140" cm="1">
        <f t="array" ref="Y86">SUMPRODUCT((M86:S86&gt;=$N$8)*(M86:S86 &lt;= $N$9)*(TEXT(M86:S86,"yyyy-mm")=V86)*(M87:S87 = "★"))</f>
        <v>0</v>
      </c>
      <c r="Z86" s="135"/>
      <c r="AA86" s="135"/>
      <c r="AB86" s="132">
        <v>68</v>
      </c>
      <c r="AC86" s="141">
        <f>AI84+1</f>
        <v>46426</v>
      </c>
      <c r="AD86" s="141">
        <f t="shared" ref="AD86:AI86" si="296">AC86+1</f>
        <v>46427</v>
      </c>
      <c r="AE86" s="141">
        <f t="shared" si="296"/>
        <v>46428</v>
      </c>
      <c r="AF86" s="141">
        <f t="shared" si="296"/>
        <v>46429</v>
      </c>
      <c r="AG86" s="141">
        <f t="shared" si="296"/>
        <v>46430</v>
      </c>
      <c r="AH86" s="142">
        <f t="shared" si="296"/>
        <v>46431</v>
      </c>
      <c r="AI86" s="143">
        <f t="shared" si="296"/>
        <v>46432</v>
      </c>
      <c r="AJ86" s="68">
        <f t="shared" ref="AJ86" si="297">COUNTIF(AC87:AI87,"★")</f>
        <v>0</v>
      </c>
      <c r="AK86" s="68"/>
      <c r="AL86" s="68" t="str">
        <f>TEXT(AC86,"YYYY-MM")</f>
        <v>2027-02</v>
      </c>
      <c r="AM86" s="69" cm="1">
        <f t="array" ref="AM86">SUMPRODUCT((AC86:AI86&gt;=$N$8)*(AC86:AI86 &lt;= $N$9)*(TEXT(AC86:AI86,"yyyy-mm")=AL86)*(AC87:AI87 = "●"))</f>
        <v>0</v>
      </c>
      <c r="AN86" s="69" cm="1">
        <f t="array" ref="AN86">SUMPRODUCT((AH86:AI86&gt;=$N$8)*(AH86:AI86 &lt;= $N$9)*(TEXT(AH86:AI86,"yyyy-mm")=AL86)*(AH87:AI87 = "▲"))</f>
        <v>0</v>
      </c>
      <c r="AO86" s="69" cm="1">
        <f t="array" ref="AO86">SUMPRODUCT((AC86:AI86&gt;=$N$8)*(AC86:AI86 &lt;= $N$9)*(TEXT(AC86:AI86,"yyyy-mm")=AL86)*(AC87:AI87 = "★"))</f>
        <v>0</v>
      </c>
      <c r="AP86" s="68"/>
      <c r="AQ86" s="19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3"/>
    </row>
    <row r="87" spans="10:55" s="8" customFormat="1" ht="19.5" customHeight="1" thickBot="1" x14ac:dyDescent="0.5">
      <c r="J87" s="86"/>
      <c r="K87" s="135" t="str">
        <f t="shared" ref="K87" si="298">IF(U87&gt;=0.285,"OK","NG")</f>
        <v>NG</v>
      </c>
      <c r="L87" s="136"/>
      <c r="M87" s="144"/>
      <c r="N87" s="144"/>
      <c r="O87" s="144"/>
      <c r="P87" s="144"/>
      <c r="Q87" s="144"/>
      <c r="R87" s="145"/>
      <c r="S87" s="146"/>
      <c r="T87" s="135">
        <f t="shared" ref="T87" si="299">COUNTIF(M87:S87,"●")</f>
        <v>0</v>
      </c>
      <c r="U87" s="147">
        <f t="shared" ref="U87" si="300">IF(COUNTA(M87:S87)=0,-1,IF(OR(COUNTIF(M87:S87,"▲")&gt;6,AND(M86&lt;$N$9,$N$9&lt;S86)),0.285,IF(T86+T87=0,0,T87/(T87+T86))))</f>
        <v>-1</v>
      </c>
      <c r="V87" s="135" t="str">
        <f>TEXT(S86,"YYYY-MM")</f>
        <v>2026-09</v>
      </c>
      <c r="W87" s="140" cm="1">
        <f t="array" ref="W87">IF(V87=V86,0,SUMPRODUCT((M86:S86&gt;=$N$8)*(M86:S86 &lt;= $N$9)*(TEXT(M86:S86,"yyyy-mm")=V87)*(M87:S87 = "●")))</f>
        <v>0</v>
      </c>
      <c r="X87" s="140" cm="1">
        <f t="array" ref="X87">IF(V87=V86,0,SUMPRODUCT((M86:S86&gt;=$N$8)*(M86:S86 &lt;= $N$9)*(TEXT(M86:S86,"yyyy-mm")=V87)*(M87:S87 = "▲")))</f>
        <v>0</v>
      </c>
      <c r="Y87" s="140" cm="1">
        <f t="array" ref="Y87">IF(V87=V86,0,SUMPRODUCT((M86:S86&gt;=$N$8)*(M86:S86 &lt;= $N$9)*(TEXT(M86:S86,"yyyy-mm")=V87)*(M87:S87 = "★")))</f>
        <v>0</v>
      </c>
      <c r="Z87" s="135"/>
      <c r="AA87" s="135" t="str">
        <f t="shared" ref="AA87" si="301">IF(AK87&gt;=0.285,"OK","NG")</f>
        <v>NG</v>
      </c>
      <c r="AB87" s="136"/>
      <c r="AC87" s="144"/>
      <c r="AD87" s="144"/>
      <c r="AE87" s="144"/>
      <c r="AF87" s="144"/>
      <c r="AG87" s="144"/>
      <c r="AH87" s="145"/>
      <c r="AI87" s="146"/>
      <c r="AJ87" s="68">
        <f t="shared" ref="AJ87" si="302">COUNTIF(AC87:AI87,"●")</f>
        <v>0</v>
      </c>
      <c r="AK87" s="70">
        <f t="shared" ref="AK87" si="303">IF(COUNTA(AC87:AI87)=0,-1,IF(OR(COUNTIF(AC87:AI87,"▲")&gt;6,AND(AC86&lt;$N$9,$N$9&lt;AI86)),0.285,IF(AJ86+AJ87=0,0,AJ87/(AJ87+AJ86))))</f>
        <v>-1</v>
      </c>
      <c r="AL87" s="68" t="str">
        <f>TEXT(AI86,"YYYY-MM")</f>
        <v>2027-02</v>
      </c>
      <c r="AM87" s="69" cm="1">
        <f t="array" ref="AM87">IF(AL87=AL86,0,SUMPRODUCT((AC86:AI86&gt;=$N$8)*(AC86:AI86 &lt;= $N$9)*(TEXT(AC86:AI86,"yyyy-mm")=AL87)*(AC87:AI87 = "●")))</f>
        <v>0</v>
      </c>
      <c r="AN87" s="69" cm="1">
        <f t="array" ref="AN87">IF(AL87=AL86,0,SUMPRODUCT((AC86:AI86&gt;=$N$8)*(AC86:AI86 &lt;= $N$9)*(TEXT(AC86:AI86,"yyyy-mm")=AL87)*(AC87:AI87 = "▲")))</f>
        <v>0</v>
      </c>
      <c r="AO87" s="69" cm="1">
        <f t="array" ref="AO87">IF(AL87=AL86,0,SUMPRODUCT((AC86:AI86&gt;=$N$8)*(AC86:AI86 &lt;= $N$9)*(TEXT(AC86:AI86,"yyyy-mm")=AL87)*(AC87:AI87 = "★")))</f>
        <v>0</v>
      </c>
      <c r="AP87" s="68"/>
      <c r="AQ87" s="19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3"/>
    </row>
    <row r="88" spans="10:55" s="8" customFormat="1" ht="19.5" customHeight="1" x14ac:dyDescent="0.45">
      <c r="J88" s="86"/>
      <c r="K88" s="135"/>
      <c r="L88" s="132">
        <v>48</v>
      </c>
      <c r="M88" s="141">
        <f>S86+1</f>
        <v>46286</v>
      </c>
      <c r="N88" s="141">
        <f t="shared" ref="N88:S88" si="304">M88+1</f>
        <v>46287</v>
      </c>
      <c r="O88" s="141">
        <f t="shared" si="304"/>
        <v>46288</v>
      </c>
      <c r="P88" s="141">
        <f t="shared" si="304"/>
        <v>46289</v>
      </c>
      <c r="Q88" s="141">
        <f t="shared" si="304"/>
        <v>46290</v>
      </c>
      <c r="R88" s="142">
        <f t="shared" si="304"/>
        <v>46291</v>
      </c>
      <c r="S88" s="143">
        <f t="shared" si="304"/>
        <v>46292</v>
      </c>
      <c r="T88" s="135">
        <f t="shared" ref="T88" si="305">COUNTIF(M89:S89,"★")</f>
        <v>0</v>
      </c>
      <c r="U88" s="135"/>
      <c r="V88" s="135" t="str">
        <f>TEXT(M88,"YYYY-MM")</f>
        <v>2026-09</v>
      </c>
      <c r="W88" s="140" cm="1">
        <f t="array" ref="W88">SUMPRODUCT((M88:S88&gt;=$N$8)*(M88:S88 &lt;= $N$9)*(TEXT(M88:S88,"yyyy-mm")=V88)*(M89:S89 = "●"))</f>
        <v>0</v>
      </c>
      <c r="X88" s="140" cm="1">
        <f t="array" ref="X88">SUMPRODUCT((R88:S88&gt;=$N$8)*(R88:S88 &lt;= $N$9)*(TEXT(R88:S88,"yyyy-mm")=V88)*(R89:S89 = "▲"))</f>
        <v>0</v>
      </c>
      <c r="Y88" s="140" cm="1">
        <f t="array" ref="Y88">SUMPRODUCT((M88:S88&gt;=$N$8)*(M88:S88 &lt;= $N$9)*(TEXT(M88:S88,"yyyy-mm")=V88)*(M89:S89 = "★"))</f>
        <v>0</v>
      </c>
      <c r="Z88" s="135"/>
      <c r="AA88" s="135"/>
      <c r="AB88" s="132">
        <v>69</v>
      </c>
      <c r="AC88" s="141">
        <f>AI86+1</f>
        <v>46433</v>
      </c>
      <c r="AD88" s="141">
        <f t="shared" ref="AD88:AI88" si="306">AC88+1</f>
        <v>46434</v>
      </c>
      <c r="AE88" s="141">
        <f t="shared" si="306"/>
        <v>46435</v>
      </c>
      <c r="AF88" s="141">
        <f t="shared" si="306"/>
        <v>46436</v>
      </c>
      <c r="AG88" s="141">
        <f t="shared" si="306"/>
        <v>46437</v>
      </c>
      <c r="AH88" s="142">
        <f t="shared" si="306"/>
        <v>46438</v>
      </c>
      <c r="AI88" s="143">
        <f t="shared" si="306"/>
        <v>46439</v>
      </c>
      <c r="AJ88" s="68">
        <f t="shared" ref="AJ88" si="307">COUNTIF(AC89:AI89,"★")</f>
        <v>0</v>
      </c>
      <c r="AK88" s="68"/>
      <c r="AL88" s="68" t="str">
        <f>TEXT(AC88,"YYYY-MM")</f>
        <v>2027-02</v>
      </c>
      <c r="AM88" s="69" cm="1">
        <f t="array" ref="AM88">SUMPRODUCT((AC88:AI88&gt;=$N$8)*(AC88:AI88 &lt;= $N$9)*(TEXT(AC88:AI88,"yyyy-mm")=AL88)*(AC89:AI89 = "●"))</f>
        <v>0</v>
      </c>
      <c r="AN88" s="69" cm="1">
        <f t="array" ref="AN88">SUMPRODUCT((AH88:AI88&gt;=$N$8)*(AH88:AI88 &lt;= $N$9)*(TEXT(AH88:AI88,"yyyy-mm")=AL88)*(AH89:AI89 = "▲"))</f>
        <v>0</v>
      </c>
      <c r="AO88" s="69" cm="1">
        <f t="array" ref="AO88">SUMPRODUCT((AC88:AI88&gt;=$N$8)*(AC88:AI88 &lt;= $N$9)*(TEXT(AC88:AI88,"yyyy-mm")=AL88)*(AC89:AI89 = "★"))</f>
        <v>0</v>
      </c>
      <c r="AP88" s="68"/>
      <c r="AQ88" s="19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3"/>
    </row>
    <row r="89" spans="10:55" s="8" customFormat="1" ht="19.5" customHeight="1" thickBot="1" x14ac:dyDescent="0.5">
      <c r="J89" s="86"/>
      <c r="K89" s="135" t="str">
        <f t="shared" ref="K89" si="308">IF(U89&gt;=0.285,"OK","NG")</f>
        <v>NG</v>
      </c>
      <c r="L89" s="136"/>
      <c r="M89" s="144"/>
      <c r="N89" s="144"/>
      <c r="O89" s="144"/>
      <c r="P89" s="144"/>
      <c r="Q89" s="144"/>
      <c r="R89" s="145"/>
      <c r="S89" s="146"/>
      <c r="T89" s="135">
        <f t="shared" ref="T89" si="309">COUNTIF(M89:S89,"●")</f>
        <v>0</v>
      </c>
      <c r="U89" s="147">
        <f t="shared" ref="U89" si="310">IF(COUNTA(M89:S89)=0,-1,IF(OR(COUNTIF(M89:S89,"▲")&gt;6,AND(M88&lt;$N$9,$N$9&lt;S88)),0.285,IF(T88+T89=0,0,T89/(T89+T88))))</f>
        <v>-1</v>
      </c>
      <c r="V89" s="135" t="str">
        <f>TEXT(S88,"YYYY-MM")</f>
        <v>2026-09</v>
      </c>
      <c r="W89" s="140" cm="1">
        <f t="array" ref="W89">IF(V89=V88,0,SUMPRODUCT((M88:S88&gt;=$N$8)*(M88:S88 &lt;= $N$9)*(TEXT(M88:S88,"yyyy-mm")=V89)*(M89:S89 = "●")))</f>
        <v>0</v>
      </c>
      <c r="X89" s="140" cm="1">
        <f t="array" ref="X89">IF(V89=V88,0,SUMPRODUCT((M88:S88&gt;=$N$8)*(M88:S88 &lt;= $N$9)*(TEXT(M88:S88,"yyyy-mm")=V89)*(M89:S89 = "▲")))</f>
        <v>0</v>
      </c>
      <c r="Y89" s="140" cm="1">
        <f t="array" ref="Y89">IF(V89=V88,0,SUMPRODUCT((M88:S88&gt;=$N$8)*(M88:S88 &lt;= $N$9)*(TEXT(M88:S88,"yyyy-mm")=V89)*(M89:S89 = "★")))</f>
        <v>0</v>
      </c>
      <c r="Z89" s="135"/>
      <c r="AA89" s="135" t="str">
        <f t="shared" ref="AA89" si="311">IF(AK89&gt;=0.285,"OK","NG")</f>
        <v>NG</v>
      </c>
      <c r="AB89" s="136"/>
      <c r="AC89" s="144"/>
      <c r="AD89" s="144"/>
      <c r="AE89" s="144"/>
      <c r="AF89" s="144"/>
      <c r="AG89" s="144"/>
      <c r="AH89" s="145"/>
      <c r="AI89" s="146"/>
      <c r="AJ89" s="68">
        <f t="shared" ref="AJ89" si="312">COUNTIF(AC89:AI89,"●")</f>
        <v>0</v>
      </c>
      <c r="AK89" s="70">
        <f t="shared" ref="AK89" si="313">IF(COUNTA(AC89:AI89)=0,-1,IF(OR(COUNTIF(AC89:AI89,"▲")&gt;6,AND(AC88&lt;$N$9,$N$9&lt;AI88)),0.285,IF(AJ88+AJ89=0,0,AJ89/(AJ89+AJ88))))</f>
        <v>-1</v>
      </c>
      <c r="AL89" s="68" t="str">
        <f>TEXT(AI88,"YYYY-MM")</f>
        <v>2027-02</v>
      </c>
      <c r="AM89" s="69" cm="1">
        <f t="array" ref="AM89">IF(AL89=AL88,0,SUMPRODUCT((AC88:AI88&gt;=$N$8)*(AC88:AI88 &lt;= $N$9)*(TEXT(AC88:AI88,"yyyy-mm")=AL89)*(AC89:AI89 = "●")))</f>
        <v>0</v>
      </c>
      <c r="AN89" s="69" cm="1">
        <f t="array" ref="AN89">IF(AL89=AL88,0,SUMPRODUCT((AC88:AI88&gt;=$N$8)*(AC88:AI88 &lt;= $N$9)*(TEXT(AC88:AI88,"yyyy-mm")=AL89)*(AC89:AI89 = "▲")))</f>
        <v>0</v>
      </c>
      <c r="AO89" s="69" cm="1">
        <f t="array" ref="AO89">IF(AL89=AL88,0,SUMPRODUCT((AC88:AI88&gt;=$N$8)*(AC88:AI88 &lt;= $N$9)*(TEXT(AC88:AI88,"yyyy-mm")=AL89)*(AC89:AI89 = "★")))</f>
        <v>0</v>
      </c>
      <c r="AP89" s="68"/>
      <c r="AQ89" s="19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3"/>
    </row>
    <row r="90" spans="10:55" s="8" customFormat="1" ht="19.5" customHeight="1" x14ac:dyDescent="0.45">
      <c r="J90" s="86"/>
      <c r="K90" s="135"/>
      <c r="L90" s="132">
        <v>49</v>
      </c>
      <c r="M90" s="141">
        <f>S88+1</f>
        <v>46293</v>
      </c>
      <c r="N90" s="141">
        <f t="shared" ref="N90:S90" si="314">M90+1</f>
        <v>46294</v>
      </c>
      <c r="O90" s="141">
        <f t="shared" si="314"/>
        <v>46295</v>
      </c>
      <c r="P90" s="141">
        <f t="shared" si="314"/>
        <v>46296</v>
      </c>
      <c r="Q90" s="141">
        <f t="shared" si="314"/>
        <v>46297</v>
      </c>
      <c r="R90" s="142">
        <f t="shared" si="314"/>
        <v>46298</v>
      </c>
      <c r="S90" s="143">
        <f t="shared" si="314"/>
        <v>46299</v>
      </c>
      <c r="T90" s="135">
        <f t="shared" ref="T90" si="315">COUNTIF(M91:S91,"★")</f>
        <v>0</v>
      </c>
      <c r="U90" s="135"/>
      <c r="V90" s="135" t="str">
        <f t="shared" ref="V90" si="316">TEXT(M90,"YYYY-MM")</f>
        <v>2026-09</v>
      </c>
      <c r="W90" s="140" cm="1">
        <f t="array" ref="W90">SUMPRODUCT((M90:S90&gt;=$N$8)*(M90:S90 &lt;= $N$9)*(TEXT(M90:S90,"yyyy-mm")=V90)*(M91:S91 = "●"))</f>
        <v>0</v>
      </c>
      <c r="X90" s="140" cm="1">
        <f t="array" ref="X90">SUMPRODUCT((R90:S90&gt;=$N$8)*(R90:S90 &lt;= $N$9)*(TEXT(R90:S90,"yyyy-mm")=V90)*(R91:S91 = "▲"))</f>
        <v>0</v>
      </c>
      <c r="Y90" s="140" cm="1">
        <f t="array" ref="Y90">SUMPRODUCT((M90:S90&gt;=$N$8)*(M90:S90 &lt;= $N$9)*(TEXT(M90:S90,"yyyy-mm")=V90)*(M91:S91 = "★"))</f>
        <v>0</v>
      </c>
      <c r="Z90" s="135"/>
      <c r="AA90" s="135"/>
      <c r="AB90" s="132">
        <v>70</v>
      </c>
      <c r="AC90" s="141">
        <f>AI88+1</f>
        <v>46440</v>
      </c>
      <c r="AD90" s="141">
        <f t="shared" ref="AD90:AI90" si="317">AC90+1</f>
        <v>46441</v>
      </c>
      <c r="AE90" s="141">
        <f t="shared" si="317"/>
        <v>46442</v>
      </c>
      <c r="AF90" s="141">
        <f t="shared" si="317"/>
        <v>46443</v>
      </c>
      <c r="AG90" s="141">
        <f t="shared" si="317"/>
        <v>46444</v>
      </c>
      <c r="AH90" s="142">
        <f t="shared" si="317"/>
        <v>46445</v>
      </c>
      <c r="AI90" s="143">
        <f t="shared" si="317"/>
        <v>46446</v>
      </c>
      <c r="AJ90" s="68">
        <f t="shared" ref="AJ90" si="318">COUNTIF(AC91:AI91,"★")</f>
        <v>0</v>
      </c>
      <c r="AK90" s="68"/>
      <c r="AL90" s="68" t="str">
        <f t="shared" ref="AL90" si="319">TEXT(AC90,"YYYY-MM")</f>
        <v>2027-02</v>
      </c>
      <c r="AM90" s="69" cm="1">
        <f t="array" ref="AM90">SUMPRODUCT((AC90:AI90&gt;=$N$8)*(AC90:AI90 &lt;= $N$9)*(TEXT(AC90:AI90,"yyyy-mm")=AL90)*(AC91:AI91 = "●"))</f>
        <v>0</v>
      </c>
      <c r="AN90" s="69" cm="1">
        <f t="array" ref="AN90">SUMPRODUCT((AH90:AI90&gt;=$N$8)*(AH90:AI90 &lt;= $N$9)*(TEXT(AH90:AI90,"yyyy-mm")=AL90)*(AH91:AI91 = "▲"))</f>
        <v>0</v>
      </c>
      <c r="AO90" s="69" cm="1">
        <f t="array" ref="AO90">SUMPRODUCT((AC90:AI90&gt;=$N$8)*(AC90:AI90 &lt;= $N$9)*(TEXT(AC90:AI90,"yyyy-mm")=AL90)*(AC91:AI91 = "★"))</f>
        <v>0</v>
      </c>
      <c r="AP90" s="68"/>
      <c r="AQ90" s="19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3"/>
    </row>
    <row r="91" spans="10:55" s="8" customFormat="1" ht="19.5" customHeight="1" thickBot="1" x14ac:dyDescent="0.5">
      <c r="J91" s="86"/>
      <c r="K91" s="135" t="str">
        <f t="shared" ref="K91" si="320">IF(U91&gt;=0.285,"OK","NG")</f>
        <v>NG</v>
      </c>
      <c r="L91" s="136"/>
      <c r="M91" s="144"/>
      <c r="N91" s="144"/>
      <c r="O91" s="144"/>
      <c r="P91" s="144"/>
      <c r="Q91" s="144"/>
      <c r="R91" s="145"/>
      <c r="S91" s="146"/>
      <c r="T91" s="135">
        <f t="shared" ref="T91" si="321">COUNTIF(M91:S91,"●")</f>
        <v>0</v>
      </c>
      <c r="U91" s="147">
        <f t="shared" ref="U91" si="322">IF(COUNTA(M91:S91)=0,-1,IF(OR(COUNTIF(M91:S91,"▲")&gt;6,AND(M90&lt;$N$9,$N$9&lt;S90)),0.285,IF(T90+T91=0,0,T91/(T91+T90))))</f>
        <v>-1</v>
      </c>
      <c r="V91" s="135" t="str">
        <f t="shared" ref="V91" si="323">TEXT(S90,"YYYY-MM")</f>
        <v>2026-10</v>
      </c>
      <c r="W91" s="140" cm="1">
        <f t="array" ref="W91">IF(V91=V90,0,SUMPRODUCT((M90:S90&gt;=$N$8)*(M90:S90 &lt;= $N$9)*(TEXT(M90:S90,"yyyy-mm")=V91)*(M91:S91 = "●")))</f>
        <v>0</v>
      </c>
      <c r="X91" s="140" cm="1">
        <f t="array" ref="X91">IF(V91=V90,0,SUMPRODUCT((M90:S90&gt;=$N$8)*(M90:S90 &lt;= $N$9)*(TEXT(M90:S90,"yyyy-mm")=V91)*(M91:S91 = "▲")))</f>
        <v>0</v>
      </c>
      <c r="Y91" s="140" cm="1">
        <f t="array" ref="Y91">IF(V91=V90,0,SUMPRODUCT((M90:S90&gt;=$N$8)*(M90:S90 &lt;= $N$9)*(TEXT(M90:S90,"yyyy-mm")=V91)*(M91:S91 = "★")))</f>
        <v>0</v>
      </c>
      <c r="Z91" s="135"/>
      <c r="AA91" s="135" t="str">
        <f t="shared" ref="AA91" si="324">IF(AK91&gt;=0.285,"OK","NG")</f>
        <v>NG</v>
      </c>
      <c r="AB91" s="136"/>
      <c r="AC91" s="144"/>
      <c r="AD91" s="144"/>
      <c r="AE91" s="144"/>
      <c r="AF91" s="144"/>
      <c r="AG91" s="144"/>
      <c r="AH91" s="145"/>
      <c r="AI91" s="146"/>
      <c r="AJ91" s="68">
        <f t="shared" ref="AJ91" si="325">COUNTIF(AC91:AI91,"●")</f>
        <v>0</v>
      </c>
      <c r="AK91" s="70">
        <f t="shared" ref="AK91" si="326">IF(COUNTA(AC91:AI91)=0,-1,IF(OR(COUNTIF(AC91:AI91,"▲")&gt;6,AND(AC90&lt;$N$9,$N$9&lt;AI90)),0.285,IF(AJ90+AJ91=0,0,AJ91/(AJ91+AJ90))))</f>
        <v>-1</v>
      </c>
      <c r="AL91" s="68" t="str">
        <f t="shared" ref="AL91" si="327">TEXT(AI90,"YYYY-MM")</f>
        <v>2027-02</v>
      </c>
      <c r="AM91" s="69" cm="1">
        <f t="array" ref="AM91">IF(AL91=AL90,0,SUMPRODUCT((AC90:AI90&gt;=$N$8)*(AC90:AI90 &lt;= $N$9)*(TEXT(AC90:AI90,"yyyy-mm")=AL91)*(AC91:AI91 = "●")))</f>
        <v>0</v>
      </c>
      <c r="AN91" s="69" cm="1">
        <f t="array" ref="AN91">IF(AL91=AL90,0,SUMPRODUCT((AC90:AI90&gt;=$N$8)*(AC90:AI90 &lt;= $N$9)*(TEXT(AC90:AI90,"yyyy-mm")=AL91)*(AC91:AI91 = "▲")))</f>
        <v>0</v>
      </c>
      <c r="AO91" s="69" cm="1">
        <f t="array" ref="AO91">IF(AL91=AL90,0,SUMPRODUCT((AC90:AI90&gt;=$N$8)*(AC90:AI90 &lt;= $N$9)*(TEXT(AC90:AI90,"yyyy-mm")=AL91)*(AC91:AI91 = "★")))</f>
        <v>0</v>
      </c>
      <c r="AP91" s="68"/>
      <c r="AQ91" s="19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3"/>
    </row>
    <row r="92" spans="10:55" s="8" customFormat="1" ht="19.5" customHeight="1" x14ac:dyDescent="0.45">
      <c r="J92" s="86"/>
      <c r="K92" s="135"/>
      <c r="L92" s="132">
        <v>50</v>
      </c>
      <c r="M92" s="141">
        <f>S90+1</f>
        <v>46300</v>
      </c>
      <c r="N92" s="141">
        <f t="shared" ref="N92:S92" si="328">M92+1</f>
        <v>46301</v>
      </c>
      <c r="O92" s="141">
        <f t="shared" si="328"/>
        <v>46302</v>
      </c>
      <c r="P92" s="141">
        <f t="shared" si="328"/>
        <v>46303</v>
      </c>
      <c r="Q92" s="141">
        <f t="shared" si="328"/>
        <v>46304</v>
      </c>
      <c r="R92" s="142">
        <f t="shared" si="328"/>
        <v>46305</v>
      </c>
      <c r="S92" s="143">
        <f t="shared" si="328"/>
        <v>46306</v>
      </c>
      <c r="T92" s="135">
        <f t="shared" ref="T92" si="329">COUNTIF(M93:S93,"★")</f>
        <v>0</v>
      </c>
      <c r="U92" s="135"/>
      <c r="V92" s="135" t="str">
        <f t="shared" ref="V92" si="330">TEXT(M92,"YYYY-MM")</f>
        <v>2026-10</v>
      </c>
      <c r="W92" s="140" cm="1">
        <f t="array" ref="W92">SUMPRODUCT((M92:S92&gt;=$N$8)*(M92:S92 &lt;= $N$9)*(TEXT(M92:S92,"yyyy-mm")=V92)*(M93:S93 = "●"))</f>
        <v>0</v>
      </c>
      <c r="X92" s="140" cm="1">
        <f t="array" ref="X92">SUMPRODUCT((R92:S92&gt;=$N$8)*(R92:S92 &lt;= $N$9)*(TEXT(R92:S92,"yyyy-mm")=V92)*(R93:S93 = "▲"))</f>
        <v>0</v>
      </c>
      <c r="Y92" s="140" cm="1">
        <f t="array" ref="Y92">SUMPRODUCT((M92:S92&gt;=$N$8)*(M92:S92 &lt;= $N$9)*(TEXT(M92:S92,"yyyy-mm")=V92)*(M93:S93 = "★"))</f>
        <v>0</v>
      </c>
      <c r="Z92" s="135"/>
      <c r="AA92" s="135"/>
      <c r="AB92" s="132">
        <v>71</v>
      </c>
      <c r="AC92" s="141">
        <f>AI90+1</f>
        <v>46447</v>
      </c>
      <c r="AD92" s="141">
        <f t="shared" ref="AD92:AI92" si="331">AC92+1</f>
        <v>46448</v>
      </c>
      <c r="AE92" s="141">
        <f t="shared" si="331"/>
        <v>46449</v>
      </c>
      <c r="AF92" s="141">
        <f t="shared" si="331"/>
        <v>46450</v>
      </c>
      <c r="AG92" s="141">
        <f t="shared" si="331"/>
        <v>46451</v>
      </c>
      <c r="AH92" s="142">
        <f t="shared" si="331"/>
        <v>46452</v>
      </c>
      <c r="AI92" s="143">
        <f t="shared" si="331"/>
        <v>46453</v>
      </c>
      <c r="AJ92" s="68">
        <f t="shared" ref="AJ92" si="332">COUNTIF(AC93:AI93,"★")</f>
        <v>0</v>
      </c>
      <c r="AK92" s="68"/>
      <c r="AL92" s="68" t="str">
        <f t="shared" ref="AL92" si="333">TEXT(AC92,"YYYY-MM")</f>
        <v>2027-03</v>
      </c>
      <c r="AM92" s="69" cm="1">
        <f t="array" ref="AM92">SUMPRODUCT((AC92:AI92&gt;=$N$8)*(AC92:AI92 &lt;= $N$9)*(TEXT(AC92:AI92,"yyyy-mm")=AL92)*(AC93:AI93 = "●"))</f>
        <v>0</v>
      </c>
      <c r="AN92" s="69" cm="1">
        <f t="array" ref="AN92">SUMPRODUCT((AH92:AI92&gt;=$N$8)*(AH92:AI92 &lt;= $N$9)*(TEXT(AH92:AI92,"yyyy-mm")=AL92)*(AH93:AI93 = "▲"))</f>
        <v>0</v>
      </c>
      <c r="AO92" s="69" cm="1">
        <f t="array" ref="AO92">SUMPRODUCT((AC92:AI92&gt;=$N$8)*(AC92:AI92 &lt;= $N$9)*(TEXT(AC92:AI92,"yyyy-mm")=AL92)*(AC93:AI93 = "★"))</f>
        <v>0</v>
      </c>
      <c r="AP92" s="68"/>
      <c r="AQ92" s="19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3"/>
    </row>
    <row r="93" spans="10:55" s="8" customFormat="1" ht="19.5" customHeight="1" thickBot="1" x14ac:dyDescent="0.5">
      <c r="J93" s="86"/>
      <c r="K93" s="135" t="str">
        <f t="shared" ref="K93" si="334">IF(U93&gt;=0.285,"OK","NG")</f>
        <v>NG</v>
      </c>
      <c r="L93" s="136"/>
      <c r="M93" s="144"/>
      <c r="N93" s="144"/>
      <c r="O93" s="144"/>
      <c r="P93" s="144"/>
      <c r="Q93" s="144"/>
      <c r="R93" s="145"/>
      <c r="S93" s="146"/>
      <c r="T93" s="135">
        <f t="shared" ref="T93" si="335">COUNTIF(M93:S93,"●")</f>
        <v>0</v>
      </c>
      <c r="U93" s="147">
        <f t="shared" ref="U93" si="336">IF(COUNTA(M93:S93)=0,-1,IF(OR(COUNTIF(M93:S93,"▲")&gt;6,AND(M92&lt;$N$9,$N$9&lt;S92)),0.285,IF(T92+T93=0,0,T93/(T93+T92))))</f>
        <v>-1</v>
      </c>
      <c r="V93" s="135" t="str">
        <f t="shared" ref="V93" si="337">TEXT(S92,"YYYY-MM")</f>
        <v>2026-10</v>
      </c>
      <c r="W93" s="140" cm="1">
        <f t="array" ref="W93">IF(V93=V92,0,SUMPRODUCT((M92:S92&gt;=$N$8)*(M92:S92 &lt;= $N$9)*(TEXT(M92:S92,"yyyy-mm")=V93)*(M93:S93 = "●")))</f>
        <v>0</v>
      </c>
      <c r="X93" s="140" cm="1">
        <f t="array" ref="X93">IF(V93=V92,0,SUMPRODUCT((M92:S92&gt;=$N$8)*(M92:S92 &lt;= $N$9)*(TEXT(M92:S92,"yyyy-mm")=V93)*(M93:S93 = "▲")))</f>
        <v>0</v>
      </c>
      <c r="Y93" s="140" cm="1">
        <f t="array" ref="Y93">IF(V93=V92,0,SUMPRODUCT((M92:S92&gt;=$N$8)*(M92:S92 &lt;= $N$9)*(TEXT(M92:S92,"yyyy-mm")=V93)*(M93:S93 = "★")))</f>
        <v>0</v>
      </c>
      <c r="Z93" s="135"/>
      <c r="AA93" s="135" t="str">
        <f t="shared" ref="AA93" si="338">IF(AK93&gt;=0.285,"OK","NG")</f>
        <v>NG</v>
      </c>
      <c r="AB93" s="136"/>
      <c r="AC93" s="144"/>
      <c r="AD93" s="144"/>
      <c r="AE93" s="144"/>
      <c r="AF93" s="144"/>
      <c r="AG93" s="144"/>
      <c r="AH93" s="145"/>
      <c r="AI93" s="146"/>
      <c r="AJ93" s="68">
        <f t="shared" ref="AJ93" si="339">COUNTIF(AC93:AI93,"●")</f>
        <v>0</v>
      </c>
      <c r="AK93" s="70">
        <f t="shared" ref="AK93" si="340">IF(COUNTA(AC93:AI93)=0,-1,IF(OR(COUNTIF(AC93:AI93,"▲")&gt;6,AND(AC92&lt;$N$9,$N$9&lt;AI92)),0.285,IF(AJ92+AJ93=0,0,AJ93/(AJ93+AJ92))))</f>
        <v>-1</v>
      </c>
      <c r="AL93" s="68" t="str">
        <f t="shared" ref="AL93" si="341">TEXT(AI92,"YYYY-MM")</f>
        <v>2027-03</v>
      </c>
      <c r="AM93" s="69" cm="1">
        <f t="array" ref="AM93">IF(AL93=AL92,0,SUMPRODUCT((AC92:AI92&gt;=$N$8)*(AC92:AI92 &lt;= $N$9)*(TEXT(AC92:AI92,"yyyy-mm")=AL93)*(AC93:AI93 = "●")))</f>
        <v>0</v>
      </c>
      <c r="AN93" s="69" cm="1">
        <f t="array" ref="AN93">IF(AL93=AL92,0,SUMPRODUCT((AC92:AI92&gt;=$N$8)*(AC92:AI92 &lt;= $N$9)*(TEXT(AC92:AI92,"yyyy-mm")=AL93)*(AC93:AI93 = "▲")))</f>
        <v>0</v>
      </c>
      <c r="AO93" s="69" cm="1">
        <f t="array" ref="AO93">IF(AL93=AL92,0,SUMPRODUCT((AC92:AI92&gt;=$N$8)*(AC92:AI92 &lt;= $N$9)*(TEXT(AC92:AI92,"yyyy-mm")=AL93)*(AC93:AI93 = "★")))</f>
        <v>0</v>
      </c>
      <c r="AP93" s="68"/>
      <c r="AQ93" s="19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3"/>
    </row>
    <row r="94" spans="10:55" s="8" customFormat="1" ht="19.5" customHeight="1" x14ac:dyDescent="0.45">
      <c r="J94" s="86"/>
      <c r="K94" s="135"/>
      <c r="L94" s="132">
        <v>51</v>
      </c>
      <c r="M94" s="141">
        <f>S92+1</f>
        <v>46307</v>
      </c>
      <c r="N94" s="141">
        <f t="shared" ref="N94:S94" si="342">M94+1</f>
        <v>46308</v>
      </c>
      <c r="O94" s="141">
        <f t="shared" si="342"/>
        <v>46309</v>
      </c>
      <c r="P94" s="141">
        <f t="shared" si="342"/>
        <v>46310</v>
      </c>
      <c r="Q94" s="141">
        <f t="shared" si="342"/>
        <v>46311</v>
      </c>
      <c r="R94" s="142">
        <f t="shared" si="342"/>
        <v>46312</v>
      </c>
      <c r="S94" s="143">
        <f t="shared" si="342"/>
        <v>46313</v>
      </c>
      <c r="T94" s="135">
        <f t="shared" ref="T94" si="343">COUNTIF(M95:S95,"★")</f>
        <v>0</v>
      </c>
      <c r="U94" s="135"/>
      <c r="V94" s="135" t="str">
        <f t="shared" ref="V94" si="344">TEXT(M94,"YYYY-MM")</f>
        <v>2026-10</v>
      </c>
      <c r="W94" s="140" cm="1">
        <f t="array" ref="W94">SUMPRODUCT((M94:S94&gt;=$N$8)*(M94:S94 &lt;= $N$9)*(TEXT(M94:S94,"yyyy-mm")=V94)*(M95:S95 = "●"))</f>
        <v>0</v>
      </c>
      <c r="X94" s="140" cm="1">
        <f t="array" ref="X94">SUMPRODUCT((R94:S94&gt;=$N$8)*(R94:S94 &lt;= $N$9)*(TEXT(R94:S94,"yyyy-mm")=V94)*(R95:S95 = "▲"))</f>
        <v>0</v>
      </c>
      <c r="Y94" s="140" cm="1">
        <f t="array" ref="Y94">SUMPRODUCT((M94:S94&gt;=$N$8)*(M94:S94 &lt;= $N$9)*(TEXT(M94:S94,"yyyy-mm")=V94)*(M95:S95 = "★"))</f>
        <v>0</v>
      </c>
      <c r="Z94" s="135"/>
      <c r="AA94" s="135"/>
      <c r="AB94" s="132">
        <v>72</v>
      </c>
      <c r="AC94" s="141">
        <f>AI92+1</f>
        <v>46454</v>
      </c>
      <c r="AD94" s="141">
        <f t="shared" ref="AD94:AI94" si="345">AC94+1</f>
        <v>46455</v>
      </c>
      <c r="AE94" s="141">
        <f t="shared" si="345"/>
        <v>46456</v>
      </c>
      <c r="AF94" s="141">
        <f t="shared" si="345"/>
        <v>46457</v>
      </c>
      <c r="AG94" s="141">
        <f t="shared" si="345"/>
        <v>46458</v>
      </c>
      <c r="AH94" s="142">
        <f t="shared" si="345"/>
        <v>46459</v>
      </c>
      <c r="AI94" s="143">
        <f t="shared" si="345"/>
        <v>46460</v>
      </c>
      <c r="AJ94" s="68">
        <f t="shared" ref="AJ94" si="346">COUNTIF(AC95:AI95,"★")</f>
        <v>0</v>
      </c>
      <c r="AK94" s="68"/>
      <c r="AL94" s="68" t="str">
        <f t="shared" ref="AL94" si="347">TEXT(AC94,"YYYY-MM")</f>
        <v>2027-03</v>
      </c>
      <c r="AM94" s="69" cm="1">
        <f t="array" ref="AM94">SUMPRODUCT((AC94:AI94&gt;=$N$8)*(AC94:AI94 &lt;= $N$9)*(TEXT(AC94:AI94,"yyyy-mm")=AL94)*(AC95:AI95 = "●"))</f>
        <v>0</v>
      </c>
      <c r="AN94" s="69" cm="1">
        <f t="array" ref="AN94">SUMPRODUCT((AH94:AI94&gt;=$N$8)*(AH94:AI94 &lt;= $N$9)*(TEXT(AH94:AI94,"yyyy-mm")=AL94)*(AH95:AI95 = "▲"))</f>
        <v>0</v>
      </c>
      <c r="AO94" s="69" cm="1">
        <f t="array" ref="AO94">SUMPRODUCT((AC94:AI94&gt;=$N$8)*(AC94:AI94 &lt;= $N$9)*(TEXT(AC94:AI94,"yyyy-mm")=AL94)*(AC95:AI95 = "★"))</f>
        <v>0</v>
      </c>
      <c r="AP94" s="68"/>
      <c r="AQ94" s="19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3"/>
    </row>
    <row r="95" spans="10:55" s="8" customFormat="1" ht="19.5" customHeight="1" thickBot="1" x14ac:dyDescent="0.5">
      <c r="J95" s="86"/>
      <c r="K95" s="135" t="str">
        <f t="shared" ref="K95" si="348">IF(U95&gt;=0.285,"OK","NG")</f>
        <v>NG</v>
      </c>
      <c r="L95" s="136"/>
      <c r="M95" s="144"/>
      <c r="N95" s="144"/>
      <c r="O95" s="144"/>
      <c r="P95" s="144"/>
      <c r="Q95" s="144"/>
      <c r="R95" s="145"/>
      <c r="S95" s="146"/>
      <c r="T95" s="135">
        <f t="shared" ref="T95" si="349">COUNTIF(M95:S95,"●")</f>
        <v>0</v>
      </c>
      <c r="U95" s="147">
        <f t="shared" ref="U95" si="350">IF(COUNTA(M95:S95)=0,-1,IF(OR(COUNTIF(M95:S95,"▲")&gt;6,AND(M94&lt;$N$9,$N$9&lt;S94)),0.285,IF(T94+T95=0,0,T95/(T95+T94))))</f>
        <v>-1</v>
      </c>
      <c r="V95" s="135" t="str">
        <f t="shared" ref="V95" si="351">TEXT(S94,"YYYY-MM")</f>
        <v>2026-10</v>
      </c>
      <c r="W95" s="140" cm="1">
        <f t="array" ref="W95">IF(V95=V94,0,SUMPRODUCT((M94:S94&gt;=$N$8)*(M94:S94 &lt;= $N$9)*(TEXT(M94:S94,"yyyy-mm")=V95)*(M95:S95 = "●")))</f>
        <v>0</v>
      </c>
      <c r="X95" s="140" cm="1">
        <f t="array" ref="X95">IF(V95=V94,0,SUMPRODUCT((M94:S94&gt;=$N$8)*(M94:S94 &lt;= $N$9)*(TEXT(M94:S94,"yyyy-mm")=V95)*(M95:S95 = "▲")))</f>
        <v>0</v>
      </c>
      <c r="Y95" s="140" cm="1">
        <f t="array" ref="Y95">IF(V95=V94,0,SUMPRODUCT((M94:S94&gt;=$N$8)*(M94:S94 &lt;= $N$9)*(TEXT(M94:S94,"yyyy-mm")=V95)*(M95:S95 = "★")))</f>
        <v>0</v>
      </c>
      <c r="Z95" s="135"/>
      <c r="AA95" s="135" t="str">
        <f t="shared" ref="AA95" si="352">IF(AK95&gt;=0.285,"OK","NG")</f>
        <v>NG</v>
      </c>
      <c r="AB95" s="136"/>
      <c r="AC95" s="144"/>
      <c r="AD95" s="144"/>
      <c r="AE95" s="144"/>
      <c r="AF95" s="144"/>
      <c r="AG95" s="144"/>
      <c r="AH95" s="145"/>
      <c r="AI95" s="146"/>
      <c r="AJ95" s="68">
        <f t="shared" ref="AJ95" si="353">COUNTIF(AC95:AI95,"●")</f>
        <v>0</v>
      </c>
      <c r="AK95" s="70">
        <f t="shared" ref="AK95" si="354">IF(COUNTA(AC95:AI95)=0,-1,IF(OR(COUNTIF(AC95:AI95,"▲")&gt;6,AND(AC94&lt;$N$9,$N$9&lt;AI94)),0.285,IF(AJ94+AJ95=0,0,AJ95/(AJ95+AJ94))))</f>
        <v>-1</v>
      </c>
      <c r="AL95" s="68" t="str">
        <f t="shared" ref="AL95" si="355">TEXT(AI94,"YYYY-MM")</f>
        <v>2027-03</v>
      </c>
      <c r="AM95" s="69" cm="1">
        <f t="array" ref="AM95">IF(AL95=AL94,0,SUMPRODUCT((AC94:AI94&gt;=$N$8)*(AC94:AI94 &lt;= $N$9)*(TEXT(AC94:AI94,"yyyy-mm")=AL95)*(AC95:AI95 = "●")))</f>
        <v>0</v>
      </c>
      <c r="AN95" s="69" cm="1">
        <f t="array" ref="AN95">IF(AL95=AL94,0,SUMPRODUCT((AC94:AI94&gt;=$N$8)*(AC94:AI94 &lt;= $N$9)*(TEXT(AC94:AI94,"yyyy-mm")=AL95)*(AC95:AI95 = "▲")))</f>
        <v>0</v>
      </c>
      <c r="AO95" s="69" cm="1">
        <f t="array" ref="AO95">IF(AL95=AL94,0,SUMPRODUCT((AC94:AI94&gt;=$N$8)*(AC94:AI94 &lt;= $N$9)*(TEXT(AC94:AI94,"yyyy-mm")=AL95)*(AC95:AI95 = "★")))</f>
        <v>0</v>
      </c>
      <c r="AP95" s="68"/>
      <c r="AQ95" s="19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3"/>
    </row>
    <row r="96" spans="10:55" s="8" customFormat="1" ht="19.5" customHeight="1" x14ac:dyDescent="0.45">
      <c r="J96" s="86"/>
      <c r="K96" s="135"/>
      <c r="L96" s="132">
        <v>52</v>
      </c>
      <c r="M96" s="141">
        <f>S94+1</f>
        <v>46314</v>
      </c>
      <c r="N96" s="141">
        <f t="shared" ref="N96:S96" si="356">M96+1</f>
        <v>46315</v>
      </c>
      <c r="O96" s="141">
        <f t="shared" si="356"/>
        <v>46316</v>
      </c>
      <c r="P96" s="141">
        <f t="shared" si="356"/>
        <v>46317</v>
      </c>
      <c r="Q96" s="141">
        <f t="shared" si="356"/>
        <v>46318</v>
      </c>
      <c r="R96" s="142">
        <f t="shared" si="356"/>
        <v>46319</v>
      </c>
      <c r="S96" s="143">
        <f t="shared" si="356"/>
        <v>46320</v>
      </c>
      <c r="T96" s="135">
        <f t="shared" ref="T96" si="357">COUNTIF(M97:S97,"★")</f>
        <v>0</v>
      </c>
      <c r="U96" s="135"/>
      <c r="V96" s="135" t="str">
        <f t="shared" ref="V96" si="358">TEXT(M96,"YYYY-MM")</f>
        <v>2026-10</v>
      </c>
      <c r="W96" s="140" cm="1">
        <f t="array" ref="W96">SUMPRODUCT((M96:S96&gt;=$N$8)*(M96:S96 &lt;= $N$9)*(TEXT(M96:S96,"yyyy-mm")=V96)*(M97:S97 = "●"))</f>
        <v>0</v>
      </c>
      <c r="X96" s="140" cm="1">
        <f t="array" ref="X96">SUMPRODUCT((R96:S96&gt;=$N$8)*(R96:S96 &lt;= $N$9)*(TEXT(R96:S96,"yyyy-mm")=V96)*(R97:S97 = "▲"))</f>
        <v>0</v>
      </c>
      <c r="Y96" s="140" cm="1">
        <f t="array" ref="Y96">SUMPRODUCT((M96:S96&gt;=$N$8)*(M96:S96 &lt;= $N$9)*(TEXT(M96:S96,"yyyy-mm")=V96)*(M97:S97 = "★"))</f>
        <v>0</v>
      </c>
      <c r="Z96" s="135"/>
      <c r="AA96" s="135"/>
      <c r="AB96" s="132">
        <v>73</v>
      </c>
      <c r="AC96" s="141">
        <f>AI92+1</f>
        <v>46454</v>
      </c>
      <c r="AD96" s="141">
        <f t="shared" ref="AD96:AI96" si="359">AC96+1</f>
        <v>46455</v>
      </c>
      <c r="AE96" s="141">
        <f t="shared" si="359"/>
        <v>46456</v>
      </c>
      <c r="AF96" s="141">
        <f t="shared" si="359"/>
        <v>46457</v>
      </c>
      <c r="AG96" s="141">
        <f t="shared" si="359"/>
        <v>46458</v>
      </c>
      <c r="AH96" s="142">
        <f t="shared" si="359"/>
        <v>46459</v>
      </c>
      <c r="AI96" s="143">
        <f t="shared" si="359"/>
        <v>46460</v>
      </c>
      <c r="AJ96" s="68">
        <f t="shared" ref="AJ96" si="360">COUNTIF(AC97:AI97,"★")</f>
        <v>0</v>
      </c>
      <c r="AK96" s="68"/>
      <c r="AL96" s="68" t="str">
        <f t="shared" ref="AL96" si="361">TEXT(AC96,"YYYY-MM")</f>
        <v>2027-03</v>
      </c>
      <c r="AM96" s="69" cm="1">
        <f t="array" ref="AM96">SUMPRODUCT((AC96:AI96&gt;=$N$8)*(AC96:AI96 &lt;= $N$9)*(TEXT(AC96:AI96,"yyyy-mm")=AL96)*(AC97:AI97 = "●"))</f>
        <v>0</v>
      </c>
      <c r="AN96" s="69" cm="1">
        <f t="array" ref="AN96">SUMPRODUCT((AH96:AI96&gt;=$N$8)*(AH96:AI96 &lt;= $N$9)*(TEXT(AH96:AI96,"yyyy-mm")=AL96)*(AH97:AI97 = "▲"))</f>
        <v>0</v>
      </c>
      <c r="AO96" s="69" cm="1">
        <f t="array" ref="AO96">SUMPRODUCT((AC96:AI96&gt;=$N$8)*(AC96:AI96 &lt;= $N$9)*(TEXT(AC96:AI96,"yyyy-mm")=AL96)*(AC97:AI97 = "★"))</f>
        <v>0</v>
      </c>
      <c r="AP96" s="65"/>
      <c r="AQ96" s="7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3"/>
    </row>
    <row r="97" spans="10:55" s="8" customFormat="1" ht="19.5" customHeight="1" thickBot="1" x14ac:dyDescent="0.5">
      <c r="J97" s="86"/>
      <c r="K97" s="135" t="str">
        <f t="shared" ref="K97" si="362">IF(U97&gt;=0.285,"OK","NG")</f>
        <v>NG</v>
      </c>
      <c r="L97" s="136"/>
      <c r="M97" s="144"/>
      <c r="N97" s="144"/>
      <c r="O97" s="144"/>
      <c r="P97" s="144"/>
      <c r="Q97" s="144"/>
      <c r="R97" s="145"/>
      <c r="S97" s="146"/>
      <c r="T97" s="135">
        <f t="shared" ref="T97" si="363">COUNTIF(M97:S97,"●")</f>
        <v>0</v>
      </c>
      <c r="U97" s="147">
        <f t="shared" ref="U97" si="364">IF(COUNTA(M97:S97)=0,-1,IF(OR(COUNTIF(M97:S97,"▲")&gt;6,AND(M96&lt;$N$9,$N$9&lt;S96)),0.285,IF(T96+T97=0,0,T97/(T97+T96))))</f>
        <v>-1</v>
      </c>
      <c r="V97" s="135" t="str">
        <f t="shared" ref="V97" si="365">TEXT(S96,"YYYY-MM")</f>
        <v>2026-10</v>
      </c>
      <c r="W97" s="140" cm="1">
        <f t="array" ref="W97">IF(V97=V96,0,SUMPRODUCT((M96:S96&gt;=$N$8)*(M96:S96 &lt;= $N$9)*(TEXT(M96:S96,"yyyy-mm")=V97)*(M97:S97 = "●")))</f>
        <v>0</v>
      </c>
      <c r="X97" s="140" cm="1">
        <f t="array" ref="X97">IF(V97=V96,0,SUMPRODUCT((M96:S96&gt;=$N$8)*(M96:S96 &lt;= $N$9)*(TEXT(M96:S96,"yyyy-mm")=V97)*(M97:S97 = "▲")))</f>
        <v>0</v>
      </c>
      <c r="Y97" s="140" cm="1">
        <f t="array" ref="Y97">IF(V97=V96,0,SUMPRODUCT((M96:S96&gt;=$N$8)*(M96:S96 &lt;= $N$9)*(TEXT(M96:S96,"yyyy-mm")=V97)*(M97:S97 = "★")))</f>
        <v>0</v>
      </c>
      <c r="Z97" s="135"/>
      <c r="AA97" s="135" t="str">
        <f t="shared" ref="AA97" si="366">IF(AK97&gt;=0.285,"OK","NG")</f>
        <v>NG</v>
      </c>
      <c r="AB97" s="136"/>
      <c r="AC97" s="144"/>
      <c r="AD97" s="144"/>
      <c r="AE97" s="144"/>
      <c r="AF97" s="144"/>
      <c r="AG97" s="144"/>
      <c r="AH97" s="145"/>
      <c r="AI97" s="146"/>
      <c r="AJ97" s="68">
        <f t="shared" ref="AJ97" si="367">COUNTIF(AC97:AI97,"●")</f>
        <v>0</v>
      </c>
      <c r="AK97" s="70">
        <f t="shared" ref="AK97" si="368">IF(COUNTA(AC97:AI97)=0,-1,IF(OR(COUNTIF(AC97:AI97,"▲")&gt;6,AND(AC96&lt;$N$9,$N$9&lt;AI96)),0.285,IF(AJ96+AJ97=0,0,AJ97/(AJ97+AJ96))))</f>
        <v>-1</v>
      </c>
      <c r="AL97" s="68" t="str">
        <f t="shared" ref="AL97" si="369">TEXT(AI96,"YYYY-MM")</f>
        <v>2027-03</v>
      </c>
      <c r="AM97" s="69" cm="1">
        <f t="array" ref="AM97">IF(AL97=AL96,0,SUMPRODUCT((AC96:AI96&gt;=$N$8)*(AC96:AI96 &lt;= $N$9)*(TEXT(AC96:AI96,"yyyy-mm")=AL97)*(AC97:AI97 = "●")))</f>
        <v>0</v>
      </c>
      <c r="AN97" s="69" cm="1">
        <f t="array" ref="AN97">IF(AL97=AL96,0,SUMPRODUCT((AC96:AI96&gt;=$N$8)*(AC96:AI96 &lt;= $N$9)*(TEXT(AC96:AI96,"yyyy-mm")=AL97)*(AC97:AI97 = "▲")))</f>
        <v>0</v>
      </c>
      <c r="AO97" s="69" cm="1">
        <f t="array" ref="AO97">IF(AL97=AL96,0,SUMPRODUCT((AC96:AI96&gt;=$N$8)*(AC96:AI96 &lt;= $N$9)*(TEXT(AC96:AI96,"yyyy-mm")=AL97)*(AC97:AI97 = "★")))</f>
        <v>0</v>
      </c>
      <c r="AP97" s="65"/>
      <c r="AQ97" s="7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3"/>
    </row>
    <row r="98" spans="10:55" s="8" customFormat="1" ht="19.5" customHeight="1" x14ac:dyDescent="0.45">
      <c r="J98" s="86"/>
      <c r="K98" s="135"/>
      <c r="L98" s="132">
        <v>53</v>
      </c>
      <c r="M98" s="141">
        <f>S96+1</f>
        <v>46321</v>
      </c>
      <c r="N98" s="141">
        <f t="shared" ref="N98:S98" si="370">M98+1</f>
        <v>46322</v>
      </c>
      <c r="O98" s="141">
        <f t="shared" si="370"/>
        <v>46323</v>
      </c>
      <c r="P98" s="141">
        <f t="shared" si="370"/>
        <v>46324</v>
      </c>
      <c r="Q98" s="141">
        <f t="shared" si="370"/>
        <v>46325</v>
      </c>
      <c r="R98" s="142">
        <f t="shared" si="370"/>
        <v>46326</v>
      </c>
      <c r="S98" s="143">
        <f t="shared" si="370"/>
        <v>46327</v>
      </c>
      <c r="T98" s="135">
        <f t="shared" ref="T98" si="371">COUNTIF(M99:S99,"★")</f>
        <v>0</v>
      </c>
      <c r="U98" s="135"/>
      <c r="V98" s="135" t="str">
        <f t="shared" ref="V98" si="372">TEXT(M98,"YYYY-MM")</f>
        <v>2026-10</v>
      </c>
      <c r="W98" s="140" cm="1">
        <f t="array" ref="W98">SUMPRODUCT((M98:S98&gt;=$N$8)*(M98:S98 &lt;= $N$9)*(TEXT(M98:S98,"yyyy-mm")=V98)*(M99:S99 = "●"))</f>
        <v>0</v>
      </c>
      <c r="X98" s="140" cm="1">
        <f t="array" ref="X98">SUMPRODUCT((R98:S98&gt;=$N$8)*(R98:S98 &lt;= $N$9)*(TEXT(R98:S98,"yyyy-mm")=V98)*(R99:S99 = "▲"))</f>
        <v>0</v>
      </c>
      <c r="Y98" s="140" cm="1">
        <f t="array" ref="Y98">SUMPRODUCT((M98:S98&gt;=$N$8)*(M98:S98 &lt;= $N$9)*(TEXT(M98:S98,"yyyy-mm")=V98)*(M99:S99 = "★"))</f>
        <v>0</v>
      </c>
      <c r="Z98" s="135"/>
      <c r="AA98" s="135"/>
      <c r="AB98" s="132">
        <v>74</v>
      </c>
      <c r="AC98" s="141">
        <f>AI96+1</f>
        <v>46461</v>
      </c>
      <c r="AD98" s="141">
        <f t="shared" ref="AD98:AI98" si="373">AC98+1</f>
        <v>46462</v>
      </c>
      <c r="AE98" s="141">
        <f t="shared" si="373"/>
        <v>46463</v>
      </c>
      <c r="AF98" s="141">
        <f t="shared" si="373"/>
        <v>46464</v>
      </c>
      <c r="AG98" s="141">
        <f t="shared" si="373"/>
        <v>46465</v>
      </c>
      <c r="AH98" s="142">
        <f t="shared" si="373"/>
        <v>46466</v>
      </c>
      <c r="AI98" s="143">
        <f t="shared" si="373"/>
        <v>46467</v>
      </c>
      <c r="AJ98" s="68">
        <f t="shared" ref="AJ98" si="374">COUNTIF(AC99:AI99,"★")</f>
        <v>0</v>
      </c>
      <c r="AK98" s="68"/>
      <c r="AL98" s="68" t="str">
        <f t="shared" ref="AL98" si="375">TEXT(AC98,"YYYY-MM")</f>
        <v>2027-03</v>
      </c>
      <c r="AM98" s="69" cm="1">
        <f t="array" ref="AM98">SUMPRODUCT((AC98:AI98&gt;=$N$8)*(AC98:AI98 &lt;= $N$9)*(TEXT(AC98:AI98,"yyyy-mm")=AL98)*(AC99:AI99 = "●"))</f>
        <v>0</v>
      </c>
      <c r="AN98" s="69" cm="1">
        <f t="array" ref="AN98">SUMPRODUCT((AH98:AI98&gt;=$N$8)*(AH98:AI98 &lt;= $N$9)*(TEXT(AH98:AI98,"yyyy-mm")=AL98)*(AH99:AI99 = "▲"))</f>
        <v>0</v>
      </c>
      <c r="AO98" s="69" cm="1">
        <f t="array" ref="AO98">SUMPRODUCT((AC98:AI98&gt;=$N$8)*(AC98:AI98 &lt;= $N$9)*(TEXT(AC98:AI98,"yyyy-mm")=AL98)*(AC99:AI99 = "★"))</f>
        <v>0</v>
      </c>
      <c r="AP98" s="65"/>
      <c r="AQ98" s="7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3"/>
    </row>
    <row r="99" spans="10:55" s="8" customFormat="1" ht="19.5" customHeight="1" thickBot="1" x14ac:dyDescent="0.5">
      <c r="J99" s="86"/>
      <c r="K99" s="135" t="str">
        <f t="shared" ref="K99" si="376">IF(U99&gt;=0.285,"OK","NG")</f>
        <v>NG</v>
      </c>
      <c r="L99" s="136"/>
      <c r="M99" s="144"/>
      <c r="N99" s="144"/>
      <c r="O99" s="144"/>
      <c r="P99" s="144"/>
      <c r="Q99" s="144"/>
      <c r="R99" s="145"/>
      <c r="S99" s="146"/>
      <c r="T99" s="135">
        <f t="shared" ref="T99" si="377">COUNTIF(M99:S99,"●")</f>
        <v>0</v>
      </c>
      <c r="U99" s="147">
        <f t="shared" ref="U99" si="378">IF(COUNTA(M99:S99)=0,-1,IF(OR(COUNTIF(M99:S99,"▲")&gt;6,AND(M98&lt;$N$9,$N$9&lt;S98)),0.285,IF(T98+T99=0,0,T99/(T99+T98))))</f>
        <v>-1</v>
      </c>
      <c r="V99" s="135" t="str">
        <f t="shared" ref="V99" si="379">TEXT(S98,"YYYY-MM")</f>
        <v>2026-11</v>
      </c>
      <c r="W99" s="140" cm="1">
        <f t="array" ref="W99">IF(V99=V98,0,SUMPRODUCT((M98:S98&gt;=$N$8)*(M98:S98 &lt;= $N$9)*(TEXT(M98:S98,"yyyy-mm")=V99)*(M99:S99 = "●")))</f>
        <v>0</v>
      </c>
      <c r="X99" s="140" cm="1">
        <f t="array" ref="X99">IF(V99=V98,0,SUMPRODUCT((M98:S98&gt;=$N$8)*(M98:S98 &lt;= $N$9)*(TEXT(M98:S98,"yyyy-mm")=V99)*(M99:S99 = "▲")))</f>
        <v>0</v>
      </c>
      <c r="Y99" s="140" cm="1">
        <f t="array" ref="Y99">IF(V99=V98,0,SUMPRODUCT((M98:S98&gt;=$N$8)*(M98:S98 &lt;= $N$9)*(TEXT(M98:S98,"yyyy-mm")=V99)*(M99:S99 = "★")))</f>
        <v>0</v>
      </c>
      <c r="Z99" s="135"/>
      <c r="AA99" s="135" t="str">
        <f t="shared" ref="AA99" si="380">IF(AK99&gt;=0.285,"OK","NG")</f>
        <v>NG</v>
      </c>
      <c r="AB99" s="136"/>
      <c r="AC99" s="144"/>
      <c r="AD99" s="144"/>
      <c r="AE99" s="144"/>
      <c r="AF99" s="144"/>
      <c r="AG99" s="144"/>
      <c r="AH99" s="145"/>
      <c r="AI99" s="146"/>
      <c r="AJ99" s="68">
        <f t="shared" ref="AJ99" si="381">COUNTIF(AC99:AI99,"●")</f>
        <v>0</v>
      </c>
      <c r="AK99" s="70">
        <f t="shared" ref="AK99" si="382">IF(COUNTA(AC99:AI99)=0,-1,IF(OR(COUNTIF(AC99:AI99,"▲")&gt;6,AND(AC98&lt;$N$9,$N$9&lt;AI98)),0.285,IF(AJ98+AJ99=0,0,AJ99/(AJ99+AJ98))))</f>
        <v>-1</v>
      </c>
      <c r="AL99" s="68" t="str">
        <f t="shared" ref="AL99" si="383">TEXT(AI98,"YYYY-MM")</f>
        <v>2027-03</v>
      </c>
      <c r="AM99" s="69" cm="1">
        <f t="array" ref="AM99">IF(AL99=AL98,0,SUMPRODUCT((AC98:AI98&gt;=$N$8)*(AC98:AI98 &lt;= $N$9)*(TEXT(AC98:AI98,"yyyy-mm")=AL99)*(AC99:AI99 = "●")))</f>
        <v>0</v>
      </c>
      <c r="AN99" s="69" cm="1">
        <f t="array" ref="AN99">IF(AL99=AL98,0,SUMPRODUCT((AC98:AI98&gt;=$N$8)*(AC98:AI98 &lt;= $N$9)*(TEXT(AC98:AI98,"yyyy-mm")=AL99)*(AC99:AI99 = "▲")))</f>
        <v>0</v>
      </c>
      <c r="AO99" s="69" cm="1">
        <f t="array" ref="AO99">IF(AL99=AL98,0,SUMPRODUCT((AC98:AI98&gt;=$N$8)*(AC98:AI98 &lt;= $N$9)*(TEXT(AC98:AI98,"yyyy-mm")=AL99)*(AC99:AI99 = "★")))</f>
        <v>0</v>
      </c>
      <c r="AP99" s="65"/>
      <c r="AQ99" s="7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3"/>
    </row>
    <row r="100" spans="10:55" s="8" customFormat="1" ht="19.5" customHeight="1" x14ac:dyDescent="0.45">
      <c r="J100" s="86"/>
      <c r="K100" s="87"/>
      <c r="L100" s="28"/>
      <c r="M100" s="28"/>
      <c r="N100" s="28"/>
      <c r="O100" s="28"/>
      <c r="P100" s="28"/>
      <c r="Q100" s="28"/>
      <c r="R100" s="28"/>
      <c r="S100" s="28"/>
      <c r="T100" s="86"/>
      <c r="U100" s="148">
        <f>IFERROR(AVERAGEIF(U58:U99,"&gt;-1"),0)</f>
        <v>0</v>
      </c>
      <c r="V100" s="86"/>
      <c r="W100" s="81"/>
      <c r="X100" s="81"/>
      <c r="Y100" s="81"/>
      <c r="Z100" s="86"/>
      <c r="AA100" s="88"/>
      <c r="AB100" s="28"/>
      <c r="AC100" s="28"/>
      <c r="AD100" s="28"/>
      <c r="AE100" s="28"/>
      <c r="AF100" s="28"/>
      <c r="AG100" s="28"/>
      <c r="AH100" s="28"/>
      <c r="AI100" s="28"/>
      <c r="AJ100" s="65"/>
      <c r="AK100" s="71">
        <f>IFERROR(AVERAGEIF(AK58:AK99,"&gt;-1"),0)</f>
        <v>0</v>
      </c>
      <c r="AL100" s="65"/>
      <c r="AM100" s="64"/>
      <c r="AN100" s="64"/>
      <c r="AO100" s="64"/>
      <c r="AP100" s="65"/>
      <c r="AQ100" s="7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3"/>
    </row>
    <row r="101" spans="10:55" ht="19.5" customHeight="1" x14ac:dyDescent="0.45">
      <c r="J101" s="86"/>
      <c r="K101" s="87"/>
      <c r="L101" s="28"/>
      <c r="M101" s="28"/>
      <c r="N101" s="28"/>
      <c r="O101" s="28"/>
      <c r="P101" s="28"/>
      <c r="Q101" s="28"/>
      <c r="R101" s="28"/>
      <c r="S101" s="28"/>
      <c r="T101" s="86"/>
      <c r="U101" s="86"/>
      <c r="V101" s="86"/>
      <c r="W101" s="81"/>
      <c r="X101" s="81"/>
      <c r="Y101" s="81"/>
      <c r="Z101" s="86"/>
      <c r="AA101" s="88"/>
      <c r="AB101" s="28"/>
      <c r="AC101" s="28"/>
      <c r="AD101" s="28"/>
      <c r="AE101" s="28"/>
      <c r="AF101" s="28"/>
      <c r="AG101" s="28"/>
      <c r="AH101" s="28"/>
      <c r="AI101" s="28"/>
      <c r="AJ101" s="65"/>
      <c r="AK101" s="65"/>
      <c r="AL101" s="65"/>
      <c r="AM101" s="64"/>
      <c r="AN101" s="64"/>
      <c r="AO101" s="64"/>
      <c r="AP101" s="65"/>
    </row>
    <row r="102" spans="10:55" s="8" customFormat="1" ht="24" customHeight="1" x14ac:dyDescent="0.45">
      <c r="J102" s="75" t="s">
        <v>63</v>
      </c>
      <c r="K102" s="76"/>
      <c r="L102" s="76"/>
      <c r="M102" s="77"/>
      <c r="N102" s="78"/>
      <c r="O102" s="79"/>
      <c r="P102" s="79"/>
      <c r="Q102" s="79"/>
      <c r="R102" s="79"/>
      <c r="S102" s="79"/>
      <c r="T102" s="80"/>
      <c r="U102" s="80"/>
      <c r="V102" s="80"/>
      <c r="W102" s="81"/>
      <c r="X102" s="81"/>
      <c r="Y102" s="81"/>
      <c r="Z102" s="80"/>
      <c r="AA102" s="82"/>
      <c r="AB102" s="79"/>
      <c r="AC102" s="79"/>
      <c r="AD102" s="79"/>
      <c r="AE102" s="79"/>
      <c r="AF102" s="28"/>
      <c r="AG102" s="28"/>
      <c r="AH102" s="28"/>
      <c r="AI102" s="28"/>
      <c r="AJ102" s="65"/>
      <c r="AK102" s="65"/>
      <c r="AL102" s="65"/>
      <c r="AM102" s="64"/>
      <c r="AN102" s="64"/>
      <c r="AO102" s="64"/>
      <c r="AP102" s="68"/>
      <c r="AQ102" s="19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3"/>
    </row>
    <row r="103" spans="10:55" s="8" customFormat="1" ht="27" customHeight="1" x14ac:dyDescent="0.45">
      <c r="J103" s="83"/>
      <c r="K103" s="84"/>
      <c r="L103" s="84"/>
      <c r="M103" s="60" t="s">
        <v>97</v>
      </c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28"/>
      <c r="AI103" s="28"/>
      <c r="AJ103" s="65"/>
      <c r="AK103" s="65"/>
      <c r="AL103" s="65"/>
      <c r="AM103" s="64"/>
      <c r="AN103" s="64"/>
      <c r="AO103" s="64"/>
      <c r="AP103" s="68"/>
      <c r="AQ103" s="19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3"/>
    </row>
    <row r="104" spans="10:55" s="8" customFormat="1" ht="19.5" customHeight="1" x14ac:dyDescent="0.45">
      <c r="J104" s="83"/>
      <c r="K104" s="84"/>
      <c r="L104" s="84"/>
      <c r="M104" s="149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28"/>
      <c r="AI104" s="28"/>
      <c r="AJ104" s="65"/>
      <c r="AK104" s="65"/>
      <c r="AL104" s="65"/>
      <c r="AM104" s="64"/>
      <c r="AN104" s="64"/>
      <c r="AO104" s="64"/>
      <c r="AP104" s="68"/>
      <c r="AQ104" s="19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3"/>
    </row>
    <row r="105" spans="10:55" s="8" customFormat="1" ht="19.5" customHeight="1" x14ac:dyDescent="0.45">
      <c r="J105" s="86"/>
      <c r="K105" s="87"/>
      <c r="L105" s="28"/>
      <c r="M105" s="28"/>
      <c r="N105" s="28"/>
      <c r="O105" s="28"/>
      <c r="P105" s="28"/>
      <c r="Q105" s="28"/>
      <c r="R105" s="28"/>
      <c r="S105" s="28"/>
      <c r="T105" s="86"/>
      <c r="U105" s="86"/>
      <c r="V105" s="86"/>
      <c r="W105" s="81"/>
      <c r="X105" s="81"/>
      <c r="Y105" s="81"/>
      <c r="Z105" s="86"/>
      <c r="AA105" s="88"/>
      <c r="AB105" s="28"/>
      <c r="AC105" s="28"/>
      <c r="AD105" s="28"/>
      <c r="AE105" s="28"/>
      <c r="AF105" s="28"/>
      <c r="AG105" s="28"/>
      <c r="AH105" s="28"/>
      <c r="AI105" s="28"/>
      <c r="AJ105" s="65"/>
      <c r="AK105" s="65"/>
      <c r="AL105" s="65"/>
      <c r="AM105" s="64"/>
      <c r="AN105" s="64"/>
      <c r="AO105" s="64"/>
      <c r="AP105" s="68"/>
      <c r="AQ105" s="19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3"/>
    </row>
    <row r="106" spans="10:55" s="8" customFormat="1" ht="19.5" customHeight="1" thickBot="1" x14ac:dyDescent="0.5">
      <c r="J106" s="86"/>
      <c r="K106" s="87"/>
      <c r="L106" s="28"/>
      <c r="M106" s="28"/>
      <c r="N106" s="28"/>
      <c r="O106" s="28"/>
      <c r="P106" s="28"/>
      <c r="Q106" s="28"/>
      <c r="R106" s="28"/>
      <c r="S106" s="28"/>
      <c r="T106" s="86"/>
      <c r="U106" s="86"/>
      <c r="V106" s="86"/>
      <c r="W106" s="81"/>
      <c r="X106" s="81"/>
      <c r="Y106" s="81"/>
      <c r="Z106" s="86"/>
      <c r="AA106" s="88"/>
      <c r="AB106" s="28"/>
      <c r="AC106" s="28"/>
      <c r="AD106" s="28"/>
      <c r="AE106" s="28"/>
      <c r="AF106" s="28"/>
      <c r="AG106" s="28"/>
      <c r="AH106" s="28"/>
      <c r="AI106" s="28"/>
      <c r="AJ106" s="65"/>
      <c r="AK106" s="65"/>
      <c r="AL106" s="65"/>
      <c r="AM106" s="64"/>
      <c r="AN106" s="64"/>
      <c r="AO106" s="64"/>
      <c r="AP106" s="68"/>
      <c r="AQ106" s="19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3"/>
    </row>
    <row r="107" spans="10:55" s="8" customFormat="1" ht="19.5" customHeight="1" x14ac:dyDescent="0.45">
      <c r="J107" s="86"/>
      <c r="K107" s="86"/>
      <c r="L107" s="132" t="s">
        <v>47</v>
      </c>
      <c r="M107" s="133" t="str">
        <f>"実施状況（"&amp;YEAR(M109)&amp;"年～）"</f>
        <v>実施状況（2027年～）</v>
      </c>
      <c r="N107" s="133"/>
      <c r="O107" s="133"/>
      <c r="P107" s="133"/>
      <c r="Q107" s="133"/>
      <c r="R107" s="133"/>
      <c r="S107" s="134"/>
      <c r="T107" s="86"/>
      <c r="U107" s="86"/>
      <c r="V107" s="86"/>
      <c r="W107" s="81"/>
      <c r="X107" s="81"/>
      <c r="Y107" s="81"/>
      <c r="Z107" s="86"/>
      <c r="AA107" s="28"/>
      <c r="AB107" s="132" t="s">
        <v>47</v>
      </c>
      <c r="AC107" s="133" t="str">
        <f>"実施状況（"&amp;YEAR(AC109)&amp;"年～）"</f>
        <v>実施状況（2027年～）</v>
      </c>
      <c r="AD107" s="133"/>
      <c r="AE107" s="133"/>
      <c r="AF107" s="133"/>
      <c r="AG107" s="133"/>
      <c r="AH107" s="133"/>
      <c r="AI107" s="134"/>
      <c r="AJ107" s="65"/>
      <c r="AK107" s="65"/>
      <c r="AL107" s="65"/>
      <c r="AM107" s="64"/>
      <c r="AN107" s="64"/>
      <c r="AO107" s="64"/>
      <c r="AP107" s="68"/>
      <c r="AQ107" s="19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3"/>
    </row>
    <row r="108" spans="10:55" s="8" customFormat="1" ht="19.5" customHeight="1" thickBot="1" x14ac:dyDescent="0.5">
      <c r="J108" s="86"/>
      <c r="K108" s="135" t="s">
        <v>48</v>
      </c>
      <c r="L108" s="136"/>
      <c r="M108" s="137" t="s">
        <v>49</v>
      </c>
      <c r="N108" s="137" t="s">
        <v>50</v>
      </c>
      <c r="O108" s="137" t="s">
        <v>51</v>
      </c>
      <c r="P108" s="137" t="s">
        <v>52</v>
      </c>
      <c r="Q108" s="137" t="s">
        <v>53</v>
      </c>
      <c r="R108" s="138" t="s">
        <v>54</v>
      </c>
      <c r="S108" s="139" t="s">
        <v>55</v>
      </c>
      <c r="T108" s="135" t="s">
        <v>47</v>
      </c>
      <c r="U108" s="86" t="s">
        <v>56</v>
      </c>
      <c r="V108" s="86" t="s">
        <v>57</v>
      </c>
      <c r="W108" s="140" t="s">
        <v>38</v>
      </c>
      <c r="X108" s="140" t="s">
        <v>39</v>
      </c>
      <c r="Y108" s="140" t="s">
        <v>40</v>
      </c>
      <c r="Z108" s="86"/>
      <c r="AA108" s="135" t="s">
        <v>48</v>
      </c>
      <c r="AB108" s="136"/>
      <c r="AC108" s="137" t="s">
        <v>49</v>
      </c>
      <c r="AD108" s="137" t="s">
        <v>50</v>
      </c>
      <c r="AE108" s="137" t="s">
        <v>51</v>
      </c>
      <c r="AF108" s="137" t="s">
        <v>52</v>
      </c>
      <c r="AG108" s="137" t="s">
        <v>53</v>
      </c>
      <c r="AH108" s="138" t="s">
        <v>54</v>
      </c>
      <c r="AI108" s="139" t="s">
        <v>55</v>
      </c>
      <c r="AJ108" s="68" t="s">
        <v>47</v>
      </c>
      <c r="AK108" s="65" t="s">
        <v>56</v>
      </c>
      <c r="AL108" s="65" t="s">
        <v>57</v>
      </c>
      <c r="AM108" s="69" t="s">
        <v>38</v>
      </c>
      <c r="AN108" s="69" t="s">
        <v>39</v>
      </c>
      <c r="AO108" s="69" t="s">
        <v>40</v>
      </c>
      <c r="AP108" s="68"/>
      <c r="AQ108" s="19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3"/>
    </row>
    <row r="109" spans="10:55" s="8" customFormat="1" ht="19.5" customHeight="1" x14ac:dyDescent="0.45">
      <c r="J109" s="86"/>
      <c r="K109" s="135"/>
      <c r="L109" s="132">
        <v>75</v>
      </c>
      <c r="M109" s="141">
        <f>AI98+1</f>
        <v>46468</v>
      </c>
      <c r="N109" s="141">
        <f t="shared" ref="N109:S109" si="384">M109+1</f>
        <v>46469</v>
      </c>
      <c r="O109" s="141">
        <f t="shared" si="384"/>
        <v>46470</v>
      </c>
      <c r="P109" s="141">
        <f t="shared" si="384"/>
        <v>46471</v>
      </c>
      <c r="Q109" s="141">
        <f t="shared" si="384"/>
        <v>46472</v>
      </c>
      <c r="R109" s="151">
        <f t="shared" si="384"/>
        <v>46473</v>
      </c>
      <c r="S109" s="152">
        <f t="shared" si="384"/>
        <v>46474</v>
      </c>
      <c r="T109" s="135">
        <f t="shared" ref="T109" si="385">COUNTIF(M110:S110,"★")</f>
        <v>0</v>
      </c>
      <c r="U109" s="135"/>
      <c r="V109" s="135" t="str">
        <f>TEXT(M109,"YYYY-MM")</f>
        <v>2027-03</v>
      </c>
      <c r="W109" s="140" cm="1">
        <f t="array" ref="W109">SUMPRODUCT((M109:S109&gt;=$N$8)*(M109:S109 &lt;= $N$9)*(TEXT(M109:S109,"yyyy-mm")=V109)*(M110:S110 = "●"))</f>
        <v>0</v>
      </c>
      <c r="X109" s="140" cm="1">
        <f t="array" ref="X109">SUMPRODUCT((R109:S109&gt;=$N$8)*(R109:S109 &lt;= $N$9)*(TEXT(R109:S109,"yyyy-mm")=V109)*(R110:S110 = "▲"))</f>
        <v>0</v>
      </c>
      <c r="Y109" s="140" cm="1">
        <f t="array" ref="Y109">SUMPRODUCT((M109:S109&gt;=$N$8)*(M109:S109 &lt;= $N$9)*(TEXT(M109:S109,"yyyy-mm")=V109)*(M110:S110 = "★"))</f>
        <v>0</v>
      </c>
      <c r="Z109" s="135"/>
      <c r="AA109" s="135"/>
      <c r="AB109" s="132">
        <v>96</v>
      </c>
      <c r="AC109" s="141">
        <f>S149+1</f>
        <v>46615</v>
      </c>
      <c r="AD109" s="141">
        <f t="shared" ref="AD109:AI109" si="386">AC109+1</f>
        <v>46616</v>
      </c>
      <c r="AE109" s="141">
        <f t="shared" si="386"/>
        <v>46617</v>
      </c>
      <c r="AF109" s="141">
        <f t="shared" si="386"/>
        <v>46618</v>
      </c>
      <c r="AG109" s="141">
        <f t="shared" si="386"/>
        <v>46619</v>
      </c>
      <c r="AH109" s="151">
        <f t="shared" si="386"/>
        <v>46620</v>
      </c>
      <c r="AI109" s="152">
        <f t="shared" si="386"/>
        <v>46621</v>
      </c>
      <c r="AJ109" s="68">
        <f t="shared" ref="AJ109" si="387">COUNTIF(AC110:AI110,"★")</f>
        <v>0</v>
      </c>
      <c r="AK109" s="68"/>
      <c r="AL109" s="68" t="str">
        <f>TEXT(AC109,"YYYY-MM")</f>
        <v>2027-08</v>
      </c>
      <c r="AM109" s="69" cm="1">
        <f t="array" ref="AM109">SUMPRODUCT((AC109:AI109&gt;=$N$8)*(AC109:AI109 &lt;= $N$9)*(TEXT(AC109:AI109,"yyyy-mm")=AL109)*(AC110:AI110 = "●"))</f>
        <v>0</v>
      </c>
      <c r="AN109" s="69" cm="1">
        <f t="array" ref="AN109">SUMPRODUCT((AH109:AI109&gt;=$N$8)*(AH109:AI109 &lt;= $N$9)*(TEXT(AH109:AI109,"yyyy-mm")=AL109)*(AH110:AI110 = "▲"))</f>
        <v>0</v>
      </c>
      <c r="AO109" s="69" cm="1">
        <f t="array" ref="AO109">SUMPRODUCT((AC109:AI109&gt;=$N$8)*(AC109:AI109 &lt;= $N$9)*(TEXT(AC109:AI109,"yyyy-mm")=AL109)*(AC110:AI110 = "★"))</f>
        <v>0</v>
      </c>
      <c r="AP109" s="68"/>
      <c r="AQ109" s="19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3"/>
    </row>
    <row r="110" spans="10:55" s="8" customFormat="1" ht="19.5" customHeight="1" thickBot="1" x14ac:dyDescent="0.5">
      <c r="J110" s="86"/>
      <c r="K110" s="135" t="str">
        <f>IF(U110&gt;=0.285,"OK","NG")</f>
        <v>NG</v>
      </c>
      <c r="L110" s="136"/>
      <c r="M110" s="144"/>
      <c r="N110" s="144"/>
      <c r="O110" s="144"/>
      <c r="P110" s="144"/>
      <c r="Q110" s="144"/>
      <c r="R110" s="145"/>
      <c r="S110" s="146"/>
      <c r="T110" s="135">
        <f t="shared" ref="T110" si="388">COUNTIF(M110:S110,"●")</f>
        <v>0</v>
      </c>
      <c r="U110" s="147">
        <f>IF(COUNTA(M110:S110)=0,-1,IF(OR(COUNTIF(M110:S110,"▲")&gt;6,AND(M109&lt;$N$9,$N$9&lt;S109)),0.285,IF(T109+T110=0,0,T110/(T110+T109))))</f>
        <v>-1</v>
      </c>
      <c r="V110" s="135" t="str">
        <f>TEXT(S109,"YYYY-MM")</f>
        <v>2027-03</v>
      </c>
      <c r="W110" s="140" cm="1">
        <f t="array" ref="W110">IF(V110=V109,0,SUMPRODUCT((M109:S109&gt;=$N$8)*(M109:S109 &lt;= $N$9)*(TEXT(M109:S109,"yyyy-mm")=V110)*(M110:S110 = "●")))</f>
        <v>0</v>
      </c>
      <c r="X110" s="140" cm="1">
        <f t="array" ref="X110">IF(V110=V109,0,SUMPRODUCT((M109:S109&gt;=$N$8)*(M109:S109 &lt;= $N$9)*(TEXT(M109:S109,"yyyy-mm")=V110)*(M110:S110 = "▲")))</f>
        <v>0</v>
      </c>
      <c r="Y110" s="140" cm="1">
        <f t="array" ref="Y110">IF(V110=V109,0,SUMPRODUCT((M109:S109&gt;=$N$8)*(M109:S109 &lt;= $N$9)*(TEXT(M109:S109,"yyyy-mm")=V110)*(M110:S110 = "★")))</f>
        <v>0</v>
      </c>
      <c r="Z110" s="135"/>
      <c r="AA110" s="135" t="str">
        <f>IF(AK110&gt;=0.285,"OK","NG")</f>
        <v>NG</v>
      </c>
      <c r="AB110" s="136"/>
      <c r="AC110" s="144"/>
      <c r="AD110" s="144"/>
      <c r="AE110" s="144"/>
      <c r="AF110" s="144"/>
      <c r="AG110" s="144"/>
      <c r="AH110" s="145"/>
      <c r="AI110" s="146"/>
      <c r="AJ110" s="68">
        <f t="shared" ref="AJ110" si="389">COUNTIF(AC110:AI110,"●")</f>
        <v>0</v>
      </c>
      <c r="AK110" s="70">
        <f>IF(COUNTA(AC110:AI110)=0,-1,IF(OR(COUNTIF(AC110:AI110,"▲")&gt;6,AND(AC109&lt;$N$9,$N$9&lt;AI109)),0.285,IF(AJ109+AJ110=0,0,AJ110/(AJ110+AJ109))))</f>
        <v>-1</v>
      </c>
      <c r="AL110" s="68" t="str">
        <f>TEXT(AI109,"YYYY-MM")</f>
        <v>2027-08</v>
      </c>
      <c r="AM110" s="69" cm="1">
        <f t="array" ref="AM110">IF(AL110=AL109,0,SUMPRODUCT((AC109:AI109&gt;=$N$8)*(AC109:AI109 &lt;= $N$9)*(TEXT(AC109:AI109,"yyyy-mm")=AL110)*(AC110:AI110 = "●")))</f>
        <v>0</v>
      </c>
      <c r="AN110" s="69" cm="1">
        <f t="array" ref="AN110">IF(AL110=AL109,0,SUMPRODUCT((AC109:AI109&gt;=$N$8)*(AC109:AI109 &lt;= $N$9)*(TEXT(AC109:AI109,"yyyy-mm")=AL110)*(AC110:AI110 = "▲")))</f>
        <v>0</v>
      </c>
      <c r="AO110" s="69" cm="1">
        <f t="array" ref="AO110">IF(AL110=AL109,0,SUMPRODUCT((AC109:AI109&gt;=$N$8)*(AC109:AI109 &lt;= $N$9)*(TEXT(AC109:AI109,"yyyy-mm")=AL110)*(AC110:AI110 = "★")))</f>
        <v>0</v>
      </c>
      <c r="AP110" s="68"/>
      <c r="AQ110" s="19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3"/>
    </row>
    <row r="111" spans="10:55" s="8" customFormat="1" ht="19.5" customHeight="1" x14ac:dyDescent="0.45">
      <c r="J111" s="86"/>
      <c r="K111" s="135"/>
      <c r="L111" s="132">
        <v>76</v>
      </c>
      <c r="M111" s="141">
        <f>S109+1</f>
        <v>46475</v>
      </c>
      <c r="N111" s="141">
        <f t="shared" ref="N111:S111" si="390">M111+1</f>
        <v>46476</v>
      </c>
      <c r="O111" s="141">
        <f t="shared" si="390"/>
        <v>46477</v>
      </c>
      <c r="P111" s="141">
        <f t="shared" si="390"/>
        <v>46478</v>
      </c>
      <c r="Q111" s="141">
        <f t="shared" si="390"/>
        <v>46479</v>
      </c>
      <c r="R111" s="142">
        <f t="shared" si="390"/>
        <v>46480</v>
      </c>
      <c r="S111" s="143">
        <f t="shared" si="390"/>
        <v>46481</v>
      </c>
      <c r="T111" s="135">
        <f t="shared" ref="T111" si="391">COUNTIF(M112:S112,"★")</f>
        <v>0</v>
      </c>
      <c r="U111" s="135"/>
      <c r="V111" s="135" t="str">
        <f>TEXT(M111,"YYYY-MM")</f>
        <v>2027-03</v>
      </c>
      <c r="W111" s="140" cm="1">
        <f t="array" ref="W111">SUMPRODUCT((M111:S111&gt;=$N$8)*(M111:S111 &lt;= $N$9)*(TEXT(M111:S111,"yyyy-mm")=V111)*(M112:S112 = "●"))</f>
        <v>0</v>
      </c>
      <c r="X111" s="140" cm="1">
        <f t="array" ref="X111">SUMPRODUCT((R111:S111&gt;=$N$8)*(R111:S111 &lt;= $N$9)*(TEXT(R111:S111,"yyyy-mm")=V111)*(R112:S112 = "▲"))</f>
        <v>0</v>
      </c>
      <c r="Y111" s="140" cm="1">
        <f t="array" ref="Y111">SUMPRODUCT((M111:S111&gt;=$N$8)*(M111:S111 &lt;= $N$9)*(TEXT(M111:S111,"yyyy-mm")=V111)*(M112:S112 = "★"))</f>
        <v>0</v>
      </c>
      <c r="Z111" s="135"/>
      <c r="AA111" s="135"/>
      <c r="AB111" s="132">
        <v>97</v>
      </c>
      <c r="AC111" s="141">
        <f>AI109+1</f>
        <v>46622</v>
      </c>
      <c r="AD111" s="141">
        <f t="shared" ref="AD111:AI111" si="392">AC111+1</f>
        <v>46623</v>
      </c>
      <c r="AE111" s="141">
        <f t="shared" si="392"/>
        <v>46624</v>
      </c>
      <c r="AF111" s="141">
        <f t="shared" si="392"/>
        <v>46625</v>
      </c>
      <c r="AG111" s="141">
        <f t="shared" si="392"/>
        <v>46626</v>
      </c>
      <c r="AH111" s="142">
        <f t="shared" si="392"/>
        <v>46627</v>
      </c>
      <c r="AI111" s="143">
        <f t="shared" si="392"/>
        <v>46628</v>
      </c>
      <c r="AJ111" s="68">
        <f t="shared" ref="AJ111" si="393">COUNTIF(AC112:AI112,"★")</f>
        <v>0</v>
      </c>
      <c r="AK111" s="68"/>
      <c r="AL111" s="68" t="str">
        <f>TEXT(AC111,"YYYY-MM")</f>
        <v>2027-08</v>
      </c>
      <c r="AM111" s="69" cm="1">
        <f t="array" ref="AM111">SUMPRODUCT((AC111:AI111&gt;=$N$8)*(AC111:AI111 &lt;= $N$9)*(TEXT(AC111:AI111,"yyyy-mm")=AL111)*(AC112:AI112 = "●"))</f>
        <v>0</v>
      </c>
      <c r="AN111" s="69" cm="1">
        <f t="array" ref="AN111">SUMPRODUCT((AH111:AI111&gt;=$N$8)*(AH111:AI111 &lt;= $N$9)*(TEXT(AH111:AI111,"yyyy-mm")=AL111)*(AH112:AI112 = "▲"))</f>
        <v>0</v>
      </c>
      <c r="AO111" s="69" cm="1">
        <f t="array" ref="AO111">SUMPRODUCT((AC111:AI111&gt;=$N$8)*(AC111:AI111 &lt;= $N$9)*(TEXT(AC111:AI111,"yyyy-mm")=AL111)*(AC112:AI112 = "★"))</f>
        <v>0</v>
      </c>
      <c r="AP111" s="68"/>
      <c r="AQ111" s="19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3"/>
    </row>
    <row r="112" spans="10:55" s="8" customFormat="1" ht="19.5" customHeight="1" thickBot="1" x14ac:dyDescent="0.5">
      <c r="J112" s="86"/>
      <c r="K112" s="135" t="str">
        <f t="shared" ref="K112" si="394">IF(U112&gt;=0.285,"OK","NG")</f>
        <v>NG</v>
      </c>
      <c r="L112" s="136"/>
      <c r="M112" s="144"/>
      <c r="N112" s="144"/>
      <c r="O112" s="144"/>
      <c r="P112" s="144"/>
      <c r="Q112" s="144"/>
      <c r="R112" s="145"/>
      <c r="S112" s="146"/>
      <c r="T112" s="135">
        <f t="shared" ref="T112" si="395">COUNTIF(M112:S112,"●")</f>
        <v>0</v>
      </c>
      <c r="U112" s="147">
        <f t="shared" ref="U112" si="396">IF(COUNTA(M112:S112)=0,-1,IF(OR(COUNTIF(M112:S112,"▲")&gt;6,AND(M111&lt;$N$9,$N$9&lt;S111)),0.285,IF(T111+T112=0,0,T112/(T112+T111))))</f>
        <v>-1</v>
      </c>
      <c r="V112" s="135" t="str">
        <f>TEXT(S111,"YYYY-MM")</f>
        <v>2027-04</v>
      </c>
      <c r="W112" s="140" cm="1">
        <f t="array" ref="W112">IF(V112=V111,0,SUMPRODUCT((M111:S111&gt;=$N$8)*(M111:S111 &lt;= $N$9)*(TEXT(M111:S111,"yyyy-mm")=V112)*(M112:S112 = "●")))</f>
        <v>0</v>
      </c>
      <c r="X112" s="140" cm="1">
        <f t="array" ref="X112">IF(V112=V111,0,SUMPRODUCT((M111:S111&gt;=$N$8)*(M111:S111 &lt;= $N$9)*(TEXT(M111:S111,"yyyy-mm")=V112)*(M112:S112 = "▲")))</f>
        <v>0</v>
      </c>
      <c r="Y112" s="140" cm="1">
        <f t="array" ref="Y112">IF(V112=V111,0,SUMPRODUCT((M111:S111&gt;=$N$8)*(M111:S111 &lt;= $N$9)*(TEXT(M111:S111,"yyyy-mm")=V112)*(M112:S112 = "★")))</f>
        <v>0</v>
      </c>
      <c r="Z112" s="135"/>
      <c r="AA112" s="135" t="str">
        <f t="shared" ref="AA112" si="397">IF(AK112&gt;=0.285,"OK","NG")</f>
        <v>NG</v>
      </c>
      <c r="AB112" s="136"/>
      <c r="AC112" s="144"/>
      <c r="AD112" s="144"/>
      <c r="AE112" s="144"/>
      <c r="AF112" s="144"/>
      <c r="AG112" s="144"/>
      <c r="AH112" s="145"/>
      <c r="AI112" s="146"/>
      <c r="AJ112" s="68">
        <f t="shared" ref="AJ112" si="398">COUNTIF(AC112:AI112,"●")</f>
        <v>0</v>
      </c>
      <c r="AK112" s="70">
        <f t="shared" ref="AK112" si="399">IF(COUNTA(AC112:AI112)=0,-1,IF(OR(COUNTIF(AC112:AI112,"▲")&gt;6,AND(AC111&lt;$N$9,$N$9&lt;AI111)),0.285,IF(AJ111+AJ112=0,0,AJ112/(AJ112+AJ111))))</f>
        <v>-1</v>
      </c>
      <c r="AL112" s="68" t="str">
        <f>TEXT(AI111,"YYYY-MM")</f>
        <v>2027-08</v>
      </c>
      <c r="AM112" s="69" cm="1">
        <f t="array" ref="AM112">IF(AL112=AL111,0,SUMPRODUCT((AC111:AI111&gt;=$N$8)*(AC111:AI111 &lt;= $N$9)*(TEXT(AC111:AI111,"yyyy-mm")=AL112)*(AC112:AI112 = "●")))</f>
        <v>0</v>
      </c>
      <c r="AN112" s="69" cm="1">
        <f t="array" ref="AN112">IF(AL112=AL111,0,SUMPRODUCT((AC111:AI111&gt;=$N$8)*(AC111:AI111 &lt;= $N$9)*(TEXT(AC111:AI111,"yyyy-mm")=AL112)*(AC112:AI112 = "▲")))</f>
        <v>0</v>
      </c>
      <c r="AO112" s="69" cm="1">
        <f t="array" ref="AO112">IF(AL112=AL111,0,SUMPRODUCT((AC111:AI111&gt;=$N$8)*(AC111:AI111 &lt;= $N$9)*(TEXT(AC111:AI111,"yyyy-mm")=AL112)*(AC112:AI112 = "★")))</f>
        <v>0</v>
      </c>
      <c r="AP112" s="68"/>
      <c r="AQ112" s="19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3"/>
    </row>
    <row r="113" spans="10:55" s="8" customFormat="1" ht="19.5" customHeight="1" x14ac:dyDescent="0.45">
      <c r="J113" s="86"/>
      <c r="K113" s="135"/>
      <c r="L113" s="132">
        <v>77</v>
      </c>
      <c r="M113" s="141">
        <f>S111+1</f>
        <v>46482</v>
      </c>
      <c r="N113" s="141">
        <f t="shared" ref="N113:S113" si="400">M113+1</f>
        <v>46483</v>
      </c>
      <c r="O113" s="141">
        <f t="shared" si="400"/>
        <v>46484</v>
      </c>
      <c r="P113" s="141">
        <f t="shared" si="400"/>
        <v>46485</v>
      </c>
      <c r="Q113" s="141">
        <f t="shared" si="400"/>
        <v>46486</v>
      </c>
      <c r="R113" s="142">
        <f t="shared" si="400"/>
        <v>46487</v>
      </c>
      <c r="S113" s="143">
        <f t="shared" si="400"/>
        <v>46488</v>
      </c>
      <c r="T113" s="135">
        <f t="shared" ref="T113" si="401">COUNTIF(M114:S114,"★")</f>
        <v>0</v>
      </c>
      <c r="U113" s="135"/>
      <c r="V113" s="135" t="str">
        <f>TEXT(M113,"YYYY-MM")</f>
        <v>2027-04</v>
      </c>
      <c r="W113" s="140" cm="1">
        <f t="array" ref="W113">SUMPRODUCT((M113:S113&gt;=$N$8)*(M113:S113 &lt;= $N$9)*(TEXT(M113:S113,"yyyy-mm")=V113)*(M114:S114 = "●"))</f>
        <v>0</v>
      </c>
      <c r="X113" s="140" cm="1">
        <f t="array" ref="X113">SUMPRODUCT((R113:S113&gt;=$N$8)*(R113:S113 &lt;= $N$9)*(TEXT(R113:S113,"yyyy-mm")=V113)*(R114:S114 = "▲"))</f>
        <v>0</v>
      </c>
      <c r="Y113" s="140" cm="1">
        <f t="array" ref="Y113">SUMPRODUCT((M113:S113&gt;=$N$8)*(M113:S113 &lt;= $N$9)*(TEXT(M113:S113,"yyyy-mm")=V113)*(M114:S114 = "★"))</f>
        <v>0</v>
      </c>
      <c r="Z113" s="135"/>
      <c r="AA113" s="135"/>
      <c r="AB113" s="132">
        <v>98</v>
      </c>
      <c r="AC113" s="141">
        <f>AI111+1</f>
        <v>46629</v>
      </c>
      <c r="AD113" s="141">
        <f t="shared" ref="AD113:AI113" si="402">AC113+1</f>
        <v>46630</v>
      </c>
      <c r="AE113" s="141">
        <f t="shared" si="402"/>
        <v>46631</v>
      </c>
      <c r="AF113" s="141">
        <f t="shared" si="402"/>
        <v>46632</v>
      </c>
      <c r="AG113" s="141">
        <f t="shared" si="402"/>
        <v>46633</v>
      </c>
      <c r="AH113" s="142">
        <f t="shared" si="402"/>
        <v>46634</v>
      </c>
      <c r="AI113" s="143">
        <f t="shared" si="402"/>
        <v>46635</v>
      </c>
      <c r="AJ113" s="68">
        <f t="shared" ref="AJ113" si="403">COUNTIF(AC114:AI114,"★")</f>
        <v>0</v>
      </c>
      <c r="AK113" s="68"/>
      <c r="AL113" s="68" t="str">
        <f>TEXT(AC113,"YYYY-MM")</f>
        <v>2027-08</v>
      </c>
      <c r="AM113" s="69" cm="1">
        <f t="array" ref="AM113">SUMPRODUCT((AC113:AI113&gt;=$N$8)*(AC113:AI113 &lt;= $N$9)*(TEXT(AC113:AI113,"yyyy-mm")=AL113)*(AC114:AI114 = "●"))</f>
        <v>0</v>
      </c>
      <c r="AN113" s="69" cm="1">
        <f t="array" ref="AN113">SUMPRODUCT((AH113:AI113&gt;=$N$8)*(AH113:AI113 &lt;= $N$9)*(TEXT(AH113:AI113,"yyyy-mm")=AL113)*(AH114:AI114 = "▲"))</f>
        <v>0</v>
      </c>
      <c r="AO113" s="69" cm="1">
        <f t="array" ref="AO113">SUMPRODUCT((AC113:AI113&gt;=$N$8)*(AC113:AI113 &lt;= $N$9)*(TEXT(AC113:AI113,"yyyy-mm")=AL113)*(AC114:AI114 = "★"))</f>
        <v>0</v>
      </c>
      <c r="AP113" s="68"/>
      <c r="AQ113" s="19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3"/>
    </row>
    <row r="114" spans="10:55" s="8" customFormat="1" ht="19.5" customHeight="1" thickBot="1" x14ac:dyDescent="0.5">
      <c r="J114" s="86"/>
      <c r="K114" s="135" t="str">
        <f t="shared" ref="K114" si="404">IF(U114&gt;=0.285,"OK","NG")</f>
        <v>NG</v>
      </c>
      <c r="L114" s="136"/>
      <c r="M114" s="144"/>
      <c r="N114" s="144"/>
      <c r="O114" s="144"/>
      <c r="P114" s="144"/>
      <c r="Q114" s="144"/>
      <c r="R114" s="145"/>
      <c r="S114" s="146"/>
      <c r="T114" s="135">
        <f t="shared" ref="T114" si="405">COUNTIF(M114:S114,"●")</f>
        <v>0</v>
      </c>
      <c r="U114" s="147">
        <f t="shared" ref="U114" si="406">IF(COUNTA(M114:S114)=0,-1,IF(OR(COUNTIF(M114:S114,"▲")&gt;6,AND(M113&lt;$N$9,$N$9&lt;S113)),0.285,IF(T113+T114=0,0,T114/(T114+T113))))</f>
        <v>-1</v>
      </c>
      <c r="V114" s="135" t="str">
        <f>TEXT(S113,"YYYY-MM")</f>
        <v>2027-04</v>
      </c>
      <c r="W114" s="140" cm="1">
        <f t="array" ref="W114">IF(V114=V113,0,SUMPRODUCT((M113:S113&gt;=$N$8)*(M113:S113 &lt;= $N$9)*(TEXT(M113:S113,"yyyy-mm")=V114)*(M114:S114 = "●")))</f>
        <v>0</v>
      </c>
      <c r="X114" s="140" cm="1">
        <f t="array" ref="X114">IF(V114=V113,0,SUMPRODUCT((M113:S113&gt;=$N$8)*(M113:S113 &lt;= $N$9)*(TEXT(M113:S113,"yyyy-mm")=V114)*(M114:S114 = "▲")))</f>
        <v>0</v>
      </c>
      <c r="Y114" s="140" cm="1">
        <f t="array" ref="Y114">IF(V114=V113,0,SUMPRODUCT((M113:S113&gt;=$N$8)*(M113:S113 &lt;= $N$9)*(TEXT(M113:S113,"yyyy-mm")=V114)*(M114:S114 = "★")))</f>
        <v>0</v>
      </c>
      <c r="Z114" s="135"/>
      <c r="AA114" s="135" t="str">
        <f t="shared" ref="AA114" si="407">IF(AK114&gt;=0.285,"OK","NG")</f>
        <v>NG</v>
      </c>
      <c r="AB114" s="136"/>
      <c r="AC114" s="144"/>
      <c r="AD114" s="144"/>
      <c r="AE114" s="144"/>
      <c r="AF114" s="144"/>
      <c r="AG114" s="144"/>
      <c r="AH114" s="145"/>
      <c r="AI114" s="146"/>
      <c r="AJ114" s="68">
        <f t="shared" ref="AJ114" si="408">COUNTIF(AC114:AI114,"●")</f>
        <v>0</v>
      </c>
      <c r="AK114" s="70">
        <f t="shared" ref="AK114" si="409">IF(COUNTA(AC114:AI114)=0,-1,IF(OR(COUNTIF(AC114:AI114,"▲")&gt;6,AND(AC113&lt;$N$9,$N$9&lt;AI113)),0.285,IF(AJ113+AJ114=0,0,AJ114/(AJ114+AJ113))))</f>
        <v>-1</v>
      </c>
      <c r="AL114" s="68" t="str">
        <f>TEXT(AI113,"YYYY-MM")</f>
        <v>2027-09</v>
      </c>
      <c r="AM114" s="69" cm="1">
        <f t="array" ref="AM114">IF(AL114=AL113,0,SUMPRODUCT((AC113:AI113&gt;=$N$8)*(AC113:AI113 &lt;= $N$9)*(TEXT(AC113:AI113,"yyyy-mm")=AL114)*(AC114:AI114 = "●")))</f>
        <v>0</v>
      </c>
      <c r="AN114" s="69" cm="1">
        <f t="array" ref="AN114">IF(AL114=AL113,0,SUMPRODUCT((AC113:AI113&gt;=$N$8)*(AC113:AI113 &lt;= $N$9)*(TEXT(AC113:AI113,"yyyy-mm")=AL114)*(AC114:AI114 = "▲")))</f>
        <v>0</v>
      </c>
      <c r="AO114" s="69" cm="1">
        <f t="array" ref="AO114">IF(AL114=AL113,0,SUMPRODUCT((AC113:AI113&gt;=$N$8)*(AC113:AI113 &lt;= $N$9)*(TEXT(AC113:AI113,"yyyy-mm")=AL114)*(AC114:AI114 = "★")))</f>
        <v>0</v>
      </c>
      <c r="AP114" s="68"/>
      <c r="AQ114" s="19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3"/>
    </row>
    <row r="115" spans="10:55" s="8" customFormat="1" ht="19.5" customHeight="1" x14ac:dyDescent="0.45">
      <c r="J115" s="86"/>
      <c r="K115" s="135"/>
      <c r="L115" s="132">
        <v>78</v>
      </c>
      <c r="M115" s="141">
        <f>S113+1</f>
        <v>46489</v>
      </c>
      <c r="N115" s="141">
        <f t="shared" ref="N115:S115" si="410">M115+1</f>
        <v>46490</v>
      </c>
      <c r="O115" s="141">
        <f t="shared" si="410"/>
        <v>46491</v>
      </c>
      <c r="P115" s="141">
        <f t="shared" si="410"/>
        <v>46492</v>
      </c>
      <c r="Q115" s="141">
        <f t="shared" si="410"/>
        <v>46493</v>
      </c>
      <c r="R115" s="142">
        <f t="shared" si="410"/>
        <v>46494</v>
      </c>
      <c r="S115" s="143">
        <f t="shared" si="410"/>
        <v>46495</v>
      </c>
      <c r="T115" s="135">
        <f t="shared" ref="T115" si="411">COUNTIF(M116:S116,"★")</f>
        <v>0</v>
      </c>
      <c r="U115" s="135"/>
      <c r="V115" s="135" t="str">
        <f>TEXT(M115,"YYYY-MM")</f>
        <v>2027-04</v>
      </c>
      <c r="W115" s="140" cm="1">
        <f t="array" ref="W115">SUMPRODUCT((M115:S115&gt;=$N$8)*(M115:S115 &lt;= $N$9)*(TEXT(M115:S115,"yyyy-mm")=V115)*(M116:S116 = "●"))</f>
        <v>0</v>
      </c>
      <c r="X115" s="140" cm="1">
        <f t="array" ref="X115">SUMPRODUCT((R115:S115&gt;=$N$8)*(R115:S115 &lt;= $N$9)*(TEXT(R115:S115,"yyyy-mm")=V115)*(R116:S116 = "▲"))</f>
        <v>0</v>
      </c>
      <c r="Y115" s="140" cm="1">
        <f t="array" ref="Y115">SUMPRODUCT((M115:S115&gt;=$N$8)*(M115:S115 &lt;= $N$9)*(TEXT(M115:S115,"yyyy-mm")=V115)*(M116:S116 = "★"))</f>
        <v>0</v>
      </c>
      <c r="Z115" s="135"/>
      <c r="AA115" s="135"/>
      <c r="AB115" s="132">
        <v>99</v>
      </c>
      <c r="AC115" s="141">
        <f>AI113+1</f>
        <v>46636</v>
      </c>
      <c r="AD115" s="141">
        <f t="shared" ref="AD115:AI115" si="412">AC115+1</f>
        <v>46637</v>
      </c>
      <c r="AE115" s="141">
        <f t="shared" si="412"/>
        <v>46638</v>
      </c>
      <c r="AF115" s="141">
        <f t="shared" si="412"/>
        <v>46639</v>
      </c>
      <c r="AG115" s="141">
        <f t="shared" si="412"/>
        <v>46640</v>
      </c>
      <c r="AH115" s="142">
        <f t="shared" si="412"/>
        <v>46641</v>
      </c>
      <c r="AI115" s="143">
        <f t="shared" si="412"/>
        <v>46642</v>
      </c>
      <c r="AJ115" s="68">
        <f t="shared" ref="AJ115" si="413">COUNTIF(AC116:AI116,"★")</f>
        <v>0</v>
      </c>
      <c r="AK115" s="68"/>
      <c r="AL115" s="68" t="str">
        <f>TEXT(AC115,"YYYY-MM")</f>
        <v>2027-09</v>
      </c>
      <c r="AM115" s="69" cm="1">
        <f t="array" ref="AM115">SUMPRODUCT((AC115:AI115&gt;=$N$8)*(AC115:AI115 &lt;= $N$9)*(TEXT(AC115:AI115,"yyyy-mm")=AL115)*(AC116:AI116 = "●"))</f>
        <v>0</v>
      </c>
      <c r="AN115" s="69" cm="1">
        <f t="array" ref="AN115">SUMPRODUCT((AH115:AI115&gt;=$N$8)*(AH115:AI115 &lt;= $N$9)*(TEXT(AH115:AI115,"yyyy-mm")=AL115)*(AH116:AI116 = "▲"))</f>
        <v>0</v>
      </c>
      <c r="AO115" s="69" cm="1">
        <f t="array" ref="AO115">SUMPRODUCT((AC115:AI115&gt;=$N$8)*(AC115:AI115 &lt;= $N$9)*(TEXT(AC115:AI115,"yyyy-mm")=AL115)*(AC116:AI116 = "★"))</f>
        <v>0</v>
      </c>
      <c r="AP115" s="68"/>
      <c r="AQ115" s="19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3"/>
    </row>
    <row r="116" spans="10:55" s="8" customFormat="1" ht="19.5" customHeight="1" thickBot="1" x14ac:dyDescent="0.5">
      <c r="J116" s="86"/>
      <c r="K116" s="135" t="str">
        <f t="shared" ref="K116" si="414">IF(U116&gt;=0.285,"OK","NG")</f>
        <v>NG</v>
      </c>
      <c r="L116" s="136"/>
      <c r="M116" s="144"/>
      <c r="N116" s="144"/>
      <c r="O116" s="144"/>
      <c r="P116" s="144"/>
      <c r="Q116" s="144"/>
      <c r="R116" s="145"/>
      <c r="S116" s="146"/>
      <c r="T116" s="135">
        <f t="shared" ref="T116" si="415">COUNTIF(M116:S116,"●")</f>
        <v>0</v>
      </c>
      <c r="U116" s="147">
        <f t="shared" ref="U116" si="416">IF(COUNTA(M116:S116)=0,-1,IF(OR(COUNTIF(M116:S116,"▲")&gt;6,AND(M115&lt;$N$9,$N$9&lt;S115)),0.285,IF(T115+T116=0,0,T116/(T116+T115))))</f>
        <v>-1</v>
      </c>
      <c r="V116" s="135" t="str">
        <f>TEXT(S115,"YYYY-MM")</f>
        <v>2027-04</v>
      </c>
      <c r="W116" s="140" cm="1">
        <f t="array" ref="W116">IF(V116=V115,0,SUMPRODUCT((M115:S115&gt;=$N$8)*(M115:S115 &lt;= $N$9)*(TEXT(M115:S115,"yyyy-mm")=V116)*(M116:S116 = "●")))</f>
        <v>0</v>
      </c>
      <c r="X116" s="140" cm="1">
        <f t="array" ref="X116">IF(V116=V115,0,SUMPRODUCT((M115:S115&gt;=$N$8)*(M115:S115 &lt;= $N$9)*(TEXT(M115:S115,"yyyy-mm")=V116)*(M116:S116 = "▲")))</f>
        <v>0</v>
      </c>
      <c r="Y116" s="140" cm="1">
        <f t="array" ref="Y116">IF(V116=V115,0,SUMPRODUCT((M115:S115&gt;=$N$8)*(M115:S115 &lt;= $N$9)*(TEXT(M115:S115,"yyyy-mm")=V116)*(M116:S116 = "★")))</f>
        <v>0</v>
      </c>
      <c r="Z116" s="135"/>
      <c r="AA116" s="135" t="str">
        <f t="shared" ref="AA116" si="417">IF(AK116&gt;=0.285,"OK","NG")</f>
        <v>NG</v>
      </c>
      <c r="AB116" s="136"/>
      <c r="AC116" s="144"/>
      <c r="AD116" s="144"/>
      <c r="AE116" s="144"/>
      <c r="AF116" s="144"/>
      <c r="AG116" s="144"/>
      <c r="AH116" s="145"/>
      <c r="AI116" s="146"/>
      <c r="AJ116" s="68">
        <f t="shared" ref="AJ116" si="418">COUNTIF(AC116:AI116,"●")</f>
        <v>0</v>
      </c>
      <c r="AK116" s="70">
        <f t="shared" ref="AK116" si="419">IF(COUNTA(AC116:AI116)=0,-1,IF(OR(COUNTIF(AC116:AI116,"▲")&gt;6,AND(AC115&lt;$N$9,$N$9&lt;AI115)),0.285,IF(AJ115+AJ116=0,0,AJ116/(AJ116+AJ115))))</f>
        <v>-1</v>
      </c>
      <c r="AL116" s="68" t="str">
        <f>TEXT(AI115,"YYYY-MM")</f>
        <v>2027-09</v>
      </c>
      <c r="AM116" s="69" cm="1">
        <f t="array" ref="AM116">IF(AL116=AL115,0,SUMPRODUCT((AC115:AI115&gt;=$N$8)*(AC115:AI115 &lt;= $N$9)*(TEXT(AC115:AI115,"yyyy-mm")=AL116)*(AC116:AI116 = "●")))</f>
        <v>0</v>
      </c>
      <c r="AN116" s="69" cm="1">
        <f t="array" ref="AN116">IF(AL116=AL115,0,SUMPRODUCT((AC115:AI115&gt;=$N$8)*(AC115:AI115 &lt;= $N$9)*(TEXT(AC115:AI115,"yyyy-mm")=AL116)*(AC116:AI116 = "▲")))</f>
        <v>0</v>
      </c>
      <c r="AO116" s="69" cm="1">
        <f t="array" ref="AO116">IF(AL116=AL115,0,SUMPRODUCT((AC115:AI115&gt;=$N$8)*(AC115:AI115 &lt;= $N$9)*(TEXT(AC115:AI115,"yyyy-mm")=AL116)*(AC116:AI116 = "★")))</f>
        <v>0</v>
      </c>
      <c r="AP116" s="68"/>
      <c r="AQ116" s="19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3"/>
    </row>
    <row r="117" spans="10:55" s="8" customFormat="1" ht="19.5" customHeight="1" x14ac:dyDescent="0.45">
      <c r="J117" s="86"/>
      <c r="K117" s="135"/>
      <c r="L117" s="132">
        <v>79</v>
      </c>
      <c r="M117" s="141">
        <f>S115+1</f>
        <v>46496</v>
      </c>
      <c r="N117" s="141">
        <f t="shared" ref="N117:S117" si="420">M117+1</f>
        <v>46497</v>
      </c>
      <c r="O117" s="141">
        <f t="shared" si="420"/>
        <v>46498</v>
      </c>
      <c r="P117" s="141">
        <f t="shared" si="420"/>
        <v>46499</v>
      </c>
      <c r="Q117" s="141">
        <f t="shared" si="420"/>
        <v>46500</v>
      </c>
      <c r="R117" s="142">
        <f t="shared" si="420"/>
        <v>46501</v>
      </c>
      <c r="S117" s="143">
        <f t="shared" si="420"/>
        <v>46502</v>
      </c>
      <c r="T117" s="135">
        <f t="shared" ref="T117" si="421">COUNTIF(M118:S118,"★")</f>
        <v>0</v>
      </c>
      <c r="U117" s="135"/>
      <c r="V117" s="135" t="str">
        <f>TEXT(M117,"YYYY-MM")</f>
        <v>2027-04</v>
      </c>
      <c r="W117" s="140" cm="1">
        <f t="array" ref="W117">SUMPRODUCT((M117:S117&gt;=$N$8)*(M117:S117 &lt;= $N$9)*(TEXT(M117:S117,"yyyy-mm")=V117)*(M118:S118 = "●"))</f>
        <v>0</v>
      </c>
      <c r="X117" s="140" cm="1">
        <f t="array" ref="X117">SUMPRODUCT((R117:S117&gt;=$N$8)*(R117:S117 &lt;= $N$9)*(TEXT(R117:S117,"yyyy-mm")=V117)*(R118:S118 = "▲"))</f>
        <v>0</v>
      </c>
      <c r="Y117" s="140" cm="1">
        <f t="array" ref="Y117">SUMPRODUCT((M117:S117&gt;=$N$8)*(M117:S117 &lt;= $N$9)*(TEXT(M117:S117,"yyyy-mm")=V117)*(M118:S118 = "★"))</f>
        <v>0</v>
      </c>
      <c r="Z117" s="135"/>
      <c r="AA117" s="135"/>
      <c r="AB117" s="132">
        <v>100</v>
      </c>
      <c r="AC117" s="141">
        <f>AI115+1</f>
        <v>46643</v>
      </c>
      <c r="AD117" s="141">
        <f t="shared" ref="AD117:AI117" si="422">AC117+1</f>
        <v>46644</v>
      </c>
      <c r="AE117" s="141">
        <f t="shared" si="422"/>
        <v>46645</v>
      </c>
      <c r="AF117" s="141">
        <f t="shared" si="422"/>
        <v>46646</v>
      </c>
      <c r="AG117" s="141">
        <f t="shared" si="422"/>
        <v>46647</v>
      </c>
      <c r="AH117" s="142">
        <f t="shared" si="422"/>
        <v>46648</v>
      </c>
      <c r="AI117" s="143">
        <f t="shared" si="422"/>
        <v>46649</v>
      </c>
      <c r="AJ117" s="68">
        <f t="shared" ref="AJ117" si="423">COUNTIF(AC118:AI118,"★")</f>
        <v>0</v>
      </c>
      <c r="AK117" s="68"/>
      <c r="AL117" s="68" t="str">
        <f>TEXT(AC117,"YYYY-MM")</f>
        <v>2027-09</v>
      </c>
      <c r="AM117" s="69" cm="1">
        <f t="array" ref="AM117">SUMPRODUCT((AC117:AI117&gt;=$N$8)*(AC117:AI117 &lt;= $N$9)*(TEXT(AC117:AI117,"yyyy-mm")=AL117)*(AC118:AI118 = "●"))</f>
        <v>0</v>
      </c>
      <c r="AN117" s="69" cm="1">
        <f t="array" ref="AN117">SUMPRODUCT((AH117:AI117&gt;=$N$8)*(AH117:AI117 &lt;= $N$9)*(TEXT(AH117:AI117,"yyyy-mm")=AL117)*(AH118:AI118 = "▲"))</f>
        <v>0</v>
      </c>
      <c r="AO117" s="69" cm="1">
        <f t="array" ref="AO117">SUMPRODUCT((AC117:AI117&gt;=$N$8)*(AC117:AI117 &lt;= $N$9)*(TEXT(AC117:AI117,"yyyy-mm")=AL117)*(AC118:AI118 = "★"))</f>
        <v>0</v>
      </c>
      <c r="AP117" s="68"/>
      <c r="AQ117" s="19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3"/>
    </row>
    <row r="118" spans="10:55" s="8" customFormat="1" ht="19.5" customHeight="1" thickBot="1" x14ac:dyDescent="0.5">
      <c r="J118" s="86"/>
      <c r="K118" s="135" t="str">
        <f t="shared" ref="K118" si="424">IF(U118&gt;=0.285,"OK","NG")</f>
        <v>NG</v>
      </c>
      <c r="L118" s="136"/>
      <c r="M118" s="144"/>
      <c r="N118" s="144"/>
      <c r="O118" s="144"/>
      <c r="P118" s="144"/>
      <c r="Q118" s="144"/>
      <c r="R118" s="145"/>
      <c r="S118" s="146"/>
      <c r="T118" s="135">
        <f t="shared" ref="T118" si="425">COUNTIF(M118:S118,"●")</f>
        <v>0</v>
      </c>
      <c r="U118" s="147">
        <f t="shared" ref="U118" si="426">IF(COUNTA(M118:S118)=0,-1,IF(OR(COUNTIF(M118:S118,"▲")&gt;6,AND(M117&lt;$N$9,$N$9&lt;S117)),0.285,IF(T117+T118=0,0,T118/(T118+T117))))</f>
        <v>-1</v>
      </c>
      <c r="V118" s="135" t="str">
        <f>TEXT(S117,"YYYY-MM")</f>
        <v>2027-04</v>
      </c>
      <c r="W118" s="140" cm="1">
        <f t="array" ref="W118">IF(V118=V117,0,SUMPRODUCT((M117:S117&gt;=$N$8)*(M117:S117 &lt;= $N$9)*(TEXT(M117:S117,"yyyy-mm")=V118)*(M118:S118 = "●")))</f>
        <v>0</v>
      </c>
      <c r="X118" s="140" cm="1">
        <f t="array" ref="X118">IF(V118=V117,0,SUMPRODUCT((M117:S117&gt;=$N$8)*(M117:S117 &lt;= $N$9)*(TEXT(M117:S117,"yyyy-mm")=V118)*(M118:S118 = "▲")))</f>
        <v>0</v>
      </c>
      <c r="Y118" s="140" cm="1">
        <f t="array" ref="Y118">IF(V118=V117,0,SUMPRODUCT((M117:S117&gt;=$N$8)*(M117:S117 &lt;= $N$9)*(TEXT(M117:S117,"yyyy-mm")=V118)*(M118:S118 = "★")))</f>
        <v>0</v>
      </c>
      <c r="Z118" s="135"/>
      <c r="AA118" s="135" t="str">
        <f t="shared" ref="AA118" si="427">IF(AK118&gt;=0.285,"OK","NG")</f>
        <v>NG</v>
      </c>
      <c r="AB118" s="136"/>
      <c r="AC118" s="144"/>
      <c r="AD118" s="144"/>
      <c r="AE118" s="144"/>
      <c r="AF118" s="144"/>
      <c r="AG118" s="144"/>
      <c r="AH118" s="145"/>
      <c r="AI118" s="146"/>
      <c r="AJ118" s="68">
        <f t="shared" ref="AJ118" si="428">COUNTIF(AC118:AI118,"●")</f>
        <v>0</v>
      </c>
      <c r="AK118" s="70">
        <f t="shared" ref="AK118" si="429">IF(COUNTA(AC118:AI118)=0,-1,IF(OR(COUNTIF(AC118:AI118,"▲")&gt;6,AND(AC117&lt;$N$9,$N$9&lt;AI117)),0.285,IF(AJ117+AJ118=0,0,AJ118/(AJ118+AJ117))))</f>
        <v>-1</v>
      </c>
      <c r="AL118" s="68" t="str">
        <f>TEXT(AI117,"YYYY-MM")</f>
        <v>2027-09</v>
      </c>
      <c r="AM118" s="69" cm="1">
        <f t="array" ref="AM118">IF(AL118=AL117,0,SUMPRODUCT((AC117:AI117&gt;=$N$8)*(AC117:AI117 &lt;= $N$9)*(TEXT(AC117:AI117,"yyyy-mm")=AL118)*(AC118:AI118 = "●")))</f>
        <v>0</v>
      </c>
      <c r="AN118" s="69" cm="1">
        <f t="array" ref="AN118">IF(AL118=AL117,0,SUMPRODUCT((AC117:AI117&gt;=$N$8)*(AC117:AI117 &lt;= $N$9)*(TEXT(AC117:AI117,"yyyy-mm")=AL118)*(AC118:AI118 = "▲")))</f>
        <v>0</v>
      </c>
      <c r="AO118" s="69" cm="1">
        <f t="array" ref="AO118">IF(AL118=AL117,0,SUMPRODUCT((AC117:AI117&gt;=$N$8)*(AC117:AI117 &lt;= $N$9)*(TEXT(AC117:AI117,"yyyy-mm")=AL118)*(AC118:AI118 = "★")))</f>
        <v>0</v>
      </c>
      <c r="AP118" s="68"/>
      <c r="AQ118" s="19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3"/>
    </row>
    <row r="119" spans="10:55" s="8" customFormat="1" ht="19.5" customHeight="1" x14ac:dyDescent="0.45">
      <c r="J119" s="86"/>
      <c r="K119" s="135"/>
      <c r="L119" s="132">
        <v>80</v>
      </c>
      <c r="M119" s="141">
        <f>S117+1</f>
        <v>46503</v>
      </c>
      <c r="N119" s="141">
        <f t="shared" ref="N119:S119" si="430">M119+1</f>
        <v>46504</v>
      </c>
      <c r="O119" s="141">
        <f t="shared" si="430"/>
        <v>46505</v>
      </c>
      <c r="P119" s="141">
        <f t="shared" si="430"/>
        <v>46506</v>
      </c>
      <c r="Q119" s="141">
        <f t="shared" si="430"/>
        <v>46507</v>
      </c>
      <c r="R119" s="142">
        <f t="shared" si="430"/>
        <v>46508</v>
      </c>
      <c r="S119" s="143">
        <f t="shared" si="430"/>
        <v>46509</v>
      </c>
      <c r="T119" s="135">
        <f t="shared" ref="T119" si="431">COUNTIF(M120:S120,"★")</f>
        <v>0</v>
      </c>
      <c r="U119" s="135"/>
      <c r="V119" s="135" t="str">
        <f>TEXT(M119,"YYYY-MM")</f>
        <v>2027-04</v>
      </c>
      <c r="W119" s="140" cm="1">
        <f t="array" ref="W119">SUMPRODUCT((M119:S119&gt;=$N$8)*(M119:S119 &lt;= $N$9)*(TEXT(M119:S119,"yyyy-mm")=V119)*(M120:S120 = "●"))</f>
        <v>0</v>
      </c>
      <c r="X119" s="140" cm="1">
        <f t="array" ref="X119">SUMPRODUCT((R119:S119&gt;=$N$8)*(R119:S119 &lt;= $N$9)*(TEXT(R119:S119,"yyyy-mm")=V119)*(R120:S120 = "▲"))</f>
        <v>0</v>
      </c>
      <c r="Y119" s="140" cm="1">
        <f t="array" ref="Y119">SUMPRODUCT((M119:S119&gt;=$N$8)*(M119:S119 &lt;= $N$9)*(TEXT(M119:S119,"yyyy-mm")=V119)*(M120:S120 = "★"))</f>
        <v>0</v>
      </c>
      <c r="Z119" s="135"/>
      <c r="AA119" s="135"/>
      <c r="AB119" s="132">
        <v>101</v>
      </c>
      <c r="AC119" s="141">
        <f>AI117+1</f>
        <v>46650</v>
      </c>
      <c r="AD119" s="141">
        <f t="shared" ref="AD119:AI119" si="432">AC119+1</f>
        <v>46651</v>
      </c>
      <c r="AE119" s="141">
        <f t="shared" si="432"/>
        <v>46652</v>
      </c>
      <c r="AF119" s="141">
        <f t="shared" si="432"/>
        <v>46653</v>
      </c>
      <c r="AG119" s="141">
        <f t="shared" si="432"/>
        <v>46654</v>
      </c>
      <c r="AH119" s="142">
        <f t="shared" si="432"/>
        <v>46655</v>
      </c>
      <c r="AI119" s="143">
        <f t="shared" si="432"/>
        <v>46656</v>
      </c>
      <c r="AJ119" s="68">
        <f t="shared" ref="AJ119" si="433">COUNTIF(AC120:AI120,"★")</f>
        <v>0</v>
      </c>
      <c r="AK119" s="68"/>
      <c r="AL119" s="68" t="str">
        <f>TEXT(AC119,"YYYY-MM")</f>
        <v>2027-09</v>
      </c>
      <c r="AM119" s="69" cm="1">
        <f t="array" ref="AM119">SUMPRODUCT((AC119:AI119&gt;=$N$8)*(AC119:AI119 &lt;= $N$9)*(TEXT(AC119:AI119,"yyyy-mm")=AL119)*(AC120:AI120 = "●"))</f>
        <v>0</v>
      </c>
      <c r="AN119" s="69" cm="1">
        <f t="array" ref="AN119">SUMPRODUCT((AH119:AI119&gt;=$N$8)*(AH119:AI119 &lt;= $N$9)*(TEXT(AH119:AI119,"yyyy-mm")=AL119)*(AH120:AI120 = "▲"))</f>
        <v>0</v>
      </c>
      <c r="AO119" s="69" cm="1">
        <f t="array" ref="AO119">SUMPRODUCT((AC119:AI119&gt;=$N$8)*(AC119:AI119 &lt;= $N$9)*(TEXT(AC119:AI119,"yyyy-mm")=AL119)*(AC120:AI120 = "★"))</f>
        <v>0</v>
      </c>
      <c r="AP119" s="68"/>
      <c r="AQ119" s="19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3"/>
    </row>
    <row r="120" spans="10:55" s="8" customFormat="1" ht="19.5" customHeight="1" thickBot="1" x14ac:dyDescent="0.5">
      <c r="J120" s="86"/>
      <c r="K120" s="135" t="str">
        <f t="shared" ref="K120" si="434">IF(U120&gt;=0.285,"OK","NG")</f>
        <v>NG</v>
      </c>
      <c r="L120" s="136"/>
      <c r="M120" s="144"/>
      <c r="N120" s="144"/>
      <c r="O120" s="144"/>
      <c r="P120" s="144"/>
      <c r="Q120" s="144"/>
      <c r="R120" s="145"/>
      <c r="S120" s="146"/>
      <c r="T120" s="135">
        <f t="shared" ref="T120" si="435">COUNTIF(M120:S120,"●")</f>
        <v>0</v>
      </c>
      <c r="U120" s="147">
        <f t="shared" ref="U120" si="436">IF(COUNTA(M120:S120)=0,-1,IF(OR(COUNTIF(M120:S120,"▲")&gt;6,AND(M119&lt;$N$9,$N$9&lt;S119)),0.285,IF(T119+T120=0,0,T120/(T120+T119))))</f>
        <v>-1</v>
      </c>
      <c r="V120" s="135" t="str">
        <f>TEXT(S119,"YYYY-MM")</f>
        <v>2027-05</v>
      </c>
      <c r="W120" s="140" cm="1">
        <f t="array" ref="W120">IF(V120=V119,0,SUMPRODUCT((M119:S119&gt;=$N$8)*(M119:S119 &lt;= $N$9)*(TEXT(M119:S119,"yyyy-mm")=V120)*(M120:S120 = "●")))</f>
        <v>0</v>
      </c>
      <c r="X120" s="140" cm="1">
        <f t="array" ref="X120">IF(V120=V119,0,SUMPRODUCT((M119:S119&gt;=$N$8)*(M119:S119 &lt;= $N$9)*(TEXT(M119:S119,"yyyy-mm")=V120)*(M120:S120 = "▲")))</f>
        <v>0</v>
      </c>
      <c r="Y120" s="140" cm="1">
        <f t="array" ref="Y120">IF(V120=V119,0,SUMPRODUCT((M119:S119&gt;=$N$8)*(M119:S119 &lt;= $N$9)*(TEXT(M119:S119,"yyyy-mm")=V120)*(M120:S120 = "★")))</f>
        <v>0</v>
      </c>
      <c r="Z120" s="135"/>
      <c r="AA120" s="135" t="str">
        <f t="shared" ref="AA120" si="437">IF(AK120&gt;=0.285,"OK","NG")</f>
        <v>NG</v>
      </c>
      <c r="AB120" s="136"/>
      <c r="AC120" s="144"/>
      <c r="AD120" s="144"/>
      <c r="AE120" s="144"/>
      <c r="AF120" s="144"/>
      <c r="AG120" s="144"/>
      <c r="AH120" s="145"/>
      <c r="AI120" s="146"/>
      <c r="AJ120" s="68">
        <f t="shared" ref="AJ120" si="438">COUNTIF(AC120:AI120,"●")</f>
        <v>0</v>
      </c>
      <c r="AK120" s="70">
        <f t="shared" ref="AK120" si="439">IF(COUNTA(AC120:AI120)=0,-1,IF(OR(COUNTIF(AC120:AI120,"▲")&gt;6,AND(AC119&lt;$N$9,$N$9&lt;AI119)),0.285,IF(AJ119+AJ120=0,0,AJ120/(AJ120+AJ119))))</f>
        <v>-1</v>
      </c>
      <c r="AL120" s="68" t="str">
        <f>TEXT(AI119,"YYYY-MM")</f>
        <v>2027-09</v>
      </c>
      <c r="AM120" s="69" cm="1">
        <f t="array" ref="AM120">IF(AL120=AL119,0,SUMPRODUCT((AC119:AI119&gt;=$N$8)*(AC119:AI119 &lt;= $N$9)*(TEXT(AC119:AI119,"yyyy-mm")=AL120)*(AC120:AI120 = "●")))</f>
        <v>0</v>
      </c>
      <c r="AN120" s="69" cm="1">
        <f t="array" ref="AN120">IF(AL120=AL119,0,SUMPRODUCT((AC119:AI119&gt;=$N$8)*(AC119:AI119 &lt;= $N$9)*(TEXT(AC119:AI119,"yyyy-mm")=AL120)*(AC120:AI120 = "▲")))</f>
        <v>0</v>
      </c>
      <c r="AO120" s="69" cm="1">
        <f t="array" ref="AO120">IF(AL120=AL119,0,SUMPRODUCT((AC119:AI119&gt;=$N$8)*(AC119:AI119 &lt;= $N$9)*(TEXT(AC119:AI119,"yyyy-mm")=AL120)*(AC120:AI120 = "★")))</f>
        <v>0</v>
      </c>
      <c r="AP120" s="68"/>
      <c r="AQ120" s="19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3"/>
    </row>
    <row r="121" spans="10:55" s="8" customFormat="1" ht="19.5" customHeight="1" x14ac:dyDescent="0.45">
      <c r="J121" s="86"/>
      <c r="K121" s="135"/>
      <c r="L121" s="132">
        <v>81</v>
      </c>
      <c r="M121" s="141">
        <f>S119+1</f>
        <v>46510</v>
      </c>
      <c r="N121" s="141">
        <f t="shared" ref="N121:S121" si="440">M121+1</f>
        <v>46511</v>
      </c>
      <c r="O121" s="141">
        <f t="shared" si="440"/>
        <v>46512</v>
      </c>
      <c r="P121" s="141">
        <f t="shared" si="440"/>
        <v>46513</v>
      </c>
      <c r="Q121" s="141">
        <f t="shared" si="440"/>
        <v>46514</v>
      </c>
      <c r="R121" s="142">
        <f t="shared" si="440"/>
        <v>46515</v>
      </c>
      <c r="S121" s="143">
        <f t="shared" si="440"/>
        <v>46516</v>
      </c>
      <c r="T121" s="135">
        <f t="shared" ref="T121" si="441">COUNTIF(M122:S122,"★")</f>
        <v>0</v>
      </c>
      <c r="U121" s="135"/>
      <c r="V121" s="135" t="str">
        <f>TEXT(M121,"YYYY-MM")</f>
        <v>2027-05</v>
      </c>
      <c r="W121" s="140" cm="1">
        <f t="array" ref="W121">SUMPRODUCT((M121:S121&gt;=$N$8)*(M121:S121 &lt;= $N$9)*(TEXT(M121:S121,"yyyy-mm")=V121)*(M122:S122 = "●"))</f>
        <v>0</v>
      </c>
      <c r="X121" s="140" cm="1">
        <f t="array" ref="X121">SUMPRODUCT((R121:S121&gt;=$N$8)*(R121:S121 &lt;= $N$9)*(TEXT(R121:S121,"yyyy-mm")=V121)*(R122:S122 = "▲"))</f>
        <v>0</v>
      </c>
      <c r="Y121" s="140" cm="1">
        <f t="array" ref="Y121">SUMPRODUCT((M121:S121&gt;=$N$8)*(M121:S121 &lt;= $N$9)*(TEXT(M121:S121,"yyyy-mm")=V121)*(M122:S122 = "★"))</f>
        <v>0</v>
      </c>
      <c r="Z121" s="135"/>
      <c r="AA121" s="135"/>
      <c r="AB121" s="132">
        <v>102</v>
      </c>
      <c r="AC121" s="141">
        <f>AI119+1</f>
        <v>46657</v>
      </c>
      <c r="AD121" s="141">
        <f t="shared" ref="AD121:AI121" si="442">AC121+1</f>
        <v>46658</v>
      </c>
      <c r="AE121" s="141">
        <f t="shared" si="442"/>
        <v>46659</v>
      </c>
      <c r="AF121" s="141">
        <f t="shared" si="442"/>
        <v>46660</v>
      </c>
      <c r="AG121" s="141">
        <f t="shared" si="442"/>
        <v>46661</v>
      </c>
      <c r="AH121" s="142">
        <f t="shared" si="442"/>
        <v>46662</v>
      </c>
      <c r="AI121" s="143">
        <f t="shared" si="442"/>
        <v>46663</v>
      </c>
      <c r="AJ121" s="68">
        <f t="shared" ref="AJ121" si="443">COUNTIF(AC122:AI122,"★")</f>
        <v>0</v>
      </c>
      <c r="AK121" s="68"/>
      <c r="AL121" s="68" t="str">
        <f>TEXT(AC121,"YYYY-MM")</f>
        <v>2027-09</v>
      </c>
      <c r="AM121" s="69" cm="1">
        <f t="array" ref="AM121">SUMPRODUCT((AC121:AI121&gt;=$N$8)*(AC121:AI121 &lt;= $N$9)*(TEXT(AC121:AI121,"yyyy-mm")=AL121)*(AC122:AI122 = "●"))</f>
        <v>0</v>
      </c>
      <c r="AN121" s="69" cm="1">
        <f t="array" ref="AN121">SUMPRODUCT((AH121:AI121&gt;=$N$8)*(AH121:AI121 &lt;= $N$9)*(TEXT(AH121:AI121,"yyyy-mm")=AL121)*(AH122:AI122 = "▲"))</f>
        <v>0</v>
      </c>
      <c r="AO121" s="69" cm="1">
        <f t="array" ref="AO121">SUMPRODUCT((AC121:AI121&gt;=$N$8)*(AC121:AI121 &lt;= $N$9)*(TEXT(AC121:AI121,"yyyy-mm")=AL121)*(AC122:AI122 = "★"))</f>
        <v>0</v>
      </c>
      <c r="AP121" s="68"/>
      <c r="AQ121" s="19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3"/>
    </row>
    <row r="122" spans="10:55" s="8" customFormat="1" ht="19.5" customHeight="1" thickBot="1" x14ac:dyDescent="0.5">
      <c r="J122" s="86"/>
      <c r="K122" s="135" t="str">
        <f t="shared" ref="K122" si="444">IF(U122&gt;=0.285,"OK","NG")</f>
        <v>NG</v>
      </c>
      <c r="L122" s="136"/>
      <c r="M122" s="144"/>
      <c r="N122" s="144"/>
      <c r="O122" s="144"/>
      <c r="P122" s="144"/>
      <c r="Q122" s="144"/>
      <c r="R122" s="145"/>
      <c r="S122" s="146"/>
      <c r="T122" s="135">
        <f t="shared" ref="T122" si="445">COUNTIF(M122:S122,"●")</f>
        <v>0</v>
      </c>
      <c r="U122" s="147">
        <f t="shared" ref="U122" si="446">IF(COUNTA(M122:S122)=0,-1,IF(OR(COUNTIF(M122:S122,"▲")&gt;6,AND(M121&lt;$N$9,$N$9&lt;S121)),0.285,IF(T121+T122=0,0,T122/(T122+T121))))</f>
        <v>-1</v>
      </c>
      <c r="V122" s="135" t="str">
        <f>TEXT(S121,"YYYY-MM")</f>
        <v>2027-05</v>
      </c>
      <c r="W122" s="140" cm="1">
        <f t="array" ref="W122">IF(V122=V121,0,SUMPRODUCT((M121:S121&gt;=$N$8)*(M121:S121 &lt;= $N$9)*(TEXT(M121:S121,"yyyy-mm")=V122)*(M122:S122 = "●")))</f>
        <v>0</v>
      </c>
      <c r="X122" s="140" cm="1">
        <f t="array" ref="X122">IF(V122=V121,0,SUMPRODUCT((M121:S121&gt;=$N$8)*(M121:S121 &lt;= $N$9)*(TEXT(M121:S121,"yyyy-mm")=V122)*(M122:S122 = "▲")))</f>
        <v>0</v>
      </c>
      <c r="Y122" s="140" cm="1">
        <f t="array" ref="Y122">IF(V122=V121,0,SUMPRODUCT((M121:S121&gt;=$N$8)*(M121:S121 &lt;= $N$9)*(TEXT(M121:S121,"yyyy-mm")=V122)*(M122:S122 = "★")))</f>
        <v>0</v>
      </c>
      <c r="Z122" s="135"/>
      <c r="AA122" s="135" t="str">
        <f t="shared" ref="AA122" si="447">IF(AK122&gt;=0.285,"OK","NG")</f>
        <v>NG</v>
      </c>
      <c r="AB122" s="136"/>
      <c r="AC122" s="144"/>
      <c r="AD122" s="144"/>
      <c r="AE122" s="144"/>
      <c r="AF122" s="144"/>
      <c r="AG122" s="144"/>
      <c r="AH122" s="145"/>
      <c r="AI122" s="146"/>
      <c r="AJ122" s="68">
        <f t="shared" ref="AJ122" si="448">COUNTIF(AC122:AI122,"●")</f>
        <v>0</v>
      </c>
      <c r="AK122" s="70">
        <f t="shared" ref="AK122" si="449">IF(COUNTA(AC122:AI122)=0,-1,IF(OR(COUNTIF(AC122:AI122,"▲")&gt;6,AND(AC121&lt;$N$9,$N$9&lt;AI121)),0.285,IF(AJ121+AJ122=0,0,AJ122/(AJ122+AJ121))))</f>
        <v>-1</v>
      </c>
      <c r="AL122" s="68" t="str">
        <f>TEXT(AI121,"YYYY-MM")</f>
        <v>2027-10</v>
      </c>
      <c r="AM122" s="69" cm="1">
        <f t="array" ref="AM122">IF(AL122=AL121,0,SUMPRODUCT((AC121:AI121&gt;=$N$8)*(AC121:AI121 &lt;= $N$9)*(TEXT(AC121:AI121,"yyyy-mm")=AL122)*(AC122:AI122 = "●")))</f>
        <v>0</v>
      </c>
      <c r="AN122" s="69" cm="1">
        <f t="array" ref="AN122">IF(AL122=AL121,0,SUMPRODUCT((AC121:AI121&gt;=$N$8)*(AC121:AI121 &lt;= $N$9)*(TEXT(AC121:AI121,"yyyy-mm")=AL122)*(AC122:AI122 = "▲")))</f>
        <v>0</v>
      </c>
      <c r="AO122" s="69" cm="1">
        <f t="array" ref="AO122">IF(AL122=AL121,0,SUMPRODUCT((AC121:AI121&gt;=$N$8)*(AC121:AI121 &lt;= $N$9)*(TEXT(AC121:AI121,"yyyy-mm")=AL122)*(AC122:AI122 = "★")))</f>
        <v>0</v>
      </c>
      <c r="AP122" s="68"/>
      <c r="AQ122" s="19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3"/>
    </row>
    <row r="123" spans="10:55" s="8" customFormat="1" ht="19.5" customHeight="1" x14ac:dyDescent="0.45">
      <c r="J123" s="86"/>
      <c r="K123" s="135"/>
      <c r="L123" s="132">
        <v>82</v>
      </c>
      <c r="M123" s="141">
        <f>S121+1</f>
        <v>46517</v>
      </c>
      <c r="N123" s="141">
        <f t="shared" ref="N123:S123" si="450">M123+1</f>
        <v>46518</v>
      </c>
      <c r="O123" s="141">
        <f t="shared" si="450"/>
        <v>46519</v>
      </c>
      <c r="P123" s="141">
        <f t="shared" si="450"/>
        <v>46520</v>
      </c>
      <c r="Q123" s="141">
        <f t="shared" si="450"/>
        <v>46521</v>
      </c>
      <c r="R123" s="142">
        <f t="shared" si="450"/>
        <v>46522</v>
      </c>
      <c r="S123" s="143">
        <f t="shared" si="450"/>
        <v>46523</v>
      </c>
      <c r="T123" s="135">
        <f t="shared" ref="T123" si="451">COUNTIF(M124:S124,"★")</f>
        <v>0</v>
      </c>
      <c r="U123" s="135"/>
      <c r="V123" s="135" t="str">
        <f>TEXT(M123,"YYYY-MM")</f>
        <v>2027-05</v>
      </c>
      <c r="W123" s="140" cm="1">
        <f t="array" ref="W123">SUMPRODUCT((M123:S123&gt;=$N$8)*(M123:S123 &lt;= $N$9)*(TEXT(M123:S123,"yyyy-mm")=V123)*(M124:S124 = "●"))</f>
        <v>0</v>
      </c>
      <c r="X123" s="140" cm="1">
        <f t="array" ref="X123">SUMPRODUCT((R123:S123&gt;=$N$8)*(R123:S123 &lt;= $N$9)*(TEXT(R123:S123,"yyyy-mm")=V123)*(R124:S124 = "▲"))</f>
        <v>0</v>
      </c>
      <c r="Y123" s="140" cm="1">
        <f t="array" ref="Y123">SUMPRODUCT((M123:S123&gt;=$N$8)*(M123:S123 &lt;= $N$9)*(TEXT(M123:S123,"yyyy-mm")=V123)*(M124:S124 = "★"))</f>
        <v>0</v>
      </c>
      <c r="Z123" s="135"/>
      <c r="AA123" s="135"/>
      <c r="AB123" s="132">
        <v>103</v>
      </c>
      <c r="AC123" s="141">
        <f>AI121+1</f>
        <v>46664</v>
      </c>
      <c r="AD123" s="141">
        <f t="shared" ref="AD123:AI123" si="452">AC123+1</f>
        <v>46665</v>
      </c>
      <c r="AE123" s="141">
        <f t="shared" si="452"/>
        <v>46666</v>
      </c>
      <c r="AF123" s="141">
        <f t="shared" si="452"/>
        <v>46667</v>
      </c>
      <c r="AG123" s="141">
        <f t="shared" si="452"/>
        <v>46668</v>
      </c>
      <c r="AH123" s="142">
        <f t="shared" si="452"/>
        <v>46669</v>
      </c>
      <c r="AI123" s="143">
        <f t="shared" si="452"/>
        <v>46670</v>
      </c>
      <c r="AJ123" s="68">
        <f t="shared" ref="AJ123" si="453">COUNTIF(AC124:AI124,"★")</f>
        <v>0</v>
      </c>
      <c r="AK123" s="68"/>
      <c r="AL123" s="68" t="str">
        <f>TEXT(AC123,"YYYY-MM")</f>
        <v>2027-10</v>
      </c>
      <c r="AM123" s="69" cm="1">
        <f t="array" ref="AM123">SUMPRODUCT((AC123:AI123&gt;=$N$8)*(AC123:AI123 &lt;= $N$9)*(TEXT(AC123:AI123,"yyyy-mm")=AL123)*(AC124:AI124 = "●"))</f>
        <v>0</v>
      </c>
      <c r="AN123" s="69" cm="1">
        <f t="array" ref="AN123">SUMPRODUCT((AH123:AI123&gt;=$N$8)*(AH123:AI123 &lt;= $N$9)*(TEXT(AH123:AI123,"yyyy-mm")=AL123)*(AH124:AI124 = "▲"))</f>
        <v>0</v>
      </c>
      <c r="AO123" s="69" cm="1">
        <f t="array" ref="AO123">SUMPRODUCT((AC123:AI123&gt;=$N$8)*(AC123:AI123 &lt;= $N$9)*(TEXT(AC123:AI123,"yyyy-mm")=AL123)*(AC124:AI124 = "★"))</f>
        <v>0</v>
      </c>
      <c r="AP123" s="68"/>
      <c r="AQ123" s="19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3"/>
    </row>
    <row r="124" spans="10:55" s="8" customFormat="1" ht="19.5" customHeight="1" thickBot="1" x14ac:dyDescent="0.5">
      <c r="J124" s="86"/>
      <c r="K124" s="135" t="str">
        <f t="shared" ref="K124" si="454">IF(U124&gt;=0.285,"OK","NG")</f>
        <v>NG</v>
      </c>
      <c r="L124" s="136"/>
      <c r="M124" s="144"/>
      <c r="N124" s="144"/>
      <c r="O124" s="144"/>
      <c r="P124" s="144"/>
      <c r="Q124" s="144"/>
      <c r="R124" s="145"/>
      <c r="S124" s="146"/>
      <c r="T124" s="135">
        <f t="shared" ref="T124" si="455">COUNTIF(M124:S124,"●")</f>
        <v>0</v>
      </c>
      <c r="U124" s="147">
        <f t="shared" ref="U124" si="456">IF(COUNTA(M124:S124)=0,-1,IF(OR(COUNTIF(M124:S124,"▲")&gt;6,AND(M123&lt;$N$9,$N$9&lt;S123)),0.285,IF(T123+T124=0,0,T124/(T124+T123))))</f>
        <v>-1</v>
      </c>
      <c r="V124" s="135" t="str">
        <f>TEXT(S123,"YYYY-MM")</f>
        <v>2027-05</v>
      </c>
      <c r="W124" s="140" cm="1">
        <f t="array" ref="W124">IF(V124=V123,0,SUMPRODUCT((M123:S123&gt;=$N$8)*(M123:S123 &lt;= $N$9)*(TEXT(M123:S123,"yyyy-mm")=V124)*(M124:S124 = "●")))</f>
        <v>0</v>
      </c>
      <c r="X124" s="140" cm="1">
        <f t="array" ref="X124">IF(V124=V123,0,SUMPRODUCT((M123:S123&gt;=$N$8)*(M123:S123 &lt;= $N$9)*(TEXT(M123:S123,"yyyy-mm")=V124)*(M124:S124 = "▲")))</f>
        <v>0</v>
      </c>
      <c r="Y124" s="140" cm="1">
        <f t="array" ref="Y124">IF(V124=V123,0,SUMPRODUCT((M123:S123&gt;=$N$8)*(M123:S123 &lt;= $N$9)*(TEXT(M123:S123,"yyyy-mm")=V124)*(M124:S124 = "★")))</f>
        <v>0</v>
      </c>
      <c r="Z124" s="135"/>
      <c r="AA124" s="135" t="str">
        <f t="shared" ref="AA124" si="457">IF(AK124&gt;=0.285,"OK","NG")</f>
        <v>NG</v>
      </c>
      <c r="AB124" s="136"/>
      <c r="AC124" s="144"/>
      <c r="AD124" s="144"/>
      <c r="AE124" s="144"/>
      <c r="AF124" s="144"/>
      <c r="AG124" s="144"/>
      <c r="AH124" s="145"/>
      <c r="AI124" s="146"/>
      <c r="AJ124" s="68">
        <f t="shared" ref="AJ124" si="458">COUNTIF(AC124:AI124,"●")</f>
        <v>0</v>
      </c>
      <c r="AK124" s="70">
        <f t="shared" ref="AK124" si="459">IF(COUNTA(AC124:AI124)=0,-1,IF(OR(COUNTIF(AC124:AI124,"▲")&gt;6,AND(AC123&lt;$N$9,$N$9&lt;AI123)),0.285,IF(AJ123+AJ124=0,0,AJ124/(AJ124+AJ123))))</f>
        <v>-1</v>
      </c>
      <c r="AL124" s="68" t="str">
        <f>TEXT(AI123,"YYYY-MM")</f>
        <v>2027-10</v>
      </c>
      <c r="AM124" s="69" cm="1">
        <f t="array" ref="AM124">IF(AL124=AL123,0,SUMPRODUCT((AC123:AI123&gt;=$N$8)*(AC123:AI123 &lt;= $N$9)*(TEXT(AC123:AI123,"yyyy-mm")=AL124)*(AC124:AI124 = "●")))</f>
        <v>0</v>
      </c>
      <c r="AN124" s="69" cm="1">
        <f t="array" ref="AN124">IF(AL124=AL123,0,SUMPRODUCT((AC123:AI123&gt;=$N$8)*(AC123:AI123 &lt;= $N$9)*(TEXT(AC123:AI123,"yyyy-mm")=AL124)*(AC124:AI124 = "▲")))</f>
        <v>0</v>
      </c>
      <c r="AO124" s="69" cm="1">
        <f t="array" ref="AO124">IF(AL124=AL123,0,SUMPRODUCT((AC123:AI123&gt;=$N$8)*(AC123:AI123 &lt;= $N$9)*(TEXT(AC123:AI123,"yyyy-mm")=AL124)*(AC124:AI124 = "★")))</f>
        <v>0</v>
      </c>
      <c r="AP124" s="68"/>
      <c r="AQ124" s="19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3"/>
    </row>
    <row r="125" spans="10:55" s="8" customFormat="1" ht="19.5" customHeight="1" x14ac:dyDescent="0.45">
      <c r="J125" s="86"/>
      <c r="K125" s="135"/>
      <c r="L125" s="132">
        <v>83</v>
      </c>
      <c r="M125" s="141">
        <f>S123+1</f>
        <v>46524</v>
      </c>
      <c r="N125" s="141">
        <f t="shared" ref="N125:S125" si="460">M125+1</f>
        <v>46525</v>
      </c>
      <c r="O125" s="141">
        <f t="shared" si="460"/>
        <v>46526</v>
      </c>
      <c r="P125" s="141">
        <f t="shared" si="460"/>
        <v>46527</v>
      </c>
      <c r="Q125" s="141">
        <f t="shared" si="460"/>
        <v>46528</v>
      </c>
      <c r="R125" s="142">
        <f t="shared" si="460"/>
        <v>46529</v>
      </c>
      <c r="S125" s="143">
        <f t="shared" si="460"/>
        <v>46530</v>
      </c>
      <c r="T125" s="135">
        <f t="shared" ref="T125" si="461">COUNTIF(M126:S126,"★")</f>
        <v>0</v>
      </c>
      <c r="U125" s="135"/>
      <c r="V125" s="135" t="str">
        <f>TEXT(M125,"YYYY-MM")</f>
        <v>2027-05</v>
      </c>
      <c r="W125" s="140" cm="1">
        <f t="array" ref="W125">SUMPRODUCT((M125:S125&gt;=$N$8)*(M125:S125 &lt;= $N$9)*(TEXT(M125:S125,"yyyy-mm")=V125)*(M126:S126 = "●"))</f>
        <v>0</v>
      </c>
      <c r="X125" s="140" cm="1">
        <f t="array" ref="X125">SUMPRODUCT((R125:S125&gt;=$N$8)*(R125:S125 &lt;= $N$9)*(TEXT(R125:S125,"yyyy-mm")=V125)*(R126:S126 = "▲"))</f>
        <v>0</v>
      </c>
      <c r="Y125" s="140" cm="1">
        <f t="array" ref="Y125">SUMPRODUCT((M125:S125&gt;=$N$8)*(M125:S125 &lt;= $N$9)*(TEXT(M125:S125,"yyyy-mm")=V125)*(M126:S126 = "★"))</f>
        <v>0</v>
      </c>
      <c r="Z125" s="135"/>
      <c r="AA125" s="135"/>
      <c r="AB125" s="132">
        <v>104</v>
      </c>
      <c r="AC125" s="141">
        <f>AI123+1</f>
        <v>46671</v>
      </c>
      <c r="AD125" s="141">
        <f t="shared" ref="AD125:AI125" si="462">AC125+1</f>
        <v>46672</v>
      </c>
      <c r="AE125" s="141">
        <f t="shared" si="462"/>
        <v>46673</v>
      </c>
      <c r="AF125" s="141">
        <f t="shared" si="462"/>
        <v>46674</v>
      </c>
      <c r="AG125" s="141">
        <f t="shared" si="462"/>
        <v>46675</v>
      </c>
      <c r="AH125" s="142">
        <f t="shared" si="462"/>
        <v>46676</v>
      </c>
      <c r="AI125" s="143">
        <f t="shared" si="462"/>
        <v>46677</v>
      </c>
      <c r="AJ125" s="68">
        <f t="shared" ref="AJ125" si="463">COUNTIF(AC126:AI126,"★")</f>
        <v>0</v>
      </c>
      <c r="AK125" s="68"/>
      <c r="AL125" s="68" t="str">
        <f>TEXT(AC125,"YYYY-MM")</f>
        <v>2027-10</v>
      </c>
      <c r="AM125" s="69" cm="1">
        <f t="array" ref="AM125">SUMPRODUCT((AC125:AI125&gt;=$N$8)*(AC125:AI125 &lt;= $N$9)*(TEXT(AC125:AI125,"yyyy-mm")=AL125)*(AC126:AI126 = "●"))</f>
        <v>0</v>
      </c>
      <c r="AN125" s="69" cm="1">
        <f t="array" ref="AN125">SUMPRODUCT((AH125:AI125&gt;=$N$8)*(AH125:AI125 &lt;= $N$9)*(TEXT(AH125:AI125,"yyyy-mm")=AL125)*(AH126:AI126 = "▲"))</f>
        <v>0</v>
      </c>
      <c r="AO125" s="69" cm="1">
        <f t="array" ref="AO125">SUMPRODUCT((AC125:AI125&gt;=$N$8)*(AC125:AI125 &lt;= $N$9)*(TEXT(AC125:AI125,"yyyy-mm")=AL125)*(AC126:AI126 = "★"))</f>
        <v>0</v>
      </c>
      <c r="AP125" s="68"/>
      <c r="AQ125" s="19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3"/>
    </row>
    <row r="126" spans="10:55" s="8" customFormat="1" ht="19.5" customHeight="1" thickBot="1" x14ac:dyDescent="0.5">
      <c r="J126" s="86"/>
      <c r="K126" s="135" t="str">
        <f t="shared" ref="K126" si="464">IF(U126&gt;=0.285,"OK","NG")</f>
        <v>NG</v>
      </c>
      <c r="L126" s="136"/>
      <c r="M126" s="144"/>
      <c r="N126" s="144"/>
      <c r="O126" s="144"/>
      <c r="P126" s="144"/>
      <c r="Q126" s="144"/>
      <c r="R126" s="145"/>
      <c r="S126" s="146"/>
      <c r="T126" s="135">
        <f t="shared" ref="T126" si="465">COUNTIF(M126:S126,"●")</f>
        <v>0</v>
      </c>
      <c r="U126" s="147">
        <f t="shared" ref="U126" si="466">IF(COUNTA(M126:S126)=0,-1,IF(OR(COUNTIF(M126:S126,"▲")&gt;6,AND(M125&lt;$N$9,$N$9&lt;S125)),0.285,IF(T125+T126=0,0,T126/(T126+T125))))</f>
        <v>-1</v>
      </c>
      <c r="V126" s="135" t="str">
        <f>TEXT(S125,"YYYY-MM")</f>
        <v>2027-05</v>
      </c>
      <c r="W126" s="140" cm="1">
        <f t="array" ref="W126">IF(V126=V125,0,SUMPRODUCT((M125:S125&gt;=$N$8)*(M125:S125 &lt;= $N$9)*(TEXT(M125:S125,"yyyy-mm")=V126)*(M126:S126 = "●")))</f>
        <v>0</v>
      </c>
      <c r="X126" s="140" cm="1">
        <f t="array" ref="X126">IF(V126=V125,0,SUMPRODUCT((M125:S125&gt;=$N$8)*(M125:S125 &lt;= $N$9)*(TEXT(M125:S125,"yyyy-mm")=V126)*(M126:S126 = "▲")))</f>
        <v>0</v>
      </c>
      <c r="Y126" s="140" cm="1">
        <f t="array" ref="Y126">IF(V126=V125,0,SUMPRODUCT((M125:S125&gt;=$N$8)*(M125:S125 &lt;= $N$9)*(TEXT(M125:S125,"yyyy-mm")=V126)*(M126:S126 = "★")))</f>
        <v>0</v>
      </c>
      <c r="Z126" s="135"/>
      <c r="AA126" s="135" t="str">
        <f t="shared" ref="AA126" si="467">IF(AK126&gt;=0.285,"OK","NG")</f>
        <v>NG</v>
      </c>
      <c r="AB126" s="136"/>
      <c r="AC126" s="144"/>
      <c r="AD126" s="144"/>
      <c r="AE126" s="144"/>
      <c r="AF126" s="144"/>
      <c r="AG126" s="144"/>
      <c r="AH126" s="145"/>
      <c r="AI126" s="146"/>
      <c r="AJ126" s="68">
        <f t="shared" ref="AJ126" si="468">COUNTIF(AC126:AI126,"●")</f>
        <v>0</v>
      </c>
      <c r="AK126" s="70">
        <f t="shared" ref="AK126" si="469">IF(COUNTA(AC126:AI126)=0,-1,IF(OR(COUNTIF(AC126:AI126,"▲")&gt;6,AND(AC125&lt;$N$9,$N$9&lt;AI125)),0.285,IF(AJ125+AJ126=0,0,AJ126/(AJ126+AJ125))))</f>
        <v>-1</v>
      </c>
      <c r="AL126" s="68" t="str">
        <f>TEXT(AI125,"YYYY-MM")</f>
        <v>2027-10</v>
      </c>
      <c r="AM126" s="69" cm="1">
        <f t="array" ref="AM126">IF(AL126=AL125,0,SUMPRODUCT((AC125:AI125&gt;=$N$8)*(AC125:AI125 &lt;= $N$9)*(TEXT(AC125:AI125,"yyyy-mm")=AL126)*(AC126:AI126 = "●")))</f>
        <v>0</v>
      </c>
      <c r="AN126" s="69" cm="1">
        <f t="array" ref="AN126">IF(AL126=AL125,0,SUMPRODUCT((AC125:AI125&gt;=$N$8)*(AC125:AI125 &lt;= $N$9)*(TEXT(AC125:AI125,"yyyy-mm")=AL126)*(AC126:AI126 = "▲")))</f>
        <v>0</v>
      </c>
      <c r="AO126" s="69" cm="1">
        <f t="array" ref="AO126">IF(AL126=AL125,0,SUMPRODUCT((AC125:AI125&gt;=$N$8)*(AC125:AI125 &lt;= $N$9)*(TEXT(AC125:AI125,"yyyy-mm")=AL126)*(AC126:AI126 = "★")))</f>
        <v>0</v>
      </c>
      <c r="AP126" s="68"/>
      <c r="AQ126" s="19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3"/>
    </row>
    <row r="127" spans="10:55" s="8" customFormat="1" ht="19.5" customHeight="1" x14ac:dyDescent="0.45">
      <c r="J127" s="86"/>
      <c r="K127" s="135"/>
      <c r="L127" s="132">
        <v>84</v>
      </c>
      <c r="M127" s="141">
        <f>S125+1</f>
        <v>46531</v>
      </c>
      <c r="N127" s="141">
        <f t="shared" ref="N127:S127" si="470">M127+1</f>
        <v>46532</v>
      </c>
      <c r="O127" s="141">
        <f t="shared" si="470"/>
        <v>46533</v>
      </c>
      <c r="P127" s="141">
        <f t="shared" si="470"/>
        <v>46534</v>
      </c>
      <c r="Q127" s="141">
        <f t="shared" si="470"/>
        <v>46535</v>
      </c>
      <c r="R127" s="142">
        <f t="shared" si="470"/>
        <v>46536</v>
      </c>
      <c r="S127" s="143">
        <f t="shared" si="470"/>
        <v>46537</v>
      </c>
      <c r="T127" s="135">
        <f t="shared" ref="T127" si="471">COUNTIF(M128:S128,"★")</f>
        <v>0</v>
      </c>
      <c r="U127" s="135"/>
      <c r="V127" s="135" t="str">
        <f>TEXT(M127,"YYYY-MM")</f>
        <v>2027-05</v>
      </c>
      <c r="W127" s="140" cm="1">
        <f t="array" ref="W127">SUMPRODUCT((M127:S127&gt;=$N$8)*(M127:S127 &lt;= $N$9)*(TEXT(M127:S127,"yyyy-mm")=V127)*(M128:S128 = "●"))</f>
        <v>0</v>
      </c>
      <c r="X127" s="140" cm="1">
        <f t="array" ref="X127">SUMPRODUCT((R127:S127&gt;=$N$8)*(R127:S127 &lt;= $N$9)*(TEXT(R127:S127,"yyyy-mm")=V127)*(R128:S128 = "▲"))</f>
        <v>0</v>
      </c>
      <c r="Y127" s="140" cm="1">
        <f t="array" ref="Y127">SUMPRODUCT((M127:S127&gt;=$N$8)*(M127:S127 &lt;= $N$9)*(TEXT(M127:S127,"yyyy-mm")=V127)*(M128:S128 = "★"))</f>
        <v>0</v>
      </c>
      <c r="Z127" s="135"/>
      <c r="AA127" s="135"/>
      <c r="AB127" s="132">
        <v>105</v>
      </c>
      <c r="AC127" s="141">
        <f>AI125+1</f>
        <v>46678</v>
      </c>
      <c r="AD127" s="141">
        <f t="shared" ref="AD127:AI127" si="472">AC127+1</f>
        <v>46679</v>
      </c>
      <c r="AE127" s="141">
        <f t="shared" si="472"/>
        <v>46680</v>
      </c>
      <c r="AF127" s="141">
        <f t="shared" si="472"/>
        <v>46681</v>
      </c>
      <c r="AG127" s="141">
        <f t="shared" si="472"/>
        <v>46682</v>
      </c>
      <c r="AH127" s="142">
        <f t="shared" si="472"/>
        <v>46683</v>
      </c>
      <c r="AI127" s="143">
        <f t="shared" si="472"/>
        <v>46684</v>
      </c>
      <c r="AJ127" s="68">
        <f t="shared" ref="AJ127" si="473">COUNTIF(AC128:AI128,"★")</f>
        <v>0</v>
      </c>
      <c r="AK127" s="68"/>
      <c r="AL127" s="68" t="str">
        <f>TEXT(AC127,"YYYY-MM")</f>
        <v>2027-10</v>
      </c>
      <c r="AM127" s="69" cm="1">
        <f t="array" ref="AM127">SUMPRODUCT((AC127:AI127&gt;=$N$8)*(AC127:AI127 &lt;= $N$9)*(TEXT(AC127:AI127,"yyyy-mm")=AL127)*(AC128:AI128 = "●"))</f>
        <v>0</v>
      </c>
      <c r="AN127" s="69" cm="1">
        <f t="array" ref="AN127">SUMPRODUCT((AH127:AI127&gt;=$N$8)*(AH127:AI127 &lt;= $N$9)*(TEXT(AH127:AI127,"yyyy-mm")=AL127)*(AH128:AI128 = "▲"))</f>
        <v>0</v>
      </c>
      <c r="AO127" s="69" cm="1">
        <f t="array" ref="AO127">SUMPRODUCT((AC127:AI127&gt;=$N$8)*(AC127:AI127 &lt;= $N$9)*(TEXT(AC127:AI127,"yyyy-mm")=AL127)*(AC128:AI128 = "★"))</f>
        <v>0</v>
      </c>
      <c r="AP127" s="68"/>
      <c r="AQ127" s="19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3"/>
    </row>
    <row r="128" spans="10:55" s="8" customFormat="1" ht="19.5" customHeight="1" thickBot="1" x14ac:dyDescent="0.5">
      <c r="J128" s="86"/>
      <c r="K128" s="135" t="str">
        <f t="shared" ref="K128" si="474">IF(U128&gt;=0.285,"OK","NG")</f>
        <v>NG</v>
      </c>
      <c r="L128" s="136"/>
      <c r="M128" s="144"/>
      <c r="N128" s="144"/>
      <c r="O128" s="144"/>
      <c r="P128" s="144"/>
      <c r="Q128" s="144"/>
      <c r="R128" s="145"/>
      <c r="S128" s="146"/>
      <c r="T128" s="135">
        <f t="shared" ref="T128" si="475">COUNTIF(M128:S128,"●")</f>
        <v>0</v>
      </c>
      <c r="U128" s="147">
        <f t="shared" ref="U128" si="476">IF(COUNTA(M128:S128)=0,-1,IF(OR(COUNTIF(M128:S128,"▲")&gt;6,AND(M127&lt;$N$9,$N$9&lt;S127)),0.285,IF(T127+T128=0,0,T128/(T128+T127))))</f>
        <v>-1</v>
      </c>
      <c r="V128" s="135" t="str">
        <f>TEXT(S127,"YYYY-MM")</f>
        <v>2027-05</v>
      </c>
      <c r="W128" s="140" cm="1">
        <f t="array" ref="W128">IF(V128=V127,0,SUMPRODUCT((M127:S127&gt;=$N$8)*(M127:S127 &lt;= $N$9)*(TEXT(M127:S127,"yyyy-mm")=V128)*(M128:S128 = "●")))</f>
        <v>0</v>
      </c>
      <c r="X128" s="140" cm="1">
        <f t="array" ref="X128">IF(V128=V127,0,SUMPRODUCT((M127:S127&gt;=$N$8)*(M127:S127 &lt;= $N$9)*(TEXT(M127:S127,"yyyy-mm")=V128)*(M128:S128 = "▲")))</f>
        <v>0</v>
      </c>
      <c r="Y128" s="140" cm="1">
        <f t="array" ref="Y128">IF(V128=V127,0,SUMPRODUCT((M127:S127&gt;=$N$8)*(M127:S127 &lt;= $N$9)*(TEXT(M127:S127,"yyyy-mm")=V128)*(M128:S128 = "★")))</f>
        <v>0</v>
      </c>
      <c r="Z128" s="135"/>
      <c r="AA128" s="135" t="str">
        <f t="shared" ref="AA128" si="477">IF(AK128&gt;=0.285,"OK","NG")</f>
        <v>NG</v>
      </c>
      <c r="AB128" s="136"/>
      <c r="AC128" s="144"/>
      <c r="AD128" s="144"/>
      <c r="AE128" s="144"/>
      <c r="AF128" s="144"/>
      <c r="AG128" s="144"/>
      <c r="AH128" s="145"/>
      <c r="AI128" s="146"/>
      <c r="AJ128" s="68">
        <f t="shared" ref="AJ128" si="478">COUNTIF(AC128:AI128,"●")</f>
        <v>0</v>
      </c>
      <c r="AK128" s="70">
        <f t="shared" ref="AK128" si="479">IF(COUNTA(AC128:AI128)=0,-1,IF(OR(COUNTIF(AC128:AI128,"▲")&gt;6,AND(AC127&lt;$N$9,$N$9&lt;AI127)),0.285,IF(AJ127+AJ128=0,0,AJ128/(AJ128+AJ127))))</f>
        <v>-1</v>
      </c>
      <c r="AL128" s="68" t="str">
        <f>TEXT(AI127,"YYYY-MM")</f>
        <v>2027-10</v>
      </c>
      <c r="AM128" s="69" cm="1">
        <f t="array" ref="AM128">IF(AL128=AL127,0,SUMPRODUCT((AC127:AI127&gt;=$N$8)*(AC127:AI127 &lt;= $N$9)*(TEXT(AC127:AI127,"yyyy-mm")=AL128)*(AC128:AI128 = "●")))</f>
        <v>0</v>
      </c>
      <c r="AN128" s="69" cm="1">
        <f t="array" ref="AN128">IF(AL128=AL127,0,SUMPRODUCT((AC127:AI127&gt;=$N$8)*(AC127:AI127 &lt;= $N$9)*(TEXT(AC127:AI127,"yyyy-mm")=AL128)*(AC128:AI128 = "▲")))</f>
        <v>0</v>
      </c>
      <c r="AO128" s="69" cm="1">
        <f t="array" ref="AO128">IF(AL128=AL127,0,SUMPRODUCT((AC127:AI127&gt;=$N$8)*(AC127:AI127 &lt;= $N$9)*(TEXT(AC127:AI127,"yyyy-mm")=AL128)*(AC128:AI128 = "★")))</f>
        <v>0</v>
      </c>
      <c r="AP128" s="68"/>
      <c r="AQ128" s="19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3"/>
    </row>
    <row r="129" spans="10:55" s="8" customFormat="1" ht="19.5" customHeight="1" x14ac:dyDescent="0.45">
      <c r="J129" s="86"/>
      <c r="K129" s="135"/>
      <c r="L129" s="132">
        <v>85</v>
      </c>
      <c r="M129" s="141">
        <f>S127+1</f>
        <v>46538</v>
      </c>
      <c r="N129" s="141">
        <f t="shared" ref="N129:S129" si="480">M129+1</f>
        <v>46539</v>
      </c>
      <c r="O129" s="141">
        <f t="shared" si="480"/>
        <v>46540</v>
      </c>
      <c r="P129" s="141">
        <f t="shared" si="480"/>
        <v>46541</v>
      </c>
      <c r="Q129" s="141">
        <f t="shared" si="480"/>
        <v>46542</v>
      </c>
      <c r="R129" s="142">
        <f t="shared" si="480"/>
        <v>46543</v>
      </c>
      <c r="S129" s="143">
        <f t="shared" si="480"/>
        <v>46544</v>
      </c>
      <c r="T129" s="135">
        <f t="shared" ref="T129" si="481">COUNTIF(M130:S130,"★")</f>
        <v>0</v>
      </c>
      <c r="U129" s="135"/>
      <c r="V129" s="135" t="str">
        <f>TEXT(M129,"YYYY-MM")</f>
        <v>2027-05</v>
      </c>
      <c r="W129" s="140" cm="1">
        <f t="array" ref="W129">SUMPRODUCT((M129:S129&gt;=$N$8)*(M129:S129 &lt;= $N$9)*(TEXT(M129:S129,"yyyy-mm")=V129)*(M130:S130 = "●"))</f>
        <v>0</v>
      </c>
      <c r="X129" s="140" cm="1">
        <f t="array" ref="X129">SUMPRODUCT((R129:S129&gt;=$N$8)*(R129:S129 &lt;= $N$9)*(TEXT(R129:S129,"yyyy-mm")=V129)*(R130:S130 = "▲"))</f>
        <v>0</v>
      </c>
      <c r="Y129" s="140" cm="1">
        <f t="array" ref="Y129">SUMPRODUCT((M129:S129&gt;=$N$8)*(M129:S129 &lt;= $N$9)*(TEXT(M129:S129,"yyyy-mm")=V129)*(M130:S130 = "★"))</f>
        <v>0</v>
      </c>
      <c r="Z129" s="135"/>
      <c r="AA129" s="135"/>
      <c r="AB129" s="132">
        <v>106</v>
      </c>
      <c r="AC129" s="141">
        <f>AI127+1</f>
        <v>46685</v>
      </c>
      <c r="AD129" s="141">
        <f t="shared" ref="AD129:AI129" si="482">AC129+1</f>
        <v>46686</v>
      </c>
      <c r="AE129" s="141">
        <f t="shared" si="482"/>
        <v>46687</v>
      </c>
      <c r="AF129" s="141">
        <f t="shared" si="482"/>
        <v>46688</v>
      </c>
      <c r="AG129" s="141">
        <f t="shared" si="482"/>
        <v>46689</v>
      </c>
      <c r="AH129" s="142">
        <f t="shared" si="482"/>
        <v>46690</v>
      </c>
      <c r="AI129" s="143">
        <f t="shared" si="482"/>
        <v>46691</v>
      </c>
      <c r="AJ129" s="68">
        <f t="shared" ref="AJ129" si="483">COUNTIF(AC130:AI130,"★")</f>
        <v>0</v>
      </c>
      <c r="AK129" s="68"/>
      <c r="AL129" s="68" t="str">
        <f>TEXT(AC129,"YYYY-MM")</f>
        <v>2027-10</v>
      </c>
      <c r="AM129" s="69" cm="1">
        <f t="array" ref="AM129">SUMPRODUCT((AC129:AI129&gt;=$N$8)*(AC129:AI129 &lt;= $N$9)*(TEXT(AC129:AI129,"yyyy-mm")=AL129)*(AC130:AI130 = "●"))</f>
        <v>0</v>
      </c>
      <c r="AN129" s="69" cm="1">
        <f t="array" ref="AN129">SUMPRODUCT((AH129:AI129&gt;=$N$8)*(AH129:AI129 &lt;= $N$9)*(TEXT(AH129:AI129,"yyyy-mm")=AL129)*(AH130:AI130 = "▲"))</f>
        <v>0</v>
      </c>
      <c r="AO129" s="69" cm="1">
        <f t="array" ref="AO129">SUMPRODUCT((AC129:AI129&gt;=$N$8)*(AC129:AI129 &lt;= $N$9)*(TEXT(AC129:AI129,"yyyy-mm")=AL129)*(AC130:AI130 = "★"))</f>
        <v>0</v>
      </c>
      <c r="AP129" s="68"/>
      <c r="AQ129" s="19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3"/>
    </row>
    <row r="130" spans="10:55" s="8" customFormat="1" ht="19.5" customHeight="1" thickBot="1" x14ac:dyDescent="0.5">
      <c r="J130" s="86"/>
      <c r="K130" s="135" t="str">
        <f t="shared" ref="K130" si="484">IF(U130&gt;=0.285,"OK","NG")</f>
        <v>NG</v>
      </c>
      <c r="L130" s="136"/>
      <c r="M130" s="144"/>
      <c r="N130" s="144"/>
      <c r="O130" s="144"/>
      <c r="P130" s="144"/>
      <c r="Q130" s="144"/>
      <c r="R130" s="145"/>
      <c r="S130" s="146"/>
      <c r="T130" s="135">
        <f t="shared" ref="T130" si="485">COUNTIF(M130:S130,"●")</f>
        <v>0</v>
      </c>
      <c r="U130" s="147">
        <f t="shared" ref="U130" si="486">IF(COUNTA(M130:S130)=0,-1,IF(OR(COUNTIF(M130:S130,"▲")&gt;6,AND(M129&lt;$N$9,$N$9&lt;S129)),0.285,IF(T129+T130=0,0,T130/(T130+T129))))</f>
        <v>-1</v>
      </c>
      <c r="V130" s="135" t="str">
        <f>TEXT(S129,"YYYY-MM")</f>
        <v>2027-06</v>
      </c>
      <c r="W130" s="140" cm="1">
        <f t="array" ref="W130">IF(V130=V129,0,SUMPRODUCT((M129:S129&gt;=$N$8)*(M129:S129 &lt;= $N$9)*(TEXT(M129:S129,"yyyy-mm")=V130)*(M130:S130 = "●")))</f>
        <v>0</v>
      </c>
      <c r="X130" s="140" cm="1">
        <f t="array" ref="X130">IF(V130=V129,0,SUMPRODUCT((M129:S129&gt;=$N$8)*(M129:S129 &lt;= $N$9)*(TEXT(M129:S129,"yyyy-mm")=V130)*(M130:S130 = "▲")))</f>
        <v>0</v>
      </c>
      <c r="Y130" s="140" cm="1">
        <f t="array" ref="Y130">IF(V130=V129,0,SUMPRODUCT((M129:S129&gt;=$N$8)*(M129:S129 &lt;= $N$9)*(TEXT(M129:S129,"yyyy-mm")=V130)*(M130:S130 = "★")))</f>
        <v>0</v>
      </c>
      <c r="Z130" s="135"/>
      <c r="AA130" s="135" t="str">
        <f t="shared" ref="AA130" si="487">IF(AK130&gt;=0.285,"OK","NG")</f>
        <v>NG</v>
      </c>
      <c r="AB130" s="136"/>
      <c r="AC130" s="144"/>
      <c r="AD130" s="144"/>
      <c r="AE130" s="144"/>
      <c r="AF130" s="144"/>
      <c r="AG130" s="144"/>
      <c r="AH130" s="145"/>
      <c r="AI130" s="146"/>
      <c r="AJ130" s="68">
        <f t="shared" ref="AJ130" si="488">COUNTIF(AC130:AI130,"●")</f>
        <v>0</v>
      </c>
      <c r="AK130" s="70">
        <f t="shared" ref="AK130" si="489">IF(COUNTA(AC130:AI130)=0,-1,IF(OR(COUNTIF(AC130:AI130,"▲")&gt;6,AND(AC129&lt;$N$9,$N$9&lt;AI129)),0.285,IF(AJ129+AJ130=0,0,AJ130/(AJ130+AJ129))))</f>
        <v>-1</v>
      </c>
      <c r="AL130" s="68" t="str">
        <f>TEXT(AI129,"YYYY-MM")</f>
        <v>2027-10</v>
      </c>
      <c r="AM130" s="69" cm="1">
        <f t="array" ref="AM130">IF(AL130=AL129,0,SUMPRODUCT((AC129:AI129&gt;=$N$8)*(AC129:AI129 &lt;= $N$9)*(TEXT(AC129:AI129,"yyyy-mm")=AL130)*(AC130:AI130 = "●")))</f>
        <v>0</v>
      </c>
      <c r="AN130" s="69" cm="1">
        <f t="array" ref="AN130">IF(AL130=AL129,0,SUMPRODUCT((AC129:AI129&gt;=$N$8)*(AC129:AI129 &lt;= $N$9)*(TEXT(AC129:AI129,"yyyy-mm")=AL130)*(AC130:AI130 = "▲")))</f>
        <v>0</v>
      </c>
      <c r="AO130" s="69" cm="1">
        <f t="array" ref="AO130">IF(AL130=AL129,0,SUMPRODUCT((AC129:AI129&gt;=$N$8)*(AC129:AI129 &lt;= $N$9)*(TEXT(AC129:AI129,"yyyy-mm")=AL130)*(AC130:AI130 = "★")))</f>
        <v>0</v>
      </c>
      <c r="AP130" s="68"/>
      <c r="AQ130" s="19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3"/>
    </row>
    <row r="131" spans="10:55" s="8" customFormat="1" ht="19.5" customHeight="1" x14ac:dyDescent="0.45">
      <c r="J131" s="86"/>
      <c r="K131" s="135"/>
      <c r="L131" s="132">
        <v>86</v>
      </c>
      <c r="M131" s="141">
        <f>S129+1</f>
        <v>46545</v>
      </c>
      <c r="N131" s="141">
        <f t="shared" ref="N131:S131" si="490">M131+1</f>
        <v>46546</v>
      </c>
      <c r="O131" s="141">
        <f t="shared" si="490"/>
        <v>46547</v>
      </c>
      <c r="P131" s="141">
        <f t="shared" si="490"/>
        <v>46548</v>
      </c>
      <c r="Q131" s="141">
        <f t="shared" si="490"/>
        <v>46549</v>
      </c>
      <c r="R131" s="142">
        <f t="shared" si="490"/>
        <v>46550</v>
      </c>
      <c r="S131" s="143">
        <f t="shared" si="490"/>
        <v>46551</v>
      </c>
      <c r="T131" s="135">
        <f t="shared" ref="T131" si="491">COUNTIF(M132:S132,"★")</f>
        <v>0</v>
      </c>
      <c r="U131" s="135"/>
      <c r="V131" s="135" t="str">
        <f>TEXT(M131,"YYYY-MM")</f>
        <v>2027-06</v>
      </c>
      <c r="W131" s="140" cm="1">
        <f t="array" ref="W131">SUMPRODUCT((M131:S131&gt;=$N$8)*(M131:S131 &lt;= $N$9)*(TEXT(M131:S131,"yyyy-mm")=V131)*(M132:S132 = "●"))</f>
        <v>0</v>
      </c>
      <c r="X131" s="140" cm="1">
        <f t="array" ref="X131">SUMPRODUCT((R131:S131&gt;=$N$8)*(R131:S131 &lt;= $N$9)*(TEXT(R131:S131,"yyyy-mm")=V131)*(R132:S132 = "▲"))</f>
        <v>0</v>
      </c>
      <c r="Y131" s="140" cm="1">
        <f t="array" ref="Y131">SUMPRODUCT((M131:S131&gt;=$N$8)*(M131:S131 &lt;= $N$9)*(TEXT(M131:S131,"yyyy-mm")=V131)*(M132:S132 = "★"))</f>
        <v>0</v>
      </c>
      <c r="Z131" s="135"/>
      <c r="AA131" s="135"/>
      <c r="AB131" s="132">
        <v>107</v>
      </c>
      <c r="AC131" s="141">
        <f>AI129+1</f>
        <v>46692</v>
      </c>
      <c r="AD131" s="141">
        <f t="shared" ref="AD131:AI131" si="492">AC131+1</f>
        <v>46693</v>
      </c>
      <c r="AE131" s="141">
        <f t="shared" si="492"/>
        <v>46694</v>
      </c>
      <c r="AF131" s="141">
        <f t="shared" si="492"/>
        <v>46695</v>
      </c>
      <c r="AG131" s="141">
        <f t="shared" si="492"/>
        <v>46696</v>
      </c>
      <c r="AH131" s="142">
        <f t="shared" si="492"/>
        <v>46697</v>
      </c>
      <c r="AI131" s="143">
        <f t="shared" si="492"/>
        <v>46698</v>
      </c>
      <c r="AJ131" s="68">
        <f t="shared" ref="AJ131" si="493">COUNTIF(AC132:AI132,"★")</f>
        <v>0</v>
      </c>
      <c r="AK131" s="68"/>
      <c r="AL131" s="68" t="str">
        <f>TEXT(AC131,"YYYY-MM")</f>
        <v>2027-11</v>
      </c>
      <c r="AM131" s="69" cm="1">
        <f t="array" ref="AM131">SUMPRODUCT((AC131:AI131&gt;=$N$8)*(AC131:AI131 &lt;= $N$9)*(TEXT(AC131:AI131,"yyyy-mm")=AL131)*(AC132:AI132 = "●"))</f>
        <v>0</v>
      </c>
      <c r="AN131" s="69" cm="1">
        <f t="array" ref="AN131">SUMPRODUCT((AH131:AI131&gt;=$N$8)*(AH131:AI131 &lt;= $N$9)*(TEXT(AH131:AI131,"yyyy-mm")=AL131)*(AH132:AI132 = "▲"))</f>
        <v>0</v>
      </c>
      <c r="AO131" s="69" cm="1">
        <f t="array" ref="AO131">SUMPRODUCT((AC131:AI131&gt;=$N$8)*(AC131:AI131 &lt;= $N$9)*(TEXT(AC131:AI131,"yyyy-mm")=AL131)*(AC132:AI132 = "★"))</f>
        <v>0</v>
      </c>
      <c r="AP131" s="68"/>
      <c r="AQ131" s="19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3"/>
    </row>
    <row r="132" spans="10:55" s="8" customFormat="1" ht="19.5" customHeight="1" thickBot="1" x14ac:dyDescent="0.5">
      <c r="J132" s="86"/>
      <c r="K132" s="135" t="str">
        <f t="shared" ref="K132" si="494">IF(U132&gt;=0.285,"OK","NG")</f>
        <v>NG</v>
      </c>
      <c r="L132" s="136"/>
      <c r="M132" s="144"/>
      <c r="N132" s="144"/>
      <c r="O132" s="144"/>
      <c r="P132" s="144"/>
      <c r="Q132" s="144"/>
      <c r="R132" s="145"/>
      <c r="S132" s="146"/>
      <c r="T132" s="135">
        <f t="shared" ref="T132" si="495">COUNTIF(M132:S132,"●")</f>
        <v>0</v>
      </c>
      <c r="U132" s="147">
        <f t="shared" ref="U132" si="496">IF(COUNTA(M132:S132)=0,-1,IF(OR(COUNTIF(M132:S132,"▲")&gt;6,AND(M131&lt;$N$9,$N$9&lt;S131)),0.285,IF(T131+T132=0,0,T132/(T132+T131))))</f>
        <v>-1</v>
      </c>
      <c r="V132" s="135" t="str">
        <f>TEXT(S131,"YYYY-MM")</f>
        <v>2027-06</v>
      </c>
      <c r="W132" s="140" cm="1">
        <f t="array" ref="W132">IF(V132=V131,0,SUMPRODUCT((M131:S131&gt;=$N$8)*(M131:S131 &lt;= $N$9)*(TEXT(M131:S131,"yyyy-mm")=V132)*(M132:S132 = "●")))</f>
        <v>0</v>
      </c>
      <c r="X132" s="140" cm="1">
        <f t="array" ref="X132">IF(V132=V131,0,SUMPRODUCT((M131:S131&gt;=$N$8)*(M131:S131 &lt;= $N$9)*(TEXT(M131:S131,"yyyy-mm")=V132)*(M132:S132 = "▲")))</f>
        <v>0</v>
      </c>
      <c r="Y132" s="140" cm="1">
        <f t="array" ref="Y132">IF(V132=V131,0,SUMPRODUCT((M131:S131&gt;=$N$8)*(M131:S131 &lt;= $N$9)*(TEXT(M131:S131,"yyyy-mm")=V132)*(M132:S132 = "★")))</f>
        <v>0</v>
      </c>
      <c r="Z132" s="135"/>
      <c r="AA132" s="135" t="str">
        <f t="shared" ref="AA132" si="497">IF(AK132&gt;=0.285,"OK","NG")</f>
        <v>NG</v>
      </c>
      <c r="AB132" s="136"/>
      <c r="AC132" s="144"/>
      <c r="AD132" s="144"/>
      <c r="AE132" s="144"/>
      <c r="AF132" s="144"/>
      <c r="AG132" s="144"/>
      <c r="AH132" s="145"/>
      <c r="AI132" s="146"/>
      <c r="AJ132" s="68">
        <f t="shared" ref="AJ132" si="498">COUNTIF(AC132:AI132,"●")</f>
        <v>0</v>
      </c>
      <c r="AK132" s="70">
        <f t="shared" ref="AK132" si="499">IF(COUNTA(AC132:AI132)=0,-1,IF(OR(COUNTIF(AC132:AI132,"▲")&gt;6,AND(AC131&lt;$N$9,$N$9&lt;AI131)),0.285,IF(AJ131+AJ132=0,0,AJ132/(AJ132+AJ131))))</f>
        <v>-1</v>
      </c>
      <c r="AL132" s="68" t="str">
        <f>TEXT(AI131,"YYYY-MM")</f>
        <v>2027-11</v>
      </c>
      <c r="AM132" s="69" cm="1">
        <f t="array" ref="AM132">IF(AL132=AL131,0,SUMPRODUCT((AC131:AI131&gt;=$N$8)*(AC131:AI131 &lt;= $N$9)*(TEXT(AC131:AI131,"yyyy-mm")=AL132)*(AC132:AI132 = "●")))</f>
        <v>0</v>
      </c>
      <c r="AN132" s="69" cm="1">
        <f t="array" ref="AN132">IF(AL132=AL131,0,SUMPRODUCT((AC131:AI131&gt;=$N$8)*(AC131:AI131 &lt;= $N$9)*(TEXT(AC131:AI131,"yyyy-mm")=AL132)*(AC132:AI132 = "▲")))</f>
        <v>0</v>
      </c>
      <c r="AO132" s="69" cm="1">
        <f t="array" ref="AO132">IF(AL132=AL131,0,SUMPRODUCT((AC131:AI131&gt;=$N$8)*(AC131:AI131 &lt;= $N$9)*(TEXT(AC131:AI131,"yyyy-mm")=AL132)*(AC132:AI132 = "★")))</f>
        <v>0</v>
      </c>
      <c r="AP132" s="68"/>
      <c r="AQ132" s="19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3"/>
    </row>
    <row r="133" spans="10:55" s="8" customFormat="1" ht="19.5" customHeight="1" x14ac:dyDescent="0.45">
      <c r="J133" s="86"/>
      <c r="K133" s="135"/>
      <c r="L133" s="132">
        <v>87</v>
      </c>
      <c r="M133" s="141">
        <f>S131+1</f>
        <v>46552</v>
      </c>
      <c r="N133" s="141">
        <f t="shared" ref="N133:S133" si="500">M133+1</f>
        <v>46553</v>
      </c>
      <c r="O133" s="141">
        <f t="shared" si="500"/>
        <v>46554</v>
      </c>
      <c r="P133" s="141">
        <f t="shared" si="500"/>
        <v>46555</v>
      </c>
      <c r="Q133" s="141">
        <f t="shared" si="500"/>
        <v>46556</v>
      </c>
      <c r="R133" s="142">
        <f t="shared" si="500"/>
        <v>46557</v>
      </c>
      <c r="S133" s="143">
        <f t="shared" si="500"/>
        <v>46558</v>
      </c>
      <c r="T133" s="135">
        <f t="shared" ref="T133" si="501">COUNTIF(M134:S134,"★")</f>
        <v>0</v>
      </c>
      <c r="U133" s="135"/>
      <c r="V133" s="135" t="str">
        <f>TEXT(M133,"YYYY-MM")</f>
        <v>2027-06</v>
      </c>
      <c r="W133" s="140" cm="1">
        <f t="array" ref="W133">SUMPRODUCT((M133:S133&gt;=$N$8)*(M133:S133 &lt;= $N$9)*(TEXT(M133:S133,"yyyy-mm")=V133)*(M134:S134 = "●"))</f>
        <v>0</v>
      </c>
      <c r="X133" s="140" cm="1">
        <f t="array" ref="X133">SUMPRODUCT((R133:S133&gt;=$N$8)*(R133:S133 &lt;= $N$9)*(TEXT(R133:S133,"yyyy-mm")=V133)*(R134:S134 = "▲"))</f>
        <v>0</v>
      </c>
      <c r="Y133" s="140" cm="1">
        <f t="array" ref="Y133">SUMPRODUCT((M133:S133&gt;=$N$8)*(M133:S133 &lt;= $N$9)*(TEXT(M133:S133,"yyyy-mm")=V133)*(M134:S134 = "★"))</f>
        <v>0</v>
      </c>
      <c r="Z133" s="135"/>
      <c r="AA133" s="135"/>
      <c r="AB133" s="132">
        <v>108</v>
      </c>
      <c r="AC133" s="141">
        <f>AI131+1</f>
        <v>46699</v>
      </c>
      <c r="AD133" s="141">
        <f t="shared" ref="AD133:AI133" si="502">AC133+1</f>
        <v>46700</v>
      </c>
      <c r="AE133" s="141">
        <f t="shared" si="502"/>
        <v>46701</v>
      </c>
      <c r="AF133" s="141">
        <f t="shared" si="502"/>
        <v>46702</v>
      </c>
      <c r="AG133" s="141">
        <f t="shared" si="502"/>
        <v>46703</v>
      </c>
      <c r="AH133" s="142">
        <f t="shared" si="502"/>
        <v>46704</v>
      </c>
      <c r="AI133" s="143">
        <f t="shared" si="502"/>
        <v>46705</v>
      </c>
      <c r="AJ133" s="68">
        <f t="shared" ref="AJ133" si="503">COUNTIF(AC134:AI134,"★")</f>
        <v>0</v>
      </c>
      <c r="AK133" s="68"/>
      <c r="AL133" s="68" t="str">
        <f>TEXT(AC133,"YYYY-MM")</f>
        <v>2027-11</v>
      </c>
      <c r="AM133" s="69" cm="1">
        <f t="array" ref="AM133">SUMPRODUCT((AC133:AI133&gt;=$N$8)*(AC133:AI133 &lt;= $N$9)*(TEXT(AC133:AI133,"yyyy-mm")=AL133)*(AC134:AI134 = "●"))</f>
        <v>0</v>
      </c>
      <c r="AN133" s="69" cm="1">
        <f t="array" ref="AN133">SUMPRODUCT((AH133:AI133&gt;=$N$8)*(AH133:AI133 &lt;= $N$9)*(TEXT(AH133:AI133,"yyyy-mm")=AL133)*(AH134:AI134 = "▲"))</f>
        <v>0</v>
      </c>
      <c r="AO133" s="69" cm="1">
        <f t="array" ref="AO133">SUMPRODUCT((AC133:AI133&gt;=$N$8)*(AC133:AI133 &lt;= $N$9)*(TEXT(AC133:AI133,"yyyy-mm")=AL133)*(AC134:AI134 = "★"))</f>
        <v>0</v>
      </c>
      <c r="AP133" s="68"/>
      <c r="AQ133" s="19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3"/>
    </row>
    <row r="134" spans="10:55" s="8" customFormat="1" ht="19.5" customHeight="1" thickBot="1" x14ac:dyDescent="0.5">
      <c r="J134" s="86"/>
      <c r="K134" s="135" t="str">
        <f t="shared" ref="K134" si="504">IF(U134&gt;=0.285,"OK","NG")</f>
        <v>NG</v>
      </c>
      <c r="L134" s="136"/>
      <c r="M134" s="144"/>
      <c r="N134" s="144"/>
      <c r="O134" s="144"/>
      <c r="P134" s="144"/>
      <c r="Q134" s="144"/>
      <c r="R134" s="145"/>
      <c r="S134" s="146"/>
      <c r="T134" s="135">
        <f t="shared" ref="T134" si="505">COUNTIF(M134:S134,"●")</f>
        <v>0</v>
      </c>
      <c r="U134" s="147">
        <f t="shared" ref="U134" si="506">IF(COUNTA(M134:S134)=0,-1,IF(OR(COUNTIF(M134:S134,"▲")&gt;6,AND(M133&lt;$N$9,$N$9&lt;S133)),0.285,IF(T133+T134=0,0,T134/(T134+T133))))</f>
        <v>-1</v>
      </c>
      <c r="V134" s="135" t="str">
        <f>TEXT(S133,"YYYY-MM")</f>
        <v>2027-06</v>
      </c>
      <c r="W134" s="140" cm="1">
        <f t="array" ref="W134">IF(V134=V133,0,SUMPRODUCT((M133:S133&gt;=$N$8)*(M133:S133 &lt;= $N$9)*(TEXT(M133:S133,"yyyy-mm")=V134)*(M134:S134 = "●")))</f>
        <v>0</v>
      </c>
      <c r="X134" s="140" cm="1">
        <f t="array" ref="X134">IF(V134=V133,0,SUMPRODUCT((M133:S133&gt;=$N$8)*(M133:S133 &lt;= $N$9)*(TEXT(M133:S133,"yyyy-mm")=V134)*(M134:S134 = "▲")))</f>
        <v>0</v>
      </c>
      <c r="Y134" s="140" cm="1">
        <f t="array" ref="Y134">IF(V134=V133,0,SUMPRODUCT((M133:S133&gt;=$N$8)*(M133:S133 &lt;= $N$9)*(TEXT(M133:S133,"yyyy-mm")=V134)*(M134:S134 = "★")))</f>
        <v>0</v>
      </c>
      <c r="Z134" s="135"/>
      <c r="AA134" s="135" t="str">
        <f t="shared" ref="AA134" si="507">IF(AK134&gt;=0.285,"OK","NG")</f>
        <v>NG</v>
      </c>
      <c r="AB134" s="136"/>
      <c r="AC134" s="144"/>
      <c r="AD134" s="144"/>
      <c r="AE134" s="144"/>
      <c r="AF134" s="144"/>
      <c r="AG134" s="144"/>
      <c r="AH134" s="145"/>
      <c r="AI134" s="146"/>
      <c r="AJ134" s="68">
        <f t="shared" ref="AJ134" si="508">COUNTIF(AC134:AI134,"●")</f>
        <v>0</v>
      </c>
      <c r="AK134" s="70">
        <f t="shared" ref="AK134" si="509">IF(COUNTA(AC134:AI134)=0,-1,IF(OR(COUNTIF(AC134:AI134,"▲")&gt;6,AND(AC133&lt;$N$9,$N$9&lt;AI133)),0.285,IF(AJ133+AJ134=0,0,AJ134/(AJ134+AJ133))))</f>
        <v>-1</v>
      </c>
      <c r="AL134" s="68" t="str">
        <f>TEXT(AI133,"YYYY-MM")</f>
        <v>2027-11</v>
      </c>
      <c r="AM134" s="69" cm="1">
        <f t="array" ref="AM134">IF(AL134=AL133,0,SUMPRODUCT((AC133:AI133&gt;=$N$8)*(AC133:AI133 &lt;= $N$9)*(TEXT(AC133:AI133,"yyyy-mm")=AL134)*(AC134:AI134 = "●")))</f>
        <v>0</v>
      </c>
      <c r="AN134" s="69" cm="1">
        <f t="array" ref="AN134">IF(AL134=AL133,0,SUMPRODUCT((AC133:AI133&gt;=$N$8)*(AC133:AI133 &lt;= $N$9)*(TEXT(AC133:AI133,"yyyy-mm")=AL134)*(AC134:AI134 = "▲")))</f>
        <v>0</v>
      </c>
      <c r="AO134" s="69" cm="1">
        <f t="array" ref="AO134">IF(AL134=AL133,0,SUMPRODUCT((AC133:AI133&gt;=$N$8)*(AC133:AI133 &lt;= $N$9)*(TEXT(AC133:AI133,"yyyy-mm")=AL134)*(AC134:AI134 = "★")))</f>
        <v>0</v>
      </c>
      <c r="AP134" s="68"/>
      <c r="AQ134" s="19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3"/>
    </row>
    <row r="135" spans="10:55" s="8" customFormat="1" ht="19.5" customHeight="1" x14ac:dyDescent="0.45">
      <c r="J135" s="86"/>
      <c r="K135" s="135"/>
      <c r="L135" s="132">
        <v>88</v>
      </c>
      <c r="M135" s="141">
        <f>S133+1</f>
        <v>46559</v>
      </c>
      <c r="N135" s="141">
        <f t="shared" ref="N135:S135" si="510">M135+1</f>
        <v>46560</v>
      </c>
      <c r="O135" s="141">
        <f t="shared" si="510"/>
        <v>46561</v>
      </c>
      <c r="P135" s="141">
        <f t="shared" si="510"/>
        <v>46562</v>
      </c>
      <c r="Q135" s="141">
        <f t="shared" si="510"/>
        <v>46563</v>
      </c>
      <c r="R135" s="142">
        <f t="shared" si="510"/>
        <v>46564</v>
      </c>
      <c r="S135" s="143">
        <f t="shared" si="510"/>
        <v>46565</v>
      </c>
      <c r="T135" s="135">
        <f t="shared" ref="T135" si="511">COUNTIF(M136:S136,"★")</f>
        <v>0</v>
      </c>
      <c r="U135" s="135"/>
      <c r="V135" s="135" t="str">
        <f>TEXT(M135,"YYYY-MM")</f>
        <v>2027-06</v>
      </c>
      <c r="W135" s="140" cm="1">
        <f t="array" ref="W135">SUMPRODUCT((M135:S135&gt;=$N$8)*(M135:S135 &lt;= $N$9)*(TEXT(M135:S135,"yyyy-mm")=V135)*(M136:S136 = "●"))</f>
        <v>0</v>
      </c>
      <c r="X135" s="140" cm="1">
        <f t="array" ref="X135">SUMPRODUCT((R135:S135&gt;=$N$8)*(R135:S135 &lt;= $N$9)*(TEXT(R135:S135,"yyyy-mm")=V135)*(R136:S136 = "▲"))</f>
        <v>0</v>
      </c>
      <c r="Y135" s="140" cm="1">
        <f t="array" ref="Y135">SUMPRODUCT((M135:S135&gt;=$N$8)*(M135:S135 &lt;= $N$9)*(TEXT(M135:S135,"yyyy-mm")=V135)*(M136:S136 = "★"))</f>
        <v>0</v>
      </c>
      <c r="Z135" s="135"/>
      <c r="AA135" s="135"/>
      <c r="AB135" s="132">
        <v>109</v>
      </c>
      <c r="AC135" s="141">
        <f>AI133+1</f>
        <v>46706</v>
      </c>
      <c r="AD135" s="141">
        <f t="shared" ref="AD135:AI135" si="512">AC135+1</f>
        <v>46707</v>
      </c>
      <c r="AE135" s="141">
        <f t="shared" si="512"/>
        <v>46708</v>
      </c>
      <c r="AF135" s="141">
        <f t="shared" si="512"/>
        <v>46709</v>
      </c>
      <c r="AG135" s="141">
        <f t="shared" si="512"/>
        <v>46710</v>
      </c>
      <c r="AH135" s="142">
        <f t="shared" si="512"/>
        <v>46711</v>
      </c>
      <c r="AI135" s="143">
        <f t="shared" si="512"/>
        <v>46712</v>
      </c>
      <c r="AJ135" s="68">
        <f t="shared" ref="AJ135" si="513">COUNTIF(AC136:AI136,"★")</f>
        <v>0</v>
      </c>
      <c r="AK135" s="68"/>
      <c r="AL135" s="68" t="str">
        <f>TEXT(AC135,"YYYY-MM")</f>
        <v>2027-11</v>
      </c>
      <c r="AM135" s="69" cm="1">
        <f t="array" ref="AM135">SUMPRODUCT((AC135:AI135&gt;=$N$8)*(AC135:AI135 &lt;= $N$9)*(TEXT(AC135:AI135,"yyyy-mm")=AL135)*(AC136:AI136 = "●"))</f>
        <v>0</v>
      </c>
      <c r="AN135" s="69" cm="1">
        <f t="array" ref="AN135">SUMPRODUCT((AH135:AI135&gt;=$N$8)*(AH135:AI135 &lt;= $N$9)*(TEXT(AH135:AI135,"yyyy-mm")=AL135)*(AH136:AI136 = "▲"))</f>
        <v>0</v>
      </c>
      <c r="AO135" s="69" cm="1">
        <f t="array" ref="AO135">SUMPRODUCT((AC135:AI135&gt;=$N$8)*(AC135:AI135 &lt;= $N$9)*(TEXT(AC135:AI135,"yyyy-mm")=AL135)*(AC136:AI136 = "★"))</f>
        <v>0</v>
      </c>
      <c r="AP135" s="68"/>
      <c r="AQ135" s="19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3"/>
    </row>
    <row r="136" spans="10:55" s="8" customFormat="1" ht="19.5" customHeight="1" thickBot="1" x14ac:dyDescent="0.5">
      <c r="J136" s="86"/>
      <c r="K136" s="135" t="str">
        <f t="shared" ref="K136" si="514">IF(U136&gt;=0.285,"OK","NG")</f>
        <v>NG</v>
      </c>
      <c r="L136" s="136"/>
      <c r="M136" s="144"/>
      <c r="N136" s="144"/>
      <c r="O136" s="144"/>
      <c r="P136" s="144"/>
      <c r="Q136" s="144"/>
      <c r="R136" s="145"/>
      <c r="S136" s="146"/>
      <c r="T136" s="135">
        <f t="shared" ref="T136" si="515">COUNTIF(M136:S136,"●")</f>
        <v>0</v>
      </c>
      <c r="U136" s="147">
        <f t="shared" ref="U136" si="516">IF(COUNTA(M136:S136)=0,-1,IF(OR(COUNTIF(M136:S136,"▲")&gt;6,AND(M135&lt;$N$9,$N$9&lt;S135)),0.285,IF(T135+T136=0,0,T136/(T136+T135))))</f>
        <v>-1</v>
      </c>
      <c r="V136" s="135" t="str">
        <f>TEXT(S135,"YYYY-MM")</f>
        <v>2027-06</v>
      </c>
      <c r="W136" s="140" cm="1">
        <f t="array" ref="W136">IF(V136=V135,0,SUMPRODUCT((M135:S135&gt;=$N$8)*(M135:S135 &lt;= $N$9)*(TEXT(M135:S135,"yyyy-mm")=V136)*(M136:S136 = "●")))</f>
        <v>0</v>
      </c>
      <c r="X136" s="140" cm="1">
        <f t="array" ref="X136">IF(V136=V135,0,SUMPRODUCT((M135:S135&gt;=$N$8)*(M135:S135 &lt;= $N$9)*(TEXT(M135:S135,"yyyy-mm")=V136)*(M136:S136 = "▲")))</f>
        <v>0</v>
      </c>
      <c r="Y136" s="140" cm="1">
        <f t="array" ref="Y136">IF(V136=V135,0,SUMPRODUCT((M135:S135&gt;=$N$8)*(M135:S135 &lt;= $N$9)*(TEXT(M135:S135,"yyyy-mm")=V136)*(M136:S136 = "★")))</f>
        <v>0</v>
      </c>
      <c r="Z136" s="135"/>
      <c r="AA136" s="135" t="str">
        <f t="shared" ref="AA136" si="517">IF(AK136&gt;=0.285,"OK","NG")</f>
        <v>NG</v>
      </c>
      <c r="AB136" s="136"/>
      <c r="AC136" s="144"/>
      <c r="AD136" s="144"/>
      <c r="AE136" s="144"/>
      <c r="AF136" s="144"/>
      <c r="AG136" s="144"/>
      <c r="AH136" s="145"/>
      <c r="AI136" s="146"/>
      <c r="AJ136" s="68">
        <f t="shared" ref="AJ136" si="518">COUNTIF(AC136:AI136,"●")</f>
        <v>0</v>
      </c>
      <c r="AK136" s="70">
        <f t="shared" ref="AK136" si="519">IF(COUNTA(AC136:AI136)=0,-1,IF(OR(COUNTIF(AC136:AI136,"▲")&gt;6,AND(AC135&lt;$N$9,$N$9&lt;AI135)),0.285,IF(AJ135+AJ136=0,0,AJ136/(AJ136+AJ135))))</f>
        <v>-1</v>
      </c>
      <c r="AL136" s="68" t="str">
        <f>TEXT(AI135,"YYYY-MM")</f>
        <v>2027-11</v>
      </c>
      <c r="AM136" s="69" cm="1">
        <f t="array" ref="AM136">IF(AL136=AL135,0,SUMPRODUCT((AC135:AI135&gt;=$N$8)*(AC135:AI135 &lt;= $N$9)*(TEXT(AC135:AI135,"yyyy-mm")=AL136)*(AC136:AI136 = "●")))</f>
        <v>0</v>
      </c>
      <c r="AN136" s="69" cm="1">
        <f t="array" ref="AN136">IF(AL136=AL135,0,SUMPRODUCT((AC135:AI135&gt;=$N$8)*(AC135:AI135 &lt;= $N$9)*(TEXT(AC135:AI135,"yyyy-mm")=AL136)*(AC136:AI136 = "▲")))</f>
        <v>0</v>
      </c>
      <c r="AO136" s="69" cm="1">
        <f t="array" ref="AO136">IF(AL136=AL135,0,SUMPRODUCT((AC135:AI135&gt;=$N$8)*(AC135:AI135 &lt;= $N$9)*(TEXT(AC135:AI135,"yyyy-mm")=AL136)*(AC136:AI136 = "★")))</f>
        <v>0</v>
      </c>
      <c r="AP136" s="68"/>
      <c r="AQ136" s="19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3"/>
    </row>
    <row r="137" spans="10:55" s="8" customFormat="1" ht="19.5" customHeight="1" x14ac:dyDescent="0.45">
      <c r="J137" s="86"/>
      <c r="K137" s="135"/>
      <c r="L137" s="132">
        <v>89</v>
      </c>
      <c r="M137" s="141">
        <f>S135+1</f>
        <v>46566</v>
      </c>
      <c r="N137" s="141">
        <f t="shared" ref="N137:S137" si="520">M137+1</f>
        <v>46567</v>
      </c>
      <c r="O137" s="141">
        <f t="shared" si="520"/>
        <v>46568</v>
      </c>
      <c r="P137" s="141">
        <f t="shared" si="520"/>
        <v>46569</v>
      </c>
      <c r="Q137" s="141">
        <f t="shared" si="520"/>
        <v>46570</v>
      </c>
      <c r="R137" s="142">
        <f t="shared" si="520"/>
        <v>46571</v>
      </c>
      <c r="S137" s="143">
        <f t="shared" si="520"/>
        <v>46572</v>
      </c>
      <c r="T137" s="135">
        <f t="shared" ref="T137" si="521">COUNTIF(M138:S138,"★")</f>
        <v>0</v>
      </c>
      <c r="U137" s="135"/>
      <c r="V137" s="135" t="str">
        <f>TEXT(M137,"YYYY-MM")</f>
        <v>2027-06</v>
      </c>
      <c r="W137" s="140" cm="1">
        <f t="array" ref="W137">SUMPRODUCT((M137:S137&gt;=$N$8)*(M137:S137 &lt;= $N$9)*(TEXT(M137:S137,"yyyy-mm")=V137)*(M138:S138 = "●"))</f>
        <v>0</v>
      </c>
      <c r="X137" s="140" cm="1">
        <f t="array" ref="X137">SUMPRODUCT((R137:S137&gt;=$N$8)*(R137:S137 &lt;= $N$9)*(TEXT(R137:S137,"yyyy-mm")=V137)*(R138:S138 = "▲"))</f>
        <v>0</v>
      </c>
      <c r="Y137" s="140" cm="1">
        <f t="array" ref="Y137">SUMPRODUCT((M137:S137&gt;=$N$8)*(M137:S137 &lt;= $N$9)*(TEXT(M137:S137,"yyyy-mm")=V137)*(M138:S138 = "★"))</f>
        <v>0</v>
      </c>
      <c r="Z137" s="135"/>
      <c r="AA137" s="135"/>
      <c r="AB137" s="132">
        <v>110</v>
      </c>
      <c r="AC137" s="141">
        <f>AI135+1</f>
        <v>46713</v>
      </c>
      <c r="AD137" s="141">
        <f t="shared" ref="AD137:AI137" si="522">AC137+1</f>
        <v>46714</v>
      </c>
      <c r="AE137" s="141">
        <f t="shared" si="522"/>
        <v>46715</v>
      </c>
      <c r="AF137" s="141">
        <f t="shared" si="522"/>
        <v>46716</v>
      </c>
      <c r="AG137" s="141">
        <f t="shared" si="522"/>
        <v>46717</v>
      </c>
      <c r="AH137" s="142">
        <f t="shared" si="522"/>
        <v>46718</v>
      </c>
      <c r="AI137" s="143">
        <f t="shared" si="522"/>
        <v>46719</v>
      </c>
      <c r="AJ137" s="68">
        <f t="shared" ref="AJ137" si="523">COUNTIF(AC138:AI138,"★")</f>
        <v>0</v>
      </c>
      <c r="AK137" s="68"/>
      <c r="AL137" s="68" t="str">
        <f>TEXT(AC137,"YYYY-MM")</f>
        <v>2027-11</v>
      </c>
      <c r="AM137" s="69" cm="1">
        <f t="array" ref="AM137">SUMPRODUCT((AC137:AI137&gt;=$N$8)*(AC137:AI137 &lt;= $N$9)*(TEXT(AC137:AI137,"yyyy-mm")=AL137)*(AC138:AI138 = "●"))</f>
        <v>0</v>
      </c>
      <c r="AN137" s="69" cm="1">
        <f t="array" ref="AN137">SUMPRODUCT((AH137:AI137&gt;=$N$8)*(AH137:AI137 &lt;= $N$9)*(TEXT(AH137:AI137,"yyyy-mm")=AL137)*(AH138:AI138 = "▲"))</f>
        <v>0</v>
      </c>
      <c r="AO137" s="69" cm="1">
        <f t="array" ref="AO137">SUMPRODUCT((AC137:AI137&gt;=$N$8)*(AC137:AI137 &lt;= $N$9)*(TEXT(AC137:AI137,"yyyy-mm")=AL137)*(AC138:AI138 = "★"))</f>
        <v>0</v>
      </c>
      <c r="AP137" s="68"/>
      <c r="AQ137" s="19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3"/>
    </row>
    <row r="138" spans="10:55" s="8" customFormat="1" ht="19.5" customHeight="1" thickBot="1" x14ac:dyDescent="0.5">
      <c r="J138" s="86"/>
      <c r="K138" s="135" t="str">
        <f t="shared" ref="K138" si="524">IF(U138&gt;=0.285,"OK","NG")</f>
        <v>NG</v>
      </c>
      <c r="L138" s="136"/>
      <c r="M138" s="144"/>
      <c r="N138" s="144"/>
      <c r="O138" s="144"/>
      <c r="P138" s="144"/>
      <c r="Q138" s="144"/>
      <c r="R138" s="145"/>
      <c r="S138" s="146"/>
      <c r="T138" s="135">
        <f t="shared" ref="T138" si="525">COUNTIF(M138:S138,"●")</f>
        <v>0</v>
      </c>
      <c r="U138" s="147">
        <f t="shared" ref="U138" si="526">IF(COUNTA(M138:S138)=0,-1,IF(OR(COUNTIF(M138:S138,"▲")&gt;6,AND(M137&lt;$N$9,$N$9&lt;S137)),0.285,IF(T137+T138=0,0,T138/(T138+T137))))</f>
        <v>-1</v>
      </c>
      <c r="V138" s="135" t="str">
        <f>TEXT(S137,"YYYY-MM")</f>
        <v>2027-07</v>
      </c>
      <c r="W138" s="140" cm="1">
        <f t="array" ref="W138">IF(V138=V137,0,SUMPRODUCT((M137:S137&gt;=$N$8)*(M137:S137 &lt;= $N$9)*(TEXT(M137:S137,"yyyy-mm")=V138)*(M138:S138 = "●")))</f>
        <v>0</v>
      </c>
      <c r="X138" s="140" cm="1">
        <f t="array" ref="X138">IF(V138=V137,0,SUMPRODUCT((M137:S137&gt;=$N$8)*(M137:S137 &lt;= $N$9)*(TEXT(M137:S137,"yyyy-mm")=V138)*(M138:S138 = "▲")))</f>
        <v>0</v>
      </c>
      <c r="Y138" s="140" cm="1">
        <f t="array" ref="Y138">IF(V138=V137,0,SUMPRODUCT((M137:S137&gt;=$N$8)*(M137:S137 &lt;= $N$9)*(TEXT(M137:S137,"yyyy-mm")=V138)*(M138:S138 = "★")))</f>
        <v>0</v>
      </c>
      <c r="Z138" s="135"/>
      <c r="AA138" s="135" t="str">
        <f t="shared" ref="AA138" si="527">IF(AK138&gt;=0.285,"OK","NG")</f>
        <v>NG</v>
      </c>
      <c r="AB138" s="136"/>
      <c r="AC138" s="144"/>
      <c r="AD138" s="144"/>
      <c r="AE138" s="144"/>
      <c r="AF138" s="144"/>
      <c r="AG138" s="144"/>
      <c r="AH138" s="145"/>
      <c r="AI138" s="146"/>
      <c r="AJ138" s="68">
        <f t="shared" ref="AJ138" si="528">COUNTIF(AC138:AI138,"●")</f>
        <v>0</v>
      </c>
      <c r="AK138" s="70">
        <f t="shared" ref="AK138" si="529">IF(COUNTA(AC138:AI138)=0,-1,IF(OR(COUNTIF(AC138:AI138,"▲")&gt;6,AND(AC137&lt;$N$9,$N$9&lt;AI137)),0.285,IF(AJ137+AJ138=0,0,AJ138/(AJ138+AJ137))))</f>
        <v>-1</v>
      </c>
      <c r="AL138" s="68" t="str">
        <f>TEXT(AI137,"YYYY-MM")</f>
        <v>2027-11</v>
      </c>
      <c r="AM138" s="69" cm="1">
        <f t="array" ref="AM138">IF(AL138=AL137,0,SUMPRODUCT((AC137:AI137&gt;=$N$8)*(AC137:AI137 &lt;= $N$9)*(TEXT(AC137:AI137,"yyyy-mm")=AL138)*(AC138:AI138 = "●")))</f>
        <v>0</v>
      </c>
      <c r="AN138" s="69" cm="1">
        <f t="array" ref="AN138">IF(AL138=AL137,0,SUMPRODUCT((AC137:AI137&gt;=$N$8)*(AC137:AI137 &lt;= $N$9)*(TEXT(AC137:AI137,"yyyy-mm")=AL138)*(AC138:AI138 = "▲")))</f>
        <v>0</v>
      </c>
      <c r="AO138" s="69" cm="1">
        <f t="array" ref="AO138">IF(AL138=AL137,0,SUMPRODUCT((AC137:AI137&gt;=$N$8)*(AC137:AI137 &lt;= $N$9)*(TEXT(AC137:AI137,"yyyy-mm")=AL138)*(AC138:AI138 = "★")))</f>
        <v>0</v>
      </c>
      <c r="AP138" s="68"/>
      <c r="AQ138" s="19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3"/>
    </row>
    <row r="139" spans="10:55" s="8" customFormat="1" ht="19.5" customHeight="1" x14ac:dyDescent="0.45">
      <c r="J139" s="86"/>
      <c r="K139" s="135"/>
      <c r="L139" s="132">
        <v>90</v>
      </c>
      <c r="M139" s="141">
        <f>S137+1</f>
        <v>46573</v>
      </c>
      <c r="N139" s="141">
        <f t="shared" ref="N139:S139" si="530">M139+1</f>
        <v>46574</v>
      </c>
      <c r="O139" s="141">
        <f t="shared" si="530"/>
        <v>46575</v>
      </c>
      <c r="P139" s="141">
        <f t="shared" si="530"/>
        <v>46576</v>
      </c>
      <c r="Q139" s="141">
        <f t="shared" si="530"/>
        <v>46577</v>
      </c>
      <c r="R139" s="142">
        <f t="shared" si="530"/>
        <v>46578</v>
      </c>
      <c r="S139" s="143">
        <f t="shared" si="530"/>
        <v>46579</v>
      </c>
      <c r="T139" s="135">
        <f t="shared" ref="T139" si="531">COUNTIF(M140:S140,"★")</f>
        <v>0</v>
      </c>
      <c r="U139" s="135"/>
      <c r="V139" s="135" t="str">
        <f>TEXT(M139,"YYYY-MM")</f>
        <v>2027-07</v>
      </c>
      <c r="W139" s="140" cm="1">
        <f t="array" ref="W139">SUMPRODUCT((M139:S139&gt;=$N$8)*(M139:S139 &lt;= $N$9)*(TEXT(M139:S139,"yyyy-mm")=V139)*(M140:S140 = "●"))</f>
        <v>0</v>
      </c>
      <c r="X139" s="140" cm="1">
        <f t="array" ref="X139">SUMPRODUCT((R139:S139&gt;=$N$8)*(R139:S139 &lt;= $N$9)*(TEXT(R139:S139,"yyyy-mm")=V139)*(R140:S140 = "▲"))</f>
        <v>0</v>
      </c>
      <c r="Y139" s="140" cm="1">
        <f t="array" ref="Y139">SUMPRODUCT((M139:S139&gt;=$N$8)*(M139:S139 &lt;= $N$9)*(TEXT(M139:S139,"yyyy-mm")=V139)*(M140:S140 = "★"))</f>
        <v>0</v>
      </c>
      <c r="Z139" s="135"/>
      <c r="AA139" s="135"/>
      <c r="AB139" s="132">
        <v>111</v>
      </c>
      <c r="AC139" s="141">
        <f>AI137+1</f>
        <v>46720</v>
      </c>
      <c r="AD139" s="141">
        <f t="shared" ref="AD139:AI139" si="532">AC139+1</f>
        <v>46721</v>
      </c>
      <c r="AE139" s="141">
        <f t="shared" si="532"/>
        <v>46722</v>
      </c>
      <c r="AF139" s="141">
        <f t="shared" si="532"/>
        <v>46723</v>
      </c>
      <c r="AG139" s="141">
        <f t="shared" si="532"/>
        <v>46724</v>
      </c>
      <c r="AH139" s="142">
        <f t="shared" si="532"/>
        <v>46725</v>
      </c>
      <c r="AI139" s="143">
        <f t="shared" si="532"/>
        <v>46726</v>
      </c>
      <c r="AJ139" s="68">
        <f t="shared" ref="AJ139" si="533">COUNTIF(AC140:AI140,"★")</f>
        <v>0</v>
      </c>
      <c r="AK139" s="68"/>
      <c r="AL139" s="68" t="str">
        <f>TEXT(AC139,"YYYY-MM")</f>
        <v>2027-11</v>
      </c>
      <c r="AM139" s="69" cm="1">
        <f t="array" ref="AM139">SUMPRODUCT((AC139:AI139&gt;=$N$8)*(AC139:AI139 &lt;= $N$9)*(TEXT(AC139:AI139,"yyyy-mm")=AL139)*(AC140:AI140 = "●"))</f>
        <v>0</v>
      </c>
      <c r="AN139" s="69" cm="1">
        <f t="array" ref="AN139">SUMPRODUCT((AH139:AI139&gt;=$N$8)*(AH139:AI139 &lt;= $N$9)*(TEXT(AH139:AI139,"yyyy-mm")=AL139)*(AH140:AI140 = "▲"))</f>
        <v>0</v>
      </c>
      <c r="AO139" s="69" cm="1">
        <f t="array" ref="AO139">SUMPRODUCT((AC139:AI139&gt;=$N$8)*(AC139:AI139 &lt;= $N$9)*(TEXT(AC139:AI139,"yyyy-mm")=AL139)*(AC140:AI140 = "★"))</f>
        <v>0</v>
      </c>
      <c r="AP139" s="68"/>
      <c r="AQ139" s="19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3"/>
    </row>
    <row r="140" spans="10:55" s="8" customFormat="1" ht="19.5" customHeight="1" thickBot="1" x14ac:dyDescent="0.5">
      <c r="J140" s="86"/>
      <c r="K140" s="135" t="str">
        <f t="shared" ref="K140" si="534">IF(U140&gt;=0.285,"OK","NG")</f>
        <v>NG</v>
      </c>
      <c r="L140" s="136"/>
      <c r="M140" s="144"/>
      <c r="N140" s="144"/>
      <c r="O140" s="144"/>
      <c r="P140" s="144"/>
      <c r="Q140" s="144"/>
      <c r="R140" s="145"/>
      <c r="S140" s="146"/>
      <c r="T140" s="135">
        <f t="shared" ref="T140" si="535">COUNTIF(M140:S140,"●")</f>
        <v>0</v>
      </c>
      <c r="U140" s="147">
        <f t="shared" ref="U140" si="536">IF(COUNTA(M140:S140)=0,-1,IF(OR(COUNTIF(M140:S140,"▲")&gt;6,AND(M139&lt;$N$9,$N$9&lt;S139)),0.285,IF(T139+T140=0,0,T140/(T140+T139))))</f>
        <v>-1</v>
      </c>
      <c r="V140" s="135" t="str">
        <f>TEXT(S139,"YYYY-MM")</f>
        <v>2027-07</v>
      </c>
      <c r="W140" s="140" cm="1">
        <f t="array" ref="W140">IF(V140=V139,0,SUMPRODUCT((M139:S139&gt;=$N$8)*(M139:S139 &lt;= $N$9)*(TEXT(M139:S139,"yyyy-mm")=V140)*(M140:S140 = "●")))</f>
        <v>0</v>
      </c>
      <c r="X140" s="140" cm="1">
        <f t="array" ref="X140">IF(V140=V139,0,SUMPRODUCT((M139:S139&gt;=$N$8)*(M139:S139 &lt;= $N$9)*(TEXT(M139:S139,"yyyy-mm")=V140)*(M140:S140 = "▲")))</f>
        <v>0</v>
      </c>
      <c r="Y140" s="140" cm="1">
        <f t="array" ref="Y140">IF(V140=V139,0,SUMPRODUCT((M139:S139&gt;=$N$8)*(M139:S139 &lt;= $N$9)*(TEXT(M139:S139,"yyyy-mm")=V140)*(M140:S140 = "★")))</f>
        <v>0</v>
      </c>
      <c r="Z140" s="135"/>
      <c r="AA140" s="135" t="str">
        <f t="shared" ref="AA140" si="537">IF(AK140&gt;=0.285,"OK","NG")</f>
        <v>NG</v>
      </c>
      <c r="AB140" s="136"/>
      <c r="AC140" s="144"/>
      <c r="AD140" s="144"/>
      <c r="AE140" s="144"/>
      <c r="AF140" s="144"/>
      <c r="AG140" s="144"/>
      <c r="AH140" s="145"/>
      <c r="AI140" s="146"/>
      <c r="AJ140" s="68">
        <f t="shared" ref="AJ140" si="538">COUNTIF(AC140:AI140,"●")</f>
        <v>0</v>
      </c>
      <c r="AK140" s="70">
        <f t="shared" ref="AK140" si="539">IF(COUNTA(AC140:AI140)=0,-1,IF(OR(COUNTIF(AC140:AI140,"▲")&gt;6,AND(AC139&lt;$N$9,$N$9&lt;AI139)),0.285,IF(AJ139+AJ140=0,0,AJ140/(AJ140+AJ139))))</f>
        <v>-1</v>
      </c>
      <c r="AL140" s="68" t="str">
        <f>TEXT(AI139,"YYYY-MM")</f>
        <v>2027-12</v>
      </c>
      <c r="AM140" s="69" cm="1">
        <f t="array" ref="AM140">IF(AL140=AL139,0,SUMPRODUCT((AC139:AI139&gt;=$N$8)*(AC139:AI139 &lt;= $N$9)*(TEXT(AC139:AI139,"yyyy-mm")=AL140)*(AC140:AI140 = "●")))</f>
        <v>0</v>
      </c>
      <c r="AN140" s="69" cm="1">
        <f t="array" ref="AN140">IF(AL140=AL139,0,SUMPRODUCT((AC139:AI139&gt;=$N$8)*(AC139:AI139 &lt;= $N$9)*(TEXT(AC139:AI139,"yyyy-mm")=AL140)*(AC140:AI140 = "▲")))</f>
        <v>0</v>
      </c>
      <c r="AO140" s="69" cm="1">
        <f t="array" ref="AO140">IF(AL140=AL139,0,SUMPRODUCT((AC139:AI139&gt;=$N$8)*(AC139:AI139 &lt;= $N$9)*(TEXT(AC139:AI139,"yyyy-mm")=AL140)*(AC140:AI140 = "★")))</f>
        <v>0</v>
      </c>
      <c r="AP140" s="68"/>
      <c r="AQ140" s="19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3"/>
    </row>
    <row r="141" spans="10:55" s="8" customFormat="1" ht="19.5" customHeight="1" x14ac:dyDescent="0.45">
      <c r="J141" s="86"/>
      <c r="K141" s="135"/>
      <c r="L141" s="132">
        <v>91</v>
      </c>
      <c r="M141" s="141">
        <f>S139+1</f>
        <v>46580</v>
      </c>
      <c r="N141" s="141">
        <f t="shared" ref="N141:S141" si="540">M141+1</f>
        <v>46581</v>
      </c>
      <c r="O141" s="141">
        <f t="shared" si="540"/>
        <v>46582</v>
      </c>
      <c r="P141" s="141">
        <f t="shared" si="540"/>
        <v>46583</v>
      </c>
      <c r="Q141" s="141">
        <f t="shared" si="540"/>
        <v>46584</v>
      </c>
      <c r="R141" s="142">
        <f t="shared" si="540"/>
        <v>46585</v>
      </c>
      <c r="S141" s="143">
        <f t="shared" si="540"/>
        <v>46586</v>
      </c>
      <c r="T141" s="135">
        <f t="shared" ref="T141" si="541">COUNTIF(M142:S142,"★")</f>
        <v>0</v>
      </c>
      <c r="U141" s="135"/>
      <c r="V141" s="135" t="str">
        <f t="shared" ref="V141" si="542">TEXT(M141,"YYYY-MM")</f>
        <v>2027-07</v>
      </c>
      <c r="W141" s="140" cm="1">
        <f t="array" ref="W141">SUMPRODUCT((M141:S141&gt;=$N$8)*(M141:S141 &lt;= $N$9)*(TEXT(M141:S141,"yyyy-mm")=V141)*(M142:S142 = "●"))</f>
        <v>0</v>
      </c>
      <c r="X141" s="140" cm="1">
        <f t="array" ref="X141">SUMPRODUCT((R141:S141&gt;=$N$8)*(R141:S141 &lt;= $N$9)*(TEXT(R141:S141,"yyyy-mm")=V141)*(R142:S142 = "▲"))</f>
        <v>0</v>
      </c>
      <c r="Y141" s="140" cm="1">
        <f t="array" ref="Y141">SUMPRODUCT((M141:S141&gt;=$N$8)*(M141:S141 &lt;= $N$9)*(TEXT(M141:S141,"yyyy-mm")=V141)*(M142:S142 = "★"))</f>
        <v>0</v>
      </c>
      <c r="Z141" s="135"/>
      <c r="AA141" s="135"/>
      <c r="AB141" s="132">
        <v>112</v>
      </c>
      <c r="AC141" s="141">
        <f>AI139+1</f>
        <v>46727</v>
      </c>
      <c r="AD141" s="141">
        <f t="shared" ref="AD141:AI141" si="543">AC141+1</f>
        <v>46728</v>
      </c>
      <c r="AE141" s="141">
        <f t="shared" si="543"/>
        <v>46729</v>
      </c>
      <c r="AF141" s="141">
        <f t="shared" si="543"/>
        <v>46730</v>
      </c>
      <c r="AG141" s="141">
        <f t="shared" si="543"/>
        <v>46731</v>
      </c>
      <c r="AH141" s="142">
        <f t="shared" si="543"/>
        <v>46732</v>
      </c>
      <c r="AI141" s="143">
        <f t="shared" si="543"/>
        <v>46733</v>
      </c>
      <c r="AJ141" s="68">
        <f t="shared" ref="AJ141" si="544">COUNTIF(AC142:AI142,"★")</f>
        <v>0</v>
      </c>
      <c r="AK141" s="68"/>
      <c r="AL141" s="68" t="str">
        <f t="shared" ref="AL141" si="545">TEXT(AC141,"YYYY-MM")</f>
        <v>2027-12</v>
      </c>
      <c r="AM141" s="69" cm="1">
        <f t="array" ref="AM141">SUMPRODUCT((AC141:AI141&gt;=$N$8)*(AC141:AI141 &lt;= $N$9)*(TEXT(AC141:AI141,"yyyy-mm")=AL141)*(AC142:AI142 = "●"))</f>
        <v>0</v>
      </c>
      <c r="AN141" s="69" cm="1">
        <f t="array" ref="AN141">SUMPRODUCT((AH141:AI141&gt;=$N$8)*(AH141:AI141 &lt;= $N$9)*(TEXT(AH141:AI141,"yyyy-mm")=AL141)*(AH142:AI142 = "▲"))</f>
        <v>0</v>
      </c>
      <c r="AO141" s="69" cm="1">
        <f t="array" ref="AO141">SUMPRODUCT((AC141:AI141&gt;=$N$8)*(AC141:AI141 &lt;= $N$9)*(TEXT(AC141:AI141,"yyyy-mm")=AL141)*(AC142:AI142 = "★"))</f>
        <v>0</v>
      </c>
      <c r="AP141" s="68"/>
      <c r="AQ141" s="19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3"/>
    </row>
    <row r="142" spans="10:55" s="8" customFormat="1" ht="19.5" customHeight="1" thickBot="1" x14ac:dyDescent="0.5">
      <c r="J142" s="86"/>
      <c r="K142" s="135" t="str">
        <f t="shared" ref="K142" si="546">IF(U142&gt;=0.285,"OK","NG")</f>
        <v>NG</v>
      </c>
      <c r="L142" s="136"/>
      <c r="M142" s="144"/>
      <c r="N142" s="144"/>
      <c r="O142" s="144"/>
      <c r="P142" s="144"/>
      <c r="Q142" s="144"/>
      <c r="R142" s="145"/>
      <c r="S142" s="146"/>
      <c r="T142" s="135">
        <f t="shared" ref="T142" si="547">COUNTIF(M142:S142,"●")</f>
        <v>0</v>
      </c>
      <c r="U142" s="147">
        <f t="shared" ref="U142" si="548">IF(COUNTA(M142:S142)=0,-1,IF(OR(COUNTIF(M142:S142,"▲")&gt;6,AND(M141&lt;$N$9,$N$9&lt;S141)),0.285,IF(T141+T142=0,0,T142/(T142+T141))))</f>
        <v>-1</v>
      </c>
      <c r="V142" s="135" t="str">
        <f t="shared" ref="V142" si="549">TEXT(S141,"YYYY-MM")</f>
        <v>2027-07</v>
      </c>
      <c r="W142" s="140" cm="1">
        <f t="array" ref="W142">IF(V142=V141,0,SUMPRODUCT((M141:S141&gt;=$N$8)*(M141:S141 &lt;= $N$9)*(TEXT(M141:S141,"yyyy-mm")=V142)*(M142:S142 = "●")))</f>
        <v>0</v>
      </c>
      <c r="X142" s="140" cm="1">
        <f t="array" ref="X142">IF(V142=V141,0,SUMPRODUCT((M141:S141&gt;=$N$8)*(M141:S141 &lt;= $N$9)*(TEXT(M141:S141,"yyyy-mm")=V142)*(M142:S142 = "▲")))</f>
        <v>0</v>
      </c>
      <c r="Y142" s="140" cm="1">
        <f t="array" ref="Y142">IF(V142=V141,0,SUMPRODUCT((M141:S141&gt;=$N$8)*(M141:S141 &lt;= $N$9)*(TEXT(M141:S141,"yyyy-mm")=V142)*(M142:S142 = "★")))</f>
        <v>0</v>
      </c>
      <c r="Z142" s="135"/>
      <c r="AA142" s="135" t="str">
        <f t="shared" ref="AA142" si="550">IF(AK142&gt;=0.285,"OK","NG")</f>
        <v>NG</v>
      </c>
      <c r="AB142" s="136"/>
      <c r="AC142" s="144"/>
      <c r="AD142" s="144"/>
      <c r="AE142" s="144"/>
      <c r="AF142" s="144"/>
      <c r="AG142" s="144"/>
      <c r="AH142" s="145"/>
      <c r="AI142" s="146"/>
      <c r="AJ142" s="68">
        <f t="shared" ref="AJ142" si="551">COUNTIF(AC142:AI142,"●")</f>
        <v>0</v>
      </c>
      <c r="AK142" s="70">
        <f t="shared" ref="AK142" si="552">IF(COUNTA(AC142:AI142)=0,-1,IF(OR(COUNTIF(AC142:AI142,"▲")&gt;6,AND(AC141&lt;$N$9,$N$9&lt;AI141)),0.285,IF(AJ141+AJ142=0,0,AJ142/(AJ142+AJ141))))</f>
        <v>-1</v>
      </c>
      <c r="AL142" s="68" t="str">
        <f t="shared" ref="AL142" si="553">TEXT(AI141,"YYYY-MM")</f>
        <v>2027-12</v>
      </c>
      <c r="AM142" s="69" cm="1">
        <f t="array" ref="AM142">IF(AL142=AL141,0,SUMPRODUCT((AC141:AI141&gt;=$N$8)*(AC141:AI141 &lt;= $N$9)*(TEXT(AC141:AI141,"yyyy-mm")=AL142)*(AC142:AI142 = "●")))</f>
        <v>0</v>
      </c>
      <c r="AN142" s="69" cm="1">
        <f t="array" ref="AN142">IF(AL142=AL141,0,SUMPRODUCT((AC141:AI141&gt;=$N$8)*(AC141:AI141 &lt;= $N$9)*(TEXT(AC141:AI141,"yyyy-mm")=AL142)*(AC142:AI142 = "▲")))</f>
        <v>0</v>
      </c>
      <c r="AO142" s="69" cm="1">
        <f t="array" ref="AO142">IF(AL142=AL141,0,SUMPRODUCT((AC141:AI141&gt;=$N$8)*(AC141:AI141 &lt;= $N$9)*(TEXT(AC141:AI141,"yyyy-mm")=AL142)*(AC142:AI142 = "★")))</f>
        <v>0</v>
      </c>
      <c r="AP142" s="68"/>
      <c r="AQ142" s="19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3"/>
    </row>
    <row r="143" spans="10:55" s="8" customFormat="1" ht="19.5" customHeight="1" x14ac:dyDescent="0.45">
      <c r="J143" s="86"/>
      <c r="K143" s="135"/>
      <c r="L143" s="132">
        <v>92</v>
      </c>
      <c r="M143" s="141">
        <f>S141+1</f>
        <v>46587</v>
      </c>
      <c r="N143" s="141">
        <f t="shared" ref="N143:S143" si="554">M143+1</f>
        <v>46588</v>
      </c>
      <c r="O143" s="141">
        <f t="shared" si="554"/>
        <v>46589</v>
      </c>
      <c r="P143" s="141">
        <f t="shared" si="554"/>
        <v>46590</v>
      </c>
      <c r="Q143" s="141">
        <f t="shared" si="554"/>
        <v>46591</v>
      </c>
      <c r="R143" s="142">
        <f t="shared" si="554"/>
        <v>46592</v>
      </c>
      <c r="S143" s="143">
        <f t="shared" si="554"/>
        <v>46593</v>
      </c>
      <c r="T143" s="135">
        <f t="shared" ref="T143" si="555">COUNTIF(M144:S144,"★")</f>
        <v>0</v>
      </c>
      <c r="U143" s="135"/>
      <c r="V143" s="135" t="str">
        <f t="shared" ref="V143" si="556">TEXT(M143,"YYYY-MM")</f>
        <v>2027-07</v>
      </c>
      <c r="W143" s="140" cm="1">
        <f t="array" ref="W143">SUMPRODUCT((M143:S143&gt;=$N$8)*(M143:S143 &lt;= $N$9)*(TEXT(M143:S143,"yyyy-mm")=V143)*(M144:S144 = "●"))</f>
        <v>0</v>
      </c>
      <c r="X143" s="140" cm="1">
        <f t="array" ref="X143">SUMPRODUCT((R143:S143&gt;=$N$8)*(R143:S143 &lt;= $N$9)*(TEXT(R143:S143,"yyyy-mm")=V143)*(R144:S144 = "▲"))</f>
        <v>0</v>
      </c>
      <c r="Y143" s="140" cm="1">
        <f t="array" ref="Y143">SUMPRODUCT((M143:S143&gt;=$N$8)*(M143:S143 &lt;= $N$9)*(TEXT(M143:S143,"yyyy-mm")=V143)*(M144:S144 = "★"))</f>
        <v>0</v>
      </c>
      <c r="Z143" s="135"/>
      <c r="AA143" s="135"/>
      <c r="AB143" s="132">
        <v>113</v>
      </c>
      <c r="AC143" s="141">
        <f>AI141+1</f>
        <v>46734</v>
      </c>
      <c r="AD143" s="141">
        <f t="shared" ref="AD143:AI143" si="557">AC143+1</f>
        <v>46735</v>
      </c>
      <c r="AE143" s="141">
        <f t="shared" si="557"/>
        <v>46736</v>
      </c>
      <c r="AF143" s="141">
        <f t="shared" si="557"/>
        <v>46737</v>
      </c>
      <c r="AG143" s="141">
        <f t="shared" si="557"/>
        <v>46738</v>
      </c>
      <c r="AH143" s="142">
        <f t="shared" si="557"/>
        <v>46739</v>
      </c>
      <c r="AI143" s="143">
        <f t="shared" si="557"/>
        <v>46740</v>
      </c>
      <c r="AJ143" s="68">
        <f t="shared" ref="AJ143" si="558">COUNTIF(AC144:AI144,"★")</f>
        <v>0</v>
      </c>
      <c r="AK143" s="68"/>
      <c r="AL143" s="68" t="str">
        <f t="shared" ref="AL143" si="559">TEXT(AC143,"YYYY-MM")</f>
        <v>2027-12</v>
      </c>
      <c r="AM143" s="69" cm="1">
        <f t="array" ref="AM143">SUMPRODUCT((AC143:AI143&gt;=$N$8)*(AC143:AI143 &lt;= $N$9)*(TEXT(AC143:AI143,"yyyy-mm")=AL143)*(AC144:AI144 = "●"))</f>
        <v>0</v>
      </c>
      <c r="AN143" s="69" cm="1">
        <f t="array" ref="AN143">SUMPRODUCT((AH143:AI143&gt;=$N$8)*(AH143:AI143 &lt;= $N$9)*(TEXT(AH143:AI143,"yyyy-mm")=AL143)*(AH144:AI144 = "▲"))</f>
        <v>0</v>
      </c>
      <c r="AO143" s="69" cm="1">
        <f t="array" ref="AO143">SUMPRODUCT((AC143:AI143&gt;=$N$8)*(AC143:AI143 &lt;= $N$9)*(TEXT(AC143:AI143,"yyyy-mm")=AL143)*(AC144:AI144 = "★"))</f>
        <v>0</v>
      </c>
      <c r="AP143" s="68"/>
      <c r="AQ143" s="19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3"/>
    </row>
    <row r="144" spans="10:55" s="8" customFormat="1" ht="19.5" customHeight="1" thickBot="1" x14ac:dyDescent="0.5">
      <c r="J144" s="86"/>
      <c r="K144" s="135" t="str">
        <f t="shared" ref="K144" si="560">IF(U144&gt;=0.285,"OK","NG")</f>
        <v>NG</v>
      </c>
      <c r="L144" s="136"/>
      <c r="M144" s="144"/>
      <c r="N144" s="144"/>
      <c r="O144" s="144"/>
      <c r="P144" s="144"/>
      <c r="Q144" s="144"/>
      <c r="R144" s="145"/>
      <c r="S144" s="146"/>
      <c r="T144" s="135">
        <f t="shared" ref="T144" si="561">COUNTIF(M144:S144,"●")</f>
        <v>0</v>
      </c>
      <c r="U144" s="147">
        <f t="shared" ref="U144" si="562">IF(COUNTA(M144:S144)=0,-1,IF(OR(COUNTIF(M144:S144,"▲")&gt;6,AND(M143&lt;$N$9,$N$9&lt;S143)),0.285,IF(T143+T144=0,0,T144/(T144+T143))))</f>
        <v>-1</v>
      </c>
      <c r="V144" s="135" t="str">
        <f t="shared" ref="V144" si="563">TEXT(S143,"YYYY-MM")</f>
        <v>2027-07</v>
      </c>
      <c r="W144" s="140" cm="1">
        <f t="array" ref="W144">IF(V144=V143,0,SUMPRODUCT((M143:S143&gt;=$N$8)*(M143:S143 &lt;= $N$9)*(TEXT(M143:S143,"yyyy-mm")=V144)*(M144:S144 = "●")))</f>
        <v>0</v>
      </c>
      <c r="X144" s="140" cm="1">
        <f t="array" ref="X144">IF(V144=V143,0,SUMPRODUCT((M143:S143&gt;=$N$8)*(M143:S143 &lt;= $N$9)*(TEXT(M143:S143,"yyyy-mm")=V144)*(M144:S144 = "▲")))</f>
        <v>0</v>
      </c>
      <c r="Y144" s="140" cm="1">
        <f t="array" ref="Y144">IF(V144=V143,0,SUMPRODUCT((M143:S143&gt;=$N$8)*(M143:S143 &lt;= $N$9)*(TEXT(M143:S143,"yyyy-mm")=V144)*(M144:S144 = "★")))</f>
        <v>0</v>
      </c>
      <c r="Z144" s="135"/>
      <c r="AA144" s="135" t="str">
        <f t="shared" ref="AA144" si="564">IF(AK144&gt;=0.285,"OK","NG")</f>
        <v>NG</v>
      </c>
      <c r="AB144" s="136"/>
      <c r="AC144" s="144"/>
      <c r="AD144" s="144"/>
      <c r="AE144" s="144"/>
      <c r="AF144" s="144"/>
      <c r="AG144" s="144"/>
      <c r="AH144" s="145"/>
      <c r="AI144" s="146"/>
      <c r="AJ144" s="68">
        <f t="shared" ref="AJ144" si="565">COUNTIF(AC144:AI144,"●")</f>
        <v>0</v>
      </c>
      <c r="AK144" s="70">
        <f t="shared" ref="AK144" si="566">IF(COUNTA(AC144:AI144)=0,-1,IF(OR(COUNTIF(AC144:AI144,"▲")&gt;6,AND(AC143&lt;$N$9,$N$9&lt;AI143)),0.285,IF(AJ143+AJ144=0,0,AJ144/(AJ144+AJ143))))</f>
        <v>-1</v>
      </c>
      <c r="AL144" s="68" t="str">
        <f t="shared" ref="AL144" si="567">TEXT(AI143,"YYYY-MM")</f>
        <v>2027-12</v>
      </c>
      <c r="AM144" s="69" cm="1">
        <f t="array" ref="AM144">IF(AL144=AL143,0,SUMPRODUCT((AC143:AI143&gt;=$N$8)*(AC143:AI143 &lt;= $N$9)*(TEXT(AC143:AI143,"yyyy-mm")=AL144)*(AC144:AI144 = "●")))</f>
        <v>0</v>
      </c>
      <c r="AN144" s="69" cm="1">
        <f t="array" ref="AN144">IF(AL144=AL143,0,SUMPRODUCT((AC143:AI143&gt;=$N$8)*(AC143:AI143 &lt;= $N$9)*(TEXT(AC143:AI143,"yyyy-mm")=AL144)*(AC144:AI144 = "▲")))</f>
        <v>0</v>
      </c>
      <c r="AO144" s="69" cm="1">
        <f t="array" ref="AO144">IF(AL144=AL143,0,SUMPRODUCT((AC143:AI143&gt;=$N$8)*(AC143:AI143 &lt;= $N$9)*(TEXT(AC143:AI143,"yyyy-mm")=AL144)*(AC144:AI144 = "★")))</f>
        <v>0</v>
      </c>
      <c r="AP144" s="68"/>
      <c r="AQ144" s="19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3"/>
    </row>
    <row r="145" spans="10:55" s="8" customFormat="1" ht="19.5" customHeight="1" x14ac:dyDescent="0.45">
      <c r="J145" s="86"/>
      <c r="K145" s="135"/>
      <c r="L145" s="132">
        <v>93</v>
      </c>
      <c r="M145" s="141">
        <f>S143+1</f>
        <v>46594</v>
      </c>
      <c r="N145" s="141">
        <f t="shared" ref="N145:S145" si="568">M145+1</f>
        <v>46595</v>
      </c>
      <c r="O145" s="141">
        <f t="shared" si="568"/>
        <v>46596</v>
      </c>
      <c r="P145" s="141">
        <f t="shared" si="568"/>
        <v>46597</v>
      </c>
      <c r="Q145" s="141">
        <f t="shared" si="568"/>
        <v>46598</v>
      </c>
      <c r="R145" s="142">
        <f t="shared" si="568"/>
        <v>46599</v>
      </c>
      <c r="S145" s="143">
        <f t="shared" si="568"/>
        <v>46600</v>
      </c>
      <c r="T145" s="135">
        <f t="shared" ref="T145" si="569">COUNTIF(M146:S146,"★")</f>
        <v>0</v>
      </c>
      <c r="U145" s="135"/>
      <c r="V145" s="135" t="str">
        <f t="shared" ref="V145" si="570">TEXT(M145,"YYYY-MM")</f>
        <v>2027-07</v>
      </c>
      <c r="W145" s="140" cm="1">
        <f t="array" ref="W145">SUMPRODUCT((M145:S145&gt;=$N$8)*(M145:S145 &lt;= $N$9)*(TEXT(M145:S145,"yyyy-mm")=V145)*(M146:S146 = "●"))</f>
        <v>0</v>
      </c>
      <c r="X145" s="140" cm="1">
        <f t="array" ref="X145">SUMPRODUCT((R145:S145&gt;=$N$8)*(R145:S145 &lt;= $N$9)*(TEXT(R145:S145,"yyyy-mm")=V145)*(R146:S146 = "▲"))</f>
        <v>0</v>
      </c>
      <c r="Y145" s="140" cm="1">
        <f t="array" ref="Y145">SUMPRODUCT((M145:S145&gt;=$N$8)*(M145:S145 &lt;= $N$9)*(TEXT(M145:S145,"yyyy-mm")=V145)*(M146:S146 = "★"))</f>
        <v>0</v>
      </c>
      <c r="Z145" s="135"/>
      <c r="AA145" s="135"/>
      <c r="AB145" s="132">
        <v>114</v>
      </c>
      <c r="AC145" s="141">
        <f>AI143+1</f>
        <v>46741</v>
      </c>
      <c r="AD145" s="141">
        <f t="shared" ref="AD145:AI145" si="571">AC145+1</f>
        <v>46742</v>
      </c>
      <c r="AE145" s="141">
        <f t="shared" si="571"/>
        <v>46743</v>
      </c>
      <c r="AF145" s="141">
        <f t="shared" si="571"/>
        <v>46744</v>
      </c>
      <c r="AG145" s="141">
        <f t="shared" si="571"/>
        <v>46745</v>
      </c>
      <c r="AH145" s="142">
        <f t="shared" si="571"/>
        <v>46746</v>
      </c>
      <c r="AI145" s="143">
        <f t="shared" si="571"/>
        <v>46747</v>
      </c>
      <c r="AJ145" s="68">
        <f t="shared" ref="AJ145" si="572">COUNTIF(AC146:AI146,"★")</f>
        <v>0</v>
      </c>
      <c r="AK145" s="68"/>
      <c r="AL145" s="68" t="str">
        <f t="shared" ref="AL145" si="573">TEXT(AC145,"YYYY-MM")</f>
        <v>2027-12</v>
      </c>
      <c r="AM145" s="69" cm="1">
        <f t="array" ref="AM145">SUMPRODUCT((AC145:AI145&gt;=$N$8)*(AC145:AI145 &lt;= $N$9)*(TEXT(AC145:AI145,"yyyy-mm")=AL145)*(AC146:AI146 = "●"))</f>
        <v>0</v>
      </c>
      <c r="AN145" s="69" cm="1">
        <f t="array" ref="AN145">SUMPRODUCT((AH145:AI145&gt;=$N$8)*(AH145:AI145 &lt;= $N$9)*(TEXT(AH145:AI145,"yyyy-mm")=AL145)*(AH146:AI146 = "▲"))</f>
        <v>0</v>
      </c>
      <c r="AO145" s="69" cm="1">
        <f t="array" ref="AO145">SUMPRODUCT((AC145:AI145&gt;=$N$8)*(AC145:AI145 &lt;= $N$9)*(TEXT(AC145:AI145,"yyyy-mm")=AL145)*(AC146:AI146 = "★"))</f>
        <v>0</v>
      </c>
      <c r="AP145" s="65"/>
      <c r="AQ145" s="7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3"/>
    </row>
    <row r="146" spans="10:55" s="8" customFormat="1" ht="19.5" customHeight="1" thickBot="1" x14ac:dyDescent="0.5">
      <c r="J146" s="86"/>
      <c r="K146" s="135" t="str">
        <f t="shared" ref="K146" si="574">IF(U146&gt;=0.285,"OK","NG")</f>
        <v>NG</v>
      </c>
      <c r="L146" s="136"/>
      <c r="M146" s="144"/>
      <c r="N146" s="144"/>
      <c r="O146" s="144"/>
      <c r="P146" s="144"/>
      <c r="Q146" s="144"/>
      <c r="R146" s="145"/>
      <c r="S146" s="146"/>
      <c r="T146" s="135">
        <f t="shared" ref="T146" si="575">COUNTIF(M146:S146,"●")</f>
        <v>0</v>
      </c>
      <c r="U146" s="147">
        <f t="shared" ref="U146" si="576">IF(COUNTA(M146:S146)=0,-1,IF(OR(COUNTIF(M146:S146,"▲")&gt;6,AND(M145&lt;$N$9,$N$9&lt;S145)),0.285,IF(T145+T146=0,0,T146/(T146+T145))))</f>
        <v>-1</v>
      </c>
      <c r="V146" s="135" t="str">
        <f t="shared" ref="V146" si="577">TEXT(S145,"YYYY-MM")</f>
        <v>2027-08</v>
      </c>
      <c r="W146" s="140" cm="1">
        <f t="array" ref="W146">IF(V146=V145,0,SUMPRODUCT((M145:S145&gt;=$N$8)*(M145:S145 &lt;= $N$9)*(TEXT(M145:S145,"yyyy-mm")=V146)*(M146:S146 = "●")))</f>
        <v>0</v>
      </c>
      <c r="X146" s="140" cm="1">
        <f t="array" ref="X146">IF(V146=V145,0,SUMPRODUCT((M145:S145&gt;=$N$8)*(M145:S145 &lt;= $N$9)*(TEXT(M145:S145,"yyyy-mm")=V146)*(M146:S146 = "▲")))</f>
        <v>0</v>
      </c>
      <c r="Y146" s="140" cm="1">
        <f t="array" ref="Y146">IF(V146=V145,0,SUMPRODUCT((M145:S145&gt;=$N$8)*(M145:S145 &lt;= $N$9)*(TEXT(M145:S145,"yyyy-mm")=V146)*(M146:S146 = "★")))</f>
        <v>0</v>
      </c>
      <c r="Z146" s="135"/>
      <c r="AA146" s="135" t="str">
        <f t="shared" ref="AA146" si="578">IF(AK146&gt;=0.285,"OK","NG")</f>
        <v>NG</v>
      </c>
      <c r="AB146" s="136"/>
      <c r="AC146" s="144"/>
      <c r="AD146" s="144"/>
      <c r="AE146" s="144"/>
      <c r="AF146" s="144"/>
      <c r="AG146" s="144"/>
      <c r="AH146" s="145"/>
      <c r="AI146" s="146"/>
      <c r="AJ146" s="68">
        <f t="shared" ref="AJ146" si="579">COUNTIF(AC146:AI146,"●")</f>
        <v>0</v>
      </c>
      <c r="AK146" s="70">
        <f t="shared" ref="AK146" si="580">IF(COUNTA(AC146:AI146)=0,-1,IF(OR(COUNTIF(AC146:AI146,"▲")&gt;6,AND(AC145&lt;$N$9,$N$9&lt;AI145)),0.285,IF(AJ145+AJ146=0,0,AJ146/(AJ146+AJ145))))</f>
        <v>-1</v>
      </c>
      <c r="AL146" s="68" t="str">
        <f t="shared" ref="AL146" si="581">TEXT(AI145,"YYYY-MM")</f>
        <v>2027-12</v>
      </c>
      <c r="AM146" s="69" cm="1">
        <f t="array" ref="AM146">IF(AL146=AL145,0,SUMPRODUCT((AC145:AI145&gt;=$N$8)*(AC145:AI145 &lt;= $N$9)*(TEXT(AC145:AI145,"yyyy-mm")=AL146)*(AC146:AI146 = "●")))</f>
        <v>0</v>
      </c>
      <c r="AN146" s="69" cm="1">
        <f t="array" ref="AN146">IF(AL146=AL145,0,SUMPRODUCT((AC145:AI145&gt;=$N$8)*(AC145:AI145 &lt;= $N$9)*(TEXT(AC145:AI145,"yyyy-mm")=AL146)*(AC146:AI146 = "▲")))</f>
        <v>0</v>
      </c>
      <c r="AO146" s="69" cm="1">
        <f t="array" ref="AO146">IF(AL146=AL145,0,SUMPRODUCT((AC145:AI145&gt;=$N$8)*(AC145:AI145 &lt;= $N$9)*(TEXT(AC145:AI145,"yyyy-mm")=AL146)*(AC146:AI146 = "★")))</f>
        <v>0</v>
      </c>
      <c r="AP146" s="65"/>
      <c r="AQ146" s="7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3"/>
    </row>
    <row r="147" spans="10:55" s="8" customFormat="1" ht="19.5" customHeight="1" x14ac:dyDescent="0.45">
      <c r="J147" s="86"/>
      <c r="K147" s="135"/>
      <c r="L147" s="132">
        <v>94</v>
      </c>
      <c r="M147" s="141">
        <f>S145+1</f>
        <v>46601</v>
      </c>
      <c r="N147" s="141">
        <f t="shared" ref="N147:S147" si="582">M147+1</f>
        <v>46602</v>
      </c>
      <c r="O147" s="141">
        <f t="shared" si="582"/>
        <v>46603</v>
      </c>
      <c r="P147" s="141">
        <f t="shared" si="582"/>
        <v>46604</v>
      </c>
      <c r="Q147" s="141">
        <f t="shared" si="582"/>
        <v>46605</v>
      </c>
      <c r="R147" s="142">
        <f t="shared" si="582"/>
        <v>46606</v>
      </c>
      <c r="S147" s="143">
        <f t="shared" si="582"/>
        <v>46607</v>
      </c>
      <c r="T147" s="135">
        <f t="shared" ref="T147" si="583">COUNTIF(M148:S148,"★")</f>
        <v>0</v>
      </c>
      <c r="U147" s="135"/>
      <c r="V147" s="135" t="str">
        <f t="shared" ref="V147" si="584">TEXT(M147,"YYYY-MM")</f>
        <v>2027-08</v>
      </c>
      <c r="W147" s="140" cm="1">
        <f t="array" ref="W147">SUMPRODUCT((M147:S147&gt;=$N$8)*(M147:S147 &lt;= $N$9)*(TEXT(M147:S147,"yyyy-mm")=V147)*(M148:S148 = "●"))</f>
        <v>0</v>
      </c>
      <c r="X147" s="140" cm="1">
        <f t="array" ref="X147">SUMPRODUCT((R147:S147&gt;=$N$8)*(R147:S147 &lt;= $N$9)*(TEXT(R147:S147,"yyyy-mm")=V147)*(R148:S148 = "▲"))</f>
        <v>0</v>
      </c>
      <c r="Y147" s="140" cm="1">
        <f t="array" ref="Y147">SUMPRODUCT((M147:S147&gt;=$N$8)*(M147:S147 &lt;= $N$9)*(TEXT(M147:S147,"yyyy-mm")=V147)*(M148:S148 = "★"))</f>
        <v>0</v>
      </c>
      <c r="Z147" s="135"/>
      <c r="AA147" s="135"/>
      <c r="AB147" s="132">
        <v>115</v>
      </c>
      <c r="AC147" s="141">
        <f>AI145+1</f>
        <v>46748</v>
      </c>
      <c r="AD147" s="141">
        <f t="shared" ref="AD147:AI147" si="585">AC147+1</f>
        <v>46749</v>
      </c>
      <c r="AE147" s="141">
        <f t="shared" si="585"/>
        <v>46750</v>
      </c>
      <c r="AF147" s="141">
        <f t="shared" si="585"/>
        <v>46751</v>
      </c>
      <c r="AG147" s="141">
        <f t="shared" si="585"/>
        <v>46752</v>
      </c>
      <c r="AH147" s="142">
        <f t="shared" si="585"/>
        <v>46753</v>
      </c>
      <c r="AI147" s="143">
        <f t="shared" si="585"/>
        <v>46754</v>
      </c>
      <c r="AJ147" s="68">
        <f t="shared" ref="AJ147" si="586">COUNTIF(AC148:AI148,"★")</f>
        <v>0</v>
      </c>
      <c r="AK147" s="68"/>
      <c r="AL147" s="68" t="str">
        <f t="shared" ref="AL147" si="587">TEXT(AC147,"YYYY-MM")</f>
        <v>2027-12</v>
      </c>
      <c r="AM147" s="69" cm="1">
        <f t="array" ref="AM147">SUMPRODUCT((AC147:AI147&gt;=$N$8)*(AC147:AI147 &lt;= $N$9)*(TEXT(AC147:AI147,"yyyy-mm")=AL147)*(AC148:AI148 = "●"))</f>
        <v>0</v>
      </c>
      <c r="AN147" s="69" cm="1">
        <f t="array" ref="AN147">SUMPRODUCT((AH147:AI147&gt;=$N$8)*(AH147:AI147 &lt;= $N$9)*(TEXT(AH147:AI147,"yyyy-mm")=AL147)*(AH148:AI148 = "▲"))</f>
        <v>0</v>
      </c>
      <c r="AO147" s="69" cm="1">
        <f t="array" ref="AO147">SUMPRODUCT((AC147:AI147&gt;=$N$8)*(AC147:AI147 &lt;= $N$9)*(TEXT(AC147:AI147,"yyyy-mm")=AL147)*(AC148:AI148 = "★"))</f>
        <v>0</v>
      </c>
      <c r="AP147" s="65"/>
      <c r="AQ147" s="7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3"/>
    </row>
    <row r="148" spans="10:55" s="8" customFormat="1" ht="19.5" customHeight="1" thickBot="1" x14ac:dyDescent="0.5">
      <c r="J148" s="86"/>
      <c r="K148" s="135" t="str">
        <f t="shared" ref="K148" si="588">IF(U148&gt;=0.285,"OK","NG")</f>
        <v>NG</v>
      </c>
      <c r="L148" s="136"/>
      <c r="M148" s="144"/>
      <c r="N148" s="144"/>
      <c r="O148" s="144"/>
      <c r="P148" s="144"/>
      <c r="Q148" s="144"/>
      <c r="R148" s="145"/>
      <c r="S148" s="146"/>
      <c r="T148" s="135">
        <f t="shared" ref="T148" si="589">COUNTIF(M148:S148,"●")</f>
        <v>0</v>
      </c>
      <c r="U148" s="147">
        <f t="shared" ref="U148" si="590">IF(COUNTA(M148:S148)=0,-1,IF(OR(COUNTIF(M148:S148,"▲")&gt;6,AND(M147&lt;$N$9,$N$9&lt;S147)),0.285,IF(T147+T148=0,0,T148/(T148+T147))))</f>
        <v>-1</v>
      </c>
      <c r="V148" s="135" t="str">
        <f t="shared" ref="V148" si="591">TEXT(S147,"YYYY-MM")</f>
        <v>2027-08</v>
      </c>
      <c r="W148" s="140" cm="1">
        <f t="array" ref="W148">IF(V148=V147,0,SUMPRODUCT((M147:S147&gt;=$N$8)*(M147:S147 &lt;= $N$9)*(TEXT(M147:S147,"yyyy-mm")=V148)*(M148:S148 = "●")))</f>
        <v>0</v>
      </c>
      <c r="X148" s="140" cm="1">
        <f t="array" ref="X148">IF(V148=V147,0,SUMPRODUCT((M147:S147&gt;=$N$8)*(M147:S147 &lt;= $N$9)*(TEXT(M147:S147,"yyyy-mm")=V148)*(M148:S148 = "▲")))</f>
        <v>0</v>
      </c>
      <c r="Y148" s="140" cm="1">
        <f t="array" ref="Y148">IF(V148=V147,0,SUMPRODUCT((M147:S147&gt;=$N$8)*(M147:S147 &lt;= $N$9)*(TEXT(M147:S147,"yyyy-mm")=V148)*(M148:S148 = "★")))</f>
        <v>0</v>
      </c>
      <c r="Z148" s="135"/>
      <c r="AA148" s="135" t="str">
        <f t="shared" ref="AA148" si="592">IF(AK148&gt;=0.285,"OK","NG")</f>
        <v>NG</v>
      </c>
      <c r="AB148" s="136"/>
      <c r="AC148" s="144"/>
      <c r="AD148" s="144"/>
      <c r="AE148" s="144"/>
      <c r="AF148" s="144"/>
      <c r="AG148" s="144"/>
      <c r="AH148" s="145"/>
      <c r="AI148" s="146"/>
      <c r="AJ148" s="68">
        <f t="shared" ref="AJ148" si="593">COUNTIF(AC148:AI148,"●")</f>
        <v>0</v>
      </c>
      <c r="AK148" s="70">
        <f t="shared" ref="AK148" si="594">IF(COUNTA(AC148:AI148)=0,-1,IF(OR(COUNTIF(AC148:AI148,"▲")&gt;6,AND(AC147&lt;$N$9,$N$9&lt;AI147)),0.285,IF(AJ147+AJ148=0,0,AJ148/(AJ148+AJ147))))</f>
        <v>-1</v>
      </c>
      <c r="AL148" s="68" t="str">
        <f t="shared" ref="AL148" si="595">TEXT(AI147,"YYYY-MM")</f>
        <v>2028-01</v>
      </c>
      <c r="AM148" s="69" cm="1">
        <f t="array" ref="AM148">IF(AL148=AL147,0,SUMPRODUCT((AC147:AI147&gt;=$N$8)*(AC147:AI147 &lt;= $N$9)*(TEXT(AC147:AI147,"yyyy-mm")=AL148)*(AC148:AI148 = "●")))</f>
        <v>0</v>
      </c>
      <c r="AN148" s="69" cm="1">
        <f t="array" ref="AN148">IF(AL148=AL147,0,SUMPRODUCT((AC147:AI147&gt;=$N$8)*(AC147:AI147 &lt;= $N$9)*(TEXT(AC147:AI147,"yyyy-mm")=AL148)*(AC148:AI148 = "▲")))</f>
        <v>0</v>
      </c>
      <c r="AO148" s="69" cm="1">
        <f t="array" ref="AO148">IF(AL148=AL147,0,SUMPRODUCT((AC147:AI147&gt;=$N$8)*(AC147:AI147 &lt;= $N$9)*(TEXT(AC147:AI147,"yyyy-mm")=AL148)*(AC148:AI148 = "★")))</f>
        <v>0</v>
      </c>
      <c r="AP148" s="65"/>
      <c r="AQ148" s="7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3"/>
    </row>
    <row r="149" spans="10:55" s="8" customFormat="1" ht="19.5" customHeight="1" x14ac:dyDescent="0.45">
      <c r="J149" s="86"/>
      <c r="K149" s="135"/>
      <c r="L149" s="132">
        <v>95</v>
      </c>
      <c r="M149" s="141">
        <f>S147+1</f>
        <v>46608</v>
      </c>
      <c r="N149" s="141">
        <f t="shared" ref="N149:S149" si="596">M149+1</f>
        <v>46609</v>
      </c>
      <c r="O149" s="141">
        <f t="shared" si="596"/>
        <v>46610</v>
      </c>
      <c r="P149" s="141">
        <f t="shared" si="596"/>
        <v>46611</v>
      </c>
      <c r="Q149" s="141">
        <f t="shared" si="596"/>
        <v>46612</v>
      </c>
      <c r="R149" s="142">
        <f t="shared" si="596"/>
        <v>46613</v>
      </c>
      <c r="S149" s="143">
        <f t="shared" si="596"/>
        <v>46614</v>
      </c>
      <c r="T149" s="135">
        <f t="shared" ref="T149" si="597">COUNTIF(M150:S150,"★")</f>
        <v>0</v>
      </c>
      <c r="U149" s="135"/>
      <c r="V149" s="135" t="str">
        <f t="shared" ref="V149" si="598">TEXT(M149,"YYYY-MM")</f>
        <v>2027-08</v>
      </c>
      <c r="W149" s="140" cm="1">
        <f t="array" ref="W149">SUMPRODUCT((M149:S149&gt;=$N$8)*(M149:S149 &lt;= $N$9)*(TEXT(M149:S149,"yyyy-mm")=V149)*(M150:S150 = "●"))</f>
        <v>0</v>
      </c>
      <c r="X149" s="140" cm="1">
        <f t="array" ref="X149">SUMPRODUCT((R149:S149&gt;=$N$8)*(R149:S149 &lt;= $N$9)*(TEXT(R149:S149,"yyyy-mm")=V149)*(R150:S150 = "▲"))</f>
        <v>0</v>
      </c>
      <c r="Y149" s="140" cm="1">
        <f t="array" ref="Y149">SUMPRODUCT((M149:S149&gt;=$N$8)*(M149:S149 &lt;= $N$9)*(TEXT(M149:S149,"yyyy-mm")=V149)*(M150:S150 = "★"))</f>
        <v>0</v>
      </c>
      <c r="Z149" s="135"/>
      <c r="AA149" s="135"/>
      <c r="AB149" s="132">
        <v>116</v>
      </c>
      <c r="AC149" s="141">
        <f>AI147+1</f>
        <v>46755</v>
      </c>
      <c r="AD149" s="141">
        <f t="shared" ref="AD149:AI149" si="599">AC149+1</f>
        <v>46756</v>
      </c>
      <c r="AE149" s="141">
        <f t="shared" si="599"/>
        <v>46757</v>
      </c>
      <c r="AF149" s="141">
        <f t="shared" si="599"/>
        <v>46758</v>
      </c>
      <c r="AG149" s="141">
        <f t="shared" si="599"/>
        <v>46759</v>
      </c>
      <c r="AH149" s="142">
        <f t="shared" si="599"/>
        <v>46760</v>
      </c>
      <c r="AI149" s="143">
        <f t="shared" si="599"/>
        <v>46761</v>
      </c>
      <c r="AJ149" s="68">
        <f t="shared" ref="AJ149" si="600">COUNTIF(AC150:AI150,"★")</f>
        <v>0</v>
      </c>
      <c r="AK149" s="68"/>
      <c r="AL149" s="68" t="str">
        <f t="shared" ref="AL149" si="601">TEXT(AC149,"YYYY-MM")</f>
        <v>2028-01</v>
      </c>
      <c r="AM149" s="69" cm="1">
        <f t="array" ref="AM149">SUMPRODUCT((AC149:AI149&gt;=$N$8)*(AC149:AI149 &lt;= $N$9)*(TEXT(AC149:AI149,"yyyy-mm")=AL149)*(AC150:AI150 = "●"))</f>
        <v>0</v>
      </c>
      <c r="AN149" s="69" cm="1">
        <f t="array" ref="AN149">SUMPRODUCT((AH149:AI149&gt;=$N$8)*(AH149:AI149 &lt;= $N$9)*(TEXT(AH149:AI149,"yyyy-mm")=AL149)*(AH150:AI150 = "▲"))</f>
        <v>0</v>
      </c>
      <c r="AO149" s="69" cm="1">
        <f t="array" ref="AO149">SUMPRODUCT((AC149:AI149&gt;=$N$8)*(AC149:AI149 &lt;= $N$9)*(TEXT(AC149:AI149,"yyyy-mm")=AL149)*(AC150:AI150 = "★"))</f>
        <v>0</v>
      </c>
      <c r="AP149" s="65"/>
      <c r="AQ149" s="7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3"/>
    </row>
    <row r="150" spans="10:55" s="8" customFormat="1" ht="19.5" customHeight="1" thickBot="1" x14ac:dyDescent="0.5">
      <c r="J150" s="86"/>
      <c r="K150" s="135" t="str">
        <f t="shared" ref="K150" si="602">IF(U150&gt;=0.285,"OK","NG")</f>
        <v>NG</v>
      </c>
      <c r="L150" s="136"/>
      <c r="M150" s="144"/>
      <c r="N150" s="144"/>
      <c r="O150" s="144"/>
      <c r="P150" s="144"/>
      <c r="Q150" s="144"/>
      <c r="R150" s="145"/>
      <c r="S150" s="146"/>
      <c r="T150" s="135">
        <f t="shared" ref="T150" si="603">COUNTIF(M150:S150,"●")</f>
        <v>0</v>
      </c>
      <c r="U150" s="147">
        <f t="shared" ref="U150" si="604">IF(COUNTA(M150:S150)=0,-1,IF(OR(COUNTIF(M150:S150,"▲")&gt;6,AND(M149&lt;$N$9,$N$9&lt;S149)),0.285,IF(T149+T150=0,0,T150/(T150+T149))))</f>
        <v>-1</v>
      </c>
      <c r="V150" s="135" t="str">
        <f t="shared" ref="V150" si="605">TEXT(S149,"YYYY-MM")</f>
        <v>2027-08</v>
      </c>
      <c r="W150" s="140" cm="1">
        <f t="array" ref="W150">IF(V150=V149,0,SUMPRODUCT((M149:S149&gt;=$N$8)*(M149:S149 &lt;= $N$9)*(TEXT(M149:S149,"yyyy-mm")=V150)*(M150:S150 = "●")))</f>
        <v>0</v>
      </c>
      <c r="X150" s="140" cm="1">
        <f t="array" ref="X150">IF(V150=V149,0,SUMPRODUCT((M149:S149&gt;=$N$8)*(M149:S149 &lt;= $N$9)*(TEXT(M149:S149,"yyyy-mm")=V150)*(M150:S150 = "▲")))</f>
        <v>0</v>
      </c>
      <c r="Y150" s="140" cm="1">
        <f t="array" ref="Y150">IF(V150=V149,0,SUMPRODUCT((M149:S149&gt;=$N$8)*(M149:S149 &lt;= $N$9)*(TEXT(M149:S149,"yyyy-mm")=V150)*(M150:S150 = "★")))</f>
        <v>0</v>
      </c>
      <c r="Z150" s="135"/>
      <c r="AA150" s="135" t="str">
        <f t="shared" ref="AA150" si="606">IF(AK150&gt;=0.285,"OK","NG")</f>
        <v>NG</v>
      </c>
      <c r="AB150" s="136"/>
      <c r="AC150" s="144"/>
      <c r="AD150" s="144"/>
      <c r="AE150" s="144"/>
      <c r="AF150" s="144"/>
      <c r="AG150" s="144"/>
      <c r="AH150" s="145"/>
      <c r="AI150" s="146"/>
      <c r="AJ150" s="68">
        <f t="shared" ref="AJ150" si="607">COUNTIF(AC150:AI150,"●")</f>
        <v>0</v>
      </c>
      <c r="AK150" s="70">
        <f t="shared" ref="AK150" si="608">IF(COUNTA(AC150:AI150)=0,-1,IF(OR(COUNTIF(AC150:AI150,"▲")&gt;6,AND(AC149&lt;$N$9,$N$9&lt;AI149)),0.285,IF(AJ149+AJ150=0,0,AJ150/(AJ150+AJ149))))</f>
        <v>-1</v>
      </c>
      <c r="AL150" s="68" t="str">
        <f t="shared" ref="AL150" si="609">TEXT(AI149,"YYYY-MM")</f>
        <v>2028-01</v>
      </c>
      <c r="AM150" s="69" cm="1">
        <f t="array" ref="AM150">IF(AL150=AL149,0,SUMPRODUCT((AC149:AI149&gt;=$N$8)*(AC149:AI149 &lt;= $N$9)*(TEXT(AC149:AI149,"yyyy-mm")=AL150)*(AC150:AI150 = "●")))</f>
        <v>0</v>
      </c>
      <c r="AN150" s="69" cm="1">
        <f t="array" ref="AN150">IF(AL150=AL149,0,SUMPRODUCT((AC149:AI149&gt;=$N$8)*(AC149:AI149 &lt;= $N$9)*(TEXT(AC149:AI149,"yyyy-mm")=AL150)*(AC150:AI150 = "▲")))</f>
        <v>0</v>
      </c>
      <c r="AO150" s="69" cm="1">
        <f t="array" ref="AO150">IF(AL150=AL149,0,SUMPRODUCT((AC149:AI149&gt;=$N$8)*(AC149:AI149 &lt;= $N$9)*(TEXT(AC149:AI149,"yyyy-mm")=AL150)*(AC150:AI150 = "★")))</f>
        <v>0</v>
      </c>
      <c r="AP150" s="65"/>
      <c r="AQ150" s="7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3"/>
    </row>
    <row r="151" spans="10:55" s="8" customFormat="1" ht="19.5" customHeight="1" x14ac:dyDescent="0.45">
      <c r="J151" s="86"/>
      <c r="K151" s="87"/>
      <c r="L151" s="28"/>
      <c r="M151" s="28"/>
      <c r="N151" s="28"/>
      <c r="O151" s="28"/>
      <c r="P151" s="28"/>
      <c r="Q151" s="28"/>
      <c r="R151" s="28"/>
      <c r="S151" s="28"/>
      <c r="T151" s="86"/>
      <c r="U151" s="148">
        <f>IFERROR(AVERAGEIF(U109:U150,"&gt;-1"),0)</f>
        <v>0</v>
      </c>
      <c r="V151" s="86"/>
      <c r="W151" s="81"/>
      <c r="X151" s="81"/>
      <c r="Y151" s="81"/>
      <c r="Z151" s="86"/>
      <c r="AA151" s="88"/>
      <c r="AB151" s="28"/>
      <c r="AC151" s="28"/>
      <c r="AD151" s="28"/>
      <c r="AE151" s="28"/>
      <c r="AF151" s="28"/>
      <c r="AG151" s="28"/>
      <c r="AH151" s="28"/>
      <c r="AI151" s="28"/>
      <c r="AJ151" s="65"/>
      <c r="AK151" s="71">
        <f>IFERROR(AVERAGEIF(AK109:AK150,"&gt;-1"),0)</f>
        <v>0</v>
      </c>
      <c r="AL151" s="65"/>
      <c r="AM151" s="64"/>
      <c r="AN151" s="64"/>
      <c r="AO151" s="64"/>
      <c r="AP151" s="68"/>
      <c r="AQ151" s="19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3"/>
    </row>
    <row r="152" spans="10:55" s="8" customFormat="1" ht="19.5" customHeight="1" x14ac:dyDescent="0.45">
      <c r="J152" s="86"/>
      <c r="K152" s="87"/>
      <c r="L152" s="28"/>
      <c r="M152" s="28"/>
      <c r="N152" s="28"/>
      <c r="O152" s="28"/>
      <c r="P152" s="28"/>
      <c r="Q152" s="28"/>
      <c r="R152" s="28"/>
      <c r="S152" s="28"/>
      <c r="T152" s="86"/>
      <c r="U152" s="86"/>
      <c r="V152" s="86"/>
      <c r="W152" s="81"/>
      <c r="X152" s="81"/>
      <c r="Y152" s="81"/>
      <c r="Z152" s="86"/>
      <c r="AA152" s="88"/>
      <c r="AB152" s="28"/>
      <c r="AC152" s="28"/>
      <c r="AD152" s="28"/>
      <c r="AE152" s="28"/>
      <c r="AF152" s="28"/>
      <c r="AG152" s="28"/>
      <c r="AH152" s="28"/>
      <c r="AI152" s="28"/>
      <c r="AJ152" s="65"/>
      <c r="AK152" s="65"/>
      <c r="AL152" s="65"/>
      <c r="AM152" s="64"/>
      <c r="AN152" s="64"/>
      <c r="AO152" s="64"/>
      <c r="AP152" s="68"/>
      <c r="AQ152" s="19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3"/>
    </row>
    <row r="153" spans="10:55" s="8" customFormat="1" ht="24" customHeight="1" x14ac:dyDescent="0.45">
      <c r="J153" s="75" t="s">
        <v>63</v>
      </c>
      <c r="K153" s="76"/>
      <c r="L153" s="76"/>
      <c r="M153" s="77"/>
      <c r="N153" s="78"/>
      <c r="O153" s="79"/>
      <c r="P153" s="79"/>
      <c r="Q153" s="79"/>
      <c r="R153" s="79"/>
      <c r="S153" s="79"/>
      <c r="T153" s="80"/>
      <c r="U153" s="80"/>
      <c r="V153" s="80"/>
      <c r="W153" s="81"/>
      <c r="X153" s="81"/>
      <c r="Y153" s="81"/>
      <c r="Z153" s="80"/>
      <c r="AA153" s="82"/>
      <c r="AB153" s="79"/>
      <c r="AC153" s="79"/>
      <c r="AD153" s="79"/>
      <c r="AE153" s="79"/>
      <c r="AF153" s="28"/>
      <c r="AG153" s="28"/>
      <c r="AH153" s="28"/>
      <c r="AI153" s="28"/>
      <c r="AJ153" s="65"/>
      <c r="AK153" s="65"/>
      <c r="AL153" s="65"/>
      <c r="AM153" s="64"/>
      <c r="AN153" s="64"/>
      <c r="AO153" s="64"/>
      <c r="AP153" s="68"/>
      <c r="AQ153" s="19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3"/>
    </row>
    <row r="154" spans="10:55" s="8" customFormat="1" ht="27" customHeight="1" x14ac:dyDescent="0.45">
      <c r="J154" s="83"/>
      <c r="K154" s="84"/>
      <c r="L154" s="84"/>
      <c r="M154" s="60" t="s">
        <v>96</v>
      </c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28"/>
      <c r="AI154" s="28"/>
      <c r="AJ154" s="65"/>
      <c r="AK154" s="65"/>
      <c r="AL154" s="65"/>
      <c r="AM154" s="64"/>
      <c r="AN154" s="64"/>
      <c r="AO154" s="64"/>
      <c r="AP154" s="68"/>
      <c r="AQ154" s="19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3"/>
    </row>
    <row r="155" spans="10:55" s="8" customFormat="1" ht="20.25" customHeight="1" x14ac:dyDescent="0.45">
      <c r="J155" s="83"/>
      <c r="K155" s="84"/>
      <c r="L155" s="84"/>
      <c r="M155" s="149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28"/>
      <c r="AI155" s="28"/>
      <c r="AJ155" s="65"/>
      <c r="AK155" s="65"/>
      <c r="AL155" s="65"/>
      <c r="AM155" s="64"/>
      <c r="AN155" s="64"/>
      <c r="AO155" s="64"/>
      <c r="AP155" s="68"/>
      <c r="AQ155" s="19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3"/>
    </row>
    <row r="156" spans="10:55" s="8" customFormat="1" ht="20.25" customHeight="1" x14ac:dyDescent="0.45">
      <c r="J156" s="86"/>
      <c r="K156" s="87"/>
      <c r="L156" s="28"/>
      <c r="M156" s="28"/>
      <c r="N156" s="28"/>
      <c r="O156" s="28"/>
      <c r="P156" s="28"/>
      <c r="Q156" s="28"/>
      <c r="R156" s="28"/>
      <c r="S156" s="28"/>
      <c r="T156" s="86"/>
      <c r="U156" s="86"/>
      <c r="V156" s="86"/>
      <c r="W156" s="81"/>
      <c r="X156" s="81"/>
      <c r="Y156" s="81"/>
      <c r="Z156" s="86"/>
      <c r="AA156" s="88"/>
      <c r="AB156" s="28"/>
      <c r="AC156" s="28"/>
      <c r="AD156" s="28"/>
      <c r="AE156" s="28"/>
      <c r="AF156" s="28"/>
      <c r="AG156" s="28"/>
      <c r="AH156" s="28"/>
      <c r="AI156" s="28"/>
      <c r="AJ156" s="65"/>
      <c r="AK156" s="65"/>
      <c r="AL156" s="65"/>
      <c r="AM156" s="64"/>
      <c r="AN156" s="64"/>
      <c r="AO156" s="64"/>
      <c r="AP156" s="68"/>
      <c r="AQ156" s="19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3"/>
    </row>
    <row r="157" spans="10:55" s="8" customFormat="1" ht="20.25" customHeight="1" thickBot="1" x14ac:dyDescent="0.5">
      <c r="J157" s="86"/>
      <c r="K157" s="87"/>
      <c r="L157" s="28"/>
      <c r="M157" s="28"/>
      <c r="N157" s="28"/>
      <c r="O157" s="28"/>
      <c r="P157" s="28"/>
      <c r="Q157" s="28"/>
      <c r="R157" s="28"/>
      <c r="S157" s="28"/>
      <c r="T157" s="86"/>
      <c r="U157" s="86"/>
      <c r="V157" s="86"/>
      <c r="W157" s="81"/>
      <c r="X157" s="81"/>
      <c r="Y157" s="81"/>
      <c r="Z157" s="86"/>
      <c r="AA157" s="88"/>
      <c r="AB157" s="28"/>
      <c r="AC157" s="28"/>
      <c r="AD157" s="28"/>
      <c r="AE157" s="28"/>
      <c r="AF157" s="28"/>
      <c r="AG157" s="28"/>
      <c r="AH157" s="28"/>
      <c r="AI157" s="28"/>
      <c r="AJ157" s="65"/>
      <c r="AK157" s="65"/>
      <c r="AL157" s="65"/>
      <c r="AM157" s="64"/>
      <c r="AN157" s="64"/>
      <c r="AO157" s="64"/>
      <c r="AP157" s="68"/>
      <c r="AQ157" s="19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3"/>
    </row>
    <row r="158" spans="10:55" s="8" customFormat="1" ht="20.25" customHeight="1" x14ac:dyDescent="0.45">
      <c r="J158" s="86"/>
      <c r="K158" s="86"/>
      <c r="L158" s="132" t="s">
        <v>47</v>
      </c>
      <c r="M158" s="133" t="str">
        <f>"実施状況（"&amp;YEAR(M160)&amp;"年～）"</f>
        <v>実施状況（2028年～）</v>
      </c>
      <c r="N158" s="133"/>
      <c r="O158" s="133"/>
      <c r="P158" s="133"/>
      <c r="Q158" s="133"/>
      <c r="R158" s="133"/>
      <c r="S158" s="134"/>
      <c r="T158" s="86"/>
      <c r="U158" s="86"/>
      <c r="V158" s="86"/>
      <c r="W158" s="81"/>
      <c r="X158" s="81"/>
      <c r="Y158" s="81"/>
      <c r="Z158" s="86"/>
      <c r="AA158" s="28"/>
      <c r="AB158" s="132" t="s">
        <v>47</v>
      </c>
      <c r="AC158" s="133" t="str">
        <f>"実施状況（"&amp;YEAR(AC160)&amp;"年～）"</f>
        <v>実施状況（2028年～）</v>
      </c>
      <c r="AD158" s="133"/>
      <c r="AE158" s="133"/>
      <c r="AF158" s="133"/>
      <c r="AG158" s="133"/>
      <c r="AH158" s="133"/>
      <c r="AI158" s="134"/>
      <c r="AJ158" s="65"/>
      <c r="AK158" s="65"/>
      <c r="AL158" s="65"/>
      <c r="AM158" s="64"/>
      <c r="AN158" s="64"/>
      <c r="AO158" s="64"/>
      <c r="AP158" s="68"/>
      <c r="AQ158" s="19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3"/>
    </row>
    <row r="159" spans="10:55" s="8" customFormat="1" ht="20.25" customHeight="1" thickBot="1" x14ac:dyDescent="0.5">
      <c r="J159" s="86"/>
      <c r="K159" s="135" t="s">
        <v>48</v>
      </c>
      <c r="L159" s="136"/>
      <c r="M159" s="137" t="s">
        <v>49</v>
      </c>
      <c r="N159" s="137" t="s">
        <v>50</v>
      </c>
      <c r="O159" s="137" t="s">
        <v>51</v>
      </c>
      <c r="P159" s="137" t="s">
        <v>52</v>
      </c>
      <c r="Q159" s="137" t="s">
        <v>53</v>
      </c>
      <c r="R159" s="138" t="s">
        <v>54</v>
      </c>
      <c r="S159" s="139" t="s">
        <v>55</v>
      </c>
      <c r="T159" s="135" t="s">
        <v>47</v>
      </c>
      <c r="U159" s="86" t="s">
        <v>56</v>
      </c>
      <c r="V159" s="86" t="s">
        <v>57</v>
      </c>
      <c r="W159" s="140" t="s">
        <v>38</v>
      </c>
      <c r="X159" s="140" t="s">
        <v>39</v>
      </c>
      <c r="Y159" s="140" t="s">
        <v>40</v>
      </c>
      <c r="Z159" s="86"/>
      <c r="AA159" s="135" t="s">
        <v>48</v>
      </c>
      <c r="AB159" s="136"/>
      <c r="AC159" s="137" t="s">
        <v>49</v>
      </c>
      <c r="AD159" s="137" t="s">
        <v>50</v>
      </c>
      <c r="AE159" s="137" t="s">
        <v>51</v>
      </c>
      <c r="AF159" s="137" t="s">
        <v>52</v>
      </c>
      <c r="AG159" s="137" t="s">
        <v>53</v>
      </c>
      <c r="AH159" s="138" t="s">
        <v>54</v>
      </c>
      <c r="AI159" s="139" t="s">
        <v>55</v>
      </c>
      <c r="AJ159" s="68" t="s">
        <v>47</v>
      </c>
      <c r="AK159" s="65" t="s">
        <v>56</v>
      </c>
      <c r="AL159" s="65" t="s">
        <v>57</v>
      </c>
      <c r="AM159" s="69" t="s">
        <v>38</v>
      </c>
      <c r="AN159" s="69" t="s">
        <v>39</v>
      </c>
      <c r="AO159" s="69" t="s">
        <v>40</v>
      </c>
      <c r="AP159" s="68"/>
      <c r="AQ159" s="19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3"/>
    </row>
    <row r="160" spans="10:55" s="8" customFormat="1" ht="20.25" customHeight="1" x14ac:dyDescent="0.45">
      <c r="J160" s="86"/>
      <c r="K160" s="135"/>
      <c r="L160" s="132">
        <v>117</v>
      </c>
      <c r="M160" s="141">
        <f>AI149+1</f>
        <v>46762</v>
      </c>
      <c r="N160" s="141">
        <f t="shared" ref="N160:S160" si="610">M160+1</f>
        <v>46763</v>
      </c>
      <c r="O160" s="141">
        <f t="shared" si="610"/>
        <v>46764</v>
      </c>
      <c r="P160" s="141">
        <f t="shared" si="610"/>
        <v>46765</v>
      </c>
      <c r="Q160" s="141">
        <f t="shared" si="610"/>
        <v>46766</v>
      </c>
      <c r="R160" s="151">
        <f t="shared" si="610"/>
        <v>46767</v>
      </c>
      <c r="S160" s="152">
        <f t="shared" si="610"/>
        <v>46768</v>
      </c>
      <c r="T160" s="135">
        <f t="shared" ref="T160" si="611">COUNTIF(M161:S161,"★")</f>
        <v>0</v>
      </c>
      <c r="U160" s="135"/>
      <c r="V160" s="135" t="str">
        <f>TEXT(M160,"YYYY-MM")</f>
        <v>2028-01</v>
      </c>
      <c r="W160" s="140" cm="1">
        <f t="array" ref="W160">SUMPRODUCT((M160:S160&gt;=$N$8)*(M160:S160 &lt;= $N$9)*(TEXT(M160:S160,"yyyy-mm")=V160)*(M161:S161 = "●"))</f>
        <v>0</v>
      </c>
      <c r="X160" s="140" cm="1">
        <f t="array" ref="X160">SUMPRODUCT((R160:S160&gt;=$N$8)*(R160:S160 &lt;= $N$9)*(TEXT(R160:S160,"yyyy-mm")=V160)*(R161:S161 = "▲"))</f>
        <v>0</v>
      </c>
      <c r="Y160" s="140" cm="1">
        <f t="array" ref="Y160">SUMPRODUCT((M160:S160&gt;=$N$8)*(M160:S160 &lt;= $N$9)*(TEXT(M160:S160,"yyyy-mm")=V160)*(M161:S161 = "★"))</f>
        <v>0</v>
      </c>
      <c r="Z160" s="135"/>
      <c r="AA160" s="135"/>
      <c r="AB160" s="132">
        <v>138</v>
      </c>
      <c r="AC160" s="141">
        <f>S200+1</f>
        <v>46909</v>
      </c>
      <c r="AD160" s="141">
        <f t="shared" ref="AD160:AI160" si="612">AC160+1</f>
        <v>46910</v>
      </c>
      <c r="AE160" s="141">
        <f t="shared" si="612"/>
        <v>46911</v>
      </c>
      <c r="AF160" s="141">
        <f t="shared" si="612"/>
        <v>46912</v>
      </c>
      <c r="AG160" s="141">
        <f t="shared" si="612"/>
        <v>46913</v>
      </c>
      <c r="AH160" s="151">
        <f t="shared" si="612"/>
        <v>46914</v>
      </c>
      <c r="AI160" s="152">
        <f t="shared" si="612"/>
        <v>46915</v>
      </c>
      <c r="AJ160" s="68">
        <f t="shared" ref="AJ160" si="613">COUNTIF(AC161:AI161,"★")</f>
        <v>0</v>
      </c>
      <c r="AK160" s="68"/>
      <c r="AL160" s="68" t="str">
        <f>TEXT(AC160,"YYYY-MM")</f>
        <v>2028-06</v>
      </c>
      <c r="AM160" s="69" cm="1">
        <f t="array" ref="AM160">SUMPRODUCT((AC160:AI160&gt;=$N$8)*(AC160:AI160 &lt;= $N$9)*(TEXT(AC160:AI160,"yyyy-mm")=AL160)*(AC161:AI161 = "●"))</f>
        <v>0</v>
      </c>
      <c r="AN160" s="69" cm="1">
        <f t="array" ref="AN160">SUMPRODUCT((AH160:AI160&gt;=$N$8)*(AH160:AI160 &lt;= $N$9)*(TEXT(AH160:AI160,"yyyy-mm")=AL160)*(AH161:AI161 = "▲"))</f>
        <v>0</v>
      </c>
      <c r="AO160" s="69" cm="1">
        <f t="array" ref="AO160">SUMPRODUCT((AC160:AI160&gt;=$N$8)*(AC160:AI160 &lt;= $N$9)*(TEXT(AC160:AI160,"yyyy-mm")=AL160)*(AC161:AI161 = "★"))</f>
        <v>0</v>
      </c>
      <c r="AP160" s="68"/>
      <c r="AQ160" s="19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3"/>
    </row>
    <row r="161" spans="10:55" s="8" customFormat="1" ht="20.25" customHeight="1" thickBot="1" x14ac:dyDescent="0.5">
      <c r="J161" s="86"/>
      <c r="K161" s="135" t="str">
        <f>IF(U161&gt;=0.285,"OK","NG")</f>
        <v>NG</v>
      </c>
      <c r="L161" s="136"/>
      <c r="M161" s="144"/>
      <c r="N161" s="144"/>
      <c r="O161" s="144"/>
      <c r="P161" s="144"/>
      <c r="Q161" s="144"/>
      <c r="R161" s="145"/>
      <c r="S161" s="146"/>
      <c r="T161" s="135">
        <f t="shared" ref="T161" si="614">COUNTIF(M161:S161,"●")</f>
        <v>0</v>
      </c>
      <c r="U161" s="147">
        <f>IF(COUNTA(M161:S161)=0,-1,IF(OR(COUNTIF(M161:S161,"▲")&gt;6,AND(M160&lt;$N$9,$N$9&lt;S160)),0.285,IF(T160+T161=0,0,T161/(T161+T160))))</f>
        <v>-1</v>
      </c>
      <c r="V161" s="135" t="str">
        <f>TEXT(S160,"YYYY-MM")</f>
        <v>2028-01</v>
      </c>
      <c r="W161" s="140" cm="1">
        <f t="array" ref="W161">IF(V161=V160,0,SUMPRODUCT((M160:S160&gt;=$N$8)*(M160:S160 &lt;= $N$9)*(TEXT(M160:S160,"yyyy-mm")=V161)*(M161:S161 = "●")))</f>
        <v>0</v>
      </c>
      <c r="X161" s="140" cm="1">
        <f t="array" ref="X161">IF(V161=V160,0,SUMPRODUCT((M160:S160&gt;=$N$8)*(M160:S160 &lt;= $N$9)*(TEXT(M160:S160,"yyyy-mm")=V161)*(M161:S161 = "▲")))</f>
        <v>0</v>
      </c>
      <c r="Y161" s="140" cm="1">
        <f t="array" ref="Y161">IF(V161=V160,0,SUMPRODUCT((M160:S160&gt;=$N$8)*(M160:S160 &lt;= $N$9)*(TEXT(M160:S160,"yyyy-mm")=V161)*(M161:S161 = "★")))</f>
        <v>0</v>
      </c>
      <c r="Z161" s="135"/>
      <c r="AA161" s="135" t="str">
        <f>IF(AK161&gt;=0.285,"OK","NG")</f>
        <v>NG</v>
      </c>
      <c r="AB161" s="136"/>
      <c r="AC161" s="144"/>
      <c r="AD161" s="144"/>
      <c r="AE161" s="144"/>
      <c r="AF161" s="144"/>
      <c r="AG161" s="144"/>
      <c r="AH161" s="145"/>
      <c r="AI161" s="146"/>
      <c r="AJ161" s="68">
        <f t="shared" ref="AJ161" si="615">COUNTIF(AC161:AI161,"●")</f>
        <v>0</v>
      </c>
      <c r="AK161" s="70">
        <f>IF(COUNTA(AC161:AI161)=0,-1,IF(OR(COUNTIF(AC161:AI161,"▲")&gt;6,AND(AC160&lt;$N$9,$N$9&lt;AI160)),0.285,IF(AJ160+AJ161=0,0,AJ161/(AJ161+AJ160))))</f>
        <v>-1</v>
      </c>
      <c r="AL161" s="68" t="str">
        <f>TEXT(AI160,"YYYY-MM")</f>
        <v>2028-06</v>
      </c>
      <c r="AM161" s="69" cm="1">
        <f t="array" ref="AM161">IF(AL161=AL160,0,SUMPRODUCT((AC160:AI160&gt;=$N$8)*(AC160:AI160 &lt;= $N$9)*(TEXT(AC160:AI160,"yyyy-mm")=AL161)*(AC161:AI161 = "●")))</f>
        <v>0</v>
      </c>
      <c r="AN161" s="69" cm="1">
        <f t="array" ref="AN161">IF(AL161=AL160,0,SUMPRODUCT((AC160:AI160&gt;=$N$8)*(AC160:AI160 &lt;= $N$9)*(TEXT(AC160:AI160,"yyyy-mm")=AL161)*(AC161:AI161 = "▲")))</f>
        <v>0</v>
      </c>
      <c r="AO161" s="69" cm="1">
        <f t="array" ref="AO161">IF(AL161=AL160,0,SUMPRODUCT((AC160:AI160&gt;=$N$8)*(AC160:AI160 &lt;= $N$9)*(TEXT(AC160:AI160,"yyyy-mm")=AL161)*(AC161:AI161 = "★")))</f>
        <v>0</v>
      </c>
      <c r="AP161" s="68"/>
      <c r="AQ161" s="19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3"/>
    </row>
    <row r="162" spans="10:55" s="8" customFormat="1" ht="20.25" customHeight="1" x14ac:dyDescent="0.45">
      <c r="J162" s="86"/>
      <c r="K162" s="135"/>
      <c r="L162" s="132">
        <v>118</v>
      </c>
      <c r="M162" s="141">
        <f>S160+1</f>
        <v>46769</v>
      </c>
      <c r="N162" s="141">
        <f t="shared" ref="N162:S162" si="616">M162+1</f>
        <v>46770</v>
      </c>
      <c r="O162" s="141">
        <f t="shared" si="616"/>
        <v>46771</v>
      </c>
      <c r="P162" s="141">
        <f t="shared" si="616"/>
        <v>46772</v>
      </c>
      <c r="Q162" s="141">
        <f t="shared" si="616"/>
        <v>46773</v>
      </c>
      <c r="R162" s="142">
        <f t="shared" si="616"/>
        <v>46774</v>
      </c>
      <c r="S162" s="143">
        <f t="shared" si="616"/>
        <v>46775</v>
      </c>
      <c r="T162" s="135">
        <f t="shared" ref="T162" si="617">COUNTIF(M163:S163,"★")</f>
        <v>0</v>
      </c>
      <c r="U162" s="135"/>
      <c r="V162" s="135" t="str">
        <f>TEXT(M162,"YYYY-MM")</f>
        <v>2028-01</v>
      </c>
      <c r="W162" s="140" cm="1">
        <f t="array" ref="W162">SUMPRODUCT((M162:S162&gt;=$N$8)*(M162:S162 &lt;= $N$9)*(TEXT(M162:S162,"yyyy-mm")=V162)*(M163:S163 = "●"))</f>
        <v>0</v>
      </c>
      <c r="X162" s="140" cm="1">
        <f t="array" ref="X162">SUMPRODUCT((R162:S162&gt;=$N$8)*(R162:S162 &lt;= $N$9)*(TEXT(R162:S162,"yyyy-mm")=V162)*(R163:S163 = "▲"))</f>
        <v>0</v>
      </c>
      <c r="Y162" s="140" cm="1">
        <f t="array" ref="Y162">SUMPRODUCT((M162:S162&gt;=$N$8)*(M162:S162 &lt;= $N$9)*(TEXT(M162:S162,"yyyy-mm")=V162)*(M163:S163 = "★"))</f>
        <v>0</v>
      </c>
      <c r="Z162" s="135"/>
      <c r="AA162" s="135"/>
      <c r="AB162" s="132">
        <v>139</v>
      </c>
      <c r="AC162" s="141">
        <f>AI160+1</f>
        <v>46916</v>
      </c>
      <c r="AD162" s="141">
        <f t="shared" ref="AD162:AI162" si="618">AC162+1</f>
        <v>46917</v>
      </c>
      <c r="AE162" s="141">
        <f t="shared" si="618"/>
        <v>46918</v>
      </c>
      <c r="AF162" s="141">
        <f t="shared" si="618"/>
        <v>46919</v>
      </c>
      <c r="AG162" s="141">
        <f t="shared" si="618"/>
        <v>46920</v>
      </c>
      <c r="AH162" s="142">
        <f t="shared" si="618"/>
        <v>46921</v>
      </c>
      <c r="AI162" s="143">
        <f t="shared" si="618"/>
        <v>46922</v>
      </c>
      <c r="AJ162" s="68">
        <f t="shared" ref="AJ162" si="619">COUNTIF(AC163:AI163,"★")</f>
        <v>0</v>
      </c>
      <c r="AK162" s="68"/>
      <c r="AL162" s="68" t="str">
        <f>TEXT(AC162,"YYYY-MM")</f>
        <v>2028-06</v>
      </c>
      <c r="AM162" s="69" cm="1">
        <f t="array" ref="AM162">SUMPRODUCT((AC162:AI162&gt;=$N$8)*(AC162:AI162 &lt;= $N$9)*(TEXT(AC162:AI162,"yyyy-mm")=AL162)*(AC163:AI163 = "●"))</f>
        <v>0</v>
      </c>
      <c r="AN162" s="69" cm="1">
        <f t="array" ref="AN162">SUMPRODUCT((AH162:AI162&gt;=$N$8)*(AH162:AI162 &lt;= $N$9)*(TEXT(AH162:AI162,"yyyy-mm")=AL162)*(AH163:AI163 = "▲"))</f>
        <v>0</v>
      </c>
      <c r="AO162" s="69" cm="1">
        <f t="array" ref="AO162">SUMPRODUCT((AC162:AI162&gt;=$N$8)*(AC162:AI162 &lt;= $N$9)*(TEXT(AC162:AI162,"yyyy-mm")=AL162)*(AC163:AI163 = "★"))</f>
        <v>0</v>
      </c>
      <c r="AP162" s="68"/>
      <c r="AQ162" s="19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3"/>
    </row>
    <row r="163" spans="10:55" s="8" customFormat="1" ht="20.25" customHeight="1" thickBot="1" x14ac:dyDescent="0.5">
      <c r="J163" s="86"/>
      <c r="K163" s="135" t="str">
        <f t="shared" ref="K163" si="620">IF(U163&gt;=0.285,"OK","NG")</f>
        <v>NG</v>
      </c>
      <c r="L163" s="136"/>
      <c r="M163" s="144"/>
      <c r="N163" s="144"/>
      <c r="O163" s="144"/>
      <c r="P163" s="144"/>
      <c r="Q163" s="144"/>
      <c r="R163" s="145"/>
      <c r="S163" s="146"/>
      <c r="T163" s="135">
        <f t="shared" ref="T163" si="621">COUNTIF(M163:S163,"●")</f>
        <v>0</v>
      </c>
      <c r="U163" s="147">
        <f t="shared" ref="U163" si="622">IF(COUNTA(M163:S163)=0,-1,IF(OR(COUNTIF(M163:S163,"▲")&gt;6,AND(M162&lt;$N$9,$N$9&lt;S162)),0.285,IF(T162+T163=0,0,T163/(T163+T162))))</f>
        <v>-1</v>
      </c>
      <c r="V163" s="135" t="str">
        <f>TEXT(S162,"YYYY-MM")</f>
        <v>2028-01</v>
      </c>
      <c r="W163" s="140" cm="1">
        <f t="array" ref="W163">IF(V163=V162,0,SUMPRODUCT((M162:S162&gt;=$N$8)*(M162:S162 &lt;= $N$9)*(TEXT(M162:S162,"yyyy-mm")=V163)*(M163:S163 = "●")))</f>
        <v>0</v>
      </c>
      <c r="X163" s="140" cm="1">
        <f t="array" ref="X163">IF(V163=V162,0,SUMPRODUCT((M162:S162&gt;=$N$8)*(M162:S162 &lt;= $N$9)*(TEXT(M162:S162,"yyyy-mm")=V163)*(M163:S163 = "▲")))</f>
        <v>0</v>
      </c>
      <c r="Y163" s="140" cm="1">
        <f t="array" ref="Y163">IF(V163=V162,0,SUMPRODUCT((M162:S162&gt;=$N$8)*(M162:S162 &lt;= $N$9)*(TEXT(M162:S162,"yyyy-mm")=V163)*(M163:S163 = "★")))</f>
        <v>0</v>
      </c>
      <c r="Z163" s="135"/>
      <c r="AA163" s="135" t="str">
        <f t="shared" ref="AA163" si="623">IF(AK163&gt;=0.285,"OK","NG")</f>
        <v>NG</v>
      </c>
      <c r="AB163" s="136"/>
      <c r="AC163" s="144"/>
      <c r="AD163" s="144"/>
      <c r="AE163" s="144"/>
      <c r="AF163" s="144"/>
      <c r="AG163" s="144"/>
      <c r="AH163" s="145"/>
      <c r="AI163" s="146"/>
      <c r="AJ163" s="68">
        <f t="shared" ref="AJ163" si="624">COUNTIF(AC163:AI163,"●")</f>
        <v>0</v>
      </c>
      <c r="AK163" s="70">
        <f t="shared" ref="AK163" si="625">IF(COUNTA(AC163:AI163)=0,-1,IF(OR(COUNTIF(AC163:AI163,"▲")&gt;6,AND(AC162&lt;$N$9,$N$9&lt;AI162)),0.285,IF(AJ162+AJ163=0,0,AJ163/(AJ163+AJ162))))</f>
        <v>-1</v>
      </c>
      <c r="AL163" s="68" t="str">
        <f>TEXT(AI162,"YYYY-MM")</f>
        <v>2028-06</v>
      </c>
      <c r="AM163" s="69" cm="1">
        <f t="array" ref="AM163">IF(AL163=AL162,0,SUMPRODUCT((AC162:AI162&gt;=$N$8)*(AC162:AI162 &lt;= $N$9)*(TEXT(AC162:AI162,"yyyy-mm")=AL163)*(AC163:AI163 = "●")))</f>
        <v>0</v>
      </c>
      <c r="AN163" s="69" cm="1">
        <f t="array" ref="AN163">IF(AL163=AL162,0,SUMPRODUCT((AC162:AI162&gt;=$N$8)*(AC162:AI162 &lt;= $N$9)*(TEXT(AC162:AI162,"yyyy-mm")=AL163)*(AC163:AI163 = "▲")))</f>
        <v>0</v>
      </c>
      <c r="AO163" s="69" cm="1">
        <f t="array" ref="AO163">IF(AL163=AL162,0,SUMPRODUCT((AC162:AI162&gt;=$N$8)*(AC162:AI162 &lt;= $N$9)*(TEXT(AC162:AI162,"yyyy-mm")=AL163)*(AC163:AI163 = "★")))</f>
        <v>0</v>
      </c>
      <c r="AP163" s="68"/>
      <c r="AQ163" s="19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3"/>
    </row>
    <row r="164" spans="10:55" s="8" customFormat="1" ht="20.25" customHeight="1" x14ac:dyDescent="0.45">
      <c r="J164" s="86"/>
      <c r="K164" s="135"/>
      <c r="L164" s="132">
        <v>119</v>
      </c>
      <c r="M164" s="141">
        <f>S162+1</f>
        <v>46776</v>
      </c>
      <c r="N164" s="141">
        <f t="shared" ref="N164:S164" si="626">M164+1</f>
        <v>46777</v>
      </c>
      <c r="O164" s="141">
        <f t="shared" si="626"/>
        <v>46778</v>
      </c>
      <c r="P164" s="141">
        <f t="shared" si="626"/>
        <v>46779</v>
      </c>
      <c r="Q164" s="141">
        <f t="shared" si="626"/>
        <v>46780</v>
      </c>
      <c r="R164" s="142">
        <f t="shared" si="626"/>
        <v>46781</v>
      </c>
      <c r="S164" s="143">
        <f t="shared" si="626"/>
        <v>46782</v>
      </c>
      <c r="T164" s="135">
        <f t="shared" ref="T164" si="627">COUNTIF(M165:S165,"★")</f>
        <v>0</v>
      </c>
      <c r="U164" s="135"/>
      <c r="V164" s="135" t="str">
        <f>TEXT(M164,"YYYY-MM")</f>
        <v>2028-01</v>
      </c>
      <c r="W164" s="140" cm="1">
        <f t="array" ref="W164">SUMPRODUCT((M164:S164&gt;=$N$8)*(M164:S164 &lt;= $N$9)*(TEXT(M164:S164,"yyyy-mm")=V164)*(M165:S165 = "●"))</f>
        <v>0</v>
      </c>
      <c r="X164" s="140" cm="1">
        <f t="array" ref="X164">SUMPRODUCT((R164:S164&gt;=$N$8)*(R164:S164 &lt;= $N$9)*(TEXT(R164:S164,"yyyy-mm")=V164)*(R165:S165 = "▲"))</f>
        <v>0</v>
      </c>
      <c r="Y164" s="140" cm="1">
        <f t="array" ref="Y164">SUMPRODUCT((M164:S164&gt;=$N$8)*(M164:S164 &lt;= $N$9)*(TEXT(M164:S164,"yyyy-mm")=V164)*(M165:S165 = "★"))</f>
        <v>0</v>
      </c>
      <c r="Z164" s="135"/>
      <c r="AA164" s="135"/>
      <c r="AB164" s="132">
        <v>140</v>
      </c>
      <c r="AC164" s="141">
        <f>AI162+1</f>
        <v>46923</v>
      </c>
      <c r="AD164" s="141">
        <f t="shared" ref="AD164:AI164" si="628">AC164+1</f>
        <v>46924</v>
      </c>
      <c r="AE164" s="141">
        <f t="shared" si="628"/>
        <v>46925</v>
      </c>
      <c r="AF164" s="141">
        <f t="shared" si="628"/>
        <v>46926</v>
      </c>
      <c r="AG164" s="141">
        <f t="shared" si="628"/>
        <v>46927</v>
      </c>
      <c r="AH164" s="142">
        <f t="shared" si="628"/>
        <v>46928</v>
      </c>
      <c r="AI164" s="143">
        <f t="shared" si="628"/>
        <v>46929</v>
      </c>
      <c r="AJ164" s="68">
        <f t="shared" ref="AJ164" si="629">COUNTIF(AC165:AI165,"★")</f>
        <v>0</v>
      </c>
      <c r="AK164" s="68"/>
      <c r="AL164" s="68" t="str">
        <f>TEXT(AC164,"YYYY-MM")</f>
        <v>2028-06</v>
      </c>
      <c r="AM164" s="69" cm="1">
        <f t="array" ref="AM164">SUMPRODUCT((AC164:AI164&gt;=$N$8)*(AC164:AI164 &lt;= $N$9)*(TEXT(AC164:AI164,"yyyy-mm")=AL164)*(AC165:AI165 = "●"))</f>
        <v>0</v>
      </c>
      <c r="AN164" s="69" cm="1">
        <f t="array" ref="AN164">SUMPRODUCT((AH164:AI164&gt;=$N$8)*(AH164:AI164 &lt;= $N$9)*(TEXT(AH164:AI164,"yyyy-mm")=AL164)*(AH165:AI165 = "▲"))</f>
        <v>0</v>
      </c>
      <c r="AO164" s="69" cm="1">
        <f t="array" ref="AO164">SUMPRODUCT((AC164:AI164&gt;=$N$8)*(AC164:AI164 &lt;= $N$9)*(TEXT(AC164:AI164,"yyyy-mm")=AL164)*(AC165:AI165 = "★"))</f>
        <v>0</v>
      </c>
      <c r="AP164" s="68"/>
      <c r="AQ164" s="19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3"/>
    </row>
    <row r="165" spans="10:55" s="8" customFormat="1" ht="20.25" customHeight="1" thickBot="1" x14ac:dyDescent="0.5">
      <c r="J165" s="86"/>
      <c r="K165" s="135" t="str">
        <f t="shared" ref="K165" si="630">IF(U165&gt;=0.285,"OK","NG")</f>
        <v>NG</v>
      </c>
      <c r="L165" s="136"/>
      <c r="M165" s="144"/>
      <c r="N165" s="144"/>
      <c r="O165" s="144"/>
      <c r="P165" s="144"/>
      <c r="Q165" s="144"/>
      <c r="R165" s="145"/>
      <c r="S165" s="146"/>
      <c r="T165" s="135">
        <f t="shared" ref="T165" si="631">COUNTIF(M165:S165,"●")</f>
        <v>0</v>
      </c>
      <c r="U165" s="147">
        <f t="shared" ref="U165" si="632">IF(COUNTA(M165:S165)=0,-1,IF(OR(COUNTIF(M165:S165,"▲")&gt;6,AND(M164&lt;$N$9,$N$9&lt;S164)),0.285,IF(T164+T165=0,0,T165/(T165+T164))))</f>
        <v>-1</v>
      </c>
      <c r="V165" s="135" t="str">
        <f>TEXT(S164,"YYYY-MM")</f>
        <v>2028-01</v>
      </c>
      <c r="W165" s="140" cm="1">
        <f t="array" ref="W165">IF(V165=V164,0,SUMPRODUCT((M164:S164&gt;=$N$8)*(M164:S164 &lt;= $N$9)*(TEXT(M164:S164,"yyyy-mm")=V165)*(M165:S165 = "●")))</f>
        <v>0</v>
      </c>
      <c r="X165" s="140" cm="1">
        <f t="array" ref="X165">IF(V165=V164,0,SUMPRODUCT((M164:S164&gt;=$N$8)*(M164:S164 &lt;= $N$9)*(TEXT(M164:S164,"yyyy-mm")=V165)*(M165:S165 = "▲")))</f>
        <v>0</v>
      </c>
      <c r="Y165" s="140" cm="1">
        <f t="array" ref="Y165">IF(V165=V164,0,SUMPRODUCT((M164:S164&gt;=$N$8)*(M164:S164 &lt;= $N$9)*(TEXT(M164:S164,"yyyy-mm")=V165)*(M165:S165 = "★")))</f>
        <v>0</v>
      </c>
      <c r="Z165" s="135"/>
      <c r="AA165" s="135" t="str">
        <f t="shared" ref="AA165" si="633">IF(AK165&gt;=0.285,"OK","NG")</f>
        <v>NG</v>
      </c>
      <c r="AB165" s="136"/>
      <c r="AC165" s="144"/>
      <c r="AD165" s="144"/>
      <c r="AE165" s="144"/>
      <c r="AF165" s="144"/>
      <c r="AG165" s="144"/>
      <c r="AH165" s="145"/>
      <c r="AI165" s="146"/>
      <c r="AJ165" s="68">
        <f t="shared" ref="AJ165" si="634">COUNTIF(AC165:AI165,"●")</f>
        <v>0</v>
      </c>
      <c r="AK165" s="70">
        <f t="shared" ref="AK165" si="635">IF(COUNTA(AC165:AI165)=0,-1,IF(OR(COUNTIF(AC165:AI165,"▲")&gt;6,AND(AC164&lt;$N$9,$N$9&lt;AI164)),0.285,IF(AJ164+AJ165=0,0,AJ165/(AJ165+AJ164))))</f>
        <v>-1</v>
      </c>
      <c r="AL165" s="68" t="str">
        <f>TEXT(AI164,"YYYY-MM")</f>
        <v>2028-06</v>
      </c>
      <c r="AM165" s="69" cm="1">
        <f t="array" ref="AM165">IF(AL165=AL164,0,SUMPRODUCT((AC164:AI164&gt;=$N$8)*(AC164:AI164 &lt;= $N$9)*(TEXT(AC164:AI164,"yyyy-mm")=AL165)*(AC165:AI165 = "●")))</f>
        <v>0</v>
      </c>
      <c r="AN165" s="69" cm="1">
        <f t="array" ref="AN165">IF(AL165=AL164,0,SUMPRODUCT((AC164:AI164&gt;=$N$8)*(AC164:AI164 &lt;= $N$9)*(TEXT(AC164:AI164,"yyyy-mm")=AL165)*(AC165:AI165 = "▲")))</f>
        <v>0</v>
      </c>
      <c r="AO165" s="69" cm="1">
        <f t="array" ref="AO165">IF(AL165=AL164,0,SUMPRODUCT((AC164:AI164&gt;=$N$8)*(AC164:AI164 &lt;= $N$9)*(TEXT(AC164:AI164,"yyyy-mm")=AL165)*(AC165:AI165 = "★")))</f>
        <v>0</v>
      </c>
      <c r="AP165" s="68"/>
      <c r="AQ165" s="19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3"/>
    </row>
    <row r="166" spans="10:55" s="8" customFormat="1" ht="20.25" customHeight="1" x14ac:dyDescent="0.45">
      <c r="J166" s="86"/>
      <c r="K166" s="135"/>
      <c r="L166" s="132">
        <v>120</v>
      </c>
      <c r="M166" s="141">
        <f>S164+1</f>
        <v>46783</v>
      </c>
      <c r="N166" s="141">
        <f t="shared" ref="N166:S166" si="636">M166+1</f>
        <v>46784</v>
      </c>
      <c r="O166" s="141">
        <f t="shared" si="636"/>
        <v>46785</v>
      </c>
      <c r="P166" s="141">
        <f t="shared" si="636"/>
        <v>46786</v>
      </c>
      <c r="Q166" s="141">
        <f t="shared" si="636"/>
        <v>46787</v>
      </c>
      <c r="R166" s="142">
        <f t="shared" si="636"/>
        <v>46788</v>
      </c>
      <c r="S166" s="143">
        <f t="shared" si="636"/>
        <v>46789</v>
      </c>
      <c r="T166" s="135">
        <f t="shared" ref="T166" si="637">COUNTIF(M167:S167,"★")</f>
        <v>0</v>
      </c>
      <c r="U166" s="135"/>
      <c r="V166" s="135" t="str">
        <f>TEXT(M166,"YYYY-MM")</f>
        <v>2028-01</v>
      </c>
      <c r="W166" s="140" cm="1">
        <f t="array" ref="W166">SUMPRODUCT((M166:S166&gt;=$N$8)*(M166:S166 &lt;= $N$9)*(TEXT(M166:S166,"yyyy-mm")=V166)*(M167:S167 = "●"))</f>
        <v>0</v>
      </c>
      <c r="X166" s="140" cm="1">
        <f t="array" ref="X166">SUMPRODUCT((R166:S166&gt;=$N$8)*(R166:S166 &lt;= $N$9)*(TEXT(R166:S166,"yyyy-mm")=V166)*(R167:S167 = "▲"))</f>
        <v>0</v>
      </c>
      <c r="Y166" s="140" cm="1">
        <f t="array" ref="Y166">SUMPRODUCT((M166:S166&gt;=$N$8)*(M166:S166 &lt;= $N$9)*(TEXT(M166:S166,"yyyy-mm")=V166)*(M167:S167 = "★"))</f>
        <v>0</v>
      </c>
      <c r="Z166" s="135"/>
      <c r="AA166" s="135"/>
      <c r="AB166" s="132">
        <v>141</v>
      </c>
      <c r="AC166" s="141">
        <f>AI164+1</f>
        <v>46930</v>
      </c>
      <c r="AD166" s="141">
        <f t="shared" ref="AD166:AI166" si="638">AC166+1</f>
        <v>46931</v>
      </c>
      <c r="AE166" s="141">
        <f t="shared" si="638"/>
        <v>46932</v>
      </c>
      <c r="AF166" s="141">
        <f t="shared" si="638"/>
        <v>46933</v>
      </c>
      <c r="AG166" s="141">
        <f t="shared" si="638"/>
        <v>46934</v>
      </c>
      <c r="AH166" s="142">
        <f t="shared" si="638"/>
        <v>46935</v>
      </c>
      <c r="AI166" s="143">
        <f t="shared" si="638"/>
        <v>46936</v>
      </c>
      <c r="AJ166" s="68">
        <f t="shared" ref="AJ166" si="639">COUNTIF(AC167:AI167,"★")</f>
        <v>0</v>
      </c>
      <c r="AK166" s="68"/>
      <c r="AL166" s="68" t="str">
        <f>TEXT(AC166,"YYYY-MM")</f>
        <v>2028-06</v>
      </c>
      <c r="AM166" s="69" cm="1">
        <f t="array" ref="AM166">SUMPRODUCT((AC166:AI166&gt;=$N$8)*(AC166:AI166 &lt;= $N$9)*(TEXT(AC166:AI166,"yyyy-mm")=AL166)*(AC167:AI167 = "●"))</f>
        <v>0</v>
      </c>
      <c r="AN166" s="69" cm="1">
        <f t="array" ref="AN166">SUMPRODUCT((AH166:AI166&gt;=$N$8)*(AH166:AI166 &lt;= $N$9)*(TEXT(AH166:AI166,"yyyy-mm")=AL166)*(AH167:AI167 = "▲"))</f>
        <v>0</v>
      </c>
      <c r="AO166" s="69" cm="1">
        <f t="array" ref="AO166">SUMPRODUCT((AC166:AI166&gt;=$N$8)*(AC166:AI166 &lt;= $N$9)*(TEXT(AC166:AI166,"yyyy-mm")=AL166)*(AC167:AI167 = "★"))</f>
        <v>0</v>
      </c>
      <c r="AP166" s="68"/>
      <c r="AQ166" s="19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3"/>
    </row>
    <row r="167" spans="10:55" s="8" customFormat="1" ht="20.25" customHeight="1" thickBot="1" x14ac:dyDescent="0.5">
      <c r="J167" s="86"/>
      <c r="K167" s="135" t="str">
        <f t="shared" ref="K167" si="640">IF(U167&gt;=0.285,"OK","NG")</f>
        <v>NG</v>
      </c>
      <c r="L167" s="136"/>
      <c r="M167" s="144"/>
      <c r="N167" s="144"/>
      <c r="O167" s="144"/>
      <c r="P167" s="144"/>
      <c r="Q167" s="144"/>
      <c r="R167" s="145"/>
      <c r="S167" s="146"/>
      <c r="T167" s="135">
        <f t="shared" ref="T167" si="641">COUNTIF(M167:S167,"●")</f>
        <v>0</v>
      </c>
      <c r="U167" s="147">
        <f t="shared" ref="U167" si="642">IF(COUNTA(M167:S167)=0,-1,IF(OR(COUNTIF(M167:S167,"▲")&gt;6,AND(M166&lt;$N$9,$N$9&lt;S166)),0.285,IF(T166+T167=0,0,T167/(T167+T166))))</f>
        <v>-1</v>
      </c>
      <c r="V167" s="135" t="str">
        <f>TEXT(S166,"YYYY-MM")</f>
        <v>2028-02</v>
      </c>
      <c r="W167" s="140" cm="1">
        <f t="array" ref="W167">IF(V167=V166,0,SUMPRODUCT((M166:S166&gt;=$N$8)*(M166:S166 &lt;= $N$9)*(TEXT(M166:S166,"yyyy-mm")=V167)*(M167:S167 = "●")))</f>
        <v>0</v>
      </c>
      <c r="X167" s="140" cm="1">
        <f t="array" ref="X167">IF(V167=V166,0,SUMPRODUCT((M166:S166&gt;=$N$8)*(M166:S166 &lt;= $N$9)*(TEXT(M166:S166,"yyyy-mm")=V167)*(M167:S167 = "▲")))</f>
        <v>0</v>
      </c>
      <c r="Y167" s="140" cm="1">
        <f t="array" ref="Y167">IF(V167=V166,0,SUMPRODUCT((M166:S166&gt;=$N$8)*(M166:S166 &lt;= $N$9)*(TEXT(M166:S166,"yyyy-mm")=V167)*(M167:S167 = "★")))</f>
        <v>0</v>
      </c>
      <c r="Z167" s="135"/>
      <c r="AA167" s="135" t="str">
        <f t="shared" ref="AA167" si="643">IF(AK167&gt;=0.285,"OK","NG")</f>
        <v>NG</v>
      </c>
      <c r="AB167" s="136"/>
      <c r="AC167" s="144"/>
      <c r="AD167" s="144"/>
      <c r="AE167" s="144"/>
      <c r="AF167" s="144"/>
      <c r="AG167" s="144"/>
      <c r="AH167" s="145"/>
      <c r="AI167" s="146"/>
      <c r="AJ167" s="68">
        <f t="shared" ref="AJ167" si="644">COUNTIF(AC167:AI167,"●")</f>
        <v>0</v>
      </c>
      <c r="AK167" s="70">
        <f t="shared" ref="AK167" si="645">IF(COUNTA(AC167:AI167)=0,-1,IF(OR(COUNTIF(AC167:AI167,"▲")&gt;6,AND(AC166&lt;$N$9,$N$9&lt;AI166)),0.285,IF(AJ166+AJ167=0,0,AJ167/(AJ167+AJ166))))</f>
        <v>-1</v>
      </c>
      <c r="AL167" s="68" t="str">
        <f>TEXT(AI166,"YYYY-MM")</f>
        <v>2028-07</v>
      </c>
      <c r="AM167" s="69" cm="1">
        <f t="array" ref="AM167">IF(AL167=AL166,0,SUMPRODUCT((AC166:AI166&gt;=$N$8)*(AC166:AI166 &lt;= $N$9)*(TEXT(AC166:AI166,"yyyy-mm")=AL167)*(AC167:AI167 = "●")))</f>
        <v>0</v>
      </c>
      <c r="AN167" s="69" cm="1">
        <f t="array" ref="AN167">IF(AL167=AL166,0,SUMPRODUCT((AC166:AI166&gt;=$N$8)*(AC166:AI166 &lt;= $N$9)*(TEXT(AC166:AI166,"yyyy-mm")=AL167)*(AC167:AI167 = "▲")))</f>
        <v>0</v>
      </c>
      <c r="AO167" s="69" cm="1">
        <f t="array" ref="AO167">IF(AL167=AL166,0,SUMPRODUCT((AC166:AI166&gt;=$N$8)*(AC166:AI166 &lt;= $N$9)*(TEXT(AC166:AI166,"yyyy-mm")=AL167)*(AC167:AI167 = "★")))</f>
        <v>0</v>
      </c>
      <c r="AP167" s="68"/>
      <c r="AQ167" s="19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3"/>
    </row>
    <row r="168" spans="10:55" s="8" customFormat="1" ht="20.25" customHeight="1" x14ac:dyDescent="0.45">
      <c r="J168" s="86"/>
      <c r="K168" s="135"/>
      <c r="L168" s="132">
        <v>121</v>
      </c>
      <c r="M168" s="141">
        <f>S166+1</f>
        <v>46790</v>
      </c>
      <c r="N168" s="141">
        <f t="shared" ref="N168:S168" si="646">M168+1</f>
        <v>46791</v>
      </c>
      <c r="O168" s="141">
        <f t="shared" si="646"/>
        <v>46792</v>
      </c>
      <c r="P168" s="141">
        <f t="shared" si="646"/>
        <v>46793</v>
      </c>
      <c r="Q168" s="141">
        <f t="shared" si="646"/>
        <v>46794</v>
      </c>
      <c r="R168" s="142">
        <f t="shared" si="646"/>
        <v>46795</v>
      </c>
      <c r="S168" s="143">
        <f t="shared" si="646"/>
        <v>46796</v>
      </c>
      <c r="T168" s="135">
        <f t="shared" ref="T168" si="647">COUNTIF(M169:S169,"★")</f>
        <v>0</v>
      </c>
      <c r="U168" s="135"/>
      <c r="V168" s="135" t="str">
        <f>TEXT(M168,"YYYY-MM")</f>
        <v>2028-02</v>
      </c>
      <c r="W168" s="140" cm="1">
        <f t="array" ref="W168">SUMPRODUCT((M168:S168&gt;=$N$8)*(M168:S168 &lt;= $N$9)*(TEXT(M168:S168,"yyyy-mm")=V168)*(M169:S169 = "●"))</f>
        <v>0</v>
      </c>
      <c r="X168" s="140" cm="1">
        <f t="array" ref="X168">SUMPRODUCT((R168:S168&gt;=$N$8)*(R168:S168 &lt;= $N$9)*(TEXT(R168:S168,"yyyy-mm")=V168)*(R169:S169 = "▲"))</f>
        <v>0</v>
      </c>
      <c r="Y168" s="140" cm="1">
        <f t="array" ref="Y168">SUMPRODUCT((M168:S168&gt;=$N$8)*(M168:S168 &lt;= $N$9)*(TEXT(M168:S168,"yyyy-mm")=V168)*(M169:S169 = "★"))</f>
        <v>0</v>
      </c>
      <c r="Z168" s="135"/>
      <c r="AA168" s="135"/>
      <c r="AB168" s="132">
        <v>142</v>
      </c>
      <c r="AC168" s="141">
        <f>AI166+1</f>
        <v>46937</v>
      </c>
      <c r="AD168" s="141">
        <f t="shared" ref="AD168:AI168" si="648">AC168+1</f>
        <v>46938</v>
      </c>
      <c r="AE168" s="141">
        <f t="shared" si="648"/>
        <v>46939</v>
      </c>
      <c r="AF168" s="141">
        <f t="shared" si="648"/>
        <v>46940</v>
      </c>
      <c r="AG168" s="141">
        <f t="shared" si="648"/>
        <v>46941</v>
      </c>
      <c r="AH168" s="142">
        <f t="shared" si="648"/>
        <v>46942</v>
      </c>
      <c r="AI168" s="143">
        <f t="shared" si="648"/>
        <v>46943</v>
      </c>
      <c r="AJ168" s="68">
        <f t="shared" ref="AJ168" si="649">COUNTIF(AC169:AI169,"★")</f>
        <v>0</v>
      </c>
      <c r="AK168" s="68"/>
      <c r="AL168" s="68" t="str">
        <f>TEXT(AC168,"YYYY-MM")</f>
        <v>2028-07</v>
      </c>
      <c r="AM168" s="69" cm="1">
        <f t="array" ref="AM168">SUMPRODUCT((AC168:AI168&gt;=$N$8)*(AC168:AI168 &lt;= $N$9)*(TEXT(AC168:AI168,"yyyy-mm")=AL168)*(AC169:AI169 = "●"))</f>
        <v>0</v>
      </c>
      <c r="AN168" s="69" cm="1">
        <f t="array" ref="AN168">SUMPRODUCT((AH168:AI168&gt;=$N$8)*(AH168:AI168 &lt;= $N$9)*(TEXT(AH168:AI168,"yyyy-mm")=AL168)*(AH169:AI169 = "▲"))</f>
        <v>0</v>
      </c>
      <c r="AO168" s="69" cm="1">
        <f t="array" ref="AO168">SUMPRODUCT((AC168:AI168&gt;=$N$8)*(AC168:AI168 &lt;= $N$9)*(TEXT(AC168:AI168,"yyyy-mm")=AL168)*(AC169:AI169 = "★"))</f>
        <v>0</v>
      </c>
      <c r="AP168" s="68"/>
      <c r="AQ168" s="19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3"/>
    </row>
    <row r="169" spans="10:55" s="8" customFormat="1" ht="20.25" customHeight="1" thickBot="1" x14ac:dyDescent="0.5">
      <c r="J169" s="86"/>
      <c r="K169" s="135" t="str">
        <f t="shared" ref="K169" si="650">IF(U169&gt;=0.285,"OK","NG")</f>
        <v>NG</v>
      </c>
      <c r="L169" s="136"/>
      <c r="M169" s="144"/>
      <c r="N169" s="144"/>
      <c r="O169" s="144"/>
      <c r="P169" s="144"/>
      <c r="Q169" s="144"/>
      <c r="R169" s="145"/>
      <c r="S169" s="146"/>
      <c r="T169" s="135">
        <f t="shared" ref="T169" si="651">COUNTIF(M169:S169,"●")</f>
        <v>0</v>
      </c>
      <c r="U169" s="147">
        <f t="shared" ref="U169" si="652">IF(COUNTA(M169:S169)=0,-1,IF(OR(COUNTIF(M169:S169,"▲")&gt;6,AND(M168&lt;$N$9,$N$9&lt;S168)),0.285,IF(T168+T169=0,0,T169/(T169+T168))))</f>
        <v>-1</v>
      </c>
      <c r="V169" s="135" t="str">
        <f>TEXT(S168,"YYYY-MM")</f>
        <v>2028-02</v>
      </c>
      <c r="W169" s="140" cm="1">
        <f t="array" ref="W169">IF(V169=V168,0,SUMPRODUCT((M168:S168&gt;=$N$8)*(M168:S168 &lt;= $N$9)*(TEXT(M168:S168,"yyyy-mm")=V169)*(M169:S169 = "●")))</f>
        <v>0</v>
      </c>
      <c r="X169" s="140" cm="1">
        <f t="array" ref="X169">IF(V169=V168,0,SUMPRODUCT((M168:S168&gt;=$N$8)*(M168:S168 &lt;= $N$9)*(TEXT(M168:S168,"yyyy-mm")=V169)*(M169:S169 = "▲")))</f>
        <v>0</v>
      </c>
      <c r="Y169" s="140" cm="1">
        <f t="array" ref="Y169">IF(V169=V168,0,SUMPRODUCT((M168:S168&gt;=$N$8)*(M168:S168 &lt;= $N$9)*(TEXT(M168:S168,"yyyy-mm")=V169)*(M169:S169 = "★")))</f>
        <v>0</v>
      </c>
      <c r="Z169" s="135"/>
      <c r="AA169" s="135" t="str">
        <f t="shared" ref="AA169" si="653">IF(AK169&gt;=0.285,"OK","NG")</f>
        <v>NG</v>
      </c>
      <c r="AB169" s="136"/>
      <c r="AC169" s="144"/>
      <c r="AD169" s="144"/>
      <c r="AE169" s="144"/>
      <c r="AF169" s="144"/>
      <c r="AG169" s="144"/>
      <c r="AH169" s="145"/>
      <c r="AI169" s="146"/>
      <c r="AJ169" s="68">
        <f t="shared" ref="AJ169" si="654">COUNTIF(AC169:AI169,"●")</f>
        <v>0</v>
      </c>
      <c r="AK169" s="70">
        <f t="shared" ref="AK169" si="655">IF(COUNTA(AC169:AI169)=0,-1,IF(OR(COUNTIF(AC169:AI169,"▲")&gt;6,AND(AC168&lt;$N$9,$N$9&lt;AI168)),0.285,IF(AJ168+AJ169=0,0,AJ169/(AJ169+AJ168))))</f>
        <v>-1</v>
      </c>
      <c r="AL169" s="68" t="str">
        <f>TEXT(AI168,"YYYY-MM")</f>
        <v>2028-07</v>
      </c>
      <c r="AM169" s="69" cm="1">
        <f t="array" ref="AM169">IF(AL169=AL168,0,SUMPRODUCT((AC168:AI168&gt;=$N$8)*(AC168:AI168 &lt;= $N$9)*(TEXT(AC168:AI168,"yyyy-mm")=AL169)*(AC169:AI169 = "●")))</f>
        <v>0</v>
      </c>
      <c r="AN169" s="69" cm="1">
        <f t="array" ref="AN169">IF(AL169=AL168,0,SUMPRODUCT((AC168:AI168&gt;=$N$8)*(AC168:AI168 &lt;= $N$9)*(TEXT(AC168:AI168,"yyyy-mm")=AL169)*(AC169:AI169 = "▲")))</f>
        <v>0</v>
      </c>
      <c r="AO169" s="69" cm="1">
        <f t="array" ref="AO169">IF(AL169=AL168,0,SUMPRODUCT((AC168:AI168&gt;=$N$8)*(AC168:AI168 &lt;= $N$9)*(TEXT(AC168:AI168,"yyyy-mm")=AL169)*(AC169:AI169 = "★")))</f>
        <v>0</v>
      </c>
      <c r="AP169" s="68"/>
      <c r="AQ169" s="19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3"/>
    </row>
    <row r="170" spans="10:55" s="8" customFormat="1" ht="20.25" customHeight="1" x14ac:dyDescent="0.45">
      <c r="J170" s="86"/>
      <c r="K170" s="135"/>
      <c r="L170" s="132">
        <v>122</v>
      </c>
      <c r="M170" s="141">
        <f>S168+1</f>
        <v>46797</v>
      </c>
      <c r="N170" s="141">
        <f t="shared" ref="N170:S170" si="656">M170+1</f>
        <v>46798</v>
      </c>
      <c r="O170" s="141">
        <f t="shared" si="656"/>
        <v>46799</v>
      </c>
      <c r="P170" s="141">
        <f t="shared" si="656"/>
        <v>46800</v>
      </c>
      <c r="Q170" s="141">
        <f t="shared" si="656"/>
        <v>46801</v>
      </c>
      <c r="R170" s="142">
        <f t="shared" si="656"/>
        <v>46802</v>
      </c>
      <c r="S170" s="143">
        <f t="shared" si="656"/>
        <v>46803</v>
      </c>
      <c r="T170" s="135">
        <f t="shared" ref="T170" si="657">COUNTIF(M171:S171,"★")</f>
        <v>0</v>
      </c>
      <c r="U170" s="135"/>
      <c r="V170" s="135" t="str">
        <f>TEXT(M170,"YYYY-MM")</f>
        <v>2028-02</v>
      </c>
      <c r="W170" s="140" cm="1">
        <f t="array" ref="W170">SUMPRODUCT((M170:S170&gt;=$N$8)*(M170:S170 &lt;= $N$9)*(TEXT(M170:S170,"yyyy-mm")=V170)*(M171:S171 = "●"))</f>
        <v>0</v>
      </c>
      <c r="X170" s="140" cm="1">
        <f t="array" ref="X170">SUMPRODUCT((R170:S170&gt;=$N$8)*(R170:S170 &lt;= $N$9)*(TEXT(R170:S170,"yyyy-mm")=V170)*(R171:S171 = "▲"))</f>
        <v>0</v>
      </c>
      <c r="Y170" s="140" cm="1">
        <f t="array" ref="Y170">SUMPRODUCT((M170:S170&gt;=$N$8)*(M170:S170 &lt;= $N$9)*(TEXT(M170:S170,"yyyy-mm")=V170)*(M171:S171 = "★"))</f>
        <v>0</v>
      </c>
      <c r="Z170" s="135"/>
      <c r="AA170" s="135"/>
      <c r="AB170" s="132">
        <v>143</v>
      </c>
      <c r="AC170" s="141">
        <f>AI168+1</f>
        <v>46944</v>
      </c>
      <c r="AD170" s="141">
        <f t="shared" ref="AD170:AI170" si="658">AC170+1</f>
        <v>46945</v>
      </c>
      <c r="AE170" s="141">
        <f t="shared" si="658"/>
        <v>46946</v>
      </c>
      <c r="AF170" s="141">
        <f t="shared" si="658"/>
        <v>46947</v>
      </c>
      <c r="AG170" s="141">
        <f t="shared" si="658"/>
        <v>46948</v>
      </c>
      <c r="AH170" s="142">
        <f t="shared" si="658"/>
        <v>46949</v>
      </c>
      <c r="AI170" s="143">
        <f t="shared" si="658"/>
        <v>46950</v>
      </c>
      <c r="AJ170" s="68">
        <f t="shared" ref="AJ170" si="659">COUNTIF(AC171:AI171,"★")</f>
        <v>0</v>
      </c>
      <c r="AK170" s="68"/>
      <c r="AL170" s="68" t="str">
        <f>TEXT(AC170,"YYYY-MM")</f>
        <v>2028-07</v>
      </c>
      <c r="AM170" s="69" cm="1">
        <f t="array" ref="AM170">SUMPRODUCT((AC170:AI170&gt;=$N$8)*(AC170:AI170 &lt;= $N$9)*(TEXT(AC170:AI170,"yyyy-mm")=AL170)*(AC171:AI171 = "●"))</f>
        <v>0</v>
      </c>
      <c r="AN170" s="69" cm="1">
        <f t="array" ref="AN170">SUMPRODUCT((AH170:AI170&gt;=$N$8)*(AH170:AI170 &lt;= $N$9)*(TEXT(AH170:AI170,"yyyy-mm")=AL170)*(AH171:AI171 = "▲"))</f>
        <v>0</v>
      </c>
      <c r="AO170" s="69" cm="1">
        <f t="array" ref="AO170">SUMPRODUCT((AC170:AI170&gt;=$N$8)*(AC170:AI170 &lt;= $N$9)*(TEXT(AC170:AI170,"yyyy-mm")=AL170)*(AC171:AI171 = "★"))</f>
        <v>0</v>
      </c>
      <c r="AP170" s="68"/>
      <c r="AQ170" s="19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3"/>
    </row>
    <row r="171" spans="10:55" s="8" customFormat="1" ht="20.25" customHeight="1" thickBot="1" x14ac:dyDescent="0.5">
      <c r="J171" s="86"/>
      <c r="K171" s="135" t="str">
        <f t="shared" ref="K171" si="660">IF(U171&gt;=0.285,"OK","NG")</f>
        <v>NG</v>
      </c>
      <c r="L171" s="136"/>
      <c r="M171" s="144"/>
      <c r="N171" s="144"/>
      <c r="O171" s="144"/>
      <c r="P171" s="144"/>
      <c r="Q171" s="144"/>
      <c r="R171" s="145"/>
      <c r="S171" s="146"/>
      <c r="T171" s="135">
        <f t="shared" ref="T171" si="661">COUNTIF(M171:S171,"●")</f>
        <v>0</v>
      </c>
      <c r="U171" s="147">
        <f t="shared" ref="U171" si="662">IF(COUNTA(M171:S171)=0,-1,IF(OR(COUNTIF(M171:S171,"▲")&gt;6,AND(M170&lt;$N$9,$N$9&lt;S170)),0.285,IF(T170+T171=0,0,T171/(T171+T170))))</f>
        <v>-1</v>
      </c>
      <c r="V171" s="135" t="str">
        <f>TEXT(S170,"YYYY-MM")</f>
        <v>2028-02</v>
      </c>
      <c r="W171" s="140" cm="1">
        <f t="array" ref="W171">IF(V171=V170,0,SUMPRODUCT((M170:S170&gt;=$N$8)*(M170:S170 &lt;= $N$9)*(TEXT(M170:S170,"yyyy-mm")=V171)*(M171:S171 = "●")))</f>
        <v>0</v>
      </c>
      <c r="X171" s="140" cm="1">
        <f t="array" ref="X171">IF(V171=V170,0,SUMPRODUCT((M170:S170&gt;=$N$8)*(M170:S170 &lt;= $N$9)*(TEXT(M170:S170,"yyyy-mm")=V171)*(M171:S171 = "▲")))</f>
        <v>0</v>
      </c>
      <c r="Y171" s="140" cm="1">
        <f t="array" ref="Y171">IF(V171=V170,0,SUMPRODUCT((M170:S170&gt;=$N$8)*(M170:S170 &lt;= $N$9)*(TEXT(M170:S170,"yyyy-mm")=V171)*(M171:S171 = "★")))</f>
        <v>0</v>
      </c>
      <c r="Z171" s="135"/>
      <c r="AA171" s="135" t="str">
        <f t="shared" ref="AA171" si="663">IF(AK171&gt;=0.285,"OK","NG")</f>
        <v>NG</v>
      </c>
      <c r="AB171" s="136"/>
      <c r="AC171" s="144"/>
      <c r="AD171" s="144"/>
      <c r="AE171" s="144"/>
      <c r="AF171" s="144"/>
      <c r="AG171" s="144"/>
      <c r="AH171" s="145"/>
      <c r="AI171" s="146"/>
      <c r="AJ171" s="68">
        <f t="shared" ref="AJ171" si="664">COUNTIF(AC171:AI171,"●")</f>
        <v>0</v>
      </c>
      <c r="AK171" s="70">
        <f t="shared" ref="AK171" si="665">IF(COUNTA(AC171:AI171)=0,-1,IF(OR(COUNTIF(AC171:AI171,"▲")&gt;6,AND(AC170&lt;$N$9,$N$9&lt;AI170)),0.285,IF(AJ170+AJ171=0,0,AJ171/(AJ171+AJ170))))</f>
        <v>-1</v>
      </c>
      <c r="AL171" s="68" t="str">
        <f>TEXT(AI170,"YYYY-MM")</f>
        <v>2028-07</v>
      </c>
      <c r="AM171" s="69" cm="1">
        <f t="array" ref="AM171">IF(AL171=AL170,0,SUMPRODUCT((AC170:AI170&gt;=$N$8)*(AC170:AI170 &lt;= $N$9)*(TEXT(AC170:AI170,"yyyy-mm")=AL171)*(AC171:AI171 = "●")))</f>
        <v>0</v>
      </c>
      <c r="AN171" s="69" cm="1">
        <f t="array" ref="AN171">IF(AL171=AL170,0,SUMPRODUCT((AC170:AI170&gt;=$N$8)*(AC170:AI170 &lt;= $N$9)*(TEXT(AC170:AI170,"yyyy-mm")=AL171)*(AC171:AI171 = "▲")))</f>
        <v>0</v>
      </c>
      <c r="AO171" s="69" cm="1">
        <f t="array" ref="AO171">IF(AL171=AL170,0,SUMPRODUCT((AC170:AI170&gt;=$N$8)*(AC170:AI170 &lt;= $N$9)*(TEXT(AC170:AI170,"yyyy-mm")=AL171)*(AC171:AI171 = "★")))</f>
        <v>0</v>
      </c>
      <c r="AP171" s="68"/>
      <c r="AQ171" s="19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3"/>
    </row>
    <row r="172" spans="10:55" s="8" customFormat="1" ht="20.25" customHeight="1" x14ac:dyDescent="0.45">
      <c r="J172" s="86"/>
      <c r="K172" s="135"/>
      <c r="L172" s="132">
        <v>123</v>
      </c>
      <c r="M172" s="141">
        <f>S170+1</f>
        <v>46804</v>
      </c>
      <c r="N172" s="141">
        <f t="shared" ref="N172:S172" si="666">M172+1</f>
        <v>46805</v>
      </c>
      <c r="O172" s="141">
        <f t="shared" si="666"/>
        <v>46806</v>
      </c>
      <c r="P172" s="141">
        <f t="shared" si="666"/>
        <v>46807</v>
      </c>
      <c r="Q172" s="141">
        <f t="shared" si="666"/>
        <v>46808</v>
      </c>
      <c r="R172" s="142">
        <f t="shared" si="666"/>
        <v>46809</v>
      </c>
      <c r="S172" s="143">
        <f t="shared" si="666"/>
        <v>46810</v>
      </c>
      <c r="T172" s="135">
        <f t="shared" ref="T172" si="667">COUNTIF(M173:S173,"★")</f>
        <v>0</v>
      </c>
      <c r="U172" s="135"/>
      <c r="V172" s="135" t="str">
        <f>TEXT(M172,"YYYY-MM")</f>
        <v>2028-02</v>
      </c>
      <c r="W172" s="140" cm="1">
        <f t="array" ref="W172">SUMPRODUCT((M172:S172&gt;=$N$8)*(M172:S172 &lt;= $N$9)*(TEXT(M172:S172,"yyyy-mm")=V172)*(M173:S173 = "●"))</f>
        <v>0</v>
      </c>
      <c r="X172" s="140" cm="1">
        <f t="array" ref="X172">SUMPRODUCT((R172:S172&gt;=$N$8)*(R172:S172 &lt;= $N$9)*(TEXT(R172:S172,"yyyy-mm")=V172)*(R173:S173 = "▲"))</f>
        <v>0</v>
      </c>
      <c r="Y172" s="140" cm="1">
        <f t="array" ref="Y172">SUMPRODUCT((M172:S172&gt;=$N$8)*(M172:S172 &lt;= $N$9)*(TEXT(M172:S172,"yyyy-mm")=V172)*(M173:S173 = "★"))</f>
        <v>0</v>
      </c>
      <c r="Z172" s="135"/>
      <c r="AA172" s="135"/>
      <c r="AB172" s="132">
        <v>144</v>
      </c>
      <c r="AC172" s="141">
        <f>AI170+1</f>
        <v>46951</v>
      </c>
      <c r="AD172" s="141">
        <f t="shared" ref="AD172:AI172" si="668">AC172+1</f>
        <v>46952</v>
      </c>
      <c r="AE172" s="141">
        <f t="shared" si="668"/>
        <v>46953</v>
      </c>
      <c r="AF172" s="141">
        <f t="shared" si="668"/>
        <v>46954</v>
      </c>
      <c r="AG172" s="141">
        <f t="shared" si="668"/>
        <v>46955</v>
      </c>
      <c r="AH172" s="142">
        <f t="shared" si="668"/>
        <v>46956</v>
      </c>
      <c r="AI172" s="143">
        <f t="shared" si="668"/>
        <v>46957</v>
      </c>
      <c r="AJ172" s="68">
        <f t="shared" ref="AJ172" si="669">COUNTIF(AC173:AI173,"★")</f>
        <v>0</v>
      </c>
      <c r="AK172" s="68"/>
      <c r="AL172" s="68" t="str">
        <f>TEXT(AC172,"YYYY-MM")</f>
        <v>2028-07</v>
      </c>
      <c r="AM172" s="69" cm="1">
        <f t="array" ref="AM172">SUMPRODUCT((AC172:AI172&gt;=$N$8)*(AC172:AI172 &lt;= $N$9)*(TEXT(AC172:AI172,"yyyy-mm")=AL172)*(AC173:AI173 = "●"))</f>
        <v>0</v>
      </c>
      <c r="AN172" s="69" cm="1">
        <f t="array" ref="AN172">SUMPRODUCT((AH172:AI172&gt;=$N$8)*(AH172:AI172 &lt;= $N$9)*(TEXT(AH172:AI172,"yyyy-mm")=AL172)*(AH173:AI173 = "▲"))</f>
        <v>0</v>
      </c>
      <c r="AO172" s="69" cm="1">
        <f t="array" ref="AO172">SUMPRODUCT((AC172:AI172&gt;=$N$8)*(AC172:AI172 &lt;= $N$9)*(TEXT(AC172:AI172,"yyyy-mm")=AL172)*(AC173:AI173 = "★"))</f>
        <v>0</v>
      </c>
      <c r="AP172" s="68"/>
      <c r="AQ172" s="19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3"/>
    </row>
    <row r="173" spans="10:55" s="8" customFormat="1" ht="20.25" customHeight="1" thickBot="1" x14ac:dyDescent="0.5">
      <c r="J173" s="86"/>
      <c r="K173" s="135" t="str">
        <f t="shared" ref="K173" si="670">IF(U173&gt;=0.285,"OK","NG")</f>
        <v>NG</v>
      </c>
      <c r="L173" s="136"/>
      <c r="M173" s="144"/>
      <c r="N173" s="144"/>
      <c r="O173" s="144"/>
      <c r="P173" s="144"/>
      <c r="Q173" s="144"/>
      <c r="R173" s="145"/>
      <c r="S173" s="146"/>
      <c r="T173" s="135">
        <f t="shared" ref="T173" si="671">COUNTIF(M173:S173,"●")</f>
        <v>0</v>
      </c>
      <c r="U173" s="147">
        <f t="shared" ref="U173" si="672">IF(COUNTA(M173:S173)=0,-1,IF(OR(COUNTIF(M173:S173,"▲")&gt;6,AND(M172&lt;$N$9,$N$9&lt;S172)),0.285,IF(T172+T173=0,0,T173/(T173+T172))))</f>
        <v>-1</v>
      </c>
      <c r="V173" s="135" t="str">
        <f>TEXT(S172,"YYYY-MM")</f>
        <v>2028-02</v>
      </c>
      <c r="W173" s="140" cm="1">
        <f t="array" ref="W173">IF(V173=V172,0,SUMPRODUCT((M172:S172&gt;=$N$8)*(M172:S172 &lt;= $N$9)*(TEXT(M172:S172,"yyyy-mm")=V173)*(M173:S173 = "●")))</f>
        <v>0</v>
      </c>
      <c r="X173" s="140" cm="1">
        <f t="array" ref="X173">IF(V173=V172,0,SUMPRODUCT((M172:S172&gt;=$N$8)*(M172:S172 &lt;= $N$9)*(TEXT(M172:S172,"yyyy-mm")=V173)*(M173:S173 = "▲")))</f>
        <v>0</v>
      </c>
      <c r="Y173" s="140" cm="1">
        <f t="array" ref="Y173">IF(V173=V172,0,SUMPRODUCT((M172:S172&gt;=$N$8)*(M172:S172 &lt;= $N$9)*(TEXT(M172:S172,"yyyy-mm")=V173)*(M173:S173 = "★")))</f>
        <v>0</v>
      </c>
      <c r="Z173" s="135"/>
      <c r="AA173" s="135" t="str">
        <f t="shared" ref="AA173" si="673">IF(AK173&gt;=0.285,"OK","NG")</f>
        <v>NG</v>
      </c>
      <c r="AB173" s="136"/>
      <c r="AC173" s="144"/>
      <c r="AD173" s="144"/>
      <c r="AE173" s="144"/>
      <c r="AF173" s="144"/>
      <c r="AG173" s="144"/>
      <c r="AH173" s="145"/>
      <c r="AI173" s="146"/>
      <c r="AJ173" s="68">
        <f t="shared" ref="AJ173" si="674">COUNTIF(AC173:AI173,"●")</f>
        <v>0</v>
      </c>
      <c r="AK173" s="70">
        <f t="shared" ref="AK173" si="675">IF(COUNTA(AC173:AI173)=0,-1,IF(OR(COUNTIF(AC173:AI173,"▲")&gt;6,AND(AC172&lt;$N$9,$N$9&lt;AI172)),0.285,IF(AJ172+AJ173=0,0,AJ173/(AJ173+AJ172))))</f>
        <v>-1</v>
      </c>
      <c r="AL173" s="68" t="str">
        <f>TEXT(AI172,"YYYY-MM")</f>
        <v>2028-07</v>
      </c>
      <c r="AM173" s="69" cm="1">
        <f t="array" ref="AM173">IF(AL173=AL172,0,SUMPRODUCT((AC172:AI172&gt;=$N$8)*(AC172:AI172 &lt;= $N$9)*(TEXT(AC172:AI172,"yyyy-mm")=AL173)*(AC173:AI173 = "●")))</f>
        <v>0</v>
      </c>
      <c r="AN173" s="69" cm="1">
        <f t="array" ref="AN173">IF(AL173=AL172,0,SUMPRODUCT((AC172:AI172&gt;=$N$8)*(AC172:AI172 &lt;= $N$9)*(TEXT(AC172:AI172,"yyyy-mm")=AL173)*(AC173:AI173 = "▲")))</f>
        <v>0</v>
      </c>
      <c r="AO173" s="69" cm="1">
        <f t="array" ref="AO173">IF(AL173=AL172,0,SUMPRODUCT((AC172:AI172&gt;=$N$8)*(AC172:AI172 &lt;= $N$9)*(TEXT(AC172:AI172,"yyyy-mm")=AL173)*(AC173:AI173 = "★")))</f>
        <v>0</v>
      </c>
      <c r="AP173" s="68"/>
      <c r="AQ173" s="19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3"/>
    </row>
    <row r="174" spans="10:55" s="8" customFormat="1" ht="20.25" customHeight="1" x14ac:dyDescent="0.45">
      <c r="J174" s="86"/>
      <c r="K174" s="135"/>
      <c r="L174" s="132">
        <v>124</v>
      </c>
      <c r="M174" s="141">
        <f>S172+1</f>
        <v>46811</v>
      </c>
      <c r="N174" s="141">
        <f t="shared" ref="N174:S174" si="676">M174+1</f>
        <v>46812</v>
      </c>
      <c r="O174" s="141">
        <f t="shared" si="676"/>
        <v>46813</v>
      </c>
      <c r="P174" s="141">
        <f t="shared" si="676"/>
        <v>46814</v>
      </c>
      <c r="Q174" s="141">
        <f t="shared" si="676"/>
        <v>46815</v>
      </c>
      <c r="R174" s="142">
        <f t="shared" si="676"/>
        <v>46816</v>
      </c>
      <c r="S174" s="143">
        <f t="shared" si="676"/>
        <v>46817</v>
      </c>
      <c r="T174" s="135">
        <f t="shared" ref="T174" si="677">COUNTIF(M175:S175,"★")</f>
        <v>0</v>
      </c>
      <c r="U174" s="135"/>
      <c r="V174" s="135" t="str">
        <f>TEXT(M174,"YYYY-MM")</f>
        <v>2028-02</v>
      </c>
      <c r="W174" s="140" cm="1">
        <f t="array" ref="W174">SUMPRODUCT((M174:S174&gt;=$N$8)*(M174:S174 &lt;= $N$9)*(TEXT(M174:S174,"yyyy-mm")=V174)*(M175:S175 = "●"))</f>
        <v>0</v>
      </c>
      <c r="X174" s="140" cm="1">
        <f t="array" ref="X174">SUMPRODUCT((R174:S174&gt;=$N$8)*(R174:S174 &lt;= $N$9)*(TEXT(R174:S174,"yyyy-mm")=V174)*(R175:S175 = "▲"))</f>
        <v>0</v>
      </c>
      <c r="Y174" s="140" cm="1">
        <f t="array" ref="Y174">SUMPRODUCT((M174:S174&gt;=$N$8)*(M174:S174 &lt;= $N$9)*(TEXT(M174:S174,"yyyy-mm")=V174)*(M175:S175 = "★"))</f>
        <v>0</v>
      </c>
      <c r="Z174" s="135"/>
      <c r="AA174" s="135"/>
      <c r="AB174" s="132">
        <v>145</v>
      </c>
      <c r="AC174" s="141">
        <f>AI172+1</f>
        <v>46958</v>
      </c>
      <c r="AD174" s="141">
        <f t="shared" ref="AD174:AI174" si="678">AC174+1</f>
        <v>46959</v>
      </c>
      <c r="AE174" s="141">
        <f t="shared" si="678"/>
        <v>46960</v>
      </c>
      <c r="AF174" s="141">
        <f t="shared" si="678"/>
        <v>46961</v>
      </c>
      <c r="AG174" s="141">
        <f t="shared" si="678"/>
        <v>46962</v>
      </c>
      <c r="AH174" s="142">
        <f t="shared" si="678"/>
        <v>46963</v>
      </c>
      <c r="AI174" s="143">
        <f t="shared" si="678"/>
        <v>46964</v>
      </c>
      <c r="AJ174" s="68">
        <f t="shared" ref="AJ174" si="679">COUNTIF(AC175:AI175,"★")</f>
        <v>0</v>
      </c>
      <c r="AK174" s="68"/>
      <c r="AL174" s="68" t="str">
        <f>TEXT(AC174,"YYYY-MM")</f>
        <v>2028-07</v>
      </c>
      <c r="AM174" s="69" cm="1">
        <f t="array" ref="AM174">SUMPRODUCT((AC174:AI174&gt;=$N$8)*(AC174:AI174 &lt;= $N$9)*(TEXT(AC174:AI174,"yyyy-mm")=AL174)*(AC175:AI175 = "●"))</f>
        <v>0</v>
      </c>
      <c r="AN174" s="69" cm="1">
        <f t="array" ref="AN174">SUMPRODUCT((AH174:AI174&gt;=$N$8)*(AH174:AI174 &lt;= $N$9)*(TEXT(AH174:AI174,"yyyy-mm")=AL174)*(AH175:AI175 = "▲"))</f>
        <v>0</v>
      </c>
      <c r="AO174" s="69" cm="1">
        <f t="array" ref="AO174">SUMPRODUCT((AC174:AI174&gt;=$N$8)*(AC174:AI174 &lt;= $N$9)*(TEXT(AC174:AI174,"yyyy-mm")=AL174)*(AC175:AI175 = "★"))</f>
        <v>0</v>
      </c>
      <c r="AP174" s="68"/>
      <c r="AQ174" s="19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3"/>
    </row>
    <row r="175" spans="10:55" s="8" customFormat="1" ht="20.25" customHeight="1" thickBot="1" x14ac:dyDescent="0.5">
      <c r="J175" s="86"/>
      <c r="K175" s="135" t="str">
        <f t="shared" ref="K175" si="680">IF(U175&gt;=0.285,"OK","NG")</f>
        <v>NG</v>
      </c>
      <c r="L175" s="136"/>
      <c r="M175" s="144"/>
      <c r="N175" s="144"/>
      <c r="O175" s="144"/>
      <c r="P175" s="144"/>
      <c r="Q175" s="144"/>
      <c r="R175" s="145"/>
      <c r="S175" s="146"/>
      <c r="T175" s="135">
        <f t="shared" ref="T175" si="681">COUNTIF(M175:S175,"●")</f>
        <v>0</v>
      </c>
      <c r="U175" s="147">
        <f t="shared" ref="U175" si="682">IF(COUNTA(M175:S175)=0,-1,IF(OR(COUNTIF(M175:S175,"▲")&gt;6,AND(M174&lt;$N$9,$N$9&lt;S174)),0.285,IF(T174+T175=0,0,T175/(T175+T174))))</f>
        <v>-1</v>
      </c>
      <c r="V175" s="135" t="str">
        <f>TEXT(S174,"YYYY-MM")</f>
        <v>2028-03</v>
      </c>
      <c r="W175" s="140" cm="1">
        <f t="array" ref="W175">IF(V175=V174,0,SUMPRODUCT((M174:S174&gt;=$N$8)*(M174:S174 &lt;= $N$9)*(TEXT(M174:S174,"yyyy-mm")=V175)*(M175:S175 = "●")))</f>
        <v>0</v>
      </c>
      <c r="X175" s="140" cm="1">
        <f t="array" ref="X175">IF(V175=V174,0,SUMPRODUCT((M174:S174&gt;=$N$8)*(M174:S174 &lt;= $N$9)*(TEXT(M174:S174,"yyyy-mm")=V175)*(M175:S175 = "▲")))</f>
        <v>0</v>
      </c>
      <c r="Y175" s="140" cm="1">
        <f t="array" ref="Y175">IF(V175=V174,0,SUMPRODUCT((M174:S174&gt;=$N$8)*(M174:S174 &lt;= $N$9)*(TEXT(M174:S174,"yyyy-mm")=V175)*(M175:S175 = "★")))</f>
        <v>0</v>
      </c>
      <c r="Z175" s="135"/>
      <c r="AA175" s="135" t="str">
        <f t="shared" ref="AA175" si="683">IF(AK175&gt;=0.285,"OK","NG")</f>
        <v>NG</v>
      </c>
      <c r="AB175" s="136"/>
      <c r="AC175" s="144"/>
      <c r="AD175" s="144"/>
      <c r="AE175" s="144"/>
      <c r="AF175" s="144"/>
      <c r="AG175" s="144"/>
      <c r="AH175" s="145"/>
      <c r="AI175" s="146"/>
      <c r="AJ175" s="68">
        <f t="shared" ref="AJ175" si="684">COUNTIF(AC175:AI175,"●")</f>
        <v>0</v>
      </c>
      <c r="AK175" s="70">
        <f t="shared" ref="AK175" si="685">IF(COUNTA(AC175:AI175)=0,-1,IF(OR(COUNTIF(AC175:AI175,"▲")&gt;6,AND(AC174&lt;$N$9,$N$9&lt;AI174)),0.285,IF(AJ174+AJ175=0,0,AJ175/(AJ175+AJ174))))</f>
        <v>-1</v>
      </c>
      <c r="AL175" s="68" t="str">
        <f>TEXT(AI174,"YYYY-MM")</f>
        <v>2028-07</v>
      </c>
      <c r="AM175" s="69" cm="1">
        <f t="array" ref="AM175">IF(AL175=AL174,0,SUMPRODUCT((AC174:AI174&gt;=$N$8)*(AC174:AI174 &lt;= $N$9)*(TEXT(AC174:AI174,"yyyy-mm")=AL175)*(AC175:AI175 = "●")))</f>
        <v>0</v>
      </c>
      <c r="AN175" s="69" cm="1">
        <f t="array" ref="AN175">IF(AL175=AL174,0,SUMPRODUCT((AC174:AI174&gt;=$N$8)*(AC174:AI174 &lt;= $N$9)*(TEXT(AC174:AI174,"yyyy-mm")=AL175)*(AC175:AI175 = "▲")))</f>
        <v>0</v>
      </c>
      <c r="AO175" s="69" cm="1">
        <f t="array" ref="AO175">IF(AL175=AL174,0,SUMPRODUCT((AC174:AI174&gt;=$N$8)*(AC174:AI174 &lt;= $N$9)*(TEXT(AC174:AI174,"yyyy-mm")=AL175)*(AC175:AI175 = "★")))</f>
        <v>0</v>
      </c>
      <c r="AP175" s="68"/>
      <c r="AQ175" s="19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3"/>
    </row>
    <row r="176" spans="10:55" s="8" customFormat="1" ht="20.25" customHeight="1" x14ac:dyDescent="0.45">
      <c r="J176" s="86"/>
      <c r="K176" s="135"/>
      <c r="L176" s="132">
        <v>125</v>
      </c>
      <c r="M176" s="141">
        <f>S174+1</f>
        <v>46818</v>
      </c>
      <c r="N176" s="141">
        <f t="shared" ref="N176:S176" si="686">M176+1</f>
        <v>46819</v>
      </c>
      <c r="O176" s="141">
        <f t="shared" si="686"/>
        <v>46820</v>
      </c>
      <c r="P176" s="141">
        <f t="shared" si="686"/>
        <v>46821</v>
      </c>
      <c r="Q176" s="141">
        <f t="shared" si="686"/>
        <v>46822</v>
      </c>
      <c r="R176" s="142">
        <f t="shared" si="686"/>
        <v>46823</v>
      </c>
      <c r="S176" s="143">
        <f t="shared" si="686"/>
        <v>46824</v>
      </c>
      <c r="T176" s="135">
        <f t="shared" ref="T176" si="687">COUNTIF(M177:S177,"★")</f>
        <v>0</v>
      </c>
      <c r="U176" s="135"/>
      <c r="V176" s="135" t="str">
        <f>TEXT(M176,"YYYY-MM")</f>
        <v>2028-03</v>
      </c>
      <c r="W176" s="140" cm="1">
        <f t="array" ref="W176">SUMPRODUCT((M176:S176&gt;=$N$8)*(M176:S176 &lt;= $N$9)*(TEXT(M176:S176,"yyyy-mm")=V176)*(M177:S177 = "●"))</f>
        <v>0</v>
      </c>
      <c r="X176" s="140" cm="1">
        <f t="array" ref="X176">SUMPRODUCT((R176:S176&gt;=$N$8)*(R176:S176 &lt;= $N$9)*(TEXT(R176:S176,"yyyy-mm")=V176)*(R177:S177 = "▲"))</f>
        <v>0</v>
      </c>
      <c r="Y176" s="140" cm="1">
        <f t="array" ref="Y176">SUMPRODUCT((M176:S176&gt;=$N$8)*(M176:S176 &lt;= $N$9)*(TEXT(M176:S176,"yyyy-mm")=V176)*(M177:S177 = "★"))</f>
        <v>0</v>
      </c>
      <c r="Z176" s="135"/>
      <c r="AA176" s="135"/>
      <c r="AB176" s="132">
        <v>146</v>
      </c>
      <c r="AC176" s="141">
        <f>AI174+1</f>
        <v>46965</v>
      </c>
      <c r="AD176" s="141">
        <f t="shared" ref="AD176:AI176" si="688">AC176+1</f>
        <v>46966</v>
      </c>
      <c r="AE176" s="141">
        <f t="shared" si="688"/>
        <v>46967</v>
      </c>
      <c r="AF176" s="141">
        <f t="shared" si="688"/>
        <v>46968</v>
      </c>
      <c r="AG176" s="141">
        <f t="shared" si="688"/>
        <v>46969</v>
      </c>
      <c r="AH176" s="142">
        <f t="shared" si="688"/>
        <v>46970</v>
      </c>
      <c r="AI176" s="143">
        <f t="shared" si="688"/>
        <v>46971</v>
      </c>
      <c r="AJ176" s="68">
        <f t="shared" ref="AJ176" si="689">COUNTIF(AC177:AI177,"★")</f>
        <v>0</v>
      </c>
      <c r="AK176" s="68"/>
      <c r="AL176" s="68" t="str">
        <f>TEXT(AC176,"YYYY-MM")</f>
        <v>2028-07</v>
      </c>
      <c r="AM176" s="69" cm="1">
        <f t="array" ref="AM176">SUMPRODUCT((AC176:AI176&gt;=$N$8)*(AC176:AI176 &lt;= $N$9)*(TEXT(AC176:AI176,"yyyy-mm")=AL176)*(AC177:AI177 = "●"))</f>
        <v>0</v>
      </c>
      <c r="AN176" s="69" cm="1">
        <f t="array" ref="AN176">SUMPRODUCT((AH176:AI176&gt;=$N$8)*(AH176:AI176 &lt;= $N$9)*(TEXT(AH176:AI176,"yyyy-mm")=AL176)*(AH177:AI177 = "▲"))</f>
        <v>0</v>
      </c>
      <c r="AO176" s="69" cm="1">
        <f t="array" ref="AO176">SUMPRODUCT((AC176:AI176&gt;=$N$8)*(AC176:AI176 &lt;= $N$9)*(TEXT(AC176:AI176,"yyyy-mm")=AL176)*(AC177:AI177 = "★"))</f>
        <v>0</v>
      </c>
      <c r="AP176" s="68"/>
      <c r="AQ176" s="19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3"/>
    </row>
    <row r="177" spans="9:55" s="8" customFormat="1" ht="20.25" customHeight="1" thickBot="1" x14ac:dyDescent="0.5">
      <c r="J177" s="86"/>
      <c r="K177" s="135" t="str">
        <f t="shared" ref="K177" si="690">IF(U177&gt;=0.285,"OK","NG")</f>
        <v>NG</v>
      </c>
      <c r="L177" s="136"/>
      <c r="M177" s="144"/>
      <c r="N177" s="144"/>
      <c r="O177" s="144"/>
      <c r="P177" s="144"/>
      <c r="Q177" s="144"/>
      <c r="R177" s="145"/>
      <c r="S177" s="146"/>
      <c r="T177" s="135">
        <f t="shared" ref="T177" si="691">COUNTIF(M177:S177,"●")</f>
        <v>0</v>
      </c>
      <c r="U177" s="147">
        <f t="shared" ref="U177" si="692">IF(COUNTA(M177:S177)=0,-1,IF(OR(COUNTIF(M177:S177,"▲")&gt;6,AND(M176&lt;$N$9,$N$9&lt;S176)),0.285,IF(T176+T177=0,0,T177/(T177+T176))))</f>
        <v>-1</v>
      </c>
      <c r="V177" s="135" t="str">
        <f>TEXT(S176,"YYYY-MM")</f>
        <v>2028-03</v>
      </c>
      <c r="W177" s="140" cm="1">
        <f t="array" ref="W177">IF(V177=V176,0,SUMPRODUCT((M176:S176&gt;=$N$8)*(M176:S176 &lt;= $N$9)*(TEXT(M176:S176,"yyyy-mm")=V177)*(M177:S177 = "●")))</f>
        <v>0</v>
      </c>
      <c r="X177" s="140" cm="1">
        <f t="array" ref="X177">IF(V177=V176,0,SUMPRODUCT((M176:S176&gt;=$N$8)*(M176:S176 &lt;= $N$9)*(TEXT(M176:S176,"yyyy-mm")=V177)*(M177:S177 = "▲")))</f>
        <v>0</v>
      </c>
      <c r="Y177" s="140" cm="1">
        <f t="array" ref="Y177">IF(V177=V176,0,SUMPRODUCT((M176:S176&gt;=$N$8)*(M176:S176 &lt;= $N$9)*(TEXT(M176:S176,"yyyy-mm")=V177)*(M177:S177 = "★")))</f>
        <v>0</v>
      </c>
      <c r="Z177" s="135"/>
      <c r="AA177" s="135" t="str">
        <f t="shared" ref="AA177" si="693">IF(AK177&gt;=0.285,"OK","NG")</f>
        <v>NG</v>
      </c>
      <c r="AB177" s="136"/>
      <c r="AC177" s="144"/>
      <c r="AD177" s="144"/>
      <c r="AE177" s="144"/>
      <c r="AF177" s="144"/>
      <c r="AG177" s="144"/>
      <c r="AH177" s="145"/>
      <c r="AI177" s="146"/>
      <c r="AJ177" s="68">
        <f t="shared" ref="AJ177" si="694">COUNTIF(AC177:AI177,"●")</f>
        <v>0</v>
      </c>
      <c r="AK177" s="70">
        <f t="shared" ref="AK177" si="695">IF(COUNTA(AC177:AI177)=0,-1,IF(OR(COUNTIF(AC177:AI177,"▲")&gt;6,AND(AC176&lt;$N$9,$N$9&lt;AI176)),0.285,IF(AJ176+AJ177=0,0,AJ177/(AJ177+AJ176))))</f>
        <v>-1</v>
      </c>
      <c r="AL177" s="68" t="str">
        <f>TEXT(AI176,"YYYY-MM")</f>
        <v>2028-08</v>
      </c>
      <c r="AM177" s="69" cm="1">
        <f t="array" ref="AM177">IF(AL177=AL176,0,SUMPRODUCT((AC176:AI176&gt;=$N$8)*(AC176:AI176 &lt;= $N$9)*(TEXT(AC176:AI176,"yyyy-mm")=AL177)*(AC177:AI177 = "●")))</f>
        <v>0</v>
      </c>
      <c r="AN177" s="69" cm="1">
        <f t="array" ref="AN177">IF(AL177=AL176,0,SUMPRODUCT((AC176:AI176&gt;=$N$8)*(AC176:AI176 &lt;= $N$9)*(TEXT(AC176:AI176,"yyyy-mm")=AL177)*(AC177:AI177 = "▲")))</f>
        <v>0</v>
      </c>
      <c r="AO177" s="69" cm="1">
        <f t="array" ref="AO177">IF(AL177=AL176,0,SUMPRODUCT((AC176:AI176&gt;=$N$8)*(AC176:AI176 &lt;= $N$9)*(TEXT(AC176:AI176,"yyyy-mm")=AL177)*(AC177:AI177 = "★")))</f>
        <v>0</v>
      </c>
      <c r="AP177" s="68"/>
      <c r="AQ177" s="19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3"/>
    </row>
    <row r="178" spans="9:55" s="8" customFormat="1" ht="20.25" customHeight="1" x14ac:dyDescent="0.45">
      <c r="J178" s="86"/>
      <c r="K178" s="135"/>
      <c r="L178" s="132">
        <v>126</v>
      </c>
      <c r="M178" s="141">
        <f>S176+1</f>
        <v>46825</v>
      </c>
      <c r="N178" s="141">
        <f t="shared" ref="N178:S178" si="696">M178+1</f>
        <v>46826</v>
      </c>
      <c r="O178" s="141">
        <f t="shared" si="696"/>
        <v>46827</v>
      </c>
      <c r="P178" s="141">
        <f t="shared" si="696"/>
        <v>46828</v>
      </c>
      <c r="Q178" s="141">
        <f t="shared" si="696"/>
        <v>46829</v>
      </c>
      <c r="R178" s="142">
        <f t="shared" si="696"/>
        <v>46830</v>
      </c>
      <c r="S178" s="143">
        <f t="shared" si="696"/>
        <v>46831</v>
      </c>
      <c r="T178" s="135">
        <f t="shared" ref="T178" si="697">COUNTIF(M179:S179,"★")</f>
        <v>0</v>
      </c>
      <c r="U178" s="135"/>
      <c r="V178" s="135" t="str">
        <f>TEXT(M178,"YYYY-MM")</f>
        <v>2028-03</v>
      </c>
      <c r="W178" s="140" cm="1">
        <f t="array" ref="W178">SUMPRODUCT((M178:S178&gt;=$N$8)*(M178:S178 &lt;= $N$9)*(TEXT(M178:S178,"yyyy-mm")=V178)*(M179:S179 = "●"))</f>
        <v>0</v>
      </c>
      <c r="X178" s="140" cm="1">
        <f t="array" ref="X178">SUMPRODUCT((R178:S178&gt;=$N$8)*(R178:S178 &lt;= $N$9)*(TEXT(R178:S178,"yyyy-mm")=V178)*(R179:S179 = "▲"))</f>
        <v>0</v>
      </c>
      <c r="Y178" s="140" cm="1">
        <f t="array" ref="Y178">SUMPRODUCT((M178:S178&gt;=$N$8)*(M178:S178 &lt;= $N$9)*(TEXT(M178:S178,"yyyy-mm")=V178)*(M179:S179 = "★"))</f>
        <v>0</v>
      </c>
      <c r="Z178" s="135"/>
      <c r="AA178" s="135"/>
      <c r="AB178" s="132">
        <v>147</v>
      </c>
      <c r="AC178" s="141">
        <f>AI176+1</f>
        <v>46972</v>
      </c>
      <c r="AD178" s="141">
        <f t="shared" ref="AD178:AI178" si="698">AC178+1</f>
        <v>46973</v>
      </c>
      <c r="AE178" s="141">
        <f t="shared" si="698"/>
        <v>46974</v>
      </c>
      <c r="AF178" s="141">
        <f t="shared" si="698"/>
        <v>46975</v>
      </c>
      <c r="AG178" s="141">
        <f t="shared" si="698"/>
        <v>46976</v>
      </c>
      <c r="AH178" s="142">
        <f t="shared" si="698"/>
        <v>46977</v>
      </c>
      <c r="AI178" s="143">
        <f t="shared" si="698"/>
        <v>46978</v>
      </c>
      <c r="AJ178" s="68">
        <f t="shared" ref="AJ178" si="699">COUNTIF(AC179:AI179,"★")</f>
        <v>0</v>
      </c>
      <c r="AK178" s="68"/>
      <c r="AL178" s="68" t="str">
        <f>TEXT(AC178,"YYYY-MM")</f>
        <v>2028-08</v>
      </c>
      <c r="AM178" s="69" cm="1">
        <f t="array" ref="AM178">SUMPRODUCT((AC178:AI178&gt;=$N$8)*(AC178:AI178 &lt;= $N$9)*(TEXT(AC178:AI178,"yyyy-mm")=AL178)*(AC179:AI179 = "●"))</f>
        <v>0</v>
      </c>
      <c r="AN178" s="69" cm="1">
        <f t="array" ref="AN178">SUMPRODUCT((AH178:AI178&gt;=$N$8)*(AH178:AI178 &lt;= $N$9)*(TEXT(AH178:AI178,"yyyy-mm")=AL178)*(AH179:AI179 = "▲"))</f>
        <v>0</v>
      </c>
      <c r="AO178" s="69" cm="1">
        <f t="array" ref="AO178">SUMPRODUCT((AC178:AI178&gt;=$N$8)*(AC178:AI178 &lt;= $N$9)*(TEXT(AC178:AI178,"yyyy-mm")=AL178)*(AC179:AI179 = "★"))</f>
        <v>0</v>
      </c>
      <c r="AP178" s="68"/>
      <c r="AQ178" s="19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3"/>
    </row>
    <row r="179" spans="9:55" s="8" customFormat="1" ht="20.25" customHeight="1" thickBot="1" x14ac:dyDescent="0.5">
      <c r="J179" s="86"/>
      <c r="K179" s="135" t="str">
        <f t="shared" ref="K179" si="700">IF(U179&gt;=0.285,"OK","NG")</f>
        <v>NG</v>
      </c>
      <c r="L179" s="136"/>
      <c r="M179" s="144"/>
      <c r="N179" s="144"/>
      <c r="O179" s="144"/>
      <c r="P179" s="144"/>
      <c r="Q179" s="144"/>
      <c r="R179" s="145"/>
      <c r="S179" s="146"/>
      <c r="T179" s="135">
        <f t="shared" ref="T179" si="701">COUNTIF(M179:S179,"●")</f>
        <v>0</v>
      </c>
      <c r="U179" s="147">
        <f t="shared" ref="U179" si="702">IF(COUNTA(M179:S179)=0,-1,IF(OR(COUNTIF(M179:S179,"▲")&gt;6,AND(M178&lt;$N$9,$N$9&lt;S178)),0.285,IF(T178+T179=0,0,T179/(T179+T178))))</f>
        <v>-1</v>
      </c>
      <c r="V179" s="135" t="str">
        <f>TEXT(S178,"YYYY-MM")</f>
        <v>2028-03</v>
      </c>
      <c r="W179" s="140" cm="1">
        <f t="array" ref="W179">IF(V179=V178,0,SUMPRODUCT((M178:S178&gt;=$N$8)*(M178:S178 &lt;= $N$9)*(TEXT(M178:S178,"yyyy-mm")=V179)*(M179:S179 = "●")))</f>
        <v>0</v>
      </c>
      <c r="X179" s="140" cm="1">
        <f t="array" ref="X179">IF(V179=V178,0,SUMPRODUCT((M178:S178&gt;=$N$8)*(M178:S178 &lt;= $N$9)*(TEXT(M178:S178,"yyyy-mm")=V179)*(M179:S179 = "▲")))</f>
        <v>0</v>
      </c>
      <c r="Y179" s="140" cm="1">
        <f t="array" ref="Y179">IF(V179=V178,0,SUMPRODUCT((M178:S178&gt;=$N$8)*(M178:S178 &lt;= $N$9)*(TEXT(M178:S178,"yyyy-mm")=V179)*(M179:S179 = "★")))</f>
        <v>0</v>
      </c>
      <c r="Z179" s="135"/>
      <c r="AA179" s="135" t="str">
        <f t="shared" ref="AA179" si="703">IF(AK179&gt;=0.285,"OK","NG")</f>
        <v>NG</v>
      </c>
      <c r="AB179" s="136"/>
      <c r="AC179" s="144"/>
      <c r="AD179" s="144"/>
      <c r="AE179" s="144"/>
      <c r="AF179" s="144"/>
      <c r="AG179" s="144"/>
      <c r="AH179" s="145"/>
      <c r="AI179" s="146"/>
      <c r="AJ179" s="68">
        <f t="shared" ref="AJ179" si="704">COUNTIF(AC179:AI179,"●")</f>
        <v>0</v>
      </c>
      <c r="AK179" s="70">
        <f t="shared" ref="AK179" si="705">IF(COUNTA(AC179:AI179)=0,-1,IF(OR(COUNTIF(AC179:AI179,"▲")&gt;6,AND(AC178&lt;$N$9,$N$9&lt;AI178)),0.285,IF(AJ178+AJ179=0,0,AJ179/(AJ179+AJ178))))</f>
        <v>-1</v>
      </c>
      <c r="AL179" s="68" t="str">
        <f>TEXT(AI178,"YYYY-MM")</f>
        <v>2028-08</v>
      </c>
      <c r="AM179" s="69" cm="1">
        <f t="array" ref="AM179">IF(AL179=AL178,0,SUMPRODUCT((AC178:AI178&gt;=$N$8)*(AC178:AI178 &lt;= $N$9)*(TEXT(AC178:AI178,"yyyy-mm")=AL179)*(AC179:AI179 = "●")))</f>
        <v>0</v>
      </c>
      <c r="AN179" s="69" cm="1">
        <f t="array" ref="AN179">IF(AL179=AL178,0,SUMPRODUCT((AC178:AI178&gt;=$N$8)*(AC178:AI178 &lt;= $N$9)*(TEXT(AC178:AI178,"yyyy-mm")=AL179)*(AC179:AI179 = "▲")))</f>
        <v>0</v>
      </c>
      <c r="AO179" s="69" cm="1">
        <f t="array" ref="AO179">IF(AL179=AL178,0,SUMPRODUCT((AC178:AI178&gt;=$N$8)*(AC178:AI178 &lt;= $N$9)*(TEXT(AC178:AI178,"yyyy-mm")=AL179)*(AC179:AI179 = "★")))</f>
        <v>0</v>
      </c>
      <c r="AP179" s="68"/>
      <c r="AQ179" s="19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3"/>
    </row>
    <row r="180" spans="9:55" s="8" customFormat="1" ht="20.25" customHeight="1" x14ac:dyDescent="0.45">
      <c r="J180" s="86"/>
      <c r="K180" s="135"/>
      <c r="L180" s="132">
        <v>127</v>
      </c>
      <c r="M180" s="141">
        <f>S178+1</f>
        <v>46832</v>
      </c>
      <c r="N180" s="141">
        <f t="shared" ref="N180:S180" si="706">M180+1</f>
        <v>46833</v>
      </c>
      <c r="O180" s="141">
        <f t="shared" si="706"/>
        <v>46834</v>
      </c>
      <c r="P180" s="141">
        <f t="shared" si="706"/>
        <v>46835</v>
      </c>
      <c r="Q180" s="141">
        <f t="shared" si="706"/>
        <v>46836</v>
      </c>
      <c r="R180" s="142">
        <f t="shared" si="706"/>
        <v>46837</v>
      </c>
      <c r="S180" s="143">
        <f t="shared" si="706"/>
        <v>46838</v>
      </c>
      <c r="T180" s="135">
        <f t="shared" ref="T180" si="707">COUNTIF(M181:S181,"★")</f>
        <v>0</v>
      </c>
      <c r="U180" s="135"/>
      <c r="V180" s="135" t="str">
        <f>TEXT(M180,"YYYY-MM")</f>
        <v>2028-03</v>
      </c>
      <c r="W180" s="140" cm="1">
        <f t="array" ref="W180">SUMPRODUCT((M180:S180&gt;=$N$8)*(M180:S180 &lt;= $N$9)*(TEXT(M180:S180,"yyyy-mm")=V180)*(M181:S181 = "●"))</f>
        <v>0</v>
      </c>
      <c r="X180" s="140" cm="1">
        <f t="array" ref="X180">SUMPRODUCT((R180:S180&gt;=$N$8)*(R180:S180 &lt;= $N$9)*(TEXT(R180:S180,"yyyy-mm")=V180)*(R181:S181 = "▲"))</f>
        <v>0</v>
      </c>
      <c r="Y180" s="140" cm="1">
        <f t="array" ref="Y180">SUMPRODUCT((M180:S180&gt;=$N$8)*(M180:S180 &lt;= $N$9)*(TEXT(M180:S180,"yyyy-mm")=V180)*(M181:S181 = "★"))</f>
        <v>0</v>
      </c>
      <c r="Z180" s="135"/>
      <c r="AA180" s="135"/>
      <c r="AB180" s="132">
        <v>148</v>
      </c>
      <c r="AC180" s="141">
        <f>AI178+1</f>
        <v>46979</v>
      </c>
      <c r="AD180" s="141">
        <f t="shared" ref="AD180:AI180" si="708">AC180+1</f>
        <v>46980</v>
      </c>
      <c r="AE180" s="141">
        <f t="shared" si="708"/>
        <v>46981</v>
      </c>
      <c r="AF180" s="141">
        <f t="shared" si="708"/>
        <v>46982</v>
      </c>
      <c r="AG180" s="141">
        <f t="shared" si="708"/>
        <v>46983</v>
      </c>
      <c r="AH180" s="142">
        <f t="shared" si="708"/>
        <v>46984</v>
      </c>
      <c r="AI180" s="143">
        <f t="shared" si="708"/>
        <v>46985</v>
      </c>
      <c r="AJ180" s="68">
        <f t="shared" ref="AJ180" si="709">COUNTIF(AC181:AI181,"★")</f>
        <v>0</v>
      </c>
      <c r="AK180" s="68"/>
      <c r="AL180" s="68" t="str">
        <f>TEXT(AC180,"YYYY-MM")</f>
        <v>2028-08</v>
      </c>
      <c r="AM180" s="69" cm="1">
        <f t="array" ref="AM180">SUMPRODUCT((AC180:AI180&gt;=$N$8)*(AC180:AI180 &lt;= $N$9)*(TEXT(AC180:AI180,"yyyy-mm")=AL180)*(AC181:AI181 = "●"))</f>
        <v>0</v>
      </c>
      <c r="AN180" s="69" cm="1">
        <f t="array" ref="AN180">SUMPRODUCT((AH180:AI180&gt;=$N$8)*(AH180:AI180 &lt;= $N$9)*(TEXT(AH180:AI180,"yyyy-mm")=AL180)*(AH181:AI181 = "▲"))</f>
        <v>0</v>
      </c>
      <c r="AO180" s="69" cm="1">
        <f t="array" ref="AO180">SUMPRODUCT((AC180:AI180&gt;=$N$8)*(AC180:AI180 &lt;= $N$9)*(TEXT(AC180:AI180,"yyyy-mm")=AL180)*(AC181:AI181 = "★"))</f>
        <v>0</v>
      </c>
      <c r="AP180" s="68"/>
      <c r="AQ180" s="19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3"/>
    </row>
    <row r="181" spans="9:55" s="8" customFormat="1" ht="20.25" customHeight="1" thickBot="1" x14ac:dyDescent="0.5">
      <c r="J181" s="86"/>
      <c r="K181" s="135" t="str">
        <f t="shared" ref="K181" si="710">IF(U181&gt;=0.285,"OK","NG")</f>
        <v>NG</v>
      </c>
      <c r="L181" s="136"/>
      <c r="M181" s="144"/>
      <c r="N181" s="144"/>
      <c r="O181" s="144"/>
      <c r="P181" s="144"/>
      <c r="Q181" s="144"/>
      <c r="R181" s="145"/>
      <c r="S181" s="146"/>
      <c r="T181" s="135">
        <f t="shared" ref="T181" si="711">COUNTIF(M181:S181,"●")</f>
        <v>0</v>
      </c>
      <c r="U181" s="147">
        <f t="shared" ref="U181" si="712">IF(COUNTA(M181:S181)=0,-1,IF(OR(COUNTIF(M181:S181,"▲")&gt;6,AND(M180&lt;$N$9,$N$9&lt;S180)),0.285,IF(T180+T181=0,0,T181/(T181+T180))))</f>
        <v>-1</v>
      </c>
      <c r="V181" s="135" t="str">
        <f>TEXT(S180,"YYYY-MM")</f>
        <v>2028-03</v>
      </c>
      <c r="W181" s="140" cm="1">
        <f t="array" ref="W181">IF(V181=V180,0,SUMPRODUCT((M180:S180&gt;=$N$8)*(M180:S180 &lt;= $N$9)*(TEXT(M180:S180,"yyyy-mm")=V181)*(M181:S181 = "●")))</f>
        <v>0</v>
      </c>
      <c r="X181" s="140" cm="1">
        <f t="array" ref="X181">IF(V181=V180,0,SUMPRODUCT((M180:S180&gt;=$N$8)*(M180:S180 &lt;= $N$9)*(TEXT(M180:S180,"yyyy-mm")=V181)*(M181:S181 = "▲")))</f>
        <v>0</v>
      </c>
      <c r="Y181" s="140" cm="1">
        <f t="array" ref="Y181">IF(V181=V180,0,SUMPRODUCT((M180:S180&gt;=$N$8)*(M180:S180 &lt;= $N$9)*(TEXT(M180:S180,"yyyy-mm")=V181)*(M181:S181 = "★")))</f>
        <v>0</v>
      </c>
      <c r="Z181" s="135"/>
      <c r="AA181" s="135" t="str">
        <f t="shared" ref="AA181" si="713">IF(AK181&gt;=0.285,"OK","NG")</f>
        <v>NG</v>
      </c>
      <c r="AB181" s="136"/>
      <c r="AC181" s="144"/>
      <c r="AD181" s="144"/>
      <c r="AE181" s="144"/>
      <c r="AF181" s="144"/>
      <c r="AG181" s="144"/>
      <c r="AH181" s="145"/>
      <c r="AI181" s="146"/>
      <c r="AJ181" s="68">
        <f t="shared" ref="AJ181" si="714">COUNTIF(AC181:AI181,"●")</f>
        <v>0</v>
      </c>
      <c r="AK181" s="70">
        <f t="shared" ref="AK181" si="715">IF(COUNTA(AC181:AI181)=0,-1,IF(OR(COUNTIF(AC181:AI181,"▲")&gt;6,AND(AC180&lt;$N$9,$N$9&lt;AI180)),0.285,IF(AJ180+AJ181=0,0,AJ181/(AJ181+AJ180))))</f>
        <v>-1</v>
      </c>
      <c r="AL181" s="68" t="str">
        <f>TEXT(AI180,"YYYY-MM")</f>
        <v>2028-08</v>
      </c>
      <c r="AM181" s="69" cm="1">
        <f t="array" ref="AM181">IF(AL181=AL180,0,SUMPRODUCT((AC180:AI180&gt;=$N$8)*(AC180:AI180 &lt;= $N$9)*(TEXT(AC180:AI180,"yyyy-mm")=AL181)*(AC181:AI181 = "●")))</f>
        <v>0</v>
      </c>
      <c r="AN181" s="69" cm="1">
        <f t="array" ref="AN181">IF(AL181=AL180,0,SUMPRODUCT((AC180:AI180&gt;=$N$8)*(AC180:AI180 &lt;= $N$9)*(TEXT(AC180:AI180,"yyyy-mm")=AL181)*(AC181:AI181 = "▲")))</f>
        <v>0</v>
      </c>
      <c r="AO181" s="69" cm="1">
        <f t="array" ref="AO181">IF(AL181=AL180,0,SUMPRODUCT((AC180:AI180&gt;=$N$8)*(AC180:AI180 &lt;= $N$9)*(TEXT(AC180:AI180,"yyyy-mm")=AL181)*(AC181:AI181 = "★")))</f>
        <v>0</v>
      </c>
      <c r="AP181" s="68"/>
      <c r="AQ181" s="19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3"/>
    </row>
    <row r="182" spans="9:55" s="8" customFormat="1" ht="20.25" customHeight="1" x14ac:dyDescent="0.45">
      <c r="I182" s="4"/>
      <c r="J182" s="86"/>
      <c r="K182" s="135"/>
      <c r="L182" s="132">
        <v>128</v>
      </c>
      <c r="M182" s="141">
        <f>S180+1</f>
        <v>46839</v>
      </c>
      <c r="N182" s="141">
        <f t="shared" ref="N182:S182" si="716">M182+1</f>
        <v>46840</v>
      </c>
      <c r="O182" s="141">
        <f t="shared" si="716"/>
        <v>46841</v>
      </c>
      <c r="P182" s="141">
        <f t="shared" si="716"/>
        <v>46842</v>
      </c>
      <c r="Q182" s="141">
        <f t="shared" si="716"/>
        <v>46843</v>
      </c>
      <c r="R182" s="142">
        <f t="shared" si="716"/>
        <v>46844</v>
      </c>
      <c r="S182" s="143">
        <f t="shared" si="716"/>
        <v>46845</v>
      </c>
      <c r="T182" s="135">
        <f t="shared" ref="T182" si="717">COUNTIF(M183:S183,"★")</f>
        <v>0</v>
      </c>
      <c r="U182" s="135"/>
      <c r="V182" s="135" t="str">
        <f>TEXT(M182,"YYYY-MM")</f>
        <v>2028-03</v>
      </c>
      <c r="W182" s="140" cm="1">
        <f t="array" ref="W182">SUMPRODUCT((M182:S182&gt;=$N$8)*(M182:S182 &lt;= $N$9)*(TEXT(M182:S182,"yyyy-mm")=V182)*(M183:S183 = "●"))</f>
        <v>0</v>
      </c>
      <c r="X182" s="140" cm="1">
        <f t="array" ref="X182">SUMPRODUCT((R182:S182&gt;=$N$8)*(R182:S182 &lt;= $N$9)*(TEXT(R182:S182,"yyyy-mm")=V182)*(R183:S183 = "▲"))</f>
        <v>0</v>
      </c>
      <c r="Y182" s="140" cm="1">
        <f t="array" ref="Y182">SUMPRODUCT((M182:S182&gt;=$N$8)*(M182:S182 &lt;= $N$9)*(TEXT(M182:S182,"yyyy-mm")=V182)*(M183:S183 = "★"))</f>
        <v>0</v>
      </c>
      <c r="Z182" s="135"/>
      <c r="AA182" s="135"/>
      <c r="AB182" s="132">
        <v>149</v>
      </c>
      <c r="AC182" s="141">
        <f>AI180+1</f>
        <v>46986</v>
      </c>
      <c r="AD182" s="141">
        <f t="shared" ref="AD182:AI182" si="718">AC182+1</f>
        <v>46987</v>
      </c>
      <c r="AE182" s="141">
        <f t="shared" si="718"/>
        <v>46988</v>
      </c>
      <c r="AF182" s="141">
        <f t="shared" si="718"/>
        <v>46989</v>
      </c>
      <c r="AG182" s="141">
        <f t="shared" si="718"/>
        <v>46990</v>
      </c>
      <c r="AH182" s="142">
        <f t="shared" si="718"/>
        <v>46991</v>
      </c>
      <c r="AI182" s="143">
        <f t="shared" si="718"/>
        <v>46992</v>
      </c>
      <c r="AJ182" s="68">
        <f t="shared" ref="AJ182" si="719">COUNTIF(AC183:AI183,"★")</f>
        <v>0</v>
      </c>
      <c r="AK182" s="68"/>
      <c r="AL182" s="68" t="str">
        <f>TEXT(AC182,"YYYY-MM")</f>
        <v>2028-08</v>
      </c>
      <c r="AM182" s="69" cm="1">
        <f t="array" ref="AM182">SUMPRODUCT((AC182:AI182&gt;=$N$8)*(AC182:AI182 &lt;= $N$9)*(TEXT(AC182:AI182,"yyyy-mm")=AL182)*(AC183:AI183 = "●"))</f>
        <v>0</v>
      </c>
      <c r="AN182" s="69" cm="1">
        <f t="array" ref="AN182">SUMPRODUCT((AH182:AI182&gt;=$N$8)*(AH182:AI182 &lt;= $N$9)*(TEXT(AH182:AI182,"yyyy-mm")=AL182)*(AH183:AI183 = "▲"))</f>
        <v>0</v>
      </c>
      <c r="AO182" s="69" cm="1">
        <f t="array" ref="AO182">SUMPRODUCT((AC182:AI182&gt;=$N$8)*(AC182:AI182 &lt;= $N$9)*(TEXT(AC182:AI182,"yyyy-mm")=AL182)*(AC183:AI183 = "★"))</f>
        <v>0</v>
      </c>
      <c r="AP182" s="68"/>
      <c r="AQ182" s="19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3"/>
    </row>
    <row r="183" spans="9:55" s="8" customFormat="1" ht="20.25" customHeight="1" thickBot="1" x14ac:dyDescent="0.5">
      <c r="I183" s="4"/>
      <c r="J183" s="86"/>
      <c r="K183" s="135" t="str">
        <f t="shared" ref="K183" si="720">IF(U183&gt;=0.285,"OK","NG")</f>
        <v>NG</v>
      </c>
      <c r="L183" s="136"/>
      <c r="M183" s="144"/>
      <c r="N183" s="144"/>
      <c r="O183" s="144"/>
      <c r="P183" s="144"/>
      <c r="Q183" s="144"/>
      <c r="R183" s="145"/>
      <c r="S183" s="146"/>
      <c r="T183" s="135">
        <f t="shared" ref="T183" si="721">COUNTIF(M183:S183,"●")</f>
        <v>0</v>
      </c>
      <c r="U183" s="147">
        <f t="shared" ref="U183" si="722">IF(COUNTA(M183:S183)=0,-1,IF(OR(COUNTIF(M183:S183,"▲")&gt;6,AND(M182&lt;$N$9,$N$9&lt;S182)),0.285,IF(T182+T183=0,0,T183/(T183+T182))))</f>
        <v>-1</v>
      </c>
      <c r="V183" s="135" t="str">
        <f>TEXT(S182,"YYYY-MM")</f>
        <v>2028-04</v>
      </c>
      <c r="W183" s="140" cm="1">
        <f t="array" ref="W183">IF(V183=V182,0,SUMPRODUCT((M182:S182&gt;=$N$8)*(M182:S182 &lt;= $N$9)*(TEXT(M182:S182,"yyyy-mm")=V183)*(M183:S183 = "●")))</f>
        <v>0</v>
      </c>
      <c r="X183" s="140" cm="1">
        <f t="array" ref="X183">IF(V183=V182,0,SUMPRODUCT((M182:S182&gt;=$N$8)*(M182:S182 &lt;= $N$9)*(TEXT(M182:S182,"yyyy-mm")=V183)*(M183:S183 = "▲")))</f>
        <v>0</v>
      </c>
      <c r="Y183" s="140" cm="1">
        <f t="array" ref="Y183">IF(V183=V182,0,SUMPRODUCT((M182:S182&gt;=$N$8)*(M182:S182 &lt;= $N$9)*(TEXT(M182:S182,"yyyy-mm")=V183)*(M183:S183 = "★")))</f>
        <v>0</v>
      </c>
      <c r="Z183" s="135"/>
      <c r="AA183" s="135" t="str">
        <f t="shared" ref="AA183" si="723">IF(AK183&gt;=0.285,"OK","NG")</f>
        <v>NG</v>
      </c>
      <c r="AB183" s="136"/>
      <c r="AC183" s="144"/>
      <c r="AD183" s="144"/>
      <c r="AE183" s="144"/>
      <c r="AF183" s="144"/>
      <c r="AG183" s="144"/>
      <c r="AH183" s="145"/>
      <c r="AI183" s="146"/>
      <c r="AJ183" s="68">
        <f t="shared" ref="AJ183" si="724">COUNTIF(AC183:AI183,"●")</f>
        <v>0</v>
      </c>
      <c r="AK183" s="70">
        <f t="shared" ref="AK183" si="725">IF(COUNTA(AC183:AI183)=0,-1,IF(OR(COUNTIF(AC183:AI183,"▲")&gt;6,AND(AC182&lt;$N$9,$N$9&lt;AI182)),0.285,IF(AJ182+AJ183=0,0,AJ183/(AJ183+AJ182))))</f>
        <v>-1</v>
      </c>
      <c r="AL183" s="68" t="str">
        <f>TEXT(AI182,"YYYY-MM")</f>
        <v>2028-08</v>
      </c>
      <c r="AM183" s="69" cm="1">
        <f t="array" ref="AM183">IF(AL183=AL182,0,SUMPRODUCT((AC182:AI182&gt;=$N$8)*(AC182:AI182 &lt;= $N$9)*(TEXT(AC182:AI182,"yyyy-mm")=AL183)*(AC183:AI183 = "●")))</f>
        <v>0</v>
      </c>
      <c r="AN183" s="69" cm="1">
        <f t="array" ref="AN183">IF(AL183=AL182,0,SUMPRODUCT((AC182:AI182&gt;=$N$8)*(AC182:AI182 &lt;= $N$9)*(TEXT(AC182:AI182,"yyyy-mm")=AL183)*(AC183:AI183 = "▲")))</f>
        <v>0</v>
      </c>
      <c r="AO183" s="69" cm="1">
        <f t="array" ref="AO183">IF(AL183=AL182,0,SUMPRODUCT((AC182:AI182&gt;=$N$8)*(AC182:AI182 &lt;= $N$9)*(TEXT(AC182:AI182,"yyyy-mm")=AL183)*(AC183:AI183 = "★")))</f>
        <v>0</v>
      </c>
      <c r="AP183" s="68"/>
      <c r="AQ183" s="19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3"/>
    </row>
    <row r="184" spans="9:55" s="8" customFormat="1" ht="20.25" customHeight="1" x14ac:dyDescent="0.45">
      <c r="I184" s="4"/>
      <c r="J184" s="86"/>
      <c r="K184" s="135"/>
      <c r="L184" s="132">
        <v>129</v>
      </c>
      <c r="M184" s="141">
        <f>S182+1</f>
        <v>46846</v>
      </c>
      <c r="N184" s="141">
        <f t="shared" ref="N184:S184" si="726">M184+1</f>
        <v>46847</v>
      </c>
      <c r="O184" s="141">
        <f t="shared" si="726"/>
        <v>46848</v>
      </c>
      <c r="P184" s="141">
        <f t="shared" si="726"/>
        <v>46849</v>
      </c>
      <c r="Q184" s="141">
        <f t="shared" si="726"/>
        <v>46850</v>
      </c>
      <c r="R184" s="142">
        <f t="shared" si="726"/>
        <v>46851</v>
      </c>
      <c r="S184" s="143">
        <f t="shared" si="726"/>
        <v>46852</v>
      </c>
      <c r="T184" s="135">
        <f t="shared" ref="T184" si="727">COUNTIF(M185:S185,"★")</f>
        <v>0</v>
      </c>
      <c r="U184" s="135"/>
      <c r="V184" s="135" t="str">
        <f>TEXT(M184,"YYYY-MM")</f>
        <v>2028-04</v>
      </c>
      <c r="W184" s="140" cm="1">
        <f t="array" ref="W184">SUMPRODUCT((M184:S184&gt;=$N$8)*(M184:S184 &lt;= $N$9)*(TEXT(M184:S184,"yyyy-mm")=V184)*(M185:S185 = "●"))</f>
        <v>0</v>
      </c>
      <c r="X184" s="140" cm="1">
        <f t="array" ref="X184">SUMPRODUCT((R184:S184&gt;=$N$8)*(R184:S184 &lt;= $N$9)*(TEXT(R184:S184,"yyyy-mm")=V184)*(R185:S185 = "▲"))</f>
        <v>0</v>
      </c>
      <c r="Y184" s="140" cm="1">
        <f t="array" ref="Y184">SUMPRODUCT((M184:S184&gt;=$N$8)*(M184:S184 &lt;= $N$9)*(TEXT(M184:S184,"yyyy-mm")=V184)*(M185:S185 = "★"))</f>
        <v>0</v>
      </c>
      <c r="Z184" s="135"/>
      <c r="AA184" s="135"/>
      <c r="AB184" s="132">
        <v>150</v>
      </c>
      <c r="AC184" s="141">
        <f>AI182+1</f>
        <v>46993</v>
      </c>
      <c r="AD184" s="141">
        <f t="shared" ref="AD184:AI184" si="728">AC184+1</f>
        <v>46994</v>
      </c>
      <c r="AE184" s="141">
        <f t="shared" si="728"/>
        <v>46995</v>
      </c>
      <c r="AF184" s="141">
        <f t="shared" si="728"/>
        <v>46996</v>
      </c>
      <c r="AG184" s="141">
        <f t="shared" si="728"/>
        <v>46997</v>
      </c>
      <c r="AH184" s="142">
        <f t="shared" si="728"/>
        <v>46998</v>
      </c>
      <c r="AI184" s="143">
        <f t="shared" si="728"/>
        <v>46999</v>
      </c>
      <c r="AJ184" s="68">
        <f t="shared" ref="AJ184" si="729">COUNTIF(AC185:AI185,"★")</f>
        <v>0</v>
      </c>
      <c r="AK184" s="68"/>
      <c r="AL184" s="68" t="str">
        <f>TEXT(AC184,"YYYY-MM")</f>
        <v>2028-08</v>
      </c>
      <c r="AM184" s="69" cm="1">
        <f t="array" ref="AM184">SUMPRODUCT((AC184:AI184&gt;=$N$8)*(AC184:AI184 &lt;= $N$9)*(TEXT(AC184:AI184,"yyyy-mm")=AL184)*(AC185:AI185 = "●"))</f>
        <v>0</v>
      </c>
      <c r="AN184" s="69" cm="1">
        <f t="array" ref="AN184">SUMPRODUCT((AH184:AI184&gt;=$N$8)*(AH184:AI184 &lt;= $N$9)*(TEXT(AH184:AI184,"yyyy-mm")=AL184)*(AH185:AI185 = "▲"))</f>
        <v>0</v>
      </c>
      <c r="AO184" s="69" cm="1">
        <f t="array" ref="AO184">SUMPRODUCT((AC184:AI184&gt;=$N$8)*(AC184:AI184 &lt;= $N$9)*(TEXT(AC184:AI184,"yyyy-mm")=AL184)*(AC185:AI185 = "★"))</f>
        <v>0</v>
      </c>
      <c r="AP184" s="68"/>
      <c r="AQ184" s="19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3"/>
    </row>
    <row r="185" spans="9:55" s="8" customFormat="1" ht="20.25" customHeight="1" thickBot="1" x14ac:dyDescent="0.5">
      <c r="I185" s="4"/>
      <c r="J185" s="86"/>
      <c r="K185" s="135" t="str">
        <f t="shared" ref="K185" si="730">IF(U185&gt;=0.285,"OK","NG")</f>
        <v>NG</v>
      </c>
      <c r="L185" s="136"/>
      <c r="M185" s="144"/>
      <c r="N185" s="144"/>
      <c r="O185" s="144"/>
      <c r="P185" s="144"/>
      <c r="Q185" s="144"/>
      <c r="R185" s="145"/>
      <c r="S185" s="146"/>
      <c r="T185" s="135">
        <f t="shared" ref="T185" si="731">COUNTIF(M185:S185,"●")</f>
        <v>0</v>
      </c>
      <c r="U185" s="147">
        <f t="shared" ref="U185" si="732">IF(COUNTA(M185:S185)=0,-1,IF(OR(COUNTIF(M185:S185,"▲")&gt;6,AND(M184&lt;$N$9,$N$9&lt;S184)),0.285,IF(T184+T185=0,0,T185/(T185+T184))))</f>
        <v>-1</v>
      </c>
      <c r="V185" s="135" t="str">
        <f>TEXT(S184,"YYYY-MM")</f>
        <v>2028-04</v>
      </c>
      <c r="W185" s="140" cm="1">
        <f t="array" ref="W185">IF(V185=V184,0,SUMPRODUCT((M184:S184&gt;=$N$8)*(M184:S184 &lt;= $N$9)*(TEXT(M184:S184,"yyyy-mm")=V185)*(M185:S185 = "●")))</f>
        <v>0</v>
      </c>
      <c r="X185" s="140" cm="1">
        <f t="array" ref="X185">IF(V185=V184,0,SUMPRODUCT((M184:S184&gt;=$N$8)*(M184:S184 &lt;= $N$9)*(TEXT(M184:S184,"yyyy-mm")=V185)*(M185:S185 = "▲")))</f>
        <v>0</v>
      </c>
      <c r="Y185" s="140" cm="1">
        <f t="array" ref="Y185">IF(V185=V184,0,SUMPRODUCT((M184:S184&gt;=$N$8)*(M184:S184 &lt;= $N$9)*(TEXT(M184:S184,"yyyy-mm")=V185)*(M185:S185 = "★")))</f>
        <v>0</v>
      </c>
      <c r="Z185" s="135"/>
      <c r="AA185" s="135" t="str">
        <f t="shared" ref="AA185" si="733">IF(AK185&gt;=0.285,"OK","NG")</f>
        <v>NG</v>
      </c>
      <c r="AB185" s="136"/>
      <c r="AC185" s="144"/>
      <c r="AD185" s="144"/>
      <c r="AE185" s="144"/>
      <c r="AF185" s="144"/>
      <c r="AG185" s="144"/>
      <c r="AH185" s="145"/>
      <c r="AI185" s="146"/>
      <c r="AJ185" s="68">
        <f t="shared" ref="AJ185" si="734">COUNTIF(AC185:AI185,"●")</f>
        <v>0</v>
      </c>
      <c r="AK185" s="70">
        <f t="shared" ref="AK185" si="735">IF(COUNTA(AC185:AI185)=0,-1,IF(OR(COUNTIF(AC185:AI185,"▲")&gt;6,AND(AC184&lt;$N$9,$N$9&lt;AI184)),0.285,IF(AJ184+AJ185=0,0,AJ185/(AJ185+AJ184))))</f>
        <v>-1</v>
      </c>
      <c r="AL185" s="68" t="str">
        <f>TEXT(AI184,"YYYY-MM")</f>
        <v>2028-09</v>
      </c>
      <c r="AM185" s="69" cm="1">
        <f t="array" ref="AM185">IF(AL185=AL184,0,SUMPRODUCT((AC184:AI184&gt;=$N$8)*(AC184:AI184 &lt;= $N$9)*(TEXT(AC184:AI184,"yyyy-mm")=AL185)*(AC185:AI185 = "●")))</f>
        <v>0</v>
      </c>
      <c r="AN185" s="69" cm="1">
        <f t="array" ref="AN185">IF(AL185=AL184,0,SUMPRODUCT((AC184:AI184&gt;=$N$8)*(AC184:AI184 &lt;= $N$9)*(TEXT(AC184:AI184,"yyyy-mm")=AL185)*(AC185:AI185 = "▲")))</f>
        <v>0</v>
      </c>
      <c r="AO185" s="69" cm="1">
        <f t="array" ref="AO185">IF(AL185=AL184,0,SUMPRODUCT((AC184:AI184&gt;=$N$8)*(AC184:AI184 &lt;= $N$9)*(TEXT(AC184:AI184,"yyyy-mm")=AL185)*(AC185:AI185 = "★")))</f>
        <v>0</v>
      </c>
      <c r="AP185" s="68"/>
      <c r="AQ185" s="19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3"/>
    </row>
    <row r="186" spans="9:55" s="8" customFormat="1" ht="20.25" customHeight="1" x14ac:dyDescent="0.45">
      <c r="I186" s="4"/>
      <c r="J186" s="86"/>
      <c r="K186" s="135"/>
      <c r="L186" s="132">
        <v>130</v>
      </c>
      <c r="M186" s="141">
        <f>S184+1</f>
        <v>46853</v>
      </c>
      <c r="N186" s="141">
        <f t="shared" ref="N186:S186" si="736">M186+1</f>
        <v>46854</v>
      </c>
      <c r="O186" s="141">
        <f t="shared" si="736"/>
        <v>46855</v>
      </c>
      <c r="P186" s="141">
        <f t="shared" si="736"/>
        <v>46856</v>
      </c>
      <c r="Q186" s="141">
        <f t="shared" si="736"/>
        <v>46857</v>
      </c>
      <c r="R186" s="142">
        <f t="shared" si="736"/>
        <v>46858</v>
      </c>
      <c r="S186" s="143">
        <f t="shared" si="736"/>
        <v>46859</v>
      </c>
      <c r="T186" s="135">
        <f t="shared" ref="T186" si="737">COUNTIF(M187:S187,"★")</f>
        <v>0</v>
      </c>
      <c r="U186" s="135"/>
      <c r="V186" s="135" t="str">
        <f>TEXT(M186,"YYYY-MM")</f>
        <v>2028-04</v>
      </c>
      <c r="W186" s="140" cm="1">
        <f t="array" ref="W186">SUMPRODUCT((M186:S186&gt;=$N$8)*(M186:S186 &lt;= $N$9)*(TEXT(M186:S186,"yyyy-mm")=V186)*(M187:S187 = "●"))</f>
        <v>0</v>
      </c>
      <c r="X186" s="140" cm="1">
        <f t="array" ref="X186">SUMPRODUCT((R186:S186&gt;=$N$8)*(R186:S186 &lt;= $N$9)*(TEXT(R186:S186,"yyyy-mm")=V186)*(R187:S187 = "▲"))</f>
        <v>0</v>
      </c>
      <c r="Y186" s="140" cm="1">
        <f t="array" ref="Y186">SUMPRODUCT((M186:S186&gt;=$N$8)*(M186:S186 &lt;= $N$9)*(TEXT(M186:S186,"yyyy-mm")=V186)*(M187:S187 = "★"))</f>
        <v>0</v>
      </c>
      <c r="Z186" s="135"/>
      <c r="AA186" s="135"/>
      <c r="AB186" s="132">
        <v>151</v>
      </c>
      <c r="AC186" s="141">
        <f>AI184+1</f>
        <v>47000</v>
      </c>
      <c r="AD186" s="141">
        <f t="shared" ref="AD186:AI186" si="738">AC186+1</f>
        <v>47001</v>
      </c>
      <c r="AE186" s="141">
        <f t="shared" si="738"/>
        <v>47002</v>
      </c>
      <c r="AF186" s="141">
        <f t="shared" si="738"/>
        <v>47003</v>
      </c>
      <c r="AG186" s="141">
        <f t="shared" si="738"/>
        <v>47004</v>
      </c>
      <c r="AH186" s="142">
        <f t="shared" si="738"/>
        <v>47005</v>
      </c>
      <c r="AI186" s="143">
        <f t="shared" si="738"/>
        <v>47006</v>
      </c>
      <c r="AJ186" s="68">
        <f t="shared" ref="AJ186" si="739">COUNTIF(AC187:AI187,"★")</f>
        <v>0</v>
      </c>
      <c r="AK186" s="68"/>
      <c r="AL186" s="68" t="str">
        <f>TEXT(AC186,"YYYY-MM")</f>
        <v>2028-09</v>
      </c>
      <c r="AM186" s="69" cm="1">
        <f t="array" ref="AM186">SUMPRODUCT((AC186:AI186&gt;=$N$8)*(AC186:AI186 &lt;= $N$9)*(TEXT(AC186:AI186,"yyyy-mm")=AL186)*(AC187:AI187 = "●"))</f>
        <v>0</v>
      </c>
      <c r="AN186" s="69" cm="1">
        <f t="array" ref="AN186">SUMPRODUCT((AH186:AI186&gt;=$N$8)*(AH186:AI186 &lt;= $N$9)*(TEXT(AH186:AI186,"yyyy-mm")=AL186)*(AH187:AI187 = "▲"))</f>
        <v>0</v>
      </c>
      <c r="AO186" s="69" cm="1">
        <f t="array" ref="AO186">SUMPRODUCT((AC186:AI186&gt;=$N$8)*(AC186:AI186 &lt;= $N$9)*(TEXT(AC186:AI186,"yyyy-mm")=AL186)*(AC187:AI187 = "★"))</f>
        <v>0</v>
      </c>
      <c r="AP186" s="68"/>
      <c r="AQ186" s="19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3"/>
    </row>
    <row r="187" spans="9:55" s="8" customFormat="1" ht="20.25" customHeight="1" thickBot="1" x14ac:dyDescent="0.5">
      <c r="I187" s="4"/>
      <c r="J187" s="86"/>
      <c r="K187" s="135" t="str">
        <f t="shared" ref="K187" si="740">IF(U187&gt;=0.285,"OK","NG")</f>
        <v>NG</v>
      </c>
      <c r="L187" s="136"/>
      <c r="M187" s="144"/>
      <c r="N187" s="144"/>
      <c r="O187" s="144"/>
      <c r="P187" s="144"/>
      <c r="Q187" s="144"/>
      <c r="R187" s="145"/>
      <c r="S187" s="146"/>
      <c r="T187" s="135">
        <f t="shared" ref="T187" si="741">COUNTIF(M187:S187,"●")</f>
        <v>0</v>
      </c>
      <c r="U187" s="147">
        <f t="shared" ref="U187" si="742">IF(COUNTA(M187:S187)=0,-1,IF(OR(COUNTIF(M187:S187,"▲")&gt;6,AND(M186&lt;$N$9,$N$9&lt;S186)),0.285,IF(T186+T187=0,0,T187/(T187+T186))))</f>
        <v>-1</v>
      </c>
      <c r="V187" s="135" t="str">
        <f>TEXT(S186,"YYYY-MM")</f>
        <v>2028-04</v>
      </c>
      <c r="W187" s="140" cm="1">
        <f t="array" ref="W187">IF(V187=V186,0,SUMPRODUCT((M186:S186&gt;=$N$8)*(M186:S186 &lt;= $N$9)*(TEXT(M186:S186,"yyyy-mm")=V187)*(M187:S187 = "●")))</f>
        <v>0</v>
      </c>
      <c r="X187" s="140" cm="1">
        <f t="array" ref="X187">IF(V187=V186,0,SUMPRODUCT((M186:S186&gt;=$N$8)*(M186:S186 &lt;= $N$9)*(TEXT(M186:S186,"yyyy-mm")=V187)*(M187:S187 = "▲")))</f>
        <v>0</v>
      </c>
      <c r="Y187" s="140" cm="1">
        <f t="array" ref="Y187">IF(V187=V186,0,SUMPRODUCT((M186:S186&gt;=$N$8)*(M186:S186 &lt;= $N$9)*(TEXT(M186:S186,"yyyy-mm")=V187)*(M187:S187 = "★")))</f>
        <v>0</v>
      </c>
      <c r="Z187" s="135"/>
      <c r="AA187" s="135" t="str">
        <f t="shared" ref="AA187" si="743">IF(AK187&gt;=0.285,"OK","NG")</f>
        <v>NG</v>
      </c>
      <c r="AB187" s="136"/>
      <c r="AC187" s="144"/>
      <c r="AD187" s="144"/>
      <c r="AE187" s="144"/>
      <c r="AF187" s="144"/>
      <c r="AG187" s="144"/>
      <c r="AH187" s="145"/>
      <c r="AI187" s="146"/>
      <c r="AJ187" s="68">
        <f t="shared" ref="AJ187" si="744">COUNTIF(AC187:AI187,"●")</f>
        <v>0</v>
      </c>
      <c r="AK187" s="70">
        <f t="shared" ref="AK187" si="745">IF(COUNTA(AC187:AI187)=0,-1,IF(OR(COUNTIF(AC187:AI187,"▲")&gt;6,AND(AC186&lt;$N$9,$N$9&lt;AI186)),0.285,IF(AJ186+AJ187=0,0,AJ187/(AJ187+AJ186))))</f>
        <v>-1</v>
      </c>
      <c r="AL187" s="68" t="str">
        <f>TEXT(AI186,"YYYY-MM")</f>
        <v>2028-09</v>
      </c>
      <c r="AM187" s="69" cm="1">
        <f t="array" ref="AM187">IF(AL187=AL186,0,SUMPRODUCT((AC186:AI186&gt;=$N$8)*(AC186:AI186 &lt;= $N$9)*(TEXT(AC186:AI186,"yyyy-mm")=AL187)*(AC187:AI187 = "●")))</f>
        <v>0</v>
      </c>
      <c r="AN187" s="69" cm="1">
        <f t="array" ref="AN187">IF(AL187=AL186,0,SUMPRODUCT((AC186:AI186&gt;=$N$8)*(AC186:AI186 &lt;= $N$9)*(TEXT(AC186:AI186,"yyyy-mm")=AL187)*(AC187:AI187 = "▲")))</f>
        <v>0</v>
      </c>
      <c r="AO187" s="69" cm="1">
        <f t="array" ref="AO187">IF(AL187=AL186,0,SUMPRODUCT((AC186:AI186&gt;=$N$8)*(AC186:AI186 &lt;= $N$9)*(TEXT(AC186:AI186,"yyyy-mm")=AL187)*(AC187:AI187 = "★")))</f>
        <v>0</v>
      </c>
      <c r="AP187" s="68"/>
      <c r="AQ187" s="19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3"/>
    </row>
    <row r="188" spans="9:55" s="8" customFormat="1" ht="20.25" customHeight="1" x14ac:dyDescent="0.45">
      <c r="I188" s="4"/>
      <c r="J188" s="86"/>
      <c r="K188" s="135"/>
      <c r="L188" s="132">
        <v>131</v>
      </c>
      <c r="M188" s="141">
        <f>S186+1</f>
        <v>46860</v>
      </c>
      <c r="N188" s="141">
        <f t="shared" ref="N188:S188" si="746">M188+1</f>
        <v>46861</v>
      </c>
      <c r="O188" s="141">
        <f t="shared" si="746"/>
        <v>46862</v>
      </c>
      <c r="P188" s="141">
        <f t="shared" si="746"/>
        <v>46863</v>
      </c>
      <c r="Q188" s="141">
        <f t="shared" si="746"/>
        <v>46864</v>
      </c>
      <c r="R188" s="142">
        <f t="shared" si="746"/>
        <v>46865</v>
      </c>
      <c r="S188" s="143">
        <f t="shared" si="746"/>
        <v>46866</v>
      </c>
      <c r="T188" s="135">
        <f t="shared" ref="T188" si="747">COUNTIF(M189:S189,"★")</f>
        <v>0</v>
      </c>
      <c r="U188" s="135"/>
      <c r="V188" s="135" t="str">
        <f>TEXT(M188,"YYYY-MM")</f>
        <v>2028-04</v>
      </c>
      <c r="W188" s="140" cm="1">
        <f t="array" ref="W188">SUMPRODUCT((M188:S188&gt;=$N$8)*(M188:S188 &lt;= $N$9)*(TEXT(M188:S188,"yyyy-mm")=V188)*(M189:S189 = "●"))</f>
        <v>0</v>
      </c>
      <c r="X188" s="140" cm="1">
        <f t="array" ref="X188">SUMPRODUCT((R188:S188&gt;=$N$8)*(R188:S188 &lt;= $N$9)*(TEXT(R188:S188,"yyyy-mm")=V188)*(R189:S189 = "▲"))</f>
        <v>0</v>
      </c>
      <c r="Y188" s="140" cm="1">
        <f t="array" ref="Y188">SUMPRODUCT((M188:S188&gt;=$N$8)*(M188:S188 &lt;= $N$9)*(TEXT(M188:S188,"yyyy-mm")=V188)*(M189:S189 = "★"))</f>
        <v>0</v>
      </c>
      <c r="Z188" s="135"/>
      <c r="AA188" s="135"/>
      <c r="AB188" s="132">
        <v>152</v>
      </c>
      <c r="AC188" s="141">
        <f>AI186+1</f>
        <v>47007</v>
      </c>
      <c r="AD188" s="141">
        <f t="shared" ref="AD188:AI188" si="748">AC188+1</f>
        <v>47008</v>
      </c>
      <c r="AE188" s="141">
        <f t="shared" si="748"/>
        <v>47009</v>
      </c>
      <c r="AF188" s="141">
        <f t="shared" si="748"/>
        <v>47010</v>
      </c>
      <c r="AG188" s="141">
        <f t="shared" si="748"/>
        <v>47011</v>
      </c>
      <c r="AH188" s="142">
        <f t="shared" si="748"/>
        <v>47012</v>
      </c>
      <c r="AI188" s="143">
        <f t="shared" si="748"/>
        <v>47013</v>
      </c>
      <c r="AJ188" s="68">
        <f t="shared" ref="AJ188" si="749">COUNTIF(AC189:AI189,"★")</f>
        <v>0</v>
      </c>
      <c r="AK188" s="68"/>
      <c r="AL188" s="68" t="str">
        <f>TEXT(AC188,"YYYY-MM")</f>
        <v>2028-09</v>
      </c>
      <c r="AM188" s="69" cm="1">
        <f t="array" ref="AM188">SUMPRODUCT((AC188:AI188&gt;=$N$8)*(AC188:AI188 &lt;= $N$9)*(TEXT(AC188:AI188,"yyyy-mm")=AL188)*(AC189:AI189 = "●"))</f>
        <v>0</v>
      </c>
      <c r="AN188" s="69" cm="1">
        <f t="array" ref="AN188">SUMPRODUCT((AH188:AI188&gt;=$N$8)*(AH188:AI188 &lt;= $N$9)*(TEXT(AH188:AI188,"yyyy-mm")=AL188)*(AH189:AI189 = "▲"))</f>
        <v>0</v>
      </c>
      <c r="AO188" s="69" cm="1">
        <f t="array" ref="AO188">SUMPRODUCT((AC188:AI188&gt;=$N$8)*(AC188:AI188 &lt;= $N$9)*(TEXT(AC188:AI188,"yyyy-mm")=AL188)*(AC189:AI189 = "★"))</f>
        <v>0</v>
      </c>
      <c r="AP188" s="68"/>
      <c r="AQ188" s="19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3"/>
    </row>
    <row r="189" spans="9:55" s="8" customFormat="1" ht="20.25" customHeight="1" thickBot="1" x14ac:dyDescent="0.5">
      <c r="I189" s="4"/>
      <c r="J189" s="86"/>
      <c r="K189" s="135" t="str">
        <f t="shared" ref="K189" si="750">IF(U189&gt;=0.285,"OK","NG")</f>
        <v>NG</v>
      </c>
      <c r="L189" s="136"/>
      <c r="M189" s="144"/>
      <c r="N189" s="144"/>
      <c r="O189" s="144"/>
      <c r="P189" s="144"/>
      <c r="Q189" s="144"/>
      <c r="R189" s="145"/>
      <c r="S189" s="146"/>
      <c r="T189" s="135">
        <f t="shared" ref="T189" si="751">COUNTIF(M189:S189,"●")</f>
        <v>0</v>
      </c>
      <c r="U189" s="147">
        <f t="shared" ref="U189" si="752">IF(COUNTA(M189:S189)=0,-1,IF(OR(COUNTIF(M189:S189,"▲")&gt;6,AND(M188&lt;$N$9,$N$9&lt;S188)),0.285,IF(T188+T189=0,0,T189/(T189+T188))))</f>
        <v>-1</v>
      </c>
      <c r="V189" s="135" t="str">
        <f>TEXT(S188,"YYYY-MM")</f>
        <v>2028-04</v>
      </c>
      <c r="W189" s="140" cm="1">
        <f t="array" ref="W189">IF(V189=V188,0,SUMPRODUCT((M188:S188&gt;=$N$8)*(M188:S188 &lt;= $N$9)*(TEXT(M188:S188,"yyyy-mm")=V189)*(M189:S189 = "●")))</f>
        <v>0</v>
      </c>
      <c r="X189" s="140" cm="1">
        <f t="array" ref="X189">IF(V189=V188,0,SUMPRODUCT((M188:S188&gt;=$N$8)*(M188:S188 &lt;= $N$9)*(TEXT(M188:S188,"yyyy-mm")=V189)*(M189:S189 = "▲")))</f>
        <v>0</v>
      </c>
      <c r="Y189" s="140" cm="1">
        <f t="array" ref="Y189">IF(V189=V188,0,SUMPRODUCT((M188:S188&gt;=$N$8)*(M188:S188 &lt;= $N$9)*(TEXT(M188:S188,"yyyy-mm")=V189)*(M189:S189 = "★")))</f>
        <v>0</v>
      </c>
      <c r="Z189" s="135"/>
      <c r="AA189" s="135" t="str">
        <f t="shared" ref="AA189" si="753">IF(AK189&gt;=0.285,"OK","NG")</f>
        <v>NG</v>
      </c>
      <c r="AB189" s="136"/>
      <c r="AC189" s="144"/>
      <c r="AD189" s="144"/>
      <c r="AE189" s="144"/>
      <c r="AF189" s="144"/>
      <c r="AG189" s="144"/>
      <c r="AH189" s="145"/>
      <c r="AI189" s="146"/>
      <c r="AJ189" s="68">
        <f t="shared" ref="AJ189" si="754">COUNTIF(AC189:AI189,"●")</f>
        <v>0</v>
      </c>
      <c r="AK189" s="70">
        <f t="shared" ref="AK189" si="755">IF(COUNTA(AC189:AI189)=0,-1,IF(OR(COUNTIF(AC189:AI189,"▲")&gt;6,AND(AC188&lt;$N$9,$N$9&lt;AI188)),0.285,IF(AJ188+AJ189=0,0,AJ189/(AJ189+AJ188))))</f>
        <v>-1</v>
      </c>
      <c r="AL189" s="68" t="str">
        <f>TEXT(AI188,"YYYY-MM")</f>
        <v>2028-09</v>
      </c>
      <c r="AM189" s="69" cm="1">
        <f t="array" ref="AM189">IF(AL189=AL188,0,SUMPRODUCT((AC188:AI188&gt;=$N$8)*(AC188:AI188 &lt;= $N$9)*(TEXT(AC188:AI188,"yyyy-mm")=AL189)*(AC189:AI189 = "●")))</f>
        <v>0</v>
      </c>
      <c r="AN189" s="69" cm="1">
        <f t="array" ref="AN189">IF(AL189=AL188,0,SUMPRODUCT((AC188:AI188&gt;=$N$8)*(AC188:AI188 &lt;= $N$9)*(TEXT(AC188:AI188,"yyyy-mm")=AL189)*(AC189:AI189 = "▲")))</f>
        <v>0</v>
      </c>
      <c r="AO189" s="69" cm="1">
        <f t="array" ref="AO189">IF(AL189=AL188,0,SUMPRODUCT((AC188:AI188&gt;=$N$8)*(AC188:AI188 &lt;= $N$9)*(TEXT(AC188:AI188,"yyyy-mm")=AL189)*(AC189:AI189 = "★")))</f>
        <v>0</v>
      </c>
      <c r="AP189" s="68"/>
      <c r="AQ189" s="19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3"/>
    </row>
    <row r="190" spans="9:55" s="8" customFormat="1" ht="20.25" customHeight="1" x14ac:dyDescent="0.45">
      <c r="I190" s="4"/>
      <c r="J190" s="86"/>
      <c r="K190" s="135"/>
      <c r="L190" s="132">
        <v>132</v>
      </c>
      <c r="M190" s="141">
        <f>S188+1</f>
        <v>46867</v>
      </c>
      <c r="N190" s="141">
        <f t="shared" ref="N190:S190" si="756">M190+1</f>
        <v>46868</v>
      </c>
      <c r="O190" s="141">
        <f t="shared" si="756"/>
        <v>46869</v>
      </c>
      <c r="P190" s="141">
        <f t="shared" si="756"/>
        <v>46870</v>
      </c>
      <c r="Q190" s="141">
        <f t="shared" si="756"/>
        <v>46871</v>
      </c>
      <c r="R190" s="142">
        <f t="shared" si="756"/>
        <v>46872</v>
      </c>
      <c r="S190" s="143">
        <f t="shared" si="756"/>
        <v>46873</v>
      </c>
      <c r="T190" s="135">
        <f t="shared" ref="T190" si="757">COUNTIF(M191:S191,"★")</f>
        <v>0</v>
      </c>
      <c r="U190" s="135"/>
      <c r="V190" s="135" t="str">
        <f>TEXT(M190,"YYYY-MM")</f>
        <v>2028-04</v>
      </c>
      <c r="W190" s="140" cm="1">
        <f t="array" ref="W190">SUMPRODUCT((M190:S190&gt;=$N$8)*(M190:S190 &lt;= $N$9)*(TEXT(M190:S190,"yyyy-mm")=V190)*(M191:S191 = "●"))</f>
        <v>0</v>
      </c>
      <c r="X190" s="140" cm="1">
        <f t="array" ref="X190">SUMPRODUCT((R190:S190&gt;=$N$8)*(R190:S190 &lt;= $N$9)*(TEXT(R190:S190,"yyyy-mm")=V190)*(R191:S191 = "▲"))</f>
        <v>0</v>
      </c>
      <c r="Y190" s="140" cm="1">
        <f t="array" ref="Y190">SUMPRODUCT((M190:S190&gt;=$N$8)*(M190:S190 &lt;= $N$9)*(TEXT(M190:S190,"yyyy-mm")=V190)*(M191:S191 = "★"))</f>
        <v>0</v>
      </c>
      <c r="Z190" s="135"/>
      <c r="AA190" s="135"/>
      <c r="AB190" s="132">
        <v>153</v>
      </c>
      <c r="AC190" s="141">
        <f>AI188+1</f>
        <v>47014</v>
      </c>
      <c r="AD190" s="141">
        <f t="shared" ref="AD190:AI190" si="758">AC190+1</f>
        <v>47015</v>
      </c>
      <c r="AE190" s="141">
        <f t="shared" si="758"/>
        <v>47016</v>
      </c>
      <c r="AF190" s="141">
        <f t="shared" si="758"/>
        <v>47017</v>
      </c>
      <c r="AG190" s="141">
        <f t="shared" si="758"/>
        <v>47018</v>
      </c>
      <c r="AH190" s="142">
        <f t="shared" si="758"/>
        <v>47019</v>
      </c>
      <c r="AI190" s="143">
        <f t="shared" si="758"/>
        <v>47020</v>
      </c>
      <c r="AJ190" s="68">
        <f t="shared" ref="AJ190" si="759">COUNTIF(AC191:AI191,"★")</f>
        <v>0</v>
      </c>
      <c r="AK190" s="68"/>
      <c r="AL190" s="68" t="str">
        <f>TEXT(AC190,"YYYY-MM")</f>
        <v>2028-09</v>
      </c>
      <c r="AM190" s="69" cm="1">
        <f t="array" ref="AM190">SUMPRODUCT((AC190:AI190&gt;=$N$8)*(AC190:AI190 &lt;= $N$9)*(TEXT(AC190:AI190,"yyyy-mm")=AL190)*(AC191:AI191 = "●"))</f>
        <v>0</v>
      </c>
      <c r="AN190" s="69" cm="1">
        <f t="array" ref="AN190">SUMPRODUCT((AH190:AI190&gt;=$N$8)*(AH190:AI190 &lt;= $N$9)*(TEXT(AH190:AI190,"yyyy-mm")=AL190)*(AH191:AI191 = "▲"))</f>
        <v>0</v>
      </c>
      <c r="AO190" s="69" cm="1">
        <f t="array" ref="AO190">SUMPRODUCT((AC190:AI190&gt;=$N$8)*(AC190:AI190 &lt;= $N$9)*(TEXT(AC190:AI190,"yyyy-mm")=AL190)*(AC191:AI191 = "★"))</f>
        <v>0</v>
      </c>
      <c r="AP190" s="68"/>
      <c r="AQ190" s="19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3"/>
    </row>
    <row r="191" spans="9:55" s="8" customFormat="1" ht="20.25" customHeight="1" thickBot="1" x14ac:dyDescent="0.5">
      <c r="I191" s="4"/>
      <c r="J191" s="86"/>
      <c r="K191" s="135" t="str">
        <f t="shared" ref="K191:K201" si="760">IF(U191&gt;=0.285,"OK","NG")</f>
        <v>NG</v>
      </c>
      <c r="L191" s="136"/>
      <c r="M191" s="144"/>
      <c r="N191" s="144"/>
      <c r="O191" s="144"/>
      <c r="P191" s="144"/>
      <c r="Q191" s="144"/>
      <c r="R191" s="145"/>
      <c r="S191" s="146"/>
      <c r="T191" s="135">
        <f t="shared" ref="T191" si="761">COUNTIF(M191:S191,"●")</f>
        <v>0</v>
      </c>
      <c r="U191" s="147">
        <f t="shared" ref="U191:U201" si="762">IF(COUNTA(M191:S191)=0,-1,IF(OR(COUNTIF(M191:S191,"▲")&gt;6,AND(M190&lt;$N$9,$N$9&lt;S190)),0.285,IF(T190+T191=0,0,T191/(T191+T190))))</f>
        <v>-1</v>
      </c>
      <c r="V191" s="135" t="str">
        <f>TEXT(S190,"YYYY-MM")</f>
        <v>2028-04</v>
      </c>
      <c r="W191" s="140" cm="1">
        <f t="array" ref="W191">IF(V191=V190,0,SUMPRODUCT((M190:S190&gt;=$N$8)*(M190:S190 &lt;= $N$9)*(TEXT(M190:S190,"yyyy-mm")=V191)*(M191:S191 = "●")))</f>
        <v>0</v>
      </c>
      <c r="X191" s="140" cm="1">
        <f t="array" ref="X191">IF(V191=V190,0,SUMPRODUCT((M190:S190&gt;=$N$8)*(M190:S190 &lt;= $N$9)*(TEXT(M190:S190,"yyyy-mm")=V191)*(M191:S191 = "▲")))</f>
        <v>0</v>
      </c>
      <c r="Y191" s="140" cm="1">
        <f t="array" ref="Y191">IF(V191=V190,0,SUMPRODUCT((M190:S190&gt;=$N$8)*(M190:S190 &lt;= $N$9)*(TEXT(M190:S190,"yyyy-mm")=V191)*(M191:S191 = "★")))</f>
        <v>0</v>
      </c>
      <c r="Z191" s="135"/>
      <c r="AA191" s="135" t="str">
        <f t="shared" ref="AA191:AA201" si="763">IF(AK191&gt;=0.285,"OK","NG")</f>
        <v>NG</v>
      </c>
      <c r="AB191" s="136"/>
      <c r="AC191" s="144"/>
      <c r="AD191" s="144"/>
      <c r="AE191" s="144"/>
      <c r="AF191" s="144"/>
      <c r="AG191" s="144"/>
      <c r="AH191" s="145"/>
      <c r="AI191" s="146"/>
      <c r="AJ191" s="68">
        <f t="shared" ref="AJ191" si="764">COUNTIF(AC191:AI191,"●")</f>
        <v>0</v>
      </c>
      <c r="AK191" s="70">
        <f t="shared" ref="AK191:AK201" si="765">IF(COUNTA(AC191:AI191)=0,-1,IF(OR(COUNTIF(AC191:AI191,"▲")&gt;6,AND(AC190&lt;$N$9,$N$9&lt;AI190)),0.285,IF(AJ190+AJ191=0,0,AJ191/(AJ191+AJ190))))</f>
        <v>-1</v>
      </c>
      <c r="AL191" s="68" t="str">
        <f>TEXT(AI190,"YYYY-MM")</f>
        <v>2028-09</v>
      </c>
      <c r="AM191" s="69" cm="1">
        <f t="array" ref="AM191">IF(AL191=AL190,0,SUMPRODUCT((AC190:AI190&gt;=$N$8)*(AC190:AI190 &lt;= $N$9)*(TEXT(AC190:AI190,"yyyy-mm")=AL191)*(AC191:AI191 = "●")))</f>
        <v>0</v>
      </c>
      <c r="AN191" s="69" cm="1">
        <f t="array" ref="AN191">IF(AL191=AL190,0,SUMPRODUCT((AC190:AI190&gt;=$N$8)*(AC190:AI190 &lt;= $N$9)*(TEXT(AC190:AI190,"yyyy-mm")=AL191)*(AC191:AI191 = "▲")))</f>
        <v>0</v>
      </c>
      <c r="AO191" s="69" cm="1">
        <f t="array" ref="AO191">IF(AL191=AL190,0,SUMPRODUCT((AC190:AI190&gt;=$N$8)*(AC190:AI190 &lt;= $N$9)*(TEXT(AC190:AI190,"yyyy-mm")=AL191)*(AC191:AI191 = "★")))</f>
        <v>0</v>
      </c>
      <c r="AP191" s="68"/>
      <c r="AQ191" s="19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3"/>
    </row>
    <row r="192" spans="9:55" s="8" customFormat="1" ht="20.25" customHeight="1" x14ac:dyDescent="0.45">
      <c r="I192" s="4"/>
      <c r="J192" s="86"/>
      <c r="K192" s="135"/>
      <c r="L192" s="132">
        <v>133</v>
      </c>
      <c r="M192" s="141">
        <f>S190+1</f>
        <v>46874</v>
      </c>
      <c r="N192" s="141">
        <f t="shared" ref="N192:S192" si="766">M192+1</f>
        <v>46875</v>
      </c>
      <c r="O192" s="141">
        <f t="shared" si="766"/>
        <v>46876</v>
      </c>
      <c r="P192" s="141">
        <f t="shared" si="766"/>
        <v>46877</v>
      </c>
      <c r="Q192" s="141">
        <f t="shared" si="766"/>
        <v>46878</v>
      </c>
      <c r="R192" s="142">
        <f t="shared" si="766"/>
        <v>46879</v>
      </c>
      <c r="S192" s="143">
        <f t="shared" si="766"/>
        <v>46880</v>
      </c>
      <c r="T192" s="135">
        <f t="shared" ref="T192" si="767">COUNTIF(M193:S193,"★")</f>
        <v>0</v>
      </c>
      <c r="U192" s="135"/>
      <c r="V192" s="135" t="str">
        <f t="shared" ref="V192" si="768">TEXT(M192,"YYYY-MM")</f>
        <v>2028-05</v>
      </c>
      <c r="W192" s="140" cm="1">
        <f t="array" ref="W192">SUMPRODUCT((M192:S192&gt;=$N$8)*(M192:S192 &lt;= $N$9)*(TEXT(M192:S192,"yyyy-mm")=V192)*(M193:S193 = "●"))</f>
        <v>0</v>
      </c>
      <c r="X192" s="140" cm="1">
        <f t="array" ref="X192">SUMPRODUCT((R192:S192&gt;=$N$8)*(R192:S192 &lt;= $N$9)*(TEXT(R192:S192,"yyyy-mm")=V192)*(R193:S193 = "▲"))</f>
        <v>0</v>
      </c>
      <c r="Y192" s="140" cm="1">
        <f t="array" ref="Y192">SUMPRODUCT((M192:S192&gt;=$N$8)*(M192:S192 &lt;= $N$9)*(TEXT(M192:S192,"yyyy-mm")=V192)*(M193:S193 = "★"))</f>
        <v>0</v>
      </c>
      <c r="Z192" s="135"/>
      <c r="AA192" s="135"/>
      <c r="AB192" s="132">
        <v>154</v>
      </c>
      <c r="AC192" s="141">
        <f>AI190+1</f>
        <v>47021</v>
      </c>
      <c r="AD192" s="141">
        <f t="shared" ref="AD192:AI192" si="769">AC192+1</f>
        <v>47022</v>
      </c>
      <c r="AE192" s="141">
        <f t="shared" si="769"/>
        <v>47023</v>
      </c>
      <c r="AF192" s="141">
        <f t="shared" si="769"/>
        <v>47024</v>
      </c>
      <c r="AG192" s="141">
        <f t="shared" si="769"/>
        <v>47025</v>
      </c>
      <c r="AH192" s="142">
        <f t="shared" si="769"/>
        <v>47026</v>
      </c>
      <c r="AI192" s="143">
        <f t="shared" si="769"/>
        <v>47027</v>
      </c>
      <c r="AJ192" s="68">
        <f t="shared" ref="AJ192" si="770">COUNTIF(AC193:AI193,"★")</f>
        <v>0</v>
      </c>
      <c r="AK192" s="68"/>
      <c r="AL192" s="68" t="str">
        <f t="shared" ref="AL192" si="771">TEXT(AC192,"YYYY-MM")</f>
        <v>2028-09</v>
      </c>
      <c r="AM192" s="69" cm="1">
        <f t="array" ref="AM192">SUMPRODUCT((AC192:AI192&gt;=$N$8)*(AC192:AI192 &lt;= $N$9)*(TEXT(AC192:AI192,"yyyy-mm")=AL192)*(AC193:AI193 = "●"))</f>
        <v>0</v>
      </c>
      <c r="AN192" s="69" cm="1">
        <f t="array" ref="AN192">SUMPRODUCT((AH192:AI192&gt;=$N$8)*(AH192:AI192 &lt;= $N$9)*(TEXT(AH192:AI192,"yyyy-mm")=AL192)*(AH193:AI193 = "▲"))</f>
        <v>0</v>
      </c>
      <c r="AO192" s="69" cm="1">
        <f t="array" ref="AO192">SUMPRODUCT((AC192:AI192&gt;=$N$8)*(AC192:AI192 &lt;= $N$9)*(TEXT(AC192:AI192,"yyyy-mm")=AL192)*(AC193:AI193 = "★"))</f>
        <v>0</v>
      </c>
      <c r="AP192" s="68"/>
      <c r="AQ192" s="19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3"/>
    </row>
    <row r="193" spans="9:55" s="8" customFormat="1" ht="20.25" customHeight="1" thickBot="1" x14ac:dyDescent="0.5">
      <c r="I193" s="4"/>
      <c r="J193" s="86"/>
      <c r="K193" s="135" t="str">
        <f t="shared" ref="K193:K203" si="772">IF(U193&gt;=0.285,"OK","NG")</f>
        <v>NG</v>
      </c>
      <c r="L193" s="136"/>
      <c r="M193" s="144"/>
      <c r="N193" s="144"/>
      <c r="O193" s="144"/>
      <c r="P193" s="144"/>
      <c r="Q193" s="144"/>
      <c r="R193" s="145"/>
      <c r="S193" s="146"/>
      <c r="T193" s="135">
        <f t="shared" ref="T193" si="773">COUNTIF(M193:S193,"●")</f>
        <v>0</v>
      </c>
      <c r="U193" s="147">
        <f t="shared" ref="U193:U203" si="774">IF(COUNTA(M193:S193)=0,-1,IF(OR(COUNTIF(M193:S193,"▲")&gt;6,AND(M192&lt;$N$9,$N$9&lt;S192)),0.285,IF(T192+T193=0,0,T193/(T193+T192))))</f>
        <v>-1</v>
      </c>
      <c r="V193" s="135" t="str">
        <f t="shared" ref="V193" si="775">TEXT(S192,"YYYY-MM")</f>
        <v>2028-05</v>
      </c>
      <c r="W193" s="140" cm="1">
        <f t="array" ref="W193">IF(V193=V192,0,SUMPRODUCT((M192:S192&gt;=$N$8)*(M192:S192 &lt;= $N$9)*(TEXT(M192:S192,"yyyy-mm")=V193)*(M193:S193 = "●")))</f>
        <v>0</v>
      </c>
      <c r="X193" s="140" cm="1">
        <f t="array" ref="X193">IF(V193=V192,0,SUMPRODUCT((M192:S192&gt;=$N$8)*(M192:S192 &lt;= $N$9)*(TEXT(M192:S192,"yyyy-mm")=V193)*(M193:S193 = "▲")))</f>
        <v>0</v>
      </c>
      <c r="Y193" s="140" cm="1">
        <f t="array" ref="Y193">IF(V193=V192,0,SUMPRODUCT((M192:S192&gt;=$N$8)*(M192:S192 &lt;= $N$9)*(TEXT(M192:S192,"yyyy-mm")=V193)*(M193:S193 = "★")))</f>
        <v>0</v>
      </c>
      <c r="Z193" s="135"/>
      <c r="AA193" s="135" t="str">
        <f t="shared" ref="AA193:AA203" si="776">IF(AK193&gt;=0.285,"OK","NG")</f>
        <v>NG</v>
      </c>
      <c r="AB193" s="136"/>
      <c r="AC193" s="144"/>
      <c r="AD193" s="144"/>
      <c r="AE193" s="144"/>
      <c r="AF193" s="144"/>
      <c r="AG193" s="144"/>
      <c r="AH193" s="145"/>
      <c r="AI193" s="146"/>
      <c r="AJ193" s="68">
        <f t="shared" ref="AJ193" si="777">COUNTIF(AC193:AI193,"●")</f>
        <v>0</v>
      </c>
      <c r="AK193" s="70">
        <f t="shared" ref="AK193:AK203" si="778">IF(COUNTA(AC193:AI193)=0,-1,IF(OR(COUNTIF(AC193:AI193,"▲")&gt;6,AND(AC192&lt;$N$9,$N$9&lt;AI192)),0.285,IF(AJ192+AJ193=0,0,AJ193/(AJ193+AJ192))))</f>
        <v>-1</v>
      </c>
      <c r="AL193" s="68" t="str">
        <f t="shared" ref="AL193" si="779">TEXT(AI192,"YYYY-MM")</f>
        <v>2028-10</v>
      </c>
      <c r="AM193" s="69" cm="1">
        <f t="array" ref="AM193">IF(AL193=AL192,0,SUMPRODUCT((AC192:AI192&gt;=$N$8)*(AC192:AI192 &lt;= $N$9)*(TEXT(AC192:AI192,"yyyy-mm")=AL193)*(AC193:AI193 = "●")))</f>
        <v>0</v>
      </c>
      <c r="AN193" s="69" cm="1">
        <f t="array" ref="AN193">IF(AL193=AL192,0,SUMPRODUCT((AC192:AI192&gt;=$N$8)*(AC192:AI192 &lt;= $N$9)*(TEXT(AC192:AI192,"yyyy-mm")=AL193)*(AC193:AI193 = "▲")))</f>
        <v>0</v>
      </c>
      <c r="AO193" s="69" cm="1">
        <f t="array" ref="AO193">IF(AL193=AL192,0,SUMPRODUCT((AC192:AI192&gt;=$N$8)*(AC192:AI192 &lt;= $N$9)*(TEXT(AC192:AI192,"yyyy-mm")=AL193)*(AC193:AI193 = "★")))</f>
        <v>0</v>
      </c>
      <c r="AP193" s="68"/>
      <c r="AQ193" s="19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3"/>
    </row>
    <row r="194" spans="9:55" s="8" customFormat="1" ht="20.25" customHeight="1" x14ac:dyDescent="0.45">
      <c r="I194" s="4"/>
      <c r="J194" s="86"/>
      <c r="K194" s="135"/>
      <c r="L194" s="132">
        <v>134</v>
      </c>
      <c r="M194" s="141">
        <f>S192+1</f>
        <v>46881</v>
      </c>
      <c r="N194" s="141">
        <f t="shared" ref="N194:S194" si="780">M194+1</f>
        <v>46882</v>
      </c>
      <c r="O194" s="141">
        <f t="shared" si="780"/>
        <v>46883</v>
      </c>
      <c r="P194" s="141">
        <f t="shared" si="780"/>
        <v>46884</v>
      </c>
      <c r="Q194" s="141">
        <f t="shared" si="780"/>
        <v>46885</v>
      </c>
      <c r="R194" s="142">
        <f t="shared" si="780"/>
        <v>46886</v>
      </c>
      <c r="S194" s="143">
        <f t="shared" si="780"/>
        <v>46887</v>
      </c>
      <c r="T194" s="135">
        <f t="shared" ref="T194" si="781">COUNTIF(M195:S195,"★")</f>
        <v>0</v>
      </c>
      <c r="U194" s="135"/>
      <c r="V194" s="135" t="str">
        <f t="shared" ref="V194" si="782">TEXT(M194,"YYYY-MM")</f>
        <v>2028-05</v>
      </c>
      <c r="W194" s="140" cm="1">
        <f t="array" ref="W194">SUMPRODUCT((M194:S194&gt;=$N$8)*(M194:S194 &lt;= $N$9)*(TEXT(M194:S194,"yyyy-mm")=V194)*(M195:S195 = "●"))</f>
        <v>0</v>
      </c>
      <c r="X194" s="140" cm="1">
        <f t="array" ref="X194">SUMPRODUCT((R194:S194&gt;=$N$8)*(R194:S194 &lt;= $N$9)*(TEXT(R194:S194,"yyyy-mm")=V194)*(R195:S195 = "▲"))</f>
        <v>0</v>
      </c>
      <c r="Y194" s="140" cm="1">
        <f t="array" ref="Y194">SUMPRODUCT((M194:S194&gt;=$N$8)*(M194:S194 &lt;= $N$9)*(TEXT(M194:S194,"yyyy-mm")=V194)*(M195:S195 = "★"))</f>
        <v>0</v>
      </c>
      <c r="Z194" s="135"/>
      <c r="AA194" s="135"/>
      <c r="AB194" s="132">
        <v>155</v>
      </c>
      <c r="AC194" s="141">
        <f>AI192+1</f>
        <v>47028</v>
      </c>
      <c r="AD194" s="141">
        <f t="shared" ref="AD194:AI194" si="783">AC194+1</f>
        <v>47029</v>
      </c>
      <c r="AE194" s="141">
        <f t="shared" si="783"/>
        <v>47030</v>
      </c>
      <c r="AF194" s="141">
        <f t="shared" si="783"/>
        <v>47031</v>
      </c>
      <c r="AG194" s="141">
        <f t="shared" si="783"/>
        <v>47032</v>
      </c>
      <c r="AH194" s="142">
        <f t="shared" si="783"/>
        <v>47033</v>
      </c>
      <c r="AI194" s="143">
        <f t="shared" si="783"/>
        <v>47034</v>
      </c>
      <c r="AJ194" s="68">
        <f t="shared" ref="AJ194" si="784">COUNTIF(AC195:AI195,"★")</f>
        <v>0</v>
      </c>
      <c r="AK194" s="68"/>
      <c r="AL194" s="68" t="str">
        <f t="shared" ref="AL194" si="785">TEXT(AC194,"YYYY-MM")</f>
        <v>2028-10</v>
      </c>
      <c r="AM194" s="69" cm="1">
        <f t="array" ref="AM194">SUMPRODUCT((AC194:AI194&gt;=$N$8)*(AC194:AI194 &lt;= $N$9)*(TEXT(AC194:AI194,"yyyy-mm")=AL194)*(AC195:AI195 = "●"))</f>
        <v>0</v>
      </c>
      <c r="AN194" s="69" cm="1">
        <f t="array" ref="AN194">SUMPRODUCT((AH194:AI194&gt;=$N$8)*(AH194:AI194 &lt;= $N$9)*(TEXT(AH194:AI194,"yyyy-mm")=AL194)*(AH195:AI195 = "▲"))</f>
        <v>0</v>
      </c>
      <c r="AO194" s="69" cm="1">
        <f t="array" ref="AO194">SUMPRODUCT((AC194:AI194&gt;=$N$8)*(AC194:AI194 &lt;= $N$9)*(TEXT(AC194:AI194,"yyyy-mm")=AL194)*(AC195:AI195 = "★"))</f>
        <v>0</v>
      </c>
      <c r="AP194" s="65"/>
      <c r="AQ194" s="7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3"/>
    </row>
    <row r="195" spans="9:55" s="8" customFormat="1" ht="20.25" customHeight="1" thickBot="1" x14ac:dyDescent="0.5">
      <c r="I195" s="4"/>
      <c r="J195" s="86"/>
      <c r="K195" s="135" t="str">
        <f t="shared" ref="K195:K205" si="786">IF(U195&gt;=0.285,"OK","NG")</f>
        <v>NG</v>
      </c>
      <c r="L195" s="136"/>
      <c r="M195" s="144"/>
      <c r="N195" s="144"/>
      <c r="O195" s="144"/>
      <c r="P195" s="144"/>
      <c r="Q195" s="144"/>
      <c r="R195" s="145"/>
      <c r="S195" s="146"/>
      <c r="T195" s="135">
        <f t="shared" ref="T195" si="787">COUNTIF(M195:S195,"●")</f>
        <v>0</v>
      </c>
      <c r="U195" s="147">
        <f t="shared" ref="U195:U205" si="788">IF(COUNTA(M195:S195)=0,-1,IF(OR(COUNTIF(M195:S195,"▲")&gt;6,AND(M194&lt;$N$9,$N$9&lt;S194)),0.285,IF(T194+T195=0,0,T195/(T195+T194))))</f>
        <v>-1</v>
      </c>
      <c r="V195" s="135" t="str">
        <f t="shared" ref="V195" si="789">TEXT(S194,"YYYY-MM")</f>
        <v>2028-05</v>
      </c>
      <c r="W195" s="140" cm="1">
        <f t="array" ref="W195">IF(V195=V194,0,SUMPRODUCT((M194:S194&gt;=$N$8)*(M194:S194 &lt;= $N$9)*(TEXT(M194:S194,"yyyy-mm")=V195)*(M195:S195 = "●")))</f>
        <v>0</v>
      </c>
      <c r="X195" s="140" cm="1">
        <f t="array" ref="X195">IF(V195=V194,0,SUMPRODUCT((M194:S194&gt;=$N$8)*(M194:S194 &lt;= $N$9)*(TEXT(M194:S194,"yyyy-mm")=V195)*(M195:S195 = "▲")))</f>
        <v>0</v>
      </c>
      <c r="Y195" s="140" cm="1">
        <f t="array" ref="Y195">IF(V195=V194,0,SUMPRODUCT((M194:S194&gt;=$N$8)*(M194:S194 &lt;= $N$9)*(TEXT(M194:S194,"yyyy-mm")=V195)*(M195:S195 = "★")))</f>
        <v>0</v>
      </c>
      <c r="Z195" s="135"/>
      <c r="AA195" s="135" t="str">
        <f t="shared" ref="AA195:AA205" si="790">IF(AK195&gt;=0.285,"OK","NG")</f>
        <v>NG</v>
      </c>
      <c r="AB195" s="136"/>
      <c r="AC195" s="144"/>
      <c r="AD195" s="144"/>
      <c r="AE195" s="144"/>
      <c r="AF195" s="144"/>
      <c r="AG195" s="144"/>
      <c r="AH195" s="145"/>
      <c r="AI195" s="146"/>
      <c r="AJ195" s="68">
        <f t="shared" ref="AJ195" si="791">COUNTIF(AC195:AI195,"●")</f>
        <v>0</v>
      </c>
      <c r="AK195" s="70">
        <f t="shared" ref="AK195:AK205" si="792">IF(COUNTA(AC195:AI195)=0,-1,IF(OR(COUNTIF(AC195:AI195,"▲")&gt;6,AND(AC194&lt;$N$9,$N$9&lt;AI194)),0.285,IF(AJ194+AJ195=0,0,AJ195/(AJ195+AJ194))))</f>
        <v>-1</v>
      </c>
      <c r="AL195" s="68" t="str">
        <f t="shared" ref="AL195" si="793">TEXT(AI194,"YYYY-MM")</f>
        <v>2028-10</v>
      </c>
      <c r="AM195" s="69" cm="1">
        <f t="array" ref="AM195">IF(AL195=AL194,0,SUMPRODUCT((AC194:AI194&gt;=$N$8)*(AC194:AI194 &lt;= $N$9)*(TEXT(AC194:AI194,"yyyy-mm")=AL195)*(AC195:AI195 = "●")))</f>
        <v>0</v>
      </c>
      <c r="AN195" s="69" cm="1">
        <f t="array" ref="AN195">IF(AL195=AL194,0,SUMPRODUCT((AC194:AI194&gt;=$N$8)*(AC194:AI194 &lt;= $N$9)*(TEXT(AC194:AI194,"yyyy-mm")=AL195)*(AC195:AI195 = "▲")))</f>
        <v>0</v>
      </c>
      <c r="AO195" s="69" cm="1">
        <f t="array" ref="AO195">IF(AL195=AL194,0,SUMPRODUCT((AC194:AI194&gt;=$N$8)*(AC194:AI194 &lt;= $N$9)*(TEXT(AC194:AI194,"yyyy-mm")=AL195)*(AC195:AI195 = "★")))</f>
        <v>0</v>
      </c>
      <c r="AP195" s="65"/>
      <c r="AQ195" s="7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3"/>
    </row>
    <row r="196" spans="9:55" s="8" customFormat="1" ht="20.25" customHeight="1" x14ac:dyDescent="0.45">
      <c r="I196" s="3"/>
      <c r="J196" s="86"/>
      <c r="K196" s="135"/>
      <c r="L196" s="132">
        <v>135</v>
      </c>
      <c r="M196" s="141">
        <f>S194+1</f>
        <v>46888</v>
      </c>
      <c r="N196" s="141">
        <f t="shared" ref="N196:S196" si="794">M196+1</f>
        <v>46889</v>
      </c>
      <c r="O196" s="141">
        <f t="shared" si="794"/>
        <v>46890</v>
      </c>
      <c r="P196" s="141">
        <f t="shared" si="794"/>
        <v>46891</v>
      </c>
      <c r="Q196" s="141">
        <f t="shared" si="794"/>
        <v>46892</v>
      </c>
      <c r="R196" s="142">
        <f t="shared" si="794"/>
        <v>46893</v>
      </c>
      <c r="S196" s="143">
        <f t="shared" si="794"/>
        <v>46894</v>
      </c>
      <c r="T196" s="135">
        <f t="shared" ref="T196" si="795">COUNTIF(M197:S197,"★")</f>
        <v>0</v>
      </c>
      <c r="U196" s="135"/>
      <c r="V196" s="135" t="str">
        <f t="shared" ref="V196" si="796">TEXT(M196,"YYYY-MM")</f>
        <v>2028-05</v>
      </c>
      <c r="W196" s="140" cm="1">
        <f t="array" ref="W196">SUMPRODUCT((M196:S196&gt;=$N$8)*(M196:S196 &lt;= $N$9)*(TEXT(M196:S196,"yyyy-mm")=V196)*(M197:S197 = "●"))</f>
        <v>0</v>
      </c>
      <c r="X196" s="140" cm="1">
        <f t="array" ref="X196">SUMPRODUCT((R196:S196&gt;=$N$8)*(R196:S196 &lt;= $N$9)*(TEXT(R196:S196,"yyyy-mm")=V196)*(R197:S197 = "▲"))</f>
        <v>0</v>
      </c>
      <c r="Y196" s="140" cm="1">
        <f t="array" ref="Y196">SUMPRODUCT((M196:S196&gt;=$N$8)*(M196:S196 &lt;= $N$9)*(TEXT(M196:S196,"yyyy-mm")=V196)*(M197:S197 = "★"))</f>
        <v>0</v>
      </c>
      <c r="Z196" s="135"/>
      <c r="AA196" s="135"/>
      <c r="AB196" s="132">
        <v>156</v>
      </c>
      <c r="AC196" s="141">
        <f>AI194+1</f>
        <v>47035</v>
      </c>
      <c r="AD196" s="141">
        <f t="shared" ref="AD196:AI196" si="797">AC196+1</f>
        <v>47036</v>
      </c>
      <c r="AE196" s="141">
        <f t="shared" si="797"/>
        <v>47037</v>
      </c>
      <c r="AF196" s="141">
        <f t="shared" si="797"/>
        <v>47038</v>
      </c>
      <c r="AG196" s="141">
        <f t="shared" si="797"/>
        <v>47039</v>
      </c>
      <c r="AH196" s="142">
        <f t="shared" si="797"/>
        <v>47040</v>
      </c>
      <c r="AI196" s="143">
        <f t="shared" si="797"/>
        <v>47041</v>
      </c>
      <c r="AJ196" s="68">
        <f t="shared" ref="AJ196" si="798">COUNTIF(AC197:AI197,"★")</f>
        <v>0</v>
      </c>
      <c r="AK196" s="68"/>
      <c r="AL196" s="68" t="str">
        <f t="shared" ref="AL196" si="799">TEXT(AC196,"YYYY-MM")</f>
        <v>2028-10</v>
      </c>
      <c r="AM196" s="69" cm="1">
        <f t="array" ref="AM196">SUMPRODUCT((AC196:AI196&gt;=$N$8)*(AC196:AI196 &lt;= $N$9)*(TEXT(AC196:AI196,"yyyy-mm")=AL196)*(AC197:AI197 = "●"))</f>
        <v>0</v>
      </c>
      <c r="AN196" s="69" cm="1">
        <f t="array" ref="AN196">SUMPRODUCT((AH196:AI196&gt;=$N$8)*(AH196:AI196 &lt;= $N$9)*(TEXT(AH196:AI196,"yyyy-mm")=AL196)*(AH197:AI197 = "▲"))</f>
        <v>0</v>
      </c>
      <c r="AO196" s="69" cm="1">
        <f t="array" ref="AO196">SUMPRODUCT((AC196:AI196&gt;=$N$8)*(AC196:AI196 &lt;= $N$9)*(TEXT(AC196:AI196,"yyyy-mm")=AL196)*(AC197:AI197 = "★"))</f>
        <v>0</v>
      </c>
      <c r="AP196" s="65"/>
      <c r="AQ196" s="7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3"/>
    </row>
    <row r="197" spans="9:55" s="8" customFormat="1" ht="20.25" customHeight="1" thickBot="1" x14ac:dyDescent="0.5">
      <c r="I197" s="3"/>
      <c r="J197" s="86"/>
      <c r="K197" s="135" t="str">
        <f t="shared" ref="K197:K207" si="800">IF(U197&gt;=0.285,"OK","NG")</f>
        <v>NG</v>
      </c>
      <c r="L197" s="136"/>
      <c r="M197" s="144"/>
      <c r="N197" s="144"/>
      <c r="O197" s="144"/>
      <c r="P197" s="144"/>
      <c r="Q197" s="144"/>
      <c r="R197" s="145"/>
      <c r="S197" s="146"/>
      <c r="T197" s="135">
        <f t="shared" ref="T197" si="801">COUNTIF(M197:S197,"●")</f>
        <v>0</v>
      </c>
      <c r="U197" s="147">
        <f t="shared" ref="U197:U207" si="802">IF(COUNTA(M197:S197)=0,-1,IF(OR(COUNTIF(M197:S197,"▲")&gt;6,AND(M196&lt;$N$9,$N$9&lt;S196)),0.285,IF(T196+T197=0,0,T197/(T197+T196))))</f>
        <v>-1</v>
      </c>
      <c r="V197" s="135" t="str">
        <f t="shared" ref="V197" si="803">TEXT(S196,"YYYY-MM")</f>
        <v>2028-05</v>
      </c>
      <c r="W197" s="140" cm="1">
        <f t="array" ref="W197">IF(V197=V196,0,SUMPRODUCT((M196:S196&gt;=$N$8)*(M196:S196 &lt;= $N$9)*(TEXT(M196:S196,"yyyy-mm")=V197)*(M197:S197 = "●")))</f>
        <v>0</v>
      </c>
      <c r="X197" s="140" cm="1">
        <f t="array" ref="X197">IF(V197=V196,0,SUMPRODUCT((M196:S196&gt;=$N$8)*(M196:S196 &lt;= $N$9)*(TEXT(M196:S196,"yyyy-mm")=V197)*(M197:S197 = "▲")))</f>
        <v>0</v>
      </c>
      <c r="Y197" s="140" cm="1">
        <f t="array" ref="Y197">IF(V197=V196,0,SUMPRODUCT((M196:S196&gt;=$N$8)*(M196:S196 &lt;= $N$9)*(TEXT(M196:S196,"yyyy-mm")=V197)*(M197:S197 = "★")))</f>
        <v>0</v>
      </c>
      <c r="Z197" s="135"/>
      <c r="AA197" s="135" t="str">
        <f t="shared" ref="AA197:AA207" si="804">IF(AK197&gt;=0.285,"OK","NG")</f>
        <v>NG</v>
      </c>
      <c r="AB197" s="136"/>
      <c r="AC197" s="144"/>
      <c r="AD197" s="144"/>
      <c r="AE197" s="144"/>
      <c r="AF197" s="144"/>
      <c r="AG197" s="144"/>
      <c r="AH197" s="145"/>
      <c r="AI197" s="146"/>
      <c r="AJ197" s="68">
        <f t="shared" ref="AJ197" si="805">COUNTIF(AC197:AI197,"●")</f>
        <v>0</v>
      </c>
      <c r="AK197" s="70">
        <f t="shared" ref="AK197:AK207" si="806">IF(COUNTA(AC197:AI197)=0,-1,IF(OR(COUNTIF(AC197:AI197,"▲")&gt;6,AND(AC196&lt;$N$9,$N$9&lt;AI196)),0.285,IF(AJ196+AJ197=0,0,AJ197/(AJ197+AJ196))))</f>
        <v>-1</v>
      </c>
      <c r="AL197" s="68" t="str">
        <f t="shared" ref="AL197" si="807">TEXT(AI196,"YYYY-MM")</f>
        <v>2028-10</v>
      </c>
      <c r="AM197" s="69" cm="1">
        <f t="array" ref="AM197">IF(AL197=AL196,0,SUMPRODUCT((AC196:AI196&gt;=$N$8)*(AC196:AI196 &lt;= $N$9)*(TEXT(AC196:AI196,"yyyy-mm")=AL197)*(AC197:AI197 = "●")))</f>
        <v>0</v>
      </c>
      <c r="AN197" s="69" cm="1">
        <f t="array" ref="AN197">IF(AL197=AL196,0,SUMPRODUCT((AC196:AI196&gt;=$N$8)*(AC196:AI196 &lt;= $N$9)*(TEXT(AC196:AI196,"yyyy-mm")=AL197)*(AC197:AI197 = "▲")))</f>
        <v>0</v>
      </c>
      <c r="AO197" s="69" cm="1">
        <f t="array" ref="AO197">IF(AL197=AL196,0,SUMPRODUCT((AC196:AI196&gt;=$N$8)*(AC196:AI196 &lt;= $N$9)*(TEXT(AC196:AI196,"yyyy-mm")=AL197)*(AC197:AI197 = "★")))</f>
        <v>0</v>
      </c>
      <c r="AP197" s="65"/>
      <c r="AQ197" s="7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3"/>
    </row>
    <row r="198" spans="9:55" s="8" customFormat="1" ht="20.25" customHeight="1" x14ac:dyDescent="0.45">
      <c r="I198" s="3"/>
      <c r="J198" s="86"/>
      <c r="K198" s="135"/>
      <c r="L198" s="132">
        <v>136</v>
      </c>
      <c r="M198" s="141">
        <f>S196+1</f>
        <v>46895</v>
      </c>
      <c r="N198" s="141">
        <f t="shared" ref="N198:S198" si="808">M198+1</f>
        <v>46896</v>
      </c>
      <c r="O198" s="141">
        <f t="shared" si="808"/>
        <v>46897</v>
      </c>
      <c r="P198" s="141">
        <f t="shared" si="808"/>
        <v>46898</v>
      </c>
      <c r="Q198" s="141">
        <f t="shared" si="808"/>
        <v>46899</v>
      </c>
      <c r="R198" s="142">
        <f t="shared" si="808"/>
        <v>46900</v>
      </c>
      <c r="S198" s="143">
        <f t="shared" si="808"/>
        <v>46901</v>
      </c>
      <c r="T198" s="135">
        <f t="shared" ref="T198" si="809">COUNTIF(M199:S199,"★")</f>
        <v>0</v>
      </c>
      <c r="U198" s="135"/>
      <c r="V198" s="135" t="str">
        <f t="shared" ref="V198" si="810">TEXT(M198,"YYYY-MM")</f>
        <v>2028-05</v>
      </c>
      <c r="W198" s="140" cm="1">
        <f t="array" ref="W198">SUMPRODUCT((M198:S198&gt;=$N$8)*(M198:S198 &lt;= $N$9)*(TEXT(M198:S198,"yyyy-mm")=V198)*(M199:S199 = "●"))</f>
        <v>0</v>
      </c>
      <c r="X198" s="140" cm="1">
        <f t="array" ref="X198">SUMPRODUCT((R198:S198&gt;=$N$8)*(R198:S198 &lt;= $N$9)*(TEXT(R198:S198,"yyyy-mm")=V198)*(R199:S199 = "▲"))</f>
        <v>0</v>
      </c>
      <c r="Y198" s="140" cm="1">
        <f t="array" ref="Y198">SUMPRODUCT((M198:S198&gt;=$N$8)*(M198:S198 &lt;= $N$9)*(TEXT(M198:S198,"yyyy-mm")=V198)*(M199:S199 = "★"))</f>
        <v>0</v>
      </c>
      <c r="Z198" s="135"/>
      <c r="AA198" s="135"/>
      <c r="AB198" s="132">
        <v>157</v>
      </c>
      <c r="AC198" s="141">
        <f>AI196+1</f>
        <v>47042</v>
      </c>
      <c r="AD198" s="141">
        <f t="shared" ref="AD198:AI198" si="811">AC198+1</f>
        <v>47043</v>
      </c>
      <c r="AE198" s="141">
        <f t="shared" si="811"/>
        <v>47044</v>
      </c>
      <c r="AF198" s="141">
        <f t="shared" si="811"/>
        <v>47045</v>
      </c>
      <c r="AG198" s="141">
        <f t="shared" si="811"/>
        <v>47046</v>
      </c>
      <c r="AH198" s="142">
        <f t="shared" si="811"/>
        <v>47047</v>
      </c>
      <c r="AI198" s="143">
        <f t="shared" si="811"/>
        <v>47048</v>
      </c>
      <c r="AJ198" s="68">
        <f t="shared" ref="AJ198" si="812">COUNTIF(AC199:AI199,"★")</f>
        <v>0</v>
      </c>
      <c r="AK198" s="68"/>
      <c r="AL198" s="68" t="str">
        <f t="shared" ref="AL198" si="813">TEXT(AC198,"YYYY-MM")</f>
        <v>2028-10</v>
      </c>
      <c r="AM198" s="69" cm="1">
        <f t="array" ref="AM198">SUMPRODUCT((AC198:AI198&gt;=$N$8)*(AC198:AI198 &lt;= $N$9)*(TEXT(AC198:AI198,"yyyy-mm")=AL198)*(AC199:AI199 = "●"))</f>
        <v>0</v>
      </c>
      <c r="AN198" s="69" cm="1">
        <f t="array" ref="AN198">SUMPRODUCT((AH198:AI198&gt;=$N$8)*(AH198:AI198 &lt;= $N$9)*(TEXT(AH198:AI198,"yyyy-mm")=AL198)*(AH199:AI199 = "▲"))</f>
        <v>0</v>
      </c>
      <c r="AO198" s="69" cm="1">
        <f t="array" ref="AO198">SUMPRODUCT((AC198:AI198&gt;=$N$8)*(AC198:AI198 &lt;= $N$9)*(TEXT(AC198:AI198,"yyyy-mm")=AL198)*(AC199:AI199 = "★"))</f>
        <v>0</v>
      </c>
      <c r="AP198" s="65"/>
      <c r="AQ198" s="7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3"/>
    </row>
    <row r="199" spans="9:55" s="8" customFormat="1" ht="20.25" customHeight="1" thickBot="1" x14ac:dyDescent="0.5">
      <c r="I199" s="3"/>
      <c r="J199" s="86"/>
      <c r="K199" s="135" t="str">
        <f t="shared" ref="K199:K209" si="814">IF(U199&gt;=0.285,"OK","NG")</f>
        <v>NG</v>
      </c>
      <c r="L199" s="136"/>
      <c r="M199" s="144"/>
      <c r="N199" s="144"/>
      <c r="O199" s="144"/>
      <c r="P199" s="144"/>
      <c r="Q199" s="144"/>
      <c r="R199" s="145"/>
      <c r="S199" s="146"/>
      <c r="T199" s="135">
        <f t="shared" ref="T199" si="815">COUNTIF(M199:S199,"●")</f>
        <v>0</v>
      </c>
      <c r="U199" s="147">
        <f t="shared" ref="U199:U209" si="816">IF(COUNTA(M199:S199)=0,-1,IF(OR(COUNTIF(M199:S199,"▲")&gt;6,AND(M198&lt;$N$9,$N$9&lt;S198)),0.285,IF(T198+T199=0,0,T199/(T199+T198))))</f>
        <v>-1</v>
      </c>
      <c r="V199" s="135" t="str">
        <f t="shared" ref="V199" si="817">TEXT(S198,"YYYY-MM")</f>
        <v>2028-05</v>
      </c>
      <c r="W199" s="140" cm="1">
        <f t="array" ref="W199">IF(V199=V198,0,SUMPRODUCT((M198:S198&gt;=$N$8)*(M198:S198 &lt;= $N$9)*(TEXT(M198:S198,"yyyy-mm")=V199)*(M199:S199 = "●")))</f>
        <v>0</v>
      </c>
      <c r="X199" s="140" cm="1">
        <f t="array" ref="X199">IF(V199=V198,0,SUMPRODUCT((M198:S198&gt;=$N$8)*(M198:S198 &lt;= $N$9)*(TEXT(M198:S198,"yyyy-mm")=V199)*(M199:S199 = "▲")))</f>
        <v>0</v>
      </c>
      <c r="Y199" s="140" cm="1">
        <f t="array" ref="Y199">IF(V199=V198,0,SUMPRODUCT((M198:S198&gt;=$N$8)*(M198:S198 &lt;= $N$9)*(TEXT(M198:S198,"yyyy-mm")=V199)*(M199:S199 = "★")))</f>
        <v>0</v>
      </c>
      <c r="Z199" s="135"/>
      <c r="AA199" s="135" t="str">
        <f t="shared" ref="AA199:AA209" si="818">IF(AK199&gt;=0.285,"OK","NG")</f>
        <v>NG</v>
      </c>
      <c r="AB199" s="136"/>
      <c r="AC199" s="144"/>
      <c r="AD199" s="144"/>
      <c r="AE199" s="144"/>
      <c r="AF199" s="144"/>
      <c r="AG199" s="144"/>
      <c r="AH199" s="145"/>
      <c r="AI199" s="146"/>
      <c r="AJ199" s="68">
        <f t="shared" ref="AJ199" si="819">COUNTIF(AC199:AI199,"●")</f>
        <v>0</v>
      </c>
      <c r="AK199" s="70">
        <f t="shared" ref="AK199:AK209" si="820">IF(COUNTA(AC199:AI199)=0,-1,IF(OR(COUNTIF(AC199:AI199,"▲")&gt;6,AND(AC198&lt;$N$9,$N$9&lt;AI198)),0.285,IF(AJ198+AJ199=0,0,AJ199/(AJ199+AJ198))))</f>
        <v>-1</v>
      </c>
      <c r="AL199" s="68" t="str">
        <f t="shared" ref="AL199" si="821">TEXT(AI198,"YYYY-MM")</f>
        <v>2028-10</v>
      </c>
      <c r="AM199" s="69" cm="1">
        <f t="array" ref="AM199">IF(AL199=AL198,0,SUMPRODUCT((AC198:AI198&gt;=$N$8)*(AC198:AI198 &lt;= $N$9)*(TEXT(AC198:AI198,"yyyy-mm")=AL199)*(AC199:AI199 = "●")))</f>
        <v>0</v>
      </c>
      <c r="AN199" s="69" cm="1">
        <f t="array" ref="AN199">IF(AL199=AL198,0,SUMPRODUCT((AC198:AI198&gt;=$N$8)*(AC198:AI198 &lt;= $N$9)*(TEXT(AC198:AI198,"yyyy-mm")=AL199)*(AC199:AI199 = "▲")))</f>
        <v>0</v>
      </c>
      <c r="AO199" s="69" cm="1">
        <f t="array" ref="AO199">IF(AL199=AL198,0,SUMPRODUCT((AC198:AI198&gt;=$N$8)*(AC198:AI198 &lt;= $N$9)*(TEXT(AC198:AI198,"yyyy-mm")=AL199)*(AC199:AI199 = "★")))</f>
        <v>0</v>
      </c>
      <c r="AP199" s="65"/>
      <c r="AQ199" s="7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3"/>
    </row>
    <row r="200" spans="9:55" s="8" customFormat="1" ht="20.25" customHeight="1" x14ac:dyDescent="0.45">
      <c r="I200" s="3"/>
      <c r="J200" s="86"/>
      <c r="K200" s="135"/>
      <c r="L200" s="132">
        <v>137</v>
      </c>
      <c r="M200" s="141">
        <f>S198+1</f>
        <v>46902</v>
      </c>
      <c r="N200" s="141">
        <f t="shared" ref="N200:S200" si="822">M200+1</f>
        <v>46903</v>
      </c>
      <c r="O200" s="141">
        <f t="shared" si="822"/>
        <v>46904</v>
      </c>
      <c r="P200" s="141">
        <f t="shared" si="822"/>
        <v>46905</v>
      </c>
      <c r="Q200" s="141">
        <f t="shared" si="822"/>
        <v>46906</v>
      </c>
      <c r="R200" s="142">
        <f t="shared" si="822"/>
        <v>46907</v>
      </c>
      <c r="S200" s="143">
        <f t="shared" si="822"/>
        <v>46908</v>
      </c>
      <c r="T200" s="135">
        <f t="shared" ref="T200" si="823">COUNTIF(M201:S201,"★")</f>
        <v>0</v>
      </c>
      <c r="U200" s="135"/>
      <c r="V200" s="135" t="str">
        <f t="shared" ref="V200" si="824">TEXT(M200,"YYYY-MM")</f>
        <v>2028-05</v>
      </c>
      <c r="W200" s="140" cm="1">
        <f t="array" ref="W200">SUMPRODUCT((M200:S200&gt;=$N$8)*(M200:S200 &lt;= $N$9)*(TEXT(M200:S200,"yyyy-mm")=V200)*(M201:S201 = "●"))</f>
        <v>0</v>
      </c>
      <c r="X200" s="140" cm="1">
        <f t="array" ref="X200">SUMPRODUCT((R200:S200&gt;=$N$8)*(R200:S200 &lt;= $N$9)*(TEXT(R200:S200,"yyyy-mm")=V200)*(R201:S201 = "▲"))</f>
        <v>0</v>
      </c>
      <c r="Y200" s="140" cm="1">
        <f t="array" ref="Y200">SUMPRODUCT((M200:S200&gt;=$N$8)*(M200:S200 &lt;= $N$9)*(TEXT(M200:S200,"yyyy-mm")=V200)*(M201:S201 = "★"))</f>
        <v>0</v>
      </c>
      <c r="Z200" s="135"/>
      <c r="AA200" s="135"/>
      <c r="AB200" s="132">
        <v>158</v>
      </c>
      <c r="AC200" s="141">
        <f>AI198+1</f>
        <v>47049</v>
      </c>
      <c r="AD200" s="141">
        <f t="shared" ref="AD200:AI200" si="825">AC200+1</f>
        <v>47050</v>
      </c>
      <c r="AE200" s="141">
        <f t="shared" si="825"/>
        <v>47051</v>
      </c>
      <c r="AF200" s="141">
        <f t="shared" si="825"/>
        <v>47052</v>
      </c>
      <c r="AG200" s="141">
        <f t="shared" si="825"/>
        <v>47053</v>
      </c>
      <c r="AH200" s="142">
        <f t="shared" si="825"/>
        <v>47054</v>
      </c>
      <c r="AI200" s="143">
        <f t="shared" si="825"/>
        <v>47055</v>
      </c>
      <c r="AJ200" s="68">
        <f t="shared" ref="AJ200" si="826">COUNTIF(AC201:AI201,"★")</f>
        <v>0</v>
      </c>
      <c r="AK200" s="68"/>
      <c r="AL200" s="68" t="str">
        <f t="shared" ref="AL200" si="827">TEXT(AC200,"YYYY-MM")</f>
        <v>2028-10</v>
      </c>
      <c r="AM200" s="69" cm="1">
        <f t="array" ref="AM200">SUMPRODUCT((AC200:AI200&gt;=$N$8)*(AC200:AI200 &lt;= $N$9)*(TEXT(AC200:AI200,"yyyy-mm")=AL200)*(AC201:AI201 = "●"))</f>
        <v>0</v>
      </c>
      <c r="AN200" s="69" cm="1">
        <f t="array" ref="AN200">SUMPRODUCT((AH200:AI200&gt;=$N$8)*(AH200:AI200 &lt;= $N$9)*(TEXT(AH200:AI200,"yyyy-mm")=AL200)*(AH201:AI201 = "▲"))</f>
        <v>0</v>
      </c>
      <c r="AO200" s="69" cm="1">
        <f t="array" ref="AO200">SUMPRODUCT((AC200:AI200&gt;=$N$8)*(AC200:AI200 &lt;= $N$9)*(TEXT(AC200:AI200,"yyyy-mm")=AL200)*(AC201:AI201 = "★"))</f>
        <v>0</v>
      </c>
      <c r="AP200" s="68"/>
      <c r="AQ200" s="19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3"/>
    </row>
    <row r="201" spans="9:55" s="8" customFormat="1" ht="20.25" customHeight="1" thickBot="1" x14ac:dyDescent="0.5">
      <c r="I201" s="3"/>
      <c r="J201" s="86"/>
      <c r="K201" s="135" t="str">
        <f t="shared" ref="K201:K211" si="828">IF(U201&gt;=0.285,"OK","NG")</f>
        <v>NG</v>
      </c>
      <c r="L201" s="136"/>
      <c r="M201" s="144"/>
      <c r="N201" s="144"/>
      <c r="O201" s="144"/>
      <c r="P201" s="144"/>
      <c r="Q201" s="144"/>
      <c r="R201" s="145"/>
      <c r="S201" s="146"/>
      <c r="T201" s="135">
        <f t="shared" ref="T201" si="829">COUNTIF(M201:S201,"●")</f>
        <v>0</v>
      </c>
      <c r="U201" s="147">
        <f t="shared" ref="U201:U211" si="830">IF(COUNTA(M201:S201)=0,-1,IF(OR(COUNTIF(M201:S201,"▲")&gt;6,AND(M200&lt;$N$9,$N$9&lt;S200)),0.285,IF(T200+T201=0,0,T201/(T201+T200))))</f>
        <v>-1</v>
      </c>
      <c r="V201" s="135" t="str">
        <f t="shared" ref="V201" si="831">TEXT(S200,"YYYY-MM")</f>
        <v>2028-06</v>
      </c>
      <c r="W201" s="140" cm="1">
        <f t="array" ref="W201">IF(V201=V200,0,SUMPRODUCT((M200:S200&gt;=$N$8)*(M200:S200 &lt;= $N$9)*(TEXT(M200:S200,"yyyy-mm")=V201)*(M201:S201 = "●")))</f>
        <v>0</v>
      </c>
      <c r="X201" s="140" cm="1">
        <f t="array" ref="X201">IF(V201=V200,0,SUMPRODUCT((M200:S200&gt;=$N$8)*(M200:S200 &lt;= $N$9)*(TEXT(M200:S200,"yyyy-mm")=V201)*(M201:S201 = "▲")))</f>
        <v>0</v>
      </c>
      <c r="Y201" s="140" cm="1">
        <f t="array" ref="Y201">IF(V201=V200,0,SUMPRODUCT((M200:S200&gt;=$N$8)*(M200:S200 &lt;= $N$9)*(TEXT(M200:S200,"yyyy-mm")=V201)*(M201:S201 = "★")))</f>
        <v>0</v>
      </c>
      <c r="Z201" s="135"/>
      <c r="AA201" s="135" t="str">
        <f t="shared" ref="AA201:AA211" si="832">IF(AK201&gt;=0.285,"OK","NG")</f>
        <v>NG</v>
      </c>
      <c r="AB201" s="136"/>
      <c r="AC201" s="144"/>
      <c r="AD201" s="144"/>
      <c r="AE201" s="144"/>
      <c r="AF201" s="144"/>
      <c r="AG201" s="144"/>
      <c r="AH201" s="145"/>
      <c r="AI201" s="146"/>
      <c r="AJ201" s="68">
        <f t="shared" ref="AJ201" si="833">COUNTIF(AC201:AI201,"●")</f>
        <v>0</v>
      </c>
      <c r="AK201" s="70">
        <f t="shared" ref="AK201:AK211" si="834">IF(COUNTA(AC201:AI201)=0,-1,IF(OR(COUNTIF(AC201:AI201,"▲")&gt;6,AND(AC200&lt;$N$9,$N$9&lt;AI200)),0.285,IF(AJ200+AJ201=0,0,AJ201/(AJ201+AJ200))))</f>
        <v>-1</v>
      </c>
      <c r="AL201" s="68" t="str">
        <f t="shared" ref="AL201" si="835">TEXT(AI200,"YYYY-MM")</f>
        <v>2028-10</v>
      </c>
      <c r="AM201" s="69" cm="1">
        <f t="array" ref="AM201">IF(AL201=AL200,0,SUMPRODUCT((AC200:AI200&gt;=$N$8)*(AC200:AI200 &lt;= $N$9)*(TEXT(AC200:AI200,"yyyy-mm")=AL201)*(AC201:AI201 = "●")))</f>
        <v>0</v>
      </c>
      <c r="AN201" s="69" cm="1">
        <f t="array" ref="AN201">IF(AL201=AL200,0,SUMPRODUCT((AC200:AI200&gt;=$N$8)*(AC200:AI200 &lt;= $N$9)*(TEXT(AC200:AI200,"yyyy-mm")=AL201)*(AC201:AI201 = "▲")))</f>
        <v>0</v>
      </c>
      <c r="AO201" s="69" cm="1">
        <f t="array" ref="AO201">IF(AL201=AL200,0,SUMPRODUCT((AC200:AI200&gt;=$N$8)*(AC200:AI200 &lt;= $N$9)*(TEXT(AC200:AI200,"yyyy-mm")=AL201)*(AC201:AI201 = "★")))</f>
        <v>0</v>
      </c>
      <c r="AP201" s="68"/>
      <c r="AQ201" s="19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3"/>
    </row>
    <row r="202" spans="9:55" s="8" customFormat="1" x14ac:dyDescent="0.45">
      <c r="I202" s="3"/>
      <c r="J202" s="7"/>
      <c r="K202" s="9"/>
      <c r="L202" s="4"/>
      <c r="M202" s="4"/>
      <c r="N202" s="4"/>
      <c r="O202" s="4"/>
      <c r="P202" s="4"/>
      <c r="Q202" s="4"/>
      <c r="R202" s="4"/>
      <c r="S202" s="4"/>
      <c r="T202" s="7"/>
      <c r="U202" s="16">
        <f>IFERROR(AVERAGEIF(U160:U201,"&gt;-1"),0)</f>
        <v>0</v>
      </c>
      <c r="V202" s="7"/>
      <c r="W202" s="6"/>
      <c r="X202" s="6"/>
      <c r="Y202" s="6"/>
      <c r="Z202" s="7"/>
      <c r="AA202" s="10"/>
      <c r="AB202" s="4"/>
      <c r="AC202" s="4"/>
      <c r="AD202" s="4"/>
      <c r="AE202" s="4"/>
      <c r="AF202" s="4"/>
      <c r="AG202" s="4"/>
      <c r="AH202" s="4"/>
      <c r="AI202" s="4"/>
      <c r="AJ202" s="7"/>
      <c r="AK202" s="16">
        <f>IFERROR(AVERAGEIF(AK160:AK201,"&gt;-1"),0)</f>
        <v>0</v>
      </c>
      <c r="AL202" s="7"/>
      <c r="AM202" s="6"/>
      <c r="AN202" s="6"/>
      <c r="AO202" s="6"/>
      <c r="AP202" s="19"/>
      <c r="AQ202" s="19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3"/>
    </row>
    <row r="203" spans="9:55" s="8" customFormat="1" x14ac:dyDescent="0.45">
      <c r="I203" s="3"/>
      <c r="J203" s="7"/>
      <c r="K203" s="9"/>
      <c r="L203" s="4"/>
      <c r="M203" s="4"/>
      <c r="N203" s="4"/>
      <c r="O203" s="4"/>
      <c r="P203" s="4"/>
      <c r="Q203" s="4"/>
      <c r="R203" s="4"/>
      <c r="S203" s="4"/>
      <c r="T203" s="7"/>
      <c r="U203" s="7"/>
      <c r="V203" s="7"/>
      <c r="W203" s="6"/>
      <c r="X203" s="6"/>
      <c r="Y203" s="6"/>
      <c r="Z203" s="7"/>
      <c r="AA203" s="10"/>
      <c r="AB203" s="4"/>
      <c r="AC203" s="4"/>
      <c r="AD203" s="4"/>
      <c r="AE203" s="4"/>
      <c r="AF203" s="4"/>
      <c r="AG203" s="4"/>
      <c r="AH203" s="4"/>
      <c r="AI203" s="4"/>
      <c r="AJ203" s="7"/>
      <c r="AK203" s="7"/>
      <c r="AL203" s="7"/>
      <c r="AM203" s="6"/>
      <c r="AN203" s="6"/>
      <c r="AO203" s="6"/>
      <c r="AP203" s="19"/>
      <c r="AQ203" s="19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3"/>
    </row>
    <row r="204" spans="9:55" s="8" customFormat="1" x14ac:dyDescent="0.45">
      <c r="I204" s="3"/>
      <c r="J204" s="3"/>
      <c r="K204" s="2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22"/>
      <c r="X204" s="22"/>
      <c r="Y204" s="22"/>
      <c r="Z204" s="3"/>
      <c r="AA204" s="21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6"/>
      <c r="AN204" s="6"/>
      <c r="AO204" s="6"/>
      <c r="AP204" s="19"/>
      <c r="AQ204" s="19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3"/>
    </row>
    <row r="205" spans="9:55" s="8" customFormat="1" x14ac:dyDescent="0.45">
      <c r="I205" s="3"/>
      <c r="J205" s="3"/>
      <c r="K205" s="2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22"/>
      <c r="X205" s="22"/>
      <c r="Y205" s="22"/>
      <c r="Z205" s="3"/>
      <c r="AA205" s="21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6"/>
      <c r="AN205" s="6"/>
      <c r="AO205" s="6"/>
      <c r="AP205" s="19"/>
      <c r="AQ205" s="19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3"/>
    </row>
    <row r="206" spans="9:55" s="8" customFormat="1" x14ac:dyDescent="0.45">
      <c r="I206" s="3"/>
      <c r="J206" s="3"/>
      <c r="K206" s="2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22"/>
      <c r="X206" s="22"/>
      <c r="Y206" s="22"/>
      <c r="Z206" s="3"/>
      <c r="AA206" s="21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6"/>
      <c r="AN206" s="6"/>
      <c r="AO206" s="6"/>
      <c r="AP206" s="19"/>
      <c r="AQ206" s="19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3"/>
    </row>
    <row r="207" spans="9:55" s="8" customFormat="1" x14ac:dyDescent="0.45">
      <c r="I207" s="3"/>
      <c r="J207" s="3"/>
      <c r="K207" s="2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22"/>
      <c r="X207" s="22"/>
      <c r="Y207" s="22"/>
      <c r="Z207" s="3"/>
      <c r="AA207" s="21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20"/>
      <c r="AN207" s="6"/>
      <c r="AO207" s="6"/>
      <c r="AP207" s="19"/>
      <c r="AQ207" s="19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3"/>
    </row>
    <row r="208" spans="9:55" s="8" customFormat="1" x14ac:dyDescent="0.45">
      <c r="I208" s="3"/>
      <c r="J208" s="3"/>
      <c r="K208" s="2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22"/>
      <c r="X208" s="22"/>
      <c r="Y208" s="22"/>
      <c r="Z208" s="3"/>
      <c r="AA208" s="21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20"/>
      <c r="AN208" s="20"/>
      <c r="AO208" s="20"/>
      <c r="AP208" s="19"/>
      <c r="AQ208" s="19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3"/>
    </row>
    <row r="209" spans="9:55" s="8" customFormat="1" x14ac:dyDescent="0.45">
      <c r="I209" s="3"/>
      <c r="J209" s="3"/>
      <c r="K209" s="2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22"/>
      <c r="X209" s="22"/>
      <c r="Y209" s="22"/>
      <c r="Z209" s="3"/>
      <c r="AA209" s="21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20"/>
      <c r="AN209" s="20"/>
      <c r="AO209" s="20"/>
      <c r="AP209" s="19"/>
      <c r="AQ209" s="19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3"/>
    </row>
    <row r="210" spans="9:55" s="8" customFormat="1" x14ac:dyDescent="0.45">
      <c r="I210" s="3"/>
      <c r="J210" s="3"/>
      <c r="K210" s="2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22"/>
      <c r="X210" s="22"/>
      <c r="Y210" s="22"/>
      <c r="Z210" s="3"/>
      <c r="AA210" s="21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20"/>
      <c r="AN210" s="20"/>
      <c r="AO210" s="20"/>
      <c r="AP210" s="19"/>
      <c r="AQ210" s="19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3"/>
    </row>
    <row r="211" spans="9:55" s="8" customFormat="1" x14ac:dyDescent="0.45">
      <c r="I211" s="3"/>
      <c r="J211" s="3"/>
      <c r="K211" s="2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22"/>
      <c r="X211" s="22"/>
      <c r="Y211" s="22"/>
      <c r="Z211" s="3"/>
      <c r="AA211" s="21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20"/>
      <c r="AN211" s="20"/>
      <c r="AO211" s="20"/>
      <c r="AP211" s="19"/>
      <c r="AQ211" s="19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3"/>
    </row>
    <row r="212" spans="9:55" s="8" customFormat="1" x14ac:dyDescent="0.45">
      <c r="I212" s="3"/>
      <c r="J212" s="3"/>
      <c r="K212" s="2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22"/>
      <c r="X212" s="22"/>
      <c r="Y212" s="22"/>
      <c r="Z212" s="3"/>
      <c r="AA212" s="21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20"/>
      <c r="AN212" s="20"/>
      <c r="AO212" s="20"/>
      <c r="AP212" s="19"/>
      <c r="AQ212" s="19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3"/>
    </row>
    <row r="213" spans="9:55" s="8" customFormat="1" x14ac:dyDescent="0.45">
      <c r="I213" s="3"/>
      <c r="J213" s="3"/>
      <c r="K213" s="2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22"/>
      <c r="X213" s="22"/>
      <c r="Y213" s="22"/>
      <c r="Z213" s="3"/>
      <c r="AA213" s="21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20"/>
      <c r="AN213" s="20"/>
      <c r="AO213" s="20"/>
      <c r="AP213" s="19"/>
      <c r="AQ213" s="19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3"/>
    </row>
    <row r="214" spans="9:55" s="8" customFormat="1" x14ac:dyDescent="0.45">
      <c r="I214" s="3"/>
      <c r="J214" s="3"/>
      <c r="K214" s="2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22"/>
      <c r="X214" s="22"/>
      <c r="Y214" s="22"/>
      <c r="Z214" s="3"/>
      <c r="AA214" s="21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20"/>
      <c r="AN214" s="20"/>
      <c r="AO214" s="20"/>
      <c r="AP214" s="19"/>
      <c r="AQ214" s="19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3"/>
    </row>
    <row r="215" spans="9:55" s="8" customFormat="1" x14ac:dyDescent="0.45">
      <c r="I215" s="3"/>
      <c r="J215" s="3"/>
      <c r="K215" s="2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22"/>
      <c r="X215" s="22"/>
      <c r="Y215" s="22"/>
      <c r="Z215" s="3"/>
      <c r="AA215" s="21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20"/>
      <c r="AN215" s="20"/>
      <c r="AO215" s="20"/>
      <c r="AP215" s="19"/>
      <c r="AQ215" s="19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3"/>
    </row>
    <row r="216" spans="9:55" s="8" customFormat="1" x14ac:dyDescent="0.45">
      <c r="I216" s="3"/>
      <c r="J216" s="3"/>
      <c r="K216" s="2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22"/>
      <c r="X216" s="22"/>
      <c r="Y216" s="22"/>
      <c r="Z216" s="3"/>
      <c r="AA216" s="21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20"/>
      <c r="AN216" s="20"/>
      <c r="AO216" s="20"/>
      <c r="AP216" s="19"/>
      <c r="AQ216" s="19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3"/>
    </row>
    <row r="217" spans="9:55" s="8" customFormat="1" x14ac:dyDescent="0.45">
      <c r="I217" s="3"/>
      <c r="J217" s="3"/>
      <c r="K217" s="2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22"/>
      <c r="X217" s="22"/>
      <c r="Y217" s="22"/>
      <c r="Z217" s="3"/>
      <c r="AA217" s="21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20"/>
      <c r="AN217" s="20"/>
      <c r="AO217" s="20"/>
      <c r="AP217" s="19"/>
      <c r="AQ217" s="19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3"/>
    </row>
    <row r="218" spans="9:55" s="8" customFormat="1" x14ac:dyDescent="0.45">
      <c r="I218" s="3"/>
      <c r="J218" s="3"/>
      <c r="K218" s="2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22"/>
      <c r="X218" s="22"/>
      <c r="Y218" s="22"/>
      <c r="Z218" s="3"/>
      <c r="AA218" s="21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20"/>
      <c r="AN218" s="20"/>
      <c r="AO218" s="20"/>
      <c r="AP218" s="19"/>
      <c r="AQ218" s="19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3"/>
    </row>
    <row r="219" spans="9:55" s="8" customFormat="1" x14ac:dyDescent="0.45">
      <c r="I219" s="3"/>
      <c r="J219" s="3"/>
      <c r="K219" s="2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22"/>
      <c r="X219" s="22"/>
      <c r="Y219" s="22"/>
      <c r="Z219" s="3"/>
      <c r="AA219" s="21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20"/>
      <c r="AN219" s="20"/>
      <c r="AO219" s="20"/>
      <c r="AP219" s="19"/>
      <c r="AQ219" s="19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3"/>
    </row>
    <row r="220" spans="9:55" s="8" customFormat="1" x14ac:dyDescent="0.45">
      <c r="I220" s="3"/>
      <c r="J220" s="3"/>
      <c r="K220" s="2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22"/>
      <c r="X220" s="22"/>
      <c r="Y220" s="22"/>
      <c r="Z220" s="3"/>
      <c r="AA220" s="21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20"/>
      <c r="AN220" s="20"/>
      <c r="AO220" s="20"/>
      <c r="AP220" s="19"/>
      <c r="AQ220" s="19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3"/>
    </row>
    <row r="221" spans="9:55" s="8" customFormat="1" x14ac:dyDescent="0.45">
      <c r="I221" s="3"/>
      <c r="J221" s="3"/>
      <c r="K221" s="2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22"/>
      <c r="X221" s="22"/>
      <c r="Y221" s="22"/>
      <c r="Z221" s="3"/>
      <c r="AA221" s="21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20"/>
      <c r="AN221" s="20"/>
      <c r="AO221" s="20"/>
      <c r="AP221" s="19"/>
      <c r="AQ221" s="19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3"/>
    </row>
    <row r="222" spans="9:55" s="8" customFormat="1" x14ac:dyDescent="0.45">
      <c r="I222" s="3"/>
      <c r="J222" s="3"/>
      <c r="K222" s="2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22"/>
      <c r="X222" s="22"/>
      <c r="Y222" s="22"/>
      <c r="Z222" s="3"/>
      <c r="AA222" s="21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20"/>
      <c r="AN222" s="20"/>
      <c r="AO222" s="20"/>
      <c r="AP222" s="19"/>
      <c r="AQ222" s="19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3"/>
    </row>
    <row r="223" spans="9:55" s="8" customFormat="1" x14ac:dyDescent="0.45">
      <c r="I223" s="3"/>
      <c r="J223" s="3"/>
      <c r="K223" s="2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22"/>
      <c r="X223" s="22"/>
      <c r="Y223" s="22"/>
      <c r="Z223" s="3"/>
      <c r="AA223" s="21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20"/>
      <c r="AN223" s="20"/>
      <c r="AO223" s="20"/>
      <c r="AP223" s="19"/>
      <c r="AQ223" s="19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3"/>
    </row>
    <row r="224" spans="9:55" s="8" customFormat="1" x14ac:dyDescent="0.45">
      <c r="I224" s="3"/>
      <c r="J224" s="3"/>
      <c r="K224" s="2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22"/>
      <c r="X224" s="22"/>
      <c r="Y224" s="22"/>
      <c r="Z224" s="3"/>
      <c r="AA224" s="21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20"/>
      <c r="AN224" s="20"/>
      <c r="AO224" s="20"/>
      <c r="AP224" s="19"/>
      <c r="AQ224" s="19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3"/>
    </row>
    <row r="225" spans="9:55" s="8" customFormat="1" x14ac:dyDescent="0.45">
      <c r="I225" s="3"/>
      <c r="J225" s="3"/>
      <c r="K225" s="2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22"/>
      <c r="X225" s="22"/>
      <c r="Y225" s="22"/>
      <c r="Z225" s="3"/>
      <c r="AA225" s="21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20"/>
      <c r="AN225" s="20"/>
      <c r="AO225" s="20"/>
      <c r="AP225" s="19"/>
      <c r="AQ225" s="19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3"/>
    </row>
    <row r="226" spans="9:55" s="8" customFormat="1" x14ac:dyDescent="0.45">
      <c r="I226" s="3"/>
      <c r="J226" s="3"/>
      <c r="K226" s="2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22"/>
      <c r="X226" s="22"/>
      <c r="Y226" s="22"/>
      <c r="Z226" s="3"/>
      <c r="AA226" s="21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20"/>
      <c r="AN226" s="20"/>
      <c r="AO226" s="20"/>
      <c r="AP226" s="19"/>
      <c r="AQ226" s="19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3"/>
    </row>
    <row r="227" spans="9:55" s="8" customFormat="1" x14ac:dyDescent="0.45">
      <c r="I227" s="3"/>
      <c r="J227" s="3"/>
      <c r="K227" s="2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22"/>
      <c r="X227" s="22"/>
      <c r="Y227" s="22"/>
      <c r="Z227" s="3"/>
      <c r="AA227" s="21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20"/>
      <c r="AN227" s="20"/>
      <c r="AO227" s="20"/>
      <c r="AP227" s="19"/>
      <c r="AQ227" s="19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3"/>
    </row>
    <row r="228" spans="9:55" s="8" customFormat="1" x14ac:dyDescent="0.45">
      <c r="I228" s="3"/>
      <c r="J228" s="3"/>
      <c r="K228" s="2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22"/>
      <c r="X228" s="22"/>
      <c r="Y228" s="22"/>
      <c r="Z228" s="3"/>
      <c r="AA228" s="21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20"/>
      <c r="AN228" s="20"/>
      <c r="AO228" s="20"/>
      <c r="AP228" s="19"/>
      <c r="AQ228" s="19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3"/>
    </row>
    <row r="229" spans="9:55" s="8" customFormat="1" x14ac:dyDescent="0.45">
      <c r="I229" s="3"/>
      <c r="J229" s="3"/>
      <c r="K229" s="2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22"/>
      <c r="X229" s="22"/>
      <c r="Y229" s="22"/>
      <c r="Z229" s="3"/>
      <c r="AA229" s="21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20"/>
      <c r="AN229" s="20"/>
      <c r="AO229" s="20"/>
      <c r="AP229" s="19"/>
      <c r="AQ229" s="19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3"/>
    </row>
    <row r="230" spans="9:55" s="8" customFormat="1" x14ac:dyDescent="0.45">
      <c r="I230" s="3"/>
      <c r="J230" s="3"/>
      <c r="K230" s="2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22"/>
      <c r="X230" s="22"/>
      <c r="Y230" s="22"/>
      <c r="Z230" s="3"/>
      <c r="AA230" s="21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20"/>
      <c r="AN230" s="20"/>
      <c r="AO230" s="20"/>
      <c r="AP230" s="19"/>
      <c r="AQ230" s="19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3"/>
    </row>
    <row r="231" spans="9:55" s="8" customFormat="1" x14ac:dyDescent="0.45">
      <c r="I231" s="3"/>
      <c r="J231" s="3"/>
      <c r="K231" s="2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22"/>
      <c r="X231" s="22"/>
      <c r="Y231" s="22"/>
      <c r="Z231" s="3"/>
      <c r="AA231" s="21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20"/>
      <c r="AN231" s="20"/>
      <c r="AO231" s="20"/>
      <c r="AP231" s="19"/>
      <c r="AQ231" s="19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3"/>
    </row>
    <row r="232" spans="9:55" s="8" customFormat="1" x14ac:dyDescent="0.45">
      <c r="I232" s="3"/>
      <c r="J232" s="3"/>
      <c r="K232" s="2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22"/>
      <c r="X232" s="22"/>
      <c r="Y232" s="22"/>
      <c r="Z232" s="3"/>
      <c r="AA232" s="21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20"/>
      <c r="AN232" s="20"/>
      <c r="AO232" s="20"/>
      <c r="AP232" s="19"/>
      <c r="AQ232" s="19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3"/>
    </row>
    <row r="233" spans="9:55" s="8" customFormat="1" x14ac:dyDescent="0.45">
      <c r="I233" s="3"/>
      <c r="J233" s="3"/>
      <c r="K233" s="2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22"/>
      <c r="X233" s="22"/>
      <c r="Y233" s="22"/>
      <c r="Z233" s="3"/>
      <c r="AA233" s="21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20"/>
      <c r="AN233" s="20"/>
      <c r="AO233" s="20"/>
      <c r="AP233" s="19"/>
      <c r="AQ233" s="19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3"/>
    </row>
    <row r="234" spans="9:55" s="8" customFormat="1" x14ac:dyDescent="0.45">
      <c r="I234" s="3"/>
      <c r="J234" s="3"/>
      <c r="K234" s="2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22"/>
      <c r="X234" s="22"/>
      <c r="Y234" s="22"/>
      <c r="Z234" s="3"/>
      <c r="AA234" s="21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20"/>
      <c r="AN234" s="20"/>
      <c r="AO234" s="20"/>
      <c r="AP234" s="19"/>
      <c r="AQ234" s="19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3"/>
    </row>
    <row r="235" spans="9:55" s="8" customFormat="1" x14ac:dyDescent="0.45">
      <c r="I235" s="3"/>
      <c r="J235" s="3"/>
      <c r="K235" s="2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22"/>
      <c r="X235" s="22"/>
      <c r="Y235" s="22"/>
      <c r="Z235" s="3"/>
      <c r="AA235" s="21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20"/>
      <c r="AN235" s="20"/>
      <c r="AO235" s="20"/>
      <c r="AP235" s="19"/>
      <c r="AQ235" s="19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3"/>
    </row>
    <row r="236" spans="9:55" s="8" customFormat="1" x14ac:dyDescent="0.45">
      <c r="I236" s="3"/>
      <c r="J236" s="3"/>
      <c r="K236" s="2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22"/>
      <c r="X236" s="22"/>
      <c r="Y236" s="22"/>
      <c r="Z236" s="3"/>
      <c r="AA236" s="21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20"/>
      <c r="AN236" s="20"/>
      <c r="AO236" s="20"/>
      <c r="AP236" s="19"/>
      <c r="AQ236" s="19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3"/>
    </row>
    <row r="237" spans="9:55" s="8" customFormat="1" x14ac:dyDescent="0.45">
      <c r="I237" s="3"/>
      <c r="J237" s="3"/>
      <c r="K237" s="2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22"/>
      <c r="X237" s="22"/>
      <c r="Y237" s="22"/>
      <c r="Z237" s="3"/>
      <c r="AA237" s="21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20"/>
      <c r="AN237" s="20"/>
      <c r="AO237" s="20"/>
      <c r="AP237" s="19"/>
      <c r="AQ237" s="19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3"/>
    </row>
    <row r="238" spans="9:55" s="8" customFormat="1" x14ac:dyDescent="0.45">
      <c r="I238" s="3"/>
      <c r="J238" s="3"/>
      <c r="K238" s="2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22"/>
      <c r="X238" s="22"/>
      <c r="Y238" s="22"/>
      <c r="Z238" s="3"/>
      <c r="AA238" s="21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20"/>
      <c r="AN238" s="20"/>
      <c r="AO238" s="20"/>
      <c r="AP238" s="19"/>
      <c r="AQ238" s="19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3"/>
    </row>
    <row r="239" spans="9:55" s="8" customFormat="1" x14ac:dyDescent="0.45">
      <c r="I239" s="3"/>
      <c r="J239" s="3"/>
      <c r="K239" s="2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22"/>
      <c r="X239" s="22"/>
      <c r="Y239" s="22"/>
      <c r="Z239" s="3"/>
      <c r="AA239" s="21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20"/>
      <c r="AN239" s="20"/>
      <c r="AO239" s="20"/>
      <c r="AP239" s="19"/>
      <c r="AQ239" s="19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3"/>
    </row>
    <row r="240" spans="9:55" s="8" customFormat="1" x14ac:dyDescent="0.45">
      <c r="I240" s="3"/>
      <c r="J240" s="3"/>
      <c r="K240" s="2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22"/>
      <c r="X240" s="22"/>
      <c r="Y240" s="22"/>
      <c r="Z240" s="3"/>
      <c r="AA240" s="21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20"/>
      <c r="AN240" s="20"/>
      <c r="AO240" s="20"/>
      <c r="AP240" s="7"/>
      <c r="AQ240" s="7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3"/>
    </row>
    <row r="241" spans="9:55" s="8" customFormat="1" x14ac:dyDescent="0.45">
      <c r="I241" s="4"/>
      <c r="J241" s="3"/>
      <c r="K241" s="2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22"/>
      <c r="X241" s="22"/>
      <c r="Y241" s="22"/>
      <c r="Z241" s="3"/>
      <c r="AA241" s="21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20"/>
      <c r="AN241" s="20"/>
      <c r="AO241" s="20"/>
      <c r="AP241" s="7"/>
      <c r="AQ241" s="7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3"/>
    </row>
    <row r="242" spans="9:55" s="8" customFormat="1" x14ac:dyDescent="0.45">
      <c r="I242" s="4"/>
      <c r="J242" s="3"/>
      <c r="K242" s="2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22"/>
      <c r="X242" s="22"/>
      <c r="Y242" s="22"/>
      <c r="Z242" s="3"/>
      <c r="AA242" s="21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20"/>
      <c r="AN242" s="20"/>
      <c r="AO242" s="20"/>
      <c r="AP242" s="7"/>
      <c r="AQ242" s="7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3"/>
    </row>
    <row r="243" spans="9:55" s="8" customFormat="1" x14ac:dyDescent="0.45">
      <c r="I243" s="4"/>
      <c r="J243" s="3"/>
      <c r="K243" s="2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22"/>
      <c r="X243" s="22"/>
      <c r="Y243" s="22"/>
      <c r="Z243" s="3"/>
      <c r="AA243" s="21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20"/>
      <c r="AN243" s="20"/>
      <c r="AO243" s="20"/>
      <c r="AP243" s="7"/>
      <c r="AQ243" s="7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3"/>
    </row>
    <row r="244" spans="9:55" s="8" customFormat="1" x14ac:dyDescent="0.45">
      <c r="I244" s="4"/>
      <c r="J244" s="3"/>
      <c r="K244" s="2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22"/>
      <c r="X244" s="22"/>
      <c r="Y244" s="22"/>
      <c r="Z244" s="3"/>
      <c r="AA244" s="21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20"/>
      <c r="AN244" s="20"/>
      <c r="AO244" s="20"/>
      <c r="AP244" s="7"/>
      <c r="AQ244" s="7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3"/>
    </row>
    <row r="245" spans="9:55" s="8" customFormat="1" x14ac:dyDescent="0.45">
      <c r="I245" s="4"/>
      <c r="J245" s="3"/>
      <c r="K245" s="2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22"/>
      <c r="X245" s="22"/>
      <c r="Y245" s="22"/>
      <c r="Z245" s="3"/>
      <c r="AA245" s="21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20"/>
      <c r="AN245" s="20"/>
      <c r="AO245" s="20"/>
      <c r="AP245" s="7"/>
      <c r="AQ245" s="7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3"/>
    </row>
    <row r="246" spans="9:55" s="7" customFormat="1" x14ac:dyDescent="0.45">
      <c r="J246" s="3"/>
      <c r="K246" s="2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22"/>
      <c r="X246" s="22"/>
      <c r="Y246" s="22"/>
      <c r="Z246" s="3"/>
      <c r="AA246" s="21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20"/>
      <c r="AN246" s="20"/>
      <c r="AO246" s="20"/>
      <c r="AR246" s="8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3"/>
    </row>
    <row r="247" spans="9:55" s="7" customFormat="1" x14ac:dyDescent="0.45">
      <c r="J247" s="3"/>
      <c r="K247" s="2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22"/>
      <c r="X247" s="22"/>
      <c r="Y247" s="22"/>
      <c r="Z247" s="3"/>
      <c r="AA247" s="21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20"/>
      <c r="AN247" s="20"/>
      <c r="AO247" s="20"/>
      <c r="AR247" s="8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3"/>
    </row>
    <row r="248" spans="9:55" s="7" customFormat="1" x14ac:dyDescent="0.45">
      <c r="J248" s="3"/>
      <c r="K248" s="2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22"/>
      <c r="X248" s="22"/>
      <c r="Y248" s="22"/>
      <c r="Z248" s="3"/>
      <c r="AA248" s="21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6"/>
      <c r="AN248" s="6"/>
      <c r="AO248" s="6"/>
      <c r="AR248" s="8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3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321" priority="17" operator="greaterThan">
      <formula>$N$9</formula>
    </cfRule>
  </conditionalFormatting>
  <conditionalFormatting sqref="M18:S18">
    <cfRule type="cellIs" dxfId="320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319" priority="20">
      <formula>M18&gt;$N$9</formula>
    </cfRule>
  </conditionalFormatting>
  <conditionalFormatting sqref="M58:S58">
    <cfRule type="cellIs" dxfId="318" priority="15" operator="lessThan">
      <formula>$N$8</formula>
    </cfRule>
  </conditionalFormatting>
  <conditionalFormatting sqref="M63:S63">
    <cfRule type="expression" dxfId="317" priority="16">
      <formula>M62&gt;$N$9</formula>
    </cfRule>
  </conditionalFormatting>
  <conditionalFormatting sqref="M109:S109">
    <cfRule type="cellIs" dxfId="316" priority="11" operator="lessThan">
      <formula>$N$8</formula>
    </cfRule>
  </conditionalFormatting>
  <conditionalFormatting sqref="M114:S114">
    <cfRule type="expression" dxfId="315" priority="12">
      <formula>M113&gt;$N$9</formula>
    </cfRule>
  </conditionalFormatting>
  <conditionalFormatting sqref="M160:S160">
    <cfRule type="cellIs" dxfId="314" priority="7" operator="lessThan">
      <formula>$N$8</formula>
    </cfRule>
  </conditionalFormatting>
  <conditionalFormatting sqref="M162:S162">
    <cfRule type="cellIs" dxfId="313" priority="6" operator="greaterThan">
      <formula>$N$9</formula>
    </cfRule>
  </conditionalFormatting>
  <conditionalFormatting sqref="M165:S165">
    <cfRule type="expression" dxfId="312" priority="8">
      <formula>M164&gt;$N$9</formula>
    </cfRule>
  </conditionalFormatting>
  <conditionalFormatting sqref="AA1 K3:K50 AA3:AA9 K53:K101 AA16:AA51 K105:K152 AA53:AA102 K156:K1048576 AA156:AA1048576 AA105:AA153">
    <cfRule type="containsText" dxfId="311" priority="1" operator="containsText" text="NG">
      <formula>NOT(ISERROR(SEARCH("NG",K1)))</formula>
    </cfRule>
    <cfRule type="containsText" dxfId="310" priority="2" operator="containsText" text="OK">
      <formula>NOT(ISERROR(SEARCH("OK",K1)))</formula>
    </cfRule>
  </conditionalFormatting>
  <conditionalFormatting sqref="AC18:AI18">
    <cfRule type="cellIs" dxfId="309" priority="18" operator="lessThan">
      <formula>$N$8</formula>
    </cfRule>
  </conditionalFormatting>
  <conditionalFormatting sqref="AC23:AI23">
    <cfRule type="expression" dxfId="308" priority="19">
      <formula>AC22&gt;$N$9</formula>
    </cfRule>
  </conditionalFormatting>
  <conditionalFormatting sqref="AC58:AI58">
    <cfRule type="cellIs" dxfId="307" priority="13" operator="lessThan">
      <formula>$N$8</formula>
    </cfRule>
  </conditionalFormatting>
  <conditionalFormatting sqref="AC63:AI63">
    <cfRule type="expression" dxfId="306" priority="14">
      <formula>AC62&gt;$N$9</formula>
    </cfRule>
  </conditionalFormatting>
  <conditionalFormatting sqref="AC109:AI109">
    <cfRule type="cellIs" dxfId="305" priority="9" operator="lessThan">
      <formula>$N$8</formula>
    </cfRule>
  </conditionalFormatting>
  <conditionalFormatting sqref="AC114:AI114">
    <cfRule type="expression" dxfId="304" priority="10">
      <formula>AC113&gt;$N$9</formula>
    </cfRule>
  </conditionalFormatting>
  <conditionalFormatting sqref="AC160:AI160">
    <cfRule type="cellIs" dxfId="303" priority="4" operator="lessThan">
      <formula>$N$8</formula>
    </cfRule>
  </conditionalFormatting>
  <conditionalFormatting sqref="AC162:AI162">
    <cfRule type="cellIs" dxfId="302" priority="3" operator="greaterThan">
      <formula>$N$9</formula>
    </cfRule>
  </conditionalFormatting>
  <conditionalFormatting sqref="AC165:AI165">
    <cfRule type="expression" dxfId="301" priority="5">
      <formula>AC164&gt;$N$9</formula>
    </cfRule>
  </conditionalFormatting>
  <conditionalFormatting sqref="M19:S19">
    <cfRule type="expression" dxfId="300" priority="22">
      <formula>M$18&lt;$N$8</formula>
    </cfRule>
  </conditionalFormatting>
  <conditionalFormatting sqref="AC19:AI19 M59:S59 AC59:AI59 M110:S110 AC110:AI110 M161:S161 AC161:AI161">
    <cfRule type="expression" dxfId="299" priority="23">
      <formula>M$18&gt;$N$9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66F8857-EFB9-464C-BA80-9BCEAC3F6B38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A202C-BFC3-4321-8C86-10E3BF75A1DC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4" hidden="1" customWidth="1"/>
    <col min="2" max="2" width="5.875" style="4" hidden="1" customWidth="1"/>
    <col min="3" max="4" width="12.75" style="4" hidden="1" customWidth="1"/>
    <col min="5" max="5" width="10.125" style="4" hidden="1" customWidth="1"/>
    <col min="6" max="7" width="9" style="4" hidden="1" customWidth="1"/>
    <col min="8" max="8" width="9.125" style="4" hidden="1" customWidth="1"/>
    <col min="9" max="9" width="9.5" style="4" hidden="1" customWidth="1"/>
    <col min="10" max="10" width="1.25" style="7" customWidth="1"/>
    <col min="11" max="11" width="5.625" style="9" customWidth="1"/>
    <col min="12" max="19" width="6" style="4" customWidth="1"/>
    <col min="20" max="20" width="3.625" style="7" hidden="1" customWidth="1"/>
    <col min="21" max="21" width="9.625" style="7" hidden="1" customWidth="1"/>
    <col min="22" max="22" width="9.375" style="7" hidden="1" customWidth="1"/>
    <col min="23" max="23" width="3.625" style="6" hidden="1" customWidth="1"/>
    <col min="24" max="25" width="3.875" style="6" hidden="1" customWidth="1"/>
    <col min="26" max="26" width="4.5" style="7" customWidth="1"/>
    <col min="27" max="27" width="5.75" style="10" customWidth="1"/>
    <col min="28" max="35" width="6" style="4" customWidth="1"/>
    <col min="36" max="36" width="3.625" style="7" hidden="1" customWidth="1"/>
    <col min="37" max="38" width="9.375" style="7" hidden="1" customWidth="1"/>
    <col min="39" max="41" width="3.625" style="6" hidden="1" customWidth="1"/>
    <col min="42" max="42" width="3.625" style="7" customWidth="1"/>
    <col min="43" max="43" width="3.625" style="7" hidden="1" customWidth="1"/>
    <col min="44" max="44" width="23" style="8" hidden="1" customWidth="1"/>
    <col min="45" max="45" width="12.75" style="4" hidden="1" customWidth="1"/>
    <col min="46" max="46" width="11.25" style="4" hidden="1" customWidth="1"/>
    <col min="47" max="54" width="5.125" style="4" customWidth="1"/>
    <col min="55" max="55" width="5.125" style="3" customWidth="1"/>
    <col min="56" max="68" width="5.125" style="4" customWidth="1"/>
    <col min="69" max="16384" width="9" style="4"/>
  </cols>
  <sheetData>
    <row r="1" spans="1:66" ht="24" customHeight="1" x14ac:dyDescent="0.45">
      <c r="J1" s="75" t="s">
        <v>63</v>
      </c>
      <c r="K1" s="76"/>
      <c r="L1" s="76"/>
      <c r="M1" s="77"/>
      <c r="N1" s="78"/>
      <c r="O1" s="79"/>
      <c r="P1" s="79"/>
      <c r="Q1" s="79"/>
      <c r="R1" s="79"/>
      <c r="S1" s="79"/>
      <c r="T1" s="80"/>
      <c r="U1" s="80"/>
      <c r="V1" s="80"/>
      <c r="W1" s="81"/>
      <c r="X1" s="81"/>
      <c r="Y1" s="81"/>
      <c r="Z1" s="80"/>
      <c r="AA1" s="82"/>
      <c r="AB1" s="79"/>
      <c r="AC1" s="79"/>
      <c r="AD1" s="79"/>
      <c r="AE1" s="79"/>
      <c r="AF1" s="28"/>
      <c r="AG1" s="28"/>
      <c r="AH1" s="28"/>
      <c r="AI1" s="28"/>
      <c r="AJ1" s="65"/>
      <c r="AK1" s="65"/>
      <c r="AL1" s="65"/>
      <c r="AM1" s="64"/>
      <c r="AN1" s="64"/>
      <c r="AO1" s="64"/>
      <c r="AP1" s="65"/>
    </row>
    <row r="2" spans="1:66" ht="24" customHeight="1" x14ac:dyDescent="0.45">
      <c r="J2" s="83"/>
      <c r="K2" s="84"/>
      <c r="L2" s="84"/>
      <c r="M2" s="60" t="s">
        <v>94</v>
      </c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28"/>
      <c r="AI2" s="28"/>
      <c r="AJ2" s="65"/>
      <c r="AK2" s="65"/>
      <c r="AL2" s="65"/>
      <c r="AM2" s="64"/>
      <c r="AN2" s="64"/>
      <c r="AO2" s="64"/>
      <c r="AP2" s="65"/>
    </row>
    <row r="3" spans="1:66" ht="15" customHeight="1" x14ac:dyDescent="0.45">
      <c r="J3" s="86"/>
      <c r="K3" s="87"/>
      <c r="L3" s="28"/>
      <c r="M3" s="28"/>
      <c r="N3" s="28"/>
      <c r="O3" s="28"/>
      <c r="P3" s="28"/>
      <c r="Q3" s="28"/>
      <c r="R3" s="28"/>
      <c r="S3" s="28"/>
      <c r="T3" s="86"/>
      <c r="U3" s="80"/>
      <c r="V3" s="80"/>
      <c r="W3" s="81"/>
      <c r="X3" s="81"/>
      <c r="Y3" s="81"/>
      <c r="Z3" s="80"/>
      <c r="AA3" s="88"/>
      <c r="AB3" s="28"/>
      <c r="AC3" s="28"/>
      <c r="AD3" s="28"/>
      <c r="AE3" s="28"/>
      <c r="AF3" s="28"/>
      <c r="AG3" s="28"/>
      <c r="AH3" s="28"/>
      <c r="AI3" s="28"/>
      <c r="AJ3" s="65"/>
      <c r="AK3" s="65"/>
      <c r="AL3" s="65"/>
      <c r="AM3" s="64"/>
      <c r="AN3" s="64"/>
      <c r="AO3" s="64"/>
      <c r="AP3" s="65"/>
      <c r="AR3" s="11" t="s">
        <v>30</v>
      </c>
    </row>
    <row r="4" spans="1:66" ht="21" customHeight="1" x14ac:dyDescent="0.45">
      <c r="J4" s="86"/>
      <c r="K4" s="87"/>
      <c r="L4" s="89" t="s">
        <v>31</v>
      </c>
      <c r="M4" s="90"/>
      <c r="N4" s="91" t="str">
        <f>入力シート!C5</f>
        <v>○○工事</v>
      </c>
      <c r="O4" s="92"/>
      <c r="P4" s="92"/>
      <c r="Q4" s="92"/>
      <c r="R4" s="92"/>
      <c r="S4" s="92"/>
      <c r="T4" s="93"/>
      <c r="U4" s="93"/>
      <c r="V4" s="93"/>
      <c r="W4" s="93"/>
      <c r="X4" s="93"/>
      <c r="Y4" s="93"/>
      <c r="Z4" s="94"/>
      <c r="AA4" s="88"/>
      <c r="AB4" s="95" t="s">
        <v>32</v>
      </c>
      <c r="AC4" s="95"/>
      <c r="AD4" s="95"/>
      <c r="AE4" s="95"/>
      <c r="AF4" s="95"/>
      <c r="AG4" s="95">
        <f>COUNTIF(M18:S49,"▲")+COUNTIF(AC18:AI49,"▲")+COUNTIF(M58:S99,"▲")+COUNTIF(AC58:AI99,"▲")+COUNTIF(M109:S150,"▲")+COUNTIF(AC109:AI150,"▲")</f>
        <v>0</v>
      </c>
      <c r="AH4" s="95"/>
      <c r="AI4" s="28"/>
      <c r="AJ4" s="65"/>
      <c r="AK4" s="65"/>
      <c r="AL4" s="65"/>
      <c r="AM4" s="64"/>
      <c r="AN4" s="64"/>
      <c r="AO4" s="64"/>
      <c r="AP4" s="65"/>
      <c r="AR4" s="11">
        <f>N9+1-N8</f>
        <v>28</v>
      </c>
      <c r="BN4" s="12"/>
    </row>
    <row r="5" spans="1:66" ht="21" customHeight="1" x14ac:dyDescent="0.45">
      <c r="J5" s="86"/>
      <c r="K5" s="87"/>
      <c r="L5" s="96"/>
      <c r="M5" s="97"/>
      <c r="N5" s="98"/>
      <c r="O5" s="99"/>
      <c r="P5" s="99"/>
      <c r="Q5" s="99"/>
      <c r="R5" s="99"/>
      <c r="S5" s="99"/>
      <c r="T5" s="100"/>
      <c r="U5" s="100"/>
      <c r="V5" s="100"/>
      <c r="W5" s="100"/>
      <c r="X5" s="100"/>
      <c r="Y5" s="100"/>
      <c r="Z5" s="101"/>
      <c r="AA5" s="88"/>
      <c r="AB5" s="95" t="s">
        <v>7</v>
      </c>
      <c r="AC5" s="95"/>
      <c r="AD5" s="95"/>
      <c r="AE5" s="95"/>
      <c r="AF5" s="95"/>
      <c r="AG5" s="102" t="e">
        <f>AT18</f>
        <v>#DIV/0!</v>
      </c>
      <c r="AH5" s="103"/>
      <c r="AI5" s="28"/>
      <c r="AJ5" s="65"/>
      <c r="AK5" s="65"/>
      <c r="AL5" s="65"/>
      <c r="AM5" s="64"/>
      <c r="AN5" s="64"/>
      <c r="AO5" s="64"/>
      <c r="AP5" s="65"/>
      <c r="AR5" s="13" t="s">
        <v>33</v>
      </c>
      <c r="AS5" s="8"/>
      <c r="BN5" s="12"/>
    </row>
    <row r="6" spans="1:66" ht="21" customHeight="1" x14ac:dyDescent="0.45">
      <c r="J6" s="86"/>
      <c r="K6" s="87"/>
      <c r="L6" s="104"/>
      <c r="M6" s="105"/>
      <c r="N6" s="106"/>
      <c r="O6" s="107"/>
      <c r="P6" s="107"/>
      <c r="Q6" s="107"/>
      <c r="R6" s="107"/>
      <c r="S6" s="107"/>
      <c r="T6" s="108"/>
      <c r="U6" s="108"/>
      <c r="V6" s="108"/>
      <c r="W6" s="108"/>
      <c r="X6" s="108"/>
      <c r="Y6" s="108"/>
      <c r="Z6" s="109"/>
      <c r="AA6" s="88"/>
      <c r="AB6" s="95" t="s">
        <v>8</v>
      </c>
      <c r="AC6" s="95"/>
      <c r="AD6" s="95"/>
      <c r="AE6" s="95"/>
      <c r="AF6" s="95"/>
      <c r="AG6" s="102" t="e">
        <f ca="1">I47</f>
        <v>#DIV/0!</v>
      </c>
      <c r="AH6" s="102"/>
      <c r="AI6" s="28"/>
      <c r="AJ6" s="65"/>
      <c r="AK6" s="65"/>
      <c r="AL6" s="65"/>
      <c r="AM6" s="64"/>
      <c r="AN6" s="64"/>
      <c r="AO6" s="64"/>
      <c r="AP6" s="65"/>
      <c r="AR6" s="14">
        <f>ROUNDUP(AR4*0.285,0)</f>
        <v>8</v>
      </c>
      <c r="AS6" s="15"/>
    </row>
    <row r="7" spans="1:66" ht="21" customHeight="1" x14ac:dyDescent="0.45">
      <c r="I7" s="4" t="s">
        <v>34</v>
      </c>
      <c r="J7" s="86"/>
      <c r="K7" s="87"/>
      <c r="L7" s="110" t="s">
        <v>3</v>
      </c>
      <c r="M7" s="111"/>
      <c r="N7" s="112" t="str">
        <f>入力シート!C8</f>
        <v>○○建設</v>
      </c>
      <c r="O7" s="113"/>
      <c r="P7" s="113"/>
      <c r="Q7" s="113"/>
      <c r="R7" s="113"/>
      <c r="S7" s="113"/>
      <c r="T7" s="114"/>
      <c r="U7" s="114"/>
      <c r="V7" s="114"/>
      <c r="W7" s="114"/>
      <c r="X7" s="114"/>
      <c r="Y7" s="114"/>
      <c r="Z7" s="115"/>
      <c r="AA7" s="88"/>
      <c r="AB7" s="95" t="s">
        <v>9</v>
      </c>
      <c r="AC7" s="95"/>
      <c r="AD7" s="95"/>
      <c r="AE7" s="95"/>
      <c r="AF7" s="95"/>
      <c r="AG7" s="102" t="e">
        <f ca="1">F47/(F47+H47)</f>
        <v>#DIV/0!</v>
      </c>
      <c r="AH7" s="102"/>
      <c r="AI7" s="28"/>
      <c r="AJ7" s="65"/>
      <c r="AK7" s="65"/>
      <c r="AL7" s="65"/>
      <c r="AM7" s="64"/>
      <c r="AN7" s="64"/>
      <c r="AO7" s="64"/>
      <c r="AP7" s="65"/>
    </row>
    <row r="8" spans="1:66" ht="21" customHeight="1" x14ac:dyDescent="0.45">
      <c r="I8" s="4" t="s">
        <v>35</v>
      </c>
      <c r="J8" s="86"/>
      <c r="K8" s="87"/>
      <c r="L8" s="110" t="s">
        <v>4</v>
      </c>
      <c r="M8" s="116"/>
      <c r="N8" s="117">
        <f>入力シート!C9</f>
        <v>45962</v>
      </c>
      <c r="O8" s="118"/>
      <c r="P8" s="118"/>
      <c r="Q8" s="119"/>
      <c r="R8" s="28"/>
      <c r="S8" s="28"/>
      <c r="T8" s="86"/>
      <c r="U8" s="86"/>
      <c r="V8" s="86"/>
      <c r="W8" s="81"/>
      <c r="X8" s="81"/>
      <c r="Y8" s="81"/>
      <c r="Z8" s="86"/>
      <c r="AA8" s="88"/>
      <c r="AB8" s="28"/>
      <c r="AC8" s="28"/>
      <c r="AD8" s="28"/>
      <c r="AE8" s="28"/>
      <c r="AF8" s="28"/>
      <c r="AG8" s="28"/>
      <c r="AH8" s="28"/>
      <c r="AI8" s="28"/>
      <c r="AJ8" s="65"/>
      <c r="AK8" s="65"/>
      <c r="AL8" s="65"/>
      <c r="AM8" s="64"/>
      <c r="AN8" s="64"/>
      <c r="AO8" s="64"/>
      <c r="AP8" s="65"/>
      <c r="AS8" s="4" t="s">
        <v>36</v>
      </c>
      <c r="AT8" s="4" t="s">
        <v>37</v>
      </c>
    </row>
    <row r="9" spans="1:66" ht="21" customHeight="1" x14ac:dyDescent="0.45">
      <c r="F9" s="4" t="s">
        <v>38</v>
      </c>
      <c r="G9" s="4" t="s">
        <v>39</v>
      </c>
      <c r="H9" s="4" t="s">
        <v>40</v>
      </c>
      <c r="I9" s="4" t="s">
        <v>41</v>
      </c>
      <c r="J9" s="86"/>
      <c r="K9" s="87"/>
      <c r="L9" s="110" t="s">
        <v>0</v>
      </c>
      <c r="M9" s="116"/>
      <c r="N9" s="117">
        <f>入力シート!C10</f>
        <v>45989</v>
      </c>
      <c r="O9" s="118"/>
      <c r="P9" s="118"/>
      <c r="Q9" s="115"/>
      <c r="R9" s="28"/>
      <c r="S9" s="28"/>
      <c r="T9" s="86"/>
      <c r="U9" s="86"/>
      <c r="V9" s="86"/>
      <c r="W9" s="81"/>
      <c r="X9" s="81"/>
      <c r="Y9" s="81"/>
      <c r="Z9" s="86"/>
      <c r="AA9" s="88"/>
      <c r="AB9" s="28"/>
      <c r="AC9" s="28"/>
      <c r="AD9" s="28"/>
      <c r="AE9" s="28"/>
      <c r="AF9" s="28"/>
      <c r="AG9" s="28"/>
      <c r="AH9" s="28"/>
      <c r="AI9" s="28"/>
      <c r="AJ9" s="65"/>
      <c r="AK9" s="65"/>
      <c r="AL9" s="65"/>
      <c r="AM9" s="64"/>
      <c r="AN9" s="64"/>
      <c r="AO9" s="64"/>
      <c r="AP9" s="65"/>
      <c r="AR9" s="16">
        <f>SUM(U50,AK50,U100,AK100,U151,AK151,U202,AK202,)</f>
        <v>0</v>
      </c>
      <c r="AS9" s="4">
        <v>1</v>
      </c>
      <c r="AT9" s="17">
        <f>U50</f>
        <v>0</v>
      </c>
    </row>
    <row r="10" spans="1:66" ht="21" customHeight="1" x14ac:dyDescent="0.45">
      <c r="A10" s="4">
        <v>1</v>
      </c>
      <c r="B10" s="4">
        <v>1</v>
      </c>
      <c r="C10" s="18">
        <f>N8</f>
        <v>45962</v>
      </c>
      <c r="D10" s="18">
        <f>EOMONTH(C10,0)</f>
        <v>45991</v>
      </c>
      <c r="E10" s="4" t="str">
        <f>TEXT(C10,"YYYY-MM")</f>
        <v>2025-11</v>
      </c>
      <c r="F10" s="2">
        <f ca="1">SUMIF($V$18:$W$49,E10,$W$18:$W$49)</f>
        <v>0</v>
      </c>
      <c r="G10" s="2">
        <f ca="1">SUMIF($V$18:$X$49,E10,$X$18:$X$49)</f>
        <v>0</v>
      </c>
      <c r="H10" s="2">
        <f ca="1">SUMIF($V$18:$Y$49,E10,$Y$18:$Y$49)</f>
        <v>0</v>
      </c>
      <c r="I10" s="17" t="e">
        <f ca="1">F10/(F10+H10)</f>
        <v>#DIV/0!</v>
      </c>
      <c r="J10" s="86"/>
      <c r="K10" s="87"/>
      <c r="L10" s="110" t="s">
        <v>5</v>
      </c>
      <c r="M10" s="116"/>
      <c r="N10" s="120" t="str">
        <f>入力シート!B15</f>
        <v>●●建設</v>
      </c>
      <c r="O10" s="121"/>
      <c r="P10" s="121"/>
      <c r="Q10" s="115"/>
      <c r="R10" s="28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3"/>
      <c r="AJ10" s="65"/>
      <c r="AK10" s="65"/>
      <c r="AL10" s="65"/>
      <c r="AM10" s="64"/>
      <c r="AN10" s="64"/>
      <c r="AO10" s="64"/>
      <c r="AP10" s="65"/>
      <c r="AS10" s="4">
        <v>2</v>
      </c>
      <c r="AT10" s="4">
        <f>AK50</f>
        <v>0</v>
      </c>
    </row>
    <row r="11" spans="1:66" ht="21" customHeight="1" x14ac:dyDescent="0.45">
      <c r="A11" s="4">
        <v>2</v>
      </c>
      <c r="B11" s="4">
        <v>2</v>
      </c>
      <c r="C11" s="18">
        <f>EOMONTH(C10,0)+1</f>
        <v>45992</v>
      </c>
      <c r="D11" s="18">
        <f>IF(EOMONTH(C11,0)&gt;=$N$9,$N$9,EOMONTH(C11,0))</f>
        <v>45989</v>
      </c>
      <c r="E11" s="4" t="str">
        <f>TEXT(C11,"YYYY-MM")</f>
        <v>2025-12</v>
      </c>
      <c r="F11" s="2">
        <f ca="1">SUMIF($V$18:$W$49,E11,$W$18:$W$49)</f>
        <v>0</v>
      </c>
      <c r="G11" s="2">
        <f ca="1">SUMIF($V$18:$X$49,E11,$X$18:$X$49)</f>
        <v>0</v>
      </c>
      <c r="H11" s="2">
        <f ca="1">SUMIF($V$18:$Y$49,E11,$Y$18:$Y$49)</f>
        <v>0</v>
      </c>
      <c r="I11" s="17" t="e">
        <f ca="1">IF(D11=D10,0,F11/(F11+H11))</f>
        <v>#DIV/0!</v>
      </c>
      <c r="J11" s="86"/>
      <c r="K11" s="87"/>
      <c r="L11" s="110" t="s">
        <v>6</v>
      </c>
      <c r="M11" s="116"/>
      <c r="N11" s="120" t="str">
        <f>入力シート!C20</f>
        <v>石川　六郎</v>
      </c>
      <c r="O11" s="121"/>
      <c r="P11" s="121"/>
      <c r="Q11" s="119"/>
      <c r="R11" s="28"/>
      <c r="S11" s="124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66"/>
      <c r="AK11" s="66"/>
      <c r="AL11" s="66"/>
      <c r="AM11" s="67"/>
      <c r="AN11" s="67"/>
      <c r="AO11" s="67"/>
      <c r="AP11" s="65"/>
      <c r="AS11" s="4">
        <v>3</v>
      </c>
      <c r="AT11" s="17">
        <f>U100</f>
        <v>0</v>
      </c>
    </row>
    <row r="12" spans="1:66" ht="30" customHeight="1" x14ac:dyDescent="0.45">
      <c r="A12" s="4">
        <v>3</v>
      </c>
      <c r="B12" s="4">
        <v>3</v>
      </c>
      <c r="C12" s="18">
        <f>EDATE(C11,1)</f>
        <v>46023</v>
      </c>
      <c r="D12" s="18">
        <f>IF(EOMONTH(C12,0)&gt;=$N$9,$N$9,EOMONTH(C12,0))</f>
        <v>45989</v>
      </c>
      <c r="E12" s="4" t="str">
        <f t="shared" ref="E12:E46" si="0">TEXT(C12,"YYYY-MM")</f>
        <v>2026-01</v>
      </c>
      <c r="F12" s="2">
        <f ca="1">SUMIF($V$18:$W$49,E12,$W$18:$W$49)+SUMIF($AL$18:$AM$49,E12,$AM$18:$AM$49)</f>
        <v>0</v>
      </c>
      <c r="G12" s="2">
        <f ca="1">SUMIF($V$18:$X$49,E12,$X$18:$X$49)+SUMIF($AL$18:$AN$49,E12,$AN$18:$AN$49)</f>
        <v>0</v>
      </c>
      <c r="H12" s="2">
        <f ca="1">SUMIF($V$18:$Y$49,E12,$Y$18:$Y$49)+SUMIF($AL$18:$AO$49,E12,$AO$18:$AO$49)</f>
        <v>0</v>
      </c>
      <c r="I12" s="17">
        <f>IF(D12=D11,0,F12/(F12+H12))</f>
        <v>0</v>
      </c>
      <c r="J12" s="86"/>
      <c r="K12" s="87"/>
      <c r="L12" s="28"/>
      <c r="M12" s="28" t="s">
        <v>42</v>
      </c>
      <c r="N12" s="126" t="s">
        <v>43</v>
      </c>
      <c r="O12" s="28"/>
      <c r="P12" s="28"/>
      <c r="Q12" s="28"/>
      <c r="R12" s="28"/>
      <c r="S12" s="72"/>
      <c r="T12" s="72"/>
      <c r="U12" s="72"/>
      <c r="V12" s="72"/>
      <c r="W12" s="72"/>
      <c r="X12" s="72"/>
      <c r="Y12" s="72"/>
      <c r="Z12" s="73" t="s">
        <v>91</v>
      </c>
      <c r="AA12" s="73"/>
      <c r="AB12" s="73"/>
      <c r="AC12" s="73"/>
      <c r="AD12" s="73"/>
      <c r="AE12" s="73"/>
      <c r="AF12" s="73"/>
      <c r="AG12" s="73"/>
      <c r="AH12" s="73"/>
      <c r="AI12" s="73"/>
      <c r="AJ12" s="66"/>
      <c r="AK12" s="66"/>
      <c r="AL12" s="66"/>
      <c r="AM12" s="67"/>
      <c r="AN12" s="67"/>
      <c r="AO12" s="67"/>
      <c r="AP12" s="65"/>
      <c r="AS12" s="4">
        <v>4</v>
      </c>
      <c r="AT12" s="4">
        <f>AK100</f>
        <v>0</v>
      </c>
    </row>
    <row r="13" spans="1:66" ht="20.25" customHeight="1" x14ac:dyDescent="0.45">
      <c r="A13" s="4">
        <v>4</v>
      </c>
      <c r="B13" s="4">
        <v>4</v>
      </c>
      <c r="C13" s="18">
        <f t="shared" ref="C13:C46" si="1">EDATE(C12,1)</f>
        <v>46054</v>
      </c>
      <c r="D13" s="18">
        <f t="shared" ref="D13:D46" si="2">IF(EOMONTH(C13,0)&gt;=$N$9,$N$9,EOMONTH(C13,0))</f>
        <v>45989</v>
      </c>
      <c r="E13" s="4" t="str">
        <f t="shared" si="0"/>
        <v>2026-02</v>
      </c>
      <c r="F13" s="2">
        <f ca="1">SUMIF($V$18:$W$49,E13,$W$18:$W$49)+SUMIF($AL$18:$AM$49,E13,$AM$18:$AM$49)</f>
        <v>0</v>
      </c>
      <c r="G13" s="2">
        <f ca="1">SUMIF($V$18:$X$49,E13,$X$18:$X$49)+SUMIF($AL$18:$AN$49,E13,$AN$18:$AN$49)</f>
        <v>0</v>
      </c>
      <c r="H13" s="2">
        <f ca="1">SUMIF($V$18:$Y$49,E13,$Y$18:$Y$49)+SUMIF($AL$18:$AO$49,E13,$AO$18:$AO$49)</f>
        <v>0</v>
      </c>
      <c r="I13" s="17">
        <f t="shared" ref="I13:I46" si="3">IF(D13=D12,0,F13/(F13+H13))</f>
        <v>0</v>
      </c>
      <c r="J13" s="86"/>
      <c r="K13" s="87"/>
      <c r="L13" s="28"/>
      <c r="M13" s="28" t="s">
        <v>44</v>
      </c>
      <c r="N13" s="126" t="s">
        <v>45</v>
      </c>
      <c r="O13" s="127"/>
      <c r="P13" s="127"/>
      <c r="Q13" s="127"/>
      <c r="R13" s="127"/>
      <c r="S13" s="72"/>
      <c r="T13" s="72"/>
      <c r="U13" s="72"/>
      <c r="V13" s="72"/>
      <c r="W13" s="72"/>
      <c r="X13" s="72"/>
      <c r="Y13" s="72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66"/>
      <c r="AK13" s="66"/>
      <c r="AL13" s="66"/>
      <c r="AM13" s="67"/>
      <c r="AN13" s="67"/>
      <c r="AO13" s="67"/>
      <c r="AP13" s="65"/>
      <c r="AS13" s="4">
        <v>5</v>
      </c>
      <c r="AT13" s="4">
        <f>U151</f>
        <v>0</v>
      </c>
    </row>
    <row r="14" spans="1:66" ht="30" customHeight="1" x14ac:dyDescent="0.45">
      <c r="A14" s="4">
        <v>1</v>
      </c>
      <c r="B14" s="4">
        <v>5</v>
      </c>
      <c r="C14" s="18">
        <f t="shared" si="1"/>
        <v>46082</v>
      </c>
      <c r="D14" s="18">
        <f t="shared" si="2"/>
        <v>45989</v>
      </c>
      <c r="E14" s="4" t="str">
        <f t="shared" si="0"/>
        <v>2026-03</v>
      </c>
      <c r="F14" s="2">
        <f ca="1">SUMIF($V$18:$W$49,E14,$W$18:$W$49)+SUMIF($AL$18:$AM$49,E14,$AM$18:$AM$49)</f>
        <v>0</v>
      </c>
      <c r="G14" s="2">
        <f ca="1">SUMIF($V$18:$X$49,E14,$X$18:$X$49)+SUMIF($AL$18:$AN$49,E14,$AN$18:$AN$49)</f>
        <v>0</v>
      </c>
      <c r="H14" s="2">
        <f ca="1">SUMIF($V$18:$Y$49,E14,$Y$18:$Y$49)+SUMIF($AL$18:$AO$49,E14,$AO$18:$AO$49)</f>
        <v>0</v>
      </c>
      <c r="I14" s="17">
        <f t="shared" si="3"/>
        <v>0</v>
      </c>
      <c r="J14" s="86"/>
      <c r="K14" s="87"/>
      <c r="L14" s="28"/>
      <c r="M14" s="128" t="s">
        <v>40</v>
      </c>
      <c r="N14" s="129" t="s">
        <v>46</v>
      </c>
      <c r="O14" s="127"/>
      <c r="P14" s="127"/>
      <c r="Q14" s="127"/>
      <c r="R14" s="127"/>
      <c r="S14" s="72"/>
      <c r="T14" s="72"/>
      <c r="U14" s="72"/>
      <c r="V14" s="72"/>
      <c r="W14" s="72"/>
      <c r="X14" s="72"/>
      <c r="Y14" s="72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66"/>
      <c r="AK14" s="66"/>
      <c r="AL14" s="66"/>
      <c r="AM14" s="67"/>
      <c r="AN14" s="67"/>
      <c r="AO14" s="67"/>
      <c r="AP14" s="65"/>
      <c r="AS14" s="4">
        <v>6</v>
      </c>
      <c r="AT14" s="4">
        <f>AK151</f>
        <v>0</v>
      </c>
    </row>
    <row r="15" spans="1:66" ht="11.25" customHeight="1" thickBot="1" x14ac:dyDescent="0.5">
      <c r="C15" s="18"/>
      <c r="D15" s="18"/>
      <c r="F15" s="2"/>
      <c r="G15" s="2"/>
      <c r="H15" s="2"/>
      <c r="I15" s="17"/>
      <c r="J15" s="86"/>
      <c r="K15" s="87"/>
      <c r="L15" s="28"/>
      <c r="M15" s="28"/>
      <c r="N15" s="126"/>
      <c r="O15" s="127"/>
      <c r="P15" s="127"/>
      <c r="Q15" s="127"/>
      <c r="R15" s="127"/>
      <c r="S15" s="130"/>
      <c r="T15" s="130"/>
      <c r="U15" s="130"/>
      <c r="V15" s="130"/>
      <c r="W15" s="131"/>
      <c r="X15" s="131"/>
      <c r="Y15" s="131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66"/>
      <c r="AK15" s="66"/>
      <c r="AL15" s="66"/>
      <c r="AM15" s="67"/>
      <c r="AN15" s="67"/>
      <c r="AO15" s="67"/>
      <c r="AP15" s="65"/>
    </row>
    <row r="16" spans="1:66" ht="19.5" customHeight="1" x14ac:dyDescent="0.45">
      <c r="A16" s="4">
        <v>2</v>
      </c>
      <c r="B16" s="4">
        <v>6</v>
      </c>
      <c r="C16" s="18">
        <f>EDATE(C14,1)</f>
        <v>46113</v>
      </c>
      <c r="D16" s="18">
        <f t="shared" si="2"/>
        <v>45989</v>
      </c>
      <c r="E16" s="4" t="str">
        <f t="shared" si="0"/>
        <v>2026-04</v>
      </c>
      <c r="F16" s="2">
        <f ca="1">SUMIF($AL$18:$AM$49,E16,$AM$18:$AM$49)</f>
        <v>0</v>
      </c>
      <c r="G16" s="2">
        <f ca="1">SUMIF($AL$18:$AN$49,E16,$AN$18:$AN$49)</f>
        <v>0</v>
      </c>
      <c r="H16" s="2">
        <f ca="1">SUMIF($AL$18:$AO$49,E16,$AO$18:$AO$49)</f>
        <v>0</v>
      </c>
      <c r="I16" s="17">
        <f>IF(D16=D14,0,F16/(F16+H16))</f>
        <v>0</v>
      </c>
      <c r="J16" s="87"/>
      <c r="K16" s="86"/>
      <c r="L16" s="132" t="s">
        <v>47</v>
      </c>
      <c r="M16" s="133" t="str">
        <f>"実施状況（"&amp;YEAR(M18)&amp;"年～）"</f>
        <v>実施状況（2025年～）</v>
      </c>
      <c r="N16" s="133"/>
      <c r="O16" s="133"/>
      <c r="P16" s="133"/>
      <c r="Q16" s="133"/>
      <c r="R16" s="133"/>
      <c r="S16" s="134"/>
      <c r="T16" s="86"/>
      <c r="U16" s="86"/>
      <c r="V16" s="86"/>
      <c r="W16" s="81"/>
      <c r="X16" s="81"/>
      <c r="Y16" s="81"/>
      <c r="Z16" s="86"/>
      <c r="AA16" s="28"/>
      <c r="AB16" s="132" t="s">
        <v>47</v>
      </c>
      <c r="AC16" s="133" t="str">
        <f>"実施状況（"&amp;YEAR(AC18)&amp;"年～）"</f>
        <v>実施状況（2026年～）</v>
      </c>
      <c r="AD16" s="133"/>
      <c r="AE16" s="133"/>
      <c r="AF16" s="133"/>
      <c r="AG16" s="133"/>
      <c r="AH16" s="133"/>
      <c r="AI16" s="134"/>
      <c r="AJ16" s="65"/>
      <c r="AK16" s="65"/>
      <c r="AL16" s="65"/>
      <c r="AM16" s="64"/>
      <c r="AN16" s="64"/>
      <c r="AO16" s="64"/>
      <c r="AP16" s="68"/>
      <c r="AQ16" s="19"/>
      <c r="AS16" s="4">
        <v>7</v>
      </c>
      <c r="AT16" s="4">
        <f>U202</f>
        <v>0</v>
      </c>
    </row>
    <row r="17" spans="1:55" ht="19.5" customHeight="1" thickBot="1" x14ac:dyDescent="0.5">
      <c r="A17" s="4">
        <v>3</v>
      </c>
      <c r="B17" s="4">
        <v>7</v>
      </c>
      <c r="C17" s="18">
        <f t="shared" si="1"/>
        <v>46143</v>
      </c>
      <c r="D17" s="18">
        <f t="shared" si="2"/>
        <v>45989</v>
      </c>
      <c r="E17" s="4" t="str">
        <f t="shared" si="0"/>
        <v>2026-05</v>
      </c>
      <c r="F17" s="2">
        <f ca="1">SUMIF($V$58:$W$99,E17,$W$58:$W$99)+SUMIF($AL$18:$AM$49,E17,$AM$18:$AM$49)</f>
        <v>0</v>
      </c>
      <c r="G17" s="2">
        <f ca="1">SUMIF($V$58:$X$99,E17,$X$58:$X$99)+SUMIF($AL$18:$AN$49,E17,$AN$18:$AN$49)</f>
        <v>0</v>
      </c>
      <c r="H17" s="2">
        <f ca="1">SUMIF($V$58:$Y$99,E17,$Y$58:$Y$99)+SUMIF($AL$18:$AO$49,E17,$AO$18:$AO$49)</f>
        <v>0</v>
      </c>
      <c r="I17" s="17">
        <f t="shared" si="3"/>
        <v>0</v>
      </c>
      <c r="J17" s="87"/>
      <c r="K17" s="135" t="s">
        <v>48</v>
      </c>
      <c r="L17" s="136"/>
      <c r="M17" s="137" t="s">
        <v>49</v>
      </c>
      <c r="N17" s="137" t="s">
        <v>50</v>
      </c>
      <c r="O17" s="137" t="s">
        <v>51</v>
      </c>
      <c r="P17" s="137" t="s">
        <v>52</v>
      </c>
      <c r="Q17" s="137" t="s">
        <v>53</v>
      </c>
      <c r="R17" s="138" t="s">
        <v>54</v>
      </c>
      <c r="S17" s="139" t="s">
        <v>55</v>
      </c>
      <c r="T17" s="135" t="s">
        <v>47</v>
      </c>
      <c r="U17" s="86" t="s">
        <v>56</v>
      </c>
      <c r="V17" s="86" t="s">
        <v>57</v>
      </c>
      <c r="W17" s="140" t="s">
        <v>38</v>
      </c>
      <c r="X17" s="140" t="s">
        <v>39</v>
      </c>
      <c r="Y17" s="140" t="s">
        <v>40</v>
      </c>
      <c r="Z17" s="135"/>
      <c r="AA17" s="62" t="s">
        <v>48</v>
      </c>
      <c r="AB17" s="136"/>
      <c r="AC17" s="137" t="s">
        <v>49</v>
      </c>
      <c r="AD17" s="137" t="s">
        <v>50</v>
      </c>
      <c r="AE17" s="137" t="s">
        <v>51</v>
      </c>
      <c r="AF17" s="137" t="s">
        <v>52</v>
      </c>
      <c r="AG17" s="137" t="s">
        <v>53</v>
      </c>
      <c r="AH17" s="138" t="s">
        <v>54</v>
      </c>
      <c r="AI17" s="139" t="s">
        <v>55</v>
      </c>
      <c r="AJ17" s="68" t="s">
        <v>47</v>
      </c>
      <c r="AK17" s="65" t="s">
        <v>56</v>
      </c>
      <c r="AL17" s="65" t="s">
        <v>57</v>
      </c>
      <c r="AM17" s="69" t="s">
        <v>38</v>
      </c>
      <c r="AN17" s="69" t="s">
        <v>39</v>
      </c>
      <c r="AO17" s="69" t="s">
        <v>40</v>
      </c>
      <c r="AP17" s="68"/>
      <c r="AQ17" s="19"/>
      <c r="AS17" s="4">
        <v>8</v>
      </c>
      <c r="AT17" s="4">
        <f>AK202</f>
        <v>0</v>
      </c>
    </row>
    <row r="18" spans="1:55" ht="19.5" customHeight="1" x14ac:dyDescent="0.45">
      <c r="A18" s="4">
        <v>4</v>
      </c>
      <c r="B18" s="4">
        <v>8</v>
      </c>
      <c r="C18" s="18">
        <f t="shared" si="1"/>
        <v>46174</v>
      </c>
      <c r="D18" s="18">
        <f t="shared" si="2"/>
        <v>45989</v>
      </c>
      <c r="E18" s="4" t="str">
        <f t="shared" si="0"/>
        <v>2026-06</v>
      </c>
      <c r="F18" s="2">
        <f ca="1">SUMIF($V$58:$W$99,E18,$W$58:$W$99)+SUMIF($AL$18:$AM$49,E18,$AM$18:$AM$49)</f>
        <v>0</v>
      </c>
      <c r="G18" s="2">
        <f ca="1">SUMIF($V$58:$X$99,E18,$X$58:$X$99)+SUMIF($AL$18:$AN$49,E18,$AN$18:$AN$49)</f>
        <v>0</v>
      </c>
      <c r="H18" s="2">
        <f ca="1">SUMIF($V$58:$Y$99,E18,$Y$58:$Y$99)+SUMIF($AL$18:$AO$49,E18,$AO$18:$AO$49)</f>
        <v>0</v>
      </c>
      <c r="I18" s="17">
        <f t="shared" si="3"/>
        <v>0</v>
      </c>
      <c r="J18" s="135"/>
      <c r="K18" s="135"/>
      <c r="L18" s="132">
        <v>1</v>
      </c>
      <c r="M18" s="141">
        <f>N8-WEEKDAY(N8,2)+1</f>
        <v>45957</v>
      </c>
      <c r="N18" s="141">
        <f t="shared" ref="N18:S18" si="4">M18+1</f>
        <v>45958</v>
      </c>
      <c r="O18" s="141">
        <f t="shared" si="4"/>
        <v>45959</v>
      </c>
      <c r="P18" s="141">
        <f t="shared" si="4"/>
        <v>45960</v>
      </c>
      <c r="Q18" s="141">
        <f t="shared" si="4"/>
        <v>45961</v>
      </c>
      <c r="R18" s="142">
        <f t="shared" si="4"/>
        <v>45962</v>
      </c>
      <c r="S18" s="143">
        <f t="shared" si="4"/>
        <v>45963</v>
      </c>
      <c r="T18" s="135">
        <f>COUNTIF(M19:S19,"★")</f>
        <v>0</v>
      </c>
      <c r="U18" s="135"/>
      <c r="V18" s="135" t="str">
        <f>TEXT(N8,"YYYY-MM")</f>
        <v>2025-11</v>
      </c>
      <c r="W18" s="140" cm="1">
        <f t="array" ref="W18">SUMPRODUCT((M18:S18&gt;=$N$8)*(M18:S18 &lt;= $N$9)*(TEXT(M18:S18,"yyyy-mm")=V18)*(M19:S19 = "●"))</f>
        <v>0</v>
      </c>
      <c r="X18" s="140" cm="1">
        <f t="array" ref="X18">SUMPRODUCT((R18:S18&gt;=$N$8)*(R18:S18 &lt;= $N$9)*(TEXT(R18:S18,"yyyy-mm")=V18)*(R19:S19 = "▲"))</f>
        <v>0</v>
      </c>
      <c r="Y18" s="140" cm="1">
        <f t="array" ref="Y18">SUMPRODUCT((M18:S18&gt;=$N$8)*(M18:S18 &lt;= $N$9)*(TEXT(M18:S18,"yyyy-mm")=V18)*(M19:S19 = "★"))</f>
        <v>0</v>
      </c>
      <c r="Z18" s="135"/>
      <c r="AA18" s="135"/>
      <c r="AB18" s="132">
        <v>17</v>
      </c>
      <c r="AC18" s="141">
        <f>S48+1</f>
        <v>46069</v>
      </c>
      <c r="AD18" s="141">
        <f t="shared" ref="AD18:AI18" si="5">AC18+1</f>
        <v>46070</v>
      </c>
      <c r="AE18" s="141">
        <f t="shared" si="5"/>
        <v>46071</v>
      </c>
      <c r="AF18" s="141">
        <f t="shared" si="5"/>
        <v>46072</v>
      </c>
      <c r="AG18" s="141">
        <f t="shared" si="5"/>
        <v>46073</v>
      </c>
      <c r="AH18" s="142">
        <f t="shared" si="5"/>
        <v>46074</v>
      </c>
      <c r="AI18" s="143">
        <f t="shared" si="5"/>
        <v>46075</v>
      </c>
      <c r="AJ18" s="68">
        <f t="shared" ref="AJ18" si="6">COUNTIF(AC19:AI19,"★")</f>
        <v>0</v>
      </c>
      <c r="AK18" s="68"/>
      <c r="AL18" s="68" t="str">
        <f>TEXT(AC18,"YYYY-MM")</f>
        <v>2026-02</v>
      </c>
      <c r="AM18" s="69" cm="1">
        <f t="array" ref="AM18">SUMPRODUCT((AC18:AI18&gt;=$N$8)*(AC18:AI18 &lt;= $N$9)*(TEXT(AC18:AI18,"yyyy-mm")=AL18)*(AC19:AI19 = "●"))</f>
        <v>0</v>
      </c>
      <c r="AN18" s="69" cm="1">
        <f t="array" ref="AN18">SUMPRODUCT((AH18:AI18&gt;=$N$8)*(AH18:AI18 &lt;= $N$9)*(TEXT(AH18:AI18,"yyyy-mm")=AL18)*(AH19:AI19 = "▲"))</f>
        <v>0</v>
      </c>
      <c r="AO18" s="69" cm="1">
        <f t="array" ref="AO18">SUMPRODUCT((AC18:AI18&gt;=$N$8)*(AC18:AI18 &lt;= $N$9)*(TEXT(AC18:AI18,"yyyy-mm")=AL18)*(AC19:AI19 = "★"))</f>
        <v>0</v>
      </c>
      <c r="AP18" s="68"/>
      <c r="AQ18" s="19"/>
      <c r="AT18" s="17" t="e">
        <f>AVERAGEIF(AT9:AT17,"&gt;0")</f>
        <v>#DIV/0!</v>
      </c>
    </row>
    <row r="19" spans="1:55" s="8" customFormat="1" ht="19.5" customHeight="1" thickBot="1" x14ac:dyDescent="0.5">
      <c r="A19" s="4">
        <v>1</v>
      </c>
      <c r="B19" s="4">
        <v>9</v>
      </c>
      <c r="C19" s="18">
        <f t="shared" si="1"/>
        <v>46204</v>
      </c>
      <c r="D19" s="18">
        <f t="shared" si="2"/>
        <v>45989</v>
      </c>
      <c r="E19" s="4" t="str">
        <f t="shared" si="0"/>
        <v>2026-07</v>
      </c>
      <c r="F19" s="2">
        <f ca="1">SUMIF($AL$18:$AM$49,E19,$AM$18:$AM$49)+SUMIF($V$58:$W$99,E19,$W$58:$W$99)</f>
        <v>0</v>
      </c>
      <c r="G19" s="2">
        <f ca="1">SUMIF($AL$18:$AN$49,E19,$AN$18:$AN$49)+SUMIF($V$58:$X$99,E19,$X$58:$X$99)</f>
        <v>0</v>
      </c>
      <c r="H19" s="2">
        <f ca="1">SUMIF($AL$18:$AO$49,E19,$AO$18:$AO$49)+SUMIF($V$58:$Y$99,E19,$Y$58:$Y$99)</f>
        <v>0</v>
      </c>
      <c r="I19" s="17">
        <f t="shared" si="3"/>
        <v>0</v>
      </c>
      <c r="J19" s="135"/>
      <c r="K19" s="135" t="str">
        <f>IF(U19&gt;=0.285,"OK","NG")</f>
        <v>NG</v>
      </c>
      <c r="L19" s="136"/>
      <c r="M19" s="144"/>
      <c r="N19" s="144"/>
      <c r="O19" s="144"/>
      <c r="P19" s="144"/>
      <c r="Q19" s="144"/>
      <c r="R19" s="145"/>
      <c r="S19" s="146"/>
      <c r="T19" s="135">
        <f>COUNTIF(M19:S19,"●")</f>
        <v>0</v>
      </c>
      <c r="U19" s="147">
        <f>IF(COUNTA(M19:S19)=0,-1,IF(OR(COUNTIF(M19:S19,"▲")&gt;6,AND(M18&lt;$N$9,$N$9&lt;S18)),0.285,IF(T18+T19=0,0,T19/(T19+T18))))</f>
        <v>-1</v>
      </c>
      <c r="V19" s="135" t="str">
        <f>TEXT(S18,"YYYY-MM")</f>
        <v>2025-11</v>
      </c>
      <c r="W19" s="140" cm="1">
        <f t="array" ref="W19">IF(V19=V18,0,SUMPRODUCT((M18:S18&gt;=$N$8)*(M18:S18 &lt;= $N$9)*(TEXT(M18:S18,"yyyy-mm")=V19)*(M19:S19 = "●")))</f>
        <v>0</v>
      </c>
      <c r="X19" s="140" cm="1">
        <f t="array" ref="X19">IF(V19=V18,0,SUMPRODUCT((M18:S18&gt;=$N$8)*(M18:S18 &lt;= $N$9)*(TEXT(M18:S18,"yyyy-mm")=V19)*(M19:S19 = "▲")))</f>
        <v>0</v>
      </c>
      <c r="Y19" s="140" cm="1">
        <f t="array" ref="Y19">IF(V19=V18,0,SUMPRODUCT((M18:S18&gt;=$N$8)*(M18:S18 &lt;= $N$9)*(TEXT(M18:S18,"yyyy-mm")=V19)*(M19:S19 = "★")))</f>
        <v>0</v>
      </c>
      <c r="Z19" s="135"/>
      <c r="AA19" s="135" t="str">
        <f>IF(AK19&gt;=0.285,"OK","NG")</f>
        <v>NG</v>
      </c>
      <c r="AB19" s="136"/>
      <c r="AC19" s="144"/>
      <c r="AD19" s="144"/>
      <c r="AE19" s="144"/>
      <c r="AF19" s="144"/>
      <c r="AG19" s="144"/>
      <c r="AH19" s="145"/>
      <c r="AI19" s="146"/>
      <c r="AJ19" s="68">
        <f t="shared" ref="AJ19" si="7">COUNTIF(AC19:AI19,"●")</f>
        <v>0</v>
      </c>
      <c r="AK19" s="70">
        <f>IF(COUNTA(AC19:AI19)=0,-1,IF(OR(COUNTIF(AC19:AI19,"▲")&gt;6,AND(AC18&lt;$N$9,$N$9&lt;AI18)),0.285,IF(AJ18+AJ19=0,0,AJ19/(AJ19+AJ18))))</f>
        <v>-1</v>
      </c>
      <c r="AL19" s="68" t="str">
        <f>TEXT(AI18,"YYYY-MM")</f>
        <v>2026-02</v>
      </c>
      <c r="AM19" s="69" cm="1">
        <f t="array" ref="AM19">IF(AL19=AL18,0,SUMPRODUCT((AC18:AI18&gt;=$N$8)*(AC18:AI18 &lt;= $N$9)*(TEXT(AC18:AI18,"yyyy-mm")=AL19)*(AC19:AI19 = "●")))</f>
        <v>0</v>
      </c>
      <c r="AN19" s="69" cm="1">
        <f t="array" ref="AN19">IF(AL19=AL18,0,SUMPRODUCT((AC18:AI18&gt;=$N$8)*(AC18:AI18 &lt;= $N$9)*(TEXT(AC18:AI18,"yyyy-mm")=AL19)*(AC19:AI19 = "▲")))</f>
        <v>0</v>
      </c>
      <c r="AO19" s="69" cm="1">
        <f t="array" ref="AO19">IF(AL19=AL18,0,SUMPRODUCT((AC18:AI18&gt;=$N$8)*(AC18:AI18 &lt;= $N$9)*(TEXT(AC18:AI18,"yyyy-mm")=AL19)*(AC19:AI19 = "★")))</f>
        <v>0</v>
      </c>
      <c r="AP19" s="68"/>
      <c r="AQ19" s="19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3"/>
    </row>
    <row r="20" spans="1:55" s="8" customFormat="1" ht="19.5" customHeight="1" x14ac:dyDescent="0.45">
      <c r="A20" s="4">
        <v>2</v>
      </c>
      <c r="B20" s="4">
        <v>10</v>
      </c>
      <c r="C20" s="18">
        <f t="shared" si="1"/>
        <v>46235</v>
      </c>
      <c r="D20" s="18">
        <f t="shared" si="2"/>
        <v>45989</v>
      </c>
      <c r="E20" s="4" t="str">
        <f t="shared" si="0"/>
        <v>2026-08</v>
      </c>
      <c r="F20" s="2">
        <f ca="1">SUMIF($V$58:$W$99,E20,$W$58:$W$99)</f>
        <v>0</v>
      </c>
      <c r="G20" s="2">
        <f ca="1">SUMIF($V$58:$X$99,E20,$X$58:$X$99)</f>
        <v>0</v>
      </c>
      <c r="H20" s="2">
        <f ca="1">SUMIF($V$58:$Y$99,E20,$Y$58:$Y$99)</f>
        <v>0</v>
      </c>
      <c r="I20" s="17">
        <f t="shared" si="3"/>
        <v>0</v>
      </c>
      <c r="J20" s="135"/>
      <c r="K20" s="135"/>
      <c r="L20" s="132">
        <v>2</v>
      </c>
      <c r="M20" s="141">
        <f>S18+1</f>
        <v>45964</v>
      </c>
      <c r="N20" s="141">
        <f>M20+1</f>
        <v>45965</v>
      </c>
      <c r="O20" s="141">
        <f t="shared" ref="O20:Q20" si="8">N20+1</f>
        <v>45966</v>
      </c>
      <c r="P20" s="141">
        <f t="shared" si="8"/>
        <v>45967</v>
      </c>
      <c r="Q20" s="141">
        <f t="shared" si="8"/>
        <v>45968</v>
      </c>
      <c r="R20" s="142">
        <f>Q20+1</f>
        <v>45969</v>
      </c>
      <c r="S20" s="143">
        <f>R20+1</f>
        <v>45970</v>
      </c>
      <c r="T20" s="135">
        <f t="shared" ref="T20" si="9">COUNTIF(M21:S21,"★")</f>
        <v>0</v>
      </c>
      <c r="U20" s="135"/>
      <c r="V20" s="135" t="str">
        <f>TEXT(M20,"YYYY-MM")</f>
        <v>2025-11</v>
      </c>
      <c r="W20" s="140" cm="1">
        <f t="array" ref="W20">SUMPRODUCT((M20:S20&gt;=$N$8)*(M20:S20 &lt;= $N$9)*(TEXT(M20:S20,"yyyy-mm")=V20)*(M21:S21 = "●"))</f>
        <v>0</v>
      </c>
      <c r="X20" s="140" cm="1">
        <f t="array" ref="X20">SUMPRODUCT((R20:S20&gt;=$N$8)*(R20:S20 &lt;= $N$9)*(TEXT(R20:S20,"yyyy-mm")=V20)*(R21:S21 = "▲"))</f>
        <v>0</v>
      </c>
      <c r="Y20" s="140" cm="1">
        <f t="array" ref="Y20">SUMPRODUCT((M20:S20&gt;=$N$8)*(M20:S20 &lt;= $N$9)*(TEXT(M20:S20,"yyyy-mm")=V20)*(M21:S21 = "★"))</f>
        <v>0</v>
      </c>
      <c r="Z20" s="135"/>
      <c r="AA20" s="135"/>
      <c r="AB20" s="132">
        <v>18</v>
      </c>
      <c r="AC20" s="141">
        <f>AI18+1</f>
        <v>46076</v>
      </c>
      <c r="AD20" s="141">
        <f t="shared" ref="AD20:AI20" si="10">AC20+1</f>
        <v>46077</v>
      </c>
      <c r="AE20" s="141">
        <f t="shared" si="10"/>
        <v>46078</v>
      </c>
      <c r="AF20" s="141">
        <f t="shared" si="10"/>
        <v>46079</v>
      </c>
      <c r="AG20" s="141">
        <f t="shared" si="10"/>
        <v>46080</v>
      </c>
      <c r="AH20" s="142">
        <f t="shared" si="10"/>
        <v>46081</v>
      </c>
      <c r="AI20" s="143">
        <f t="shared" si="10"/>
        <v>46082</v>
      </c>
      <c r="AJ20" s="68">
        <f t="shared" ref="AJ20" si="11">COUNTIF(AC21:AI21,"★")</f>
        <v>0</v>
      </c>
      <c r="AK20" s="68"/>
      <c r="AL20" s="68" t="str">
        <f>TEXT(AC20,"YYYY-MM")</f>
        <v>2026-02</v>
      </c>
      <c r="AM20" s="69" cm="1">
        <f t="array" ref="AM20">SUMPRODUCT((AC20:AI20&gt;=$N$8)*(AC20:AI20 &lt;= $N$9)*(TEXT(AC20:AI20,"yyyy-mm")=AL20)*(AC21:AI21 = "●"))</f>
        <v>0</v>
      </c>
      <c r="AN20" s="69" cm="1">
        <f t="array" ref="AN20">SUMPRODUCT((AH20:AI20&gt;=$N$8)*(AH20:AI20 &lt;= $N$9)*(TEXT(AH20:AI20,"yyyy-mm")=AL20)*(AH21:AI21 = "▲"))</f>
        <v>0</v>
      </c>
      <c r="AO20" s="69" cm="1">
        <f t="array" ref="AO20">SUMPRODUCT((AC20:AI20&gt;=$N$8)*(AC20:AI20 &lt;= $N$9)*(TEXT(AC20:AI20,"yyyy-mm")=AL20)*(AC21:AI21 = "★"))</f>
        <v>0</v>
      </c>
      <c r="AP20" s="68"/>
      <c r="AQ20" s="19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3"/>
    </row>
    <row r="21" spans="1:55" s="8" customFormat="1" ht="19.5" customHeight="1" thickBot="1" x14ac:dyDescent="0.5">
      <c r="A21" s="4">
        <v>3</v>
      </c>
      <c r="B21" s="4">
        <v>11</v>
      </c>
      <c r="C21" s="18">
        <f t="shared" si="1"/>
        <v>46266</v>
      </c>
      <c r="D21" s="18">
        <f t="shared" si="2"/>
        <v>45989</v>
      </c>
      <c r="E21" s="4" t="str">
        <f t="shared" si="0"/>
        <v>2026-09</v>
      </c>
      <c r="F21" s="2">
        <f ca="1">SUMIF($V$58:$W$99,E21,$W$58:$W$99)</f>
        <v>0</v>
      </c>
      <c r="G21" s="2">
        <f ca="1">SUMIF($V$58:$X$99,E21,$X$58:$X$99)</f>
        <v>0</v>
      </c>
      <c r="H21" s="2">
        <f ca="1">SUMIF($V$58:$Y$99,E21,$Y$58:$Y$99)</f>
        <v>0</v>
      </c>
      <c r="I21" s="17">
        <f t="shared" si="3"/>
        <v>0</v>
      </c>
      <c r="J21" s="135"/>
      <c r="K21" s="135" t="str">
        <f t="shared" ref="K21" si="12">IF(U21&gt;=0.285,"OK","NG")</f>
        <v>NG</v>
      </c>
      <c r="L21" s="136"/>
      <c r="M21" s="144"/>
      <c r="N21" s="144"/>
      <c r="O21" s="144"/>
      <c r="P21" s="144"/>
      <c r="Q21" s="144"/>
      <c r="R21" s="145"/>
      <c r="S21" s="146"/>
      <c r="T21" s="135">
        <f t="shared" ref="T21" si="13">COUNTIF(M21:S21,"●")</f>
        <v>0</v>
      </c>
      <c r="U21" s="147">
        <f t="shared" ref="U21" si="14">IF(COUNTA(M21:S21)=0,-1,IF(OR(COUNTIF(M21:S21,"▲")&gt;6,AND(M20&lt;$N$9,$N$9&lt;S20)),0.285,IF(T20+T21=0,0,T21/(T21+T20))))</f>
        <v>-1</v>
      </c>
      <c r="V21" s="135" t="str">
        <f>TEXT(S20,"YYYY-MM")</f>
        <v>2025-11</v>
      </c>
      <c r="W21" s="140" cm="1">
        <f t="array" ref="W21">IF(V21=V20,0,SUMPRODUCT((M20:S20&gt;=$N$8)*(M20:S20 &lt;= $N$9)*(TEXT(M20:S20,"yyyy-mm")=V21)*(M21:S21 = "●")))</f>
        <v>0</v>
      </c>
      <c r="X21" s="140" cm="1">
        <f t="array" ref="X21">IF(V21=V20,0,SUMPRODUCT((M20:S20&gt;=$N$8)*(M20:S20 &lt;= $N$9)*(TEXT(M20:S20,"yyyy-mm")=V21)*(M21:S21 = "▲")))</f>
        <v>0</v>
      </c>
      <c r="Y21" s="140" cm="1">
        <f t="array" ref="Y21">IF(V21=V20,0,SUMPRODUCT((M20:S20&gt;=$N$8)*(M20:S20 &lt;= $N$9)*(TEXT(M20:S20,"yyyy-mm")=V21)*(M21:S21 = "★")))</f>
        <v>0</v>
      </c>
      <c r="Z21" s="135"/>
      <c r="AA21" s="135" t="str">
        <f t="shared" ref="AA21" si="15">IF(AK21&gt;=0.285,"OK","NG")</f>
        <v>NG</v>
      </c>
      <c r="AB21" s="136"/>
      <c r="AC21" s="144"/>
      <c r="AD21" s="144"/>
      <c r="AE21" s="144"/>
      <c r="AF21" s="144"/>
      <c r="AG21" s="144"/>
      <c r="AH21" s="145"/>
      <c r="AI21" s="146"/>
      <c r="AJ21" s="68">
        <f t="shared" ref="AJ21" si="16">COUNTIF(AC21:AI21,"●")</f>
        <v>0</v>
      </c>
      <c r="AK21" s="70">
        <f t="shared" ref="AK21" si="17">IF(COUNTA(AC21:AI21)=0,-1,IF(OR(COUNTIF(AC21:AI21,"▲")&gt;6,AND(AC20&lt;$N$9,$N$9&lt;AI20)),0.285,IF(AJ20+AJ21=0,0,AJ21/(AJ21+AJ20))))</f>
        <v>-1</v>
      </c>
      <c r="AL21" s="68" t="str">
        <f>TEXT(AI20,"YYYY-MM")</f>
        <v>2026-03</v>
      </c>
      <c r="AM21" s="69" cm="1">
        <f t="array" ref="AM21">IF(AL21=AL20,0,SUMPRODUCT((AC20:AI20&gt;=$N$8)*(AC20:AI20 &lt;= $N$9)*(TEXT(AC20:AI20,"yyyy-mm")=AL21)*(AC21:AI21 = "●")))</f>
        <v>0</v>
      </c>
      <c r="AN21" s="69" cm="1">
        <f t="array" ref="AN21">IF(AL21=AL20,0,SUMPRODUCT((AC20:AI20&gt;=$N$8)*(AC20:AI20 &lt;= $N$9)*(TEXT(AC20:AI20,"yyyy-mm")=AL21)*(AC21:AI21 = "▲")))</f>
        <v>0</v>
      </c>
      <c r="AO21" s="69" cm="1">
        <f t="array" ref="AO21">IF(AL21=AL20,0,SUMPRODUCT((AC20:AI20&gt;=$N$8)*(AC20:AI20 &lt;= $N$9)*(TEXT(AC20:AI20,"yyyy-mm")=AL21)*(AC21:AI21 = "★")))</f>
        <v>0</v>
      </c>
      <c r="AP21" s="68"/>
      <c r="AQ21" s="19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3"/>
    </row>
    <row r="22" spans="1:55" s="8" customFormat="1" ht="19.5" customHeight="1" x14ac:dyDescent="0.45">
      <c r="A22" s="4">
        <v>4</v>
      </c>
      <c r="B22" s="4">
        <v>12</v>
      </c>
      <c r="C22" s="18">
        <f t="shared" si="1"/>
        <v>46296</v>
      </c>
      <c r="D22" s="18">
        <f t="shared" si="2"/>
        <v>45989</v>
      </c>
      <c r="E22" s="4" t="str">
        <f t="shared" si="0"/>
        <v>2026-10</v>
      </c>
      <c r="F22" s="2">
        <f ca="1">SUMIF($AL$58:$AM$99,E22,$AM$58:$AM$99)+SUMIF($V$58:$W$99,E22,$W$58:$W$99)</f>
        <v>0</v>
      </c>
      <c r="G22" s="2">
        <f ca="1">SUMIF($AL$58:$AN$99,E22,$AN$58:$AN$99)+SUMIF($V$58:$X$99,E22,$X$58:$X$99)</f>
        <v>0</v>
      </c>
      <c r="H22" s="2">
        <f ca="1">SUMIF($AL$58:$AO$99,E22,$AO$58:$AO$99)+SUMIF($V$58:$Y$99,E22,$Y$58:$Y$99)</f>
        <v>0</v>
      </c>
      <c r="I22" s="17">
        <f t="shared" si="3"/>
        <v>0</v>
      </c>
      <c r="J22" s="135"/>
      <c r="K22" s="135"/>
      <c r="L22" s="132">
        <v>3</v>
      </c>
      <c r="M22" s="141">
        <f>S20+1</f>
        <v>45971</v>
      </c>
      <c r="N22" s="141">
        <f>M22+1</f>
        <v>45972</v>
      </c>
      <c r="O22" s="141">
        <f t="shared" ref="O22:Q22" si="18">N22+1</f>
        <v>45973</v>
      </c>
      <c r="P22" s="141">
        <f t="shared" si="18"/>
        <v>45974</v>
      </c>
      <c r="Q22" s="141">
        <f t="shared" si="18"/>
        <v>45975</v>
      </c>
      <c r="R22" s="142">
        <f>Q22+1</f>
        <v>45976</v>
      </c>
      <c r="S22" s="143">
        <f>R22+1</f>
        <v>45977</v>
      </c>
      <c r="T22" s="135">
        <f t="shared" ref="T22" si="19">COUNTIF(M23:S23,"★")</f>
        <v>0</v>
      </c>
      <c r="U22" s="135"/>
      <c r="V22" s="135" t="str">
        <f>TEXT(M22,"YYYY-MM")</f>
        <v>2025-11</v>
      </c>
      <c r="W22" s="140" cm="1">
        <f t="array" ref="W22">SUMPRODUCT((M22:S22&gt;=$N$8)*(M22:S22 &lt;= $N$9)*(TEXT(M22:S22,"yyyy-mm")=V22)*(M23:S23 = "●"))</f>
        <v>0</v>
      </c>
      <c r="X22" s="140" cm="1">
        <f t="array" ref="X22">SUMPRODUCT((R22:S22&gt;=$N$8)*(R22:S22 &lt;= $N$9)*(TEXT(R22:S22,"yyyy-mm")=V22)*(R23:S23 = "▲"))</f>
        <v>0</v>
      </c>
      <c r="Y22" s="140" cm="1">
        <f t="array" ref="Y22">SUMPRODUCT((M22:S22&gt;=$N$8)*(M22:S22 &lt;= $N$9)*(TEXT(M22:S22,"yyyy-mm")=V22)*(M23:S23 = "★"))</f>
        <v>0</v>
      </c>
      <c r="Z22" s="135"/>
      <c r="AA22" s="135"/>
      <c r="AB22" s="132">
        <v>19</v>
      </c>
      <c r="AC22" s="141">
        <f>AI20+1</f>
        <v>46083</v>
      </c>
      <c r="AD22" s="141">
        <f t="shared" ref="AD22:AI22" si="20">AC22+1</f>
        <v>46084</v>
      </c>
      <c r="AE22" s="141">
        <f t="shared" si="20"/>
        <v>46085</v>
      </c>
      <c r="AF22" s="141">
        <f t="shared" si="20"/>
        <v>46086</v>
      </c>
      <c r="AG22" s="141">
        <f t="shared" si="20"/>
        <v>46087</v>
      </c>
      <c r="AH22" s="142">
        <f t="shared" si="20"/>
        <v>46088</v>
      </c>
      <c r="AI22" s="143">
        <f t="shared" si="20"/>
        <v>46089</v>
      </c>
      <c r="AJ22" s="68">
        <f t="shared" ref="AJ22" si="21">COUNTIF(AC23:AI23,"★")</f>
        <v>0</v>
      </c>
      <c r="AK22" s="68"/>
      <c r="AL22" s="68" t="str">
        <f>TEXT(AC22,"YYYY-MM")</f>
        <v>2026-03</v>
      </c>
      <c r="AM22" s="69" cm="1">
        <f t="array" ref="AM22">SUMPRODUCT((AC22:AI22&gt;=$N$8)*(AC22:AI22 &lt;= $N$9)*(TEXT(AC22:AI22,"yyyy-mm")=AL22)*(AC23:AI23 = "●"))</f>
        <v>0</v>
      </c>
      <c r="AN22" s="69" cm="1">
        <f t="array" ref="AN22">SUMPRODUCT((AH22:AI22&gt;=$N$8)*(AH22:AI22 &lt;= $N$9)*(TEXT(AH22:AI22,"yyyy-mm")=AL22)*(AH23:AI23 = "▲"))</f>
        <v>0</v>
      </c>
      <c r="AO22" s="69" cm="1">
        <f t="array" ref="AO22">SUMPRODUCT((AC22:AI22&gt;=$N$8)*(AC22:AI22 &lt;= $N$9)*(TEXT(AC22:AI22,"yyyy-mm")=AL22)*(AC23:AI23 = "★"))</f>
        <v>0</v>
      </c>
      <c r="AP22" s="68"/>
      <c r="AQ22" s="19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3"/>
    </row>
    <row r="23" spans="1:55" s="8" customFormat="1" ht="19.5" customHeight="1" thickBot="1" x14ac:dyDescent="0.5">
      <c r="A23" s="4">
        <v>5</v>
      </c>
      <c r="B23" s="4">
        <v>13</v>
      </c>
      <c r="C23" s="18">
        <f t="shared" si="1"/>
        <v>46327</v>
      </c>
      <c r="D23" s="18">
        <f t="shared" si="2"/>
        <v>45989</v>
      </c>
      <c r="E23" s="4" t="str">
        <f t="shared" si="0"/>
        <v>2026-11</v>
      </c>
      <c r="F23" s="2">
        <f ca="1">SUMIF($AL$58:$AM$99,E23,$AM$58:$AM$99)+SUMIF($V$58:$W$99,E23,$W$58:$W$99)</f>
        <v>0</v>
      </c>
      <c r="G23" s="2">
        <f ca="1">SUMIF($AL$58:$AN$99,E23,$AN$58:$AN$99)+SUMIF($V$58:$X$99,E23,$X$58:$X$99)</f>
        <v>0</v>
      </c>
      <c r="H23" s="2">
        <f ca="1">SUMIF($AL$58:$AO$99,E23,$AO$58:$AO$99)+SUMIF($V$58:$Y$99,E23,$Y$58:$Y$99)</f>
        <v>0</v>
      </c>
      <c r="I23" s="17">
        <f t="shared" si="3"/>
        <v>0</v>
      </c>
      <c r="J23" s="135"/>
      <c r="K23" s="135" t="str">
        <f t="shared" ref="K23" si="22">IF(U23&gt;=0.285,"OK","NG")</f>
        <v>NG</v>
      </c>
      <c r="L23" s="136"/>
      <c r="M23" s="144"/>
      <c r="N23" s="144"/>
      <c r="O23" s="144"/>
      <c r="P23" s="144"/>
      <c r="Q23" s="144"/>
      <c r="R23" s="145"/>
      <c r="S23" s="146"/>
      <c r="T23" s="135">
        <f t="shared" ref="T23" si="23">COUNTIF(M23:S23,"●")</f>
        <v>0</v>
      </c>
      <c r="U23" s="147">
        <f t="shared" ref="U23" si="24">IF(COUNTA(M23:S23)=0,-1,IF(OR(COUNTIF(M23:S23,"▲")&gt;6,AND(M22&lt;$N$9,$N$9&lt;S22)),0.285,IF(T22+T23=0,0,T23/(T23+T22))))</f>
        <v>-1</v>
      </c>
      <c r="V23" s="135" t="str">
        <f>TEXT(S22,"YYYY-MM")</f>
        <v>2025-11</v>
      </c>
      <c r="W23" s="140" cm="1">
        <f t="array" ref="W23">IF(V23=V22,0,SUMPRODUCT((M22:S22&gt;=$N$8)*(M22:S22 &lt;= $N$9)*(TEXT(M22:S22,"yyyy-mm")=V23)*(M23:S23 = "●")))</f>
        <v>0</v>
      </c>
      <c r="X23" s="140" cm="1">
        <f t="array" ref="X23">IF(V23=V22,0,SUMPRODUCT((M22:S22&gt;=$N$8)*(M22:S22 &lt;= $N$9)*(TEXT(M22:S22,"yyyy-mm")=V23)*(M23:S23 = "▲")))</f>
        <v>0</v>
      </c>
      <c r="Y23" s="140" cm="1">
        <f t="array" ref="Y23">IF(V23=V22,0,SUMPRODUCT((M22:S22&gt;=$N$8)*(M22:S22 &lt;= $N$9)*(TEXT(M22:S22,"yyyy-mm")=V23)*(M23:S23 = "★")))</f>
        <v>0</v>
      </c>
      <c r="Z23" s="135"/>
      <c r="AA23" s="135" t="str">
        <f t="shared" ref="AA23" si="25">IF(AK23&gt;=0.285,"OK","NG")</f>
        <v>NG</v>
      </c>
      <c r="AB23" s="136"/>
      <c r="AC23" s="144"/>
      <c r="AD23" s="144"/>
      <c r="AE23" s="144"/>
      <c r="AF23" s="144"/>
      <c r="AG23" s="144"/>
      <c r="AH23" s="145"/>
      <c r="AI23" s="146"/>
      <c r="AJ23" s="68">
        <f t="shared" ref="AJ23" si="26">COUNTIF(AC23:AI23,"●")</f>
        <v>0</v>
      </c>
      <c r="AK23" s="70">
        <f t="shared" ref="AK23" si="27">IF(COUNTA(AC23:AI23)=0,-1,IF(OR(COUNTIF(AC23:AI23,"▲")&gt;6,AND(AC22&lt;$N$9,$N$9&lt;AI22)),0.285,IF(AJ22+AJ23=0,0,AJ23/(AJ23+AJ22))))</f>
        <v>-1</v>
      </c>
      <c r="AL23" s="68" t="str">
        <f>TEXT(AI22,"YYYY-MM")</f>
        <v>2026-03</v>
      </c>
      <c r="AM23" s="69" cm="1">
        <f t="array" ref="AM23">IF(AL23=AL22,0,SUMPRODUCT((AC22:AI22&gt;=$N$8)*(AC22:AI22 &lt;= $N$9)*(TEXT(AC22:AI22,"yyyy-mm")=AL23)*(AC23:AI23 = "●")))</f>
        <v>0</v>
      </c>
      <c r="AN23" s="69" cm="1">
        <f t="array" ref="AN23">IF(AL23=AL22,0,SUMPRODUCT((AC22:AI22&gt;=$N$8)*(AC22:AI22 &lt;= $N$9)*(TEXT(AC22:AI22,"yyyy-mm")=AL23)*(AC23:AI23 = "▲")))</f>
        <v>0</v>
      </c>
      <c r="AO23" s="69" cm="1">
        <f t="array" ref="AO23">IF(AL23=AL22,0,SUMPRODUCT((AC22:AI22&gt;=$N$8)*(AC22:AI22 &lt;= $N$9)*(TEXT(AC22:AI22,"yyyy-mm")=AL23)*(AC23:AI23 = "★")))</f>
        <v>0</v>
      </c>
      <c r="AP23" s="68"/>
      <c r="AQ23" s="19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3"/>
    </row>
    <row r="24" spans="1:55" s="8" customFormat="1" ht="19.5" customHeight="1" x14ac:dyDescent="0.45">
      <c r="A24" s="4">
        <v>1</v>
      </c>
      <c r="B24" s="4">
        <v>14</v>
      </c>
      <c r="C24" s="18">
        <f t="shared" si="1"/>
        <v>46357</v>
      </c>
      <c r="D24" s="18">
        <f t="shared" si="2"/>
        <v>45989</v>
      </c>
      <c r="E24" s="4" t="str">
        <f t="shared" si="0"/>
        <v>2026-12</v>
      </c>
      <c r="F24" s="2">
        <f ca="1">SUMIF($V$58:$W$99,E24,$W$58:$W$99)+SUMIF($AL$58:$AM$99,E24,$AM$58:$AM$99)</f>
        <v>0</v>
      </c>
      <c r="G24" s="2">
        <f ca="1">SUMIF($V$58:$X$99,E24,$X$58:$X$99)+SUMIF($AL$58:$AN$99,E24,$AN$58:$AN$99)</f>
        <v>0</v>
      </c>
      <c r="H24" s="2">
        <f ca="1">SUMIF($V$58:$Y$99,E24,$Y$58:$Y$99)+SUMIF($AL$58:$AO$99,E24,$AO$58:$AO$99)</f>
        <v>0</v>
      </c>
      <c r="I24" s="17">
        <f t="shared" si="3"/>
        <v>0</v>
      </c>
      <c r="J24" s="135"/>
      <c r="K24" s="135"/>
      <c r="L24" s="132">
        <v>4</v>
      </c>
      <c r="M24" s="141">
        <f>S22+1</f>
        <v>45978</v>
      </c>
      <c r="N24" s="141">
        <f>M24+1</f>
        <v>45979</v>
      </c>
      <c r="O24" s="141">
        <f t="shared" ref="O24:Q24" si="28">N24+1</f>
        <v>45980</v>
      </c>
      <c r="P24" s="141">
        <f t="shared" si="28"/>
        <v>45981</v>
      </c>
      <c r="Q24" s="141">
        <f t="shared" si="28"/>
        <v>45982</v>
      </c>
      <c r="R24" s="142">
        <f>Q24+1</f>
        <v>45983</v>
      </c>
      <c r="S24" s="143">
        <f>R24+1</f>
        <v>45984</v>
      </c>
      <c r="T24" s="135">
        <f t="shared" ref="T24" si="29">COUNTIF(M25:S25,"★")</f>
        <v>0</v>
      </c>
      <c r="U24" s="135"/>
      <c r="V24" s="135" t="str">
        <f>TEXT(M24,"YYYY-MM")</f>
        <v>2025-11</v>
      </c>
      <c r="W24" s="140" cm="1">
        <f t="array" ref="W24">SUMPRODUCT((M24:S24&gt;=$N$8)*(M24:S24 &lt;= $N$9)*(TEXT(M24:S24,"yyyy-mm")=V24)*(M25:S25 = "●"))</f>
        <v>0</v>
      </c>
      <c r="X24" s="140" cm="1">
        <f t="array" ref="X24">SUMPRODUCT((R24:S24&gt;=$N$8)*(R24:S24 &lt;= $N$9)*(TEXT(R24:S24,"yyyy-mm")=V24)*(R25:S25 = "▲"))</f>
        <v>0</v>
      </c>
      <c r="Y24" s="140" cm="1">
        <f t="array" ref="Y24">SUMPRODUCT((M24:S24&gt;=$N$8)*(M24:S24 &lt;= $N$9)*(TEXT(M24:S24,"yyyy-mm")=V24)*(M25:S25 = "★"))</f>
        <v>0</v>
      </c>
      <c r="Z24" s="135"/>
      <c r="AA24" s="135"/>
      <c r="AB24" s="132">
        <v>20</v>
      </c>
      <c r="AC24" s="141">
        <f>AI22+1</f>
        <v>46090</v>
      </c>
      <c r="AD24" s="141">
        <f t="shared" ref="AD24:AI24" si="30">AC24+1</f>
        <v>46091</v>
      </c>
      <c r="AE24" s="141">
        <f t="shared" si="30"/>
        <v>46092</v>
      </c>
      <c r="AF24" s="141">
        <f t="shared" si="30"/>
        <v>46093</v>
      </c>
      <c r="AG24" s="141">
        <f t="shared" si="30"/>
        <v>46094</v>
      </c>
      <c r="AH24" s="142">
        <f t="shared" si="30"/>
        <v>46095</v>
      </c>
      <c r="AI24" s="143">
        <f t="shared" si="30"/>
        <v>46096</v>
      </c>
      <c r="AJ24" s="68">
        <f t="shared" ref="AJ24" si="31">COUNTIF(AC25:AI25,"★")</f>
        <v>0</v>
      </c>
      <c r="AK24" s="68"/>
      <c r="AL24" s="68" t="str">
        <f>TEXT(AC24,"YYYY-MM")</f>
        <v>2026-03</v>
      </c>
      <c r="AM24" s="69" cm="1">
        <f t="array" ref="AM24">SUMPRODUCT((AC24:AI24&gt;=$N$8)*(AC24:AI24 &lt;= $N$9)*(TEXT(AC24:AI24,"yyyy-mm")=AL24)*(AC25:AI25 = "●"))</f>
        <v>0</v>
      </c>
      <c r="AN24" s="69" cm="1">
        <f t="array" ref="AN24">SUMPRODUCT((AH24:AI24&gt;=$N$8)*(AH24:AI24 &lt;= $N$9)*(TEXT(AH24:AI24,"yyyy-mm")=AL24)*(AH25:AI25 = "▲"))</f>
        <v>0</v>
      </c>
      <c r="AO24" s="69" cm="1">
        <f t="array" ref="AO24">SUMPRODUCT((AC24:AI24&gt;=$N$8)*(AC24:AI24 &lt;= $N$9)*(TEXT(AC24:AI24,"yyyy-mm")=AL24)*(AC25:AI25 = "★"))</f>
        <v>0</v>
      </c>
      <c r="AP24" s="68"/>
      <c r="AQ24" s="19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3"/>
    </row>
    <row r="25" spans="1:55" s="8" customFormat="1" ht="19.5" customHeight="1" thickBot="1" x14ac:dyDescent="0.5">
      <c r="A25" s="4">
        <v>2</v>
      </c>
      <c r="B25" s="4">
        <v>15</v>
      </c>
      <c r="C25" s="18">
        <f t="shared" si="1"/>
        <v>46388</v>
      </c>
      <c r="D25" s="18">
        <f t="shared" si="2"/>
        <v>45989</v>
      </c>
      <c r="E25" s="4" t="str">
        <f t="shared" si="0"/>
        <v>2027-01</v>
      </c>
      <c r="F25" s="2">
        <f ca="1">SUMIF($AL$58:$AM$99,E25,$AM$58:$AM$99)</f>
        <v>0</v>
      </c>
      <c r="G25" s="2">
        <f ca="1">SUMIF($AL$58:$AN$99,E25,$AN$58:$AN$99)</f>
        <v>0</v>
      </c>
      <c r="H25" s="2">
        <f ca="1">SUMIF($AL$58:$AO$99,E25,$AO$58:$AO$99)</f>
        <v>0</v>
      </c>
      <c r="I25" s="17">
        <f t="shared" si="3"/>
        <v>0</v>
      </c>
      <c r="J25" s="135"/>
      <c r="K25" s="135" t="str">
        <f t="shared" ref="K25" si="32">IF(U25&gt;=0.285,"OK","NG")</f>
        <v>NG</v>
      </c>
      <c r="L25" s="136"/>
      <c r="M25" s="144"/>
      <c r="N25" s="144"/>
      <c r="O25" s="144"/>
      <c r="P25" s="144"/>
      <c r="Q25" s="144"/>
      <c r="R25" s="145"/>
      <c r="S25" s="146"/>
      <c r="T25" s="135">
        <f t="shared" ref="T25" si="33">COUNTIF(M25:S25,"●")</f>
        <v>0</v>
      </c>
      <c r="U25" s="147">
        <f t="shared" ref="U25" si="34">IF(COUNTA(M25:S25)=0,-1,IF(OR(COUNTIF(M25:S25,"▲")&gt;6,AND(M24&lt;$N$9,$N$9&lt;S24)),0.285,IF(T24+T25=0,0,T25/(T25+T24))))</f>
        <v>-1</v>
      </c>
      <c r="V25" s="135" t="str">
        <f>TEXT(S24,"YYYY-MM")</f>
        <v>2025-11</v>
      </c>
      <c r="W25" s="140" cm="1">
        <f t="array" ref="W25">IF(V25=V24,0,SUMPRODUCT((M24:S24&gt;=$N$8)*(M24:S24 &lt;= $N$9)*(TEXT(M24:S24,"yyyy-mm")=V25)*(M25:S25 = "●")))</f>
        <v>0</v>
      </c>
      <c r="X25" s="140" cm="1">
        <f t="array" ref="X25">IF(V25=V24,0,SUMPRODUCT((M24:S24&gt;=$N$8)*(M24:S24 &lt;= $N$9)*(TEXT(M24:S24,"yyyy-mm")=V25)*(M25:S25 = "▲")))</f>
        <v>0</v>
      </c>
      <c r="Y25" s="140" cm="1">
        <f t="array" ref="Y25">IF(V25=V24,0,SUMPRODUCT((M24:S24&gt;=$N$8)*(M24:S24 &lt;= $N$9)*(TEXT(M24:S24,"yyyy-mm")=V25)*(M25:S25 = "★")))</f>
        <v>0</v>
      </c>
      <c r="Z25" s="135"/>
      <c r="AA25" s="135" t="str">
        <f t="shared" ref="AA25" si="35">IF(AK25&gt;=0.285,"OK","NG")</f>
        <v>NG</v>
      </c>
      <c r="AB25" s="136"/>
      <c r="AC25" s="144"/>
      <c r="AD25" s="144"/>
      <c r="AE25" s="144"/>
      <c r="AF25" s="144"/>
      <c r="AG25" s="144"/>
      <c r="AH25" s="145"/>
      <c r="AI25" s="146"/>
      <c r="AJ25" s="68">
        <f t="shared" ref="AJ25" si="36">COUNTIF(AC25:AI25,"●")</f>
        <v>0</v>
      </c>
      <c r="AK25" s="70">
        <f t="shared" ref="AK25" si="37">IF(COUNTA(AC25:AI25)=0,-1,IF(OR(COUNTIF(AC25:AI25,"▲")&gt;6,AND(AC24&lt;$N$9,$N$9&lt;AI24)),0.285,IF(AJ24+AJ25=0,0,AJ25/(AJ25+AJ24))))</f>
        <v>-1</v>
      </c>
      <c r="AL25" s="68" t="str">
        <f>TEXT(AI24,"YYYY-MM")</f>
        <v>2026-03</v>
      </c>
      <c r="AM25" s="69" cm="1">
        <f t="array" ref="AM25">IF(AL25=AL24,0,SUMPRODUCT((AC24:AI24&gt;=$N$8)*(AC24:AI24 &lt;= $N$9)*(TEXT(AC24:AI24,"yyyy-mm")=AL25)*(AC25:AI25 = "●")))</f>
        <v>0</v>
      </c>
      <c r="AN25" s="69" cm="1">
        <f t="array" ref="AN25">IF(AL25=AL24,0,SUMPRODUCT((AC24:AI24&gt;=$N$8)*(AC24:AI24 &lt;= $N$9)*(TEXT(AC24:AI24,"yyyy-mm")=AL25)*(AC25:AI25 = "▲")))</f>
        <v>0</v>
      </c>
      <c r="AO25" s="69" cm="1">
        <f t="array" ref="AO25">IF(AL25=AL24,0,SUMPRODUCT((AC24:AI24&gt;=$N$8)*(AC24:AI24 &lt;= $N$9)*(TEXT(AC24:AI24,"yyyy-mm")=AL25)*(AC25:AI25 = "★")))</f>
        <v>0</v>
      </c>
      <c r="AP25" s="68"/>
      <c r="AQ25" s="19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3"/>
    </row>
    <row r="26" spans="1:55" s="8" customFormat="1" ht="19.5" customHeight="1" x14ac:dyDescent="0.45">
      <c r="A26" s="4">
        <v>3</v>
      </c>
      <c r="B26" s="4">
        <v>16</v>
      </c>
      <c r="C26" s="18">
        <f t="shared" si="1"/>
        <v>46419</v>
      </c>
      <c r="D26" s="18">
        <f t="shared" si="2"/>
        <v>45989</v>
      </c>
      <c r="E26" s="4" t="str">
        <f t="shared" si="0"/>
        <v>2027-02</v>
      </c>
      <c r="F26" s="2">
        <f ca="1">SUMIF($AL$58:$AM$99,E26,$AM$58:$AM$99)</f>
        <v>0</v>
      </c>
      <c r="G26" s="2">
        <f ca="1">SUMIF($AL$58:$AN$99,E26,$AN$58:$AN$99)</f>
        <v>0</v>
      </c>
      <c r="H26" s="2">
        <f ca="1">SUMIF($AL$58:$AO$99,E26,$AO$58:$AO$99)</f>
        <v>0</v>
      </c>
      <c r="I26" s="17">
        <f t="shared" si="3"/>
        <v>0</v>
      </c>
      <c r="J26" s="135"/>
      <c r="K26" s="135"/>
      <c r="L26" s="132">
        <v>5</v>
      </c>
      <c r="M26" s="141">
        <f>S24+1</f>
        <v>45985</v>
      </c>
      <c r="N26" s="141">
        <f>M26+1</f>
        <v>45986</v>
      </c>
      <c r="O26" s="141">
        <f t="shared" ref="O26:Q26" si="38">N26+1</f>
        <v>45987</v>
      </c>
      <c r="P26" s="141">
        <f t="shared" si="38"/>
        <v>45988</v>
      </c>
      <c r="Q26" s="141">
        <f t="shared" si="38"/>
        <v>45989</v>
      </c>
      <c r="R26" s="142">
        <f>Q26+1</f>
        <v>45990</v>
      </c>
      <c r="S26" s="143">
        <f>R26+1</f>
        <v>45991</v>
      </c>
      <c r="T26" s="135">
        <f t="shared" ref="T26" si="39">COUNTIF(M27:S27,"★")</f>
        <v>0</v>
      </c>
      <c r="U26" s="135"/>
      <c r="V26" s="135" t="str">
        <f>TEXT(M26,"YYYY-MM")</f>
        <v>2025-11</v>
      </c>
      <c r="W26" s="140" cm="1">
        <f t="array" ref="W26">SUMPRODUCT((M26:S26&gt;=$N$8)*(M26:S26 &lt;= $N$9)*(TEXT(M26:S26,"yyyy-mm")=V26)*(M27:S27 = "●"))</f>
        <v>0</v>
      </c>
      <c r="X26" s="140" cm="1">
        <f t="array" ref="X26">SUMPRODUCT((R26:S26&gt;=$N$8)*(R26:S26 &lt;= $N$9)*(TEXT(R26:S26,"yyyy-mm")=V26)*(R27:S27 = "▲"))</f>
        <v>0</v>
      </c>
      <c r="Y26" s="140" cm="1">
        <f t="array" ref="Y26">SUMPRODUCT((M26:S26&gt;=$N$8)*(M26:S26 &lt;= $N$9)*(TEXT(M26:S26,"yyyy-mm")=V26)*(M27:S27 = "★"))</f>
        <v>0</v>
      </c>
      <c r="Z26" s="135"/>
      <c r="AA26" s="135"/>
      <c r="AB26" s="132">
        <v>21</v>
      </c>
      <c r="AC26" s="141">
        <f>AI24+1</f>
        <v>46097</v>
      </c>
      <c r="AD26" s="141">
        <f t="shared" ref="AD26:AI26" si="40">AC26+1</f>
        <v>46098</v>
      </c>
      <c r="AE26" s="141">
        <f t="shared" si="40"/>
        <v>46099</v>
      </c>
      <c r="AF26" s="141">
        <f t="shared" si="40"/>
        <v>46100</v>
      </c>
      <c r="AG26" s="141">
        <f t="shared" si="40"/>
        <v>46101</v>
      </c>
      <c r="AH26" s="142">
        <f t="shared" si="40"/>
        <v>46102</v>
      </c>
      <c r="AI26" s="143">
        <f t="shared" si="40"/>
        <v>46103</v>
      </c>
      <c r="AJ26" s="68">
        <f t="shared" ref="AJ26" si="41">COUNTIF(AC27:AI27,"★")</f>
        <v>0</v>
      </c>
      <c r="AK26" s="68"/>
      <c r="AL26" s="68" t="str">
        <f>TEXT(AC26,"YYYY-MM")</f>
        <v>2026-03</v>
      </c>
      <c r="AM26" s="69" cm="1">
        <f t="array" ref="AM26">SUMPRODUCT((AC26:AI26&gt;=$N$8)*(AC26:AI26 &lt;= $N$9)*(TEXT(AC26:AI26,"yyyy-mm")=AL26)*(AC27:AI27 = "●"))</f>
        <v>0</v>
      </c>
      <c r="AN26" s="69" cm="1">
        <f t="array" ref="AN26">SUMPRODUCT((AH26:AI26&gt;=$N$8)*(AH26:AI26 &lt;= $N$9)*(TEXT(AH26:AI26,"yyyy-mm")=AL26)*(AH27:AI27 = "▲"))</f>
        <v>0</v>
      </c>
      <c r="AO26" s="69" cm="1">
        <f t="array" ref="AO26">SUMPRODUCT((AC26:AI26&gt;=$N$8)*(AC26:AI26 &lt;= $N$9)*(TEXT(AC26:AI26,"yyyy-mm")=AL26)*(AC27:AI27 = "★"))</f>
        <v>0</v>
      </c>
      <c r="AP26" s="68"/>
      <c r="AQ26" s="19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3"/>
    </row>
    <row r="27" spans="1:55" s="8" customFormat="1" ht="19.5" customHeight="1" thickBot="1" x14ac:dyDescent="0.5">
      <c r="A27" s="4">
        <v>4</v>
      </c>
      <c r="B27" s="4">
        <v>17</v>
      </c>
      <c r="C27" s="18">
        <f t="shared" si="1"/>
        <v>46447</v>
      </c>
      <c r="D27" s="18">
        <f t="shared" si="2"/>
        <v>45989</v>
      </c>
      <c r="E27" s="4" t="str">
        <f t="shared" si="0"/>
        <v>2027-03</v>
      </c>
      <c r="F27" s="2">
        <f ca="1">SUMIF($V$109:$W$150,E27,$W$109:$W$150)+SUMIF($AL$58:$AM$99,E27,$AM$58:$AM$99)</f>
        <v>0</v>
      </c>
      <c r="G27" s="2">
        <f ca="1">SUMIF($V$109:$X$150,E27,$X$109:$X$150)+SUMIF($AL$58:$AN$99,E27,$AN$58:$AN$99)</f>
        <v>0</v>
      </c>
      <c r="H27" s="2">
        <f ca="1">SUMIF($V$109:$Y$150,E27,$Y$109:$Y$150)+SUMIF($AL$58:$AO$99,E27,$AO$58:$AO$99)</f>
        <v>0</v>
      </c>
      <c r="I27" s="17">
        <f t="shared" si="3"/>
        <v>0</v>
      </c>
      <c r="J27" s="135"/>
      <c r="K27" s="135" t="str">
        <f t="shared" ref="K27" si="42">IF(U27&gt;=0.285,"OK","NG")</f>
        <v>NG</v>
      </c>
      <c r="L27" s="136"/>
      <c r="M27" s="144"/>
      <c r="N27" s="144"/>
      <c r="O27" s="144"/>
      <c r="P27" s="144"/>
      <c r="Q27" s="144"/>
      <c r="R27" s="145"/>
      <c r="S27" s="146"/>
      <c r="T27" s="135">
        <f t="shared" ref="T27" si="43">COUNTIF(M27:S27,"●")</f>
        <v>0</v>
      </c>
      <c r="U27" s="147">
        <f t="shared" ref="U27" si="44">IF(COUNTA(M27:S27)=0,-1,IF(OR(COUNTIF(M27:S27,"▲")&gt;6,AND(M26&lt;$N$9,$N$9&lt;S26)),0.285,IF(T26+T27=0,0,T27/(T27+T26))))</f>
        <v>-1</v>
      </c>
      <c r="V27" s="135" t="str">
        <f>TEXT(S26,"YYYY-MM")</f>
        <v>2025-11</v>
      </c>
      <c r="W27" s="140" cm="1">
        <f t="array" ref="W27">IF(V27=V26,0,SUMPRODUCT((M26:S26&gt;=$N$8)*(M26:S26 &lt;= $N$9)*(TEXT(M26:S26,"yyyy-mm")=V27)*(M27:S27 = "●")))</f>
        <v>0</v>
      </c>
      <c r="X27" s="140" cm="1">
        <f t="array" ref="X27">IF(V27=V26,0,SUMPRODUCT((M26:S26&gt;=$N$8)*(M26:S26 &lt;= $N$9)*(TEXT(M26:S26,"yyyy-mm")=V27)*(M27:S27 = "▲")))</f>
        <v>0</v>
      </c>
      <c r="Y27" s="140" cm="1">
        <f t="array" ref="Y27">IF(V27=V26,0,SUMPRODUCT((M26:S26&gt;=$N$8)*(M26:S26 &lt;= $N$9)*(TEXT(M26:S26,"yyyy-mm")=V27)*(M27:S27 = "★")))</f>
        <v>0</v>
      </c>
      <c r="Z27" s="135"/>
      <c r="AA27" s="135" t="str">
        <f t="shared" ref="AA27" si="45">IF(AK27&gt;=0.285,"OK","NG")</f>
        <v>NG</v>
      </c>
      <c r="AB27" s="136"/>
      <c r="AC27" s="144"/>
      <c r="AD27" s="144"/>
      <c r="AE27" s="144"/>
      <c r="AF27" s="144"/>
      <c r="AG27" s="144"/>
      <c r="AH27" s="145"/>
      <c r="AI27" s="146"/>
      <c r="AJ27" s="68">
        <f t="shared" ref="AJ27" si="46">COUNTIF(AC27:AI27,"●")</f>
        <v>0</v>
      </c>
      <c r="AK27" s="70">
        <f t="shared" ref="AK27" si="47">IF(COUNTA(AC27:AI27)=0,-1,IF(OR(COUNTIF(AC27:AI27,"▲")&gt;6,AND(AC26&lt;$N$9,$N$9&lt;AI26)),0.285,IF(AJ26+AJ27=0,0,AJ27/(AJ27+AJ26))))</f>
        <v>-1</v>
      </c>
      <c r="AL27" s="68" t="str">
        <f>TEXT(AI26,"YYYY-MM")</f>
        <v>2026-03</v>
      </c>
      <c r="AM27" s="69" cm="1">
        <f t="array" ref="AM27">IF(AL27=AL26,0,SUMPRODUCT((AC26:AI26&gt;=$N$8)*(AC26:AI26 &lt;= $N$9)*(TEXT(AC26:AI26,"yyyy-mm")=AL27)*(AC27:AI27 = "●")))</f>
        <v>0</v>
      </c>
      <c r="AN27" s="69" cm="1">
        <f t="array" ref="AN27">IF(AL27=AL26,0,SUMPRODUCT((AC26:AI26&gt;=$N$8)*(AC26:AI26 &lt;= $N$9)*(TEXT(AC26:AI26,"yyyy-mm")=AL27)*(AC27:AI27 = "▲")))</f>
        <v>0</v>
      </c>
      <c r="AO27" s="69" cm="1">
        <f t="array" ref="AO27">IF(AL27=AL26,0,SUMPRODUCT((AC26:AI26&gt;=$N$8)*(AC26:AI26 &lt;= $N$9)*(TEXT(AC26:AI26,"yyyy-mm")=AL27)*(AC27:AI27 = "★")))</f>
        <v>0</v>
      </c>
      <c r="AP27" s="68"/>
      <c r="AQ27" s="19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3"/>
    </row>
    <row r="28" spans="1:55" s="8" customFormat="1" ht="19.5" customHeight="1" x14ac:dyDescent="0.45">
      <c r="A28" s="4">
        <v>5</v>
      </c>
      <c r="B28" s="4">
        <v>18</v>
      </c>
      <c r="C28" s="18">
        <f t="shared" si="1"/>
        <v>46478</v>
      </c>
      <c r="D28" s="18">
        <f t="shared" si="2"/>
        <v>45989</v>
      </c>
      <c r="E28" s="4" t="str">
        <f t="shared" si="0"/>
        <v>2027-04</v>
      </c>
      <c r="F28" s="2">
        <f ca="1">SUMIF($V$109:$W$150,E28,$W$109:$W$150)+SUMIF($AL$58:$AM$99,E28,$AM$58:$AM$99)</f>
        <v>0</v>
      </c>
      <c r="G28" s="2">
        <f ca="1">SUMIF($V$109:$X$150,E28,$X$109:$X$150)+SUMIF($AL$58:$AN$99,E28,$AN$58:$AN$99)</f>
        <v>0</v>
      </c>
      <c r="H28" s="2">
        <f ca="1">SUMIF($V$109:$Y$150,E28,$Y$109:$Y$150)+SUMIF($AL$58:$AO$99,E28,$AO$58:$AO$99)</f>
        <v>0</v>
      </c>
      <c r="I28" s="17">
        <f t="shared" si="3"/>
        <v>0</v>
      </c>
      <c r="J28" s="135"/>
      <c r="K28" s="135"/>
      <c r="L28" s="132">
        <v>6</v>
      </c>
      <c r="M28" s="141">
        <f>S26+1</f>
        <v>45992</v>
      </c>
      <c r="N28" s="141">
        <f>M28+1</f>
        <v>45993</v>
      </c>
      <c r="O28" s="141">
        <f t="shared" ref="O28:Q28" si="48">N28+1</f>
        <v>45994</v>
      </c>
      <c r="P28" s="141">
        <f t="shared" si="48"/>
        <v>45995</v>
      </c>
      <c r="Q28" s="141">
        <f t="shared" si="48"/>
        <v>45996</v>
      </c>
      <c r="R28" s="142">
        <f>Q28+1</f>
        <v>45997</v>
      </c>
      <c r="S28" s="143">
        <f>R28+1</f>
        <v>45998</v>
      </c>
      <c r="T28" s="135">
        <f t="shared" ref="T28" si="49">COUNTIF(M29:S29,"★")</f>
        <v>0</v>
      </c>
      <c r="U28" s="135"/>
      <c r="V28" s="135" t="str">
        <f>TEXT(M28,"YYYY-MM")</f>
        <v>2025-12</v>
      </c>
      <c r="W28" s="140" cm="1">
        <f t="array" ref="W28">SUMPRODUCT((M28:S28&gt;=$N$8)*(M28:S28 &lt;= $N$9)*(TEXT(M28:S28,"yyyy-mm")=V28)*(M29:S29 = "●"))</f>
        <v>0</v>
      </c>
      <c r="X28" s="140" cm="1">
        <f t="array" ref="X28">SUMPRODUCT((R28:S28&gt;=$N$8)*(R28:S28 &lt;= $N$9)*(TEXT(R28:S28,"yyyy-mm")=V28)*(R29:S29 = "▲"))</f>
        <v>0</v>
      </c>
      <c r="Y28" s="140" cm="1">
        <f t="array" ref="Y28">SUMPRODUCT((M28:S28&gt;=$N$8)*(M28:S28 &lt;= $N$9)*(TEXT(M28:S28,"yyyy-mm")=V28)*(M29:S29 = "★"))</f>
        <v>0</v>
      </c>
      <c r="Z28" s="135"/>
      <c r="AA28" s="135"/>
      <c r="AB28" s="132">
        <v>22</v>
      </c>
      <c r="AC28" s="141">
        <f>AI26+1</f>
        <v>46104</v>
      </c>
      <c r="AD28" s="141">
        <f t="shared" ref="AD28:AI28" si="50">AC28+1</f>
        <v>46105</v>
      </c>
      <c r="AE28" s="141">
        <f t="shared" si="50"/>
        <v>46106</v>
      </c>
      <c r="AF28" s="141">
        <f t="shared" si="50"/>
        <v>46107</v>
      </c>
      <c r="AG28" s="141">
        <f t="shared" si="50"/>
        <v>46108</v>
      </c>
      <c r="AH28" s="142">
        <f t="shared" si="50"/>
        <v>46109</v>
      </c>
      <c r="AI28" s="143">
        <f t="shared" si="50"/>
        <v>46110</v>
      </c>
      <c r="AJ28" s="68">
        <f t="shared" ref="AJ28" si="51">COUNTIF(AC29:AI29,"★")</f>
        <v>0</v>
      </c>
      <c r="AK28" s="68"/>
      <c r="AL28" s="68" t="str">
        <f>TEXT(AC28,"YYYY-MM")</f>
        <v>2026-03</v>
      </c>
      <c r="AM28" s="69" cm="1">
        <f t="array" ref="AM28">SUMPRODUCT((AC28:AI28&gt;=$N$8)*(AC28:AI28 &lt;= $N$9)*(TEXT(AC28:AI28,"yyyy-mm")=AL28)*(AC29:AI29 = "●"))</f>
        <v>0</v>
      </c>
      <c r="AN28" s="69" cm="1">
        <f t="array" ref="AN28">SUMPRODUCT((AH28:AI28&gt;=$N$8)*(AH28:AI28 &lt;= $N$9)*(TEXT(AH28:AI28,"yyyy-mm")=AL28)*(AH29:AI29 = "▲"))</f>
        <v>0</v>
      </c>
      <c r="AO28" s="69" cm="1">
        <f t="array" ref="AO28">SUMPRODUCT((AC28:AI28&gt;=$N$8)*(AC28:AI28 &lt;= $N$9)*(TEXT(AC28:AI28,"yyyy-mm")=AL28)*(AC29:AI29 = "★"))</f>
        <v>0</v>
      </c>
      <c r="AP28" s="68"/>
      <c r="AQ28" s="19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3"/>
    </row>
    <row r="29" spans="1:55" s="8" customFormat="1" ht="19.5" customHeight="1" thickBot="1" x14ac:dyDescent="0.5">
      <c r="A29" s="4">
        <v>1</v>
      </c>
      <c r="B29" s="4">
        <v>19</v>
      </c>
      <c r="C29" s="18">
        <f t="shared" si="1"/>
        <v>46508</v>
      </c>
      <c r="D29" s="18">
        <f t="shared" si="2"/>
        <v>45989</v>
      </c>
      <c r="E29" s="4" t="str">
        <f t="shared" si="0"/>
        <v>2027-05</v>
      </c>
      <c r="F29" s="2">
        <f ca="1">SUMIF($AL$58:$AM$99,E29,$AM$58:$AM$99)+SUMIF($V$109:$W$150,E29,$W$109:$W$150)</f>
        <v>0</v>
      </c>
      <c r="G29" s="2">
        <f ca="1">SUMIF($AL$58:$AN$99,E29,$AN$58:$AN$99)+SUMIF($V$109:$X$150,E29,$X$109:$X$150)</f>
        <v>0</v>
      </c>
      <c r="H29" s="2">
        <f ca="1">SUMIF($AL$58:$AO$99,E29,$AO$58:$AO$99)+SUMIF($V$109:$Y$150,E29,$Y$109:$Y$150)</f>
        <v>0</v>
      </c>
      <c r="I29" s="17">
        <f t="shared" si="3"/>
        <v>0</v>
      </c>
      <c r="J29" s="135"/>
      <c r="K29" s="135" t="str">
        <f t="shared" ref="K29" si="52">IF(U29&gt;=0.285,"OK","NG")</f>
        <v>NG</v>
      </c>
      <c r="L29" s="136"/>
      <c r="M29" s="144"/>
      <c r="N29" s="144"/>
      <c r="O29" s="144"/>
      <c r="P29" s="144"/>
      <c r="Q29" s="144"/>
      <c r="R29" s="145"/>
      <c r="S29" s="146"/>
      <c r="T29" s="135">
        <f t="shared" ref="T29" si="53">COUNTIF(M29:S29,"●")</f>
        <v>0</v>
      </c>
      <c r="U29" s="147">
        <f t="shared" ref="U29" si="54">IF(COUNTA(M29:S29)=0,-1,IF(OR(COUNTIF(M29:S29,"▲")&gt;6,AND(M28&lt;$N$9,$N$9&lt;S28)),0.285,IF(T28+T29=0,0,T29/(T29+T28))))</f>
        <v>-1</v>
      </c>
      <c r="V29" s="135" t="str">
        <f>TEXT(S28,"YYYY-MM")</f>
        <v>2025-12</v>
      </c>
      <c r="W29" s="140" cm="1">
        <f t="array" ref="W29">IF(V29=V28,0,SUMPRODUCT((M28:S28&gt;=$N$8)*(M28:S28 &lt;= $N$9)*(TEXT(M28:S28,"yyyy-mm")=V29)*(M29:S29 = "●")))</f>
        <v>0</v>
      </c>
      <c r="X29" s="140" cm="1">
        <f t="array" ref="X29">IF(V29=V28,0,SUMPRODUCT((M28:S28&gt;=$N$8)*(M28:S28 &lt;= $N$9)*(TEXT(M28:S28,"yyyy-mm")=V29)*(M29:S29 = "▲")))</f>
        <v>0</v>
      </c>
      <c r="Y29" s="140" cm="1">
        <f t="array" ref="Y29">IF(V29=V28,0,SUMPRODUCT((M28:S28&gt;=$N$8)*(M28:S28 &lt;= $N$9)*(TEXT(M28:S28,"yyyy-mm")=V29)*(M29:S29 = "★")))</f>
        <v>0</v>
      </c>
      <c r="Z29" s="135"/>
      <c r="AA29" s="135" t="str">
        <f t="shared" ref="AA29" si="55">IF(AK29&gt;=0.285,"OK","NG")</f>
        <v>NG</v>
      </c>
      <c r="AB29" s="136"/>
      <c r="AC29" s="144"/>
      <c r="AD29" s="144"/>
      <c r="AE29" s="144"/>
      <c r="AF29" s="144"/>
      <c r="AG29" s="144"/>
      <c r="AH29" s="145"/>
      <c r="AI29" s="146"/>
      <c r="AJ29" s="68">
        <f t="shared" ref="AJ29" si="56">COUNTIF(AC29:AI29,"●")</f>
        <v>0</v>
      </c>
      <c r="AK29" s="70">
        <f t="shared" ref="AK29" si="57">IF(COUNTA(AC29:AI29)=0,-1,IF(OR(COUNTIF(AC29:AI29,"▲")&gt;6,AND(AC28&lt;$N$9,$N$9&lt;AI28)),0.285,IF(AJ28+AJ29=0,0,AJ29/(AJ29+AJ28))))</f>
        <v>-1</v>
      </c>
      <c r="AL29" s="68" t="str">
        <f>TEXT(AI28,"YYYY-MM")</f>
        <v>2026-03</v>
      </c>
      <c r="AM29" s="69" cm="1">
        <f t="array" ref="AM29">IF(AL29=AL28,0,SUMPRODUCT((AC28:AI28&gt;=$N$8)*(AC28:AI28 &lt;= $N$9)*(TEXT(AC28:AI28,"yyyy-mm")=AL29)*(AC29:AI29 = "●")))</f>
        <v>0</v>
      </c>
      <c r="AN29" s="69" cm="1">
        <f t="array" ref="AN29">IF(AL29=AL28,0,SUMPRODUCT((AC28:AI28&gt;=$N$8)*(AC28:AI28 &lt;= $N$9)*(TEXT(AC28:AI28,"yyyy-mm")=AL29)*(AC29:AI29 = "▲")))</f>
        <v>0</v>
      </c>
      <c r="AO29" s="69" cm="1">
        <f t="array" ref="AO29">IF(AL29=AL28,0,SUMPRODUCT((AC28:AI28&gt;=$N$8)*(AC28:AI28 &lt;= $N$9)*(TEXT(AC28:AI28,"yyyy-mm")=AL29)*(AC29:AI29 = "★")))</f>
        <v>0</v>
      </c>
      <c r="AP29" s="68"/>
      <c r="AQ29" s="19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3"/>
    </row>
    <row r="30" spans="1:55" s="8" customFormat="1" ht="19.5" customHeight="1" x14ac:dyDescent="0.45">
      <c r="A30" s="4">
        <v>2</v>
      </c>
      <c r="B30" s="4">
        <v>20</v>
      </c>
      <c r="C30" s="18">
        <f t="shared" si="1"/>
        <v>46539</v>
      </c>
      <c r="D30" s="18">
        <f t="shared" si="2"/>
        <v>45989</v>
      </c>
      <c r="E30" s="4" t="str">
        <f t="shared" si="0"/>
        <v>2027-06</v>
      </c>
      <c r="F30" s="2">
        <f ca="1">SUMIF($V$109:$W$150,E30,$W$109:$W$150)</f>
        <v>0</v>
      </c>
      <c r="G30" s="2">
        <f ca="1">SUMIF($V$109:$X$150,E30,$X$109:$X$150)</f>
        <v>0</v>
      </c>
      <c r="H30" s="2">
        <f ca="1">SUMIF($V$109:$Y$150,E30,$Y$109:$Y$150)</f>
        <v>0</v>
      </c>
      <c r="I30" s="17">
        <f t="shared" si="3"/>
        <v>0</v>
      </c>
      <c r="J30" s="135"/>
      <c r="K30" s="135"/>
      <c r="L30" s="132">
        <v>7</v>
      </c>
      <c r="M30" s="141">
        <f>S28+1</f>
        <v>45999</v>
      </c>
      <c r="N30" s="141">
        <f>M30+1</f>
        <v>46000</v>
      </c>
      <c r="O30" s="141">
        <f t="shared" ref="O30:Q30" si="58">N30+1</f>
        <v>46001</v>
      </c>
      <c r="P30" s="141">
        <f t="shared" si="58"/>
        <v>46002</v>
      </c>
      <c r="Q30" s="141">
        <f t="shared" si="58"/>
        <v>46003</v>
      </c>
      <c r="R30" s="142">
        <f>Q30+1</f>
        <v>46004</v>
      </c>
      <c r="S30" s="143">
        <f>R30+1</f>
        <v>46005</v>
      </c>
      <c r="T30" s="135">
        <f t="shared" ref="T30" si="59">COUNTIF(M31:S31,"★")</f>
        <v>0</v>
      </c>
      <c r="U30" s="135"/>
      <c r="V30" s="135" t="str">
        <f>TEXT(M30,"YYYY-MM")</f>
        <v>2025-12</v>
      </c>
      <c r="W30" s="140" cm="1">
        <f t="array" ref="W30">SUMPRODUCT((M30:S30&gt;=$N$8)*(M30:S30 &lt;= $N$9)*(TEXT(M30:S30,"yyyy-mm")=V30)*(M31:S31 = "●"))</f>
        <v>0</v>
      </c>
      <c r="X30" s="140" cm="1">
        <f t="array" ref="X30">SUMPRODUCT((R30:S30&gt;=$N$8)*(R30:S30 &lt;= $N$9)*(TEXT(R30:S30,"yyyy-mm")=V30)*(R31:S31 = "▲"))</f>
        <v>0</v>
      </c>
      <c r="Y30" s="140" cm="1">
        <f t="array" ref="Y30">SUMPRODUCT((M30:S30&gt;=$N$8)*(M30:S30 &lt;= $N$9)*(TEXT(M30:S30,"yyyy-mm")=V30)*(M31:S31 = "★"))</f>
        <v>0</v>
      </c>
      <c r="Z30" s="135"/>
      <c r="AA30" s="135"/>
      <c r="AB30" s="132">
        <v>23</v>
      </c>
      <c r="AC30" s="141">
        <f>AI28+1</f>
        <v>46111</v>
      </c>
      <c r="AD30" s="141">
        <f t="shared" ref="AD30:AI30" si="60">AC30+1</f>
        <v>46112</v>
      </c>
      <c r="AE30" s="141">
        <f t="shared" si="60"/>
        <v>46113</v>
      </c>
      <c r="AF30" s="141">
        <f t="shared" si="60"/>
        <v>46114</v>
      </c>
      <c r="AG30" s="141">
        <f t="shared" si="60"/>
        <v>46115</v>
      </c>
      <c r="AH30" s="142">
        <f t="shared" si="60"/>
        <v>46116</v>
      </c>
      <c r="AI30" s="143">
        <f t="shared" si="60"/>
        <v>46117</v>
      </c>
      <c r="AJ30" s="68">
        <f t="shared" ref="AJ30" si="61">COUNTIF(AC31:AI31,"★")</f>
        <v>0</v>
      </c>
      <c r="AK30" s="68"/>
      <c r="AL30" s="68" t="str">
        <f>TEXT(AC30,"YYYY-MM")</f>
        <v>2026-03</v>
      </c>
      <c r="AM30" s="69" cm="1">
        <f t="array" ref="AM30">SUMPRODUCT((AC30:AI30&gt;=$N$8)*(AC30:AI30 &lt;= $N$9)*(TEXT(AC30:AI30,"yyyy-mm")=AL30)*(AC31:AI31 = "●"))</f>
        <v>0</v>
      </c>
      <c r="AN30" s="69" cm="1">
        <f t="array" ref="AN30">SUMPRODUCT((AH30:AI30&gt;=$N$8)*(AH30:AI30 &lt;= $N$9)*(TEXT(AH30:AI30,"yyyy-mm")=AL30)*(AH31:AI31 = "▲"))</f>
        <v>0</v>
      </c>
      <c r="AO30" s="69" cm="1">
        <f t="array" ref="AO30">SUMPRODUCT((AC30:AI30&gt;=$N$8)*(AC30:AI30 &lt;= $N$9)*(TEXT(AC30:AI30,"yyyy-mm")=AL30)*(AC31:AI31 = "★"))</f>
        <v>0</v>
      </c>
      <c r="AP30" s="68"/>
      <c r="AQ30" s="19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3"/>
    </row>
    <row r="31" spans="1:55" s="8" customFormat="1" ht="19.5" customHeight="1" thickBot="1" x14ac:dyDescent="0.5">
      <c r="A31" s="4">
        <v>3</v>
      </c>
      <c r="B31" s="4">
        <v>21</v>
      </c>
      <c r="C31" s="18">
        <f t="shared" si="1"/>
        <v>46569</v>
      </c>
      <c r="D31" s="18">
        <f t="shared" si="2"/>
        <v>45989</v>
      </c>
      <c r="E31" s="4" t="str">
        <f t="shared" si="0"/>
        <v>2027-07</v>
      </c>
      <c r="F31" s="2">
        <f ca="1">SUMIF($V$109:$W$150,E31,$W$109:$W$150)</f>
        <v>0</v>
      </c>
      <c r="G31" s="2">
        <f ca="1">SUMIF($V$109:$X$150,E31,$X$109:$X$150)</f>
        <v>0</v>
      </c>
      <c r="H31" s="2">
        <f ca="1">SUMIF($V$109:$Y$150,E31,$Y$109:$Y$150)</f>
        <v>0</v>
      </c>
      <c r="I31" s="17">
        <f t="shared" si="3"/>
        <v>0</v>
      </c>
      <c r="J31" s="135"/>
      <c r="K31" s="135" t="str">
        <f t="shared" ref="K31" si="62">IF(U31&gt;=0.285,"OK","NG")</f>
        <v>NG</v>
      </c>
      <c r="L31" s="136"/>
      <c r="M31" s="144"/>
      <c r="N31" s="144"/>
      <c r="O31" s="144"/>
      <c r="P31" s="144"/>
      <c r="Q31" s="144"/>
      <c r="R31" s="145"/>
      <c r="S31" s="146"/>
      <c r="T31" s="135">
        <f t="shared" ref="T31" si="63">COUNTIF(M31:S31,"●")</f>
        <v>0</v>
      </c>
      <c r="U31" s="147">
        <f t="shared" ref="U31" si="64">IF(COUNTA(M31:S31)=0,-1,IF(OR(COUNTIF(M31:S31,"▲")&gt;6,AND(M30&lt;$N$9,$N$9&lt;S30)),0.285,IF(T30+T31=0,0,T31/(T31+T30))))</f>
        <v>-1</v>
      </c>
      <c r="V31" s="135" t="str">
        <f>TEXT(S30,"YYYY-MM")</f>
        <v>2025-12</v>
      </c>
      <c r="W31" s="140" cm="1">
        <f t="array" ref="W31">IF(V31=V30,0,SUMPRODUCT((M30:S30&gt;=$N$8)*(M30:S30 &lt;= $N$9)*(TEXT(M30:S30,"yyyy-mm")=V31)*(M31:S31 = "●")))</f>
        <v>0</v>
      </c>
      <c r="X31" s="140" cm="1">
        <f t="array" ref="X31">IF(V31=V30,0,SUMPRODUCT((M30:S30&gt;=$N$8)*(M30:S30 &lt;= $N$9)*(TEXT(M30:S30,"yyyy-mm")=V31)*(M31:S31 = "▲")))</f>
        <v>0</v>
      </c>
      <c r="Y31" s="140" cm="1">
        <f t="array" ref="Y31">IF(V31=V30,0,SUMPRODUCT((M30:S30&gt;=$N$8)*(M30:S30 &lt;= $N$9)*(TEXT(M30:S30,"yyyy-mm")=V31)*(M31:S31 = "★")))</f>
        <v>0</v>
      </c>
      <c r="Z31" s="135"/>
      <c r="AA31" s="135" t="str">
        <f t="shared" ref="AA31" si="65">IF(AK31&gt;=0.285,"OK","NG")</f>
        <v>NG</v>
      </c>
      <c r="AB31" s="136"/>
      <c r="AC31" s="144"/>
      <c r="AD31" s="144"/>
      <c r="AE31" s="144"/>
      <c r="AF31" s="144"/>
      <c r="AG31" s="144"/>
      <c r="AH31" s="145"/>
      <c r="AI31" s="146"/>
      <c r="AJ31" s="68">
        <f t="shared" ref="AJ31" si="66">COUNTIF(AC31:AI31,"●")</f>
        <v>0</v>
      </c>
      <c r="AK31" s="70">
        <f t="shared" ref="AK31" si="67">IF(COUNTA(AC31:AI31)=0,-1,IF(OR(COUNTIF(AC31:AI31,"▲")&gt;6,AND(AC30&lt;$N$9,$N$9&lt;AI30)),0.285,IF(AJ30+AJ31=0,0,AJ31/(AJ31+AJ30))))</f>
        <v>-1</v>
      </c>
      <c r="AL31" s="68" t="str">
        <f>TEXT(AI30,"YYYY-MM")</f>
        <v>2026-04</v>
      </c>
      <c r="AM31" s="69" cm="1">
        <f t="array" ref="AM31">IF(AL31=AL30,0,SUMPRODUCT((AC30:AI30&gt;=$N$8)*(AC30:AI30 &lt;= $N$9)*(TEXT(AC30:AI30,"yyyy-mm")=AL31)*(AC31:AI31 = "●")))</f>
        <v>0</v>
      </c>
      <c r="AN31" s="69" cm="1">
        <f t="array" ref="AN31">IF(AL31=AL30,0,SUMPRODUCT((AC30:AI30&gt;=$N$8)*(AC30:AI30 &lt;= $N$9)*(TEXT(AC30:AI30,"yyyy-mm")=AL31)*(AC31:AI31 = "▲")))</f>
        <v>0</v>
      </c>
      <c r="AO31" s="69" cm="1">
        <f t="array" ref="AO31">IF(AL31=AL30,0,SUMPRODUCT((AC30:AI30&gt;=$N$8)*(AC30:AI30 &lt;= $N$9)*(TEXT(AC30:AI30,"yyyy-mm")=AL31)*(AC31:AI31 = "★")))</f>
        <v>0</v>
      </c>
      <c r="AP31" s="68"/>
      <c r="AQ31" s="19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3"/>
    </row>
    <row r="32" spans="1:55" s="8" customFormat="1" ht="19.5" customHeight="1" x14ac:dyDescent="0.45">
      <c r="A32" s="4">
        <v>4</v>
      </c>
      <c r="B32" s="4">
        <v>22</v>
      </c>
      <c r="C32" s="18">
        <f t="shared" si="1"/>
        <v>46600</v>
      </c>
      <c r="D32" s="18">
        <f t="shared" si="2"/>
        <v>45989</v>
      </c>
      <c r="E32" s="4" t="str">
        <f t="shared" si="0"/>
        <v>2027-08</v>
      </c>
      <c r="F32" s="2">
        <f ca="1">SUMIF($V$109:$W$150,E32,$W$109:$W$150)+SUMIF($AL$109:$AM$150,E32,$AM$109:$AM$150)</f>
        <v>0</v>
      </c>
      <c r="G32" s="2">
        <f ca="1">SUMIF($V$109:$X$150,E32,$X$109:$X$150)+SUMIF($AL$109:$AN$150,E32,$AN$109:$AN$150)</f>
        <v>0</v>
      </c>
      <c r="H32" s="2">
        <f ca="1">SUMIF($V$109:$Y$150,E32,$Y$109:$Y$150)+SUMIF($AL$109:$AO$150,E32,$AO$109:$AO$150)</f>
        <v>0</v>
      </c>
      <c r="I32" s="17">
        <f t="shared" si="3"/>
        <v>0</v>
      </c>
      <c r="J32" s="135"/>
      <c r="K32" s="135"/>
      <c r="L32" s="132">
        <v>8</v>
      </c>
      <c r="M32" s="141">
        <f>S30+1</f>
        <v>46006</v>
      </c>
      <c r="N32" s="141">
        <f>M32+1</f>
        <v>46007</v>
      </c>
      <c r="O32" s="141">
        <f t="shared" ref="O32:Q32" si="68">N32+1</f>
        <v>46008</v>
      </c>
      <c r="P32" s="141">
        <f t="shared" si="68"/>
        <v>46009</v>
      </c>
      <c r="Q32" s="141">
        <f t="shared" si="68"/>
        <v>46010</v>
      </c>
      <c r="R32" s="142">
        <f>Q32+1</f>
        <v>46011</v>
      </c>
      <c r="S32" s="143">
        <f>R32+1</f>
        <v>46012</v>
      </c>
      <c r="T32" s="135">
        <f t="shared" ref="T32" si="69">COUNTIF(M33:S33,"★")</f>
        <v>0</v>
      </c>
      <c r="U32" s="135"/>
      <c r="V32" s="135" t="str">
        <f>TEXT(M32,"YYYY-MM")</f>
        <v>2025-12</v>
      </c>
      <c r="W32" s="140" cm="1">
        <f t="array" ref="W32">SUMPRODUCT((M32:S32&gt;=$N$8)*(M32:S32 &lt;= $N$9)*(TEXT(M32:S32,"yyyy-mm")=V32)*(M33:S33 = "●"))</f>
        <v>0</v>
      </c>
      <c r="X32" s="140" cm="1">
        <f t="array" ref="X32">SUMPRODUCT((R32:S32&gt;=$N$8)*(R32:S32 &lt;= $N$9)*(TEXT(R32:S32,"yyyy-mm")=V32)*(R33:S33 = "▲"))</f>
        <v>0</v>
      </c>
      <c r="Y32" s="140" cm="1">
        <f t="array" ref="Y32">SUMPRODUCT((M32:S32&gt;=$N$8)*(M32:S32 &lt;= $N$9)*(TEXT(M32:S32,"yyyy-mm")=V32)*(M33:S33 = "★"))</f>
        <v>0</v>
      </c>
      <c r="Z32" s="135"/>
      <c r="AA32" s="135"/>
      <c r="AB32" s="132">
        <v>24</v>
      </c>
      <c r="AC32" s="141">
        <f>AI30+1</f>
        <v>46118</v>
      </c>
      <c r="AD32" s="141">
        <f t="shared" ref="AD32:AI32" si="70">AC32+1</f>
        <v>46119</v>
      </c>
      <c r="AE32" s="141">
        <f t="shared" si="70"/>
        <v>46120</v>
      </c>
      <c r="AF32" s="141">
        <f t="shared" si="70"/>
        <v>46121</v>
      </c>
      <c r="AG32" s="141">
        <f t="shared" si="70"/>
        <v>46122</v>
      </c>
      <c r="AH32" s="142">
        <f t="shared" si="70"/>
        <v>46123</v>
      </c>
      <c r="AI32" s="143">
        <f t="shared" si="70"/>
        <v>46124</v>
      </c>
      <c r="AJ32" s="68">
        <f t="shared" ref="AJ32" si="71">COUNTIF(AC33:AI33,"★")</f>
        <v>0</v>
      </c>
      <c r="AK32" s="68"/>
      <c r="AL32" s="68" t="str">
        <f>TEXT(AC32,"YYYY-MM")</f>
        <v>2026-04</v>
      </c>
      <c r="AM32" s="69" cm="1">
        <f t="array" ref="AM32">SUMPRODUCT((AC32:AI32&gt;=$N$8)*(AC32:AI32 &lt;= $N$9)*(TEXT(AC32:AI32,"yyyy-mm")=AL32)*(AC33:AI33 = "●"))</f>
        <v>0</v>
      </c>
      <c r="AN32" s="69" cm="1">
        <f t="array" ref="AN32">SUMPRODUCT((AH32:AI32&gt;=$N$8)*(AH32:AI32 &lt;= $N$9)*(TEXT(AH32:AI32,"yyyy-mm")=AL32)*(AH33:AI33 = "▲"))</f>
        <v>0</v>
      </c>
      <c r="AO32" s="69" cm="1">
        <f t="array" ref="AO32">SUMPRODUCT((AC32:AI32&gt;=$N$8)*(AC32:AI32 &lt;= $N$9)*(TEXT(AC32:AI32,"yyyy-mm")=AL32)*(AC33:AI33 = "★"))</f>
        <v>0</v>
      </c>
      <c r="AP32" s="68"/>
      <c r="AQ32" s="19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3"/>
    </row>
    <row r="33" spans="1:55" s="8" customFormat="1" ht="19.5" customHeight="1" thickBot="1" x14ac:dyDescent="0.5">
      <c r="A33" s="4">
        <v>5</v>
      </c>
      <c r="B33" s="4">
        <v>23</v>
      </c>
      <c r="C33" s="18">
        <f t="shared" si="1"/>
        <v>46631</v>
      </c>
      <c r="D33" s="18">
        <f t="shared" si="2"/>
        <v>45989</v>
      </c>
      <c r="E33" s="4" t="str">
        <f t="shared" si="0"/>
        <v>2027-09</v>
      </c>
      <c r="F33" s="2">
        <f ca="1">SUMIF($V$109:$W$150,E33,$W$109:$W$150)+SUMIF($AL$109:$AM$150,E33,$AM$109:$AM$150)</f>
        <v>0</v>
      </c>
      <c r="G33" s="2">
        <f ca="1">SUMIF($V$109:$X$150,E33,$X$109:$X$150)+SUMIF($AL$109:$AN$150,E33,$AN$109:$AN$150)</f>
        <v>0</v>
      </c>
      <c r="H33" s="2">
        <f ca="1">SUMIF($V$109:$Y$150,E33,$Y$109:$Y$150)+SUMIF($AL$109:$AO$150,E33,$AO$109:$AO$150)</f>
        <v>0</v>
      </c>
      <c r="I33" s="17">
        <f t="shared" si="3"/>
        <v>0</v>
      </c>
      <c r="J33" s="135"/>
      <c r="K33" s="135" t="str">
        <f t="shared" ref="K33" si="72">IF(U33&gt;=0.285,"OK","NG")</f>
        <v>NG</v>
      </c>
      <c r="L33" s="136"/>
      <c r="M33" s="144"/>
      <c r="N33" s="144"/>
      <c r="O33" s="144"/>
      <c r="P33" s="144"/>
      <c r="Q33" s="144"/>
      <c r="R33" s="145"/>
      <c r="S33" s="146"/>
      <c r="T33" s="135">
        <f t="shared" ref="T33" si="73">COUNTIF(M33:S33,"●")</f>
        <v>0</v>
      </c>
      <c r="U33" s="147">
        <f t="shared" ref="U33" si="74">IF(COUNTA(M33:S33)=0,-1,IF(OR(COUNTIF(M33:S33,"▲")&gt;6,AND(M32&lt;$N$9,$N$9&lt;S32)),0.285,IF(T32+T33=0,0,T33/(T33+T32))))</f>
        <v>-1</v>
      </c>
      <c r="V33" s="135" t="str">
        <f>TEXT(S32,"YYYY-MM")</f>
        <v>2025-12</v>
      </c>
      <c r="W33" s="140" cm="1">
        <f t="array" ref="W33">IF(V33=V32,0,SUMPRODUCT((M32:S32&gt;=$N$8)*(M32:S32 &lt;= $N$9)*(TEXT(M32:S32,"yyyy-mm")=V33)*(M33:S33 = "●")))</f>
        <v>0</v>
      </c>
      <c r="X33" s="140" cm="1">
        <f t="array" ref="X33">IF(V33=V32,0,SUMPRODUCT((M32:S32&gt;=$N$8)*(M32:S32 &lt;= $N$9)*(TEXT(M32:S32,"yyyy-mm")=V33)*(M33:S33 = "▲")))</f>
        <v>0</v>
      </c>
      <c r="Y33" s="140" cm="1">
        <f t="array" ref="Y33">IF(V33=V32,0,SUMPRODUCT((M32:S32&gt;=$N$8)*(M32:S32 &lt;= $N$9)*(TEXT(M32:S32,"yyyy-mm")=V33)*(M33:S33 = "★")))</f>
        <v>0</v>
      </c>
      <c r="Z33" s="135"/>
      <c r="AA33" s="135" t="str">
        <f t="shared" ref="AA33" si="75">IF(AK33&gt;=0.285,"OK","NG")</f>
        <v>NG</v>
      </c>
      <c r="AB33" s="136"/>
      <c r="AC33" s="144"/>
      <c r="AD33" s="144"/>
      <c r="AE33" s="144"/>
      <c r="AF33" s="144"/>
      <c r="AG33" s="144"/>
      <c r="AH33" s="145"/>
      <c r="AI33" s="146"/>
      <c r="AJ33" s="68">
        <f t="shared" ref="AJ33" si="76">COUNTIF(AC33:AI33,"●")</f>
        <v>0</v>
      </c>
      <c r="AK33" s="70">
        <f t="shared" ref="AK33" si="77">IF(COUNTA(AC33:AI33)=0,-1,IF(OR(COUNTIF(AC33:AI33,"▲")&gt;6,AND(AC32&lt;$N$9,$N$9&lt;AI32)),0.285,IF(AJ32+AJ33=0,0,AJ33/(AJ33+AJ32))))</f>
        <v>-1</v>
      </c>
      <c r="AL33" s="68" t="str">
        <f>TEXT(AI32,"YYYY-MM")</f>
        <v>2026-04</v>
      </c>
      <c r="AM33" s="69" cm="1">
        <f t="array" ref="AM33">IF(AL33=AL32,0,SUMPRODUCT((AC32:AI32&gt;=$N$8)*(AC32:AI32 &lt;= $N$9)*(TEXT(AC32:AI32,"yyyy-mm")=AL33)*(AC33:AI33 = "●")))</f>
        <v>0</v>
      </c>
      <c r="AN33" s="69" cm="1">
        <f t="array" ref="AN33">IF(AL33=AL32,0,SUMPRODUCT((AC32:AI32&gt;=$N$8)*(AC32:AI32 &lt;= $N$9)*(TEXT(AC32:AI32,"yyyy-mm")=AL33)*(AC33:AI33 = "▲")))</f>
        <v>0</v>
      </c>
      <c r="AO33" s="69" cm="1">
        <f t="array" ref="AO33">IF(AL33=AL32,0,SUMPRODUCT((AC32:AI32&gt;=$N$8)*(AC32:AI32 &lt;= $N$9)*(TEXT(AC32:AI32,"yyyy-mm")=AL33)*(AC33:AI33 = "★")))</f>
        <v>0</v>
      </c>
      <c r="AP33" s="68"/>
      <c r="AQ33" s="19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3"/>
    </row>
    <row r="34" spans="1:55" s="8" customFormat="1" ht="19.5" customHeight="1" x14ac:dyDescent="0.45">
      <c r="A34" s="4">
        <v>1</v>
      </c>
      <c r="B34" s="4">
        <v>24</v>
      </c>
      <c r="C34" s="18">
        <f t="shared" si="1"/>
        <v>46661</v>
      </c>
      <c r="D34" s="18">
        <f t="shared" si="2"/>
        <v>45989</v>
      </c>
      <c r="E34" s="4" t="str">
        <f t="shared" si="0"/>
        <v>2027-10</v>
      </c>
      <c r="F34" s="2">
        <f ca="1">SUMIF($V$109:$W$150,E34,$W$109:$W$150)+SUMIF($AL$109:$AM$150,E34,$AM$109:$AM$150)</f>
        <v>0</v>
      </c>
      <c r="G34" s="2">
        <f ca="1">SUMIF($V$109:$X$150,E34,$X$109:$X$150)+SUMIF($AL$109:$AN$150,E34,$AN$109:$AN$150)</f>
        <v>0</v>
      </c>
      <c r="H34" s="2">
        <f ca="1">SUMIF($V$109:$Y$150,E34,$Y$109:$Y$150)+SUMIF($AL$109:$AO$150,E34,$AO$109:$AO$150)</f>
        <v>0</v>
      </c>
      <c r="I34" s="17">
        <f t="shared" si="3"/>
        <v>0</v>
      </c>
      <c r="J34" s="135"/>
      <c r="K34" s="135"/>
      <c r="L34" s="132">
        <v>9</v>
      </c>
      <c r="M34" s="141">
        <f>S32+1</f>
        <v>46013</v>
      </c>
      <c r="N34" s="141">
        <f>M34+1</f>
        <v>46014</v>
      </c>
      <c r="O34" s="141">
        <f t="shared" ref="O34:Q34" si="78">N34+1</f>
        <v>46015</v>
      </c>
      <c r="P34" s="141">
        <f t="shared" si="78"/>
        <v>46016</v>
      </c>
      <c r="Q34" s="141">
        <f t="shared" si="78"/>
        <v>46017</v>
      </c>
      <c r="R34" s="142">
        <f>Q34+1</f>
        <v>46018</v>
      </c>
      <c r="S34" s="143">
        <f>R34+1</f>
        <v>46019</v>
      </c>
      <c r="T34" s="135">
        <f t="shared" ref="T34" si="79">COUNTIF(M35:S35,"★")</f>
        <v>0</v>
      </c>
      <c r="U34" s="135"/>
      <c r="V34" s="135" t="str">
        <f>TEXT(M34,"YYYY-MM")</f>
        <v>2025-12</v>
      </c>
      <c r="W34" s="140" cm="1">
        <f t="array" ref="W34">SUMPRODUCT((M34:S34&gt;=$N$8)*(M34:S34 &lt;= $N$9)*(TEXT(M34:S34,"yyyy-mm")=V34)*(M35:S35 = "●"))</f>
        <v>0</v>
      </c>
      <c r="X34" s="140" cm="1">
        <f t="array" ref="X34">SUMPRODUCT((R34:S34&gt;=$N$8)*(R34:S34 &lt;= $N$9)*(TEXT(R34:S34,"yyyy-mm")=V34)*(R35:S35 = "▲"))</f>
        <v>0</v>
      </c>
      <c r="Y34" s="140" cm="1">
        <f t="array" ref="Y34">SUMPRODUCT((M34:S34&gt;=$N$8)*(M34:S34 &lt;= $N$9)*(TEXT(M34:S34,"yyyy-mm")=V34)*(M35:S35 = "★"))</f>
        <v>0</v>
      </c>
      <c r="Z34" s="135"/>
      <c r="AA34" s="135"/>
      <c r="AB34" s="132">
        <v>25</v>
      </c>
      <c r="AC34" s="141">
        <f>AI32+1</f>
        <v>46125</v>
      </c>
      <c r="AD34" s="141">
        <f t="shared" ref="AD34:AI34" si="80">AC34+1</f>
        <v>46126</v>
      </c>
      <c r="AE34" s="141">
        <f t="shared" si="80"/>
        <v>46127</v>
      </c>
      <c r="AF34" s="141">
        <f t="shared" si="80"/>
        <v>46128</v>
      </c>
      <c r="AG34" s="141">
        <f t="shared" si="80"/>
        <v>46129</v>
      </c>
      <c r="AH34" s="142">
        <f t="shared" si="80"/>
        <v>46130</v>
      </c>
      <c r="AI34" s="143">
        <f t="shared" si="80"/>
        <v>46131</v>
      </c>
      <c r="AJ34" s="68">
        <f t="shared" ref="AJ34" si="81">COUNTIF(AC35:AI35,"★")</f>
        <v>0</v>
      </c>
      <c r="AK34" s="68"/>
      <c r="AL34" s="68" t="str">
        <f>TEXT(AC34,"YYYY-MM")</f>
        <v>2026-04</v>
      </c>
      <c r="AM34" s="69" cm="1">
        <f t="array" ref="AM34">SUMPRODUCT((AC34:AI34&gt;=$N$8)*(AC34:AI34 &lt;= $N$9)*(TEXT(AC34:AI34,"yyyy-mm")=AL34)*(AC35:AI35 = "●"))</f>
        <v>0</v>
      </c>
      <c r="AN34" s="69" cm="1">
        <f t="array" ref="AN34">SUMPRODUCT((AH34:AI34&gt;=$N$8)*(AH34:AI34 &lt;= $N$9)*(TEXT(AH34:AI34,"yyyy-mm")=AL34)*(AH35:AI35 = "▲"))</f>
        <v>0</v>
      </c>
      <c r="AO34" s="69" cm="1">
        <f t="array" ref="AO34">SUMPRODUCT((AC34:AI34&gt;=$N$8)*(AC34:AI34 &lt;= $N$9)*(TEXT(AC34:AI34,"yyyy-mm")=AL34)*(AC35:AI35 = "★"))</f>
        <v>0</v>
      </c>
      <c r="AP34" s="68"/>
      <c r="AQ34" s="19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3"/>
    </row>
    <row r="35" spans="1:55" s="8" customFormat="1" ht="19.5" customHeight="1" thickBot="1" x14ac:dyDescent="0.5">
      <c r="A35" s="4">
        <v>2</v>
      </c>
      <c r="B35" s="4">
        <v>25</v>
      </c>
      <c r="C35" s="18">
        <f t="shared" si="1"/>
        <v>46692</v>
      </c>
      <c r="D35" s="18">
        <f t="shared" si="2"/>
        <v>45989</v>
      </c>
      <c r="E35" s="4" t="str">
        <f t="shared" si="0"/>
        <v>2027-11</v>
      </c>
      <c r="F35" s="2">
        <f ca="1">SUMIF($AL$109:$AM$150,E35,$AM$109:$AM$150)</f>
        <v>0</v>
      </c>
      <c r="G35" s="2">
        <f ca="1">SUMIF($AL$109:$AN$150,E35,$AN$109:$AN$150)</f>
        <v>0</v>
      </c>
      <c r="H35" s="2">
        <f ca="1">SUMIF($AL$109:$AO$150,E35,$AO$109:$AO$150)</f>
        <v>0</v>
      </c>
      <c r="I35" s="17">
        <f t="shared" si="3"/>
        <v>0</v>
      </c>
      <c r="J35" s="135"/>
      <c r="K35" s="135" t="str">
        <f t="shared" ref="K35" si="82">IF(U35&gt;=0.285,"OK","NG")</f>
        <v>NG</v>
      </c>
      <c r="L35" s="136"/>
      <c r="M35" s="144"/>
      <c r="N35" s="144"/>
      <c r="O35" s="144"/>
      <c r="P35" s="144"/>
      <c r="Q35" s="144"/>
      <c r="R35" s="145"/>
      <c r="S35" s="146"/>
      <c r="T35" s="135">
        <f t="shared" ref="T35" si="83">COUNTIF(M35:S35,"●")</f>
        <v>0</v>
      </c>
      <c r="U35" s="147">
        <f t="shared" ref="U35" si="84">IF(COUNTA(M35:S35)=0,-1,IF(OR(COUNTIF(M35:S35,"▲")&gt;6,AND(M34&lt;$N$9,$N$9&lt;S34)),0.285,IF(T34+T35=0,0,T35/(T35+T34))))</f>
        <v>-1</v>
      </c>
      <c r="V35" s="135" t="str">
        <f>TEXT(S34,"YYYY-MM")</f>
        <v>2025-12</v>
      </c>
      <c r="W35" s="140" cm="1">
        <f t="array" ref="W35">IF(V35=V34,0,SUMPRODUCT((M34:S34&gt;=$N$8)*(M34:S34 &lt;= $N$9)*(TEXT(M34:S34,"yyyy-mm")=V35)*(M35:S35 = "●")))</f>
        <v>0</v>
      </c>
      <c r="X35" s="140" cm="1">
        <f t="array" ref="X35">IF(V35=V34,0,SUMPRODUCT((M34:S34&gt;=$N$8)*(M34:S34 &lt;= $N$9)*(TEXT(M34:S34,"yyyy-mm")=V35)*(M35:S35 = "▲")))</f>
        <v>0</v>
      </c>
      <c r="Y35" s="140" cm="1">
        <f t="array" ref="Y35">IF(V35=V34,0,SUMPRODUCT((M34:S34&gt;=$N$8)*(M34:S34 &lt;= $N$9)*(TEXT(M34:S34,"yyyy-mm")=V35)*(M35:S35 = "★")))</f>
        <v>0</v>
      </c>
      <c r="Z35" s="135"/>
      <c r="AA35" s="135" t="str">
        <f t="shared" ref="AA35" si="85">IF(AK35&gt;=0.285,"OK","NG")</f>
        <v>NG</v>
      </c>
      <c r="AB35" s="136"/>
      <c r="AC35" s="144"/>
      <c r="AD35" s="144"/>
      <c r="AE35" s="144"/>
      <c r="AF35" s="144"/>
      <c r="AG35" s="144"/>
      <c r="AH35" s="145"/>
      <c r="AI35" s="146"/>
      <c r="AJ35" s="68">
        <f t="shared" ref="AJ35" si="86">COUNTIF(AC35:AI35,"●")</f>
        <v>0</v>
      </c>
      <c r="AK35" s="70">
        <f t="shared" ref="AK35" si="87">IF(COUNTA(AC35:AI35)=0,-1,IF(OR(COUNTIF(AC35:AI35,"▲")&gt;6,AND(AC34&lt;$N$9,$N$9&lt;AI34)),0.285,IF(AJ34+AJ35=0,0,AJ35/(AJ35+AJ34))))</f>
        <v>-1</v>
      </c>
      <c r="AL35" s="68" t="str">
        <f>TEXT(AI34,"YYYY-MM")</f>
        <v>2026-04</v>
      </c>
      <c r="AM35" s="69" cm="1">
        <f t="array" ref="AM35">IF(AL35=AL34,0,SUMPRODUCT((AC34:AI34&gt;=$N$8)*(AC34:AI34 &lt;= $N$9)*(TEXT(AC34:AI34,"yyyy-mm")=AL35)*(AC35:AI35 = "●")))</f>
        <v>0</v>
      </c>
      <c r="AN35" s="69" cm="1">
        <f t="array" ref="AN35">IF(AL35=AL34,0,SUMPRODUCT((AC34:AI34&gt;=$N$8)*(AC34:AI34 &lt;= $N$9)*(TEXT(AC34:AI34,"yyyy-mm")=AL35)*(AC35:AI35 = "▲")))</f>
        <v>0</v>
      </c>
      <c r="AO35" s="69" cm="1">
        <f t="array" ref="AO35">IF(AL35=AL34,0,SUMPRODUCT((AC34:AI34&gt;=$N$8)*(AC34:AI34 &lt;= $N$9)*(TEXT(AC34:AI34,"yyyy-mm")=AL35)*(AC35:AI35 = "★")))</f>
        <v>0</v>
      </c>
      <c r="AP35" s="68"/>
      <c r="AQ35" s="19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3"/>
    </row>
    <row r="36" spans="1:55" s="8" customFormat="1" ht="19.5" customHeight="1" x14ac:dyDescent="0.45">
      <c r="A36" s="4">
        <v>3</v>
      </c>
      <c r="B36" s="4">
        <v>26</v>
      </c>
      <c r="C36" s="18">
        <f t="shared" si="1"/>
        <v>46722</v>
      </c>
      <c r="D36" s="18">
        <f t="shared" si="2"/>
        <v>45989</v>
      </c>
      <c r="E36" s="4" t="str">
        <f t="shared" si="0"/>
        <v>2027-12</v>
      </c>
      <c r="F36" s="2">
        <f ca="1">SUMIF($AL$109:$AM$150,E36,$AM$109:$AM$150)</f>
        <v>0</v>
      </c>
      <c r="G36" s="2">
        <f ca="1">SUMIF($AL$109:$AN$150,E36,$AN$109:$AN$150)</f>
        <v>0</v>
      </c>
      <c r="H36" s="2">
        <f ca="1">SUMIF($AL$109:$AO$150,E36,$AO$109:$AO$150)</f>
        <v>0</v>
      </c>
      <c r="I36" s="17">
        <f t="shared" si="3"/>
        <v>0</v>
      </c>
      <c r="J36" s="135"/>
      <c r="K36" s="135"/>
      <c r="L36" s="132">
        <v>10</v>
      </c>
      <c r="M36" s="141">
        <f>S34+1</f>
        <v>46020</v>
      </c>
      <c r="N36" s="141">
        <f>M36+1</f>
        <v>46021</v>
      </c>
      <c r="O36" s="141">
        <f t="shared" ref="O36:Q36" si="88">N36+1</f>
        <v>46022</v>
      </c>
      <c r="P36" s="141">
        <f t="shared" si="88"/>
        <v>46023</v>
      </c>
      <c r="Q36" s="141">
        <f t="shared" si="88"/>
        <v>46024</v>
      </c>
      <c r="R36" s="142">
        <f>Q36+1</f>
        <v>46025</v>
      </c>
      <c r="S36" s="143">
        <f>R36+1</f>
        <v>46026</v>
      </c>
      <c r="T36" s="135">
        <f t="shared" ref="T36" si="89">COUNTIF(M37:S37,"★")</f>
        <v>0</v>
      </c>
      <c r="U36" s="135"/>
      <c r="V36" s="135" t="str">
        <f>TEXT(M36,"YYYY-MM")</f>
        <v>2025-12</v>
      </c>
      <c r="W36" s="140" cm="1">
        <f t="array" ref="W36">SUMPRODUCT((M36:S36&gt;=$N$8)*(M36:S36 &lt;= $N$9)*(TEXT(M36:S36,"yyyy-mm")=V36)*(M37:S37 = "●"))</f>
        <v>0</v>
      </c>
      <c r="X36" s="140" cm="1">
        <f t="array" ref="X36">SUMPRODUCT((R36:S36&gt;=$N$8)*(R36:S36 &lt;= $N$9)*(TEXT(R36:S36,"yyyy-mm")=V36)*(R37:S37 = "▲"))</f>
        <v>0</v>
      </c>
      <c r="Y36" s="140" cm="1">
        <f t="array" ref="Y36">SUMPRODUCT((M36:S36&gt;=$N$8)*(M36:S36 &lt;= $N$9)*(TEXT(M36:S36,"yyyy-mm")=V36)*(M37:S37 = "★"))</f>
        <v>0</v>
      </c>
      <c r="Z36" s="135"/>
      <c r="AA36" s="135"/>
      <c r="AB36" s="132">
        <v>26</v>
      </c>
      <c r="AC36" s="141">
        <f>AI34+1</f>
        <v>46132</v>
      </c>
      <c r="AD36" s="141">
        <f t="shared" ref="AD36:AI36" si="90">AC36+1</f>
        <v>46133</v>
      </c>
      <c r="AE36" s="141">
        <f t="shared" si="90"/>
        <v>46134</v>
      </c>
      <c r="AF36" s="141">
        <f t="shared" si="90"/>
        <v>46135</v>
      </c>
      <c r="AG36" s="141">
        <f t="shared" si="90"/>
        <v>46136</v>
      </c>
      <c r="AH36" s="142">
        <f t="shared" si="90"/>
        <v>46137</v>
      </c>
      <c r="AI36" s="143">
        <f t="shared" si="90"/>
        <v>46138</v>
      </c>
      <c r="AJ36" s="68">
        <f t="shared" ref="AJ36" si="91">COUNTIF(AC37:AI37,"★")</f>
        <v>0</v>
      </c>
      <c r="AK36" s="68"/>
      <c r="AL36" s="68" t="str">
        <f>TEXT(AC36,"YYYY-MM")</f>
        <v>2026-04</v>
      </c>
      <c r="AM36" s="69" cm="1">
        <f t="array" ref="AM36">SUMPRODUCT((AC36:AI36&gt;=$N$8)*(AC36:AI36 &lt;= $N$9)*(TEXT(AC36:AI36,"yyyy-mm")=AL36)*(AC37:AI37 = "●"))</f>
        <v>0</v>
      </c>
      <c r="AN36" s="69" cm="1">
        <f t="array" ref="AN36">SUMPRODUCT((AH36:AI36&gt;=$N$8)*(AH36:AI36 &lt;= $N$9)*(TEXT(AH36:AI36,"yyyy-mm")=AL36)*(AH37:AI37 = "▲"))</f>
        <v>0</v>
      </c>
      <c r="AO36" s="69" cm="1">
        <f t="array" ref="AO36">SUMPRODUCT((AC36:AI36&gt;=$N$8)*(AC36:AI36 &lt;= $N$9)*(TEXT(AC36:AI36,"yyyy-mm")=AL36)*(AC37:AI37 = "★"))</f>
        <v>0</v>
      </c>
      <c r="AP36" s="68"/>
      <c r="AQ36" s="19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3"/>
    </row>
    <row r="37" spans="1:55" s="8" customFormat="1" ht="19.5" customHeight="1" thickBot="1" x14ac:dyDescent="0.5">
      <c r="A37" s="4">
        <v>4</v>
      </c>
      <c r="B37" s="4">
        <v>27</v>
      </c>
      <c r="C37" s="18">
        <f t="shared" si="1"/>
        <v>46753</v>
      </c>
      <c r="D37" s="18">
        <f t="shared" si="2"/>
        <v>45989</v>
      </c>
      <c r="E37" s="4" t="str">
        <f t="shared" si="0"/>
        <v>2028-01</v>
      </c>
      <c r="F37" s="2">
        <f ca="1">SUMIF($V$160:$W$201,E37,$W$160:$W$201)+SUMIF($AL$109:$AM$150,E37,$AM$109:$AM$150)</f>
        <v>0</v>
      </c>
      <c r="G37" s="2">
        <f ca="1">SUMIF($V$160:$X$201,E37,$X$160:$X$201)+SUMIF($AL$109:$AN$150,E37,$AN$109:$AN$150)</f>
        <v>0</v>
      </c>
      <c r="H37" s="2">
        <f ca="1">SUMIF($V$160:$Y$201,E37,$Y$160:$Y$201)+SUMIF($AL$109:$AO$150,E37,$AO$109:$AO$150)</f>
        <v>0</v>
      </c>
      <c r="I37" s="17">
        <f t="shared" si="3"/>
        <v>0</v>
      </c>
      <c r="J37" s="135"/>
      <c r="K37" s="135" t="str">
        <f t="shared" ref="K37" si="92">IF(U37&gt;=0.285,"OK","NG")</f>
        <v>NG</v>
      </c>
      <c r="L37" s="136"/>
      <c r="M37" s="144"/>
      <c r="N37" s="144"/>
      <c r="O37" s="144"/>
      <c r="P37" s="144"/>
      <c r="Q37" s="144"/>
      <c r="R37" s="145"/>
      <c r="S37" s="146"/>
      <c r="T37" s="135">
        <f t="shared" ref="T37" si="93">COUNTIF(M37:S37,"●")</f>
        <v>0</v>
      </c>
      <c r="U37" s="147">
        <f t="shared" ref="U37" si="94">IF(COUNTA(M37:S37)=0,-1,IF(OR(COUNTIF(M37:S37,"▲")&gt;6,AND(M36&lt;$N$9,$N$9&lt;S36)),0.285,IF(T36+T37=0,0,T37/(T37+T36))))</f>
        <v>-1</v>
      </c>
      <c r="V37" s="135" t="str">
        <f>TEXT(S36,"YYYY-MM")</f>
        <v>2026-01</v>
      </c>
      <c r="W37" s="140" cm="1">
        <f t="array" ref="W37">IF(V37=V36,0,SUMPRODUCT((M36:S36&gt;=$N$8)*(M36:S36 &lt;= $N$9)*(TEXT(M36:S36,"yyyy-mm")=V37)*(M37:S37 = "●")))</f>
        <v>0</v>
      </c>
      <c r="X37" s="140" cm="1">
        <f t="array" ref="X37">IF(V37=V36,0,SUMPRODUCT((M36:S36&gt;=$N$8)*(M36:S36 &lt;= $N$9)*(TEXT(M36:S36,"yyyy-mm")=V37)*(M37:S37 = "▲")))</f>
        <v>0</v>
      </c>
      <c r="Y37" s="140" cm="1">
        <f t="array" ref="Y37">IF(V37=V36,0,SUMPRODUCT((M36:S36&gt;=$N$8)*(M36:S36 &lt;= $N$9)*(TEXT(M36:S36,"yyyy-mm")=V37)*(M37:S37 = "★")))</f>
        <v>0</v>
      </c>
      <c r="Z37" s="135"/>
      <c r="AA37" s="135" t="str">
        <f t="shared" ref="AA37" si="95">IF(AK37&gt;=0.285,"OK","NG")</f>
        <v>NG</v>
      </c>
      <c r="AB37" s="136"/>
      <c r="AC37" s="144"/>
      <c r="AD37" s="144"/>
      <c r="AE37" s="144"/>
      <c r="AF37" s="144"/>
      <c r="AG37" s="144"/>
      <c r="AH37" s="145"/>
      <c r="AI37" s="146"/>
      <c r="AJ37" s="68">
        <f t="shared" ref="AJ37" si="96">COUNTIF(AC37:AI37,"●")</f>
        <v>0</v>
      </c>
      <c r="AK37" s="70">
        <f t="shared" ref="AK37" si="97">IF(COUNTA(AC37:AI37)=0,-1,IF(OR(COUNTIF(AC37:AI37,"▲")&gt;6,AND(AC36&lt;$N$9,$N$9&lt;AI36)),0.285,IF(AJ36+AJ37=0,0,AJ37/(AJ37+AJ36))))</f>
        <v>-1</v>
      </c>
      <c r="AL37" s="68" t="str">
        <f>TEXT(AI36,"YYYY-MM")</f>
        <v>2026-04</v>
      </c>
      <c r="AM37" s="69" cm="1">
        <f t="array" ref="AM37">IF(AL37=AL36,0,SUMPRODUCT((AC36:AI36&gt;=$N$8)*(AC36:AI36 &lt;= $N$9)*(TEXT(AC36:AI36,"yyyy-mm")=AL37)*(AC37:AI37 = "●")))</f>
        <v>0</v>
      </c>
      <c r="AN37" s="69" cm="1">
        <f t="array" ref="AN37">IF(AL37=AL36,0,SUMPRODUCT((AC36:AI36&gt;=$N$8)*(AC36:AI36 &lt;= $N$9)*(TEXT(AC36:AI36,"yyyy-mm")=AL37)*(AC37:AI37 = "▲")))</f>
        <v>0</v>
      </c>
      <c r="AO37" s="69" cm="1">
        <f t="array" ref="AO37">IF(AL37=AL36,0,SUMPRODUCT((AC36:AI36&gt;=$N$8)*(AC36:AI36 &lt;= $N$9)*(TEXT(AC36:AI36,"yyyy-mm")=AL37)*(AC37:AI37 = "★")))</f>
        <v>0</v>
      </c>
      <c r="AP37" s="68"/>
      <c r="AQ37" s="19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3"/>
    </row>
    <row r="38" spans="1:55" s="8" customFormat="1" ht="19.5" customHeight="1" x14ac:dyDescent="0.45">
      <c r="A38" s="4">
        <v>5</v>
      </c>
      <c r="B38" s="4">
        <v>28</v>
      </c>
      <c r="C38" s="18">
        <f t="shared" si="1"/>
        <v>46784</v>
      </c>
      <c r="D38" s="18">
        <f t="shared" si="2"/>
        <v>45989</v>
      </c>
      <c r="E38" s="4" t="str">
        <f t="shared" si="0"/>
        <v>2028-02</v>
      </c>
      <c r="F38" s="2">
        <f ca="1">SUMIF($V$160:$W$201,E38,$W$160:$W$201)+SUMIF($AL$109:$AM$150,E38,$AM$109:$AM$150)</f>
        <v>0</v>
      </c>
      <c r="G38" s="2">
        <f ca="1">SUMIF($V$160:$X$201,E38,$X$160:$X$201)+SUMIF($AL$109:$AN$150,E38,$AN$109:$AN$150)</f>
        <v>0</v>
      </c>
      <c r="H38" s="2">
        <f ca="1">SUMIF($V$160:$Y$201,E38,$Y$160:$Y$201)+SUMIF($AL$109:$AO$150,E38,$AO$109:$AO$150)</f>
        <v>0</v>
      </c>
      <c r="I38" s="17">
        <f t="shared" si="3"/>
        <v>0</v>
      </c>
      <c r="J38" s="135"/>
      <c r="K38" s="135"/>
      <c r="L38" s="132">
        <v>11</v>
      </c>
      <c r="M38" s="141">
        <f>S36+1</f>
        <v>46027</v>
      </c>
      <c r="N38" s="141">
        <f>M38+1</f>
        <v>46028</v>
      </c>
      <c r="O38" s="141">
        <f t="shared" ref="O38:Q38" si="98">N38+1</f>
        <v>46029</v>
      </c>
      <c r="P38" s="141">
        <f t="shared" si="98"/>
        <v>46030</v>
      </c>
      <c r="Q38" s="141">
        <f t="shared" si="98"/>
        <v>46031</v>
      </c>
      <c r="R38" s="142">
        <f>Q38+1</f>
        <v>46032</v>
      </c>
      <c r="S38" s="143">
        <f>R38+1</f>
        <v>46033</v>
      </c>
      <c r="T38" s="135">
        <f t="shared" ref="T38" si="99">COUNTIF(M39:S39,"★")</f>
        <v>0</v>
      </c>
      <c r="U38" s="135"/>
      <c r="V38" s="135" t="str">
        <f>TEXT(M38,"YYYY-MM")</f>
        <v>2026-01</v>
      </c>
      <c r="W38" s="140" cm="1">
        <f t="array" ref="W38">SUMPRODUCT((M38:S38&gt;=$N$8)*(M38:S38 &lt;= $N$9)*(TEXT(M38:S38,"yyyy-mm")=V38)*(M39:S39 = "●"))</f>
        <v>0</v>
      </c>
      <c r="X38" s="140" cm="1">
        <f t="array" ref="X38">SUMPRODUCT((R38:S38&gt;=$N$8)*(R38:S38 &lt;= $N$9)*(TEXT(R38:S38,"yyyy-mm")=V38)*(R39:S39 = "▲"))</f>
        <v>0</v>
      </c>
      <c r="Y38" s="140" cm="1">
        <f t="array" ref="Y38">SUMPRODUCT((M38:S38&gt;=$N$8)*(M38:S38 &lt;= $N$9)*(TEXT(M38:S38,"yyyy-mm")=V38)*(M39:S39 = "★"))</f>
        <v>0</v>
      </c>
      <c r="Z38" s="135"/>
      <c r="AA38" s="135"/>
      <c r="AB38" s="132">
        <v>27</v>
      </c>
      <c r="AC38" s="141">
        <f>AI36+1</f>
        <v>46139</v>
      </c>
      <c r="AD38" s="141">
        <f t="shared" ref="AD38:AI38" si="100">AC38+1</f>
        <v>46140</v>
      </c>
      <c r="AE38" s="141">
        <f t="shared" si="100"/>
        <v>46141</v>
      </c>
      <c r="AF38" s="141">
        <f t="shared" si="100"/>
        <v>46142</v>
      </c>
      <c r="AG38" s="141">
        <f t="shared" si="100"/>
        <v>46143</v>
      </c>
      <c r="AH38" s="142">
        <f t="shared" si="100"/>
        <v>46144</v>
      </c>
      <c r="AI38" s="143">
        <f t="shared" si="100"/>
        <v>46145</v>
      </c>
      <c r="AJ38" s="68">
        <f t="shared" ref="AJ38" si="101">COUNTIF(AC39:AI39,"★")</f>
        <v>0</v>
      </c>
      <c r="AK38" s="68"/>
      <c r="AL38" s="68" t="str">
        <f>TEXT(AC38,"YYYY-MM")</f>
        <v>2026-04</v>
      </c>
      <c r="AM38" s="69" cm="1">
        <f t="array" ref="AM38">SUMPRODUCT((AC38:AI38&gt;=$N$8)*(AC38:AI38 &lt;= $N$9)*(TEXT(AC38:AI38,"yyyy-mm")=AL38)*(AC39:AI39 = "●"))</f>
        <v>0</v>
      </c>
      <c r="AN38" s="69" cm="1">
        <f t="array" ref="AN38">SUMPRODUCT((AH38:AI38&gt;=$N$8)*(AH38:AI38 &lt;= $N$9)*(TEXT(AH38:AI38,"yyyy-mm")=AL38)*(AH39:AI39 = "▲"))</f>
        <v>0</v>
      </c>
      <c r="AO38" s="69" cm="1">
        <f t="array" ref="AO38">SUMPRODUCT((AC38:AI38&gt;=$N$8)*(AC38:AI38 &lt;= $N$9)*(TEXT(AC38:AI38,"yyyy-mm")=AL38)*(AC39:AI39 = "★"))</f>
        <v>0</v>
      </c>
      <c r="AP38" s="68"/>
      <c r="AQ38" s="19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3"/>
    </row>
    <row r="39" spans="1:55" s="8" customFormat="1" ht="19.5" customHeight="1" thickBot="1" x14ac:dyDescent="0.5">
      <c r="A39" s="4">
        <v>1</v>
      </c>
      <c r="B39" s="4">
        <v>29</v>
      </c>
      <c r="C39" s="18">
        <f t="shared" si="1"/>
        <v>46813</v>
      </c>
      <c r="D39" s="18">
        <f t="shared" si="2"/>
        <v>45989</v>
      </c>
      <c r="E39" s="4" t="str">
        <f t="shared" si="0"/>
        <v>2028-03</v>
      </c>
      <c r="F39" s="2">
        <f ca="1">SUMIF($AL$109:$AM$150,E39,$AM$109:$AM$150)+SUMIF($V$160:$W$201,E39,$W$160:$W$201)</f>
        <v>0</v>
      </c>
      <c r="G39" s="2">
        <f ca="1">SUMIF($AL$109:$AN$150,E39,$AN$109:$AN$150)+SUMIF($V$160:$X$201,E39,$X$160:$X$201)</f>
        <v>0</v>
      </c>
      <c r="H39" s="2">
        <f ca="1">SUMIF($AL$109:$AO$150,E39,$AO$109:$AO$150)+SUMIF($V$160:$Y$201,E39,$Y$160:$Y$201)</f>
        <v>0</v>
      </c>
      <c r="I39" s="17">
        <f t="shared" si="3"/>
        <v>0</v>
      </c>
      <c r="J39" s="135"/>
      <c r="K39" s="135" t="str">
        <f t="shared" ref="K39" si="102">IF(U39&gt;=0.285,"OK","NG")</f>
        <v>NG</v>
      </c>
      <c r="L39" s="136"/>
      <c r="M39" s="144"/>
      <c r="N39" s="144"/>
      <c r="O39" s="144"/>
      <c r="P39" s="144"/>
      <c r="Q39" s="144"/>
      <c r="R39" s="145"/>
      <c r="S39" s="146"/>
      <c r="T39" s="135">
        <f t="shared" ref="T39" si="103">COUNTIF(M39:S39,"●")</f>
        <v>0</v>
      </c>
      <c r="U39" s="147">
        <f t="shared" ref="U39" si="104">IF(COUNTA(M39:S39)=0,-1,IF(OR(COUNTIF(M39:S39,"▲")&gt;6,AND(M38&lt;$N$9,$N$9&lt;S38)),0.285,IF(T38+T39=0,0,T39/(T39+T38))))</f>
        <v>-1</v>
      </c>
      <c r="V39" s="135" t="str">
        <f>TEXT(S38,"YYYY-MM")</f>
        <v>2026-01</v>
      </c>
      <c r="W39" s="140" cm="1">
        <f t="array" ref="W39">IF(V39=V38,0,SUMPRODUCT((M38:S38&gt;=$N$8)*(M38:S38 &lt;= $N$9)*(TEXT(M38:S38,"yyyy-mm")=V39)*(M39:S39 = "●")))</f>
        <v>0</v>
      </c>
      <c r="X39" s="140" cm="1">
        <f t="array" ref="X39">IF(V39=V38,0,SUMPRODUCT((M38:S38&gt;=$N$8)*(M38:S38 &lt;= $N$9)*(TEXT(M38:S38,"yyyy-mm")=V39)*(M39:S39 = "▲")))</f>
        <v>0</v>
      </c>
      <c r="Y39" s="140" cm="1">
        <f t="array" ref="Y39">IF(V39=V38,0,SUMPRODUCT((M38:S38&gt;=$N$8)*(M38:S38 &lt;= $N$9)*(TEXT(M38:S38,"yyyy-mm")=V39)*(M39:S39 = "★")))</f>
        <v>0</v>
      </c>
      <c r="Z39" s="135"/>
      <c r="AA39" s="135" t="str">
        <f t="shared" ref="AA39" si="105">IF(AK39&gt;=0.285,"OK","NG")</f>
        <v>NG</v>
      </c>
      <c r="AB39" s="136"/>
      <c r="AC39" s="144"/>
      <c r="AD39" s="144"/>
      <c r="AE39" s="144"/>
      <c r="AF39" s="144"/>
      <c r="AG39" s="144"/>
      <c r="AH39" s="145"/>
      <c r="AI39" s="146"/>
      <c r="AJ39" s="68">
        <f t="shared" ref="AJ39" si="106">COUNTIF(AC39:AI39,"●")</f>
        <v>0</v>
      </c>
      <c r="AK39" s="70">
        <f t="shared" ref="AK39" si="107">IF(COUNTA(AC39:AI39)=0,-1,IF(OR(COUNTIF(AC39:AI39,"▲")&gt;6,AND(AC38&lt;$N$9,$N$9&lt;AI38)),0.285,IF(AJ38+AJ39=0,0,AJ39/(AJ39+AJ38))))</f>
        <v>-1</v>
      </c>
      <c r="AL39" s="68" t="str">
        <f>TEXT(AI38,"YYYY-MM")</f>
        <v>2026-05</v>
      </c>
      <c r="AM39" s="69" cm="1">
        <f t="array" ref="AM39">IF(AL39=AL38,0,SUMPRODUCT((AC38:AI38&gt;=$N$8)*(AC38:AI38 &lt;= $N$9)*(TEXT(AC38:AI38,"yyyy-mm")=AL39)*(AC39:AI39 = "●")))</f>
        <v>0</v>
      </c>
      <c r="AN39" s="69" cm="1">
        <f t="array" ref="AN39">IF(AL39=AL38,0,SUMPRODUCT((AC38:AI38&gt;=$N$8)*(AC38:AI38 &lt;= $N$9)*(TEXT(AC38:AI38,"yyyy-mm")=AL39)*(AC39:AI39 = "▲")))</f>
        <v>0</v>
      </c>
      <c r="AO39" s="69" cm="1">
        <f t="array" ref="AO39">IF(AL39=AL38,0,SUMPRODUCT((AC38:AI38&gt;=$N$8)*(AC38:AI38 &lt;= $N$9)*(TEXT(AC38:AI38,"yyyy-mm")=AL39)*(AC39:AI39 = "★")))</f>
        <v>0</v>
      </c>
      <c r="AP39" s="68"/>
      <c r="AQ39" s="19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3"/>
    </row>
    <row r="40" spans="1:55" s="8" customFormat="1" ht="19.5" customHeight="1" x14ac:dyDescent="0.45">
      <c r="A40" s="4">
        <v>2</v>
      </c>
      <c r="B40" s="4">
        <v>30</v>
      </c>
      <c r="C40" s="18">
        <f t="shared" si="1"/>
        <v>46844</v>
      </c>
      <c r="D40" s="18">
        <f t="shared" si="2"/>
        <v>45989</v>
      </c>
      <c r="E40" s="4" t="str">
        <f t="shared" si="0"/>
        <v>2028-04</v>
      </c>
      <c r="F40" s="2">
        <f ca="1">SUMIF($V$160:$W$201,E40,$W$160:$W$201)</f>
        <v>0</v>
      </c>
      <c r="G40" s="2">
        <f ca="1">SUMIF($V$160:$X$201,E40,$X$160:$X$201)</f>
        <v>0</v>
      </c>
      <c r="H40" s="2">
        <f ca="1">SUMIF($V$160:$Y$201,E40,$Y$160:$Y$201)</f>
        <v>0</v>
      </c>
      <c r="I40" s="17">
        <f t="shared" si="3"/>
        <v>0</v>
      </c>
      <c r="J40" s="135"/>
      <c r="K40" s="135"/>
      <c r="L40" s="132">
        <v>12</v>
      </c>
      <c r="M40" s="141">
        <f>S38+1</f>
        <v>46034</v>
      </c>
      <c r="N40" s="141">
        <f>M40+1</f>
        <v>46035</v>
      </c>
      <c r="O40" s="141">
        <f t="shared" ref="O40:Q40" si="108">N40+1</f>
        <v>46036</v>
      </c>
      <c r="P40" s="141">
        <f t="shared" si="108"/>
        <v>46037</v>
      </c>
      <c r="Q40" s="141">
        <f t="shared" si="108"/>
        <v>46038</v>
      </c>
      <c r="R40" s="142">
        <f>Q40+1</f>
        <v>46039</v>
      </c>
      <c r="S40" s="143">
        <f>R40+1</f>
        <v>46040</v>
      </c>
      <c r="T40" s="135">
        <f t="shared" ref="T40" si="109">COUNTIF(M41:S41,"★")</f>
        <v>0</v>
      </c>
      <c r="U40" s="135"/>
      <c r="V40" s="135" t="str">
        <f>TEXT(M40,"YYYY-MM")</f>
        <v>2026-01</v>
      </c>
      <c r="W40" s="140" cm="1">
        <f t="array" ref="W40">SUMPRODUCT((M40:S40&gt;=$N$8)*(M40:S40 &lt;= $N$9)*(TEXT(M40:S40,"yyyy-mm")=V40)*(M41:S41 = "●"))</f>
        <v>0</v>
      </c>
      <c r="X40" s="140" cm="1">
        <f t="array" ref="X40">SUMPRODUCT((R40:S40&gt;=$N$8)*(R40:S40 &lt;= $N$9)*(TEXT(R40:S40,"yyyy-mm")=V40)*(R41:S41 = "▲"))</f>
        <v>0</v>
      </c>
      <c r="Y40" s="140" cm="1">
        <f t="array" ref="Y40">SUMPRODUCT((M40:S40&gt;=$N$8)*(M40:S40 &lt;= $N$9)*(TEXT(M40:S40,"yyyy-mm")=V40)*(M41:S41 = "★"))</f>
        <v>0</v>
      </c>
      <c r="Z40" s="135"/>
      <c r="AA40" s="135"/>
      <c r="AB40" s="132">
        <v>28</v>
      </c>
      <c r="AC40" s="141">
        <f>AI38+1</f>
        <v>46146</v>
      </c>
      <c r="AD40" s="141">
        <f t="shared" ref="AD40:AI40" si="110">AC40+1</f>
        <v>46147</v>
      </c>
      <c r="AE40" s="141">
        <f t="shared" si="110"/>
        <v>46148</v>
      </c>
      <c r="AF40" s="141">
        <f t="shared" si="110"/>
        <v>46149</v>
      </c>
      <c r="AG40" s="141">
        <f t="shared" si="110"/>
        <v>46150</v>
      </c>
      <c r="AH40" s="142">
        <f t="shared" si="110"/>
        <v>46151</v>
      </c>
      <c r="AI40" s="143">
        <f t="shared" si="110"/>
        <v>46152</v>
      </c>
      <c r="AJ40" s="68">
        <f t="shared" ref="AJ40" si="111">COUNTIF(AC41:AI41,"★")</f>
        <v>0</v>
      </c>
      <c r="AK40" s="68"/>
      <c r="AL40" s="68" t="str">
        <f>TEXT(AC40,"YYYY-MM")</f>
        <v>2026-05</v>
      </c>
      <c r="AM40" s="69" cm="1">
        <f t="array" ref="AM40">SUMPRODUCT((AC40:AI40&gt;=$N$8)*(AC40:AI40 &lt;= $N$9)*(TEXT(AC40:AI40,"yyyy-mm")=AL40)*(AC41:AI41 = "●"))</f>
        <v>0</v>
      </c>
      <c r="AN40" s="69" cm="1">
        <f t="array" ref="AN40">SUMPRODUCT((AH40:AI40&gt;=$N$8)*(AH40:AI40 &lt;= $N$9)*(TEXT(AH40:AI40,"yyyy-mm")=AL40)*(AH41:AI41 = "▲"))</f>
        <v>0</v>
      </c>
      <c r="AO40" s="69" cm="1">
        <f t="array" ref="AO40">SUMPRODUCT((AC40:AI40&gt;=$N$8)*(AC40:AI40 &lt;= $N$9)*(TEXT(AC40:AI40,"yyyy-mm")=AL40)*(AC41:AI41 = "★"))</f>
        <v>0</v>
      </c>
      <c r="AP40" s="68"/>
      <c r="AQ40" s="19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3"/>
    </row>
    <row r="41" spans="1:55" s="8" customFormat="1" ht="19.5" customHeight="1" thickBot="1" x14ac:dyDescent="0.5">
      <c r="A41" s="4">
        <v>3</v>
      </c>
      <c r="B41" s="4">
        <v>31</v>
      </c>
      <c r="C41" s="18">
        <f t="shared" si="1"/>
        <v>46874</v>
      </c>
      <c r="D41" s="18">
        <f t="shared" si="2"/>
        <v>45989</v>
      </c>
      <c r="E41" s="4" t="str">
        <f t="shared" si="0"/>
        <v>2028-05</v>
      </c>
      <c r="F41" s="2">
        <f ca="1">SUMIF($V$160:$W$201,E41,$W$160:$W$201)</f>
        <v>0</v>
      </c>
      <c r="G41" s="2">
        <f ca="1">SUMIF($V$160:$X$201,E41,$X$160:$X$201)</f>
        <v>0</v>
      </c>
      <c r="H41" s="2">
        <f ca="1">SUMIF($V$160:$Y$201,E41,$Y$160:$Y$201)</f>
        <v>0</v>
      </c>
      <c r="I41" s="17">
        <f t="shared" si="3"/>
        <v>0</v>
      </c>
      <c r="J41" s="135"/>
      <c r="K41" s="135" t="str">
        <f t="shared" ref="K41" si="112">IF(U41&gt;=0.285,"OK","NG")</f>
        <v>NG</v>
      </c>
      <c r="L41" s="136"/>
      <c r="M41" s="144"/>
      <c r="N41" s="144"/>
      <c r="O41" s="144"/>
      <c r="P41" s="144"/>
      <c r="Q41" s="144"/>
      <c r="R41" s="145"/>
      <c r="S41" s="146"/>
      <c r="T41" s="135">
        <f t="shared" ref="T41" si="113">COUNTIF(M41:S41,"●")</f>
        <v>0</v>
      </c>
      <c r="U41" s="147">
        <f t="shared" ref="U41" si="114">IF(COUNTA(M41:S41)=0,-1,IF(OR(COUNTIF(M41:S41,"▲")&gt;6,AND(M40&lt;$N$9,$N$9&lt;S40)),0.285,IF(T40+T41=0,0,T41/(T41+T40))))</f>
        <v>-1</v>
      </c>
      <c r="V41" s="135" t="str">
        <f>TEXT(S40,"YYYY-MM")</f>
        <v>2026-01</v>
      </c>
      <c r="W41" s="140" cm="1">
        <f t="array" ref="W41">IF(V41=V40,0,SUMPRODUCT((M40:S40&gt;=$N$8)*(M40:S40 &lt;= $N$9)*(TEXT(M40:S40,"yyyy-mm")=V41)*(M41:S41 = "●")))</f>
        <v>0</v>
      </c>
      <c r="X41" s="140" cm="1">
        <f t="array" ref="X41">IF(V41=V40,0,SUMPRODUCT((M40:S40&gt;=$N$8)*(M40:S40 &lt;= $N$9)*(TEXT(M40:S40,"yyyy-mm")=V41)*(M41:S41 = "▲")))</f>
        <v>0</v>
      </c>
      <c r="Y41" s="140" cm="1">
        <f t="array" ref="Y41">IF(V41=V40,0,SUMPRODUCT((M40:S40&gt;=$N$8)*(M40:S40 &lt;= $N$9)*(TEXT(M40:S40,"yyyy-mm")=V41)*(M41:S41 = "★")))</f>
        <v>0</v>
      </c>
      <c r="Z41" s="135"/>
      <c r="AA41" s="135" t="str">
        <f t="shared" ref="AA41" si="115">IF(AK41&gt;=0.285,"OK","NG")</f>
        <v>NG</v>
      </c>
      <c r="AB41" s="136"/>
      <c r="AC41" s="144"/>
      <c r="AD41" s="144"/>
      <c r="AE41" s="144"/>
      <c r="AF41" s="144"/>
      <c r="AG41" s="144"/>
      <c r="AH41" s="145"/>
      <c r="AI41" s="146"/>
      <c r="AJ41" s="68">
        <f t="shared" ref="AJ41" si="116">COUNTIF(AC41:AI41,"●")</f>
        <v>0</v>
      </c>
      <c r="AK41" s="70">
        <f t="shared" ref="AK41" si="117">IF(COUNTA(AC41:AI41)=0,-1,IF(OR(COUNTIF(AC41:AI41,"▲")&gt;6,AND(AC40&lt;$N$9,$N$9&lt;AI40)),0.285,IF(AJ40+AJ41=0,0,AJ41/(AJ41+AJ40))))</f>
        <v>-1</v>
      </c>
      <c r="AL41" s="68" t="str">
        <f>TEXT(AI40,"YYYY-MM")</f>
        <v>2026-05</v>
      </c>
      <c r="AM41" s="69" cm="1">
        <f t="array" ref="AM41">IF(AL41=AL40,0,SUMPRODUCT((AC40:AI40&gt;=$N$8)*(AC40:AI40 &lt;= $N$9)*(TEXT(AC40:AI40,"yyyy-mm")=AL41)*(AC41:AI41 = "●")))</f>
        <v>0</v>
      </c>
      <c r="AN41" s="69" cm="1">
        <f t="array" ref="AN41">IF(AL41=AL40,0,SUMPRODUCT((AC40:AI40&gt;=$N$8)*(AC40:AI40 &lt;= $N$9)*(TEXT(AC40:AI40,"yyyy-mm")=AL41)*(AC41:AI41 = "▲")))</f>
        <v>0</v>
      </c>
      <c r="AO41" s="69" cm="1">
        <f t="array" ref="AO41">IF(AL41=AL40,0,SUMPRODUCT((AC40:AI40&gt;=$N$8)*(AC40:AI40 &lt;= $N$9)*(TEXT(AC40:AI40,"yyyy-mm")=AL41)*(AC41:AI41 = "★")))</f>
        <v>0</v>
      </c>
      <c r="AP41" s="68"/>
      <c r="AQ41" s="19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3"/>
    </row>
    <row r="42" spans="1:55" s="8" customFormat="1" ht="19.5" customHeight="1" x14ac:dyDescent="0.45">
      <c r="A42" s="4">
        <v>4</v>
      </c>
      <c r="B42" s="4">
        <v>32</v>
      </c>
      <c r="C42" s="18">
        <f t="shared" si="1"/>
        <v>46905</v>
      </c>
      <c r="D42" s="18">
        <f t="shared" si="2"/>
        <v>45989</v>
      </c>
      <c r="E42" s="4" t="str">
        <f t="shared" si="0"/>
        <v>2028-06</v>
      </c>
      <c r="F42" s="2">
        <f ca="1">SUMIF($V$160:$W$201,E42,$W$160:$W$201)+SUMIF($AL$160:$AM$201,E42,$AM$160:$AM$201)</f>
        <v>0</v>
      </c>
      <c r="G42" s="2">
        <f ca="1">SUMIF($V$160:$X$201,E42,$X$160:$X$201)+SUMIF($AL$160:$AN$201,E42,$AN$160:$AN$201)</f>
        <v>0</v>
      </c>
      <c r="H42" s="2">
        <f ca="1">SUMIF($V$160:$Y$201,E42,$Y$160:$Y$201)+SUMIF($AL$160:$AO$201,E42,$AO$160:$AO$201)</f>
        <v>0</v>
      </c>
      <c r="I42" s="17">
        <f t="shared" si="3"/>
        <v>0</v>
      </c>
      <c r="J42" s="135"/>
      <c r="K42" s="135"/>
      <c r="L42" s="132">
        <v>13</v>
      </c>
      <c r="M42" s="141">
        <f>S40+1</f>
        <v>46041</v>
      </c>
      <c r="N42" s="141">
        <f>M42+1</f>
        <v>46042</v>
      </c>
      <c r="O42" s="141">
        <f t="shared" ref="O42:Q42" si="118">N42+1</f>
        <v>46043</v>
      </c>
      <c r="P42" s="141">
        <f t="shared" si="118"/>
        <v>46044</v>
      </c>
      <c r="Q42" s="141">
        <f t="shared" si="118"/>
        <v>46045</v>
      </c>
      <c r="R42" s="142">
        <f>Q42+1</f>
        <v>46046</v>
      </c>
      <c r="S42" s="143">
        <f>R42+1</f>
        <v>46047</v>
      </c>
      <c r="T42" s="135">
        <f t="shared" ref="T42" si="119">COUNTIF(M43:S43,"★")</f>
        <v>0</v>
      </c>
      <c r="U42" s="135"/>
      <c r="V42" s="135" t="str">
        <f>TEXT(M42,"YYYY-MM")</f>
        <v>2026-01</v>
      </c>
      <c r="W42" s="140" cm="1">
        <f t="array" ref="W42">SUMPRODUCT((M42:S42&gt;=$N$8)*(M42:S42 &lt;= $N$9)*(TEXT(M42:S42,"yyyy-mm")=V42)*(M43:S43 = "●"))</f>
        <v>0</v>
      </c>
      <c r="X42" s="140" cm="1">
        <f t="array" ref="X42">SUMPRODUCT((R42:S42&gt;=$N$8)*(R42:S42 &lt;= $N$9)*(TEXT(R42:S42,"yyyy-mm")=V42)*(R43:S43 = "▲"))</f>
        <v>0</v>
      </c>
      <c r="Y42" s="140" cm="1">
        <f t="array" ref="Y42">SUMPRODUCT((M42:S42&gt;=$N$8)*(M42:S42 &lt;= $N$9)*(TEXT(M42:S42,"yyyy-mm")=V42)*(M43:S43 = "★"))</f>
        <v>0</v>
      </c>
      <c r="Z42" s="135"/>
      <c r="AA42" s="135"/>
      <c r="AB42" s="132">
        <v>29</v>
      </c>
      <c r="AC42" s="141">
        <f>AI40+1</f>
        <v>46153</v>
      </c>
      <c r="AD42" s="141">
        <f t="shared" ref="AD42:AI42" si="120">AC42+1</f>
        <v>46154</v>
      </c>
      <c r="AE42" s="141">
        <f t="shared" si="120"/>
        <v>46155</v>
      </c>
      <c r="AF42" s="141">
        <f t="shared" si="120"/>
        <v>46156</v>
      </c>
      <c r="AG42" s="141">
        <f t="shared" si="120"/>
        <v>46157</v>
      </c>
      <c r="AH42" s="142">
        <f t="shared" si="120"/>
        <v>46158</v>
      </c>
      <c r="AI42" s="143">
        <f t="shared" si="120"/>
        <v>46159</v>
      </c>
      <c r="AJ42" s="68">
        <f t="shared" ref="AJ42" si="121">COUNTIF(AC43:AI43,"★")</f>
        <v>0</v>
      </c>
      <c r="AK42" s="68"/>
      <c r="AL42" s="68" t="str">
        <f>TEXT(AC42,"YYYY-MM")</f>
        <v>2026-05</v>
      </c>
      <c r="AM42" s="69" cm="1">
        <f t="array" ref="AM42">SUMPRODUCT((AC42:AI42&gt;=$N$8)*(AC42:AI42 &lt;= $N$9)*(TEXT(AC42:AI42,"yyyy-mm")=AL42)*(AC43:AI43 = "●"))</f>
        <v>0</v>
      </c>
      <c r="AN42" s="69" cm="1">
        <f t="array" ref="AN42">SUMPRODUCT((AH42:AI42&gt;=$N$8)*(AH42:AI42 &lt;= $N$9)*(TEXT(AH42:AI42,"yyyy-mm")=AL42)*(AH43:AI43 = "▲"))</f>
        <v>0</v>
      </c>
      <c r="AO42" s="69" cm="1">
        <f t="array" ref="AO42">SUMPRODUCT((AC42:AI42&gt;=$N$8)*(AC42:AI42 &lt;= $N$9)*(TEXT(AC42:AI42,"yyyy-mm")=AL42)*(AC43:AI43 = "★"))</f>
        <v>0</v>
      </c>
      <c r="AP42" s="68"/>
      <c r="AQ42" s="19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3"/>
    </row>
    <row r="43" spans="1:55" s="8" customFormat="1" ht="19.5" customHeight="1" thickBot="1" x14ac:dyDescent="0.5">
      <c r="A43" s="4">
        <v>5</v>
      </c>
      <c r="B43" s="4">
        <v>33</v>
      </c>
      <c r="C43" s="18">
        <f t="shared" si="1"/>
        <v>46935</v>
      </c>
      <c r="D43" s="18">
        <f t="shared" si="2"/>
        <v>45989</v>
      </c>
      <c r="E43" s="4" t="str">
        <f t="shared" si="0"/>
        <v>2028-07</v>
      </c>
      <c r="F43" s="2">
        <f ca="1">SUMIF($V$160:$W$201,E43,$W$160:$W$201)+SUMIF($AL$160:$AM$201,E43,$AM$160:$AM$201)</f>
        <v>0</v>
      </c>
      <c r="G43" s="2">
        <f ca="1">SUMIF($V$160:$X$201,E43,$X$160:$X$201)+SUMIF($AL$160:$AN$201,E43,$AN$160:$AN$201)</f>
        <v>0</v>
      </c>
      <c r="H43" s="2">
        <f ca="1">SUMIF($V$160:$Y$201,E43,$Y$160:$Y$201)+SUMIF($AL$160:$AO$201,E43,$AO$160:$AO$201)</f>
        <v>0</v>
      </c>
      <c r="I43" s="17">
        <f t="shared" si="3"/>
        <v>0</v>
      </c>
      <c r="J43" s="135"/>
      <c r="K43" s="135" t="str">
        <f t="shared" ref="K43" si="122">IF(U43&gt;=0.285,"OK","NG")</f>
        <v>NG</v>
      </c>
      <c r="L43" s="136"/>
      <c r="M43" s="144"/>
      <c r="N43" s="144"/>
      <c r="O43" s="144"/>
      <c r="P43" s="144"/>
      <c r="Q43" s="144"/>
      <c r="R43" s="145"/>
      <c r="S43" s="146"/>
      <c r="T43" s="135">
        <f t="shared" ref="T43" si="123">COUNTIF(M43:S43,"●")</f>
        <v>0</v>
      </c>
      <c r="U43" s="147">
        <f t="shared" ref="U43" si="124">IF(COUNTA(M43:S43)=0,-1,IF(OR(COUNTIF(M43:S43,"▲")&gt;6,AND(M42&lt;$N$9,$N$9&lt;S42)),0.285,IF(T42+T43=0,0,T43/(T43+T42))))</f>
        <v>-1</v>
      </c>
      <c r="V43" s="135" t="str">
        <f>TEXT(S42,"YYYY-MM")</f>
        <v>2026-01</v>
      </c>
      <c r="W43" s="140" cm="1">
        <f t="array" ref="W43">IF(V43=V42,0,SUMPRODUCT((M42:S42&gt;=$N$8)*(M42:S42 &lt;= $N$9)*(TEXT(M42:S42,"yyyy-mm")=V43)*(M43:S43 = "●")))</f>
        <v>0</v>
      </c>
      <c r="X43" s="140" cm="1">
        <f t="array" ref="X43">IF(V43=V42,0,SUMPRODUCT((M42:S42&gt;=$N$8)*(M42:S42 &lt;= $N$9)*(TEXT(M42:S42,"yyyy-mm")=V43)*(M43:S43 = "▲")))</f>
        <v>0</v>
      </c>
      <c r="Y43" s="140" cm="1">
        <f t="array" ref="Y43">IF(V43=V42,0,SUMPRODUCT((M42:S42&gt;=$N$8)*(M42:S42 &lt;= $N$9)*(TEXT(M42:S42,"yyyy-mm")=V43)*(M43:S43 = "★")))</f>
        <v>0</v>
      </c>
      <c r="Z43" s="135"/>
      <c r="AA43" s="135" t="str">
        <f t="shared" ref="AA43" si="125">IF(AK43&gt;=0.285,"OK","NG")</f>
        <v>NG</v>
      </c>
      <c r="AB43" s="136"/>
      <c r="AC43" s="144"/>
      <c r="AD43" s="144"/>
      <c r="AE43" s="144"/>
      <c r="AF43" s="144"/>
      <c r="AG43" s="144"/>
      <c r="AH43" s="145"/>
      <c r="AI43" s="146"/>
      <c r="AJ43" s="68">
        <f t="shared" ref="AJ43" si="126">COUNTIF(AC43:AI43,"●")</f>
        <v>0</v>
      </c>
      <c r="AK43" s="70">
        <f t="shared" ref="AK43" si="127">IF(COUNTA(AC43:AI43)=0,-1,IF(OR(COUNTIF(AC43:AI43,"▲")&gt;6,AND(AC42&lt;$N$9,$N$9&lt;AI42)),0.285,IF(AJ42+AJ43=0,0,AJ43/(AJ43+AJ42))))</f>
        <v>-1</v>
      </c>
      <c r="AL43" s="68" t="str">
        <f>TEXT(AI42,"YYYY-MM")</f>
        <v>2026-05</v>
      </c>
      <c r="AM43" s="69" cm="1">
        <f t="array" ref="AM43">IF(AL43=AL42,0,SUMPRODUCT((AC42:AI42&gt;=$N$8)*(AC42:AI42 &lt;= $N$9)*(TEXT(AC42:AI42,"yyyy-mm")=AL43)*(AC43:AI43 = "●")))</f>
        <v>0</v>
      </c>
      <c r="AN43" s="69" cm="1">
        <f t="array" ref="AN43">IF(AL43=AL42,0,SUMPRODUCT((AC42:AI42&gt;=$N$8)*(AC42:AI42 &lt;= $N$9)*(TEXT(AC42:AI42,"yyyy-mm")=AL43)*(AC43:AI43 = "▲")))</f>
        <v>0</v>
      </c>
      <c r="AO43" s="69" cm="1">
        <f t="array" ref="AO43">IF(AL43=AL42,0,SUMPRODUCT((AC42:AI42&gt;=$N$8)*(AC42:AI42 &lt;= $N$9)*(TEXT(AC42:AI42,"yyyy-mm")=AL43)*(AC43:AI43 = "★")))</f>
        <v>0</v>
      </c>
      <c r="AP43" s="68"/>
      <c r="AQ43" s="19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3"/>
    </row>
    <row r="44" spans="1:55" s="8" customFormat="1" ht="19.5" customHeight="1" x14ac:dyDescent="0.45">
      <c r="A44" s="4">
        <v>1</v>
      </c>
      <c r="B44" s="4">
        <v>34</v>
      </c>
      <c r="C44" s="18">
        <f t="shared" si="1"/>
        <v>46966</v>
      </c>
      <c r="D44" s="18">
        <f t="shared" si="2"/>
        <v>45989</v>
      </c>
      <c r="E44" s="4" t="str">
        <f t="shared" si="0"/>
        <v>2028-08</v>
      </c>
      <c r="F44" s="2">
        <f ca="1">SUMIF($V$160:$W$201,E44,$W$160:$W$201)+SUMIF($AL$160:$AM$201,E44,$AM$160:$AM$201)</f>
        <v>0</v>
      </c>
      <c r="G44" s="2">
        <f ca="1">SUMIF($V$160:$X$201,E44,$X$160:$X$201)+SUMIF($AL$160:$AN$201,E44,$AN$160:$AN$201)</f>
        <v>0</v>
      </c>
      <c r="H44" s="2">
        <f ca="1">SUMIF($V$160:$Y$201,E44,$Y$160:$Y$201)+SUMIF($AL$160:$AO$201,E44,$AO$160:$AO$201)</f>
        <v>0</v>
      </c>
      <c r="I44" s="17">
        <f t="shared" si="3"/>
        <v>0</v>
      </c>
      <c r="J44" s="135"/>
      <c r="K44" s="135"/>
      <c r="L44" s="132">
        <v>14</v>
      </c>
      <c r="M44" s="141">
        <f>S42+1</f>
        <v>46048</v>
      </c>
      <c r="N44" s="141">
        <f>M44+1</f>
        <v>46049</v>
      </c>
      <c r="O44" s="141">
        <f t="shared" ref="O44:Q44" si="128">N44+1</f>
        <v>46050</v>
      </c>
      <c r="P44" s="141">
        <f t="shared" si="128"/>
        <v>46051</v>
      </c>
      <c r="Q44" s="141">
        <f t="shared" si="128"/>
        <v>46052</v>
      </c>
      <c r="R44" s="142">
        <f>Q44+1</f>
        <v>46053</v>
      </c>
      <c r="S44" s="143">
        <f>R44+1</f>
        <v>46054</v>
      </c>
      <c r="T44" s="135">
        <f t="shared" ref="T44" si="129">COUNTIF(M45:S45,"★")</f>
        <v>0</v>
      </c>
      <c r="U44" s="135"/>
      <c r="V44" s="135" t="str">
        <f>TEXT(M44,"YYYY-MM")</f>
        <v>2026-01</v>
      </c>
      <c r="W44" s="140" cm="1">
        <f t="array" ref="W44">SUMPRODUCT((M44:S44&gt;=$N$8)*(M44:S44 &lt;= $N$9)*(TEXT(M44:S44,"yyyy-mm")=V44)*(M45:S45 = "●"))</f>
        <v>0</v>
      </c>
      <c r="X44" s="140" cm="1">
        <f t="array" ref="X44">SUMPRODUCT((R44:S44&gt;=$N$8)*(R44:S44 &lt;= $N$9)*(TEXT(R44:S44,"yyyy-mm")=V44)*(R45:S45 = "▲"))</f>
        <v>0</v>
      </c>
      <c r="Y44" s="140" cm="1">
        <f t="array" ref="Y44">SUMPRODUCT((M44:S44&gt;=$N$8)*(M44:S44 &lt;= $N$9)*(TEXT(M44:S44,"yyyy-mm")=V44)*(M45:S45 = "★"))</f>
        <v>0</v>
      </c>
      <c r="Z44" s="135"/>
      <c r="AA44" s="135"/>
      <c r="AB44" s="132">
        <v>30</v>
      </c>
      <c r="AC44" s="141">
        <f>AI42+1</f>
        <v>46160</v>
      </c>
      <c r="AD44" s="141">
        <f t="shared" ref="AD44:AI44" si="130">AC44+1</f>
        <v>46161</v>
      </c>
      <c r="AE44" s="141">
        <f t="shared" si="130"/>
        <v>46162</v>
      </c>
      <c r="AF44" s="141">
        <f t="shared" si="130"/>
        <v>46163</v>
      </c>
      <c r="AG44" s="141">
        <f t="shared" si="130"/>
        <v>46164</v>
      </c>
      <c r="AH44" s="142">
        <f t="shared" si="130"/>
        <v>46165</v>
      </c>
      <c r="AI44" s="143">
        <f t="shared" si="130"/>
        <v>46166</v>
      </c>
      <c r="AJ44" s="68">
        <f t="shared" ref="AJ44" si="131">COUNTIF(AC45:AI45,"★")</f>
        <v>0</v>
      </c>
      <c r="AK44" s="68"/>
      <c r="AL44" s="68" t="str">
        <f>TEXT(AC44,"YYYY-MM")</f>
        <v>2026-05</v>
      </c>
      <c r="AM44" s="69" cm="1">
        <f t="array" ref="AM44">SUMPRODUCT((AC44:AI44&gt;=$N$8)*(AC44:AI44 &lt;= $N$9)*(TEXT(AC44:AI44,"yyyy-mm")=AL44)*(AC45:AI45 = "●"))</f>
        <v>0</v>
      </c>
      <c r="AN44" s="69" cm="1">
        <f t="array" ref="AN44">SUMPRODUCT((AH44:AI44&gt;=$N$8)*(AH44:AI44 &lt;= $N$9)*(TEXT(AH44:AI44,"yyyy-mm")=AL44)*(AH45:AI45 = "▲"))</f>
        <v>0</v>
      </c>
      <c r="AO44" s="69" cm="1">
        <f t="array" ref="AO44">SUMPRODUCT((AC44:AI44&gt;=$N$8)*(AC44:AI44 &lt;= $N$9)*(TEXT(AC44:AI44,"yyyy-mm")=AL44)*(AC45:AI45 = "★"))</f>
        <v>0</v>
      </c>
      <c r="AP44" s="68"/>
      <c r="AQ44" s="19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3"/>
    </row>
    <row r="45" spans="1:55" s="8" customFormat="1" ht="19.5" customHeight="1" thickBot="1" x14ac:dyDescent="0.5">
      <c r="A45" s="4">
        <v>2</v>
      </c>
      <c r="B45" s="4">
        <v>35</v>
      </c>
      <c r="C45" s="18">
        <f t="shared" si="1"/>
        <v>46997</v>
      </c>
      <c r="D45" s="18">
        <f t="shared" si="2"/>
        <v>45989</v>
      </c>
      <c r="E45" s="4" t="str">
        <f t="shared" si="0"/>
        <v>2028-09</v>
      </c>
      <c r="F45" s="2">
        <f ca="1">SUMIF($AL$160:$AM$201,E45,$AM$160:$AM$201)</f>
        <v>0</v>
      </c>
      <c r="G45" s="2">
        <f ca="1">SUMIF($AL$160:$AN$201,E45,$AN$160:$AN$201)</f>
        <v>0</v>
      </c>
      <c r="H45" s="2">
        <f ca="1">SUMIF($AL$160:$AO$201,E45,$AO$160:$AO$201)</f>
        <v>0</v>
      </c>
      <c r="I45" s="17">
        <f t="shared" si="3"/>
        <v>0</v>
      </c>
      <c r="J45" s="135"/>
      <c r="K45" s="135" t="str">
        <f t="shared" ref="K45" si="132">IF(U45&gt;=0.285,"OK","NG")</f>
        <v>NG</v>
      </c>
      <c r="L45" s="136"/>
      <c r="M45" s="144"/>
      <c r="N45" s="144"/>
      <c r="O45" s="144"/>
      <c r="P45" s="144"/>
      <c r="Q45" s="144"/>
      <c r="R45" s="145"/>
      <c r="S45" s="146"/>
      <c r="T45" s="135">
        <f t="shared" ref="T45" si="133">COUNTIF(M45:S45,"●")</f>
        <v>0</v>
      </c>
      <c r="U45" s="147">
        <f t="shared" ref="U45" si="134">IF(COUNTA(M45:S45)=0,-1,IF(OR(COUNTIF(M45:S45,"▲")&gt;6,AND(M44&lt;$N$9,$N$9&lt;S44)),0.285,IF(T44+T45=0,0,T45/(T45+T44))))</f>
        <v>-1</v>
      </c>
      <c r="V45" s="135" t="str">
        <f>TEXT(S44,"YYYY-MM")</f>
        <v>2026-02</v>
      </c>
      <c r="W45" s="140" cm="1">
        <f t="array" ref="W45">IF(V45=V44,0,SUMPRODUCT((M44:S44&gt;=$N$8)*(M44:S44 &lt;= $N$9)*(TEXT(M44:S44,"yyyy-mm")=V45)*(M45:S45 = "●")))</f>
        <v>0</v>
      </c>
      <c r="X45" s="140" cm="1">
        <f t="array" ref="X45">IF(V45=V44,0,SUMPRODUCT((M44:S44&gt;=$N$8)*(M44:S44 &lt;= $N$9)*(TEXT(M44:S44,"yyyy-mm")=V45)*(M45:S45 = "▲")))</f>
        <v>0</v>
      </c>
      <c r="Y45" s="140" cm="1">
        <f t="array" ref="Y45">IF(V45=V44,0,SUMPRODUCT((M44:S44&gt;=$N$8)*(M44:S44 &lt;= $N$9)*(TEXT(M44:S44,"yyyy-mm")=V45)*(M45:S45 = "★")))</f>
        <v>0</v>
      </c>
      <c r="Z45" s="135"/>
      <c r="AA45" s="135" t="str">
        <f t="shared" ref="AA45" si="135">IF(AK45&gt;=0.285,"OK","NG")</f>
        <v>NG</v>
      </c>
      <c r="AB45" s="136"/>
      <c r="AC45" s="144"/>
      <c r="AD45" s="144"/>
      <c r="AE45" s="144"/>
      <c r="AF45" s="144"/>
      <c r="AG45" s="144"/>
      <c r="AH45" s="145"/>
      <c r="AI45" s="146"/>
      <c r="AJ45" s="68">
        <f t="shared" ref="AJ45" si="136">COUNTIF(AC45:AI45,"●")</f>
        <v>0</v>
      </c>
      <c r="AK45" s="70">
        <f t="shared" ref="AK45" si="137">IF(COUNTA(AC45:AI45)=0,-1,IF(OR(COUNTIF(AC45:AI45,"▲")&gt;6,AND(AC44&lt;$N$9,$N$9&lt;AI44)),0.285,IF(AJ44+AJ45=0,0,AJ45/(AJ45+AJ44))))</f>
        <v>-1</v>
      </c>
      <c r="AL45" s="68" t="str">
        <f>TEXT(AI44,"YYYY-MM")</f>
        <v>2026-05</v>
      </c>
      <c r="AM45" s="69" cm="1">
        <f t="array" ref="AM45">IF(AL45=AL44,0,SUMPRODUCT((AC44:AI44&gt;=$N$8)*(AC44:AI44 &lt;= $N$9)*(TEXT(AC44:AI44,"yyyy-mm")=AL45)*(AC45:AI45 = "●")))</f>
        <v>0</v>
      </c>
      <c r="AN45" s="69" cm="1">
        <f t="array" ref="AN45">IF(AL45=AL44,0,SUMPRODUCT((AC44:AI44&gt;=$N$8)*(AC44:AI44 &lt;= $N$9)*(TEXT(AC44:AI44,"yyyy-mm")=AL45)*(AC45:AI45 = "▲")))</f>
        <v>0</v>
      </c>
      <c r="AO45" s="69" cm="1">
        <f t="array" ref="AO45">IF(AL45=AL44,0,SUMPRODUCT((AC44:AI44&gt;=$N$8)*(AC44:AI44 &lt;= $N$9)*(TEXT(AC44:AI44,"yyyy-mm")=AL45)*(AC45:AI45 = "★")))</f>
        <v>0</v>
      </c>
      <c r="AP45" s="68"/>
      <c r="AQ45" s="19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3"/>
    </row>
    <row r="46" spans="1:55" s="8" customFormat="1" ht="19.5" customHeight="1" x14ac:dyDescent="0.45">
      <c r="A46" s="4">
        <v>3</v>
      </c>
      <c r="B46" s="4">
        <v>36</v>
      </c>
      <c r="C46" s="18">
        <f t="shared" si="1"/>
        <v>47027</v>
      </c>
      <c r="D46" s="18">
        <f t="shared" si="2"/>
        <v>45989</v>
      </c>
      <c r="E46" s="4" t="str">
        <f t="shared" si="0"/>
        <v>2028-10</v>
      </c>
      <c r="F46" s="2">
        <f ca="1">SUMIF($AL$160:$AM$201,E46,$AM$160:$AM$201)</f>
        <v>0</v>
      </c>
      <c r="G46" s="2">
        <f ca="1">SUMIF($AL$160:$AN$201,E46,$AN$160:$AN$201)</f>
        <v>0</v>
      </c>
      <c r="H46" s="2">
        <f ca="1">SUMIF($AL$160:$AO$201,E46,$AO$160:$AO$201)</f>
        <v>0</v>
      </c>
      <c r="I46" s="17">
        <f t="shared" si="3"/>
        <v>0</v>
      </c>
      <c r="J46" s="135"/>
      <c r="K46" s="135"/>
      <c r="L46" s="132">
        <v>15</v>
      </c>
      <c r="M46" s="141">
        <f>S44+1</f>
        <v>46055</v>
      </c>
      <c r="N46" s="141">
        <f>M46+1</f>
        <v>46056</v>
      </c>
      <c r="O46" s="141">
        <f t="shared" ref="O46:Q46" si="138">N46+1</f>
        <v>46057</v>
      </c>
      <c r="P46" s="141">
        <f t="shared" si="138"/>
        <v>46058</v>
      </c>
      <c r="Q46" s="141">
        <f t="shared" si="138"/>
        <v>46059</v>
      </c>
      <c r="R46" s="142">
        <f>Q46+1</f>
        <v>46060</v>
      </c>
      <c r="S46" s="143">
        <f>R46+1</f>
        <v>46061</v>
      </c>
      <c r="T46" s="135">
        <f t="shared" ref="T46" si="139">COUNTIF(M47:S47,"★")</f>
        <v>0</v>
      </c>
      <c r="U46" s="135"/>
      <c r="V46" s="135" t="str">
        <f>TEXT(M46,"YYYY-MM")</f>
        <v>2026-02</v>
      </c>
      <c r="W46" s="140" cm="1">
        <f t="array" ref="W46">SUMPRODUCT((M46:S46&gt;=$N$8)*(M46:S46 &lt;= $N$9)*(TEXT(M46:S46,"yyyy-mm")=V46)*(M47:S47 = "●"))</f>
        <v>0</v>
      </c>
      <c r="X46" s="140" cm="1">
        <f t="array" ref="X46">SUMPRODUCT((R46:S46&gt;=$N$8)*(R46:S46 &lt;= $N$9)*(TEXT(R46:S46,"yyyy-mm")=V46)*(R47:S47 = "▲"))</f>
        <v>0</v>
      </c>
      <c r="Y46" s="140" cm="1">
        <f t="array" ref="Y46">SUMPRODUCT((M46:S46&gt;=$N$8)*(M46:S46 &lt;= $N$9)*(TEXT(M46:S46,"yyyy-mm")=V46)*(M47:S47 = "★"))</f>
        <v>0</v>
      </c>
      <c r="Z46" s="135"/>
      <c r="AA46" s="135"/>
      <c r="AB46" s="132">
        <v>31</v>
      </c>
      <c r="AC46" s="141">
        <f>AI44+1</f>
        <v>46167</v>
      </c>
      <c r="AD46" s="141">
        <f t="shared" ref="AD46:AI46" si="140">AC46+1</f>
        <v>46168</v>
      </c>
      <c r="AE46" s="141">
        <f t="shared" si="140"/>
        <v>46169</v>
      </c>
      <c r="AF46" s="141">
        <f t="shared" si="140"/>
        <v>46170</v>
      </c>
      <c r="AG46" s="141">
        <f t="shared" si="140"/>
        <v>46171</v>
      </c>
      <c r="AH46" s="142">
        <f t="shared" si="140"/>
        <v>46172</v>
      </c>
      <c r="AI46" s="143">
        <f t="shared" si="140"/>
        <v>46173</v>
      </c>
      <c r="AJ46" s="68">
        <f t="shared" ref="AJ46" si="141">COUNTIF(AC47:AI47,"★")</f>
        <v>0</v>
      </c>
      <c r="AK46" s="68"/>
      <c r="AL46" s="68" t="str">
        <f>TEXT(AC46,"YYYY-MM")</f>
        <v>2026-05</v>
      </c>
      <c r="AM46" s="69" cm="1">
        <f t="array" ref="AM46">SUMPRODUCT((AC46:AI46&gt;=$N$8)*(AC46:AI46 &lt;= $N$9)*(TEXT(AC46:AI46,"yyyy-mm")=AL46)*(AC47:AI47 = "●"))</f>
        <v>0</v>
      </c>
      <c r="AN46" s="69" cm="1">
        <f t="array" ref="AN46">SUMPRODUCT((AH46:AI46&gt;=$N$8)*(AH46:AI46 &lt;= $N$9)*(TEXT(AH46:AI46,"yyyy-mm")=AL46)*(AH47:AI47 = "▲"))</f>
        <v>0</v>
      </c>
      <c r="AO46" s="69" cm="1">
        <f t="array" ref="AO46">SUMPRODUCT((AC46:AI46&gt;=$N$8)*(AC46:AI46 &lt;= $N$9)*(TEXT(AC46:AI46,"yyyy-mm")=AL46)*(AC47:AI47 = "★"))</f>
        <v>0</v>
      </c>
      <c r="AP46" s="68"/>
      <c r="AQ46" s="19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3"/>
    </row>
    <row r="47" spans="1:55" s="8" customFormat="1" ht="19.5" customHeight="1" thickBot="1" x14ac:dyDescent="0.5">
      <c r="A47" s="4"/>
      <c r="B47" s="4"/>
      <c r="C47" s="4"/>
      <c r="D47" s="4"/>
      <c r="E47" s="4"/>
      <c r="F47" s="2">
        <f ca="1">SUM(F10:F46)</f>
        <v>0</v>
      </c>
      <c r="G47" s="2">
        <f ca="1">SUM(G10:G46)</f>
        <v>0</v>
      </c>
      <c r="H47" s="2">
        <f ca="1">SUM(H10:H46)</f>
        <v>0</v>
      </c>
      <c r="I47" s="4" t="e">
        <f ca="1">AVERAGEIF(I10:I46,"&gt;0")</f>
        <v>#DIV/0!</v>
      </c>
      <c r="J47" s="135"/>
      <c r="K47" s="135" t="str">
        <f t="shared" ref="K47" si="142">IF(U47&gt;=0.285,"OK","NG")</f>
        <v>NG</v>
      </c>
      <c r="L47" s="136"/>
      <c r="M47" s="144"/>
      <c r="N47" s="144"/>
      <c r="O47" s="144"/>
      <c r="P47" s="144"/>
      <c r="Q47" s="144"/>
      <c r="R47" s="145"/>
      <c r="S47" s="146"/>
      <c r="T47" s="135">
        <f t="shared" ref="T47" si="143">COUNTIF(M47:S47,"●")</f>
        <v>0</v>
      </c>
      <c r="U47" s="147">
        <f t="shared" ref="U47" si="144">IF(COUNTA(M47:S47)=0,-1,IF(OR(COUNTIF(M47:S47,"▲")&gt;6,AND(M46&lt;$N$9,$N$9&lt;S46)),0.285,IF(T46+T47=0,0,T47/(T47+T46))))</f>
        <v>-1</v>
      </c>
      <c r="V47" s="135" t="str">
        <f>TEXT(S46,"YYYY-MM")</f>
        <v>2026-02</v>
      </c>
      <c r="W47" s="140" cm="1">
        <f t="array" ref="W47">IF(V47=V46,0,SUMPRODUCT((M46:S46&gt;=$N$8)*(M46:S46 &lt;= $N$9)*(TEXT(M46:S46,"yyyy-mm")=V47)*(M47:S47 = "●")))</f>
        <v>0</v>
      </c>
      <c r="X47" s="140" cm="1">
        <f t="array" ref="X47">IF(V47=V46,0,SUMPRODUCT((M46:S46&gt;=$N$8)*(M46:S46 &lt;= $N$9)*(TEXT(M46:S46,"yyyy-mm")=V47)*(M47:S47 = "▲")))</f>
        <v>0</v>
      </c>
      <c r="Y47" s="140" cm="1">
        <f t="array" ref="Y47">IF(V47=V46,0,SUMPRODUCT((M46:S46&gt;=$N$8)*(M46:S46 &lt;= $N$9)*(TEXT(M46:S46,"yyyy-mm")=V47)*(M47:S47 = "★")))</f>
        <v>0</v>
      </c>
      <c r="Z47" s="135"/>
      <c r="AA47" s="135" t="str">
        <f t="shared" ref="AA47" si="145">IF(AK47&gt;=0.285,"OK","NG")</f>
        <v>NG</v>
      </c>
      <c r="AB47" s="136"/>
      <c r="AC47" s="144"/>
      <c r="AD47" s="144"/>
      <c r="AE47" s="144"/>
      <c r="AF47" s="144"/>
      <c r="AG47" s="144"/>
      <c r="AH47" s="145"/>
      <c r="AI47" s="146"/>
      <c r="AJ47" s="68">
        <f t="shared" ref="AJ47" si="146">COUNTIF(AC47:AI47,"●")</f>
        <v>0</v>
      </c>
      <c r="AK47" s="70">
        <f t="shared" ref="AK47" si="147">IF(COUNTA(AC47:AI47)=0,-1,IF(OR(COUNTIF(AC47:AI47,"▲")&gt;6,AND(AC46&lt;$N$9,$N$9&lt;AI46)),0.285,IF(AJ46+AJ47=0,0,AJ47/(AJ47+AJ46))))</f>
        <v>-1</v>
      </c>
      <c r="AL47" s="68" t="str">
        <f>TEXT(AI46,"YYYY-MM")</f>
        <v>2026-05</v>
      </c>
      <c r="AM47" s="69" cm="1">
        <f t="array" ref="AM47">IF(AL47=AL46,0,SUMPRODUCT((AC46:AI46&gt;=$N$8)*(AC46:AI46 &lt;= $N$9)*(TEXT(AC46:AI46,"yyyy-mm")=AL47)*(AC47:AI47 = "●")))</f>
        <v>0</v>
      </c>
      <c r="AN47" s="69" cm="1">
        <f t="array" ref="AN47">IF(AL47=AL46,0,SUMPRODUCT((AC46:AI46&gt;=$N$8)*(AC46:AI46 &lt;= $N$9)*(TEXT(AC46:AI46,"yyyy-mm")=AL47)*(AC47:AI47 = "▲")))</f>
        <v>0</v>
      </c>
      <c r="AO47" s="69" cm="1">
        <f t="array" ref="AO47">IF(AL47=AL46,0,SUMPRODUCT((AC46:AI46&gt;=$N$8)*(AC46:AI46 &lt;= $N$9)*(TEXT(AC46:AI46,"yyyy-mm")=AL47)*(AC47:AI47 = "★")))</f>
        <v>0</v>
      </c>
      <c r="AP47" s="68"/>
      <c r="AQ47" s="19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3"/>
    </row>
    <row r="48" spans="1:55" s="8" customFormat="1" ht="19.5" customHeight="1" x14ac:dyDescent="0.45">
      <c r="A48" s="4"/>
      <c r="B48" s="4"/>
      <c r="C48" s="4"/>
      <c r="D48" s="4"/>
      <c r="E48" s="4"/>
      <c r="F48" s="4"/>
      <c r="G48" s="4"/>
      <c r="H48" s="4"/>
      <c r="I48" s="4"/>
      <c r="J48" s="135"/>
      <c r="K48" s="135"/>
      <c r="L48" s="132">
        <v>16</v>
      </c>
      <c r="M48" s="141">
        <f>S46+1</f>
        <v>46062</v>
      </c>
      <c r="N48" s="141">
        <f>M48+1</f>
        <v>46063</v>
      </c>
      <c r="O48" s="141">
        <f t="shared" ref="O48:Q48" si="148">N48+1</f>
        <v>46064</v>
      </c>
      <c r="P48" s="141">
        <f t="shared" si="148"/>
        <v>46065</v>
      </c>
      <c r="Q48" s="141">
        <f t="shared" si="148"/>
        <v>46066</v>
      </c>
      <c r="R48" s="142">
        <f>Q48+1</f>
        <v>46067</v>
      </c>
      <c r="S48" s="143">
        <f>R48+1</f>
        <v>46068</v>
      </c>
      <c r="T48" s="135">
        <f t="shared" ref="T48" si="149">COUNTIF(M49:S49,"★")</f>
        <v>0</v>
      </c>
      <c r="U48" s="135"/>
      <c r="V48" s="135" t="str">
        <f>TEXT(M48,"YYYY-MM")</f>
        <v>2026-02</v>
      </c>
      <c r="W48" s="140" cm="1">
        <f t="array" ref="W48">SUMPRODUCT((M48:S48&gt;=$N$8)*(M48:S48 &lt;= $N$9)*(TEXT(M48:S48,"yyyy-mm")=V48)*(M49:S49 = "●"))</f>
        <v>0</v>
      </c>
      <c r="X48" s="140" cm="1">
        <f t="array" ref="X48">SUMPRODUCT((R48:S48&gt;=$N$8)*(R48:S48 &lt;= $N$9)*(TEXT(R48:S48,"yyyy-mm")=V48)*(R49:S49 = "▲"))</f>
        <v>0</v>
      </c>
      <c r="Y48" s="140" cm="1">
        <f t="array" ref="Y48">SUMPRODUCT((M48:S48&gt;=$N$8)*(M48:S48 &lt;= $N$9)*(TEXT(M48:S48,"yyyy-mm")=V48)*(M49:S49 = "★"))</f>
        <v>0</v>
      </c>
      <c r="Z48" s="135"/>
      <c r="AA48" s="135"/>
      <c r="AB48" s="132">
        <v>32</v>
      </c>
      <c r="AC48" s="141">
        <f>AI46+1</f>
        <v>46174</v>
      </c>
      <c r="AD48" s="141">
        <f t="shared" ref="AD48:AI48" si="150">AC48+1</f>
        <v>46175</v>
      </c>
      <c r="AE48" s="141">
        <f t="shared" si="150"/>
        <v>46176</v>
      </c>
      <c r="AF48" s="141">
        <f t="shared" si="150"/>
        <v>46177</v>
      </c>
      <c r="AG48" s="141">
        <f t="shared" si="150"/>
        <v>46178</v>
      </c>
      <c r="AH48" s="142">
        <f t="shared" si="150"/>
        <v>46179</v>
      </c>
      <c r="AI48" s="143">
        <f t="shared" si="150"/>
        <v>46180</v>
      </c>
      <c r="AJ48" s="68">
        <f t="shared" ref="AJ48" si="151">COUNTIF(AC49:AI49,"★")</f>
        <v>0</v>
      </c>
      <c r="AK48" s="68"/>
      <c r="AL48" s="68" t="str">
        <f>TEXT(AC48,"YYYY-MM")</f>
        <v>2026-06</v>
      </c>
      <c r="AM48" s="69" cm="1">
        <f t="array" ref="AM48">SUMPRODUCT((AC48:AI48&gt;=$N$8)*(AC48:AI48 &lt;= $N$9)*(TEXT(AC48:AI48,"yyyy-mm")=AL48)*(AC49:AI49 = "●"))</f>
        <v>0</v>
      </c>
      <c r="AN48" s="69" cm="1">
        <f t="array" ref="AN48">SUMPRODUCT((AH48:AI48&gt;=$N$8)*(AH48:AI48 &lt;= $N$9)*(TEXT(AH48:AI48,"yyyy-mm")=AL48)*(AH49:AI49 = "▲"))</f>
        <v>0</v>
      </c>
      <c r="AO48" s="69" cm="1">
        <f t="array" ref="AO48">SUMPRODUCT((AC48:AI48&gt;=$N$8)*(AC48:AI48 &lt;= $N$9)*(TEXT(AC48:AI48,"yyyy-mm")=AL48)*(AC49:AI49 = "★"))</f>
        <v>0</v>
      </c>
      <c r="AP48" s="65"/>
      <c r="AQ48" s="7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3"/>
    </row>
    <row r="49" spans="1:55" s="8" customFormat="1" ht="19.5" customHeight="1" thickBot="1" x14ac:dyDescent="0.5">
      <c r="A49" s="4"/>
      <c r="B49" s="4"/>
      <c r="C49" s="4"/>
      <c r="D49" s="4"/>
      <c r="E49" s="4"/>
      <c r="F49" s="4"/>
      <c r="G49" s="4"/>
      <c r="H49" s="4"/>
      <c r="I49" s="4"/>
      <c r="J49" s="135"/>
      <c r="K49" s="135" t="str">
        <f t="shared" ref="K49" si="152">IF(U49&gt;=0.285,"OK","NG")</f>
        <v>NG</v>
      </c>
      <c r="L49" s="136"/>
      <c r="M49" s="144"/>
      <c r="N49" s="144"/>
      <c r="O49" s="144"/>
      <c r="P49" s="144"/>
      <c r="Q49" s="144"/>
      <c r="R49" s="145"/>
      <c r="S49" s="146"/>
      <c r="T49" s="135">
        <f t="shared" ref="T49" si="153">COUNTIF(M49:S49,"●")</f>
        <v>0</v>
      </c>
      <c r="U49" s="147">
        <f t="shared" ref="U49" si="154">IF(COUNTA(M49:S49)=0,-1,IF(OR(COUNTIF(M49:S49,"▲")&gt;6,AND(M48&lt;$N$9,$N$9&lt;S48)),0.285,IF(T48+T49=0,0,T49/(T49+T48))))</f>
        <v>-1</v>
      </c>
      <c r="V49" s="135" t="str">
        <f>TEXT(S48,"YYYY-MM")</f>
        <v>2026-02</v>
      </c>
      <c r="W49" s="140" cm="1">
        <f t="array" ref="W49">IF(V49=V48,0,SUMPRODUCT((M48:S48&gt;=$N$8)*(M48:S48 &lt;= $N$9)*(TEXT(M48:S48,"yyyy-mm")=V49)*(M49:S49 = "●")))</f>
        <v>0</v>
      </c>
      <c r="X49" s="140" cm="1">
        <f t="array" ref="X49">IF(V49=V48,0,SUMPRODUCT((M48:S48&gt;=$N$8)*(M48:S48 &lt;= $N$9)*(TEXT(M48:S48,"yyyy-mm")=V49)*(M49:S49 = "▲")))</f>
        <v>0</v>
      </c>
      <c r="Y49" s="140" cm="1">
        <f t="array" ref="Y49">IF(V49=V48,0,SUMPRODUCT((M48:S48&gt;=$N$8)*(M48:S48 &lt;= $N$9)*(TEXT(M48:S48,"yyyy-mm")=V49)*(M49:S49 = "★")))</f>
        <v>0</v>
      </c>
      <c r="Z49" s="135"/>
      <c r="AA49" s="135" t="str">
        <f t="shared" ref="AA49" si="155">IF(AK49&gt;=0.285,"OK","NG")</f>
        <v>NG</v>
      </c>
      <c r="AB49" s="136"/>
      <c r="AC49" s="144"/>
      <c r="AD49" s="144"/>
      <c r="AE49" s="144"/>
      <c r="AF49" s="144"/>
      <c r="AG49" s="144"/>
      <c r="AH49" s="145"/>
      <c r="AI49" s="146"/>
      <c r="AJ49" s="68">
        <f t="shared" ref="AJ49" si="156">COUNTIF(AC49:AI49,"●")</f>
        <v>0</v>
      </c>
      <c r="AK49" s="70">
        <f t="shared" ref="AK49" si="157">IF(COUNTA(AC49:AI49)=0,-1,IF(OR(COUNTIF(AC49:AI49,"▲")&gt;6,AND(AC48&lt;$N$9,$N$9&lt;AI48)),0.285,IF(AJ48+AJ49=0,0,AJ49/(AJ49+AJ48))))</f>
        <v>-1</v>
      </c>
      <c r="AL49" s="68" t="str">
        <f>TEXT(AI48,"YYYY-MM")</f>
        <v>2026-06</v>
      </c>
      <c r="AM49" s="69" cm="1">
        <f t="array" ref="AM49">IF(AL49=AL48,0,SUMPRODUCT((AC48:AI48&gt;=$N$8)*(AC48:AI48 &lt;= $N$9)*(TEXT(AC48:AI48,"yyyy-mm")=AL49)*(AC49:AI49 = "●")))</f>
        <v>0</v>
      </c>
      <c r="AN49" s="69" cm="1">
        <f t="array" ref="AN49">IF(AL49=AL48,0,SUMPRODUCT((AC48:AI48&gt;=$N$8)*(AC48:AI48 &lt;= $N$9)*(TEXT(AC48:AI48,"yyyy-mm")=AL49)*(AC49:AI49 = "▲")))</f>
        <v>0</v>
      </c>
      <c r="AO49" s="69" cm="1">
        <f t="array" ref="AO49">IF(AL49=AL48,0,SUMPRODUCT((AC48:AI48&gt;=$N$8)*(AC48:AI48 &lt;= $N$9)*(TEXT(AC48:AI48,"yyyy-mm")=AL49)*(AC49:AI49 = "★")))</f>
        <v>0</v>
      </c>
      <c r="AP49" s="65"/>
      <c r="AQ49" s="7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3"/>
    </row>
    <row r="50" spans="1:55" s="8" customFormat="1" ht="19.5" customHeight="1" x14ac:dyDescent="0.45">
      <c r="A50" s="4"/>
      <c r="B50" s="4"/>
      <c r="C50" s="4"/>
      <c r="D50" s="4"/>
      <c r="E50" s="4"/>
      <c r="F50" s="4"/>
      <c r="G50" s="4"/>
      <c r="H50" s="4"/>
      <c r="I50" s="4"/>
      <c r="J50" s="86"/>
      <c r="K50" s="87"/>
      <c r="L50" s="28"/>
      <c r="M50" s="28"/>
      <c r="N50" s="28"/>
      <c r="O50" s="28"/>
      <c r="P50" s="28"/>
      <c r="Q50" s="28"/>
      <c r="R50" s="28"/>
      <c r="S50" s="28"/>
      <c r="T50" s="86"/>
      <c r="U50" s="148">
        <f>IFERROR(AVERAGEIF(U18:U49,"&gt;-1"),0)</f>
        <v>0</v>
      </c>
      <c r="V50" s="86"/>
      <c r="W50" s="81"/>
      <c r="X50" s="81"/>
      <c r="Y50" s="81"/>
      <c r="Z50" s="86"/>
      <c r="AA50" s="88"/>
      <c r="AB50" s="28"/>
      <c r="AC50" s="28"/>
      <c r="AD50" s="28"/>
      <c r="AE50" s="28"/>
      <c r="AF50" s="28"/>
      <c r="AG50" s="28"/>
      <c r="AH50" s="28"/>
      <c r="AI50" s="28"/>
      <c r="AJ50" s="65"/>
      <c r="AK50" s="71">
        <f>IFERROR(AVERAGEIF(AK18:AK49,"&gt;-1"),0)</f>
        <v>0</v>
      </c>
      <c r="AL50" s="65"/>
      <c r="AM50" s="64"/>
      <c r="AN50" s="64"/>
      <c r="AO50" s="64"/>
      <c r="AP50" s="65"/>
      <c r="AQ50" s="7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3"/>
    </row>
    <row r="51" spans="1:55" s="8" customFormat="1" ht="23.25" customHeight="1" x14ac:dyDescent="0.45">
      <c r="A51" s="4"/>
      <c r="B51" s="4"/>
      <c r="C51" s="4"/>
      <c r="D51" s="4"/>
      <c r="E51" s="4"/>
      <c r="F51" s="4"/>
      <c r="G51" s="4"/>
      <c r="H51" s="4"/>
      <c r="I51" s="4"/>
      <c r="J51" s="75" t="s">
        <v>63</v>
      </c>
      <c r="K51" s="76"/>
      <c r="L51" s="76"/>
      <c r="M51" s="77"/>
      <c r="N51" s="78"/>
      <c r="O51" s="79"/>
      <c r="P51" s="79"/>
      <c r="Q51" s="79"/>
      <c r="R51" s="79"/>
      <c r="S51" s="79"/>
      <c r="T51" s="80"/>
      <c r="U51" s="80"/>
      <c r="V51" s="80"/>
      <c r="W51" s="81"/>
      <c r="X51" s="81"/>
      <c r="Y51" s="81"/>
      <c r="Z51" s="80"/>
      <c r="AA51" s="82"/>
      <c r="AB51" s="79"/>
      <c r="AC51" s="79"/>
      <c r="AD51" s="79"/>
      <c r="AE51" s="79"/>
      <c r="AF51" s="28"/>
      <c r="AG51" s="28"/>
      <c r="AH51" s="28"/>
      <c r="AI51" s="28"/>
      <c r="AJ51" s="65"/>
      <c r="AK51" s="71"/>
      <c r="AL51" s="65"/>
      <c r="AM51" s="64"/>
      <c r="AN51" s="64"/>
      <c r="AO51" s="64"/>
      <c r="AP51" s="65"/>
      <c r="AQ51" s="7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3"/>
    </row>
    <row r="52" spans="1:55" s="8" customFormat="1" ht="27" customHeight="1" x14ac:dyDescent="0.45">
      <c r="J52" s="83"/>
      <c r="K52" s="84"/>
      <c r="L52" s="84"/>
      <c r="M52" s="60" t="s">
        <v>95</v>
      </c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28"/>
      <c r="AI52" s="28"/>
      <c r="AJ52" s="65"/>
      <c r="AK52" s="65"/>
      <c r="AL52" s="65"/>
      <c r="AM52" s="64"/>
      <c r="AN52" s="64"/>
      <c r="AO52" s="64"/>
      <c r="AP52" s="65"/>
      <c r="AQ52" s="7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3"/>
    </row>
    <row r="53" spans="1:55" ht="19.5" customHeight="1" x14ac:dyDescent="0.45">
      <c r="J53" s="86"/>
      <c r="K53" s="87"/>
      <c r="L53" s="28"/>
      <c r="M53" s="28"/>
      <c r="N53" s="28"/>
      <c r="O53" s="28"/>
      <c r="P53" s="28"/>
      <c r="Q53" s="28"/>
      <c r="R53" s="28"/>
      <c r="S53" s="28"/>
      <c r="T53" s="86"/>
      <c r="U53" s="86"/>
      <c r="V53" s="86"/>
      <c r="W53" s="81"/>
      <c r="X53" s="81"/>
      <c r="Y53" s="81"/>
      <c r="Z53" s="86"/>
      <c r="AA53" s="88"/>
      <c r="AB53" s="28"/>
      <c r="AC53" s="28"/>
      <c r="AD53" s="28"/>
      <c r="AE53" s="28"/>
      <c r="AF53" s="28"/>
      <c r="AG53" s="28"/>
      <c r="AH53" s="28"/>
      <c r="AI53" s="28"/>
      <c r="AJ53" s="65"/>
      <c r="AK53" s="65"/>
      <c r="AL53" s="65"/>
      <c r="AM53" s="64"/>
      <c r="AN53" s="64"/>
      <c r="AO53" s="64"/>
      <c r="AP53" s="65"/>
    </row>
    <row r="54" spans="1:55" s="8" customFormat="1" ht="19.5" customHeight="1" x14ac:dyDescent="0.45">
      <c r="J54" s="86"/>
      <c r="K54" s="87"/>
      <c r="L54" s="28"/>
      <c r="M54" s="28"/>
      <c r="N54" s="28"/>
      <c r="O54" s="28"/>
      <c r="P54" s="28"/>
      <c r="Q54" s="28"/>
      <c r="R54" s="28"/>
      <c r="S54" s="28"/>
      <c r="T54" s="86"/>
      <c r="U54" s="86"/>
      <c r="V54" s="86"/>
      <c r="W54" s="81"/>
      <c r="X54" s="81"/>
      <c r="Y54" s="81"/>
      <c r="Z54" s="86"/>
      <c r="AA54" s="88"/>
      <c r="AB54" s="28"/>
      <c r="AC54" s="28"/>
      <c r="AD54" s="28"/>
      <c r="AE54" s="28"/>
      <c r="AF54" s="28"/>
      <c r="AG54" s="28"/>
      <c r="AH54" s="28"/>
      <c r="AI54" s="28"/>
      <c r="AJ54" s="65"/>
      <c r="AK54" s="65"/>
      <c r="AL54" s="65"/>
      <c r="AM54" s="64"/>
      <c r="AN54" s="64"/>
      <c r="AO54" s="64"/>
      <c r="AP54" s="68"/>
      <c r="AQ54" s="19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3"/>
    </row>
    <row r="55" spans="1:55" s="8" customFormat="1" ht="19.5" customHeight="1" thickBot="1" x14ac:dyDescent="0.5">
      <c r="J55" s="86"/>
      <c r="K55" s="87"/>
      <c r="L55" s="28"/>
      <c r="M55" s="28"/>
      <c r="N55" s="28"/>
      <c r="O55" s="28"/>
      <c r="P55" s="28"/>
      <c r="Q55" s="28"/>
      <c r="R55" s="28"/>
      <c r="S55" s="28"/>
      <c r="T55" s="86"/>
      <c r="U55" s="86"/>
      <c r="V55" s="86"/>
      <c r="W55" s="81"/>
      <c r="X55" s="81"/>
      <c r="Y55" s="81"/>
      <c r="Z55" s="86"/>
      <c r="AA55" s="88"/>
      <c r="AB55" s="28"/>
      <c r="AC55" s="28"/>
      <c r="AD55" s="28"/>
      <c r="AE55" s="28"/>
      <c r="AF55" s="28"/>
      <c r="AG55" s="28"/>
      <c r="AH55" s="28"/>
      <c r="AI55" s="28"/>
      <c r="AJ55" s="65"/>
      <c r="AK55" s="65"/>
      <c r="AL55" s="65"/>
      <c r="AM55" s="64"/>
      <c r="AN55" s="64"/>
      <c r="AO55" s="64"/>
      <c r="AP55" s="68"/>
      <c r="AQ55" s="19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3"/>
    </row>
    <row r="56" spans="1:55" s="8" customFormat="1" ht="19.5" customHeight="1" x14ac:dyDescent="0.45">
      <c r="J56" s="86"/>
      <c r="K56" s="86"/>
      <c r="L56" s="132" t="s">
        <v>47</v>
      </c>
      <c r="M56" s="133" t="str">
        <f>"実施状況（"&amp;YEAR(M58)&amp;"年～）"</f>
        <v>実施状況（2026年～）</v>
      </c>
      <c r="N56" s="133"/>
      <c r="O56" s="133"/>
      <c r="P56" s="133"/>
      <c r="Q56" s="133"/>
      <c r="R56" s="133"/>
      <c r="S56" s="134"/>
      <c r="T56" s="86"/>
      <c r="U56" s="86"/>
      <c r="V56" s="86"/>
      <c r="W56" s="81"/>
      <c r="X56" s="81"/>
      <c r="Y56" s="81"/>
      <c r="Z56" s="86"/>
      <c r="AA56" s="28"/>
      <c r="AB56" s="132" t="s">
        <v>47</v>
      </c>
      <c r="AC56" s="133" t="str">
        <f>"実施状況（"&amp;YEAR(AC58)&amp;"年～）"</f>
        <v>実施状況（2026年～）</v>
      </c>
      <c r="AD56" s="133"/>
      <c r="AE56" s="133"/>
      <c r="AF56" s="133"/>
      <c r="AG56" s="133"/>
      <c r="AH56" s="133"/>
      <c r="AI56" s="134"/>
      <c r="AJ56" s="65"/>
      <c r="AK56" s="65"/>
      <c r="AL56" s="65"/>
      <c r="AM56" s="64"/>
      <c r="AN56" s="64"/>
      <c r="AO56" s="64"/>
      <c r="AP56" s="68"/>
      <c r="AQ56" s="19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3"/>
    </row>
    <row r="57" spans="1:55" s="8" customFormat="1" ht="19.5" customHeight="1" thickBot="1" x14ac:dyDescent="0.5">
      <c r="J57" s="86"/>
      <c r="K57" s="135" t="s">
        <v>48</v>
      </c>
      <c r="L57" s="136"/>
      <c r="M57" s="137" t="s">
        <v>49</v>
      </c>
      <c r="N57" s="137" t="s">
        <v>50</v>
      </c>
      <c r="O57" s="137" t="s">
        <v>51</v>
      </c>
      <c r="P57" s="137" t="s">
        <v>52</v>
      </c>
      <c r="Q57" s="137" t="s">
        <v>53</v>
      </c>
      <c r="R57" s="138" t="s">
        <v>54</v>
      </c>
      <c r="S57" s="139" t="s">
        <v>55</v>
      </c>
      <c r="T57" s="135" t="s">
        <v>47</v>
      </c>
      <c r="U57" s="86" t="s">
        <v>56</v>
      </c>
      <c r="V57" s="86" t="s">
        <v>57</v>
      </c>
      <c r="W57" s="140" t="s">
        <v>38</v>
      </c>
      <c r="X57" s="140" t="s">
        <v>39</v>
      </c>
      <c r="Y57" s="140" t="s">
        <v>40</v>
      </c>
      <c r="Z57" s="86"/>
      <c r="AA57" s="135" t="s">
        <v>48</v>
      </c>
      <c r="AB57" s="136"/>
      <c r="AC57" s="137" t="s">
        <v>49</v>
      </c>
      <c r="AD57" s="137" t="s">
        <v>50</v>
      </c>
      <c r="AE57" s="137" t="s">
        <v>51</v>
      </c>
      <c r="AF57" s="137" t="s">
        <v>52</v>
      </c>
      <c r="AG57" s="137" t="s">
        <v>53</v>
      </c>
      <c r="AH57" s="138" t="s">
        <v>54</v>
      </c>
      <c r="AI57" s="139" t="s">
        <v>55</v>
      </c>
      <c r="AJ57" s="68" t="s">
        <v>47</v>
      </c>
      <c r="AK57" s="65" t="s">
        <v>56</v>
      </c>
      <c r="AL57" s="65" t="s">
        <v>57</v>
      </c>
      <c r="AM57" s="69" t="s">
        <v>38</v>
      </c>
      <c r="AN57" s="69" t="s">
        <v>39</v>
      </c>
      <c r="AO57" s="69" t="s">
        <v>40</v>
      </c>
      <c r="AP57" s="68"/>
      <c r="AQ57" s="19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3"/>
    </row>
    <row r="58" spans="1:55" s="8" customFormat="1" ht="19.5" customHeight="1" x14ac:dyDescent="0.45">
      <c r="J58" s="86"/>
      <c r="K58" s="135"/>
      <c r="L58" s="132">
        <v>33</v>
      </c>
      <c r="M58" s="141">
        <f>AI48+1</f>
        <v>46181</v>
      </c>
      <c r="N58" s="141">
        <f t="shared" ref="N58:S58" si="158">M58+1</f>
        <v>46182</v>
      </c>
      <c r="O58" s="141">
        <f t="shared" si="158"/>
        <v>46183</v>
      </c>
      <c r="P58" s="141">
        <f t="shared" si="158"/>
        <v>46184</v>
      </c>
      <c r="Q58" s="141">
        <f t="shared" si="158"/>
        <v>46185</v>
      </c>
      <c r="R58" s="142">
        <f t="shared" si="158"/>
        <v>46186</v>
      </c>
      <c r="S58" s="143">
        <f t="shared" si="158"/>
        <v>46187</v>
      </c>
      <c r="T58" s="135">
        <f t="shared" ref="T58" si="159">COUNTIF(M59:S59,"★")</f>
        <v>0</v>
      </c>
      <c r="U58" s="135"/>
      <c r="V58" s="135" t="str">
        <f>TEXT(M58,"YYYY-MM")</f>
        <v>2026-06</v>
      </c>
      <c r="W58" s="140" cm="1">
        <f t="array" ref="W58">SUMPRODUCT((M58:S58&gt;=$N$8)*(M58:S58 &lt;= $N$9)*(TEXT(M58:S58,"yyyy-mm")=V58)*(M59:S59 = "●"))</f>
        <v>0</v>
      </c>
      <c r="X58" s="140" cm="1">
        <f t="array" ref="X58">SUMPRODUCT((R58:S58&gt;=$N$8)*(R58:S58 &lt;= $N$9)*(TEXT(R58:S58,"yyyy-mm")=V58)*(R59:S59 = "▲"))</f>
        <v>0</v>
      </c>
      <c r="Y58" s="140" cm="1">
        <f t="array" ref="Y58">SUMPRODUCT((M58:S58&gt;=$N$8)*(M58:S58 &lt;= $N$9)*(TEXT(M58:S58,"yyyy-mm")=V58)*(M59:S59 = "★"))</f>
        <v>0</v>
      </c>
      <c r="Z58" s="135"/>
      <c r="AA58" s="135"/>
      <c r="AB58" s="132">
        <v>54</v>
      </c>
      <c r="AC58" s="141">
        <f>S98+1</f>
        <v>46328</v>
      </c>
      <c r="AD58" s="141">
        <f t="shared" ref="AD58:AI58" si="160">AC58+1</f>
        <v>46329</v>
      </c>
      <c r="AE58" s="141">
        <f t="shared" si="160"/>
        <v>46330</v>
      </c>
      <c r="AF58" s="141">
        <f t="shared" si="160"/>
        <v>46331</v>
      </c>
      <c r="AG58" s="141">
        <f t="shared" si="160"/>
        <v>46332</v>
      </c>
      <c r="AH58" s="142">
        <f t="shared" si="160"/>
        <v>46333</v>
      </c>
      <c r="AI58" s="143">
        <f t="shared" si="160"/>
        <v>46334</v>
      </c>
      <c r="AJ58" s="68">
        <f t="shared" ref="AJ58" si="161">COUNTIF(AC59:AI59,"★")</f>
        <v>0</v>
      </c>
      <c r="AK58" s="68"/>
      <c r="AL58" s="68" t="str">
        <f>TEXT(AC58,"YYYY-MM")</f>
        <v>2026-11</v>
      </c>
      <c r="AM58" s="69" cm="1">
        <f t="array" ref="AM58">SUMPRODUCT((AC58:AI58&gt;=$N$8)*(AC58:AI58 &lt;= $N$9)*(TEXT(AC58:AI58,"yyyy-mm")=AL58)*(AC59:AI59 = "●"))</f>
        <v>0</v>
      </c>
      <c r="AN58" s="69" cm="1">
        <f t="array" ref="AN58">SUMPRODUCT((AH58:AI58&gt;=$N$8)*(AH58:AI58 &lt;= $N$9)*(TEXT(AH58:AI58,"yyyy-mm")=AL58)*(AH59:AI59 = "▲"))</f>
        <v>0</v>
      </c>
      <c r="AO58" s="69" cm="1">
        <f t="array" ref="AO58">SUMPRODUCT((AC58:AI58&gt;=$N$8)*(AC58:AI58 &lt;= $N$9)*(TEXT(AC58:AI58,"yyyy-mm")=AL58)*(AC59:AI59 = "★"))</f>
        <v>0</v>
      </c>
      <c r="AP58" s="68"/>
      <c r="AQ58" s="19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3"/>
    </row>
    <row r="59" spans="1:55" s="8" customFormat="1" ht="19.5" customHeight="1" thickBot="1" x14ac:dyDescent="0.5">
      <c r="J59" s="86"/>
      <c r="K59" s="135" t="str">
        <f>IF(U59&gt;=0.285,"OK","NG")</f>
        <v>NG</v>
      </c>
      <c r="L59" s="136"/>
      <c r="M59" s="144"/>
      <c r="N59" s="144"/>
      <c r="O59" s="144"/>
      <c r="P59" s="144"/>
      <c r="Q59" s="144"/>
      <c r="R59" s="145"/>
      <c r="S59" s="146"/>
      <c r="T59" s="135">
        <f t="shared" ref="T59" si="162">COUNTIF(M59:S59,"●")</f>
        <v>0</v>
      </c>
      <c r="U59" s="147">
        <f>IF(COUNTA(M59:S59)=0,-1,IF(OR(COUNTIF(M59:S59,"▲")&gt;6,AND(M58&lt;$N$9,$N$9&lt;S58)),0.285,IF(T58+T59=0,0,T59/(T59+T58))))</f>
        <v>-1</v>
      </c>
      <c r="V59" s="135" t="str">
        <f>TEXT(S58,"YYYY-MM")</f>
        <v>2026-06</v>
      </c>
      <c r="W59" s="140" cm="1">
        <f t="array" ref="W59">IF(V59=V58,0,SUMPRODUCT((M58:S58&gt;=$N$8)*(M58:S58 &lt;= $N$9)*(TEXT(M58:S58,"yyyy-mm")=V59)*(M59:S59 = "●")))</f>
        <v>0</v>
      </c>
      <c r="X59" s="140" cm="1">
        <f t="array" ref="X59">IF(V59=V58,0,SUMPRODUCT((M58:S58&gt;=$N$8)*(M58:S58 &lt;= $N$9)*(TEXT(M58:S58,"yyyy-mm")=V59)*(M59:S59 = "▲")))</f>
        <v>0</v>
      </c>
      <c r="Y59" s="140" cm="1">
        <f t="array" ref="Y59">IF(V59=V58,0,SUMPRODUCT((M58:S58&gt;=$N$8)*(M58:S58 &lt;= $N$9)*(TEXT(M58:S58,"yyyy-mm")=V59)*(M59:S59 = "★")))</f>
        <v>0</v>
      </c>
      <c r="Z59" s="135"/>
      <c r="AA59" s="135" t="str">
        <f>IF(AK59&gt;=0.285,"OK","NG")</f>
        <v>NG</v>
      </c>
      <c r="AB59" s="136"/>
      <c r="AC59" s="144"/>
      <c r="AD59" s="144"/>
      <c r="AE59" s="144"/>
      <c r="AF59" s="144"/>
      <c r="AG59" s="144"/>
      <c r="AH59" s="145"/>
      <c r="AI59" s="146"/>
      <c r="AJ59" s="68">
        <f t="shared" ref="AJ59" si="163">COUNTIF(AC59:AI59,"●")</f>
        <v>0</v>
      </c>
      <c r="AK59" s="70">
        <f>IF(COUNTA(AC59:AI59)=0,-1,IF(OR(COUNTIF(AC59:AI59,"▲")&gt;6,AND(AC58&lt;$N$9,$N$9&lt;AI58)),0.285,IF(AJ58+AJ59=0,0,AJ59/(AJ59+AJ58))))</f>
        <v>-1</v>
      </c>
      <c r="AL59" s="68" t="str">
        <f>TEXT(AI58,"YYYY-MM")</f>
        <v>2026-11</v>
      </c>
      <c r="AM59" s="69" cm="1">
        <f t="array" ref="AM59">IF(AL59=AL58,0,SUMPRODUCT((AC58:AI58&gt;=$N$8)*(AC58:AI58 &lt;= $N$9)*(TEXT(AC58:AI58,"yyyy-mm")=AL59)*(AC59:AI59 = "●")))</f>
        <v>0</v>
      </c>
      <c r="AN59" s="69" cm="1">
        <f t="array" ref="AN59">IF(AL59=AL58,0,SUMPRODUCT((AC58:AI58&gt;=$N$8)*(AC58:AI58 &lt;= $N$9)*(TEXT(AC58:AI58,"yyyy-mm")=AL59)*(AC59:AI59 = "▲")))</f>
        <v>0</v>
      </c>
      <c r="AO59" s="69" cm="1">
        <f t="array" ref="AO59">IF(AL59=AL58,0,SUMPRODUCT((AC58:AI58&gt;=$N$8)*(AC58:AI58 &lt;= $N$9)*(TEXT(AC58:AI58,"yyyy-mm")=AL59)*(AC59:AI59 = "★")))</f>
        <v>0</v>
      </c>
      <c r="AP59" s="68"/>
      <c r="AQ59" s="19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3"/>
    </row>
    <row r="60" spans="1:55" s="8" customFormat="1" ht="19.5" customHeight="1" x14ac:dyDescent="0.45">
      <c r="J60" s="86"/>
      <c r="K60" s="135"/>
      <c r="L60" s="132">
        <v>34</v>
      </c>
      <c r="M60" s="141">
        <f>S58+1</f>
        <v>46188</v>
      </c>
      <c r="N60" s="141">
        <f t="shared" ref="N60:S60" si="164">M60+1</f>
        <v>46189</v>
      </c>
      <c r="O60" s="141">
        <f t="shared" si="164"/>
        <v>46190</v>
      </c>
      <c r="P60" s="141">
        <f t="shared" si="164"/>
        <v>46191</v>
      </c>
      <c r="Q60" s="141">
        <f t="shared" si="164"/>
        <v>46192</v>
      </c>
      <c r="R60" s="142">
        <f t="shared" si="164"/>
        <v>46193</v>
      </c>
      <c r="S60" s="143">
        <f t="shared" si="164"/>
        <v>46194</v>
      </c>
      <c r="T60" s="135">
        <f t="shared" ref="T60" si="165">COUNTIF(M61:S61,"★")</f>
        <v>0</v>
      </c>
      <c r="U60" s="135"/>
      <c r="V60" s="135" t="str">
        <f>TEXT(M60,"YYYY-MM")</f>
        <v>2026-06</v>
      </c>
      <c r="W60" s="140" cm="1">
        <f t="array" ref="W60">SUMPRODUCT((M60:S60&gt;=$N$8)*(M60:S60 &lt;= $N$9)*(TEXT(M60:S60,"yyyy-mm")=V60)*(M61:S61 = "●"))</f>
        <v>0</v>
      </c>
      <c r="X60" s="140" cm="1">
        <f t="array" ref="X60">SUMPRODUCT((R60:S60&gt;=$N$8)*(R60:S60 &lt;= $N$9)*(TEXT(R60:S60,"yyyy-mm")=V60)*(R61:S61 = "▲"))</f>
        <v>0</v>
      </c>
      <c r="Y60" s="140" cm="1">
        <f t="array" ref="Y60">SUMPRODUCT((M60:S60&gt;=$N$8)*(M60:S60 &lt;= $N$9)*(TEXT(M60:S60,"yyyy-mm")=V60)*(M61:S61 = "★"))</f>
        <v>0</v>
      </c>
      <c r="Z60" s="135"/>
      <c r="AA60" s="135"/>
      <c r="AB60" s="132">
        <v>55</v>
      </c>
      <c r="AC60" s="141">
        <f>AI58+1</f>
        <v>46335</v>
      </c>
      <c r="AD60" s="141">
        <f t="shared" ref="AD60:AI60" si="166">AC60+1</f>
        <v>46336</v>
      </c>
      <c r="AE60" s="141">
        <f t="shared" si="166"/>
        <v>46337</v>
      </c>
      <c r="AF60" s="141">
        <f t="shared" si="166"/>
        <v>46338</v>
      </c>
      <c r="AG60" s="141">
        <f t="shared" si="166"/>
        <v>46339</v>
      </c>
      <c r="AH60" s="142">
        <f t="shared" si="166"/>
        <v>46340</v>
      </c>
      <c r="AI60" s="143">
        <f t="shared" si="166"/>
        <v>46341</v>
      </c>
      <c r="AJ60" s="68">
        <f t="shared" ref="AJ60" si="167">COUNTIF(AC61:AI61,"★")</f>
        <v>0</v>
      </c>
      <c r="AK60" s="68"/>
      <c r="AL60" s="68" t="str">
        <f>TEXT(AC60,"YYYY-MM")</f>
        <v>2026-11</v>
      </c>
      <c r="AM60" s="69" cm="1">
        <f t="array" ref="AM60">SUMPRODUCT((AC60:AI60&gt;=$N$8)*(AC60:AI60 &lt;= $N$9)*(TEXT(AC60:AI60,"yyyy-mm")=AL60)*(AC61:AI61 = "●"))</f>
        <v>0</v>
      </c>
      <c r="AN60" s="69" cm="1">
        <f t="array" ref="AN60">SUMPRODUCT((AH60:AI60&gt;=$N$8)*(AH60:AI60 &lt;= $N$9)*(TEXT(AH60:AI60,"yyyy-mm")=AL60)*(AH61:AI61 = "▲"))</f>
        <v>0</v>
      </c>
      <c r="AO60" s="69" cm="1">
        <f t="array" ref="AO60">SUMPRODUCT((AC60:AI60&gt;=$N$8)*(AC60:AI60 &lt;= $N$9)*(TEXT(AC60:AI60,"yyyy-mm")=AL60)*(AC61:AI61 = "★"))</f>
        <v>0</v>
      </c>
      <c r="AP60" s="68"/>
      <c r="AQ60" s="19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3"/>
    </row>
    <row r="61" spans="1:55" s="8" customFormat="1" ht="19.5" customHeight="1" thickBot="1" x14ac:dyDescent="0.5">
      <c r="J61" s="86"/>
      <c r="K61" s="135" t="str">
        <f t="shared" ref="K61" si="168">IF(U61&gt;=0.285,"OK","NG")</f>
        <v>NG</v>
      </c>
      <c r="L61" s="136"/>
      <c r="M61" s="144"/>
      <c r="N61" s="144"/>
      <c r="O61" s="144"/>
      <c r="P61" s="144"/>
      <c r="Q61" s="144"/>
      <c r="R61" s="145"/>
      <c r="S61" s="146"/>
      <c r="T61" s="135">
        <f t="shared" ref="T61" si="169">COUNTIF(M61:S61,"●")</f>
        <v>0</v>
      </c>
      <c r="U61" s="147">
        <f t="shared" ref="U61" si="170">IF(COUNTA(M61:S61)=0,-1,IF(OR(COUNTIF(M61:S61,"▲")&gt;6,AND(M60&lt;$N$9,$N$9&lt;S60)),0.285,IF(T60+T61=0,0,T61/(T61+T60))))</f>
        <v>-1</v>
      </c>
      <c r="V61" s="135" t="str">
        <f>TEXT(S60,"YYYY-MM")</f>
        <v>2026-06</v>
      </c>
      <c r="W61" s="140" cm="1">
        <f t="array" ref="W61">IF(V61=V60,0,SUMPRODUCT((M60:S60&gt;=$N$8)*(M60:S60 &lt;= $N$9)*(TEXT(M60:S60,"yyyy-mm")=V61)*(M61:S61 = "●")))</f>
        <v>0</v>
      </c>
      <c r="X61" s="140" cm="1">
        <f t="array" ref="X61">IF(V61=V60,0,SUMPRODUCT((M60:S60&gt;=$N$8)*(M60:S60 &lt;= $N$9)*(TEXT(M60:S60,"yyyy-mm")=V61)*(M61:S61 = "▲")))</f>
        <v>0</v>
      </c>
      <c r="Y61" s="140" cm="1">
        <f t="array" ref="Y61">IF(V61=V60,0,SUMPRODUCT((M60:S60&gt;=$N$8)*(M60:S60 &lt;= $N$9)*(TEXT(M60:S60,"yyyy-mm")=V61)*(M61:S61 = "★")))</f>
        <v>0</v>
      </c>
      <c r="Z61" s="135"/>
      <c r="AA61" s="135" t="str">
        <f t="shared" ref="AA61" si="171">IF(AK61&gt;=0.285,"OK","NG")</f>
        <v>NG</v>
      </c>
      <c r="AB61" s="136"/>
      <c r="AC61" s="144"/>
      <c r="AD61" s="144"/>
      <c r="AE61" s="144"/>
      <c r="AF61" s="144"/>
      <c r="AG61" s="144"/>
      <c r="AH61" s="145"/>
      <c r="AI61" s="146"/>
      <c r="AJ61" s="68">
        <f t="shared" ref="AJ61" si="172">COUNTIF(AC61:AI61,"●")</f>
        <v>0</v>
      </c>
      <c r="AK61" s="70">
        <f t="shared" ref="AK61" si="173">IF(COUNTA(AC61:AI61)=0,-1,IF(OR(COUNTIF(AC61:AI61,"▲")&gt;6,AND(AC60&lt;$N$9,$N$9&lt;AI60)),0.285,IF(AJ60+AJ61=0,0,AJ61/(AJ61+AJ60))))</f>
        <v>-1</v>
      </c>
      <c r="AL61" s="68" t="str">
        <f>TEXT(AI60,"YYYY-MM")</f>
        <v>2026-11</v>
      </c>
      <c r="AM61" s="69" cm="1">
        <f t="array" ref="AM61">IF(AL61=AL60,0,SUMPRODUCT((AC60:AI60&gt;=$N$8)*(AC60:AI60 &lt;= $N$9)*(TEXT(AC60:AI60,"yyyy-mm")=AL61)*(AC61:AI61 = "●")))</f>
        <v>0</v>
      </c>
      <c r="AN61" s="69" cm="1">
        <f t="array" ref="AN61">IF(AL61=AL60,0,SUMPRODUCT((AC60:AI60&gt;=$N$8)*(AC60:AI60 &lt;= $N$9)*(TEXT(AC60:AI60,"yyyy-mm")=AL61)*(AC61:AI61 = "▲")))</f>
        <v>0</v>
      </c>
      <c r="AO61" s="69" cm="1">
        <f t="array" ref="AO61">IF(AL61=AL60,0,SUMPRODUCT((AC60:AI60&gt;=$N$8)*(AC60:AI60 &lt;= $N$9)*(TEXT(AC60:AI60,"yyyy-mm")=AL61)*(AC61:AI61 = "★")))</f>
        <v>0</v>
      </c>
      <c r="AP61" s="68"/>
      <c r="AQ61" s="19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3"/>
    </row>
    <row r="62" spans="1:55" s="8" customFormat="1" ht="19.5" customHeight="1" x14ac:dyDescent="0.45">
      <c r="J62" s="86"/>
      <c r="K62" s="135"/>
      <c r="L62" s="132">
        <v>35</v>
      </c>
      <c r="M62" s="141">
        <f>S60+1</f>
        <v>46195</v>
      </c>
      <c r="N62" s="141">
        <f t="shared" ref="N62:S62" si="174">M62+1</f>
        <v>46196</v>
      </c>
      <c r="O62" s="141">
        <f t="shared" si="174"/>
        <v>46197</v>
      </c>
      <c r="P62" s="141">
        <f t="shared" si="174"/>
        <v>46198</v>
      </c>
      <c r="Q62" s="141">
        <f t="shared" si="174"/>
        <v>46199</v>
      </c>
      <c r="R62" s="142">
        <f t="shared" si="174"/>
        <v>46200</v>
      </c>
      <c r="S62" s="143">
        <f t="shared" si="174"/>
        <v>46201</v>
      </c>
      <c r="T62" s="135">
        <f t="shared" ref="T62" si="175">COUNTIF(M63:S63,"★")</f>
        <v>0</v>
      </c>
      <c r="U62" s="135"/>
      <c r="V62" s="135" t="str">
        <f>TEXT(M62,"YYYY-MM")</f>
        <v>2026-06</v>
      </c>
      <c r="W62" s="140" cm="1">
        <f t="array" ref="W62">SUMPRODUCT((M62:S62&gt;=$N$8)*(M62:S62 &lt;= $N$9)*(TEXT(M62:S62,"yyyy-mm")=V62)*(M63:S63 = "●"))</f>
        <v>0</v>
      </c>
      <c r="X62" s="140" cm="1">
        <f t="array" ref="X62">SUMPRODUCT((R62:S62&gt;=$N$8)*(R62:S62 &lt;= $N$9)*(TEXT(R62:S62,"yyyy-mm")=V62)*(R63:S63 = "▲"))</f>
        <v>0</v>
      </c>
      <c r="Y62" s="140" cm="1">
        <f t="array" ref="Y62">SUMPRODUCT((M62:S62&gt;=$N$8)*(M62:S62 &lt;= $N$9)*(TEXT(M62:S62,"yyyy-mm")=V62)*(M63:S63 = "★"))</f>
        <v>0</v>
      </c>
      <c r="Z62" s="135"/>
      <c r="AA62" s="135"/>
      <c r="AB62" s="132">
        <v>56</v>
      </c>
      <c r="AC62" s="141">
        <f>AI60+1</f>
        <v>46342</v>
      </c>
      <c r="AD62" s="141">
        <f t="shared" ref="AD62:AI62" si="176">AC62+1</f>
        <v>46343</v>
      </c>
      <c r="AE62" s="141">
        <f t="shared" si="176"/>
        <v>46344</v>
      </c>
      <c r="AF62" s="141">
        <f t="shared" si="176"/>
        <v>46345</v>
      </c>
      <c r="AG62" s="141">
        <f t="shared" si="176"/>
        <v>46346</v>
      </c>
      <c r="AH62" s="142">
        <f t="shared" si="176"/>
        <v>46347</v>
      </c>
      <c r="AI62" s="143">
        <f t="shared" si="176"/>
        <v>46348</v>
      </c>
      <c r="AJ62" s="68">
        <f t="shared" ref="AJ62" si="177">COUNTIF(AC63:AI63,"★")</f>
        <v>0</v>
      </c>
      <c r="AK62" s="68"/>
      <c r="AL62" s="68" t="str">
        <f>TEXT(AC62,"YYYY-MM")</f>
        <v>2026-11</v>
      </c>
      <c r="AM62" s="69" cm="1">
        <f t="array" ref="AM62">SUMPRODUCT((AC62:AI62&gt;=$N$8)*(AC62:AI62 &lt;= $N$9)*(TEXT(AC62:AI62,"yyyy-mm")=AL62)*(AC63:AI63 = "●"))</f>
        <v>0</v>
      </c>
      <c r="AN62" s="69" cm="1">
        <f t="array" ref="AN62">SUMPRODUCT((AH62:AI62&gt;=$N$8)*(AH62:AI62 &lt;= $N$9)*(TEXT(AH62:AI62,"yyyy-mm")=AL62)*(AH63:AI63 = "▲"))</f>
        <v>0</v>
      </c>
      <c r="AO62" s="69" cm="1">
        <f t="array" ref="AO62">SUMPRODUCT((AC62:AI62&gt;=$N$8)*(AC62:AI62 &lt;= $N$9)*(TEXT(AC62:AI62,"yyyy-mm")=AL62)*(AC63:AI63 = "★"))</f>
        <v>0</v>
      </c>
      <c r="AP62" s="68"/>
      <c r="AQ62" s="19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3"/>
    </row>
    <row r="63" spans="1:55" s="8" customFormat="1" ht="19.5" customHeight="1" thickBot="1" x14ac:dyDescent="0.5">
      <c r="J63" s="86"/>
      <c r="K63" s="135" t="str">
        <f t="shared" ref="K63" si="178">IF(U63&gt;=0.285,"OK","NG")</f>
        <v>NG</v>
      </c>
      <c r="L63" s="136"/>
      <c r="M63" s="144"/>
      <c r="N63" s="144"/>
      <c r="O63" s="144"/>
      <c r="P63" s="144"/>
      <c r="Q63" s="144"/>
      <c r="R63" s="145"/>
      <c r="S63" s="146"/>
      <c r="T63" s="135">
        <f t="shared" ref="T63" si="179">COUNTIF(M63:S63,"●")</f>
        <v>0</v>
      </c>
      <c r="U63" s="147">
        <f t="shared" ref="U63" si="180">IF(COUNTA(M63:S63)=0,-1,IF(OR(COUNTIF(M63:S63,"▲")&gt;6,AND(M62&lt;$N$9,$N$9&lt;S62)),0.285,IF(T62+T63=0,0,T63/(T63+T62))))</f>
        <v>-1</v>
      </c>
      <c r="V63" s="135" t="str">
        <f>TEXT(S62,"YYYY-MM")</f>
        <v>2026-06</v>
      </c>
      <c r="W63" s="140" cm="1">
        <f t="array" ref="W63">IF(V63=V62,0,SUMPRODUCT((M62:S62&gt;=$N$8)*(M62:S62 &lt;= $N$9)*(TEXT(M62:S62,"yyyy-mm")=V63)*(M63:S63 = "●")))</f>
        <v>0</v>
      </c>
      <c r="X63" s="140" cm="1">
        <f t="array" ref="X63">IF(V63=V62,0,SUMPRODUCT((M62:S62&gt;=$N$8)*(M62:S62 &lt;= $N$9)*(TEXT(M62:S62,"yyyy-mm")=V63)*(M63:S63 = "▲")))</f>
        <v>0</v>
      </c>
      <c r="Y63" s="140" cm="1">
        <f t="array" ref="Y63">IF(V63=V62,0,SUMPRODUCT((M62:S62&gt;=$N$8)*(M62:S62 &lt;= $N$9)*(TEXT(M62:S62,"yyyy-mm")=V63)*(M63:S63 = "★")))</f>
        <v>0</v>
      </c>
      <c r="Z63" s="135"/>
      <c r="AA63" s="135" t="str">
        <f t="shared" ref="AA63" si="181">IF(AK63&gt;=0.285,"OK","NG")</f>
        <v>NG</v>
      </c>
      <c r="AB63" s="136"/>
      <c r="AC63" s="144"/>
      <c r="AD63" s="144"/>
      <c r="AE63" s="144"/>
      <c r="AF63" s="144"/>
      <c r="AG63" s="144"/>
      <c r="AH63" s="145"/>
      <c r="AI63" s="146"/>
      <c r="AJ63" s="68">
        <f t="shared" ref="AJ63" si="182">COUNTIF(AC63:AI63,"●")</f>
        <v>0</v>
      </c>
      <c r="AK63" s="70">
        <f t="shared" ref="AK63" si="183">IF(COUNTA(AC63:AI63)=0,-1,IF(OR(COUNTIF(AC63:AI63,"▲")&gt;6,AND(AC62&lt;$N$9,$N$9&lt;AI62)),0.285,IF(AJ62+AJ63=0,0,AJ63/(AJ63+AJ62))))</f>
        <v>-1</v>
      </c>
      <c r="AL63" s="68" t="str">
        <f>TEXT(AI62,"YYYY-MM")</f>
        <v>2026-11</v>
      </c>
      <c r="AM63" s="69" cm="1">
        <f t="array" ref="AM63">IF(AL63=AL62,0,SUMPRODUCT((AC62:AI62&gt;=$N$8)*(AC62:AI62 &lt;= $N$9)*(TEXT(AC62:AI62,"yyyy-mm")=AL63)*(AC63:AI63 = "●")))</f>
        <v>0</v>
      </c>
      <c r="AN63" s="69" cm="1">
        <f t="array" ref="AN63">IF(AL63=AL62,0,SUMPRODUCT((AC62:AI62&gt;=$N$8)*(AC62:AI62 &lt;= $N$9)*(TEXT(AC62:AI62,"yyyy-mm")=AL63)*(AC63:AI63 = "▲")))</f>
        <v>0</v>
      </c>
      <c r="AO63" s="69" cm="1">
        <f t="array" ref="AO63">IF(AL63=AL62,0,SUMPRODUCT((AC62:AI62&gt;=$N$8)*(AC62:AI62 &lt;= $N$9)*(TEXT(AC62:AI62,"yyyy-mm")=AL63)*(AC63:AI63 = "★")))</f>
        <v>0</v>
      </c>
      <c r="AP63" s="68"/>
      <c r="AQ63" s="19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3"/>
    </row>
    <row r="64" spans="1:55" s="8" customFormat="1" ht="19.5" customHeight="1" x14ac:dyDescent="0.45">
      <c r="J64" s="86"/>
      <c r="K64" s="135"/>
      <c r="L64" s="132">
        <v>36</v>
      </c>
      <c r="M64" s="141">
        <f>S62+1</f>
        <v>46202</v>
      </c>
      <c r="N64" s="141">
        <f t="shared" ref="N64:S64" si="184">M64+1</f>
        <v>46203</v>
      </c>
      <c r="O64" s="141">
        <f t="shared" si="184"/>
        <v>46204</v>
      </c>
      <c r="P64" s="141">
        <f t="shared" si="184"/>
        <v>46205</v>
      </c>
      <c r="Q64" s="141">
        <f t="shared" si="184"/>
        <v>46206</v>
      </c>
      <c r="R64" s="142">
        <f t="shared" si="184"/>
        <v>46207</v>
      </c>
      <c r="S64" s="143">
        <f t="shared" si="184"/>
        <v>46208</v>
      </c>
      <c r="T64" s="135">
        <f t="shared" ref="T64" si="185">COUNTIF(M65:S65,"★")</f>
        <v>0</v>
      </c>
      <c r="U64" s="135"/>
      <c r="V64" s="135" t="str">
        <f>TEXT(M64,"YYYY-MM")</f>
        <v>2026-06</v>
      </c>
      <c r="W64" s="140" cm="1">
        <f t="array" ref="W64">SUMPRODUCT((M64:S64&gt;=$N$8)*(M64:S64 &lt;= $N$9)*(TEXT(M64:S64,"yyyy-mm")=V64)*(M65:S65 = "●"))</f>
        <v>0</v>
      </c>
      <c r="X64" s="140" cm="1">
        <f t="array" ref="X64">SUMPRODUCT((R64:S64&gt;=$N$8)*(R64:S64 &lt;= $N$9)*(TEXT(R64:S64,"yyyy-mm")=V64)*(R65:S65 = "▲"))</f>
        <v>0</v>
      </c>
      <c r="Y64" s="140" cm="1">
        <f t="array" ref="Y64">SUMPRODUCT((M64:S64&gt;=$N$8)*(M64:S64 &lt;= $N$9)*(TEXT(M64:S64,"yyyy-mm")=V64)*(M65:S65 = "★"))</f>
        <v>0</v>
      </c>
      <c r="Z64" s="135"/>
      <c r="AA64" s="135"/>
      <c r="AB64" s="132">
        <v>57</v>
      </c>
      <c r="AC64" s="141">
        <f>AI62+1</f>
        <v>46349</v>
      </c>
      <c r="AD64" s="141">
        <f t="shared" ref="AD64:AI64" si="186">AC64+1</f>
        <v>46350</v>
      </c>
      <c r="AE64" s="141">
        <f t="shared" si="186"/>
        <v>46351</v>
      </c>
      <c r="AF64" s="141">
        <f t="shared" si="186"/>
        <v>46352</v>
      </c>
      <c r="AG64" s="141">
        <f t="shared" si="186"/>
        <v>46353</v>
      </c>
      <c r="AH64" s="142">
        <f t="shared" si="186"/>
        <v>46354</v>
      </c>
      <c r="AI64" s="143">
        <f t="shared" si="186"/>
        <v>46355</v>
      </c>
      <c r="AJ64" s="68">
        <f t="shared" ref="AJ64" si="187">COUNTIF(AC65:AI65,"★")</f>
        <v>0</v>
      </c>
      <c r="AK64" s="68"/>
      <c r="AL64" s="68" t="str">
        <f>TEXT(AC64,"YYYY-MM")</f>
        <v>2026-11</v>
      </c>
      <c r="AM64" s="69" cm="1">
        <f t="array" ref="AM64">SUMPRODUCT((AC64:AI64&gt;=$N$8)*(AC64:AI64 &lt;= $N$9)*(TEXT(AC64:AI64,"yyyy-mm")=AL64)*(AC65:AI65 = "●"))</f>
        <v>0</v>
      </c>
      <c r="AN64" s="69" cm="1">
        <f t="array" ref="AN64">SUMPRODUCT((AH64:AI64&gt;=$N$8)*(AH64:AI64 &lt;= $N$9)*(TEXT(AH64:AI64,"yyyy-mm")=AL64)*(AH65:AI65 = "▲"))</f>
        <v>0</v>
      </c>
      <c r="AO64" s="69" cm="1">
        <f t="array" ref="AO64">SUMPRODUCT((AC64:AI64&gt;=$N$8)*(AC64:AI64 &lt;= $N$9)*(TEXT(AC64:AI64,"yyyy-mm")=AL64)*(AC65:AI65 = "★"))</f>
        <v>0</v>
      </c>
      <c r="AP64" s="68"/>
      <c r="AQ64" s="19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3"/>
    </row>
    <row r="65" spans="10:55" s="8" customFormat="1" ht="19.5" customHeight="1" thickBot="1" x14ac:dyDescent="0.5">
      <c r="J65" s="86"/>
      <c r="K65" s="135" t="str">
        <f t="shared" ref="K65" si="188">IF(U65&gt;=0.285,"OK","NG")</f>
        <v>NG</v>
      </c>
      <c r="L65" s="136"/>
      <c r="M65" s="144"/>
      <c r="N65" s="144"/>
      <c r="O65" s="144"/>
      <c r="P65" s="144"/>
      <c r="Q65" s="144"/>
      <c r="R65" s="145"/>
      <c r="S65" s="146"/>
      <c r="T65" s="135">
        <f t="shared" ref="T65" si="189">COUNTIF(M65:S65,"●")</f>
        <v>0</v>
      </c>
      <c r="U65" s="147">
        <f t="shared" ref="U65" si="190">IF(COUNTA(M65:S65)=0,-1,IF(OR(COUNTIF(M65:S65,"▲")&gt;6,AND(M64&lt;$N$9,$N$9&lt;S64)),0.285,IF(T64+T65=0,0,T65/(T65+T64))))</f>
        <v>-1</v>
      </c>
      <c r="V65" s="135" t="str">
        <f>TEXT(S64,"YYYY-MM")</f>
        <v>2026-07</v>
      </c>
      <c r="W65" s="140" cm="1">
        <f t="array" ref="W65">IF(V65=V64,0,SUMPRODUCT((M64:S64&gt;=$N$8)*(M64:S64 &lt;= $N$9)*(TEXT(M64:S64,"yyyy-mm")=V65)*(M65:S65 = "●")))</f>
        <v>0</v>
      </c>
      <c r="X65" s="140" cm="1">
        <f t="array" ref="X65">IF(V65=V64,0,SUMPRODUCT((M64:S64&gt;=$N$8)*(M64:S64 &lt;= $N$9)*(TEXT(M64:S64,"yyyy-mm")=V65)*(M65:S65 = "▲")))</f>
        <v>0</v>
      </c>
      <c r="Y65" s="140" cm="1">
        <f t="array" ref="Y65">IF(V65=V64,0,SUMPRODUCT((M64:S64&gt;=$N$8)*(M64:S64 &lt;= $N$9)*(TEXT(M64:S64,"yyyy-mm")=V65)*(M65:S65 = "★")))</f>
        <v>0</v>
      </c>
      <c r="Z65" s="135"/>
      <c r="AA65" s="135" t="str">
        <f t="shared" ref="AA65" si="191">IF(AK65&gt;=0.285,"OK","NG")</f>
        <v>NG</v>
      </c>
      <c r="AB65" s="136"/>
      <c r="AC65" s="144"/>
      <c r="AD65" s="144"/>
      <c r="AE65" s="144"/>
      <c r="AF65" s="144"/>
      <c r="AG65" s="144"/>
      <c r="AH65" s="145"/>
      <c r="AI65" s="146"/>
      <c r="AJ65" s="68">
        <f t="shared" ref="AJ65" si="192">COUNTIF(AC65:AI65,"●")</f>
        <v>0</v>
      </c>
      <c r="AK65" s="70">
        <f t="shared" ref="AK65" si="193">IF(COUNTA(AC65:AI65)=0,-1,IF(OR(COUNTIF(AC65:AI65,"▲")&gt;6,AND(AC64&lt;$N$9,$N$9&lt;AI64)),0.285,IF(AJ64+AJ65=0,0,AJ65/(AJ65+AJ64))))</f>
        <v>-1</v>
      </c>
      <c r="AL65" s="68" t="str">
        <f>TEXT(AI64,"YYYY-MM")</f>
        <v>2026-11</v>
      </c>
      <c r="AM65" s="69" cm="1">
        <f t="array" ref="AM65">IF(AL65=AL64,0,SUMPRODUCT((AC64:AI64&gt;=$N$8)*(AC64:AI64 &lt;= $N$9)*(TEXT(AC64:AI64,"yyyy-mm")=AL65)*(AC65:AI65 = "●")))</f>
        <v>0</v>
      </c>
      <c r="AN65" s="69" cm="1">
        <f t="array" ref="AN65">IF(AL65=AL64,0,SUMPRODUCT((AC64:AI64&gt;=$N$8)*(AC64:AI64 &lt;= $N$9)*(TEXT(AC64:AI64,"yyyy-mm")=AL65)*(AC65:AI65 = "▲")))</f>
        <v>0</v>
      </c>
      <c r="AO65" s="69" cm="1">
        <f t="array" ref="AO65">IF(AL65=AL64,0,SUMPRODUCT((AC64:AI64&gt;=$N$8)*(AC64:AI64 &lt;= $N$9)*(TEXT(AC64:AI64,"yyyy-mm")=AL65)*(AC65:AI65 = "★")))</f>
        <v>0</v>
      </c>
      <c r="AP65" s="68"/>
      <c r="AQ65" s="19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3"/>
    </row>
    <row r="66" spans="10:55" s="8" customFormat="1" ht="19.5" customHeight="1" x14ac:dyDescent="0.45">
      <c r="J66" s="86"/>
      <c r="K66" s="135"/>
      <c r="L66" s="132">
        <v>37</v>
      </c>
      <c r="M66" s="141">
        <f>S64+1</f>
        <v>46209</v>
      </c>
      <c r="N66" s="141">
        <f t="shared" ref="N66:S66" si="194">M66+1</f>
        <v>46210</v>
      </c>
      <c r="O66" s="141">
        <f t="shared" si="194"/>
        <v>46211</v>
      </c>
      <c r="P66" s="141">
        <f t="shared" si="194"/>
        <v>46212</v>
      </c>
      <c r="Q66" s="141">
        <f t="shared" si="194"/>
        <v>46213</v>
      </c>
      <c r="R66" s="142">
        <f t="shared" si="194"/>
        <v>46214</v>
      </c>
      <c r="S66" s="143">
        <f t="shared" si="194"/>
        <v>46215</v>
      </c>
      <c r="T66" s="135">
        <f t="shared" ref="T66" si="195">COUNTIF(M67:S67,"★")</f>
        <v>0</v>
      </c>
      <c r="U66" s="135"/>
      <c r="V66" s="135" t="str">
        <f>TEXT(M66,"YYYY-MM")</f>
        <v>2026-07</v>
      </c>
      <c r="W66" s="140" cm="1">
        <f t="array" ref="W66">SUMPRODUCT((M66:S66&gt;=$N$8)*(M66:S66 &lt;= $N$9)*(TEXT(M66:S66,"yyyy-mm")=V66)*(M67:S67 = "●"))</f>
        <v>0</v>
      </c>
      <c r="X66" s="140" cm="1">
        <f t="array" ref="X66">SUMPRODUCT((R66:S66&gt;=$N$8)*(R66:S66 &lt;= $N$9)*(TEXT(R66:S66,"yyyy-mm")=V66)*(R67:S67 = "▲"))</f>
        <v>0</v>
      </c>
      <c r="Y66" s="140" cm="1">
        <f t="array" ref="Y66">SUMPRODUCT((M66:S66&gt;=$N$8)*(M66:S66 &lt;= $N$9)*(TEXT(M66:S66,"yyyy-mm")=V66)*(M67:S67 = "★"))</f>
        <v>0</v>
      </c>
      <c r="Z66" s="135"/>
      <c r="AA66" s="135"/>
      <c r="AB66" s="132">
        <v>58</v>
      </c>
      <c r="AC66" s="141">
        <f>AI64+1</f>
        <v>46356</v>
      </c>
      <c r="AD66" s="141">
        <f t="shared" ref="AD66:AI66" si="196">AC66+1</f>
        <v>46357</v>
      </c>
      <c r="AE66" s="141">
        <f t="shared" si="196"/>
        <v>46358</v>
      </c>
      <c r="AF66" s="141">
        <f t="shared" si="196"/>
        <v>46359</v>
      </c>
      <c r="AG66" s="141">
        <f t="shared" si="196"/>
        <v>46360</v>
      </c>
      <c r="AH66" s="142">
        <f t="shared" si="196"/>
        <v>46361</v>
      </c>
      <c r="AI66" s="143">
        <f t="shared" si="196"/>
        <v>46362</v>
      </c>
      <c r="AJ66" s="68">
        <f t="shared" ref="AJ66" si="197">COUNTIF(AC67:AI67,"★")</f>
        <v>0</v>
      </c>
      <c r="AK66" s="68"/>
      <c r="AL66" s="68" t="str">
        <f>TEXT(AC66,"YYYY-MM")</f>
        <v>2026-11</v>
      </c>
      <c r="AM66" s="69" cm="1">
        <f t="array" ref="AM66">SUMPRODUCT((AC66:AI66&gt;=$N$8)*(AC66:AI66 &lt;= $N$9)*(TEXT(AC66:AI66,"yyyy-mm")=AL66)*(AC67:AI67 = "●"))</f>
        <v>0</v>
      </c>
      <c r="AN66" s="69" cm="1">
        <f t="array" ref="AN66">SUMPRODUCT((AH66:AI66&gt;=$N$8)*(AH66:AI66 &lt;= $N$9)*(TEXT(AH66:AI66,"yyyy-mm")=AL66)*(AH67:AI67 = "▲"))</f>
        <v>0</v>
      </c>
      <c r="AO66" s="69" cm="1">
        <f t="array" ref="AO66">SUMPRODUCT((AC66:AI66&gt;=$N$8)*(AC66:AI66 &lt;= $N$9)*(TEXT(AC66:AI66,"yyyy-mm")=AL66)*(AC67:AI67 = "★"))</f>
        <v>0</v>
      </c>
      <c r="AP66" s="68"/>
      <c r="AQ66" s="19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3"/>
    </row>
    <row r="67" spans="10:55" s="8" customFormat="1" ht="19.5" customHeight="1" thickBot="1" x14ac:dyDescent="0.5">
      <c r="J67" s="86"/>
      <c r="K67" s="135" t="str">
        <f t="shared" ref="K67" si="198">IF(U67&gt;=0.285,"OK","NG")</f>
        <v>NG</v>
      </c>
      <c r="L67" s="136"/>
      <c r="M67" s="144"/>
      <c r="N67" s="144"/>
      <c r="O67" s="144"/>
      <c r="P67" s="144"/>
      <c r="Q67" s="144"/>
      <c r="R67" s="145"/>
      <c r="S67" s="146"/>
      <c r="T67" s="135">
        <f t="shared" ref="T67" si="199">COUNTIF(M67:S67,"●")</f>
        <v>0</v>
      </c>
      <c r="U67" s="147">
        <f t="shared" ref="U67" si="200">IF(COUNTA(M67:S67)=0,-1,IF(OR(COUNTIF(M67:S67,"▲")&gt;6,AND(M66&lt;$N$9,$N$9&lt;S66)),0.285,IF(T66+T67=0,0,T67/(T67+T66))))</f>
        <v>-1</v>
      </c>
      <c r="V67" s="135" t="str">
        <f>TEXT(S66,"YYYY-MM")</f>
        <v>2026-07</v>
      </c>
      <c r="W67" s="140" cm="1">
        <f t="array" ref="W67">IF(V67=V66,0,SUMPRODUCT((M66:S66&gt;=$N$8)*(M66:S66 &lt;= $N$9)*(TEXT(M66:S66,"yyyy-mm")=V67)*(M67:S67 = "●")))</f>
        <v>0</v>
      </c>
      <c r="X67" s="140" cm="1">
        <f t="array" ref="X67">IF(V67=V66,0,SUMPRODUCT((M66:S66&gt;=$N$8)*(M66:S66 &lt;= $N$9)*(TEXT(M66:S66,"yyyy-mm")=V67)*(M67:S67 = "▲")))</f>
        <v>0</v>
      </c>
      <c r="Y67" s="140" cm="1">
        <f t="array" ref="Y67">IF(V67=V66,0,SUMPRODUCT((M66:S66&gt;=$N$8)*(M66:S66 &lt;= $N$9)*(TEXT(M66:S66,"yyyy-mm")=V67)*(M67:S67 = "★")))</f>
        <v>0</v>
      </c>
      <c r="Z67" s="135"/>
      <c r="AA67" s="135" t="str">
        <f t="shared" ref="AA67" si="201">IF(AK67&gt;=0.285,"OK","NG")</f>
        <v>NG</v>
      </c>
      <c r="AB67" s="136"/>
      <c r="AC67" s="144"/>
      <c r="AD67" s="144"/>
      <c r="AE67" s="144"/>
      <c r="AF67" s="144"/>
      <c r="AG67" s="144"/>
      <c r="AH67" s="145"/>
      <c r="AI67" s="146"/>
      <c r="AJ67" s="68">
        <f t="shared" ref="AJ67" si="202">COUNTIF(AC67:AI67,"●")</f>
        <v>0</v>
      </c>
      <c r="AK67" s="70">
        <f t="shared" ref="AK67" si="203">IF(COUNTA(AC67:AI67)=0,-1,IF(OR(COUNTIF(AC67:AI67,"▲")&gt;6,AND(AC66&lt;$N$9,$N$9&lt;AI66)),0.285,IF(AJ66+AJ67=0,0,AJ67/(AJ67+AJ66))))</f>
        <v>-1</v>
      </c>
      <c r="AL67" s="68" t="str">
        <f>TEXT(AI66,"YYYY-MM")</f>
        <v>2026-12</v>
      </c>
      <c r="AM67" s="69" cm="1">
        <f t="array" ref="AM67">IF(AL67=AL66,0,SUMPRODUCT((AC66:AI66&gt;=$N$8)*(AC66:AI66 &lt;= $N$9)*(TEXT(AC66:AI66,"yyyy-mm")=AL67)*(AC67:AI67 = "●")))</f>
        <v>0</v>
      </c>
      <c r="AN67" s="69" cm="1">
        <f t="array" ref="AN67">IF(AL67=AL66,0,SUMPRODUCT((AC66:AI66&gt;=$N$8)*(AC66:AI66 &lt;= $N$9)*(TEXT(AC66:AI66,"yyyy-mm")=AL67)*(AC67:AI67 = "▲")))</f>
        <v>0</v>
      </c>
      <c r="AO67" s="69" cm="1">
        <f t="array" ref="AO67">IF(AL67=AL66,0,SUMPRODUCT((AC66:AI66&gt;=$N$8)*(AC66:AI66 &lt;= $N$9)*(TEXT(AC66:AI66,"yyyy-mm")=AL67)*(AC67:AI67 = "★")))</f>
        <v>0</v>
      </c>
      <c r="AP67" s="68"/>
      <c r="AQ67" s="19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3"/>
    </row>
    <row r="68" spans="10:55" s="8" customFormat="1" ht="19.5" customHeight="1" x14ac:dyDescent="0.45">
      <c r="J68" s="86"/>
      <c r="K68" s="135"/>
      <c r="L68" s="132">
        <v>38</v>
      </c>
      <c r="M68" s="141">
        <f>S66+1</f>
        <v>46216</v>
      </c>
      <c r="N68" s="141">
        <f t="shared" ref="N68:S68" si="204">M68+1</f>
        <v>46217</v>
      </c>
      <c r="O68" s="141">
        <f t="shared" si="204"/>
        <v>46218</v>
      </c>
      <c r="P68" s="141">
        <f t="shared" si="204"/>
        <v>46219</v>
      </c>
      <c r="Q68" s="141">
        <f t="shared" si="204"/>
        <v>46220</v>
      </c>
      <c r="R68" s="142">
        <f t="shared" si="204"/>
        <v>46221</v>
      </c>
      <c r="S68" s="143">
        <f t="shared" si="204"/>
        <v>46222</v>
      </c>
      <c r="T68" s="135">
        <f t="shared" ref="T68" si="205">COUNTIF(M69:S69,"★")</f>
        <v>0</v>
      </c>
      <c r="U68" s="135"/>
      <c r="V68" s="135" t="str">
        <f>TEXT(M68,"YYYY-MM")</f>
        <v>2026-07</v>
      </c>
      <c r="W68" s="140" cm="1">
        <f t="array" ref="W68">SUMPRODUCT((M68:S68&gt;=$N$8)*(M68:S68 &lt;= $N$9)*(TEXT(M68:S68,"yyyy-mm")=V68)*(M69:S69 = "●"))</f>
        <v>0</v>
      </c>
      <c r="X68" s="140" cm="1">
        <f t="array" ref="X68">SUMPRODUCT((R68:S68&gt;=$N$8)*(R68:S68 &lt;= $N$9)*(TEXT(R68:S68,"yyyy-mm")=V68)*(R69:S69 = "▲"))</f>
        <v>0</v>
      </c>
      <c r="Y68" s="140" cm="1">
        <f t="array" ref="Y68">SUMPRODUCT((M68:S68&gt;=$N$8)*(M68:S68 &lt;= $N$9)*(TEXT(M68:S68,"yyyy-mm")=V68)*(M69:S69 = "★"))</f>
        <v>0</v>
      </c>
      <c r="Z68" s="135"/>
      <c r="AA68" s="135"/>
      <c r="AB68" s="132">
        <v>59</v>
      </c>
      <c r="AC68" s="141">
        <f>AI66+1</f>
        <v>46363</v>
      </c>
      <c r="AD68" s="141">
        <f t="shared" ref="AD68:AI68" si="206">AC68+1</f>
        <v>46364</v>
      </c>
      <c r="AE68" s="141">
        <f t="shared" si="206"/>
        <v>46365</v>
      </c>
      <c r="AF68" s="141">
        <f t="shared" si="206"/>
        <v>46366</v>
      </c>
      <c r="AG68" s="141">
        <f t="shared" si="206"/>
        <v>46367</v>
      </c>
      <c r="AH68" s="142">
        <f t="shared" si="206"/>
        <v>46368</v>
      </c>
      <c r="AI68" s="143">
        <f t="shared" si="206"/>
        <v>46369</v>
      </c>
      <c r="AJ68" s="68">
        <f t="shared" ref="AJ68" si="207">COUNTIF(AC69:AI69,"★")</f>
        <v>0</v>
      </c>
      <c r="AK68" s="68"/>
      <c r="AL68" s="68" t="str">
        <f>TEXT(AC68,"YYYY-MM")</f>
        <v>2026-12</v>
      </c>
      <c r="AM68" s="69" cm="1">
        <f t="array" ref="AM68">SUMPRODUCT((AC68:AI68&gt;=$N$8)*(AC68:AI68 &lt;= $N$9)*(TEXT(AC68:AI68,"yyyy-mm")=AL68)*(AC69:AI69 = "●"))</f>
        <v>0</v>
      </c>
      <c r="AN68" s="69" cm="1">
        <f t="array" ref="AN68">SUMPRODUCT((AH68:AI68&gt;=$N$8)*(AH68:AI68 &lt;= $N$9)*(TEXT(AH68:AI68,"yyyy-mm")=AL68)*(AH69:AI69 = "▲"))</f>
        <v>0</v>
      </c>
      <c r="AO68" s="69" cm="1">
        <f t="array" ref="AO68">SUMPRODUCT((AC68:AI68&gt;=$N$8)*(AC68:AI68 &lt;= $N$9)*(TEXT(AC68:AI68,"yyyy-mm")=AL68)*(AC69:AI69 = "★"))</f>
        <v>0</v>
      </c>
      <c r="AP68" s="68"/>
      <c r="AQ68" s="19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3"/>
    </row>
    <row r="69" spans="10:55" s="8" customFormat="1" ht="19.5" customHeight="1" thickBot="1" x14ac:dyDescent="0.5">
      <c r="J69" s="86"/>
      <c r="K69" s="135" t="str">
        <f t="shared" ref="K69" si="208">IF(U69&gt;=0.285,"OK","NG")</f>
        <v>NG</v>
      </c>
      <c r="L69" s="136"/>
      <c r="M69" s="144"/>
      <c r="N69" s="144"/>
      <c r="O69" s="144"/>
      <c r="P69" s="144"/>
      <c r="Q69" s="144"/>
      <c r="R69" s="145"/>
      <c r="S69" s="146"/>
      <c r="T69" s="135">
        <f t="shared" ref="T69" si="209">COUNTIF(M69:S69,"●")</f>
        <v>0</v>
      </c>
      <c r="U69" s="147">
        <f t="shared" ref="U69" si="210">IF(COUNTA(M69:S69)=0,-1,IF(OR(COUNTIF(M69:S69,"▲")&gt;6,AND(M68&lt;$N$9,$N$9&lt;S68)),0.285,IF(T68+T69=0,0,T69/(T69+T68))))</f>
        <v>-1</v>
      </c>
      <c r="V69" s="135" t="str">
        <f>TEXT(S68,"YYYY-MM")</f>
        <v>2026-07</v>
      </c>
      <c r="W69" s="140" cm="1">
        <f t="array" ref="W69">IF(V69=V68,0,SUMPRODUCT((M68:S68&gt;=$N$8)*(M68:S68 &lt;= $N$9)*(TEXT(M68:S68,"yyyy-mm")=V69)*(M69:S69 = "●")))</f>
        <v>0</v>
      </c>
      <c r="X69" s="140" cm="1">
        <f t="array" ref="X69">IF(V69=V68,0,SUMPRODUCT((M68:S68&gt;=$N$8)*(M68:S68 &lt;= $N$9)*(TEXT(M68:S68,"yyyy-mm")=V69)*(M69:S69 = "▲")))</f>
        <v>0</v>
      </c>
      <c r="Y69" s="140" cm="1">
        <f t="array" ref="Y69">IF(V69=V68,0,SUMPRODUCT((M68:S68&gt;=$N$8)*(M68:S68 &lt;= $N$9)*(TEXT(M68:S68,"yyyy-mm")=V69)*(M69:S69 = "★")))</f>
        <v>0</v>
      </c>
      <c r="Z69" s="135"/>
      <c r="AA69" s="135" t="str">
        <f t="shared" ref="AA69" si="211">IF(AK69&gt;=0.285,"OK","NG")</f>
        <v>NG</v>
      </c>
      <c r="AB69" s="136"/>
      <c r="AC69" s="144"/>
      <c r="AD69" s="144"/>
      <c r="AE69" s="144"/>
      <c r="AF69" s="144"/>
      <c r="AG69" s="144"/>
      <c r="AH69" s="145"/>
      <c r="AI69" s="146"/>
      <c r="AJ69" s="68">
        <f t="shared" ref="AJ69" si="212">COUNTIF(AC69:AI69,"●")</f>
        <v>0</v>
      </c>
      <c r="AK69" s="70">
        <f t="shared" ref="AK69" si="213">IF(COUNTA(AC69:AI69)=0,-1,IF(OR(COUNTIF(AC69:AI69,"▲")&gt;6,AND(AC68&lt;$N$9,$N$9&lt;AI68)),0.285,IF(AJ68+AJ69=0,0,AJ69/(AJ69+AJ68))))</f>
        <v>-1</v>
      </c>
      <c r="AL69" s="68" t="str">
        <f>TEXT(AI68,"YYYY-MM")</f>
        <v>2026-12</v>
      </c>
      <c r="AM69" s="69" cm="1">
        <f t="array" ref="AM69">IF(AL69=AL68,0,SUMPRODUCT((AC68:AI68&gt;=$N$8)*(AC68:AI68 &lt;= $N$9)*(TEXT(AC68:AI68,"yyyy-mm")=AL69)*(AC69:AI69 = "●")))</f>
        <v>0</v>
      </c>
      <c r="AN69" s="69" cm="1">
        <f t="array" ref="AN69">IF(AL69=AL68,0,SUMPRODUCT((AC68:AI68&gt;=$N$8)*(AC68:AI68 &lt;= $N$9)*(TEXT(AC68:AI68,"yyyy-mm")=AL69)*(AC69:AI69 = "▲")))</f>
        <v>0</v>
      </c>
      <c r="AO69" s="69" cm="1">
        <f t="array" ref="AO69">IF(AL69=AL68,0,SUMPRODUCT((AC68:AI68&gt;=$N$8)*(AC68:AI68 &lt;= $N$9)*(TEXT(AC68:AI68,"yyyy-mm")=AL69)*(AC69:AI69 = "★")))</f>
        <v>0</v>
      </c>
      <c r="AP69" s="68"/>
      <c r="AQ69" s="19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3"/>
    </row>
    <row r="70" spans="10:55" s="8" customFormat="1" ht="19.5" customHeight="1" x14ac:dyDescent="0.45">
      <c r="J70" s="86"/>
      <c r="K70" s="135"/>
      <c r="L70" s="132">
        <v>39</v>
      </c>
      <c r="M70" s="141">
        <f>S68+1</f>
        <v>46223</v>
      </c>
      <c r="N70" s="141">
        <f t="shared" ref="N70:S70" si="214">M70+1</f>
        <v>46224</v>
      </c>
      <c r="O70" s="141">
        <f t="shared" si="214"/>
        <v>46225</v>
      </c>
      <c r="P70" s="141">
        <f t="shared" si="214"/>
        <v>46226</v>
      </c>
      <c r="Q70" s="141">
        <f t="shared" si="214"/>
        <v>46227</v>
      </c>
      <c r="R70" s="142">
        <f t="shared" si="214"/>
        <v>46228</v>
      </c>
      <c r="S70" s="143">
        <f t="shared" si="214"/>
        <v>46229</v>
      </c>
      <c r="T70" s="135">
        <f t="shared" ref="T70" si="215">COUNTIF(M71:S71,"★")</f>
        <v>0</v>
      </c>
      <c r="U70" s="135"/>
      <c r="V70" s="135" t="str">
        <f>TEXT(M70,"YYYY-MM")</f>
        <v>2026-07</v>
      </c>
      <c r="W70" s="140" cm="1">
        <f t="array" ref="W70">SUMPRODUCT((M70:S70&gt;=$N$8)*(M70:S70 &lt;= $N$9)*(TEXT(M70:S70,"yyyy-mm")=V70)*(M71:S71 = "●"))</f>
        <v>0</v>
      </c>
      <c r="X70" s="140" cm="1">
        <f t="array" ref="X70">SUMPRODUCT((R70:S70&gt;=$N$8)*(R70:S70 &lt;= $N$9)*(TEXT(R70:S70,"yyyy-mm")=V70)*(R71:S71 = "▲"))</f>
        <v>0</v>
      </c>
      <c r="Y70" s="140" cm="1">
        <f t="array" ref="Y70">SUMPRODUCT((M70:S70&gt;=$N$8)*(M70:S70 &lt;= $N$9)*(TEXT(M70:S70,"yyyy-mm")=V70)*(M71:S71 = "★"))</f>
        <v>0</v>
      </c>
      <c r="Z70" s="135"/>
      <c r="AA70" s="135"/>
      <c r="AB70" s="132">
        <v>60</v>
      </c>
      <c r="AC70" s="141">
        <f>AI68+1</f>
        <v>46370</v>
      </c>
      <c r="AD70" s="141">
        <f t="shared" ref="AD70:AI70" si="216">AC70+1</f>
        <v>46371</v>
      </c>
      <c r="AE70" s="141">
        <f t="shared" si="216"/>
        <v>46372</v>
      </c>
      <c r="AF70" s="141">
        <f t="shared" si="216"/>
        <v>46373</v>
      </c>
      <c r="AG70" s="141">
        <f t="shared" si="216"/>
        <v>46374</v>
      </c>
      <c r="AH70" s="142">
        <f t="shared" si="216"/>
        <v>46375</v>
      </c>
      <c r="AI70" s="143">
        <f t="shared" si="216"/>
        <v>46376</v>
      </c>
      <c r="AJ70" s="68">
        <f t="shared" ref="AJ70" si="217">COUNTIF(AC71:AI71,"★")</f>
        <v>0</v>
      </c>
      <c r="AK70" s="68"/>
      <c r="AL70" s="68" t="str">
        <f>TEXT(AC70,"YYYY-MM")</f>
        <v>2026-12</v>
      </c>
      <c r="AM70" s="69" cm="1">
        <f t="array" ref="AM70">SUMPRODUCT((AC70:AI70&gt;=$N$8)*(AC70:AI70 &lt;= $N$9)*(TEXT(AC70:AI70,"yyyy-mm")=AL70)*(AC71:AI71 = "●"))</f>
        <v>0</v>
      </c>
      <c r="AN70" s="69" cm="1">
        <f t="array" ref="AN70">SUMPRODUCT((AH70:AI70&gt;=$N$8)*(AH70:AI70 &lt;= $N$9)*(TEXT(AH70:AI70,"yyyy-mm")=AL70)*(AH71:AI71 = "▲"))</f>
        <v>0</v>
      </c>
      <c r="AO70" s="69" cm="1">
        <f t="array" ref="AO70">SUMPRODUCT((AC70:AI70&gt;=$N$8)*(AC70:AI70 &lt;= $N$9)*(TEXT(AC70:AI70,"yyyy-mm")=AL70)*(AC71:AI71 = "★"))</f>
        <v>0</v>
      </c>
      <c r="AP70" s="68"/>
      <c r="AQ70" s="19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3"/>
    </row>
    <row r="71" spans="10:55" s="8" customFormat="1" ht="19.5" customHeight="1" thickBot="1" x14ac:dyDescent="0.5">
      <c r="J71" s="86"/>
      <c r="K71" s="135" t="str">
        <f t="shared" ref="K71" si="218">IF(U71&gt;=0.285,"OK","NG")</f>
        <v>NG</v>
      </c>
      <c r="L71" s="136"/>
      <c r="M71" s="144"/>
      <c r="N71" s="144"/>
      <c r="O71" s="144"/>
      <c r="P71" s="144"/>
      <c r="Q71" s="144"/>
      <c r="R71" s="145"/>
      <c r="S71" s="146"/>
      <c r="T71" s="135">
        <f t="shared" ref="T71" si="219">COUNTIF(M71:S71,"●")</f>
        <v>0</v>
      </c>
      <c r="U71" s="147">
        <f t="shared" ref="U71" si="220">IF(COUNTA(M71:S71)=0,-1,IF(OR(COUNTIF(M71:S71,"▲")&gt;6,AND(M70&lt;$N$9,$N$9&lt;S70)),0.285,IF(T70+T71=0,0,T71/(T71+T70))))</f>
        <v>-1</v>
      </c>
      <c r="V71" s="135" t="str">
        <f>TEXT(S70,"YYYY-MM")</f>
        <v>2026-07</v>
      </c>
      <c r="W71" s="140" cm="1">
        <f t="array" ref="W71">IF(V71=V70,0,SUMPRODUCT((M70:S70&gt;=$N$8)*(M70:S70 &lt;= $N$9)*(TEXT(M70:S70,"yyyy-mm")=V71)*(M71:S71 = "●")))</f>
        <v>0</v>
      </c>
      <c r="X71" s="140" cm="1">
        <f t="array" ref="X71">IF(V71=V70,0,SUMPRODUCT((M70:S70&gt;=$N$8)*(M70:S70 &lt;= $N$9)*(TEXT(M70:S70,"yyyy-mm")=V71)*(M71:S71 = "▲")))</f>
        <v>0</v>
      </c>
      <c r="Y71" s="140" cm="1">
        <f t="array" ref="Y71">IF(V71=V70,0,SUMPRODUCT((M70:S70&gt;=$N$8)*(M70:S70 &lt;= $N$9)*(TEXT(M70:S70,"yyyy-mm")=V71)*(M71:S71 = "★")))</f>
        <v>0</v>
      </c>
      <c r="Z71" s="135"/>
      <c r="AA71" s="135" t="str">
        <f t="shared" ref="AA71" si="221">IF(AK71&gt;=0.285,"OK","NG")</f>
        <v>NG</v>
      </c>
      <c r="AB71" s="136"/>
      <c r="AC71" s="144"/>
      <c r="AD71" s="144"/>
      <c r="AE71" s="144"/>
      <c r="AF71" s="144"/>
      <c r="AG71" s="144"/>
      <c r="AH71" s="145"/>
      <c r="AI71" s="146"/>
      <c r="AJ71" s="68">
        <f t="shared" ref="AJ71" si="222">COUNTIF(AC71:AI71,"●")</f>
        <v>0</v>
      </c>
      <c r="AK71" s="70">
        <f t="shared" ref="AK71" si="223">IF(COUNTA(AC71:AI71)=0,-1,IF(OR(COUNTIF(AC71:AI71,"▲")&gt;6,AND(AC70&lt;$N$9,$N$9&lt;AI70)),0.285,IF(AJ70+AJ71=0,0,AJ71/(AJ71+AJ70))))</f>
        <v>-1</v>
      </c>
      <c r="AL71" s="68" t="str">
        <f>TEXT(AI70,"YYYY-MM")</f>
        <v>2026-12</v>
      </c>
      <c r="AM71" s="69" cm="1">
        <f t="array" ref="AM71">IF(AL71=AL70,0,SUMPRODUCT((AC70:AI70&gt;=$N$8)*(AC70:AI70 &lt;= $N$9)*(TEXT(AC70:AI70,"yyyy-mm")=AL71)*(AC71:AI71 = "●")))</f>
        <v>0</v>
      </c>
      <c r="AN71" s="69" cm="1">
        <f t="array" ref="AN71">IF(AL71=AL70,0,SUMPRODUCT((AC70:AI70&gt;=$N$8)*(AC70:AI70 &lt;= $N$9)*(TEXT(AC70:AI70,"yyyy-mm")=AL71)*(AC71:AI71 = "▲")))</f>
        <v>0</v>
      </c>
      <c r="AO71" s="69" cm="1">
        <f t="array" ref="AO71">IF(AL71=AL70,0,SUMPRODUCT((AC70:AI70&gt;=$N$8)*(AC70:AI70 &lt;= $N$9)*(TEXT(AC70:AI70,"yyyy-mm")=AL71)*(AC71:AI71 = "★")))</f>
        <v>0</v>
      </c>
      <c r="AP71" s="68"/>
      <c r="AQ71" s="19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3"/>
    </row>
    <row r="72" spans="10:55" s="8" customFormat="1" ht="19.5" customHeight="1" x14ac:dyDescent="0.45">
      <c r="J72" s="86"/>
      <c r="K72" s="135"/>
      <c r="L72" s="132">
        <v>40</v>
      </c>
      <c r="M72" s="141">
        <f>S70+1</f>
        <v>46230</v>
      </c>
      <c r="N72" s="141">
        <f t="shared" ref="N72:S72" si="224">M72+1</f>
        <v>46231</v>
      </c>
      <c r="O72" s="141">
        <f t="shared" si="224"/>
        <v>46232</v>
      </c>
      <c r="P72" s="141">
        <f t="shared" si="224"/>
        <v>46233</v>
      </c>
      <c r="Q72" s="141">
        <f t="shared" si="224"/>
        <v>46234</v>
      </c>
      <c r="R72" s="142">
        <f t="shared" si="224"/>
        <v>46235</v>
      </c>
      <c r="S72" s="143">
        <f t="shared" si="224"/>
        <v>46236</v>
      </c>
      <c r="T72" s="135">
        <f t="shared" ref="T72" si="225">COUNTIF(M73:S73,"★")</f>
        <v>0</v>
      </c>
      <c r="U72" s="135"/>
      <c r="V72" s="135" t="str">
        <f>TEXT(M72,"YYYY-MM")</f>
        <v>2026-07</v>
      </c>
      <c r="W72" s="140" cm="1">
        <f t="array" ref="W72">SUMPRODUCT((M72:S72&gt;=$N$8)*(M72:S72 &lt;= $N$9)*(TEXT(M72:S72,"yyyy-mm")=V72)*(M73:S73 = "●"))</f>
        <v>0</v>
      </c>
      <c r="X72" s="140" cm="1">
        <f t="array" ref="X72">SUMPRODUCT((R72:S72&gt;=$N$8)*(R72:S72 &lt;= $N$9)*(TEXT(R72:S72,"yyyy-mm")=V72)*(R73:S73 = "▲"))</f>
        <v>0</v>
      </c>
      <c r="Y72" s="140" cm="1">
        <f t="array" ref="Y72">SUMPRODUCT((M72:S72&gt;=$N$8)*(M72:S72 &lt;= $N$9)*(TEXT(M72:S72,"yyyy-mm")=V72)*(M73:S73 = "★"))</f>
        <v>0</v>
      </c>
      <c r="Z72" s="135"/>
      <c r="AA72" s="135"/>
      <c r="AB72" s="132">
        <v>61</v>
      </c>
      <c r="AC72" s="141">
        <f>AI70+1</f>
        <v>46377</v>
      </c>
      <c r="AD72" s="141">
        <f t="shared" ref="AD72:AI72" si="226">AC72+1</f>
        <v>46378</v>
      </c>
      <c r="AE72" s="141">
        <f t="shared" si="226"/>
        <v>46379</v>
      </c>
      <c r="AF72" s="141">
        <f t="shared" si="226"/>
        <v>46380</v>
      </c>
      <c r="AG72" s="141">
        <f t="shared" si="226"/>
        <v>46381</v>
      </c>
      <c r="AH72" s="142">
        <f t="shared" si="226"/>
        <v>46382</v>
      </c>
      <c r="AI72" s="143">
        <f t="shared" si="226"/>
        <v>46383</v>
      </c>
      <c r="AJ72" s="68">
        <f t="shared" ref="AJ72" si="227">COUNTIF(AC73:AI73,"★")</f>
        <v>0</v>
      </c>
      <c r="AK72" s="68"/>
      <c r="AL72" s="68" t="str">
        <f>TEXT(AC72,"YYYY-MM")</f>
        <v>2026-12</v>
      </c>
      <c r="AM72" s="69" cm="1">
        <f t="array" ref="AM72">SUMPRODUCT((AC72:AI72&gt;=$N$8)*(AC72:AI72 &lt;= $N$9)*(TEXT(AC72:AI72,"yyyy-mm")=AL72)*(AC73:AI73 = "●"))</f>
        <v>0</v>
      </c>
      <c r="AN72" s="69" cm="1">
        <f t="array" ref="AN72">SUMPRODUCT((AH72:AI72&gt;=$N$8)*(AH72:AI72 &lt;= $N$9)*(TEXT(AH72:AI72,"yyyy-mm")=AL72)*(AH73:AI73 = "▲"))</f>
        <v>0</v>
      </c>
      <c r="AO72" s="69" cm="1">
        <f t="array" ref="AO72">SUMPRODUCT((AC72:AI72&gt;=$N$8)*(AC72:AI72 &lt;= $N$9)*(TEXT(AC72:AI72,"yyyy-mm")=AL72)*(AC73:AI73 = "★"))</f>
        <v>0</v>
      </c>
      <c r="AP72" s="68"/>
      <c r="AQ72" s="19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3"/>
    </row>
    <row r="73" spans="10:55" s="8" customFormat="1" ht="19.5" customHeight="1" thickBot="1" x14ac:dyDescent="0.5">
      <c r="J73" s="86"/>
      <c r="K73" s="135" t="str">
        <f t="shared" ref="K73" si="228">IF(U73&gt;=0.285,"OK","NG")</f>
        <v>NG</v>
      </c>
      <c r="L73" s="136"/>
      <c r="M73" s="144"/>
      <c r="N73" s="144"/>
      <c r="O73" s="144"/>
      <c r="P73" s="144"/>
      <c r="Q73" s="144"/>
      <c r="R73" s="145"/>
      <c r="S73" s="146"/>
      <c r="T73" s="135">
        <f t="shared" ref="T73" si="229">COUNTIF(M73:S73,"●")</f>
        <v>0</v>
      </c>
      <c r="U73" s="147">
        <f t="shared" ref="U73" si="230">IF(COUNTA(M73:S73)=0,-1,IF(OR(COUNTIF(M73:S73,"▲")&gt;6,AND(M72&lt;$N$9,$N$9&lt;S72)),0.285,IF(T72+T73=0,0,T73/(T73+T72))))</f>
        <v>-1</v>
      </c>
      <c r="V73" s="135" t="str">
        <f>TEXT(S72,"YYYY-MM")</f>
        <v>2026-08</v>
      </c>
      <c r="W73" s="140" cm="1">
        <f t="array" ref="W73">IF(V73=V72,0,SUMPRODUCT((M72:S72&gt;=$N$8)*(M72:S72 &lt;= $N$9)*(TEXT(M72:S72,"yyyy-mm")=V73)*(M73:S73 = "●")))</f>
        <v>0</v>
      </c>
      <c r="X73" s="140" cm="1">
        <f t="array" ref="X73">IF(V73=V72,0,SUMPRODUCT((M72:S72&gt;=$N$8)*(M72:S72 &lt;= $N$9)*(TEXT(M72:S72,"yyyy-mm")=V73)*(M73:S73 = "▲")))</f>
        <v>0</v>
      </c>
      <c r="Y73" s="140" cm="1">
        <f t="array" ref="Y73">IF(V73=V72,0,SUMPRODUCT((M72:S72&gt;=$N$8)*(M72:S72 &lt;= $N$9)*(TEXT(M72:S72,"yyyy-mm")=V73)*(M73:S73 = "★")))</f>
        <v>0</v>
      </c>
      <c r="Z73" s="135"/>
      <c r="AA73" s="135" t="str">
        <f t="shared" ref="AA73" si="231">IF(AK73&gt;=0.285,"OK","NG")</f>
        <v>NG</v>
      </c>
      <c r="AB73" s="136"/>
      <c r="AC73" s="144"/>
      <c r="AD73" s="144"/>
      <c r="AE73" s="144"/>
      <c r="AF73" s="144"/>
      <c r="AG73" s="144"/>
      <c r="AH73" s="145"/>
      <c r="AI73" s="146"/>
      <c r="AJ73" s="68">
        <f t="shared" ref="AJ73" si="232">COUNTIF(AC73:AI73,"●")</f>
        <v>0</v>
      </c>
      <c r="AK73" s="70">
        <f t="shared" ref="AK73" si="233">IF(COUNTA(AC73:AI73)=0,-1,IF(OR(COUNTIF(AC73:AI73,"▲")&gt;6,AND(AC72&lt;$N$9,$N$9&lt;AI72)),0.285,IF(AJ72+AJ73=0,0,AJ73/(AJ73+AJ72))))</f>
        <v>-1</v>
      </c>
      <c r="AL73" s="68" t="str">
        <f>TEXT(AI72,"YYYY-MM")</f>
        <v>2026-12</v>
      </c>
      <c r="AM73" s="69" cm="1">
        <f t="array" ref="AM73">IF(AL73=AL72,0,SUMPRODUCT((AC72:AI72&gt;=$N$8)*(AC72:AI72 &lt;= $N$9)*(TEXT(AC72:AI72,"yyyy-mm")=AL73)*(AC73:AI73 = "●")))</f>
        <v>0</v>
      </c>
      <c r="AN73" s="69" cm="1">
        <f t="array" ref="AN73">IF(AL73=AL72,0,SUMPRODUCT((AC72:AI72&gt;=$N$8)*(AC72:AI72 &lt;= $N$9)*(TEXT(AC72:AI72,"yyyy-mm")=AL73)*(AC73:AI73 = "▲")))</f>
        <v>0</v>
      </c>
      <c r="AO73" s="69" cm="1">
        <f t="array" ref="AO73">IF(AL73=AL72,0,SUMPRODUCT((AC72:AI72&gt;=$N$8)*(AC72:AI72 &lt;= $N$9)*(TEXT(AC72:AI72,"yyyy-mm")=AL73)*(AC73:AI73 = "★")))</f>
        <v>0</v>
      </c>
      <c r="AP73" s="68"/>
      <c r="AQ73" s="19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3"/>
    </row>
    <row r="74" spans="10:55" s="8" customFormat="1" ht="19.5" customHeight="1" x14ac:dyDescent="0.45">
      <c r="J74" s="86"/>
      <c r="K74" s="135"/>
      <c r="L74" s="132">
        <v>41</v>
      </c>
      <c r="M74" s="141">
        <f>S72+1</f>
        <v>46237</v>
      </c>
      <c r="N74" s="141">
        <f t="shared" ref="N74:S74" si="234">M74+1</f>
        <v>46238</v>
      </c>
      <c r="O74" s="141">
        <f t="shared" si="234"/>
        <v>46239</v>
      </c>
      <c r="P74" s="141">
        <f t="shared" si="234"/>
        <v>46240</v>
      </c>
      <c r="Q74" s="141">
        <f t="shared" si="234"/>
        <v>46241</v>
      </c>
      <c r="R74" s="142">
        <f t="shared" si="234"/>
        <v>46242</v>
      </c>
      <c r="S74" s="143">
        <f t="shared" si="234"/>
        <v>46243</v>
      </c>
      <c r="T74" s="135">
        <f t="shared" ref="T74" si="235">COUNTIF(M75:S75,"★")</f>
        <v>0</v>
      </c>
      <c r="U74" s="135"/>
      <c r="V74" s="135" t="str">
        <f>TEXT(M74,"YYYY-MM")</f>
        <v>2026-08</v>
      </c>
      <c r="W74" s="140" cm="1">
        <f t="array" ref="W74">SUMPRODUCT((M74:S74&gt;=$N$8)*(M74:S74 &lt;= $N$9)*(TEXT(M74:S74,"yyyy-mm")=V74)*(M75:S75 = "●"))</f>
        <v>0</v>
      </c>
      <c r="X74" s="140" cm="1">
        <f t="array" ref="X74">SUMPRODUCT((R74:S74&gt;=$N$8)*(R74:S74 &lt;= $N$9)*(TEXT(R74:S74,"yyyy-mm")=V74)*(R75:S75 = "▲"))</f>
        <v>0</v>
      </c>
      <c r="Y74" s="140" cm="1">
        <f t="array" ref="Y74">SUMPRODUCT((M74:S74&gt;=$N$8)*(M74:S74 &lt;= $N$9)*(TEXT(M74:S74,"yyyy-mm")=V74)*(M75:S75 = "★"))</f>
        <v>0</v>
      </c>
      <c r="Z74" s="135"/>
      <c r="AA74" s="135"/>
      <c r="AB74" s="132">
        <v>62</v>
      </c>
      <c r="AC74" s="141">
        <f>AI72+1</f>
        <v>46384</v>
      </c>
      <c r="AD74" s="141">
        <f t="shared" ref="AD74:AI74" si="236">AC74+1</f>
        <v>46385</v>
      </c>
      <c r="AE74" s="141">
        <f t="shared" si="236"/>
        <v>46386</v>
      </c>
      <c r="AF74" s="141">
        <f t="shared" si="236"/>
        <v>46387</v>
      </c>
      <c r="AG74" s="141">
        <f t="shared" si="236"/>
        <v>46388</v>
      </c>
      <c r="AH74" s="142">
        <f t="shared" si="236"/>
        <v>46389</v>
      </c>
      <c r="AI74" s="143">
        <f t="shared" si="236"/>
        <v>46390</v>
      </c>
      <c r="AJ74" s="68">
        <f t="shared" ref="AJ74" si="237">COUNTIF(AC75:AI75,"★")</f>
        <v>0</v>
      </c>
      <c r="AK74" s="68"/>
      <c r="AL74" s="68" t="str">
        <f>TEXT(AC74,"YYYY-MM")</f>
        <v>2026-12</v>
      </c>
      <c r="AM74" s="69" cm="1">
        <f t="array" ref="AM74">SUMPRODUCT((AC74:AI74&gt;=$N$8)*(AC74:AI74 &lt;= $N$9)*(TEXT(AC74:AI74,"yyyy-mm")=AL74)*(AC75:AI75 = "●"))</f>
        <v>0</v>
      </c>
      <c r="AN74" s="69" cm="1">
        <f t="array" ref="AN74">SUMPRODUCT((AH74:AI74&gt;=$N$8)*(AH74:AI74 &lt;= $N$9)*(TEXT(AH74:AI74,"yyyy-mm")=AL74)*(AH75:AI75 = "▲"))</f>
        <v>0</v>
      </c>
      <c r="AO74" s="69" cm="1">
        <f t="array" ref="AO74">SUMPRODUCT((AC74:AI74&gt;=$N$8)*(AC74:AI74 &lt;= $N$9)*(TEXT(AC74:AI74,"yyyy-mm")=AL74)*(AC75:AI75 = "★"))</f>
        <v>0</v>
      </c>
      <c r="AP74" s="68"/>
      <c r="AQ74" s="19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3"/>
    </row>
    <row r="75" spans="10:55" s="8" customFormat="1" ht="19.5" customHeight="1" thickBot="1" x14ac:dyDescent="0.5">
      <c r="J75" s="86"/>
      <c r="K75" s="135" t="str">
        <f t="shared" ref="K75" si="238">IF(U75&gt;=0.285,"OK","NG")</f>
        <v>NG</v>
      </c>
      <c r="L75" s="136"/>
      <c r="M75" s="144"/>
      <c r="N75" s="144"/>
      <c r="O75" s="144"/>
      <c r="P75" s="144"/>
      <c r="Q75" s="144"/>
      <c r="R75" s="145"/>
      <c r="S75" s="146"/>
      <c r="T75" s="135">
        <f t="shared" ref="T75" si="239">COUNTIF(M75:S75,"●")</f>
        <v>0</v>
      </c>
      <c r="U75" s="147">
        <f t="shared" ref="U75" si="240">IF(COUNTA(M75:S75)=0,-1,IF(OR(COUNTIF(M75:S75,"▲")&gt;6,AND(M74&lt;$N$9,$N$9&lt;S74)),0.285,IF(T74+T75=0,0,T75/(T75+T74))))</f>
        <v>-1</v>
      </c>
      <c r="V75" s="135" t="str">
        <f>TEXT(S74,"YYYY-MM")</f>
        <v>2026-08</v>
      </c>
      <c r="W75" s="140" cm="1">
        <f t="array" ref="W75">IF(V75=V74,0,SUMPRODUCT((M74:S74&gt;=$N$8)*(M74:S74 &lt;= $N$9)*(TEXT(M74:S74,"yyyy-mm")=V75)*(M75:S75 = "●")))</f>
        <v>0</v>
      </c>
      <c r="X75" s="140" cm="1">
        <f t="array" ref="X75">IF(V75=V74,0,SUMPRODUCT((M74:S74&gt;=$N$8)*(M74:S74 &lt;= $N$9)*(TEXT(M74:S74,"yyyy-mm")=V75)*(M75:S75 = "▲")))</f>
        <v>0</v>
      </c>
      <c r="Y75" s="140" cm="1">
        <f t="array" ref="Y75">IF(V75=V74,0,SUMPRODUCT((M74:S74&gt;=$N$8)*(M74:S74 &lt;= $N$9)*(TEXT(M74:S74,"yyyy-mm")=V75)*(M75:S75 = "★")))</f>
        <v>0</v>
      </c>
      <c r="Z75" s="135"/>
      <c r="AA75" s="135" t="str">
        <f t="shared" ref="AA75" si="241">IF(AK75&gt;=0.285,"OK","NG")</f>
        <v>NG</v>
      </c>
      <c r="AB75" s="136"/>
      <c r="AC75" s="144"/>
      <c r="AD75" s="144"/>
      <c r="AE75" s="144"/>
      <c r="AF75" s="144"/>
      <c r="AG75" s="144"/>
      <c r="AH75" s="145"/>
      <c r="AI75" s="146"/>
      <c r="AJ75" s="68">
        <f t="shared" ref="AJ75" si="242">COUNTIF(AC75:AI75,"●")</f>
        <v>0</v>
      </c>
      <c r="AK75" s="70">
        <f t="shared" ref="AK75" si="243">IF(COUNTA(AC75:AI75)=0,-1,IF(OR(COUNTIF(AC75:AI75,"▲")&gt;6,AND(AC74&lt;$N$9,$N$9&lt;AI74)),0.285,IF(AJ74+AJ75=0,0,AJ75/(AJ75+AJ74))))</f>
        <v>-1</v>
      </c>
      <c r="AL75" s="68" t="str">
        <f>TEXT(AI74,"YYYY-MM")</f>
        <v>2027-01</v>
      </c>
      <c r="AM75" s="69" cm="1">
        <f t="array" ref="AM75">IF(AL75=AL74,0,SUMPRODUCT((AC74:AI74&gt;=$N$8)*(AC74:AI74 &lt;= $N$9)*(TEXT(AC74:AI74,"yyyy-mm")=AL75)*(AC75:AI75 = "●")))</f>
        <v>0</v>
      </c>
      <c r="AN75" s="69" cm="1">
        <f t="array" ref="AN75">IF(AL75=AL74,0,SUMPRODUCT((AC74:AI74&gt;=$N$8)*(AC74:AI74 &lt;= $N$9)*(TEXT(AC74:AI74,"yyyy-mm")=AL75)*(AC75:AI75 = "▲")))</f>
        <v>0</v>
      </c>
      <c r="AO75" s="69" cm="1">
        <f t="array" ref="AO75">IF(AL75=AL74,0,SUMPRODUCT((AC74:AI74&gt;=$N$8)*(AC74:AI74 &lt;= $N$9)*(TEXT(AC74:AI74,"yyyy-mm")=AL75)*(AC75:AI75 = "★")))</f>
        <v>0</v>
      </c>
      <c r="AP75" s="68"/>
      <c r="AQ75" s="19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3"/>
    </row>
    <row r="76" spans="10:55" s="8" customFormat="1" ht="19.5" customHeight="1" x14ac:dyDescent="0.45">
      <c r="J76" s="86"/>
      <c r="K76" s="135"/>
      <c r="L76" s="132">
        <v>42</v>
      </c>
      <c r="M76" s="141">
        <f>S74+1</f>
        <v>46244</v>
      </c>
      <c r="N76" s="141">
        <f t="shared" ref="N76:S76" si="244">M76+1</f>
        <v>46245</v>
      </c>
      <c r="O76" s="141">
        <f t="shared" si="244"/>
        <v>46246</v>
      </c>
      <c r="P76" s="141">
        <f t="shared" si="244"/>
        <v>46247</v>
      </c>
      <c r="Q76" s="141">
        <f t="shared" si="244"/>
        <v>46248</v>
      </c>
      <c r="R76" s="142">
        <f t="shared" si="244"/>
        <v>46249</v>
      </c>
      <c r="S76" s="143">
        <f t="shared" si="244"/>
        <v>46250</v>
      </c>
      <c r="T76" s="135">
        <f t="shared" ref="T76" si="245">COUNTIF(M77:S77,"★")</f>
        <v>0</v>
      </c>
      <c r="U76" s="135"/>
      <c r="V76" s="135" t="str">
        <f>TEXT(M76,"YYYY-MM")</f>
        <v>2026-08</v>
      </c>
      <c r="W76" s="140" cm="1">
        <f t="array" ref="W76">SUMPRODUCT((M76:S76&gt;=$N$8)*(M76:S76 &lt;= $N$9)*(TEXT(M76:S76,"yyyy-mm")=V76)*(M77:S77 = "●"))</f>
        <v>0</v>
      </c>
      <c r="X76" s="140" cm="1">
        <f t="array" ref="X76">SUMPRODUCT((R76:S76&gt;=$N$8)*(R76:S76 &lt;= $N$9)*(TEXT(R76:S76,"yyyy-mm")=V76)*(R77:S77 = "▲"))</f>
        <v>0</v>
      </c>
      <c r="Y76" s="140" cm="1">
        <f t="array" ref="Y76">SUMPRODUCT((M76:S76&gt;=$N$8)*(M76:S76 &lt;= $N$9)*(TEXT(M76:S76,"yyyy-mm")=V76)*(M77:S77 = "★"))</f>
        <v>0</v>
      </c>
      <c r="Z76" s="135"/>
      <c r="AA76" s="135"/>
      <c r="AB76" s="132">
        <v>63</v>
      </c>
      <c r="AC76" s="141">
        <f>AI74+1</f>
        <v>46391</v>
      </c>
      <c r="AD76" s="141">
        <f t="shared" ref="AD76:AI76" si="246">AC76+1</f>
        <v>46392</v>
      </c>
      <c r="AE76" s="141">
        <f t="shared" si="246"/>
        <v>46393</v>
      </c>
      <c r="AF76" s="141">
        <f t="shared" si="246"/>
        <v>46394</v>
      </c>
      <c r="AG76" s="141">
        <f t="shared" si="246"/>
        <v>46395</v>
      </c>
      <c r="AH76" s="142">
        <f t="shared" si="246"/>
        <v>46396</v>
      </c>
      <c r="AI76" s="143">
        <f t="shared" si="246"/>
        <v>46397</v>
      </c>
      <c r="AJ76" s="68">
        <f t="shared" ref="AJ76" si="247">COUNTIF(AC77:AI77,"★")</f>
        <v>0</v>
      </c>
      <c r="AK76" s="68"/>
      <c r="AL76" s="68" t="str">
        <f>TEXT(AC76,"YYYY-MM")</f>
        <v>2027-01</v>
      </c>
      <c r="AM76" s="69" cm="1">
        <f t="array" ref="AM76">SUMPRODUCT((AC76:AI76&gt;=$N$8)*(AC76:AI76 &lt;= $N$9)*(TEXT(AC76:AI76,"yyyy-mm")=AL76)*(AC77:AI77 = "●"))</f>
        <v>0</v>
      </c>
      <c r="AN76" s="69" cm="1">
        <f t="array" ref="AN76">SUMPRODUCT((AH76:AI76&gt;=$N$8)*(AH76:AI76 &lt;= $N$9)*(TEXT(AH76:AI76,"yyyy-mm")=AL76)*(AH77:AI77 = "▲"))</f>
        <v>0</v>
      </c>
      <c r="AO76" s="69" cm="1">
        <f t="array" ref="AO76">SUMPRODUCT((AC76:AI76&gt;=$N$8)*(AC76:AI76 &lt;= $N$9)*(TEXT(AC76:AI76,"yyyy-mm")=AL76)*(AC77:AI77 = "★"))</f>
        <v>0</v>
      </c>
      <c r="AP76" s="68"/>
      <c r="AQ76" s="19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3"/>
    </row>
    <row r="77" spans="10:55" s="8" customFormat="1" ht="19.5" customHeight="1" thickBot="1" x14ac:dyDescent="0.5">
      <c r="J77" s="86"/>
      <c r="K77" s="135" t="str">
        <f t="shared" ref="K77" si="248">IF(U77&gt;=0.285,"OK","NG")</f>
        <v>NG</v>
      </c>
      <c r="L77" s="136"/>
      <c r="M77" s="144"/>
      <c r="N77" s="144"/>
      <c r="O77" s="144"/>
      <c r="P77" s="144"/>
      <c r="Q77" s="144"/>
      <c r="R77" s="145"/>
      <c r="S77" s="146"/>
      <c r="T77" s="135">
        <f t="shared" ref="T77" si="249">COUNTIF(M77:S77,"●")</f>
        <v>0</v>
      </c>
      <c r="U77" s="147">
        <f t="shared" ref="U77" si="250">IF(COUNTA(M77:S77)=0,-1,IF(OR(COUNTIF(M77:S77,"▲")&gt;6,AND(M76&lt;$N$9,$N$9&lt;S76)),0.285,IF(T76+T77=0,0,T77/(T77+T76))))</f>
        <v>-1</v>
      </c>
      <c r="V77" s="135" t="str">
        <f>TEXT(S76,"YYYY-MM")</f>
        <v>2026-08</v>
      </c>
      <c r="W77" s="140" cm="1">
        <f t="array" ref="W77">IF(V77=V76,0,SUMPRODUCT((M76:S76&gt;=$N$8)*(M76:S76 &lt;= $N$9)*(TEXT(M76:S76,"yyyy-mm")=V77)*(M77:S77 = "●")))</f>
        <v>0</v>
      </c>
      <c r="X77" s="140" cm="1">
        <f t="array" ref="X77">IF(V77=V76,0,SUMPRODUCT((M76:S76&gt;=$N$8)*(M76:S76 &lt;= $N$9)*(TEXT(M76:S76,"yyyy-mm")=V77)*(M77:S77 = "▲")))</f>
        <v>0</v>
      </c>
      <c r="Y77" s="140" cm="1">
        <f t="array" ref="Y77">IF(V77=V76,0,SUMPRODUCT((M76:S76&gt;=$N$8)*(M76:S76 &lt;= $N$9)*(TEXT(M76:S76,"yyyy-mm")=V77)*(M77:S77 = "★")))</f>
        <v>0</v>
      </c>
      <c r="Z77" s="135"/>
      <c r="AA77" s="135" t="str">
        <f t="shared" ref="AA77" si="251">IF(AK77&gt;=0.285,"OK","NG")</f>
        <v>NG</v>
      </c>
      <c r="AB77" s="136"/>
      <c r="AC77" s="144"/>
      <c r="AD77" s="144"/>
      <c r="AE77" s="144"/>
      <c r="AF77" s="144"/>
      <c r="AG77" s="144"/>
      <c r="AH77" s="145"/>
      <c r="AI77" s="146"/>
      <c r="AJ77" s="68">
        <f t="shared" ref="AJ77" si="252">COUNTIF(AC77:AI77,"●")</f>
        <v>0</v>
      </c>
      <c r="AK77" s="70">
        <f t="shared" ref="AK77" si="253">IF(COUNTA(AC77:AI77)=0,-1,IF(OR(COUNTIF(AC77:AI77,"▲")&gt;6,AND(AC76&lt;$N$9,$N$9&lt;AI76)),0.285,IF(AJ76+AJ77=0,0,AJ77/(AJ77+AJ76))))</f>
        <v>-1</v>
      </c>
      <c r="AL77" s="68" t="str">
        <f>TEXT(AI76,"YYYY-MM")</f>
        <v>2027-01</v>
      </c>
      <c r="AM77" s="69" cm="1">
        <f t="array" ref="AM77">IF(AL77=AL76,0,SUMPRODUCT((AC76:AI76&gt;=$N$8)*(AC76:AI76 &lt;= $N$9)*(TEXT(AC76:AI76,"yyyy-mm")=AL77)*(AC77:AI77 = "●")))</f>
        <v>0</v>
      </c>
      <c r="AN77" s="69" cm="1">
        <f t="array" ref="AN77">IF(AL77=AL76,0,SUMPRODUCT((AC76:AI76&gt;=$N$8)*(AC76:AI76 &lt;= $N$9)*(TEXT(AC76:AI76,"yyyy-mm")=AL77)*(AC77:AI77 = "▲")))</f>
        <v>0</v>
      </c>
      <c r="AO77" s="69" cm="1">
        <f t="array" ref="AO77">IF(AL77=AL76,0,SUMPRODUCT((AC76:AI76&gt;=$N$8)*(AC76:AI76 &lt;= $N$9)*(TEXT(AC76:AI76,"yyyy-mm")=AL77)*(AC77:AI77 = "★")))</f>
        <v>0</v>
      </c>
      <c r="AP77" s="68"/>
      <c r="AQ77" s="19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3"/>
    </row>
    <row r="78" spans="10:55" s="8" customFormat="1" ht="19.5" customHeight="1" x14ac:dyDescent="0.45">
      <c r="J78" s="86"/>
      <c r="K78" s="135"/>
      <c r="L78" s="132">
        <v>43</v>
      </c>
      <c r="M78" s="141">
        <f>S76+1</f>
        <v>46251</v>
      </c>
      <c r="N78" s="141">
        <f t="shared" ref="N78:S78" si="254">M78+1</f>
        <v>46252</v>
      </c>
      <c r="O78" s="141">
        <f t="shared" si="254"/>
        <v>46253</v>
      </c>
      <c r="P78" s="141">
        <f t="shared" si="254"/>
        <v>46254</v>
      </c>
      <c r="Q78" s="141">
        <f t="shared" si="254"/>
        <v>46255</v>
      </c>
      <c r="R78" s="142">
        <f t="shared" si="254"/>
        <v>46256</v>
      </c>
      <c r="S78" s="143">
        <f t="shared" si="254"/>
        <v>46257</v>
      </c>
      <c r="T78" s="135">
        <f t="shared" ref="T78" si="255">COUNTIF(M79:S79,"★")</f>
        <v>0</v>
      </c>
      <c r="U78" s="135"/>
      <c r="V78" s="135" t="str">
        <f>TEXT(M78,"YYYY-MM")</f>
        <v>2026-08</v>
      </c>
      <c r="W78" s="140" cm="1">
        <f t="array" ref="W78">SUMPRODUCT((M78:S78&gt;=$N$8)*(M78:S78 &lt;= $N$9)*(TEXT(M78:S78,"yyyy-mm")=V78)*(M79:S79 = "●"))</f>
        <v>0</v>
      </c>
      <c r="X78" s="140" cm="1">
        <f t="array" ref="X78">SUMPRODUCT((R78:S78&gt;=$N$8)*(R78:S78 &lt;= $N$9)*(TEXT(R78:S78,"yyyy-mm")=V78)*(R79:S79 = "▲"))</f>
        <v>0</v>
      </c>
      <c r="Y78" s="140" cm="1">
        <f t="array" ref="Y78">SUMPRODUCT((M78:S78&gt;=$N$8)*(M78:S78 &lt;= $N$9)*(TEXT(M78:S78,"yyyy-mm")=V78)*(M79:S79 = "★"))</f>
        <v>0</v>
      </c>
      <c r="Z78" s="135"/>
      <c r="AA78" s="135"/>
      <c r="AB78" s="132">
        <v>64</v>
      </c>
      <c r="AC78" s="141">
        <f>AI76+1</f>
        <v>46398</v>
      </c>
      <c r="AD78" s="141">
        <f t="shared" ref="AD78:AI78" si="256">AC78+1</f>
        <v>46399</v>
      </c>
      <c r="AE78" s="141">
        <f t="shared" si="256"/>
        <v>46400</v>
      </c>
      <c r="AF78" s="141">
        <f t="shared" si="256"/>
        <v>46401</v>
      </c>
      <c r="AG78" s="141">
        <f t="shared" si="256"/>
        <v>46402</v>
      </c>
      <c r="AH78" s="142">
        <f t="shared" si="256"/>
        <v>46403</v>
      </c>
      <c r="AI78" s="143">
        <f t="shared" si="256"/>
        <v>46404</v>
      </c>
      <c r="AJ78" s="68">
        <f t="shared" ref="AJ78" si="257">COUNTIF(AC79:AI79,"★")</f>
        <v>0</v>
      </c>
      <c r="AK78" s="68"/>
      <c r="AL78" s="68" t="str">
        <f>TEXT(AC78,"YYYY-MM")</f>
        <v>2027-01</v>
      </c>
      <c r="AM78" s="69" cm="1">
        <f t="array" ref="AM78">SUMPRODUCT((AC78:AI78&gt;=$N$8)*(AC78:AI78 &lt;= $N$9)*(TEXT(AC78:AI78,"yyyy-mm")=AL78)*(AC79:AI79 = "●"))</f>
        <v>0</v>
      </c>
      <c r="AN78" s="69" cm="1">
        <f t="array" ref="AN78">SUMPRODUCT((AH78:AI78&gt;=$N$8)*(AH78:AI78 &lt;= $N$9)*(TEXT(AH78:AI78,"yyyy-mm")=AL78)*(AH79:AI79 = "▲"))</f>
        <v>0</v>
      </c>
      <c r="AO78" s="69" cm="1">
        <f t="array" ref="AO78">SUMPRODUCT((AC78:AI78&gt;=$N$8)*(AC78:AI78 &lt;= $N$9)*(TEXT(AC78:AI78,"yyyy-mm")=AL78)*(AC79:AI79 = "★"))</f>
        <v>0</v>
      </c>
      <c r="AP78" s="68"/>
      <c r="AQ78" s="19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3"/>
    </row>
    <row r="79" spans="10:55" s="8" customFormat="1" ht="19.5" customHeight="1" thickBot="1" x14ac:dyDescent="0.5">
      <c r="J79" s="86"/>
      <c r="K79" s="135" t="str">
        <f t="shared" ref="K79" si="258">IF(U79&gt;=0.285,"OK","NG")</f>
        <v>NG</v>
      </c>
      <c r="L79" s="136"/>
      <c r="M79" s="144"/>
      <c r="N79" s="144"/>
      <c r="O79" s="144"/>
      <c r="P79" s="144"/>
      <c r="Q79" s="144"/>
      <c r="R79" s="145"/>
      <c r="S79" s="146"/>
      <c r="T79" s="135">
        <f t="shared" ref="T79" si="259">COUNTIF(M79:S79,"●")</f>
        <v>0</v>
      </c>
      <c r="U79" s="147">
        <f t="shared" ref="U79" si="260">IF(COUNTA(M79:S79)=0,-1,IF(OR(COUNTIF(M79:S79,"▲")&gt;6,AND(M78&lt;$N$9,$N$9&lt;S78)),0.285,IF(T78+T79=0,0,T79/(T79+T78))))</f>
        <v>-1</v>
      </c>
      <c r="V79" s="135" t="str">
        <f>TEXT(S78,"YYYY-MM")</f>
        <v>2026-08</v>
      </c>
      <c r="W79" s="140" cm="1">
        <f t="array" ref="W79">IF(V79=V78,0,SUMPRODUCT((M78:S78&gt;=$N$8)*(M78:S78 &lt;= $N$9)*(TEXT(M78:S78,"yyyy-mm")=V79)*(M79:S79 = "●")))</f>
        <v>0</v>
      </c>
      <c r="X79" s="140" cm="1">
        <f t="array" ref="X79">IF(V79=V78,0,SUMPRODUCT((M78:S78&gt;=$N$8)*(M78:S78 &lt;= $N$9)*(TEXT(M78:S78,"yyyy-mm")=V79)*(M79:S79 = "▲")))</f>
        <v>0</v>
      </c>
      <c r="Y79" s="140" cm="1">
        <f t="array" ref="Y79">IF(V79=V78,0,SUMPRODUCT((M78:S78&gt;=$N$8)*(M78:S78 &lt;= $N$9)*(TEXT(M78:S78,"yyyy-mm")=V79)*(M79:S79 = "★")))</f>
        <v>0</v>
      </c>
      <c r="Z79" s="135"/>
      <c r="AA79" s="135" t="str">
        <f t="shared" ref="AA79" si="261">IF(AK79&gt;=0.285,"OK","NG")</f>
        <v>NG</v>
      </c>
      <c r="AB79" s="136"/>
      <c r="AC79" s="144"/>
      <c r="AD79" s="144"/>
      <c r="AE79" s="144"/>
      <c r="AF79" s="144"/>
      <c r="AG79" s="144"/>
      <c r="AH79" s="145"/>
      <c r="AI79" s="146"/>
      <c r="AJ79" s="68">
        <f t="shared" ref="AJ79" si="262">COUNTIF(AC79:AI79,"●")</f>
        <v>0</v>
      </c>
      <c r="AK79" s="70">
        <f t="shared" ref="AK79" si="263">IF(COUNTA(AC79:AI79)=0,-1,IF(OR(COUNTIF(AC79:AI79,"▲")&gt;6,AND(AC78&lt;$N$9,$N$9&lt;AI78)),0.285,IF(AJ78+AJ79=0,0,AJ79/(AJ79+AJ78))))</f>
        <v>-1</v>
      </c>
      <c r="AL79" s="68" t="str">
        <f>TEXT(AI78,"YYYY-MM")</f>
        <v>2027-01</v>
      </c>
      <c r="AM79" s="69" cm="1">
        <f t="array" ref="AM79">IF(AL79=AL78,0,SUMPRODUCT((AC78:AI78&gt;=$N$8)*(AC78:AI78 &lt;= $N$9)*(TEXT(AC78:AI78,"yyyy-mm")=AL79)*(AC79:AI79 = "●")))</f>
        <v>0</v>
      </c>
      <c r="AN79" s="69" cm="1">
        <f t="array" ref="AN79">IF(AL79=AL78,0,SUMPRODUCT((AC78:AI78&gt;=$N$8)*(AC78:AI78 &lt;= $N$9)*(TEXT(AC78:AI78,"yyyy-mm")=AL79)*(AC79:AI79 = "▲")))</f>
        <v>0</v>
      </c>
      <c r="AO79" s="69" cm="1">
        <f t="array" ref="AO79">IF(AL79=AL78,0,SUMPRODUCT((AC78:AI78&gt;=$N$8)*(AC78:AI78 &lt;= $N$9)*(TEXT(AC78:AI78,"yyyy-mm")=AL79)*(AC79:AI79 = "★")))</f>
        <v>0</v>
      </c>
      <c r="AP79" s="68"/>
      <c r="AQ79" s="19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3"/>
    </row>
    <row r="80" spans="10:55" s="8" customFormat="1" ht="19.5" customHeight="1" x14ac:dyDescent="0.45">
      <c r="J80" s="86"/>
      <c r="K80" s="135"/>
      <c r="L80" s="132">
        <v>44</v>
      </c>
      <c r="M80" s="141">
        <f>S78+1</f>
        <v>46258</v>
      </c>
      <c r="N80" s="141">
        <f t="shared" ref="N80:S80" si="264">M80+1</f>
        <v>46259</v>
      </c>
      <c r="O80" s="141">
        <f t="shared" si="264"/>
        <v>46260</v>
      </c>
      <c r="P80" s="141">
        <f t="shared" si="264"/>
        <v>46261</v>
      </c>
      <c r="Q80" s="141">
        <f t="shared" si="264"/>
        <v>46262</v>
      </c>
      <c r="R80" s="142">
        <f t="shared" si="264"/>
        <v>46263</v>
      </c>
      <c r="S80" s="143">
        <f t="shared" si="264"/>
        <v>46264</v>
      </c>
      <c r="T80" s="135">
        <f t="shared" ref="T80" si="265">COUNTIF(M81:S81,"★")</f>
        <v>0</v>
      </c>
      <c r="U80" s="135"/>
      <c r="V80" s="135" t="str">
        <f>TEXT(M80,"YYYY-MM")</f>
        <v>2026-08</v>
      </c>
      <c r="W80" s="140" cm="1">
        <f t="array" ref="W80">SUMPRODUCT((M80:S80&gt;=$N$8)*(M80:S80 &lt;= $N$9)*(TEXT(M80:S80,"yyyy-mm")=V80)*(M81:S81 = "●"))</f>
        <v>0</v>
      </c>
      <c r="X80" s="140" cm="1">
        <f t="array" ref="X80">SUMPRODUCT((R80:S80&gt;=$N$8)*(R80:S80 &lt;= $N$9)*(TEXT(R80:S80,"yyyy-mm")=V80)*(R81:S81 = "▲"))</f>
        <v>0</v>
      </c>
      <c r="Y80" s="140" cm="1">
        <f t="array" ref="Y80">SUMPRODUCT((M80:S80&gt;=$N$8)*(M80:S80 &lt;= $N$9)*(TEXT(M80:S80,"yyyy-mm")=V80)*(M81:S81 = "★"))</f>
        <v>0</v>
      </c>
      <c r="Z80" s="135"/>
      <c r="AA80" s="135"/>
      <c r="AB80" s="132">
        <v>65</v>
      </c>
      <c r="AC80" s="141">
        <f>AI78+1</f>
        <v>46405</v>
      </c>
      <c r="AD80" s="141">
        <f t="shared" ref="AD80:AI80" si="266">AC80+1</f>
        <v>46406</v>
      </c>
      <c r="AE80" s="141">
        <f t="shared" si="266"/>
        <v>46407</v>
      </c>
      <c r="AF80" s="141">
        <f t="shared" si="266"/>
        <v>46408</v>
      </c>
      <c r="AG80" s="141">
        <f t="shared" si="266"/>
        <v>46409</v>
      </c>
      <c r="AH80" s="142">
        <f t="shared" si="266"/>
        <v>46410</v>
      </c>
      <c r="AI80" s="143">
        <f t="shared" si="266"/>
        <v>46411</v>
      </c>
      <c r="AJ80" s="68">
        <f t="shared" ref="AJ80" si="267">COUNTIF(AC81:AI81,"★")</f>
        <v>0</v>
      </c>
      <c r="AK80" s="68"/>
      <c r="AL80" s="68" t="str">
        <f>TEXT(AC80,"YYYY-MM")</f>
        <v>2027-01</v>
      </c>
      <c r="AM80" s="69" cm="1">
        <f t="array" ref="AM80">SUMPRODUCT((AC80:AI80&gt;=$N$8)*(AC80:AI80 &lt;= $N$9)*(TEXT(AC80:AI80,"yyyy-mm")=AL80)*(AC81:AI81 = "●"))</f>
        <v>0</v>
      </c>
      <c r="AN80" s="69" cm="1">
        <f t="array" ref="AN80">SUMPRODUCT((AH80:AI80&gt;=$N$8)*(AH80:AI80 &lt;= $N$9)*(TEXT(AH80:AI80,"yyyy-mm")=AL80)*(AH81:AI81 = "▲"))</f>
        <v>0</v>
      </c>
      <c r="AO80" s="69" cm="1">
        <f t="array" ref="AO80">SUMPRODUCT((AC80:AI80&gt;=$N$8)*(AC80:AI80 &lt;= $N$9)*(TEXT(AC80:AI80,"yyyy-mm")=AL80)*(AC81:AI81 = "★"))</f>
        <v>0</v>
      </c>
      <c r="AP80" s="68"/>
      <c r="AQ80" s="19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3"/>
    </row>
    <row r="81" spans="10:55" s="8" customFormat="1" ht="19.5" customHeight="1" thickBot="1" x14ac:dyDescent="0.5">
      <c r="J81" s="86"/>
      <c r="K81" s="135" t="str">
        <f t="shared" ref="K81" si="268">IF(U81&gt;=0.285,"OK","NG")</f>
        <v>NG</v>
      </c>
      <c r="L81" s="136"/>
      <c r="M81" s="144"/>
      <c r="N81" s="144"/>
      <c r="O81" s="144"/>
      <c r="P81" s="144"/>
      <c r="Q81" s="144"/>
      <c r="R81" s="145"/>
      <c r="S81" s="146"/>
      <c r="T81" s="135">
        <f t="shared" ref="T81" si="269">COUNTIF(M81:S81,"●")</f>
        <v>0</v>
      </c>
      <c r="U81" s="147">
        <f t="shared" ref="U81" si="270">IF(COUNTA(M81:S81)=0,-1,IF(OR(COUNTIF(M81:S81,"▲")&gt;6,AND(M80&lt;$N$9,$N$9&lt;S80)),0.285,IF(T80+T81=0,0,T81/(T81+T80))))</f>
        <v>-1</v>
      </c>
      <c r="V81" s="135" t="str">
        <f>TEXT(S80,"YYYY-MM")</f>
        <v>2026-08</v>
      </c>
      <c r="W81" s="140" cm="1">
        <f t="array" ref="W81">IF(V81=V80,0,SUMPRODUCT((M80:S80&gt;=$N$8)*(M80:S80 &lt;= $N$9)*(TEXT(M80:S80,"yyyy-mm")=V81)*(M81:S81 = "●")))</f>
        <v>0</v>
      </c>
      <c r="X81" s="140" cm="1">
        <f t="array" ref="X81">IF(V81=V80,0,SUMPRODUCT((M80:S80&gt;=$N$8)*(M80:S80 &lt;= $N$9)*(TEXT(M80:S80,"yyyy-mm")=V81)*(M81:S81 = "▲")))</f>
        <v>0</v>
      </c>
      <c r="Y81" s="140" cm="1">
        <f t="array" ref="Y81">IF(V81=V80,0,SUMPRODUCT((M80:S80&gt;=$N$8)*(M80:S80 &lt;= $N$9)*(TEXT(M80:S80,"yyyy-mm")=V81)*(M81:S81 = "★")))</f>
        <v>0</v>
      </c>
      <c r="Z81" s="135"/>
      <c r="AA81" s="135" t="str">
        <f t="shared" ref="AA81" si="271">IF(AK81&gt;=0.285,"OK","NG")</f>
        <v>NG</v>
      </c>
      <c r="AB81" s="136"/>
      <c r="AC81" s="144"/>
      <c r="AD81" s="144"/>
      <c r="AE81" s="144"/>
      <c r="AF81" s="144"/>
      <c r="AG81" s="144"/>
      <c r="AH81" s="145"/>
      <c r="AI81" s="146"/>
      <c r="AJ81" s="68">
        <f t="shared" ref="AJ81" si="272">COUNTIF(AC81:AI81,"●")</f>
        <v>0</v>
      </c>
      <c r="AK81" s="70">
        <f t="shared" ref="AK81" si="273">IF(COUNTA(AC81:AI81)=0,-1,IF(OR(COUNTIF(AC81:AI81,"▲")&gt;6,AND(AC80&lt;$N$9,$N$9&lt;AI80)),0.285,IF(AJ80+AJ81=0,0,AJ81/(AJ81+AJ80))))</f>
        <v>-1</v>
      </c>
      <c r="AL81" s="68" t="str">
        <f>TEXT(AI80,"YYYY-MM")</f>
        <v>2027-01</v>
      </c>
      <c r="AM81" s="69" cm="1">
        <f t="array" ref="AM81">IF(AL81=AL80,0,SUMPRODUCT((AC80:AI80&gt;=$N$8)*(AC80:AI80 &lt;= $N$9)*(TEXT(AC80:AI80,"yyyy-mm")=AL81)*(AC81:AI81 = "●")))</f>
        <v>0</v>
      </c>
      <c r="AN81" s="69" cm="1">
        <f t="array" ref="AN81">IF(AL81=AL80,0,SUMPRODUCT((AC80:AI80&gt;=$N$8)*(AC80:AI80 &lt;= $N$9)*(TEXT(AC80:AI80,"yyyy-mm")=AL81)*(AC81:AI81 = "▲")))</f>
        <v>0</v>
      </c>
      <c r="AO81" s="69" cm="1">
        <f t="array" ref="AO81">IF(AL81=AL80,0,SUMPRODUCT((AC80:AI80&gt;=$N$8)*(AC80:AI80 &lt;= $N$9)*(TEXT(AC80:AI80,"yyyy-mm")=AL81)*(AC81:AI81 = "★")))</f>
        <v>0</v>
      </c>
      <c r="AP81" s="68"/>
      <c r="AQ81" s="19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3"/>
    </row>
    <row r="82" spans="10:55" s="8" customFormat="1" ht="19.5" customHeight="1" x14ac:dyDescent="0.45">
      <c r="J82" s="86"/>
      <c r="K82" s="135"/>
      <c r="L82" s="132">
        <v>45</v>
      </c>
      <c r="M82" s="141">
        <f>S80+1</f>
        <v>46265</v>
      </c>
      <c r="N82" s="141">
        <f t="shared" ref="N82:S82" si="274">M82+1</f>
        <v>46266</v>
      </c>
      <c r="O82" s="141">
        <f t="shared" si="274"/>
        <v>46267</v>
      </c>
      <c r="P82" s="141">
        <f t="shared" si="274"/>
        <v>46268</v>
      </c>
      <c r="Q82" s="141">
        <f t="shared" si="274"/>
        <v>46269</v>
      </c>
      <c r="R82" s="142">
        <f t="shared" si="274"/>
        <v>46270</v>
      </c>
      <c r="S82" s="143">
        <f t="shared" si="274"/>
        <v>46271</v>
      </c>
      <c r="T82" s="135">
        <f t="shared" ref="T82" si="275">COUNTIF(M83:S83,"★")</f>
        <v>0</v>
      </c>
      <c r="U82" s="135"/>
      <c r="V82" s="135" t="str">
        <f>TEXT(M82,"YYYY-MM")</f>
        <v>2026-08</v>
      </c>
      <c r="W82" s="140" cm="1">
        <f t="array" ref="W82">SUMPRODUCT((M82:S82&gt;=$N$8)*(M82:S82 &lt;= $N$9)*(TEXT(M82:S82,"yyyy-mm")=V82)*(M83:S83 = "●"))</f>
        <v>0</v>
      </c>
      <c r="X82" s="140" cm="1">
        <f t="array" ref="X82">SUMPRODUCT((R82:S82&gt;=$N$8)*(R82:S82 &lt;= $N$9)*(TEXT(R82:S82,"yyyy-mm")=V82)*(R83:S83 = "▲"))</f>
        <v>0</v>
      </c>
      <c r="Y82" s="140" cm="1">
        <f t="array" ref="Y82">SUMPRODUCT((M82:S82&gt;=$N$8)*(M82:S82 &lt;= $N$9)*(TEXT(M82:S82,"yyyy-mm")=V82)*(M83:S83 = "★"))</f>
        <v>0</v>
      </c>
      <c r="Z82" s="135"/>
      <c r="AA82" s="135"/>
      <c r="AB82" s="132">
        <v>66</v>
      </c>
      <c r="AC82" s="141">
        <f>AI80+1</f>
        <v>46412</v>
      </c>
      <c r="AD82" s="141">
        <f t="shared" ref="AD82:AI82" si="276">AC82+1</f>
        <v>46413</v>
      </c>
      <c r="AE82" s="141">
        <f t="shared" si="276"/>
        <v>46414</v>
      </c>
      <c r="AF82" s="141">
        <f t="shared" si="276"/>
        <v>46415</v>
      </c>
      <c r="AG82" s="141">
        <f t="shared" si="276"/>
        <v>46416</v>
      </c>
      <c r="AH82" s="142">
        <f t="shared" si="276"/>
        <v>46417</v>
      </c>
      <c r="AI82" s="143">
        <f t="shared" si="276"/>
        <v>46418</v>
      </c>
      <c r="AJ82" s="68">
        <f t="shared" ref="AJ82" si="277">COUNTIF(AC83:AI83,"★")</f>
        <v>0</v>
      </c>
      <c r="AK82" s="68"/>
      <c r="AL82" s="68" t="str">
        <f>TEXT(AC82,"YYYY-MM")</f>
        <v>2027-01</v>
      </c>
      <c r="AM82" s="69" cm="1">
        <f t="array" ref="AM82">SUMPRODUCT((AC82:AI82&gt;=$N$8)*(AC82:AI82 &lt;= $N$9)*(TEXT(AC82:AI82,"yyyy-mm")=AL82)*(AC83:AI83 = "●"))</f>
        <v>0</v>
      </c>
      <c r="AN82" s="69" cm="1">
        <f t="array" ref="AN82">SUMPRODUCT((AH82:AI82&gt;=$N$8)*(AH82:AI82 &lt;= $N$9)*(TEXT(AH82:AI82,"yyyy-mm")=AL82)*(AH83:AI83 = "▲"))</f>
        <v>0</v>
      </c>
      <c r="AO82" s="69" cm="1">
        <f t="array" ref="AO82">SUMPRODUCT((AC82:AI82&gt;=$N$8)*(AC82:AI82 &lt;= $N$9)*(TEXT(AC82:AI82,"yyyy-mm")=AL82)*(AC83:AI83 = "★"))</f>
        <v>0</v>
      </c>
      <c r="AP82" s="68"/>
      <c r="AQ82" s="19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3"/>
    </row>
    <row r="83" spans="10:55" s="8" customFormat="1" ht="19.5" customHeight="1" thickBot="1" x14ac:dyDescent="0.5">
      <c r="J83" s="86"/>
      <c r="K83" s="135" t="str">
        <f t="shared" ref="K83" si="278">IF(U83&gt;=0.285,"OK","NG")</f>
        <v>NG</v>
      </c>
      <c r="L83" s="136"/>
      <c r="M83" s="144"/>
      <c r="N83" s="144"/>
      <c r="O83" s="144"/>
      <c r="P83" s="144"/>
      <c r="Q83" s="144"/>
      <c r="R83" s="145"/>
      <c r="S83" s="146"/>
      <c r="T83" s="135">
        <f t="shared" ref="T83" si="279">COUNTIF(M83:S83,"●")</f>
        <v>0</v>
      </c>
      <c r="U83" s="147">
        <f t="shared" ref="U83" si="280">IF(COUNTA(M83:S83)=0,-1,IF(OR(COUNTIF(M83:S83,"▲")&gt;6,AND(M82&lt;$N$9,$N$9&lt;S82)),0.285,IF(T82+T83=0,0,T83/(T83+T82))))</f>
        <v>-1</v>
      </c>
      <c r="V83" s="135" t="str">
        <f>TEXT(S82,"YYYY-MM")</f>
        <v>2026-09</v>
      </c>
      <c r="W83" s="140" cm="1">
        <f t="array" ref="W83">IF(V83=V82,0,SUMPRODUCT((M82:S82&gt;=$N$8)*(M82:S82 &lt;= $N$9)*(TEXT(M82:S82,"yyyy-mm")=V83)*(M83:S83 = "●")))</f>
        <v>0</v>
      </c>
      <c r="X83" s="140" cm="1">
        <f t="array" ref="X83">IF(V83=V82,0,SUMPRODUCT((M82:S82&gt;=$N$8)*(M82:S82 &lt;= $N$9)*(TEXT(M82:S82,"yyyy-mm")=V83)*(M83:S83 = "▲")))</f>
        <v>0</v>
      </c>
      <c r="Y83" s="140" cm="1">
        <f t="array" ref="Y83">IF(V83=V82,0,SUMPRODUCT((M82:S82&gt;=$N$8)*(M82:S82 &lt;= $N$9)*(TEXT(M82:S82,"yyyy-mm")=V83)*(M83:S83 = "★")))</f>
        <v>0</v>
      </c>
      <c r="Z83" s="135"/>
      <c r="AA83" s="135" t="str">
        <f t="shared" ref="AA83" si="281">IF(AK83&gt;=0.285,"OK","NG")</f>
        <v>NG</v>
      </c>
      <c r="AB83" s="136"/>
      <c r="AC83" s="144"/>
      <c r="AD83" s="144"/>
      <c r="AE83" s="144"/>
      <c r="AF83" s="144"/>
      <c r="AG83" s="144"/>
      <c r="AH83" s="145"/>
      <c r="AI83" s="146"/>
      <c r="AJ83" s="68">
        <f t="shared" ref="AJ83" si="282">COUNTIF(AC83:AI83,"●")</f>
        <v>0</v>
      </c>
      <c r="AK83" s="70">
        <f t="shared" ref="AK83" si="283">IF(COUNTA(AC83:AI83)=0,-1,IF(OR(COUNTIF(AC83:AI83,"▲")&gt;6,AND(AC82&lt;$N$9,$N$9&lt;AI82)),0.285,IF(AJ82+AJ83=0,0,AJ83/(AJ83+AJ82))))</f>
        <v>-1</v>
      </c>
      <c r="AL83" s="68" t="str">
        <f>TEXT(AI82,"YYYY-MM")</f>
        <v>2027-01</v>
      </c>
      <c r="AM83" s="69" cm="1">
        <f t="array" ref="AM83">IF(AL83=AL82,0,SUMPRODUCT((AC82:AI82&gt;=$N$8)*(AC82:AI82 &lt;= $N$9)*(TEXT(AC82:AI82,"yyyy-mm")=AL83)*(AC83:AI83 = "●")))</f>
        <v>0</v>
      </c>
      <c r="AN83" s="69" cm="1">
        <f t="array" ref="AN83">IF(AL83=AL82,0,SUMPRODUCT((AC82:AI82&gt;=$N$8)*(AC82:AI82 &lt;= $N$9)*(TEXT(AC82:AI82,"yyyy-mm")=AL83)*(AC83:AI83 = "▲")))</f>
        <v>0</v>
      </c>
      <c r="AO83" s="69" cm="1">
        <f t="array" ref="AO83">IF(AL83=AL82,0,SUMPRODUCT((AC82:AI82&gt;=$N$8)*(AC82:AI82 &lt;= $N$9)*(TEXT(AC82:AI82,"yyyy-mm")=AL83)*(AC83:AI83 = "★")))</f>
        <v>0</v>
      </c>
      <c r="AP83" s="68"/>
      <c r="AQ83" s="19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3"/>
    </row>
    <row r="84" spans="10:55" s="8" customFormat="1" ht="19.5" customHeight="1" x14ac:dyDescent="0.45">
      <c r="J84" s="86"/>
      <c r="K84" s="135"/>
      <c r="L84" s="132">
        <v>46</v>
      </c>
      <c r="M84" s="141">
        <f>S82+1</f>
        <v>46272</v>
      </c>
      <c r="N84" s="141">
        <f t="shared" ref="N84:S84" si="284">M84+1</f>
        <v>46273</v>
      </c>
      <c r="O84" s="141">
        <f t="shared" si="284"/>
        <v>46274</v>
      </c>
      <c r="P84" s="141">
        <f t="shared" si="284"/>
        <v>46275</v>
      </c>
      <c r="Q84" s="141">
        <f t="shared" si="284"/>
        <v>46276</v>
      </c>
      <c r="R84" s="142">
        <f t="shared" si="284"/>
        <v>46277</v>
      </c>
      <c r="S84" s="143">
        <f t="shared" si="284"/>
        <v>46278</v>
      </c>
      <c r="T84" s="135">
        <f t="shared" ref="T84" si="285">COUNTIF(M85:S85,"★")</f>
        <v>0</v>
      </c>
      <c r="U84" s="135"/>
      <c r="V84" s="135" t="str">
        <f>TEXT(M84,"YYYY-MM")</f>
        <v>2026-09</v>
      </c>
      <c r="W84" s="140" cm="1">
        <f t="array" ref="W84">SUMPRODUCT((M84:S84&gt;=$N$8)*(M84:S84 &lt;= $N$9)*(TEXT(M84:S84,"yyyy-mm")=V84)*(M85:S85 = "●"))</f>
        <v>0</v>
      </c>
      <c r="X84" s="140" cm="1">
        <f t="array" ref="X84">SUMPRODUCT((R84:S84&gt;=$N$8)*(R84:S84 &lt;= $N$9)*(TEXT(R84:S84,"yyyy-mm")=V84)*(R85:S85 = "▲"))</f>
        <v>0</v>
      </c>
      <c r="Y84" s="140" cm="1">
        <f t="array" ref="Y84">SUMPRODUCT((M84:S84&gt;=$N$8)*(M84:S84 &lt;= $N$9)*(TEXT(M84:S84,"yyyy-mm")=V84)*(M85:S85 = "★"))</f>
        <v>0</v>
      </c>
      <c r="Z84" s="135"/>
      <c r="AA84" s="135"/>
      <c r="AB84" s="132">
        <v>67</v>
      </c>
      <c r="AC84" s="141">
        <f>AI82+1</f>
        <v>46419</v>
      </c>
      <c r="AD84" s="141">
        <f t="shared" ref="AD84:AI84" si="286">AC84+1</f>
        <v>46420</v>
      </c>
      <c r="AE84" s="141">
        <f t="shared" si="286"/>
        <v>46421</v>
      </c>
      <c r="AF84" s="141">
        <f t="shared" si="286"/>
        <v>46422</v>
      </c>
      <c r="AG84" s="141">
        <f t="shared" si="286"/>
        <v>46423</v>
      </c>
      <c r="AH84" s="142">
        <f t="shared" si="286"/>
        <v>46424</v>
      </c>
      <c r="AI84" s="143">
        <f t="shared" si="286"/>
        <v>46425</v>
      </c>
      <c r="AJ84" s="68">
        <f t="shared" ref="AJ84" si="287">COUNTIF(AC85:AI85,"★")</f>
        <v>0</v>
      </c>
      <c r="AK84" s="68"/>
      <c r="AL84" s="68" t="str">
        <f>TEXT(AC84,"YYYY-MM")</f>
        <v>2027-02</v>
      </c>
      <c r="AM84" s="69" cm="1">
        <f t="array" ref="AM84">SUMPRODUCT((AC84:AI84&gt;=$N$8)*(AC84:AI84 &lt;= $N$9)*(TEXT(AC84:AI84,"yyyy-mm")=AL84)*(AC85:AI85 = "●"))</f>
        <v>0</v>
      </c>
      <c r="AN84" s="69" cm="1">
        <f t="array" ref="AN84">SUMPRODUCT((AH84:AI84&gt;=$N$8)*(AH84:AI84 &lt;= $N$9)*(TEXT(AH84:AI84,"yyyy-mm")=AL84)*(AH85:AI85 = "▲"))</f>
        <v>0</v>
      </c>
      <c r="AO84" s="69" cm="1">
        <f t="array" ref="AO84">SUMPRODUCT((AC84:AI84&gt;=$N$8)*(AC84:AI84 &lt;= $N$9)*(TEXT(AC84:AI84,"yyyy-mm")=AL84)*(AC85:AI85 = "★"))</f>
        <v>0</v>
      </c>
      <c r="AP84" s="68"/>
      <c r="AQ84" s="19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3"/>
    </row>
    <row r="85" spans="10:55" s="8" customFormat="1" ht="19.5" customHeight="1" thickBot="1" x14ac:dyDescent="0.5">
      <c r="J85" s="86"/>
      <c r="K85" s="135" t="str">
        <f t="shared" ref="K85" si="288">IF(U85&gt;=0.285,"OK","NG")</f>
        <v>NG</v>
      </c>
      <c r="L85" s="136"/>
      <c r="M85" s="144"/>
      <c r="N85" s="144"/>
      <c r="O85" s="144"/>
      <c r="P85" s="144"/>
      <c r="Q85" s="144"/>
      <c r="R85" s="145"/>
      <c r="S85" s="146"/>
      <c r="T85" s="135">
        <f t="shared" ref="T85" si="289">COUNTIF(M85:S85,"●")</f>
        <v>0</v>
      </c>
      <c r="U85" s="147">
        <f t="shared" ref="U85" si="290">IF(COUNTA(M85:S85)=0,-1,IF(OR(COUNTIF(M85:S85,"▲")&gt;6,AND(M84&lt;$N$9,$N$9&lt;S84)),0.285,IF(T84+T85=0,0,T85/(T85+T84))))</f>
        <v>-1</v>
      </c>
      <c r="V85" s="135" t="str">
        <f>TEXT(S84,"YYYY-MM")</f>
        <v>2026-09</v>
      </c>
      <c r="W85" s="140" cm="1">
        <f t="array" ref="W85">IF(V85=V84,0,SUMPRODUCT((M84:S84&gt;=$N$8)*(M84:S84 &lt;= $N$9)*(TEXT(M84:S84,"yyyy-mm")=V85)*(M85:S85 = "●")))</f>
        <v>0</v>
      </c>
      <c r="X85" s="140" cm="1">
        <f t="array" ref="X85">IF(V85=V84,0,SUMPRODUCT((M84:S84&gt;=$N$8)*(M84:S84 &lt;= $N$9)*(TEXT(M84:S84,"yyyy-mm")=V85)*(M85:S85 = "▲")))</f>
        <v>0</v>
      </c>
      <c r="Y85" s="140" cm="1">
        <f t="array" ref="Y85">IF(V85=V84,0,SUMPRODUCT((M84:S84&gt;=$N$8)*(M84:S84 &lt;= $N$9)*(TEXT(M84:S84,"yyyy-mm")=V85)*(M85:S85 = "★")))</f>
        <v>0</v>
      </c>
      <c r="Z85" s="135"/>
      <c r="AA85" s="135" t="str">
        <f t="shared" ref="AA85" si="291">IF(AK85&gt;=0.285,"OK","NG")</f>
        <v>NG</v>
      </c>
      <c r="AB85" s="136"/>
      <c r="AC85" s="144"/>
      <c r="AD85" s="144"/>
      <c r="AE85" s="144"/>
      <c r="AF85" s="144"/>
      <c r="AG85" s="144"/>
      <c r="AH85" s="145"/>
      <c r="AI85" s="146"/>
      <c r="AJ85" s="68">
        <f t="shared" ref="AJ85" si="292">COUNTIF(AC85:AI85,"●")</f>
        <v>0</v>
      </c>
      <c r="AK85" s="70">
        <f t="shared" ref="AK85" si="293">IF(COUNTA(AC85:AI85)=0,-1,IF(OR(COUNTIF(AC85:AI85,"▲")&gt;6,AND(AC84&lt;$N$9,$N$9&lt;AI84)),0.285,IF(AJ84+AJ85=0,0,AJ85/(AJ85+AJ84))))</f>
        <v>-1</v>
      </c>
      <c r="AL85" s="68" t="str">
        <f>TEXT(AI84,"YYYY-MM")</f>
        <v>2027-02</v>
      </c>
      <c r="AM85" s="69" cm="1">
        <f t="array" ref="AM85">IF(AL85=AL84,0,SUMPRODUCT((AC84:AI84&gt;=$N$8)*(AC84:AI84 &lt;= $N$9)*(TEXT(AC84:AI84,"yyyy-mm")=AL85)*(AC85:AI85 = "●")))</f>
        <v>0</v>
      </c>
      <c r="AN85" s="69" cm="1">
        <f t="array" ref="AN85">IF(AL85=AL84,0,SUMPRODUCT((AC84:AI84&gt;=$N$8)*(AC84:AI84 &lt;= $N$9)*(TEXT(AC84:AI84,"yyyy-mm")=AL85)*(AC85:AI85 = "▲")))</f>
        <v>0</v>
      </c>
      <c r="AO85" s="69" cm="1">
        <f t="array" ref="AO85">IF(AL85=AL84,0,SUMPRODUCT((AC84:AI84&gt;=$N$8)*(AC84:AI84 &lt;= $N$9)*(TEXT(AC84:AI84,"yyyy-mm")=AL85)*(AC85:AI85 = "★")))</f>
        <v>0</v>
      </c>
      <c r="AP85" s="68"/>
      <c r="AQ85" s="19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3"/>
    </row>
    <row r="86" spans="10:55" s="8" customFormat="1" ht="19.5" customHeight="1" x14ac:dyDescent="0.45">
      <c r="J86" s="86"/>
      <c r="K86" s="135"/>
      <c r="L86" s="132">
        <v>47</v>
      </c>
      <c r="M86" s="141">
        <f>S84+1</f>
        <v>46279</v>
      </c>
      <c r="N86" s="141">
        <f t="shared" ref="N86:S86" si="294">M86+1</f>
        <v>46280</v>
      </c>
      <c r="O86" s="141">
        <f t="shared" si="294"/>
        <v>46281</v>
      </c>
      <c r="P86" s="141">
        <f t="shared" si="294"/>
        <v>46282</v>
      </c>
      <c r="Q86" s="141">
        <f t="shared" si="294"/>
        <v>46283</v>
      </c>
      <c r="R86" s="142">
        <f t="shared" si="294"/>
        <v>46284</v>
      </c>
      <c r="S86" s="143">
        <f t="shared" si="294"/>
        <v>46285</v>
      </c>
      <c r="T86" s="135">
        <f t="shared" ref="T86" si="295">COUNTIF(M87:S87,"★")</f>
        <v>0</v>
      </c>
      <c r="U86" s="135"/>
      <c r="V86" s="135" t="str">
        <f>TEXT(M86,"YYYY-MM")</f>
        <v>2026-09</v>
      </c>
      <c r="W86" s="140" cm="1">
        <f t="array" ref="W86">SUMPRODUCT((M86:S86&gt;=$N$8)*(M86:S86 &lt;= $N$9)*(TEXT(M86:S86,"yyyy-mm")=V86)*(M87:S87 = "●"))</f>
        <v>0</v>
      </c>
      <c r="X86" s="140" cm="1">
        <f t="array" ref="X86">SUMPRODUCT((R86:S86&gt;=$N$8)*(R86:S86 &lt;= $N$9)*(TEXT(R86:S86,"yyyy-mm")=V86)*(R87:S87 = "▲"))</f>
        <v>0</v>
      </c>
      <c r="Y86" s="140" cm="1">
        <f t="array" ref="Y86">SUMPRODUCT((M86:S86&gt;=$N$8)*(M86:S86 &lt;= $N$9)*(TEXT(M86:S86,"yyyy-mm")=V86)*(M87:S87 = "★"))</f>
        <v>0</v>
      </c>
      <c r="Z86" s="135"/>
      <c r="AA86" s="135"/>
      <c r="AB86" s="132">
        <v>68</v>
      </c>
      <c r="AC86" s="141">
        <f>AI84+1</f>
        <v>46426</v>
      </c>
      <c r="AD86" s="141">
        <f t="shared" ref="AD86:AI86" si="296">AC86+1</f>
        <v>46427</v>
      </c>
      <c r="AE86" s="141">
        <f t="shared" si="296"/>
        <v>46428</v>
      </c>
      <c r="AF86" s="141">
        <f t="shared" si="296"/>
        <v>46429</v>
      </c>
      <c r="AG86" s="141">
        <f t="shared" si="296"/>
        <v>46430</v>
      </c>
      <c r="AH86" s="142">
        <f t="shared" si="296"/>
        <v>46431</v>
      </c>
      <c r="AI86" s="143">
        <f t="shared" si="296"/>
        <v>46432</v>
      </c>
      <c r="AJ86" s="68">
        <f t="shared" ref="AJ86" si="297">COUNTIF(AC87:AI87,"★")</f>
        <v>0</v>
      </c>
      <c r="AK86" s="68"/>
      <c r="AL86" s="68" t="str">
        <f>TEXT(AC86,"YYYY-MM")</f>
        <v>2027-02</v>
      </c>
      <c r="AM86" s="69" cm="1">
        <f t="array" ref="AM86">SUMPRODUCT((AC86:AI86&gt;=$N$8)*(AC86:AI86 &lt;= $N$9)*(TEXT(AC86:AI86,"yyyy-mm")=AL86)*(AC87:AI87 = "●"))</f>
        <v>0</v>
      </c>
      <c r="AN86" s="69" cm="1">
        <f t="array" ref="AN86">SUMPRODUCT((AH86:AI86&gt;=$N$8)*(AH86:AI86 &lt;= $N$9)*(TEXT(AH86:AI86,"yyyy-mm")=AL86)*(AH87:AI87 = "▲"))</f>
        <v>0</v>
      </c>
      <c r="AO86" s="69" cm="1">
        <f t="array" ref="AO86">SUMPRODUCT((AC86:AI86&gt;=$N$8)*(AC86:AI86 &lt;= $N$9)*(TEXT(AC86:AI86,"yyyy-mm")=AL86)*(AC87:AI87 = "★"))</f>
        <v>0</v>
      </c>
      <c r="AP86" s="68"/>
      <c r="AQ86" s="19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3"/>
    </row>
    <row r="87" spans="10:55" s="8" customFormat="1" ht="19.5" customHeight="1" thickBot="1" x14ac:dyDescent="0.5">
      <c r="J87" s="86"/>
      <c r="K87" s="135" t="str">
        <f t="shared" ref="K87" si="298">IF(U87&gt;=0.285,"OK","NG")</f>
        <v>NG</v>
      </c>
      <c r="L87" s="136"/>
      <c r="M87" s="144"/>
      <c r="N87" s="144"/>
      <c r="O87" s="144"/>
      <c r="P87" s="144"/>
      <c r="Q87" s="144"/>
      <c r="R87" s="145"/>
      <c r="S87" s="146"/>
      <c r="T87" s="135">
        <f t="shared" ref="T87" si="299">COUNTIF(M87:S87,"●")</f>
        <v>0</v>
      </c>
      <c r="U87" s="147">
        <f t="shared" ref="U87" si="300">IF(COUNTA(M87:S87)=0,-1,IF(OR(COUNTIF(M87:S87,"▲")&gt;6,AND(M86&lt;$N$9,$N$9&lt;S86)),0.285,IF(T86+T87=0,0,T87/(T87+T86))))</f>
        <v>-1</v>
      </c>
      <c r="V87" s="135" t="str">
        <f>TEXT(S86,"YYYY-MM")</f>
        <v>2026-09</v>
      </c>
      <c r="W87" s="140" cm="1">
        <f t="array" ref="W87">IF(V87=V86,0,SUMPRODUCT((M86:S86&gt;=$N$8)*(M86:S86 &lt;= $N$9)*(TEXT(M86:S86,"yyyy-mm")=V87)*(M87:S87 = "●")))</f>
        <v>0</v>
      </c>
      <c r="X87" s="140" cm="1">
        <f t="array" ref="X87">IF(V87=V86,0,SUMPRODUCT((M86:S86&gt;=$N$8)*(M86:S86 &lt;= $N$9)*(TEXT(M86:S86,"yyyy-mm")=V87)*(M87:S87 = "▲")))</f>
        <v>0</v>
      </c>
      <c r="Y87" s="140" cm="1">
        <f t="array" ref="Y87">IF(V87=V86,0,SUMPRODUCT((M86:S86&gt;=$N$8)*(M86:S86 &lt;= $N$9)*(TEXT(M86:S86,"yyyy-mm")=V87)*(M87:S87 = "★")))</f>
        <v>0</v>
      </c>
      <c r="Z87" s="135"/>
      <c r="AA87" s="135" t="str">
        <f t="shared" ref="AA87" si="301">IF(AK87&gt;=0.285,"OK","NG")</f>
        <v>NG</v>
      </c>
      <c r="AB87" s="136"/>
      <c r="AC87" s="144"/>
      <c r="AD87" s="144"/>
      <c r="AE87" s="144"/>
      <c r="AF87" s="144"/>
      <c r="AG87" s="144"/>
      <c r="AH87" s="145"/>
      <c r="AI87" s="146"/>
      <c r="AJ87" s="68">
        <f t="shared" ref="AJ87" si="302">COUNTIF(AC87:AI87,"●")</f>
        <v>0</v>
      </c>
      <c r="AK87" s="70">
        <f t="shared" ref="AK87" si="303">IF(COUNTA(AC87:AI87)=0,-1,IF(OR(COUNTIF(AC87:AI87,"▲")&gt;6,AND(AC86&lt;$N$9,$N$9&lt;AI86)),0.285,IF(AJ86+AJ87=0,0,AJ87/(AJ87+AJ86))))</f>
        <v>-1</v>
      </c>
      <c r="AL87" s="68" t="str">
        <f>TEXT(AI86,"YYYY-MM")</f>
        <v>2027-02</v>
      </c>
      <c r="AM87" s="69" cm="1">
        <f t="array" ref="AM87">IF(AL87=AL86,0,SUMPRODUCT((AC86:AI86&gt;=$N$8)*(AC86:AI86 &lt;= $N$9)*(TEXT(AC86:AI86,"yyyy-mm")=AL87)*(AC87:AI87 = "●")))</f>
        <v>0</v>
      </c>
      <c r="AN87" s="69" cm="1">
        <f t="array" ref="AN87">IF(AL87=AL86,0,SUMPRODUCT((AC86:AI86&gt;=$N$8)*(AC86:AI86 &lt;= $N$9)*(TEXT(AC86:AI86,"yyyy-mm")=AL87)*(AC87:AI87 = "▲")))</f>
        <v>0</v>
      </c>
      <c r="AO87" s="69" cm="1">
        <f t="array" ref="AO87">IF(AL87=AL86,0,SUMPRODUCT((AC86:AI86&gt;=$N$8)*(AC86:AI86 &lt;= $N$9)*(TEXT(AC86:AI86,"yyyy-mm")=AL87)*(AC87:AI87 = "★")))</f>
        <v>0</v>
      </c>
      <c r="AP87" s="68"/>
      <c r="AQ87" s="19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3"/>
    </row>
    <row r="88" spans="10:55" s="8" customFormat="1" ht="19.5" customHeight="1" x14ac:dyDescent="0.45">
      <c r="J88" s="86"/>
      <c r="K88" s="135"/>
      <c r="L88" s="132">
        <v>48</v>
      </c>
      <c r="M88" s="141">
        <f>S86+1</f>
        <v>46286</v>
      </c>
      <c r="N88" s="141">
        <f t="shared" ref="N88:S88" si="304">M88+1</f>
        <v>46287</v>
      </c>
      <c r="O88" s="141">
        <f t="shared" si="304"/>
        <v>46288</v>
      </c>
      <c r="P88" s="141">
        <f t="shared" si="304"/>
        <v>46289</v>
      </c>
      <c r="Q88" s="141">
        <f t="shared" si="304"/>
        <v>46290</v>
      </c>
      <c r="R88" s="142">
        <f t="shared" si="304"/>
        <v>46291</v>
      </c>
      <c r="S88" s="143">
        <f t="shared" si="304"/>
        <v>46292</v>
      </c>
      <c r="T88" s="135">
        <f t="shared" ref="T88" si="305">COUNTIF(M89:S89,"★")</f>
        <v>0</v>
      </c>
      <c r="U88" s="135"/>
      <c r="V88" s="135" t="str">
        <f>TEXT(M88,"YYYY-MM")</f>
        <v>2026-09</v>
      </c>
      <c r="W88" s="140" cm="1">
        <f t="array" ref="W88">SUMPRODUCT((M88:S88&gt;=$N$8)*(M88:S88 &lt;= $N$9)*(TEXT(M88:S88,"yyyy-mm")=V88)*(M89:S89 = "●"))</f>
        <v>0</v>
      </c>
      <c r="X88" s="140" cm="1">
        <f t="array" ref="X88">SUMPRODUCT((R88:S88&gt;=$N$8)*(R88:S88 &lt;= $N$9)*(TEXT(R88:S88,"yyyy-mm")=V88)*(R89:S89 = "▲"))</f>
        <v>0</v>
      </c>
      <c r="Y88" s="140" cm="1">
        <f t="array" ref="Y88">SUMPRODUCT((M88:S88&gt;=$N$8)*(M88:S88 &lt;= $N$9)*(TEXT(M88:S88,"yyyy-mm")=V88)*(M89:S89 = "★"))</f>
        <v>0</v>
      </c>
      <c r="Z88" s="135"/>
      <c r="AA88" s="135"/>
      <c r="AB88" s="132">
        <v>69</v>
      </c>
      <c r="AC88" s="141">
        <f>AI86+1</f>
        <v>46433</v>
      </c>
      <c r="AD88" s="141">
        <f t="shared" ref="AD88:AI88" si="306">AC88+1</f>
        <v>46434</v>
      </c>
      <c r="AE88" s="141">
        <f t="shared" si="306"/>
        <v>46435</v>
      </c>
      <c r="AF88" s="141">
        <f t="shared" si="306"/>
        <v>46436</v>
      </c>
      <c r="AG88" s="141">
        <f t="shared" si="306"/>
        <v>46437</v>
      </c>
      <c r="AH88" s="142">
        <f t="shared" si="306"/>
        <v>46438</v>
      </c>
      <c r="AI88" s="143">
        <f t="shared" si="306"/>
        <v>46439</v>
      </c>
      <c r="AJ88" s="68">
        <f t="shared" ref="AJ88" si="307">COUNTIF(AC89:AI89,"★")</f>
        <v>0</v>
      </c>
      <c r="AK88" s="68"/>
      <c r="AL88" s="68" t="str">
        <f>TEXT(AC88,"YYYY-MM")</f>
        <v>2027-02</v>
      </c>
      <c r="AM88" s="69" cm="1">
        <f t="array" ref="AM88">SUMPRODUCT((AC88:AI88&gt;=$N$8)*(AC88:AI88 &lt;= $N$9)*(TEXT(AC88:AI88,"yyyy-mm")=AL88)*(AC89:AI89 = "●"))</f>
        <v>0</v>
      </c>
      <c r="AN88" s="69" cm="1">
        <f t="array" ref="AN88">SUMPRODUCT((AH88:AI88&gt;=$N$8)*(AH88:AI88 &lt;= $N$9)*(TEXT(AH88:AI88,"yyyy-mm")=AL88)*(AH89:AI89 = "▲"))</f>
        <v>0</v>
      </c>
      <c r="AO88" s="69" cm="1">
        <f t="array" ref="AO88">SUMPRODUCT((AC88:AI88&gt;=$N$8)*(AC88:AI88 &lt;= $N$9)*(TEXT(AC88:AI88,"yyyy-mm")=AL88)*(AC89:AI89 = "★"))</f>
        <v>0</v>
      </c>
      <c r="AP88" s="68"/>
      <c r="AQ88" s="19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3"/>
    </row>
    <row r="89" spans="10:55" s="8" customFormat="1" ht="19.5" customHeight="1" thickBot="1" x14ac:dyDescent="0.5">
      <c r="J89" s="86"/>
      <c r="K89" s="135" t="str">
        <f t="shared" ref="K89" si="308">IF(U89&gt;=0.285,"OK","NG")</f>
        <v>NG</v>
      </c>
      <c r="L89" s="136"/>
      <c r="M89" s="144"/>
      <c r="N89" s="144"/>
      <c r="O89" s="144"/>
      <c r="P89" s="144"/>
      <c r="Q89" s="144"/>
      <c r="R89" s="145"/>
      <c r="S89" s="146"/>
      <c r="T89" s="135">
        <f t="shared" ref="T89" si="309">COUNTIF(M89:S89,"●")</f>
        <v>0</v>
      </c>
      <c r="U89" s="147">
        <f t="shared" ref="U89" si="310">IF(COUNTA(M89:S89)=0,-1,IF(OR(COUNTIF(M89:S89,"▲")&gt;6,AND(M88&lt;$N$9,$N$9&lt;S88)),0.285,IF(T88+T89=0,0,T89/(T89+T88))))</f>
        <v>-1</v>
      </c>
      <c r="V89" s="135" t="str">
        <f>TEXT(S88,"YYYY-MM")</f>
        <v>2026-09</v>
      </c>
      <c r="W89" s="140" cm="1">
        <f t="array" ref="W89">IF(V89=V88,0,SUMPRODUCT((M88:S88&gt;=$N$8)*(M88:S88 &lt;= $N$9)*(TEXT(M88:S88,"yyyy-mm")=V89)*(M89:S89 = "●")))</f>
        <v>0</v>
      </c>
      <c r="X89" s="140" cm="1">
        <f t="array" ref="X89">IF(V89=V88,0,SUMPRODUCT((M88:S88&gt;=$N$8)*(M88:S88 &lt;= $N$9)*(TEXT(M88:S88,"yyyy-mm")=V89)*(M89:S89 = "▲")))</f>
        <v>0</v>
      </c>
      <c r="Y89" s="140" cm="1">
        <f t="array" ref="Y89">IF(V89=V88,0,SUMPRODUCT((M88:S88&gt;=$N$8)*(M88:S88 &lt;= $N$9)*(TEXT(M88:S88,"yyyy-mm")=V89)*(M89:S89 = "★")))</f>
        <v>0</v>
      </c>
      <c r="Z89" s="135"/>
      <c r="AA89" s="135" t="str">
        <f t="shared" ref="AA89" si="311">IF(AK89&gt;=0.285,"OK","NG")</f>
        <v>NG</v>
      </c>
      <c r="AB89" s="136"/>
      <c r="AC89" s="144"/>
      <c r="AD89" s="144"/>
      <c r="AE89" s="144"/>
      <c r="AF89" s="144"/>
      <c r="AG89" s="144"/>
      <c r="AH89" s="145"/>
      <c r="AI89" s="146"/>
      <c r="AJ89" s="68">
        <f t="shared" ref="AJ89" si="312">COUNTIF(AC89:AI89,"●")</f>
        <v>0</v>
      </c>
      <c r="AK89" s="70">
        <f t="shared" ref="AK89" si="313">IF(COUNTA(AC89:AI89)=0,-1,IF(OR(COUNTIF(AC89:AI89,"▲")&gt;6,AND(AC88&lt;$N$9,$N$9&lt;AI88)),0.285,IF(AJ88+AJ89=0,0,AJ89/(AJ89+AJ88))))</f>
        <v>-1</v>
      </c>
      <c r="AL89" s="68" t="str">
        <f>TEXT(AI88,"YYYY-MM")</f>
        <v>2027-02</v>
      </c>
      <c r="AM89" s="69" cm="1">
        <f t="array" ref="AM89">IF(AL89=AL88,0,SUMPRODUCT((AC88:AI88&gt;=$N$8)*(AC88:AI88 &lt;= $N$9)*(TEXT(AC88:AI88,"yyyy-mm")=AL89)*(AC89:AI89 = "●")))</f>
        <v>0</v>
      </c>
      <c r="AN89" s="69" cm="1">
        <f t="array" ref="AN89">IF(AL89=AL88,0,SUMPRODUCT((AC88:AI88&gt;=$N$8)*(AC88:AI88 &lt;= $N$9)*(TEXT(AC88:AI88,"yyyy-mm")=AL89)*(AC89:AI89 = "▲")))</f>
        <v>0</v>
      </c>
      <c r="AO89" s="69" cm="1">
        <f t="array" ref="AO89">IF(AL89=AL88,0,SUMPRODUCT((AC88:AI88&gt;=$N$8)*(AC88:AI88 &lt;= $N$9)*(TEXT(AC88:AI88,"yyyy-mm")=AL89)*(AC89:AI89 = "★")))</f>
        <v>0</v>
      </c>
      <c r="AP89" s="68"/>
      <c r="AQ89" s="19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3"/>
    </row>
    <row r="90" spans="10:55" s="8" customFormat="1" ht="19.5" customHeight="1" x14ac:dyDescent="0.45">
      <c r="J90" s="86"/>
      <c r="K90" s="135"/>
      <c r="L90" s="132">
        <v>49</v>
      </c>
      <c r="M90" s="141">
        <f>S88+1</f>
        <v>46293</v>
      </c>
      <c r="N90" s="141">
        <f t="shared" ref="N90:S90" si="314">M90+1</f>
        <v>46294</v>
      </c>
      <c r="O90" s="141">
        <f t="shared" si="314"/>
        <v>46295</v>
      </c>
      <c r="P90" s="141">
        <f t="shared" si="314"/>
        <v>46296</v>
      </c>
      <c r="Q90" s="141">
        <f t="shared" si="314"/>
        <v>46297</v>
      </c>
      <c r="R90" s="142">
        <f t="shared" si="314"/>
        <v>46298</v>
      </c>
      <c r="S90" s="143">
        <f t="shared" si="314"/>
        <v>46299</v>
      </c>
      <c r="T90" s="135">
        <f t="shared" ref="T90" si="315">COUNTIF(M91:S91,"★")</f>
        <v>0</v>
      </c>
      <c r="U90" s="135"/>
      <c r="V90" s="135" t="str">
        <f t="shared" ref="V90" si="316">TEXT(M90,"YYYY-MM")</f>
        <v>2026-09</v>
      </c>
      <c r="W90" s="140" cm="1">
        <f t="array" ref="W90">SUMPRODUCT((M90:S90&gt;=$N$8)*(M90:S90 &lt;= $N$9)*(TEXT(M90:S90,"yyyy-mm")=V90)*(M91:S91 = "●"))</f>
        <v>0</v>
      </c>
      <c r="X90" s="140" cm="1">
        <f t="array" ref="X90">SUMPRODUCT((R90:S90&gt;=$N$8)*(R90:S90 &lt;= $N$9)*(TEXT(R90:S90,"yyyy-mm")=V90)*(R91:S91 = "▲"))</f>
        <v>0</v>
      </c>
      <c r="Y90" s="140" cm="1">
        <f t="array" ref="Y90">SUMPRODUCT((M90:S90&gt;=$N$8)*(M90:S90 &lt;= $N$9)*(TEXT(M90:S90,"yyyy-mm")=V90)*(M91:S91 = "★"))</f>
        <v>0</v>
      </c>
      <c r="Z90" s="135"/>
      <c r="AA90" s="135"/>
      <c r="AB90" s="132">
        <v>70</v>
      </c>
      <c r="AC90" s="141">
        <f>AI88+1</f>
        <v>46440</v>
      </c>
      <c r="AD90" s="141">
        <f t="shared" ref="AD90:AI90" si="317">AC90+1</f>
        <v>46441</v>
      </c>
      <c r="AE90" s="141">
        <f t="shared" si="317"/>
        <v>46442</v>
      </c>
      <c r="AF90" s="141">
        <f t="shared" si="317"/>
        <v>46443</v>
      </c>
      <c r="AG90" s="141">
        <f t="shared" si="317"/>
        <v>46444</v>
      </c>
      <c r="AH90" s="142">
        <f t="shared" si="317"/>
        <v>46445</v>
      </c>
      <c r="AI90" s="143">
        <f t="shared" si="317"/>
        <v>46446</v>
      </c>
      <c r="AJ90" s="68">
        <f t="shared" ref="AJ90" si="318">COUNTIF(AC91:AI91,"★")</f>
        <v>0</v>
      </c>
      <c r="AK90" s="68"/>
      <c r="AL90" s="68" t="str">
        <f t="shared" ref="AL90" si="319">TEXT(AC90,"YYYY-MM")</f>
        <v>2027-02</v>
      </c>
      <c r="AM90" s="69" cm="1">
        <f t="array" ref="AM90">SUMPRODUCT((AC90:AI90&gt;=$N$8)*(AC90:AI90 &lt;= $N$9)*(TEXT(AC90:AI90,"yyyy-mm")=AL90)*(AC91:AI91 = "●"))</f>
        <v>0</v>
      </c>
      <c r="AN90" s="69" cm="1">
        <f t="array" ref="AN90">SUMPRODUCT((AH90:AI90&gt;=$N$8)*(AH90:AI90 &lt;= $N$9)*(TEXT(AH90:AI90,"yyyy-mm")=AL90)*(AH91:AI91 = "▲"))</f>
        <v>0</v>
      </c>
      <c r="AO90" s="69" cm="1">
        <f t="array" ref="AO90">SUMPRODUCT((AC90:AI90&gt;=$N$8)*(AC90:AI90 &lt;= $N$9)*(TEXT(AC90:AI90,"yyyy-mm")=AL90)*(AC91:AI91 = "★"))</f>
        <v>0</v>
      </c>
      <c r="AP90" s="68"/>
      <c r="AQ90" s="19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3"/>
    </row>
    <row r="91" spans="10:55" s="8" customFormat="1" ht="19.5" customHeight="1" thickBot="1" x14ac:dyDescent="0.5">
      <c r="J91" s="86"/>
      <c r="K91" s="135" t="str">
        <f t="shared" ref="K91" si="320">IF(U91&gt;=0.285,"OK","NG")</f>
        <v>NG</v>
      </c>
      <c r="L91" s="136"/>
      <c r="M91" s="144"/>
      <c r="N91" s="144"/>
      <c r="O91" s="144"/>
      <c r="P91" s="144"/>
      <c r="Q91" s="144"/>
      <c r="R91" s="145"/>
      <c r="S91" s="146"/>
      <c r="T91" s="135">
        <f t="shared" ref="T91" si="321">COUNTIF(M91:S91,"●")</f>
        <v>0</v>
      </c>
      <c r="U91" s="147">
        <f t="shared" ref="U91" si="322">IF(COUNTA(M91:S91)=0,-1,IF(OR(COUNTIF(M91:S91,"▲")&gt;6,AND(M90&lt;$N$9,$N$9&lt;S90)),0.285,IF(T90+T91=0,0,T91/(T91+T90))))</f>
        <v>-1</v>
      </c>
      <c r="V91" s="135" t="str">
        <f t="shared" ref="V91" si="323">TEXT(S90,"YYYY-MM")</f>
        <v>2026-10</v>
      </c>
      <c r="W91" s="140" cm="1">
        <f t="array" ref="W91">IF(V91=V90,0,SUMPRODUCT((M90:S90&gt;=$N$8)*(M90:S90 &lt;= $N$9)*(TEXT(M90:S90,"yyyy-mm")=V91)*(M91:S91 = "●")))</f>
        <v>0</v>
      </c>
      <c r="X91" s="140" cm="1">
        <f t="array" ref="X91">IF(V91=V90,0,SUMPRODUCT((M90:S90&gt;=$N$8)*(M90:S90 &lt;= $N$9)*(TEXT(M90:S90,"yyyy-mm")=V91)*(M91:S91 = "▲")))</f>
        <v>0</v>
      </c>
      <c r="Y91" s="140" cm="1">
        <f t="array" ref="Y91">IF(V91=V90,0,SUMPRODUCT((M90:S90&gt;=$N$8)*(M90:S90 &lt;= $N$9)*(TEXT(M90:S90,"yyyy-mm")=V91)*(M91:S91 = "★")))</f>
        <v>0</v>
      </c>
      <c r="Z91" s="135"/>
      <c r="AA91" s="135" t="str">
        <f t="shared" ref="AA91" si="324">IF(AK91&gt;=0.285,"OK","NG")</f>
        <v>NG</v>
      </c>
      <c r="AB91" s="136"/>
      <c r="AC91" s="144"/>
      <c r="AD91" s="144"/>
      <c r="AE91" s="144"/>
      <c r="AF91" s="144"/>
      <c r="AG91" s="144"/>
      <c r="AH91" s="145"/>
      <c r="AI91" s="146"/>
      <c r="AJ91" s="68">
        <f t="shared" ref="AJ91" si="325">COUNTIF(AC91:AI91,"●")</f>
        <v>0</v>
      </c>
      <c r="AK91" s="70">
        <f t="shared" ref="AK91" si="326">IF(COUNTA(AC91:AI91)=0,-1,IF(OR(COUNTIF(AC91:AI91,"▲")&gt;6,AND(AC90&lt;$N$9,$N$9&lt;AI90)),0.285,IF(AJ90+AJ91=0,0,AJ91/(AJ91+AJ90))))</f>
        <v>-1</v>
      </c>
      <c r="AL91" s="68" t="str">
        <f t="shared" ref="AL91" si="327">TEXT(AI90,"YYYY-MM")</f>
        <v>2027-02</v>
      </c>
      <c r="AM91" s="69" cm="1">
        <f t="array" ref="AM91">IF(AL91=AL90,0,SUMPRODUCT((AC90:AI90&gt;=$N$8)*(AC90:AI90 &lt;= $N$9)*(TEXT(AC90:AI90,"yyyy-mm")=AL91)*(AC91:AI91 = "●")))</f>
        <v>0</v>
      </c>
      <c r="AN91" s="69" cm="1">
        <f t="array" ref="AN91">IF(AL91=AL90,0,SUMPRODUCT((AC90:AI90&gt;=$N$8)*(AC90:AI90 &lt;= $N$9)*(TEXT(AC90:AI90,"yyyy-mm")=AL91)*(AC91:AI91 = "▲")))</f>
        <v>0</v>
      </c>
      <c r="AO91" s="69" cm="1">
        <f t="array" ref="AO91">IF(AL91=AL90,0,SUMPRODUCT((AC90:AI90&gt;=$N$8)*(AC90:AI90 &lt;= $N$9)*(TEXT(AC90:AI90,"yyyy-mm")=AL91)*(AC91:AI91 = "★")))</f>
        <v>0</v>
      </c>
      <c r="AP91" s="68"/>
      <c r="AQ91" s="19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3"/>
    </row>
    <row r="92" spans="10:55" s="8" customFormat="1" ht="19.5" customHeight="1" x14ac:dyDescent="0.45">
      <c r="J92" s="86"/>
      <c r="K92" s="135"/>
      <c r="L92" s="132">
        <v>50</v>
      </c>
      <c r="M92" s="141">
        <f>S90+1</f>
        <v>46300</v>
      </c>
      <c r="N92" s="141">
        <f t="shared" ref="N92:S92" si="328">M92+1</f>
        <v>46301</v>
      </c>
      <c r="O92" s="141">
        <f t="shared" si="328"/>
        <v>46302</v>
      </c>
      <c r="P92" s="141">
        <f t="shared" si="328"/>
        <v>46303</v>
      </c>
      <c r="Q92" s="141">
        <f t="shared" si="328"/>
        <v>46304</v>
      </c>
      <c r="R92" s="142">
        <f t="shared" si="328"/>
        <v>46305</v>
      </c>
      <c r="S92" s="143">
        <f t="shared" si="328"/>
        <v>46306</v>
      </c>
      <c r="T92" s="135">
        <f t="shared" ref="T92" si="329">COUNTIF(M93:S93,"★")</f>
        <v>0</v>
      </c>
      <c r="U92" s="135"/>
      <c r="V92" s="135" t="str">
        <f t="shared" ref="V92" si="330">TEXT(M92,"YYYY-MM")</f>
        <v>2026-10</v>
      </c>
      <c r="W92" s="140" cm="1">
        <f t="array" ref="W92">SUMPRODUCT((M92:S92&gt;=$N$8)*(M92:S92 &lt;= $N$9)*(TEXT(M92:S92,"yyyy-mm")=V92)*(M93:S93 = "●"))</f>
        <v>0</v>
      </c>
      <c r="X92" s="140" cm="1">
        <f t="array" ref="X92">SUMPRODUCT((R92:S92&gt;=$N$8)*(R92:S92 &lt;= $N$9)*(TEXT(R92:S92,"yyyy-mm")=V92)*(R93:S93 = "▲"))</f>
        <v>0</v>
      </c>
      <c r="Y92" s="140" cm="1">
        <f t="array" ref="Y92">SUMPRODUCT((M92:S92&gt;=$N$8)*(M92:S92 &lt;= $N$9)*(TEXT(M92:S92,"yyyy-mm")=V92)*(M93:S93 = "★"))</f>
        <v>0</v>
      </c>
      <c r="Z92" s="135"/>
      <c r="AA92" s="135"/>
      <c r="AB92" s="132">
        <v>71</v>
      </c>
      <c r="AC92" s="141">
        <f>AI90+1</f>
        <v>46447</v>
      </c>
      <c r="AD92" s="141">
        <f t="shared" ref="AD92:AI92" si="331">AC92+1</f>
        <v>46448</v>
      </c>
      <c r="AE92" s="141">
        <f t="shared" si="331"/>
        <v>46449</v>
      </c>
      <c r="AF92" s="141">
        <f t="shared" si="331"/>
        <v>46450</v>
      </c>
      <c r="AG92" s="141">
        <f t="shared" si="331"/>
        <v>46451</v>
      </c>
      <c r="AH92" s="142">
        <f t="shared" si="331"/>
        <v>46452</v>
      </c>
      <c r="AI92" s="143">
        <f t="shared" si="331"/>
        <v>46453</v>
      </c>
      <c r="AJ92" s="68">
        <f t="shared" ref="AJ92" si="332">COUNTIF(AC93:AI93,"★")</f>
        <v>0</v>
      </c>
      <c r="AK92" s="68"/>
      <c r="AL92" s="68" t="str">
        <f t="shared" ref="AL92" si="333">TEXT(AC92,"YYYY-MM")</f>
        <v>2027-03</v>
      </c>
      <c r="AM92" s="69" cm="1">
        <f t="array" ref="AM92">SUMPRODUCT((AC92:AI92&gt;=$N$8)*(AC92:AI92 &lt;= $N$9)*(TEXT(AC92:AI92,"yyyy-mm")=AL92)*(AC93:AI93 = "●"))</f>
        <v>0</v>
      </c>
      <c r="AN92" s="69" cm="1">
        <f t="array" ref="AN92">SUMPRODUCT((AH92:AI92&gt;=$N$8)*(AH92:AI92 &lt;= $N$9)*(TEXT(AH92:AI92,"yyyy-mm")=AL92)*(AH93:AI93 = "▲"))</f>
        <v>0</v>
      </c>
      <c r="AO92" s="69" cm="1">
        <f t="array" ref="AO92">SUMPRODUCT((AC92:AI92&gt;=$N$8)*(AC92:AI92 &lt;= $N$9)*(TEXT(AC92:AI92,"yyyy-mm")=AL92)*(AC93:AI93 = "★"))</f>
        <v>0</v>
      </c>
      <c r="AP92" s="68"/>
      <c r="AQ92" s="19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3"/>
    </row>
    <row r="93" spans="10:55" s="8" customFormat="1" ht="19.5" customHeight="1" thickBot="1" x14ac:dyDescent="0.5">
      <c r="J93" s="86"/>
      <c r="K93" s="135" t="str">
        <f t="shared" ref="K93" si="334">IF(U93&gt;=0.285,"OK","NG")</f>
        <v>NG</v>
      </c>
      <c r="L93" s="136"/>
      <c r="M93" s="144"/>
      <c r="N93" s="144"/>
      <c r="O93" s="144"/>
      <c r="P93" s="144"/>
      <c r="Q93" s="144"/>
      <c r="R93" s="145"/>
      <c r="S93" s="146"/>
      <c r="T93" s="135">
        <f t="shared" ref="T93" si="335">COUNTIF(M93:S93,"●")</f>
        <v>0</v>
      </c>
      <c r="U93" s="147">
        <f t="shared" ref="U93" si="336">IF(COUNTA(M93:S93)=0,-1,IF(OR(COUNTIF(M93:S93,"▲")&gt;6,AND(M92&lt;$N$9,$N$9&lt;S92)),0.285,IF(T92+T93=0,0,T93/(T93+T92))))</f>
        <v>-1</v>
      </c>
      <c r="V93" s="135" t="str">
        <f t="shared" ref="V93" si="337">TEXT(S92,"YYYY-MM")</f>
        <v>2026-10</v>
      </c>
      <c r="W93" s="140" cm="1">
        <f t="array" ref="W93">IF(V93=V92,0,SUMPRODUCT((M92:S92&gt;=$N$8)*(M92:S92 &lt;= $N$9)*(TEXT(M92:S92,"yyyy-mm")=V93)*(M93:S93 = "●")))</f>
        <v>0</v>
      </c>
      <c r="X93" s="140" cm="1">
        <f t="array" ref="X93">IF(V93=V92,0,SUMPRODUCT((M92:S92&gt;=$N$8)*(M92:S92 &lt;= $N$9)*(TEXT(M92:S92,"yyyy-mm")=V93)*(M93:S93 = "▲")))</f>
        <v>0</v>
      </c>
      <c r="Y93" s="140" cm="1">
        <f t="array" ref="Y93">IF(V93=V92,0,SUMPRODUCT((M92:S92&gt;=$N$8)*(M92:S92 &lt;= $N$9)*(TEXT(M92:S92,"yyyy-mm")=V93)*(M93:S93 = "★")))</f>
        <v>0</v>
      </c>
      <c r="Z93" s="135"/>
      <c r="AA93" s="135" t="str">
        <f t="shared" ref="AA93" si="338">IF(AK93&gt;=0.285,"OK","NG")</f>
        <v>NG</v>
      </c>
      <c r="AB93" s="136"/>
      <c r="AC93" s="144"/>
      <c r="AD93" s="144"/>
      <c r="AE93" s="144"/>
      <c r="AF93" s="144"/>
      <c r="AG93" s="144"/>
      <c r="AH93" s="145"/>
      <c r="AI93" s="146"/>
      <c r="AJ93" s="68">
        <f t="shared" ref="AJ93" si="339">COUNTIF(AC93:AI93,"●")</f>
        <v>0</v>
      </c>
      <c r="AK93" s="70">
        <f t="shared" ref="AK93" si="340">IF(COUNTA(AC93:AI93)=0,-1,IF(OR(COUNTIF(AC93:AI93,"▲")&gt;6,AND(AC92&lt;$N$9,$N$9&lt;AI92)),0.285,IF(AJ92+AJ93=0,0,AJ93/(AJ93+AJ92))))</f>
        <v>-1</v>
      </c>
      <c r="AL93" s="68" t="str">
        <f t="shared" ref="AL93" si="341">TEXT(AI92,"YYYY-MM")</f>
        <v>2027-03</v>
      </c>
      <c r="AM93" s="69" cm="1">
        <f t="array" ref="AM93">IF(AL93=AL92,0,SUMPRODUCT((AC92:AI92&gt;=$N$8)*(AC92:AI92 &lt;= $N$9)*(TEXT(AC92:AI92,"yyyy-mm")=AL93)*(AC93:AI93 = "●")))</f>
        <v>0</v>
      </c>
      <c r="AN93" s="69" cm="1">
        <f t="array" ref="AN93">IF(AL93=AL92,0,SUMPRODUCT((AC92:AI92&gt;=$N$8)*(AC92:AI92 &lt;= $N$9)*(TEXT(AC92:AI92,"yyyy-mm")=AL93)*(AC93:AI93 = "▲")))</f>
        <v>0</v>
      </c>
      <c r="AO93" s="69" cm="1">
        <f t="array" ref="AO93">IF(AL93=AL92,0,SUMPRODUCT((AC92:AI92&gt;=$N$8)*(AC92:AI92 &lt;= $N$9)*(TEXT(AC92:AI92,"yyyy-mm")=AL93)*(AC93:AI93 = "★")))</f>
        <v>0</v>
      </c>
      <c r="AP93" s="68"/>
      <c r="AQ93" s="19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3"/>
    </row>
    <row r="94" spans="10:55" s="8" customFormat="1" ht="19.5" customHeight="1" x14ac:dyDescent="0.45">
      <c r="J94" s="86"/>
      <c r="K94" s="135"/>
      <c r="L94" s="132">
        <v>51</v>
      </c>
      <c r="M94" s="141">
        <f>S92+1</f>
        <v>46307</v>
      </c>
      <c r="N94" s="141">
        <f t="shared" ref="N94:S94" si="342">M94+1</f>
        <v>46308</v>
      </c>
      <c r="O94" s="141">
        <f t="shared" si="342"/>
        <v>46309</v>
      </c>
      <c r="P94" s="141">
        <f t="shared" si="342"/>
        <v>46310</v>
      </c>
      <c r="Q94" s="141">
        <f t="shared" si="342"/>
        <v>46311</v>
      </c>
      <c r="R94" s="142">
        <f t="shared" si="342"/>
        <v>46312</v>
      </c>
      <c r="S94" s="143">
        <f t="shared" si="342"/>
        <v>46313</v>
      </c>
      <c r="T94" s="135">
        <f t="shared" ref="T94" si="343">COUNTIF(M95:S95,"★")</f>
        <v>0</v>
      </c>
      <c r="U94" s="135"/>
      <c r="V94" s="135" t="str">
        <f t="shared" ref="V94" si="344">TEXT(M94,"YYYY-MM")</f>
        <v>2026-10</v>
      </c>
      <c r="W94" s="140" cm="1">
        <f t="array" ref="W94">SUMPRODUCT((M94:S94&gt;=$N$8)*(M94:S94 &lt;= $N$9)*(TEXT(M94:S94,"yyyy-mm")=V94)*(M95:S95 = "●"))</f>
        <v>0</v>
      </c>
      <c r="X94" s="140" cm="1">
        <f t="array" ref="X94">SUMPRODUCT((R94:S94&gt;=$N$8)*(R94:S94 &lt;= $N$9)*(TEXT(R94:S94,"yyyy-mm")=V94)*(R95:S95 = "▲"))</f>
        <v>0</v>
      </c>
      <c r="Y94" s="140" cm="1">
        <f t="array" ref="Y94">SUMPRODUCT((M94:S94&gt;=$N$8)*(M94:S94 &lt;= $N$9)*(TEXT(M94:S94,"yyyy-mm")=V94)*(M95:S95 = "★"))</f>
        <v>0</v>
      </c>
      <c r="Z94" s="135"/>
      <c r="AA94" s="135"/>
      <c r="AB94" s="132">
        <v>72</v>
      </c>
      <c r="AC94" s="141">
        <f>AI92+1</f>
        <v>46454</v>
      </c>
      <c r="AD94" s="141">
        <f t="shared" ref="AD94:AI94" si="345">AC94+1</f>
        <v>46455</v>
      </c>
      <c r="AE94" s="141">
        <f t="shared" si="345"/>
        <v>46456</v>
      </c>
      <c r="AF94" s="141">
        <f t="shared" si="345"/>
        <v>46457</v>
      </c>
      <c r="AG94" s="141">
        <f t="shared" si="345"/>
        <v>46458</v>
      </c>
      <c r="AH94" s="142">
        <f t="shared" si="345"/>
        <v>46459</v>
      </c>
      <c r="AI94" s="143">
        <f t="shared" si="345"/>
        <v>46460</v>
      </c>
      <c r="AJ94" s="68">
        <f t="shared" ref="AJ94" si="346">COUNTIF(AC95:AI95,"★")</f>
        <v>0</v>
      </c>
      <c r="AK94" s="68"/>
      <c r="AL94" s="68" t="str">
        <f t="shared" ref="AL94" si="347">TEXT(AC94,"YYYY-MM")</f>
        <v>2027-03</v>
      </c>
      <c r="AM94" s="69" cm="1">
        <f t="array" ref="AM94">SUMPRODUCT((AC94:AI94&gt;=$N$8)*(AC94:AI94 &lt;= $N$9)*(TEXT(AC94:AI94,"yyyy-mm")=AL94)*(AC95:AI95 = "●"))</f>
        <v>0</v>
      </c>
      <c r="AN94" s="69" cm="1">
        <f t="array" ref="AN94">SUMPRODUCT((AH94:AI94&gt;=$N$8)*(AH94:AI94 &lt;= $N$9)*(TEXT(AH94:AI94,"yyyy-mm")=AL94)*(AH95:AI95 = "▲"))</f>
        <v>0</v>
      </c>
      <c r="AO94" s="69" cm="1">
        <f t="array" ref="AO94">SUMPRODUCT((AC94:AI94&gt;=$N$8)*(AC94:AI94 &lt;= $N$9)*(TEXT(AC94:AI94,"yyyy-mm")=AL94)*(AC95:AI95 = "★"))</f>
        <v>0</v>
      </c>
      <c r="AP94" s="68"/>
      <c r="AQ94" s="19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3"/>
    </row>
    <row r="95" spans="10:55" s="8" customFormat="1" ht="19.5" customHeight="1" thickBot="1" x14ac:dyDescent="0.5">
      <c r="J95" s="86"/>
      <c r="K95" s="135" t="str">
        <f t="shared" ref="K95" si="348">IF(U95&gt;=0.285,"OK","NG")</f>
        <v>NG</v>
      </c>
      <c r="L95" s="136"/>
      <c r="M95" s="144"/>
      <c r="N95" s="144"/>
      <c r="O95" s="144"/>
      <c r="P95" s="144"/>
      <c r="Q95" s="144"/>
      <c r="R95" s="145"/>
      <c r="S95" s="146"/>
      <c r="T95" s="135">
        <f t="shared" ref="T95" si="349">COUNTIF(M95:S95,"●")</f>
        <v>0</v>
      </c>
      <c r="U95" s="147">
        <f t="shared" ref="U95" si="350">IF(COUNTA(M95:S95)=0,-1,IF(OR(COUNTIF(M95:S95,"▲")&gt;6,AND(M94&lt;$N$9,$N$9&lt;S94)),0.285,IF(T94+T95=0,0,T95/(T95+T94))))</f>
        <v>-1</v>
      </c>
      <c r="V95" s="135" t="str">
        <f t="shared" ref="V95" si="351">TEXT(S94,"YYYY-MM")</f>
        <v>2026-10</v>
      </c>
      <c r="W95" s="140" cm="1">
        <f t="array" ref="W95">IF(V95=V94,0,SUMPRODUCT((M94:S94&gt;=$N$8)*(M94:S94 &lt;= $N$9)*(TEXT(M94:S94,"yyyy-mm")=V95)*(M95:S95 = "●")))</f>
        <v>0</v>
      </c>
      <c r="X95" s="140" cm="1">
        <f t="array" ref="X95">IF(V95=V94,0,SUMPRODUCT((M94:S94&gt;=$N$8)*(M94:S94 &lt;= $N$9)*(TEXT(M94:S94,"yyyy-mm")=V95)*(M95:S95 = "▲")))</f>
        <v>0</v>
      </c>
      <c r="Y95" s="140" cm="1">
        <f t="array" ref="Y95">IF(V95=V94,0,SUMPRODUCT((M94:S94&gt;=$N$8)*(M94:S94 &lt;= $N$9)*(TEXT(M94:S94,"yyyy-mm")=V95)*(M95:S95 = "★")))</f>
        <v>0</v>
      </c>
      <c r="Z95" s="135"/>
      <c r="AA95" s="135" t="str">
        <f t="shared" ref="AA95" si="352">IF(AK95&gt;=0.285,"OK","NG")</f>
        <v>NG</v>
      </c>
      <c r="AB95" s="136"/>
      <c r="AC95" s="144"/>
      <c r="AD95" s="144"/>
      <c r="AE95" s="144"/>
      <c r="AF95" s="144"/>
      <c r="AG95" s="144"/>
      <c r="AH95" s="145"/>
      <c r="AI95" s="146"/>
      <c r="AJ95" s="68">
        <f t="shared" ref="AJ95" si="353">COUNTIF(AC95:AI95,"●")</f>
        <v>0</v>
      </c>
      <c r="AK95" s="70">
        <f t="shared" ref="AK95" si="354">IF(COUNTA(AC95:AI95)=0,-1,IF(OR(COUNTIF(AC95:AI95,"▲")&gt;6,AND(AC94&lt;$N$9,$N$9&lt;AI94)),0.285,IF(AJ94+AJ95=0,0,AJ95/(AJ95+AJ94))))</f>
        <v>-1</v>
      </c>
      <c r="AL95" s="68" t="str">
        <f t="shared" ref="AL95" si="355">TEXT(AI94,"YYYY-MM")</f>
        <v>2027-03</v>
      </c>
      <c r="AM95" s="69" cm="1">
        <f t="array" ref="AM95">IF(AL95=AL94,0,SUMPRODUCT((AC94:AI94&gt;=$N$8)*(AC94:AI94 &lt;= $N$9)*(TEXT(AC94:AI94,"yyyy-mm")=AL95)*(AC95:AI95 = "●")))</f>
        <v>0</v>
      </c>
      <c r="AN95" s="69" cm="1">
        <f t="array" ref="AN95">IF(AL95=AL94,0,SUMPRODUCT((AC94:AI94&gt;=$N$8)*(AC94:AI94 &lt;= $N$9)*(TEXT(AC94:AI94,"yyyy-mm")=AL95)*(AC95:AI95 = "▲")))</f>
        <v>0</v>
      </c>
      <c r="AO95" s="69" cm="1">
        <f t="array" ref="AO95">IF(AL95=AL94,0,SUMPRODUCT((AC94:AI94&gt;=$N$8)*(AC94:AI94 &lt;= $N$9)*(TEXT(AC94:AI94,"yyyy-mm")=AL95)*(AC95:AI95 = "★")))</f>
        <v>0</v>
      </c>
      <c r="AP95" s="68"/>
      <c r="AQ95" s="19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3"/>
    </row>
    <row r="96" spans="10:55" s="8" customFormat="1" ht="19.5" customHeight="1" x14ac:dyDescent="0.45">
      <c r="J96" s="86"/>
      <c r="K96" s="135"/>
      <c r="L96" s="132">
        <v>52</v>
      </c>
      <c r="M96" s="141">
        <f>S94+1</f>
        <v>46314</v>
      </c>
      <c r="N96" s="141">
        <f t="shared" ref="N96:S96" si="356">M96+1</f>
        <v>46315</v>
      </c>
      <c r="O96" s="141">
        <f t="shared" si="356"/>
        <v>46316</v>
      </c>
      <c r="P96" s="141">
        <f t="shared" si="356"/>
        <v>46317</v>
      </c>
      <c r="Q96" s="141">
        <f t="shared" si="356"/>
        <v>46318</v>
      </c>
      <c r="R96" s="142">
        <f t="shared" si="356"/>
        <v>46319</v>
      </c>
      <c r="S96" s="143">
        <f t="shared" si="356"/>
        <v>46320</v>
      </c>
      <c r="T96" s="135">
        <f t="shared" ref="T96" si="357">COUNTIF(M97:S97,"★")</f>
        <v>0</v>
      </c>
      <c r="U96" s="135"/>
      <c r="V96" s="135" t="str">
        <f t="shared" ref="V96" si="358">TEXT(M96,"YYYY-MM")</f>
        <v>2026-10</v>
      </c>
      <c r="W96" s="140" cm="1">
        <f t="array" ref="W96">SUMPRODUCT((M96:S96&gt;=$N$8)*(M96:S96 &lt;= $N$9)*(TEXT(M96:S96,"yyyy-mm")=V96)*(M97:S97 = "●"))</f>
        <v>0</v>
      </c>
      <c r="X96" s="140" cm="1">
        <f t="array" ref="X96">SUMPRODUCT((R96:S96&gt;=$N$8)*(R96:S96 &lt;= $N$9)*(TEXT(R96:S96,"yyyy-mm")=V96)*(R97:S97 = "▲"))</f>
        <v>0</v>
      </c>
      <c r="Y96" s="140" cm="1">
        <f t="array" ref="Y96">SUMPRODUCT((M96:S96&gt;=$N$8)*(M96:S96 &lt;= $N$9)*(TEXT(M96:S96,"yyyy-mm")=V96)*(M97:S97 = "★"))</f>
        <v>0</v>
      </c>
      <c r="Z96" s="135"/>
      <c r="AA96" s="135"/>
      <c r="AB96" s="132">
        <v>73</v>
      </c>
      <c r="AC96" s="141">
        <f>AI92+1</f>
        <v>46454</v>
      </c>
      <c r="AD96" s="141">
        <f t="shared" ref="AD96:AI96" si="359">AC96+1</f>
        <v>46455</v>
      </c>
      <c r="AE96" s="141">
        <f t="shared" si="359"/>
        <v>46456</v>
      </c>
      <c r="AF96" s="141">
        <f t="shared" si="359"/>
        <v>46457</v>
      </c>
      <c r="AG96" s="141">
        <f t="shared" si="359"/>
        <v>46458</v>
      </c>
      <c r="AH96" s="142">
        <f t="shared" si="359"/>
        <v>46459</v>
      </c>
      <c r="AI96" s="143">
        <f t="shared" si="359"/>
        <v>46460</v>
      </c>
      <c r="AJ96" s="68">
        <f t="shared" ref="AJ96" si="360">COUNTIF(AC97:AI97,"★")</f>
        <v>0</v>
      </c>
      <c r="AK96" s="68"/>
      <c r="AL96" s="68" t="str">
        <f t="shared" ref="AL96" si="361">TEXT(AC96,"YYYY-MM")</f>
        <v>2027-03</v>
      </c>
      <c r="AM96" s="69" cm="1">
        <f t="array" ref="AM96">SUMPRODUCT((AC96:AI96&gt;=$N$8)*(AC96:AI96 &lt;= $N$9)*(TEXT(AC96:AI96,"yyyy-mm")=AL96)*(AC97:AI97 = "●"))</f>
        <v>0</v>
      </c>
      <c r="AN96" s="69" cm="1">
        <f t="array" ref="AN96">SUMPRODUCT((AH96:AI96&gt;=$N$8)*(AH96:AI96 &lt;= $N$9)*(TEXT(AH96:AI96,"yyyy-mm")=AL96)*(AH97:AI97 = "▲"))</f>
        <v>0</v>
      </c>
      <c r="AO96" s="69" cm="1">
        <f t="array" ref="AO96">SUMPRODUCT((AC96:AI96&gt;=$N$8)*(AC96:AI96 &lt;= $N$9)*(TEXT(AC96:AI96,"yyyy-mm")=AL96)*(AC97:AI97 = "★"))</f>
        <v>0</v>
      </c>
      <c r="AP96" s="65"/>
      <c r="AQ96" s="7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3"/>
    </row>
    <row r="97" spans="10:55" s="8" customFormat="1" ht="19.5" customHeight="1" thickBot="1" x14ac:dyDescent="0.5">
      <c r="J97" s="86"/>
      <c r="K97" s="135" t="str">
        <f t="shared" ref="K97" si="362">IF(U97&gt;=0.285,"OK","NG")</f>
        <v>NG</v>
      </c>
      <c r="L97" s="136"/>
      <c r="M97" s="144"/>
      <c r="N97" s="144"/>
      <c r="O97" s="144"/>
      <c r="P97" s="144"/>
      <c r="Q97" s="144"/>
      <c r="R97" s="145"/>
      <c r="S97" s="146"/>
      <c r="T97" s="135">
        <f t="shared" ref="T97" si="363">COUNTIF(M97:S97,"●")</f>
        <v>0</v>
      </c>
      <c r="U97" s="147">
        <f t="shared" ref="U97" si="364">IF(COUNTA(M97:S97)=0,-1,IF(OR(COUNTIF(M97:S97,"▲")&gt;6,AND(M96&lt;$N$9,$N$9&lt;S96)),0.285,IF(T96+T97=0,0,T97/(T97+T96))))</f>
        <v>-1</v>
      </c>
      <c r="V97" s="135" t="str">
        <f t="shared" ref="V97" si="365">TEXT(S96,"YYYY-MM")</f>
        <v>2026-10</v>
      </c>
      <c r="W97" s="140" cm="1">
        <f t="array" ref="W97">IF(V97=V96,0,SUMPRODUCT((M96:S96&gt;=$N$8)*(M96:S96 &lt;= $N$9)*(TEXT(M96:S96,"yyyy-mm")=V97)*(M97:S97 = "●")))</f>
        <v>0</v>
      </c>
      <c r="X97" s="140" cm="1">
        <f t="array" ref="X97">IF(V97=V96,0,SUMPRODUCT((M96:S96&gt;=$N$8)*(M96:S96 &lt;= $N$9)*(TEXT(M96:S96,"yyyy-mm")=V97)*(M97:S97 = "▲")))</f>
        <v>0</v>
      </c>
      <c r="Y97" s="140" cm="1">
        <f t="array" ref="Y97">IF(V97=V96,0,SUMPRODUCT((M96:S96&gt;=$N$8)*(M96:S96 &lt;= $N$9)*(TEXT(M96:S96,"yyyy-mm")=V97)*(M97:S97 = "★")))</f>
        <v>0</v>
      </c>
      <c r="Z97" s="135"/>
      <c r="AA97" s="135" t="str">
        <f t="shared" ref="AA97" si="366">IF(AK97&gt;=0.285,"OK","NG")</f>
        <v>NG</v>
      </c>
      <c r="AB97" s="136"/>
      <c r="AC97" s="144"/>
      <c r="AD97" s="144"/>
      <c r="AE97" s="144"/>
      <c r="AF97" s="144"/>
      <c r="AG97" s="144"/>
      <c r="AH97" s="145"/>
      <c r="AI97" s="146"/>
      <c r="AJ97" s="68">
        <f t="shared" ref="AJ97" si="367">COUNTIF(AC97:AI97,"●")</f>
        <v>0</v>
      </c>
      <c r="AK97" s="70">
        <f t="shared" ref="AK97" si="368">IF(COUNTA(AC97:AI97)=0,-1,IF(OR(COUNTIF(AC97:AI97,"▲")&gt;6,AND(AC96&lt;$N$9,$N$9&lt;AI96)),0.285,IF(AJ96+AJ97=0,0,AJ97/(AJ97+AJ96))))</f>
        <v>-1</v>
      </c>
      <c r="AL97" s="68" t="str">
        <f t="shared" ref="AL97" si="369">TEXT(AI96,"YYYY-MM")</f>
        <v>2027-03</v>
      </c>
      <c r="AM97" s="69" cm="1">
        <f t="array" ref="AM97">IF(AL97=AL96,0,SUMPRODUCT((AC96:AI96&gt;=$N$8)*(AC96:AI96 &lt;= $N$9)*(TEXT(AC96:AI96,"yyyy-mm")=AL97)*(AC97:AI97 = "●")))</f>
        <v>0</v>
      </c>
      <c r="AN97" s="69" cm="1">
        <f t="array" ref="AN97">IF(AL97=AL96,0,SUMPRODUCT((AC96:AI96&gt;=$N$8)*(AC96:AI96 &lt;= $N$9)*(TEXT(AC96:AI96,"yyyy-mm")=AL97)*(AC97:AI97 = "▲")))</f>
        <v>0</v>
      </c>
      <c r="AO97" s="69" cm="1">
        <f t="array" ref="AO97">IF(AL97=AL96,0,SUMPRODUCT((AC96:AI96&gt;=$N$8)*(AC96:AI96 &lt;= $N$9)*(TEXT(AC96:AI96,"yyyy-mm")=AL97)*(AC97:AI97 = "★")))</f>
        <v>0</v>
      </c>
      <c r="AP97" s="65"/>
      <c r="AQ97" s="7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3"/>
    </row>
    <row r="98" spans="10:55" s="8" customFormat="1" ht="19.5" customHeight="1" x14ac:dyDescent="0.45">
      <c r="J98" s="86"/>
      <c r="K98" s="135"/>
      <c r="L98" s="132">
        <v>53</v>
      </c>
      <c r="M98" s="141">
        <f>S96+1</f>
        <v>46321</v>
      </c>
      <c r="N98" s="141">
        <f t="shared" ref="N98:S98" si="370">M98+1</f>
        <v>46322</v>
      </c>
      <c r="O98" s="141">
        <f t="shared" si="370"/>
        <v>46323</v>
      </c>
      <c r="P98" s="141">
        <f t="shared" si="370"/>
        <v>46324</v>
      </c>
      <c r="Q98" s="141">
        <f t="shared" si="370"/>
        <v>46325</v>
      </c>
      <c r="R98" s="142">
        <f t="shared" si="370"/>
        <v>46326</v>
      </c>
      <c r="S98" s="143">
        <f t="shared" si="370"/>
        <v>46327</v>
      </c>
      <c r="T98" s="135">
        <f t="shared" ref="T98" si="371">COUNTIF(M99:S99,"★")</f>
        <v>0</v>
      </c>
      <c r="U98" s="135"/>
      <c r="V98" s="135" t="str">
        <f t="shared" ref="V98" si="372">TEXT(M98,"YYYY-MM")</f>
        <v>2026-10</v>
      </c>
      <c r="W98" s="140" cm="1">
        <f t="array" ref="W98">SUMPRODUCT((M98:S98&gt;=$N$8)*(M98:S98 &lt;= $N$9)*(TEXT(M98:S98,"yyyy-mm")=V98)*(M99:S99 = "●"))</f>
        <v>0</v>
      </c>
      <c r="X98" s="140" cm="1">
        <f t="array" ref="X98">SUMPRODUCT((R98:S98&gt;=$N$8)*(R98:S98 &lt;= $N$9)*(TEXT(R98:S98,"yyyy-mm")=V98)*(R99:S99 = "▲"))</f>
        <v>0</v>
      </c>
      <c r="Y98" s="140" cm="1">
        <f t="array" ref="Y98">SUMPRODUCT((M98:S98&gt;=$N$8)*(M98:S98 &lt;= $N$9)*(TEXT(M98:S98,"yyyy-mm")=V98)*(M99:S99 = "★"))</f>
        <v>0</v>
      </c>
      <c r="Z98" s="135"/>
      <c r="AA98" s="135"/>
      <c r="AB98" s="132">
        <v>74</v>
      </c>
      <c r="AC98" s="141">
        <f>AI96+1</f>
        <v>46461</v>
      </c>
      <c r="AD98" s="141">
        <f t="shared" ref="AD98:AI98" si="373">AC98+1</f>
        <v>46462</v>
      </c>
      <c r="AE98" s="141">
        <f t="shared" si="373"/>
        <v>46463</v>
      </c>
      <c r="AF98" s="141">
        <f t="shared" si="373"/>
        <v>46464</v>
      </c>
      <c r="AG98" s="141">
        <f t="shared" si="373"/>
        <v>46465</v>
      </c>
      <c r="AH98" s="142">
        <f t="shared" si="373"/>
        <v>46466</v>
      </c>
      <c r="AI98" s="143">
        <f t="shared" si="373"/>
        <v>46467</v>
      </c>
      <c r="AJ98" s="68">
        <f t="shared" ref="AJ98" si="374">COUNTIF(AC99:AI99,"★")</f>
        <v>0</v>
      </c>
      <c r="AK98" s="68"/>
      <c r="AL98" s="68" t="str">
        <f t="shared" ref="AL98" si="375">TEXT(AC98,"YYYY-MM")</f>
        <v>2027-03</v>
      </c>
      <c r="AM98" s="69" cm="1">
        <f t="array" ref="AM98">SUMPRODUCT((AC98:AI98&gt;=$N$8)*(AC98:AI98 &lt;= $N$9)*(TEXT(AC98:AI98,"yyyy-mm")=AL98)*(AC99:AI99 = "●"))</f>
        <v>0</v>
      </c>
      <c r="AN98" s="69" cm="1">
        <f t="array" ref="AN98">SUMPRODUCT((AH98:AI98&gt;=$N$8)*(AH98:AI98 &lt;= $N$9)*(TEXT(AH98:AI98,"yyyy-mm")=AL98)*(AH99:AI99 = "▲"))</f>
        <v>0</v>
      </c>
      <c r="AO98" s="69" cm="1">
        <f t="array" ref="AO98">SUMPRODUCT((AC98:AI98&gt;=$N$8)*(AC98:AI98 &lt;= $N$9)*(TEXT(AC98:AI98,"yyyy-mm")=AL98)*(AC99:AI99 = "★"))</f>
        <v>0</v>
      </c>
      <c r="AP98" s="65"/>
      <c r="AQ98" s="7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3"/>
    </row>
    <row r="99" spans="10:55" s="8" customFormat="1" ht="19.5" customHeight="1" thickBot="1" x14ac:dyDescent="0.5">
      <c r="J99" s="86"/>
      <c r="K99" s="135" t="str">
        <f t="shared" ref="K99" si="376">IF(U99&gt;=0.285,"OK","NG")</f>
        <v>NG</v>
      </c>
      <c r="L99" s="136"/>
      <c r="M99" s="144"/>
      <c r="N99" s="144"/>
      <c r="O99" s="144"/>
      <c r="P99" s="144"/>
      <c r="Q99" s="144"/>
      <c r="R99" s="145"/>
      <c r="S99" s="146"/>
      <c r="T99" s="135">
        <f t="shared" ref="T99" si="377">COUNTIF(M99:S99,"●")</f>
        <v>0</v>
      </c>
      <c r="U99" s="147">
        <f t="shared" ref="U99" si="378">IF(COUNTA(M99:S99)=0,-1,IF(OR(COUNTIF(M99:S99,"▲")&gt;6,AND(M98&lt;$N$9,$N$9&lt;S98)),0.285,IF(T98+T99=0,0,T99/(T99+T98))))</f>
        <v>-1</v>
      </c>
      <c r="V99" s="135" t="str">
        <f t="shared" ref="V99" si="379">TEXT(S98,"YYYY-MM")</f>
        <v>2026-11</v>
      </c>
      <c r="W99" s="140" cm="1">
        <f t="array" ref="W99">IF(V99=V98,0,SUMPRODUCT((M98:S98&gt;=$N$8)*(M98:S98 &lt;= $N$9)*(TEXT(M98:S98,"yyyy-mm")=V99)*(M99:S99 = "●")))</f>
        <v>0</v>
      </c>
      <c r="X99" s="140" cm="1">
        <f t="array" ref="X99">IF(V99=V98,0,SUMPRODUCT((M98:S98&gt;=$N$8)*(M98:S98 &lt;= $N$9)*(TEXT(M98:S98,"yyyy-mm")=V99)*(M99:S99 = "▲")))</f>
        <v>0</v>
      </c>
      <c r="Y99" s="140" cm="1">
        <f t="array" ref="Y99">IF(V99=V98,0,SUMPRODUCT((M98:S98&gt;=$N$8)*(M98:S98 &lt;= $N$9)*(TEXT(M98:S98,"yyyy-mm")=V99)*(M99:S99 = "★")))</f>
        <v>0</v>
      </c>
      <c r="Z99" s="135"/>
      <c r="AA99" s="135" t="str">
        <f t="shared" ref="AA99" si="380">IF(AK99&gt;=0.285,"OK","NG")</f>
        <v>NG</v>
      </c>
      <c r="AB99" s="136"/>
      <c r="AC99" s="144"/>
      <c r="AD99" s="144"/>
      <c r="AE99" s="144"/>
      <c r="AF99" s="144"/>
      <c r="AG99" s="144"/>
      <c r="AH99" s="145"/>
      <c r="AI99" s="146"/>
      <c r="AJ99" s="68">
        <f t="shared" ref="AJ99" si="381">COUNTIF(AC99:AI99,"●")</f>
        <v>0</v>
      </c>
      <c r="AK99" s="70">
        <f t="shared" ref="AK99" si="382">IF(COUNTA(AC99:AI99)=0,-1,IF(OR(COUNTIF(AC99:AI99,"▲")&gt;6,AND(AC98&lt;$N$9,$N$9&lt;AI98)),0.285,IF(AJ98+AJ99=0,0,AJ99/(AJ99+AJ98))))</f>
        <v>-1</v>
      </c>
      <c r="AL99" s="68" t="str">
        <f t="shared" ref="AL99" si="383">TEXT(AI98,"YYYY-MM")</f>
        <v>2027-03</v>
      </c>
      <c r="AM99" s="69" cm="1">
        <f t="array" ref="AM99">IF(AL99=AL98,0,SUMPRODUCT((AC98:AI98&gt;=$N$8)*(AC98:AI98 &lt;= $N$9)*(TEXT(AC98:AI98,"yyyy-mm")=AL99)*(AC99:AI99 = "●")))</f>
        <v>0</v>
      </c>
      <c r="AN99" s="69" cm="1">
        <f t="array" ref="AN99">IF(AL99=AL98,0,SUMPRODUCT((AC98:AI98&gt;=$N$8)*(AC98:AI98 &lt;= $N$9)*(TEXT(AC98:AI98,"yyyy-mm")=AL99)*(AC99:AI99 = "▲")))</f>
        <v>0</v>
      </c>
      <c r="AO99" s="69" cm="1">
        <f t="array" ref="AO99">IF(AL99=AL98,0,SUMPRODUCT((AC98:AI98&gt;=$N$8)*(AC98:AI98 &lt;= $N$9)*(TEXT(AC98:AI98,"yyyy-mm")=AL99)*(AC99:AI99 = "★")))</f>
        <v>0</v>
      </c>
      <c r="AP99" s="65"/>
      <c r="AQ99" s="7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3"/>
    </row>
    <row r="100" spans="10:55" s="8" customFormat="1" ht="19.5" customHeight="1" x14ac:dyDescent="0.45">
      <c r="J100" s="86"/>
      <c r="K100" s="87"/>
      <c r="L100" s="28"/>
      <c r="M100" s="28"/>
      <c r="N100" s="28"/>
      <c r="O100" s="28"/>
      <c r="P100" s="28"/>
      <c r="Q100" s="28"/>
      <c r="R100" s="28"/>
      <c r="S100" s="28"/>
      <c r="T100" s="86"/>
      <c r="U100" s="148">
        <f>IFERROR(AVERAGEIF(U58:U99,"&gt;-1"),0)</f>
        <v>0</v>
      </c>
      <c r="V100" s="86"/>
      <c r="W100" s="81"/>
      <c r="X100" s="81"/>
      <c r="Y100" s="81"/>
      <c r="Z100" s="86"/>
      <c r="AA100" s="88"/>
      <c r="AB100" s="28"/>
      <c r="AC100" s="28"/>
      <c r="AD100" s="28"/>
      <c r="AE100" s="28"/>
      <c r="AF100" s="28"/>
      <c r="AG100" s="28"/>
      <c r="AH100" s="28"/>
      <c r="AI100" s="28"/>
      <c r="AJ100" s="65"/>
      <c r="AK100" s="71">
        <f>IFERROR(AVERAGEIF(AK58:AK99,"&gt;-1"),0)</f>
        <v>0</v>
      </c>
      <c r="AL100" s="65"/>
      <c r="AM100" s="64"/>
      <c r="AN100" s="64"/>
      <c r="AO100" s="64"/>
      <c r="AP100" s="65"/>
      <c r="AQ100" s="7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3"/>
    </row>
    <row r="101" spans="10:55" ht="19.5" customHeight="1" x14ac:dyDescent="0.45">
      <c r="J101" s="86"/>
      <c r="K101" s="87"/>
      <c r="L101" s="28"/>
      <c r="M101" s="28"/>
      <c r="N101" s="28"/>
      <c r="O101" s="28"/>
      <c r="P101" s="28"/>
      <c r="Q101" s="28"/>
      <c r="R101" s="28"/>
      <c r="S101" s="28"/>
      <c r="T101" s="86"/>
      <c r="U101" s="86"/>
      <c r="V101" s="86"/>
      <c r="W101" s="81"/>
      <c r="X101" s="81"/>
      <c r="Y101" s="81"/>
      <c r="Z101" s="86"/>
      <c r="AA101" s="88"/>
      <c r="AB101" s="28"/>
      <c r="AC101" s="28"/>
      <c r="AD101" s="28"/>
      <c r="AE101" s="28"/>
      <c r="AF101" s="28"/>
      <c r="AG101" s="28"/>
      <c r="AH101" s="28"/>
      <c r="AI101" s="28"/>
      <c r="AJ101" s="65"/>
      <c r="AK101" s="65"/>
      <c r="AL101" s="65"/>
      <c r="AM101" s="64"/>
      <c r="AN101" s="64"/>
      <c r="AO101" s="64"/>
      <c r="AP101" s="65"/>
    </row>
    <row r="102" spans="10:55" s="8" customFormat="1" ht="24" customHeight="1" x14ac:dyDescent="0.45">
      <c r="J102" s="75" t="s">
        <v>63</v>
      </c>
      <c r="K102" s="76"/>
      <c r="L102" s="76"/>
      <c r="M102" s="77"/>
      <c r="N102" s="78"/>
      <c r="O102" s="79"/>
      <c r="P102" s="79"/>
      <c r="Q102" s="79"/>
      <c r="R102" s="79"/>
      <c r="S102" s="79"/>
      <c r="T102" s="80"/>
      <c r="U102" s="80"/>
      <c r="V102" s="80"/>
      <c r="W102" s="81"/>
      <c r="X102" s="81"/>
      <c r="Y102" s="81"/>
      <c r="Z102" s="80"/>
      <c r="AA102" s="82"/>
      <c r="AB102" s="79"/>
      <c r="AC102" s="79"/>
      <c r="AD102" s="79"/>
      <c r="AE102" s="79"/>
      <c r="AF102" s="28"/>
      <c r="AG102" s="28"/>
      <c r="AH102" s="28"/>
      <c r="AI102" s="28"/>
      <c r="AJ102" s="65"/>
      <c r="AK102" s="65"/>
      <c r="AL102" s="65"/>
      <c r="AM102" s="64"/>
      <c r="AN102" s="64"/>
      <c r="AO102" s="64"/>
      <c r="AP102" s="68"/>
      <c r="AQ102" s="19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3"/>
    </row>
    <row r="103" spans="10:55" s="8" customFormat="1" ht="27" customHeight="1" x14ac:dyDescent="0.45">
      <c r="J103" s="83"/>
      <c r="K103" s="84"/>
      <c r="L103" s="84"/>
      <c r="M103" s="60" t="s">
        <v>97</v>
      </c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28"/>
      <c r="AI103" s="28"/>
      <c r="AJ103" s="65"/>
      <c r="AK103" s="65"/>
      <c r="AL103" s="65"/>
      <c r="AM103" s="64"/>
      <c r="AN103" s="64"/>
      <c r="AO103" s="64"/>
      <c r="AP103" s="68"/>
      <c r="AQ103" s="19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3"/>
    </row>
    <row r="104" spans="10:55" s="8" customFormat="1" ht="19.5" customHeight="1" x14ac:dyDescent="0.45">
      <c r="J104" s="83"/>
      <c r="K104" s="84"/>
      <c r="L104" s="84"/>
      <c r="M104" s="149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28"/>
      <c r="AI104" s="28"/>
      <c r="AJ104" s="65"/>
      <c r="AK104" s="65"/>
      <c r="AL104" s="65"/>
      <c r="AM104" s="64"/>
      <c r="AN104" s="64"/>
      <c r="AO104" s="64"/>
      <c r="AP104" s="68"/>
      <c r="AQ104" s="19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3"/>
    </row>
    <row r="105" spans="10:55" s="8" customFormat="1" ht="19.5" customHeight="1" x14ac:dyDescent="0.45">
      <c r="J105" s="86"/>
      <c r="K105" s="87"/>
      <c r="L105" s="28"/>
      <c r="M105" s="28"/>
      <c r="N105" s="28"/>
      <c r="O105" s="28"/>
      <c r="P105" s="28"/>
      <c r="Q105" s="28"/>
      <c r="R105" s="28"/>
      <c r="S105" s="28"/>
      <c r="T105" s="86"/>
      <c r="U105" s="86"/>
      <c r="V105" s="86"/>
      <c r="W105" s="81"/>
      <c r="X105" s="81"/>
      <c r="Y105" s="81"/>
      <c r="Z105" s="86"/>
      <c r="AA105" s="88"/>
      <c r="AB105" s="28"/>
      <c r="AC105" s="28"/>
      <c r="AD105" s="28"/>
      <c r="AE105" s="28"/>
      <c r="AF105" s="28"/>
      <c r="AG105" s="28"/>
      <c r="AH105" s="28"/>
      <c r="AI105" s="28"/>
      <c r="AJ105" s="65"/>
      <c r="AK105" s="65"/>
      <c r="AL105" s="65"/>
      <c r="AM105" s="64"/>
      <c r="AN105" s="64"/>
      <c r="AO105" s="64"/>
      <c r="AP105" s="68"/>
      <c r="AQ105" s="19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3"/>
    </row>
    <row r="106" spans="10:55" s="8" customFormat="1" ht="19.5" customHeight="1" thickBot="1" x14ac:dyDescent="0.5">
      <c r="J106" s="86"/>
      <c r="K106" s="87"/>
      <c r="L106" s="28"/>
      <c r="M106" s="28"/>
      <c r="N106" s="28"/>
      <c r="O106" s="28"/>
      <c r="P106" s="28"/>
      <c r="Q106" s="28"/>
      <c r="R106" s="28"/>
      <c r="S106" s="28"/>
      <c r="T106" s="86"/>
      <c r="U106" s="86"/>
      <c r="V106" s="86"/>
      <c r="W106" s="81"/>
      <c r="X106" s="81"/>
      <c r="Y106" s="81"/>
      <c r="Z106" s="86"/>
      <c r="AA106" s="88"/>
      <c r="AB106" s="28"/>
      <c r="AC106" s="28"/>
      <c r="AD106" s="28"/>
      <c r="AE106" s="28"/>
      <c r="AF106" s="28"/>
      <c r="AG106" s="28"/>
      <c r="AH106" s="28"/>
      <c r="AI106" s="28"/>
      <c r="AJ106" s="65"/>
      <c r="AK106" s="65"/>
      <c r="AL106" s="65"/>
      <c r="AM106" s="64"/>
      <c r="AN106" s="64"/>
      <c r="AO106" s="64"/>
      <c r="AP106" s="68"/>
      <c r="AQ106" s="19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3"/>
    </row>
    <row r="107" spans="10:55" s="8" customFormat="1" ht="19.5" customHeight="1" x14ac:dyDescent="0.45">
      <c r="J107" s="86"/>
      <c r="K107" s="86"/>
      <c r="L107" s="132" t="s">
        <v>47</v>
      </c>
      <c r="M107" s="133" t="str">
        <f>"実施状況（"&amp;YEAR(M109)&amp;"年～）"</f>
        <v>実施状況（2027年～）</v>
      </c>
      <c r="N107" s="133"/>
      <c r="O107" s="133"/>
      <c r="P107" s="133"/>
      <c r="Q107" s="133"/>
      <c r="R107" s="133"/>
      <c r="S107" s="134"/>
      <c r="T107" s="86"/>
      <c r="U107" s="86"/>
      <c r="V107" s="86"/>
      <c r="W107" s="81"/>
      <c r="X107" s="81"/>
      <c r="Y107" s="81"/>
      <c r="Z107" s="86"/>
      <c r="AA107" s="28"/>
      <c r="AB107" s="132" t="s">
        <v>47</v>
      </c>
      <c r="AC107" s="133" t="str">
        <f>"実施状況（"&amp;YEAR(AC109)&amp;"年～）"</f>
        <v>実施状況（2027年～）</v>
      </c>
      <c r="AD107" s="133"/>
      <c r="AE107" s="133"/>
      <c r="AF107" s="133"/>
      <c r="AG107" s="133"/>
      <c r="AH107" s="133"/>
      <c r="AI107" s="134"/>
      <c r="AJ107" s="65"/>
      <c r="AK107" s="65"/>
      <c r="AL107" s="65"/>
      <c r="AM107" s="64"/>
      <c r="AN107" s="64"/>
      <c r="AO107" s="64"/>
      <c r="AP107" s="68"/>
      <c r="AQ107" s="19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3"/>
    </row>
    <row r="108" spans="10:55" s="8" customFormat="1" ht="19.5" customHeight="1" thickBot="1" x14ac:dyDescent="0.5">
      <c r="J108" s="86"/>
      <c r="K108" s="135" t="s">
        <v>48</v>
      </c>
      <c r="L108" s="136"/>
      <c r="M108" s="137" t="s">
        <v>49</v>
      </c>
      <c r="N108" s="137" t="s">
        <v>50</v>
      </c>
      <c r="O108" s="137" t="s">
        <v>51</v>
      </c>
      <c r="P108" s="137" t="s">
        <v>52</v>
      </c>
      <c r="Q108" s="137" t="s">
        <v>53</v>
      </c>
      <c r="R108" s="138" t="s">
        <v>54</v>
      </c>
      <c r="S108" s="139" t="s">
        <v>55</v>
      </c>
      <c r="T108" s="135" t="s">
        <v>47</v>
      </c>
      <c r="U108" s="86" t="s">
        <v>56</v>
      </c>
      <c r="V108" s="86" t="s">
        <v>57</v>
      </c>
      <c r="W108" s="140" t="s">
        <v>38</v>
      </c>
      <c r="X108" s="140" t="s">
        <v>39</v>
      </c>
      <c r="Y108" s="140" t="s">
        <v>40</v>
      </c>
      <c r="Z108" s="86"/>
      <c r="AA108" s="135" t="s">
        <v>48</v>
      </c>
      <c r="AB108" s="136"/>
      <c r="AC108" s="137" t="s">
        <v>49</v>
      </c>
      <c r="AD108" s="137" t="s">
        <v>50</v>
      </c>
      <c r="AE108" s="137" t="s">
        <v>51</v>
      </c>
      <c r="AF108" s="137" t="s">
        <v>52</v>
      </c>
      <c r="AG108" s="137" t="s">
        <v>53</v>
      </c>
      <c r="AH108" s="138" t="s">
        <v>54</v>
      </c>
      <c r="AI108" s="139" t="s">
        <v>55</v>
      </c>
      <c r="AJ108" s="68" t="s">
        <v>47</v>
      </c>
      <c r="AK108" s="65" t="s">
        <v>56</v>
      </c>
      <c r="AL108" s="65" t="s">
        <v>57</v>
      </c>
      <c r="AM108" s="69" t="s">
        <v>38</v>
      </c>
      <c r="AN108" s="69" t="s">
        <v>39</v>
      </c>
      <c r="AO108" s="69" t="s">
        <v>40</v>
      </c>
      <c r="AP108" s="68"/>
      <c r="AQ108" s="19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3"/>
    </row>
    <row r="109" spans="10:55" s="8" customFormat="1" ht="19.5" customHeight="1" x14ac:dyDescent="0.45">
      <c r="J109" s="86"/>
      <c r="K109" s="135"/>
      <c r="L109" s="132">
        <v>75</v>
      </c>
      <c r="M109" s="141">
        <f>AI98+1</f>
        <v>46468</v>
      </c>
      <c r="N109" s="141">
        <f t="shared" ref="N109:S109" si="384">M109+1</f>
        <v>46469</v>
      </c>
      <c r="O109" s="141">
        <f t="shared" si="384"/>
        <v>46470</v>
      </c>
      <c r="P109" s="141">
        <f t="shared" si="384"/>
        <v>46471</v>
      </c>
      <c r="Q109" s="141">
        <f t="shared" si="384"/>
        <v>46472</v>
      </c>
      <c r="R109" s="151">
        <f t="shared" si="384"/>
        <v>46473</v>
      </c>
      <c r="S109" s="152">
        <f t="shared" si="384"/>
        <v>46474</v>
      </c>
      <c r="T109" s="135">
        <f t="shared" ref="T109" si="385">COUNTIF(M110:S110,"★")</f>
        <v>0</v>
      </c>
      <c r="U109" s="135"/>
      <c r="V109" s="135" t="str">
        <f>TEXT(M109,"YYYY-MM")</f>
        <v>2027-03</v>
      </c>
      <c r="W109" s="140" cm="1">
        <f t="array" ref="W109">SUMPRODUCT((M109:S109&gt;=$N$8)*(M109:S109 &lt;= $N$9)*(TEXT(M109:S109,"yyyy-mm")=V109)*(M110:S110 = "●"))</f>
        <v>0</v>
      </c>
      <c r="X109" s="140" cm="1">
        <f t="array" ref="X109">SUMPRODUCT((R109:S109&gt;=$N$8)*(R109:S109 &lt;= $N$9)*(TEXT(R109:S109,"yyyy-mm")=V109)*(R110:S110 = "▲"))</f>
        <v>0</v>
      </c>
      <c r="Y109" s="140" cm="1">
        <f t="array" ref="Y109">SUMPRODUCT((M109:S109&gt;=$N$8)*(M109:S109 &lt;= $N$9)*(TEXT(M109:S109,"yyyy-mm")=V109)*(M110:S110 = "★"))</f>
        <v>0</v>
      </c>
      <c r="Z109" s="135"/>
      <c r="AA109" s="135"/>
      <c r="AB109" s="132">
        <v>96</v>
      </c>
      <c r="AC109" s="141">
        <f>S149+1</f>
        <v>46615</v>
      </c>
      <c r="AD109" s="141">
        <f t="shared" ref="AD109:AI109" si="386">AC109+1</f>
        <v>46616</v>
      </c>
      <c r="AE109" s="141">
        <f t="shared" si="386"/>
        <v>46617</v>
      </c>
      <c r="AF109" s="141">
        <f t="shared" si="386"/>
        <v>46618</v>
      </c>
      <c r="AG109" s="141">
        <f t="shared" si="386"/>
        <v>46619</v>
      </c>
      <c r="AH109" s="151">
        <f t="shared" si="386"/>
        <v>46620</v>
      </c>
      <c r="AI109" s="152">
        <f t="shared" si="386"/>
        <v>46621</v>
      </c>
      <c r="AJ109" s="68">
        <f t="shared" ref="AJ109" si="387">COUNTIF(AC110:AI110,"★")</f>
        <v>0</v>
      </c>
      <c r="AK109" s="68"/>
      <c r="AL109" s="68" t="str">
        <f>TEXT(AC109,"YYYY-MM")</f>
        <v>2027-08</v>
      </c>
      <c r="AM109" s="69" cm="1">
        <f t="array" ref="AM109">SUMPRODUCT((AC109:AI109&gt;=$N$8)*(AC109:AI109 &lt;= $N$9)*(TEXT(AC109:AI109,"yyyy-mm")=AL109)*(AC110:AI110 = "●"))</f>
        <v>0</v>
      </c>
      <c r="AN109" s="69" cm="1">
        <f t="array" ref="AN109">SUMPRODUCT((AH109:AI109&gt;=$N$8)*(AH109:AI109 &lt;= $N$9)*(TEXT(AH109:AI109,"yyyy-mm")=AL109)*(AH110:AI110 = "▲"))</f>
        <v>0</v>
      </c>
      <c r="AO109" s="69" cm="1">
        <f t="array" ref="AO109">SUMPRODUCT((AC109:AI109&gt;=$N$8)*(AC109:AI109 &lt;= $N$9)*(TEXT(AC109:AI109,"yyyy-mm")=AL109)*(AC110:AI110 = "★"))</f>
        <v>0</v>
      </c>
      <c r="AP109" s="68"/>
      <c r="AQ109" s="19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3"/>
    </row>
    <row r="110" spans="10:55" s="8" customFormat="1" ht="19.5" customHeight="1" thickBot="1" x14ac:dyDescent="0.5">
      <c r="J110" s="86"/>
      <c r="K110" s="135" t="str">
        <f>IF(U110&gt;=0.285,"OK","NG")</f>
        <v>NG</v>
      </c>
      <c r="L110" s="136"/>
      <c r="M110" s="144"/>
      <c r="N110" s="144"/>
      <c r="O110" s="144"/>
      <c r="P110" s="144"/>
      <c r="Q110" s="144"/>
      <c r="R110" s="145"/>
      <c r="S110" s="146"/>
      <c r="T110" s="135">
        <f t="shared" ref="T110" si="388">COUNTIF(M110:S110,"●")</f>
        <v>0</v>
      </c>
      <c r="U110" s="147">
        <f>IF(COUNTA(M110:S110)=0,-1,IF(OR(COUNTIF(M110:S110,"▲")&gt;6,AND(M109&lt;$N$9,$N$9&lt;S109)),0.285,IF(T109+T110=0,0,T110/(T110+T109))))</f>
        <v>-1</v>
      </c>
      <c r="V110" s="135" t="str">
        <f>TEXT(S109,"YYYY-MM")</f>
        <v>2027-03</v>
      </c>
      <c r="W110" s="140" cm="1">
        <f t="array" ref="W110">IF(V110=V109,0,SUMPRODUCT((M109:S109&gt;=$N$8)*(M109:S109 &lt;= $N$9)*(TEXT(M109:S109,"yyyy-mm")=V110)*(M110:S110 = "●")))</f>
        <v>0</v>
      </c>
      <c r="X110" s="140" cm="1">
        <f t="array" ref="X110">IF(V110=V109,0,SUMPRODUCT((M109:S109&gt;=$N$8)*(M109:S109 &lt;= $N$9)*(TEXT(M109:S109,"yyyy-mm")=V110)*(M110:S110 = "▲")))</f>
        <v>0</v>
      </c>
      <c r="Y110" s="140" cm="1">
        <f t="array" ref="Y110">IF(V110=V109,0,SUMPRODUCT((M109:S109&gt;=$N$8)*(M109:S109 &lt;= $N$9)*(TEXT(M109:S109,"yyyy-mm")=V110)*(M110:S110 = "★")))</f>
        <v>0</v>
      </c>
      <c r="Z110" s="135"/>
      <c r="AA110" s="135" t="str">
        <f>IF(AK110&gt;=0.285,"OK","NG")</f>
        <v>NG</v>
      </c>
      <c r="AB110" s="136"/>
      <c r="AC110" s="144"/>
      <c r="AD110" s="144"/>
      <c r="AE110" s="144"/>
      <c r="AF110" s="144"/>
      <c r="AG110" s="144"/>
      <c r="AH110" s="145"/>
      <c r="AI110" s="146"/>
      <c r="AJ110" s="68">
        <f t="shared" ref="AJ110" si="389">COUNTIF(AC110:AI110,"●")</f>
        <v>0</v>
      </c>
      <c r="AK110" s="70">
        <f>IF(COUNTA(AC110:AI110)=0,-1,IF(OR(COUNTIF(AC110:AI110,"▲")&gt;6,AND(AC109&lt;$N$9,$N$9&lt;AI109)),0.285,IF(AJ109+AJ110=0,0,AJ110/(AJ110+AJ109))))</f>
        <v>-1</v>
      </c>
      <c r="AL110" s="68" t="str">
        <f>TEXT(AI109,"YYYY-MM")</f>
        <v>2027-08</v>
      </c>
      <c r="AM110" s="69" cm="1">
        <f t="array" ref="AM110">IF(AL110=AL109,0,SUMPRODUCT((AC109:AI109&gt;=$N$8)*(AC109:AI109 &lt;= $N$9)*(TEXT(AC109:AI109,"yyyy-mm")=AL110)*(AC110:AI110 = "●")))</f>
        <v>0</v>
      </c>
      <c r="AN110" s="69" cm="1">
        <f t="array" ref="AN110">IF(AL110=AL109,0,SUMPRODUCT((AC109:AI109&gt;=$N$8)*(AC109:AI109 &lt;= $N$9)*(TEXT(AC109:AI109,"yyyy-mm")=AL110)*(AC110:AI110 = "▲")))</f>
        <v>0</v>
      </c>
      <c r="AO110" s="69" cm="1">
        <f t="array" ref="AO110">IF(AL110=AL109,0,SUMPRODUCT((AC109:AI109&gt;=$N$8)*(AC109:AI109 &lt;= $N$9)*(TEXT(AC109:AI109,"yyyy-mm")=AL110)*(AC110:AI110 = "★")))</f>
        <v>0</v>
      </c>
      <c r="AP110" s="68"/>
      <c r="AQ110" s="19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3"/>
    </row>
    <row r="111" spans="10:55" s="8" customFormat="1" ht="19.5" customHeight="1" x14ac:dyDescent="0.45">
      <c r="J111" s="86"/>
      <c r="K111" s="135"/>
      <c r="L111" s="132">
        <v>76</v>
      </c>
      <c r="M111" s="141">
        <f>S109+1</f>
        <v>46475</v>
      </c>
      <c r="N111" s="141">
        <f t="shared" ref="N111:S111" si="390">M111+1</f>
        <v>46476</v>
      </c>
      <c r="O111" s="141">
        <f t="shared" si="390"/>
        <v>46477</v>
      </c>
      <c r="P111" s="141">
        <f t="shared" si="390"/>
        <v>46478</v>
      </c>
      <c r="Q111" s="141">
        <f t="shared" si="390"/>
        <v>46479</v>
      </c>
      <c r="R111" s="142">
        <f t="shared" si="390"/>
        <v>46480</v>
      </c>
      <c r="S111" s="143">
        <f t="shared" si="390"/>
        <v>46481</v>
      </c>
      <c r="T111" s="135">
        <f t="shared" ref="T111" si="391">COUNTIF(M112:S112,"★")</f>
        <v>0</v>
      </c>
      <c r="U111" s="135"/>
      <c r="V111" s="135" t="str">
        <f>TEXT(M111,"YYYY-MM")</f>
        <v>2027-03</v>
      </c>
      <c r="W111" s="140" cm="1">
        <f t="array" ref="W111">SUMPRODUCT((M111:S111&gt;=$N$8)*(M111:S111 &lt;= $N$9)*(TEXT(M111:S111,"yyyy-mm")=V111)*(M112:S112 = "●"))</f>
        <v>0</v>
      </c>
      <c r="X111" s="140" cm="1">
        <f t="array" ref="X111">SUMPRODUCT((R111:S111&gt;=$N$8)*(R111:S111 &lt;= $N$9)*(TEXT(R111:S111,"yyyy-mm")=V111)*(R112:S112 = "▲"))</f>
        <v>0</v>
      </c>
      <c r="Y111" s="140" cm="1">
        <f t="array" ref="Y111">SUMPRODUCT((M111:S111&gt;=$N$8)*(M111:S111 &lt;= $N$9)*(TEXT(M111:S111,"yyyy-mm")=V111)*(M112:S112 = "★"))</f>
        <v>0</v>
      </c>
      <c r="Z111" s="135"/>
      <c r="AA111" s="135"/>
      <c r="AB111" s="132">
        <v>97</v>
      </c>
      <c r="AC111" s="141">
        <f>AI109+1</f>
        <v>46622</v>
      </c>
      <c r="AD111" s="141">
        <f t="shared" ref="AD111:AI111" si="392">AC111+1</f>
        <v>46623</v>
      </c>
      <c r="AE111" s="141">
        <f t="shared" si="392"/>
        <v>46624</v>
      </c>
      <c r="AF111" s="141">
        <f t="shared" si="392"/>
        <v>46625</v>
      </c>
      <c r="AG111" s="141">
        <f t="shared" si="392"/>
        <v>46626</v>
      </c>
      <c r="AH111" s="142">
        <f t="shared" si="392"/>
        <v>46627</v>
      </c>
      <c r="AI111" s="143">
        <f t="shared" si="392"/>
        <v>46628</v>
      </c>
      <c r="AJ111" s="68">
        <f t="shared" ref="AJ111" si="393">COUNTIF(AC112:AI112,"★")</f>
        <v>0</v>
      </c>
      <c r="AK111" s="68"/>
      <c r="AL111" s="68" t="str">
        <f>TEXT(AC111,"YYYY-MM")</f>
        <v>2027-08</v>
      </c>
      <c r="AM111" s="69" cm="1">
        <f t="array" ref="AM111">SUMPRODUCT((AC111:AI111&gt;=$N$8)*(AC111:AI111 &lt;= $N$9)*(TEXT(AC111:AI111,"yyyy-mm")=AL111)*(AC112:AI112 = "●"))</f>
        <v>0</v>
      </c>
      <c r="AN111" s="69" cm="1">
        <f t="array" ref="AN111">SUMPRODUCT((AH111:AI111&gt;=$N$8)*(AH111:AI111 &lt;= $N$9)*(TEXT(AH111:AI111,"yyyy-mm")=AL111)*(AH112:AI112 = "▲"))</f>
        <v>0</v>
      </c>
      <c r="AO111" s="69" cm="1">
        <f t="array" ref="AO111">SUMPRODUCT((AC111:AI111&gt;=$N$8)*(AC111:AI111 &lt;= $N$9)*(TEXT(AC111:AI111,"yyyy-mm")=AL111)*(AC112:AI112 = "★"))</f>
        <v>0</v>
      </c>
      <c r="AP111" s="68"/>
      <c r="AQ111" s="19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3"/>
    </row>
    <row r="112" spans="10:55" s="8" customFormat="1" ht="19.5" customHeight="1" thickBot="1" x14ac:dyDescent="0.5">
      <c r="J112" s="86"/>
      <c r="K112" s="135" t="str">
        <f t="shared" ref="K112" si="394">IF(U112&gt;=0.285,"OK","NG")</f>
        <v>NG</v>
      </c>
      <c r="L112" s="136"/>
      <c r="M112" s="144"/>
      <c r="N112" s="144"/>
      <c r="O112" s="144"/>
      <c r="P112" s="144"/>
      <c r="Q112" s="144"/>
      <c r="R112" s="145"/>
      <c r="S112" s="146"/>
      <c r="T112" s="135">
        <f t="shared" ref="T112" si="395">COUNTIF(M112:S112,"●")</f>
        <v>0</v>
      </c>
      <c r="U112" s="147">
        <f t="shared" ref="U112" si="396">IF(COUNTA(M112:S112)=0,-1,IF(OR(COUNTIF(M112:S112,"▲")&gt;6,AND(M111&lt;$N$9,$N$9&lt;S111)),0.285,IF(T111+T112=0,0,T112/(T112+T111))))</f>
        <v>-1</v>
      </c>
      <c r="V112" s="135" t="str">
        <f>TEXT(S111,"YYYY-MM")</f>
        <v>2027-04</v>
      </c>
      <c r="W112" s="140" cm="1">
        <f t="array" ref="W112">IF(V112=V111,0,SUMPRODUCT((M111:S111&gt;=$N$8)*(M111:S111 &lt;= $N$9)*(TEXT(M111:S111,"yyyy-mm")=V112)*(M112:S112 = "●")))</f>
        <v>0</v>
      </c>
      <c r="X112" s="140" cm="1">
        <f t="array" ref="X112">IF(V112=V111,0,SUMPRODUCT((M111:S111&gt;=$N$8)*(M111:S111 &lt;= $N$9)*(TEXT(M111:S111,"yyyy-mm")=V112)*(M112:S112 = "▲")))</f>
        <v>0</v>
      </c>
      <c r="Y112" s="140" cm="1">
        <f t="array" ref="Y112">IF(V112=V111,0,SUMPRODUCT((M111:S111&gt;=$N$8)*(M111:S111 &lt;= $N$9)*(TEXT(M111:S111,"yyyy-mm")=V112)*(M112:S112 = "★")))</f>
        <v>0</v>
      </c>
      <c r="Z112" s="135"/>
      <c r="AA112" s="135" t="str">
        <f t="shared" ref="AA112" si="397">IF(AK112&gt;=0.285,"OK","NG")</f>
        <v>NG</v>
      </c>
      <c r="AB112" s="136"/>
      <c r="AC112" s="144"/>
      <c r="AD112" s="144"/>
      <c r="AE112" s="144"/>
      <c r="AF112" s="144"/>
      <c r="AG112" s="144"/>
      <c r="AH112" s="145"/>
      <c r="AI112" s="146"/>
      <c r="AJ112" s="68">
        <f t="shared" ref="AJ112" si="398">COUNTIF(AC112:AI112,"●")</f>
        <v>0</v>
      </c>
      <c r="AK112" s="70">
        <f t="shared" ref="AK112" si="399">IF(COUNTA(AC112:AI112)=0,-1,IF(OR(COUNTIF(AC112:AI112,"▲")&gt;6,AND(AC111&lt;$N$9,$N$9&lt;AI111)),0.285,IF(AJ111+AJ112=0,0,AJ112/(AJ112+AJ111))))</f>
        <v>-1</v>
      </c>
      <c r="AL112" s="68" t="str">
        <f>TEXT(AI111,"YYYY-MM")</f>
        <v>2027-08</v>
      </c>
      <c r="AM112" s="69" cm="1">
        <f t="array" ref="AM112">IF(AL112=AL111,0,SUMPRODUCT((AC111:AI111&gt;=$N$8)*(AC111:AI111 &lt;= $N$9)*(TEXT(AC111:AI111,"yyyy-mm")=AL112)*(AC112:AI112 = "●")))</f>
        <v>0</v>
      </c>
      <c r="AN112" s="69" cm="1">
        <f t="array" ref="AN112">IF(AL112=AL111,0,SUMPRODUCT((AC111:AI111&gt;=$N$8)*(AC111:AI111 &lt;= $N$9)*(TEXT(AC111:AI111,"yyyy-mm")=AL112)*(AC112:AI112 = "▲")))</f>
        <v>0</v>
      </c>
      <c r="AO112" s="69" cm="1">
        <f t="array" ref="AO112">IF(AL112=AL111,0,SUMPRODUCT((AC111:AI111&gt;=$N$8)*(AC111:AI111 &lt;= $N$9)*(TEXT(AC111:AI111,"yyyy-mm")=AL112)*(AC112:AI112 = "★")))</f>
        <v>0</v>
      </c>
      <c r="AP112" s="68"/>
      <c r="AQ112" s="19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3"/>
    </row>
    <row r="113" spans="10:55" s="8" customFormat="1" ht="19.5" customHeight="1" x14ac:dyDescent="0.45">
      <c r="J113" s="86"/>
      <c r="K113" s="135"/>
      <c r="L113" s="132">
        <v>77</v>
      </c>
      <c r="M113" s="141">
        <f>S111+1</f>
        <v>46482</v>
      </c>
      <c r="N113" s="141">
        <f t="shared" ref="N113:S113" si="400">M113+1</f>
        <v>46483</v>
      </c>
      <c r="O113" s="141">
        <f t="shared" si="400"/>
        <v>46484</v>
      </c>
      <c r="P113" s="141">
        <f t="shared" si="400"/>
        <v>46485</v>
      </c>
      <c r="Q113" s="141">
        <f t="shared" si="400"/>
        <v>46486</v>
      </c>
      <c r="R113" s="142">
        <f t="shared" si="400"/>
        <v>46487</v>
      </c>
      <c r="S113" s="143">
        <f t="shared" si="400"/>
        <v>46488</v>
      </c>
      <c r="T113" s="135">
        <f t="shared" ref="T113" si="401">COUNTIF(M114:S114,"★")</f>
        <v>0</v>
      </c>
      <c r="U113" s="135"/>
      <c r="V113" s="135" t="str">
        <f>TEXT(M113,"YYYY-MM")</f>
        <v>2027-04</v>
      </c>
      <c r="W113" s="140" cm="1">
        <f t="array" ref="W113">SUMPRODUCT((M113:S113&gt;=$N$8)*(M113:S113 &lt;= $N$9)*(TEXT(M113:S113,"yyyy-mm")=V113)*(M114:S114 = "●"))</f>
        <v>0</v>
      </c>
      <c r="X113" s="140" cm="1">
        <f t="array" ref="X113">SUMPRODUCT((R113:S113&gt;=$N$8)*(R113:S113 &lt;= $N$9)*(TEXT(R113:S113,"yyyy-mm")=V113)*(R114:S114 = "▲"))</f>
        <v>0</v>
      </c>
      <c r="Y113" s="140" cm="1">
        <f t="array" ref="Y113">SUMPRODUCT((M113:S113&gt;=$N$8)*(M113:S113 &lt;= $N$9)*(TEXT(M113:S113,"yyyy-mm")=V113)*(M114:S114 = "★"))</f>
        <v>0</v>
      </c>
      <c r="Z113" s="135"/>
      <c r="AA113" s="135"/>
      <c r="AB113" s="132">
        <v>98</v>
      </c>
      <c r="AC113" s="141">
        <f>AI111+1</f>
        <v>46629</v>
      </c>
      <c r="AD113" s="141">
        <f t="shared" ref="AD113:AI113" si="402">AC113+1</f>
        <v>46630</v>
      </c>
      <c r="AE113" s="141">
        <f t="shared" si="402"/>
        <v>46631</v>
      </c>
      <c r="AF113" s="141">
        <f t="shared" si="402"/>
        <v>46632</v>
      </c>
      <c r="AG113" s="141">
        <f t="shared" si="402"/>
        <v>46633</v>
      </c>
      <c r="AH113" s="142">
        <f t="shared" si="402"/>
        <v>46634</v>
      </c>
      <c r="AI113" s="143">
        <f t="shared" si="402"/>
        <v>46635</v>
      </c>
      <c r="AJ113" s="68">
        <f t="shared" ref="AJ113" si="403">COUNTIF(AC114:AI114,"★")</f>
        <v>0</v>
      </c>
      <c r="AK113" s="68"/>
      <c r="AL113" s="68" t="str">
        <f>TEXT(AC113,"YYYY-MM")</f>
        <v>2027-08</v>
      </c>
      <c r="AM113" s="69" cm="1">
        <f t="array" ref="AM113">SUMPRODUCT((AC113:AI113&gt;=$N$8)*(AC113:AI113 &lt;= $N$9)*(TEXT(AC113:AI113,"yyyy-mm")=AL113)*(AC114:AI114 = "●"))</f>
        <v>0</v>
      </c>
      <c r="AN113" s="69" cm="1">
        <f t="array" ref="AN113">SUMPRODUCT((AH113:AI113&gt;=$N$8)*(AH113:AI113 &lt;= $N$9)*(TEXT(AH113:AI113,"yyyy-mm")=AL113)*(AH114:AI114 = "▲"))</f>
        <v>0</v>
      </c>
      <c r="AO113" s="69" cm="1">
        <f t="array" ref="AO113">SUMPRODUCT((AC113:AI113&gt;=$N$8)*(AC113:AI113 &lt;= $N$9)*(TEXT(AC113:AI113,"yyyy-mm")=AL113)*(AC114:AI114 = "★"))</f>
        <v>0</v>
      </c>
      <c r="AP113" s="68"/>
      <c r="AQ113" s="19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3"/>
    </row>
    <row r="114" spans="10:55" s="8" customFormat="1" ht="19.5" customHeight="1" thickBot="1" x14ac:dyDescent="0.5">
      <c r="J114" s="86"/>
      <c r="K114" s="135" t="str">
        <f t="shared" ref="K114" si="404">IF(U114&gt;=0.285,"OK","NG")</f>
        <v>NG</v>
      </c>
      <c r="L114" s="136"/>
      <c r="M114" s="144"/>
      <c r="N114" s="144"/>
      <c r="O114" s="144"/>
      <c r="P114" s="144"/>
      <c r="Q114" s="144"/>
      <c r="R114" s="145"/>
      <c r="S114" s="146"/>
      <c r="T114" s="135">
        <f t="shared" ref="T114" si="405">COUNTIF(M114:S114,"●")</f>
        <v>0</v>
      </c>
      <c r="U114" s="147">
        <f t="shared" ref="U114" si="406">IF(COUNTA(M114:S114)=0,-1,IF(OR(COUNTIF(M114:S114,"▲")&gt;6,AND(M113&lt;$N$9,$N$9&lt;S113)),0.285,IF(T113+T114=0,0,T114/(T114+T113))))</f>
        <v>-1</v>
      </c>
      <c r="V114" s="135" t="str">
        <f>TEXT(S113,"YYYY-MM")</f>
        <v>2027-04</v>
      </c>
      <c r="W114" s="140" cm="1">
        <f t="array" ref="W114">IF(V114=V113,0,SUMPRODUCT((M113:S113&gt;=$N$8)*(M113:S113 &lt;= $N$9)*(TEXT(M113:S113,"yyyy-mm")=V114)*(M114:S114 = "●")))</f>
        <v>0</v>
      </c>
      <c r="X114" s="140" cm="1">
        <f t="array" ref="X114">IF(V114=V113,0,SUMPRODUCT((M113:S113&gt;=$N$8)*(M113:S113 &lt;= $N$9)*(TEXT(M113:S113,"yyyy-mm")=V114)*(M114:S114 = "▲")))</f>
        <v>0</v>
      </c>
      <c r="Y114" s="140" cm="1">
        <f t="array" ref="Y114">IF(V114=V113,0,SUMPRODUCT((M113:S113&gt;=$N$8)*(M113:S113 &lt;= $N$9)*(TEXT(M113:S113,"yyyy-mm")=V114)*(M114:S114 = "★")))</f>
        <v>0</v>
      </c>
      <c r="Z114" s="135"/>
      <c r="AA114" s="135" t="str">
        <f t="shared" ref="AA114" si="407">IF(AK114&gt;=0.285,"OK","NG")</f>
        <v>NG</v>
      </c>
      <c r="AB114" s="136"/>
      <c r="AC114" s="144"/>
      <c r="AD114" s="144"/>
      <c r="AE114" s="144"/>
      <c r="AF114" s="144"/>
      <c r="AG114" s="144"/>
      <c r="AH114" s="145"/>
      <c r="AI114" s="146"/>
      <c r="AJ114" s="68">
        <f t="shared" ref="AJ114" si="408">COUNTIF(AC114:AI114,"●")</f>
        <v>0</v>
      </c>
      <c r="AK114" s="70">
        <f t="shared" ref="AK114" si="409">IF(COUNTA(AC114:AI114)=0,-1,IF(OR(COUNTIF(AC114:AI114,"▲")&gt;6,AND(AC113&lt;$N$9,$N$9&lt;AI113)),0.285,IF(AJ113+AJ114=0,0,AJ114/(AJ114+AJ113))))</f>
        <v>-1</v>
      </c>
      <c r="AL114" s="68" t="str">
        <f>TEXT(AI113,"YYYY-MM")</f>
        <v>2027-09</v>
      </c>
      <c r="AM114" s="69" cm="1">
        <f t="array" ref="AM114">IF(AL114=AL113,0,SUMPRODUCT((AC113:AI113&gt;=$N$8)*(AC113:AI113 &lt;= $N$9)*(TEXT(AC113:AI113,"yyyy-mm")=AL114)*(AC114:AI114 = "●")))</f>
        <v>0</v>
      </c>
      <c r="AN114" s="69" cm="1">
        <f t="array" ref="AN114">IF(AL114=AL113,0,SUMPRODUCT((AC113:AI113&gt;=$N$8)*(AC113:AI113 &lt;= $N$9)*(TEXT(AC113:AI113,"yyyy-mm")=AL114)*(AC114:AI114 = "▲")))</f>
        <v>0</v>
      </c>
      <c r="AO114" s="69" cm="1">
        <f t="array" ref="AO114">IF(AL114=AL113,0,SUMPRODUCT((AC113:AI113&gt;=$N$8)*(AC113:AI113 &lt;= $N$9)*(TEXT(AC113:AI113,"yyyy-mm")=AL114)*(AC114:AI114 = "★")))</f>
        <v>0</v>
      </c>
      <c r="AP114" s="68"/>
      <c r="AQ114" s="19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3"/>
    </row>
    <row r="115" spans="10:55" s="8" customFormat="1" ht="19.5" customHeight="1" x14ac:dyDescent="0.45">
      <c r="J115" s="86"/>
      <c r="K115" s="135"/>
      <c r="L115" s="132">
        <v>78</v>
      </c>
      <c r="M115" s="141">
        <f>S113+1</f>
        <v>46489</v>
      </c>
      <c r="N115" s="141">
        <f t="shared" ref="N115:S115" si="410">M115+1</f>
        <v>46490</v>
      </c>
      <c r="O115" s="141">
        <f t="shared" si="410"/>
        <v>46491</v>
      </c>
      <c r="P115" s="141">
        <f t="shared" si="410"/>
        <v>46492</v>
      </c>
      <c r="Q115" s="141">
        <f t="shared" si="410"/>
        <v>46493</v>
      </c>
      <c r="R115" s="142">
        <f t="shared" si="410"/>
        <v>46494</v>
      </c>
      <c r="S115" s="143">
        <f t="shared" si="410"/>
        <v>46495</v>
      </c>
      <c r="T115" s="135">
        <f t="shared" ref="T115" si="411">COUNTIF(M116:S116,"★")</f>
        <v>0</v>
      </c>
      <c r="U115" s="135"/>
      <c r="V115" s="135" t="str">
        <f>TEXT(M115,"YYYY-MM")</f>
        <v>2027-04</v>
      </c>
      <c r="W115" s="140" cm="1">
        <f t="array" ref="W115">SUMPRODUCT((M115:S115&gt;=$N$8)*(M115:S115 &lt;= $N$9)*(TEXT(M115:S115,"yyyy-mm")=V115)*(M116:S116 = "●"))</f>
        <v>0</v>
      </c>
      <c r="X115" s="140" cm="1">
        <f t="array" ref="X115">SUMPRODUCT((R115:S115&gt;=$N$8)*(R115:S115 &lt;= $N$9)*(TEXT(R115:S115,"yyyy-mm")=V115)*(R116:S116 = "▲"))</f>
        <v>0</v>
      </c>
      <c r="Y115" s="140" cm="1">
        <f t="array" ref="Y115">SUMPRODUCT((M115:S115&gt;=$N$8)*(M115:S115 &lt;= $N$9)*(TEXT(M115:S115,"yyyy-mm")=V115)*(M116:S116 = "★"))</f>
        <v>0</v>
      </c>
      <c r="Z115" s="135"/>
      <c r="AA115" s="135"/>
      <c r="AB115" s="132">
        <v>99</v>
      </c>
      <c r="AC115" s="141">
        <f>AI113+1</f>
        <v>46636</v>
      </c>
      <c r="AD115" s="141">
        <f t="shared" ref="AD115:AI115" si="412">AC115+1</f>
        <v>46637</v>
      </c>
      <c r="AE115" s="141">
        <f t="shared" si="412"/>
        <v>46638</v>
      </c>
      <c r="AF115" s="141">
        <f t="shared" si="412"/>
        <v>46639</v>
      </c>
      <c r="AG115" s="141">
        <f t="shared" si="412"/>
        <v>46640</v>
      </c>
      <c r="AH115" s="142">
        <f t="shared" si="412"/>
        <v>46641</v>
      </c>
      <c r="AI115" s="143">
        <f t="shared" si="412"/>
        <v>46642</v>
      </c>
      <c r="AJ115" s="68">
        <f t="shared" ref="AJ115" si="413">COUNTIF(AC116:AI116,"★")</f>
        <v>0</v>
      </c>
      <c r="AK115" s="68"/>
      <c r="AL115" s="68" t="str">
        <f>TEXT(AC115,"YYYY-MM")</f>
        <v>2027-09</v>
      </c>
      <c r="AM115" s="69" cm="1">
        <f t="array" ref="AM115">SUMPRODUCT((AC115:AI115&gt;=$N$8)*(AC115:AI115 &lt;= $N$9)*(TEXT(AC115:AI115,"yyyy-mm")=AL115)*(AC116:AI116 = "●"))</f>
        <v>0</v>
      </c>
      <c r="AN115" s="69" cm="1">
        <f t="array" ref="AN115">SUMPRODUCT((AH115:AI115&gt;=$N$8)*(AH115:AI115 &lt;= $N$9)*(TEXT(AH115:AI115,"yyyy-mm")=AL115)*(AH116:AI116 = "▲"))</f>
        <v>0</v>
      </c>
      <c r="AO115" s="69" cm="1">
        <f t="array" ref="AO115">SUMPRODUCT((AC115:AI115&gt;=$N$8)*(AC115:AI115 &lt;= $N$9)*(TEXT(AC115:AI115,"yyyy-mm")=AL115)*(AC116:AI116 = "★"))</f>
        <v>0</v>
      </c>
      <c r="AP115" s="68"/>
      <c r="AQ115" s="19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3"/>
    </row>
    <row r="116" spans="10:55" s="8" customFormat="1" ht="19.5" customHeight="1" thickBot="1" x14ac:dyDescent="0.5">
      <c r="J116" s="86"/>
      <c r="K116" s="135" t="str">
        <f t="shared" ref="K116" si="414">IF(U116&gt;=0.285,"OK","NG")</f>
        <v>NG</v>
      </c>
      <c r="L116" s="136"/>
      <c r="M116" s="144"/>
      <c r="N116" s="144"/>
      <c r="O116" s="144"/>
      <c r="P116" s="144"/>
      <c r="Q116" s="144"/>
      <c r="R116" s="145"/>
      <c r="S116" s="146"/>
      <c r="T116" s="135">
        <f t="shared" ref="T116" si="415">COUNTIF(M116:S116,"●")</f>
        <v>0</v>
      </c>
      <c r="U116" s="147">
        <f t="shared" ref="U116" si="416">IF(COUNTA(M116:S116)=0,-1,IF(OR(COUNTIF(M116:S116,"▲")&gt;6,AND(M115&lt;$N$9,$N$9&lt;S115)),0.285,IF(T115+T116=0,0,T116/(T116+T115))))</f>
        <v>-1</v>
      </c>
      <c r="V116" s="135" t="str">
        <f>TEXT(S115,"YYYY-MM")</f>
        <v>2027-04</v>
      </c>
      <c r="W116" s="140" cm="1">
        <f t="array" ref="W116">IF(V116=V115,0,SUMPRODUCT((M115:S115&gt;=$N$8)*(M115:S115 &lt;= $N$9)*(TEXT(M115:S115,"yyyy-mm")=V116)*(M116:S116 = "●")))</f>
        <v>0</v>
      </c>
      <c r="X116" s="140" cm="1">
        <f t="array" ref="X116">IF(V116=V115,0,SUMPRODUCT((M115:S115&gt;=$N$8)*(M115:S115 &lt;= $N$9)*(TEXT(M115:S115,"yyyy-mm")=V116)*(M116:S116 = "▲")))</f>
        <v>0</v>
      </c>
      <c r="Y116" s="140" cm="1">
        <f t="array" ref="Y116">IF(V116=V115,0,SUMPRODUCT((M115:S115&gt;=$N$8)*(M115:S115 &lt;= $N$9)*(TEXT(M115:S115,"yyyy-mm")=V116)*(M116:S116 = "★")))</f>
        <v>0</v>
      </c>
      <c r="Z116" s="135"/>
      <c r="AA116" s="135" t="str">
        <f t="shared" ref="AA116" si="417">IF(AK116&gt;=0.285,"OK","NG")</f>
        <v>NG</v>
      </c>
      <c r="AB116" s="136"/>
      <c r="AC116" s="144"/>
      <c r="AD116" s="144"/>
      <c r="AE116" s="144"/>
      <c r="AF116" s="144"/>
      <c r="AG116" s="144"/>
      <c r="AH116" s="145"/>
      <c r="AI116" s="146"/>
      <c r="AJ116" s="68">
        <f t="shared" ref="AJ116" si="418">COUNTIF(AC116:AI116,"●")</f>
        <v>0</v>
      </c>
      <c r="AK116" s="70">
        <f t="shared" ref="AK116" si="419">IF(COUNTA(AC116:AI116)=0,-1,IF(OR(COUNTIF(AC116:AI116,"▲")&gt;6,AND(AC115&lt;$N$9,$N$9&lt;AI115)),0.285,IF(AJ115+AJ116=0,0,AJ116/(AJ116+AJ115))))</f>
        <v>-1</v>
      </c>
      <c r="AL116" s="68" t="str">
        <f>TEXT(AI115,"YYYY-MM")</f>
        <v>2027-09</v>
      </c>
      <c r="AM116" s="69" cm="1">
        <f t="array" ref="AM116">IF(AL116=AL115,0,SUMPRODUCT((AC115:AI115&gt;=$N$8)*(AC115:AI115 &lt;= $N$9)*(TEXT(AC115:AI115,"yyyy-mm")=AL116)*(AC116:AI116 = "●")))</f>
        <v>0</v>
      </c>
      <c r="AN116" s="69" cm="1">
        <f t="array" ref="AN116">IF(AL116=AL115,0,SUMPRODUCT((AC115:AI115&gt;=$N$8)*(AC115:AI115 &lt;= $N$9)*(TEXT(AC115:AI115,"yyyy-mm")=AL116)*(AC116:AI116 = "▲")))</f>
        <v>0</v>
      </c>
      <c r="AO116" s="69" cm="1">
        <f t="array" ref="AO116">IF(AL116=AL115,0,SUMPRODUCT((AC115:AI115&gt;=$N$8)*(AC115:AI115 &lt;= $N$9)*(TEXT(AC115:AI115,"yyyy-mm")=AL116)*(AC116:AI116 = "★")))</f>
        <v>0</v>
      </c>
      <c r="AP116" s="68"/>
      <c r="AQ116" s="19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3"/>
    </row>
    <row r="117" spans="10:55" s="8" customFormat="1" ht="19.5" customHeight="1" x14ac:dyDescent="0.45">
      <c r="J117" s="86"/>
      <c r="K117" s="135"/>
      <c r="L117" s="132">
        <v>79</v>
      </c>
      <c r="M117" s="141">
        <f>S115+1</f>
        <v>46496</v>
      </c>
      <c r="N117" s="141">
        <f t="shared" ref="N117:S117" si="420">M117+1</f>
        <v>46497</v>
      </c>
      <c r="O117" s="141">
        <f t="shared" si="420"/>
        <v>46498</v>
      </c>
      <c r="P117" s="141">
        <f t="shared" si="420"/>
        <v>46499</v>
      </c>
      <c r="Q117" s="141">
        <f t="shared" si="420"/>
        <v>46500</v>
      </c>
      <c r="R117" s="142">
        <f t="shared" si="420"/>
        <v>46501</v>
      </c>
      <c r="S117" s="143">
        <f t="shared" si="420"/>
        <v>46502</v>
      </c>
      <c r="T117" s="135">
        <f t="shared" ref="T117" si="421">COUNTIF(M118:S118,"★")</f>
        <v>0</v>
      </c>
      <c r="U117" s="135"/>
      <c r="V117" s="135" t="str">
        <f>TEXT(M117,"YYYY-MM")</f>
        <v>2027-04</v>
      </c>
      <c r="W117" s="140" cm="1">
        <f t="array" ref="W117">SUMPRODUCT((M117:S117&gt;=$N$8)*(M117:S117 &lt;= $N$9)*(TEXT(M117:S117,"yyyy-mm")=V117)*(M118:S118 = "●"))</f>
        <v>0</v>
      </c>
      <c r="X117" s="140" cm="1">
        <f t="array" ref="X117">SUMPRODUCT((R117:S117&gt;=$N$8)*(R117:S117 &lt;= $N$9)*(TEXT(R117:S117,"yyyy-mm")=V117)*(R118:S118 = "▲"))</f>
        <v>0</v>
      </c>
      <c r="Y117" s="140" cm="1">
        <f t="array" ref="Y117">SUMPRODUCT((M117:S117&gt;=$N$8)*(M117:S117 &lt;= $N$9)*(TEXT(M117:S117,"yyyy-mm")=V117)*(M118:S118 = "★"))</f>
        <v>0</v>
      </c>
      <c r="Z117" s="135"/>
      <c r="AA117" s="135"/>
      <c r="AB117" s="132">
        <v>100</v>
      </c>
      <c r="AC117" s="141">
        <f>AI115+1</f>
        <v>46643</v>
      </c>
      <c r="AD117" s="141">
        <f t="shared" ref="AD117:AI117" si="422">AC117+1</f>
        <v>46644</v>
      </c>
      <c r="AE117" s="141">
        <f t="shared" si="422"/>
        <v>46645</v>
      </c>
      <c r="AF117" s="141">
        <f t="shared" si="422"/>
        <v>46646</v>
      </c>
      <c r="AG117" s="141">
        <f t="shared" si="422"/>
        <v>46647</v>
      </c>
      <c r="AH117" s="142">
        <f t="shared" si="422"/>
        <v>46648</v>
      </c>
      <c r="AI117" s="143">
        <f t="shared" si="422"/>
        <v>46649</v>
      </c>
      <c r="AJ117" s="68">
        <f t="shared" ref="AJ117" si="423">COUNTIF(AC118:AI118,"★")</f>
        <v>0</v>
      </c>
      <c r="AK117" s="68"/>
      <c r="AL117" s="68" t="str">
        <f>TEXT(AC117,"YYYY-MM")</f>
        <v>2027-09</v>
      </c>
      <c r="AM117" s="69" cm="1">
        <f t="array" ref="AM117">SUMPRODUCT((AC117:AI117&gt;=$N$8)*(AC117:AI117 &lt;= $N$9)*(TEXT(AC117:AI117,"yyyy-mm")=AL117)*(AC118:AI118 = "●"))</f>
        <v>0</v>
      </c>
      <c r="AN117" s="69" cm="1">
        <f t="array" ref="AN117">SUMPRODUCT((AH117:AI117&gt;=$N$8)*(AH117:AI117 &lt;= $N$9)*(TEXT(AH117:AI117,"yyyy-mm")=AL117)*(AH118:AI118 = "▲"))</f>
        <v>0</v>
      </c>
      <c r="AO117" s="69" cm="1">
        <f t="array" ref="AO117">SUMPRODUCT((AC117:AI117&gt;=$N$8)*(AC117:AI117 &lt;= $N$9)*(TEXT(AC117:AI117,"yyyy-mm")=AL117)*(AC118:AI118 = "★"))</f>
        <v>0</v>
      </c>
      <c r="AP117" s="68"/>
      <c r="AQ117" s="19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3"/>
    </row>
    <row r="118" spans="10:55" s="8" customFormat="1" ht="19.5" customHeight="1" thickBot="1" x14ac:dyDescent="0.5">
      <c r="J118" s="86"/>
      <c r="K118" s="135" t="str">
        <f t="shared" ref="K118" si="424">IF(U118&gt;=0.285,"OK","NG")</f>
        <v>NG</v>
      </c>
      <c r="L118" s="136"/>
      <c r="M118" s="144"/>
      <c r="N118" s="144"/>
      <c r="O118" s="144"/>
      <c r="P118" s="144"/>
      <c r="Q118" s="144"/>
      <c r="R118" s="145"/>
      <c r="S118" s="146"/>
      <c r="T118" s="135">
        <f t="shared" ref="T118" si="425">COUNTIF(M118:S118,"●")</f>
        <v>0</v>
      </c>
      <c r="U118" s="147">
        <f t="shared" ref="U118" si="426">IF(COUNTA(M118:S118)=0,-1,IF(OR(COUNTIF(M118:S118,"▲")&gt;6,AND(M117&lt;$N$9,$N$9&lt;S117)),0.285,IF(T117+T118=0,0,T118/(T118+T117))))</f>
        <v>-1</v>
      </c>
      <c r="V118" s="135" t="str">
        <f>TEXT(S117,"YYYY-MM")</f>
        <v>2027-04</v>
      </c>
      <c r="W118" s="140" cm="1">
        <f t="array" ref="W118">IF(V118=V117,0,SUMPRODUCT((M117:S117&gt;=$N$8)*(M117:S117 &lt;= $N$9)*(TEXT(M117:S117,"yyyy-mm")=V118)*(M118:S118 = "●")))</f>
        <v>0</v>
      </c>
      <c r="X118" s="140" cm="1">
        <f t="array" ref="X118">IF(V118=V117,0,SUMPRODUCT((M117:S117&gt;=$N$8)*(M117:S117 &lt;= $N$9)*(TEXT(M117:S117,"yyyy-mm")=V118)*(M118:S118 = "▲")))</f>
        <v>0</v>
      </c>
      <c r="Y118" s="140" cm="1">
        <f t="array" ref="Y118">IF(V118=V117,0,SUMPRODUCT((M117:S117&gt;=$N$8)*(M117:S117 &lt;= $N$9)*(TEXT(M117:S117,"yyyy-mm")=V118)*(M118:S118 = "★")))</f>
        <v>0</v>
      </c>
      <c r="Z118" s="135"/>
      <c r="AA118" s="135" t="str">
        <f t="shared" ref="AA118" si="427">IF(AK118&gt;=0.285,"OK","NG")</f>
        <v>NG</v>
      </c>
      <c r="AB118" s="136"/>
      <c r="AC118" s="144"/>
      <c r="AD118" s="144"/>
      <c r="AE118" s="144"/>
      <c r="AF118" s="144"/>
      <c r="AG118" s="144"/>
      <c r="AH118" s="145"/>
      <c r="AI118" s="146"/>
      <c r="AJ118" s="68">
        <f t="shared" ref="AJ118" si="428">COUNTIF(AC118:AI118,"●")</f>
        <v>0</v>
      </c>
      <c r="AK118" s="70">
        <f t="shared" ref="AK118" si="429">IF(COUNTA(AC118:AI118)=0,-1,IF(OR(COUNTIF(AC118:AI118,"▲")&gt;6,AND(AC117&lt;$N$9,$N$9&lt;AI117)),0.285,IF(AJ117+AJ118=0,0,AJ118/(AJ118+AJ117))))</f>
        <v>-1</v>
      </c>
      <c r="AL118" s="68" t="str">
        <f>TEXT(AI117,"YYYY-MM")</f>
        <v>2027-09</v>
      </c>
      <c r="AM118" s="69" cm="1">
        <f t="array" ref="AM118">IF(AL118=AL117,0,SUMPRODUCT((AC117:AI117&gt;=$N$8)*(AC117:AI117 &lt;= $N$9)*(TEXT(AC117:AI117,"yyyy-mm")=AL118)*(AC118:AI118 = "●")))</f>
        <v>0</v>
      </c>
      <c r="AN118" s="69" cm="1">
        <f t="array" ref="AN118">IF(AL118=AL117,0,SUMPRODUCT((AC117:AI117&gt;=$N$8)*(AC117:AI117 &lt;= $N$9)*(TEXT(AC117:AI117,"yyyy-mm")=AL118)*(AC118:AI118 = "▲")))</f>
        <v>0</v>
      </c>
      <c r="AO118" s="69" cm="1">
        <f t="array" ref="AO118">IF(AL118=AL117,0,SUMPRODUCT((AC117:AI117&gt;=$N$8)*(AC117:AI117 &lt;= $N$9)*(TEXT(AC117:AI117,"yyyy-mm")=AL118)*(AC118:AI118 = "★")))</f>
        <v>0</v>
      </c>
      <c r="AP118" s="68"/>
      <c r="AQ118" s="19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3"/>
    </row>
    <row r="119" spans="10:55" s="8" customFormat="1" ht="19.5" customHeight="1" x14ac:dyDescent="0.45">
      <c r="J119" s="86"/>
      <c r="K119" s="135"/>
      <c r="L119" s="132">
        <v>80</v>
      </c>
      <c r="M119" s="141">
        <f>S117+1</f>
        <v>46503</v>
      </c>
      <c r="N119" s="141">
        <f t="shared" ref="N119:S119" si="430">M119+1</f>
        <v>46504</v>
      </c>
      <c r="O119" s="141">
        <f t="shared" si="430"/>
        <v>46505</v>
      </c>
      <c r="P119" s="141">
        <f t="shared" si="430"/>
        <v>46506</v>
      </c>
      <c r="Q119" s="141">
        <f t="shared" si="430"/>
        <v>46507</v>
      </c>
      <c r="R119" s="142">
        <f t="shared" si="430"/>
        <v>46508</v>
      </c>
      <c r="S119" s="143">
        <f t="shared" si="430"/>
        <v>46509</v>
      </c>
      <c r="T119" s="135">
        <f t="shared" ref="T119" si="431">COUNTIF(M120:S120,"★")</f>
        <v>0</v>
      </c>
      <c r="U119" s="135"/>
      <c r="V119" s="135" t="str">
        <f>TEXT(M119,"YYYY-MM")</f>
        <v>2027-04</v>
      </c>
      <c r="W119" s="140" cm="1">
        <f t="array" ref="W119">SUMPRODUCT((M119:S119&gt;=$N$8)*(M119:S119 &lt;= $N$9)*(TEXT(M119:S119,"yyyy-mm")=V119)*(M120:S120 = "●"))</f>
        <v>0</v>
      </c>
      <c r="X119" s="140" cm="1">
        <f t="array" ref="X119">SUMPRODUCT((R119:S119&gt;=$N$8)*(R119:S119 &lt;= $N$9)*(TEXT(R119:S119,"yyyy-mm")=V119)*(R120:S120 = "▲"))</f>
        <v>0</v>
      </c>
      <c r="Y119" s="140" cm="1">
        <f t="array" ref="Y119">SUMPRODUCT((M119:S119&gt;=$N$8)*(M119:S119 &lt;= $N$9)*(TEXT(M119:S119,"yyyy-mm")=V119)*(M120:S120 = "★"))</f>
        <v>0</v>
      </c>
      <c r="Z119" s="135"/>
      <c r="AA119" s="135"/>
      <c r="AB119" s="132">
        <v>101</v>
      </c>
      <c r="AC119" s="141">
        <f>AI117+1</f>
        <v>46650</v>
      </c>
      <c r="AD119" s="141">
        <f t="shared" ref="AD119:AI119" si="432">AC119+1</f>
        <v>46651</v>
      </c>
      <c r="AE119" s="141">
        <f t="shared" si="432"/>
        <v>46652</v>
      </c>
      <c r="AF119" s="141">
        <f t="shared" si="432"/>
        <v>46653</v>
      </c>
      <c r="AG119" s="141">
        <f t="shared" si="432"/>
        <v>46654</v>
      </c>
      <c r="AH119" s="142">
        <f t="shared" si="432"/>
        <v>46655</v>
      </c>
      <c r="AI119" s="143">
        <f t="shared" si="432"/>
        <v>46656</v>
      </c>
      <c r="AJ119" s="68">
        <f t="shared" ref="AJ119" si="433">COUNTIF(AC120:AI120,"★")</f>
        <v>0</v>
      </c>
      <c r="AK119" s="68"/>
      <c r="AL119" s="68" t="str">
        <f>TEXT(AC119,"YYYY-MM")</f>
        <v>2027-09</v>
      </c>
      <c r="AM119" s="69" cm="1">
        <f t="array" ref="AM119">SUMPRODUCT((AC119:AI119&gt;=$N$8)*(AC119:AI119 &lt;= $N$9)*(TEXT(AC119:AI119,"yyyy-mm")=AL119)*(AC120:AI120 = "●"))</f>
        <v>0</v>
      </c>
      <c r="AN119" s="69" cm="1">
        <f t="array" ref="AN119">SUMPRODUCT((AH119:AI119&gt;=$N$8)*(AH119:AI119 &lt;= $N$9)*(TEXT(AH119:AI119,"yyyy-mm")=AL119)*(AH120:AI120 = "▲"))</f>
        <v>0</v>
      </c>
      <c r="AO119" s="69" cm="1">
        <f t="array" ref="AO119">SUMPRODUCT((AC119:AI119&gt;=$N$8)*(AC119:AI119 &lt;= $N$9)*(TEXT(AC119:AI119,"yyyy-mm")=AL119)*(AC120:AI120 = "★"))</f>
        <v>0</v>
      </c>
      <c r="AP119" s="68"/>
      <c r="AQ119" s="19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3"/>
    </row>
    <row r="120" spans="10:55" s="8" customFormat="1" ht="19.5" customHeight="1" thickBot="1" x14ac:dyDescent="0.5">
      <c r="J120" s="86"/>
      <c r="K120" s="135" t="str">
        <f t="shared" ref="K120" si="434">IF(U120&gt;=0.285,"OK","NG")</f>
        <v>NG</v>
      </c>
      <c r="L120" s="136"/>
      <c r="M120" s="144"/>
      <c r="N120" s="144"/>
      <c r="O120" s="144"/>
      <c r="P120" s="144"/>
      <c r="Q120" s="144"/>
      <c r="R120" s="145"/>
      <c r="S120" s="146"/>
      <c r="T120" s="135">
        <f t="shared" ref="T120" si="435">COUNTIF(M120:S120,"●")</f>
        <v>0</v>
      </c>
      <c r="U120" s="147">
        <f t="shared" ref="U120" si="436">IF(COUNTA(M120:S120)=0,-1,IF(OR(COUNTIF(M120:S120,"▲")&gt;6,AND(M119&lt;$N$9,$N$9&lt;S119)),0.285,IF(T119+T120=0,0,T120/(T120+T119))))</f>
        <v>-1</v>
      </c>
      <c r="V120" s="135" t="str">
        <f>TEXT(S119,"YYYY-MM")</f>
        <v>2027-05</v>
      </c>
      <c r="W120" s="140" cm="1">
        <f t="array" ref="W120">IF(V120=V119,0,SUMPRODUCT((M119:S119&gt;=$N$8)*(M119:S119 &lt;= $N$9)*(TEXT(M119:S119,"yyyy-mm")=V120)*(M120:S120 = "●")))</f>
        <v>0</v>
      </c>
      <c r="X120" s="140" cm="1">
        <f t="array" ref="X120">IF(V120=V119,0,SUMPRODUCT((M119:S119&gt;=$N$8)*(M119:S119 &lt;= $N$9)*(TEXT(M119:S119,"yyyy-mm")=V120)*(M120:S120 = "▲")))</f>
        <v>0</v>
      </c>
      <c r="Y120" s="140" cm="1">
        <f t="array" ref="Y120">IF(V120=V119,0,SUMPRODUCT((M119:S119&gt;=$N$8)*(M119:S119 &lt;= $N$9)*(TEXT(M119:S119,"yyyy-mm")=V120)*(M120:S120 = "★")))</f>
        <v>0</v>
      </c>
      <c r="Z120" s="135"/>
      <c r="AA120" s="135" t="str">
        <f t="shared" ref="AA120" si="437">IF(AK120&gt;=0.285,"OK","NG")</f>
        <v>NG</v>
      </c>
      <c r="AB120" s="136"/>
      <c r="AC120" s="144"/>
      <c r="AD120" s="144"/>
      <c r="AE120" s="144"/>
      <c r="AF120" s="144"/>
      <c r="AG120" s="144"/>
      <c r="AH120" s="145"/>
      <c r="AI120" s="146"/>
      <c r="AJ120" s="68">
        <f t="shared" ref="AJ120" si="438">COUNTIF(AC120:AI120,"●")</f>
        <v>0</v>
      </c>
      <c r="AK120" s="70">
        <f t="shared" ref="AK120" si="439">IF(COUNTA(AC120:AI120)=0,-1,IF(OR(COUNTIF(AC120:AI120,"▲")&gt;6,AND(AC119&lt;$N$9,$N$9&lt;AI119)),0.285,IF(AJ119+AJ120=0,0,AJ120/(AJ120+AJ119))))</f>
        <v>-1</v>
      </c>
      <c r="AL120" s="68" t="str">
        <f>TEXT(AI119,"YYYY-MM")</f>
        <v>2027-09</v>
      </c>
      <c r="AM120" s="69" cm="1">
        <f t="array" ref="AM120">IF(AL120=AL119,0,SUMPRODUCT((AC119:AI119&gt;=$N$8)*(AC119:AI119 &lt;= $N$9)*(TEXT(AC119:AI119,"yyyy-mm")=AL120)*(AC120:AI120 = "●")))</f>
        <v>0</v>
      </c>
      <c r="AN120" s="69" cm="1">
        <f t="array" ref="AN120">IF(AL120=AL119,0,SUMPRODUCT((AC119:AI119&gt;=$N$8)*(AC119:AI119 &lt;= $N$9)*(TEXT(AC119:AI119,"yyyy-mm")=AL120)*(AC120:AI120 = "▲")))</f>
        <v>0</v>
      </c>
      <c r="AO120" s="69" cm="1">
        <f t="array" ref="AO120">IF(AL120=AL119,0,SUMPRODUCT((AC119:AI119&gt;=$N$8)*(AC119:AI119 &lt;= $N$9)*(TEXT(AC119:AI119,"yyyy-mm")=AL120)*(AC120:AI120 = "★")))</f>
        <v>0</v>
      </c>
      <c r="AP120" s="68"/>
      <c r="AQ120" s="19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3"/>
    </row>
    <row r="121" spans="10:55" s="8" customFormat="1" ht="19.5" customHeight="1" x14ac:dyDescent="0.45">
      <c r="J121" s="86"/>
      <c r="K121" s="135"/>
      <c r="L121" s="132">
        <v>81</v>
      </c>
      <c r="M121" s="141">
        <f>S119+1</f>
        <v>46510</v>
      </c>
      <c r="N121" s="141">
        <f t="shared" ref="N121:S121" si="440">M121+1</f>
        <v>46511</v>
      </c>
      <c r="O121" s="141">
        <f t="shared" si="440"/>
        <v>46512</v>
      </c>
      <c r="P121" s="141">
        <f t="shared" si="440"/>
        <v>46513</v>
      </c>
      <c r="Q121" s="141">
        <f t="shared" si="440"/>
        <v>46514</v>
      </c>
      <c r="R121" s="142">
        <f t="shared" si="440"/>
        <v>46515</v>
      </c>
      <c r="S121" s="143">
        <f t="shared" si="440"/>
        <v>46516</v>
      </c>
      <c r="T121" s="135">
        <f t="shared" ref="T121" si="441">COUNTIF(M122:S122,"★")</f>
        <v>0</v>
      </c>
      <c r="U121" s="135"/>
      <c r="V121" s="135" t="str">
        <f>TEXT(M121,"YYYY-MM")</f>
        <v>2027-05</v>
      </c>
      <c r="W121" s="140" cm="1">
        <f t="array" ref="W121">SUMPRODUCT((M121:S121&gt;=$N$8)*(M121:S121 &lt;= $N$9)*(TEXT(M121:S121,"yyyy-mm")=V121)*(M122:S122 = "●"))</f>
        <v>0</v>
      </c>
      <c r="X121" s="140" cm="1">
        <f t="array" ref="X121">SUMPRODUCT((R121:S121&gt;=$N$8)*(R121:S121 &lt;= $N$9)*(TEXT(R121:S121,"yyyy-mm")=V121)*(R122:S122 = "▲"))</f>
        <v>0</v>
      </c>
      <c r="Y121" s="140" cm="1">
        <f t="array" ref="Y121">SUMPRODUCT((M121:S121&gt;=$N$8)*(M121:S121 &lt;= $N$9)*(TEXT(M121:S121,"yyyy-mm")=V121)*(M122:S122 = "★"))</f>
        <v>0</v>
      </c>
      <c r="Z121" s="135"/>
      <c r="AA121" s="135"/>
      <c r="AB121" s="132">
        <v>102</v>
      </c>
      <c r="AC121" s="141">
        <f>AI119+1</f>
        <v>46657</v>
      </c>
      <c r="AD121" s="141">
        <f t="shared" ref="AD121:AI121" si="442">AC121+1</f>
        <v>46658</v>
      </c>
      <c r="AE121" s="141">
        <f t="shared" si="442"/>
        <v>46659</v>
      </c>
      <c r="AF121" s="141">
        <f t="shared" si="442"/>
        <v>46660</v>
      </c>
      <c r="AG121" s="141">
        <f t="shared" si="442"/>
        <v>46661</v>
      </c>
      <c r="AH121" s="142">
        <f t="shared" si="442"/>
        <v>46662</v>
      </c>
      <c r="AI121" s="143">
        <f t="shared" si="442"/>
        <v>46663</v>
      </c>
      <c r="AJ121" s="68">
        <f t="shared" ref="AJ121" si="443">COUNTIF(AC122:AI122,"★")</f>
        <v>0</v>
      </c>
      <c r="AK121" s="68"/>
      <c r="AL121" s="68" t="str">
        <f>TEXT(AC121,"YYYY-MM")</f>
        <v>2027-09</v>
      </c>
      <c r="AM121" s="69" cm="1">
        <f t="array" ref="AM121">SUMPRODUCT((AC121:AI121&gt;=$N$8)*(AC121:AI121 &lt;= $N$9)*(TEXT(AC121:AI121,"yyyy-mm")=AL121)*(AC122:AI122 = "●"))</f>
        <v>0</v>
      </c>
      <c r="AN121" s="69" cm="1">
        <f t="array" ref="AN121">SUMPRODUCT((AH121:AI121&gt;=$N$8)*(AH121:AI121 &lt;= $N$9)*(TEXT(AH121:AI121,"yyyy-mm")=AL121)*(AH122:AI122 = "▲"))</f>
        <v>0</v>
      </c>
      <c r="AO121" s="69" cm="1">
        <f t="array" ref="AO121">SUMPRODUCT((AC121:AI121&gt;=$N$8)*(AC121:AI121 &lt;= $N$9)*(TEXT(AC121:AI121,"yyyy-mm")=AL121)*(AC122:AI122 = "★"))</f>
        <v>0</v>
      </c>
      <c r="AP121" s="68"/>
      <c r="AQ121" s="19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3"/>
    </row>
    <row r="122" spans="10:55" s="8" customFormat="1" ht="19.5" customHeight="1" thickBot="1" x14ac:dyDescent="0.5">
      <c r="J122" s="86"/>
      <c r="K122" s="135" t="str">
        <f t="shared" ref="K122" si="444">IF(U122&gt;=0.285,"OK","NG")</f>
        <v>NG</v>
      </c>
      <c r="L122" s="136"/>
      <c r="M122" s="144"/>
      <c r="N122" s="144"/>
      <c r="O122" s="144"/>
      <c r="P122" s="144"/>
      <c r="Q122" s="144"/>
      <c r="R122" s="145"/>
      <c r="S122" s="146"/>
      <c r="T122" s="135">
        <f t="shared" ref="T122" si="445">COUNTIF(M122:S122,"●")</f>
        <v>0</v>
      </c>
      <c r="U122" s="147">
        <f t="shared" ref="U122" si="446">IF(COUNTA(M122:S122)=0,-1,IF(OR(COUNTIF(M122:S122,"▲")&gt;6,AND(M121&lt;$N$9,$N$9&lt;S121)),0.285,IF(T121+T122=0,0,T122/(T122+T121))))</f>
        <v>-1</v>
      </c>
      <c r="V122" s="135" t="str">
        <f>TEXT(S121,"YYYY-MM")</f>
        <v>2027-05</v>
      </c>
      <c r="W122" s="140" cm="1">
        <f t="array" ref="W122">IF(V122=V121,0,SUMPRODUCT((M121:S121&gt;=$N$8)*(M121:S121 &lt;= $N$9)*(TEXT(M121:S121,"yyyy-mm")=V122)*(M122:S122 = "●")))</f>
        <v>0</v>
      </c>
      <c r="X122" s="140" cm="1">
        <f t="array" ref="X122">IF(V122=V121,0,SUMPRODUCT((M121:S121&gt;=$N$8)*(M121:S121 &lt;= $N$9)*(TEXT(M121:S121,"yyyy-mm")=V122)*(M122:S122 = "▲")))</f>
        <v>0</v>
      </c>
      <c r="Y122" s="140" cm="1">
        <f t="array" ref="Y122">IF(V122=V121,0,SUMPRODUCT((M121:S121&gt;=$N$8)*(M121:S121 &lt;= $N$9)*(TEXT(M121:S121,"yyyy-mm")=V122)*(M122:S122 = "★")))</f>
        <v>0</v>
      </c>
      <c r="Z122" s="135"/>
      <c r="AA122" s="135" t="str">
        <f t="shared" ref="AA122" si="447">IF(AK122&gt;=0.285,"OK","NG")</f>
        <v>NG</v>
      </c>
      <c r="AB122" s="136"/>
      <c r="AC122" s="144"/>
      <c r="AD122" s="144"/>
      <c r="AE122" s="144"/>
      <c r="AF122" s="144"/>
      <c r="AG122" s="144"/>
      <c r="AH122" s="145"/>
      <c r="AI122" s="146"/>
      <c r="AJ122" s="68">
        <f t="shared" ref="AJ122" si="448">COUNTIF(AC122:AI122,"●")</f>
        <v>0</v>
      </c>
      <c r="AK122" s="70">
        <f t="shared" ref="AK122" si="449">IF(COUNTA(AC122:AI122)=0,-1,IF(OR(COUNTIF(AC122:AI122,"▲")&gt;6,AND(AC121&lt;$N$9,$N$9&lt;AI121)),0.285,IF(AJ121+AJ122=0,0,AJ122/(AJ122+AJ121))))</f>
        <v>-1</v>
      </c>
      <c r="AL122" s="68" t="str">
        <f>TEXT(AI121,"YYYY-MM")</f>
        <v>2027-10</v>
      </c>
      <c r="AM122" s="69" cm="1">
        <f t="array" ref="AM122">IF(AL122=AL121,0,SUMPRODUCT((AC121:AI121&gt;=$N$8)*(AC121:AI121 &lt;= $N$9)*(TEXT(AC121:AI121,"yyyy-mm")=AL122)*(AC122:AI122 = "●")))</f>
        <v>0</v>
      </c>
      <c r="AN122" s="69" cm="1">
        <f t="array" ref="AN122">IF(AL122=AL121,0,SUMPRODUCT((AC121:AI121&gt;=$N$8)*(AC121:AI121 &lt;= $N$9)*(TEXT(AC121:AI121,"yyyy-mm")=AL122)*(AC122:AI122 = "▲")))</f>
        <v>0</v>
      </c>
      <c r="AO122" s="69" cm="1">
        <f t="array" ref="AO122">IF(AL122=AL121,0,SUMPRODUCT((AC121:AI121&gt;=$N$8)*(AC121:AI121 &lt;= $N$9)*(TEXT(AC121:AI121,"yyyy-mm")=AL122)*(AC122:AI122 = "★")))</f>
        <v>0</v>
      </c>
      <c r="AP122" s="68"/>
      <c r="AQ122" s="19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3"/>
    </row>
    <row r="123" spans="10:55" s="8" customFormat="1" ht="19.5" customHeight="1" x14ac:dyDescent="0.45">
      <c r="J123" s="86"/>
      <c r="K123" s="135"/>
      <c r="L123" s="132">
        <v>82</v>
      </c>
      <c r="M123" s="141">
        <f>S121+1</f>
        <v>46517</v>
      </c>
      <c r="N123" s="141">
        <f t="shared" ref="N123:S123" si="450">M123+1</f>
        <v>46518</v>
      </c>
      <c r="O123" s="141">
        <f t="shared" si="450"/>
        <v>46519</v>
      </c>
      <c r="P123" s="141">
        <f t="shared" si="450"/>
        <v>46520</v>
      </c>
      <c r="Q123" s="141">
        <f t="shared" si="450"/>
        <v>46521</v>
      </c>
      <c r="R123" s="142">
        <f t="shared" si="450"/>
        <v>46522</v>
      </c>
      <c r="S123" s="143">
        <f t="shared" si="450"/>
        <v>46523</v>
      </c>
      <c r="T123" s="135">
        <f t="shared" ref="T123" si="451">COUNTIF(M124:S124,"★")</f>
        <v>0</v>
      </c>
      <c r="U123" s="135"/>
      <c r="V123" s="135" t="str">
        <f>TEXT(M123,"YYYY-MM")</f>
        <v>2027-05</v>
      </c>
      <c r="W123" s="140" cm="1">
        <f t="array" ref="W123">SUMPRODUCT((M123:S123&gt;=$N$8)*(M123:S123 &lt;= $N$9)*(TEXT(M123:S123,"yyyy-mm")=V123)*(M124:S124 = "●"))</f>
        <v>0</v>
      </c>
      <c r="X123" s="140" cm="1">
        <f t="array" ref="X123">SUMPRODUCT((R123:S123&gt;=$N$8)*(R123:S123 &lt;= $N$9)*(TEXT(R123:S123,"yyyy-mm")=V123)*(R124:S124 = "▲"))</f>
        <v>0</v>
      </c>
      <c r="Y123" s="140" cm="1">
        <f t="array" ref="Y123">SUMPRODUCT((M123:S123&gt;=$N$8)*(M123:S123 &lt;= $N$9)*(TEXT(M123:S123,"yyyy-mm")=V123)*(M124:S124 = "★"))</f>
        <v>0</v>
      </c>
      <c r="Z123" s="135"/>
      <c r="AA123" s="135"/>
      <c r="AB123" s="132">
        <v>103</v>
      </c>
      <c r="AC123" s="141">
        <f>AI121+1</f>
        <v>46664</v>
      </c>
      <c r="AD123" s="141">
        <f t="shared" ref="AD123:AI123" si="452">AC123+1</f>
        <v>46665</v>
      </c>
      <c r="AE123" s="141">
        <f t="shared" si="452"/>
        <v>46666</v>
      </c>
      <c r="AF123" s="141">
        <f t="shared" si="452"/>
        <v>46667</v>
      </c>
      <c r="AG123" s="141">
        <f t="shared" si="452"/>
        <v>46668</v>
      </c>
      <c r="AH123" s="142">
        <f t="shared" si="452"/>
        <v>46669</v>
      </c>
      <c r="AI123" s="143">
        <f t="shared" si="452"/>
        <v>46670</v>
      </c>
      <c r="AJ123" s="68">
        <f t="shared" ref="AJ123" si="453">COUNTIF(AC124:AI124,"★")</f>
        <v>0</v>
      </c>
      <c r="AK123" s="68"/>
      <c r="AL123" s="68" t="str">
        <f>TEXT(AC123,"YYYY-MM")</f>
        <v>2027-10</v>
      </c>
      <c r="AM123" s="69" cm="1">
        <f t="array" ref="AM123">SUMPRODUCT((AC123:AI123&gt;=$N$8)*(AC123:AI123 &lt;= $N$9)*(TEXT(AC123:AI123,"yyyy-mm")=AL123)*(AC124:AI124 = "●"))</f>
        <v>0</v>
      </c>
      <c r="AN123" s="69" cm="1">
        <f t="array" ref="AN123">SUMPRODUCT((AH123:AI123&gt;=$N$8)*(AH123:AI123 &lt;= $N$9)*(TEXT(AH123:AI123,"yyyy-mm")=AL123)*(AH124:AI124 = "▲"))</f>
        <v>0</v>
      </c>
      <c r="AO123" s="69" cm="1">
        <f t="array" ref="AO123">SUMPRODUCT((AC123:AI123&gt;=$N$8)*(AC123:AI123 &lt;= $N$9)*(TEXT(AC123:AI123,"yyyy-mm")=AL123)*(AC124:AI124 = "★"))</f>
        <v>0</v>
      </c>
      <c r="AP123" s="68"/>
      <c r="AQ123" s="19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3"/>
    </row>
    <row r="124" spans="10:55" s="8" customFormat="1" ht="19.5" customHeight="1" thickBot="1" x14ac:dyDescent="0.5">
      <c r="J124" s="86"/>
      <c r="K124" s="135" t="str">
        <f t="shared" ref="K124" si="454">IF(U124&gt;=0.285,"OK","NG")</f>
        <v>NG</v>
      </c>
      <c r="L124" s="136"/>
      <c r="M124" s="144"/>
      <c r="N124" s="144"/>
      <c r="O124" s="144"/>
      <c r="P124" s="144"/>
      <c r="Q124" s="144"/>
      <c r="R124" s="145"/>
      <c r="S124" s="146"/>
      <c r="T124" s="135">
        <f t="shared" ref="T124" si="455">COUNTIF(M124:S124,"●")</f>
        <v>0</v>
      </c>
      <c r="U124" s="147">
        <f t="shared" ref="U124" si="456">IF(COUNTA(M124:S124)=0,-1,IF(OR(COUNTIF(M124:S124,"▲")&gt;6,AND(M123&lt;$N$9,$N$9&lt;S123)),0.285,IF(T123+T124=0,0,T124/(T124+T123))))</f>
        <v>-1</v>
      </c>
      <c r="V124" s="135" t="str">
        <f>TEXT(S123,"YYYY-MM")</f>
        <v>2027-05</v>
      </c>
      <c r="W124" s="140" cm="1">
        <f t="array" ref="W124">IF(V124=V123,0,SUMPRODUCT((M123:S123&gt;=$N$8)*(M123:S123 &lt;= $N$9)*(TEXT(M123:S123,"yyyy-mm")=V124)*(M124:S124 = "●")))</f>
        <v>0</v>
      </c>
      <c r="X124" s="140" cm="1">
        <f t="array" ref="X124">IF(V124=V123,0,SUMPRODUCT((M123:S123&gt;=$N$8)*(M123:S123 &lt;= $N$9)*(TEXT(M123:S123,"yyyy-mm")=V124)*(M124:S124 = "▲")))</f>
        <v>0</v>
      </c>
      <c r="Y124" s="140" cm="1">
        <f t="array" ref="Y124">IF(V124=V123,0,SUMPRODUCT((M123:S123&gt;=$N$8)*(M123:S123 &lt;= $N$9)*(TEXT(M123:S123,"yyyy-mm")=V124)*(M124:S124 = "★")))</f>
        <v>0</v>
      </c>
      <c r="Z124" s="135"/>
      <c r="AA124" s="135" t="str">
        <f t="shared" ref="AA124" si="457">IF(AK124&gt;=0.285,"OK","NG")</f>
        <v>NG</v>
      </c>
      <c r="AB124" s="136"/>
      <c r="AC124" s="144"/>
      <c r="AD124" s="144"/>
      <c r="AE124" s="144"/>
      <c r="AF124" s="144"/>
      <c r="AG124" s="144"/>
      <c r="AH124" s="145"/>
      <c r="AI124" s="146"/>
      <c r="AJ124" s="68">
        <f t="shared" ref="AJ124" si="458">COUNTIF(AC124:AI124,"●")</f>
        <v>0</v>
      </c>
      <c r="AK124" s="70">
        <f t="shared" ref="AK124" si="459">IF(COUNTA(AC124:AI124)=0,-1,IF(OR(COUNTIF(AC124:AI124,"▲")&gt;6,AND(AC123&lt;$N$9,$N$9&lt;AI123)),0.285,IF(AJ123+AJ124=0,0,AJ124/(AJ124+AJ123))))</f>
        <v>-1</v>
      </c>
      <c r="AL124" s="68" t="str">
        <f>TEXT(AI123,"YYYY-MM")</f>
        <v>2027-10</v>
      </c>
      <c r="AM124" s="69" cm="1">
        <f t="array" ref="AM124">IF(AL124=AL123,0,SUMPRODUCT((AC123:AI123&gt;=$N$8)*(AC123:AI123 &lt;= $N$9)*(TEXT(AC123:AI123,"yyyy-mm")=AL124)*(AC124:AI124 = "●")))</f>
        <v>0</v>
      </c>
      <c r="AN124" s="69" cm="1">
        <f t="array" ref="AN124">IF(AL124=AL123,0,SUMPRODUCT((AC123:AI123&gt;=$N$8)*(AC123:AI123 &lt;= $N$9)*(TEXT(AC123:AI123,"yyyy-mm")=AL124)*(AC124:AI124 = "▲")))</f>
        <v>0</v>
      </c>
      <c r="AO124" s="69" cm="1">
        <f t="array" ref="AO124">IF(AL124=AL123,0,SUMPRODUCT((AC123:AI123&gt;=$N$8)*(AC123:AI123 &lt;= $N$9)*(TEXT(AC123:AI123,"yyyy-mm")=AL124)*(AC124:AI124 = "★")))</f>
        <v>0</v>
      </c>
      <c r="AP124" s="68"/>
      <c r="AQ124" s="19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3"/>
    </row>
    <row r="125" spans="10:55" s="8" customFormat="1" ht="19.5" customHeight="1" x14ac:dyDescent="0.45">
      <c r="J125" s="86"/>
      <c r="K125" s="135"/>
      <c r="L125" s="132">
        <v>83</v>
      </c>
      <c r="M125" s="141">
        <f>S123+1</f>
        <v>46524</v>
      </c>
      <c r="N125" s="141">
        <f t="shared" ref="N125:S125" si="460">M125+1</f>
        <v>46525</v>
      </c>
      <c r="O125" s="141">
        <f t="shared" si="460"/>
        <v>46526</v>
      </c>
      <c r="P125" s="141">
        <f t="shared" si="460"/>
        <v>46527</v>
      </c>
      <c r="Q125" s="141">
        <f t="shared" si="460"/>
        <v>46528</v>
      </c>
      <c r="R125" s="142">
        <f t="shared" si="460"/>
        <v>46529</v>
      </c>
      <c r="S125" s="143">
        <f t="shared" si="460"/>
        <v>46530</v>
      </c>
      <c r="T125" s="135">
        <f t="shared" ref="T125" si="461">COUNTIF(M126:S126,"★")</f>
        <v>0</v>
      </c>
      <c r="U125" s="135"/>
      <c r="V125" s="135" t="str">
        <f>TEXT(M125,"YYYY-MM")</f>
        <v>2027-05</v>
      </c>
      <c r="W125" s="140" cm="1">
        <f t="array" ref="W125">SUMPRODUCT((M125:S125&gt;=$N$8)*(M125:S125 &lt;= $N$9)*(TEXT(M125:S125,"yyyy-mm")=V125)*(M126:S126 = "●"))</f>
        <v>0</v>
      </c>
      <c r="X125" s="140" cm="1">
        <f t="array" ref="X125">SUMPRODUCT((R125:S125&gt;=$N$8)*(R125:S125 &lt;= $N$9)*(TEXT(R125:S125,"yyyy-mm")=V125)*(R126:S126 = "▲"))</f>
        <v>0</v>
      </c>
      <c r="Y125" s="140" cm="1">
        <f t="array" ref="Y125">SUMPRODUCT((M125:S125&gt;=$N$8)*(M125:S125 &lt;= $N$9)*(TEXT(M125:S125,"yyyy-mm")=V125)*(M126:S126 = "★"))</f>
        <v>0</v>
      </c>
      <c r="Z125" s="135"/>
      <c r="AA125" s="135"/>
      <c r="AB125" s="132">
        <v>104</v>
      </c>
      <c r="AC125" s="141">
        <f>AI123+1</f>
        <v>46671</v>
      </c>
      <c r="AD125" s="141">
        <f t="shared" ref="AD125:AI125" si="462">AC125+1</f>
        <v>46672</v>
      </c>
      <c r="AE125" s="141">
        <f t="shared" si="462"/>
        <v>46673</v>
      </c>
      <c r="AF125" s="141">
        <f t="shared" si="462"/>
        <v>46674</v>
      </c>
      <c r="AG125" s="141">
        <f t="shared" si="462"/>
        <v>46675</v>
      </c>
      <c r="AH125" s="142">
        <f t="shared" si="462"/>
        <v>46676</v>
      </c>
      <c r="AI125" s="143">
        <f t="shared" si="462"/>
        <v>46677</v>
      </c>
      <c r="AJ125" s="68">
        <f t="shared" ref="AJ125" si="463">COUNTIF(AC126:AI126,"★")</f>
        <v>0</v>
      </c>
      <c r="AK125" s="68"/>
      <c r="AL125" s="68" t="str">
        <f>TEXT(AC125,"YYYY-MM")</f>
        <v>2027-10</v>
      </c>
      <c r="AM125" s="69" cm="1">
        <f t="array" ref="AM125">SUMPRODUCT((AC125:AI125&gt;=$N$8)*(AC125:AI125 &lt;= $N$9)*(TEXT(AC125:AI125,"yyyy-mm")=AL125)*(AC126:AI126 = "●"))</f>
        <v>0</v>
      </c>
      <c r="AN125" s="69" cm="1">
        <f t="array" ref="AN125">SUMPRODUCT((AH125:AI125&gt;=$N$8)*(AH125:AI125 &lt;= $N$9)*(TEXT(AH125:AI125,"yyyy-mm")=AL125)*(AH126:AI126 = "▲"))</f>
        <v>0</v>
      </c>
      <c r="AO125" s="69" cm="1">
        <f t="array" ref="AO125">SUMPRODUCT((AC125:AI125&gt;=$N$8)*(AC125:AI125 &lt;= $N$9)*(TEXT(AC125:AI125,"yyyy-mm")=AL125)*(AC126:AI126 = "★"))</f>
        <v>0</v>
      </c>
      <c r="AP125" s="68"/>
      <c r="AQ125" s="19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3"/>
    </row>
    <row r="126" spans="10:55" s="8" customFormat="1" ht="19.5" customHeight="1" thickBot="1" x14ac:dyDescent="0.5">
      <c r="J126" s="86"/>
      <c r="K126" s="135" t="str">
        <f t="shared" ref="K126" si="464">IF(U126&gt;=0.285,"OK","NG")</f>
        <v>NG</v>
      </c>
      <c r="L126" s="136"/>
      <c r="M126" s="144"/>
      <c r="N126" s="144"/>
      <c r="O126" s="144"/>
      <c r="P126" s="144"/>
      <c r="Q126" s="144"/>
      <c r="R126" s="145"/>
      <c r="S126" s="146"/>
      <c r="T126" s="135">
        <f t="shared" ref="T126" si="465">COUNTIF(M126:S126,"●")</f>
        <v>0</v>
      </c>
      <c r="U126" s="147">
        <f t="shared" ref="U126" si="466">IF(COUNTA(M126:S126)=0,-1,IF(OR(COUNTIF(M126:S126,"▲")&gt;6,AND(M125&lt;$N$9,$N$9&lt;S125)),0.285,IF(T125+T126=0,0,T126/(T126+T125))))</f>
        <v>-1</v>
      </c>
      <c r="V126" s="135" t="str">
        <f>TEXT(S125,"YYYY-MM")</f>
        <v>2027-05</v>
      </c>
      <c r="W126" s="140" cm="1">
        <f t="array" ref="W126">IF(V126=V125,0,SUMPRODUCT((M125:S125&gt;=$N$8)*(M125:S125 &lt;= $N$9)*(TEXT(M125:S125,"yyyy-mm")=V126)*(M126:S126 = "●")))</f>
        <v>0</v>
      </c>
      <c r="X126" s="140" cm="1">
        <f t="array" ref="X126">IF(V126=V125,0,SUMPRODUCT((M125:S125&gt;=$N$8)*(M125:S125 &lt;= $N$9)*(TEXT(M125:S125,"yyyy-mm")=V126)*(M126:S126 = "▲")))</f>
        <v>0</v>
      </c>
      <c r="Y126" s="140" cm="1">
        <f t="array" ref="Y126">IF(V126=V125,0,SUMPRODUCT((M125:S125&gt;=$N$8)*(M125:S125 &lt;= $N$9)*(TEXT(M125:S125,"yyyy-mm")=V126)*(M126:S126 = "★")))</f>
        <v>0</v>
      </c>
      <c r="Z126" s="135"/>
      <c r="AA126" s="135" t="str">
        <f t="shared" ref="AA126" si="467">IF(AK126&gt;=0.285,"OK","NG")</f>
        <v>NG</v>
      </c>
      <c r="AB126" s="136"/>
      <c r="AC126" s="144"/>
      <c r="AD126" s="144"/>
      <c r="AE126" s="144"/>
      <c r="AF126" s="144"/>
      <c r="AG126" s="144"/>
      <c r="AH126" s="145"/>
      <c r="AI126" s="146"/>
      <c r="AJ126" s="68">
        <f t="shared" ref="AJ126" si="468">COUNTIF(AC126:AI126,"●")</f>
        <v>0</v>
      </c>
      <c r="AK126" s="70">
        <f t="shared" ref="AK126" si="469">IF(COUNTA(AC126:AI126)=0,-1,IF(OR(COUNTIF(AC126:AI126,"▲")&gt;6,AND(AC125&lt;$N$9,$N$9&lt;AI125)),0.285,IF(AJ125+AJ126=0,0,AJ126/(AJ126+AJ125))))</f>
        <v>-1</v>
      </c>
      <c r="AL126" s="68" t="str">
        <f>TEXT(AI125,"YYYY-MM")</f>
        <v>2027-10</v>
      </c>
      <c r="AM126" s="69" cm="1">
        <f t="array" ref="AM126">IF(AL126=AL125,0,SUMPRODUCT((AC125:AI125&gt;=$N$8)*(AC125:AI125 &lt;= $N$9)*(TEXT(AC125:AI125,"yyyy-mm")=AL126)*(AC126:AI126 = "●")))</f>
        <v>0</v>
      </c>
      <c r="AN126" s="69" cm="1">
        <f t="array" ref="AN126">IF(AL126=AL125,0,SUMPRODUCT((AC125:AI125&gt;=$N$8)*(AC125:AI125 &lt;= $N$9)*(TEXT(AC125:AI125,"yyyy-mm")=AL126)*(AC126:AI126 = "▲")))</f>
        <v>0</v>
      </c>
      <c r="AO126" s="69" cm="1">
        <f t="array" ref="AO126">IF(AL126=AL125,0,SUMPRODUCT((AC125:AI125&gt;=$N$8)*(AC125:AI125 &lt;= $N$9)*(TEXT(AC125:AI125,"yyyy-mm")=AL126)*(AC126:AI126 = "★")))</f>
        <v>0</v>
      </c>
      <c r="AP126" s="68"/>
      <c r="AQ126" s="19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3"/>
    </row>
    <row r="127" spans="10:55" s="8" customFormat="1" ht="19.5" customHeight="1" x14ac:dyDescent="0.45">
      <c r="J127" s="86"/>
      <c r="K127" s="135"/>
      <c r="L127" s="132">
        <v>84</v>
      </c>
      <c r="M127" s="141">
        <f>S125+1</f>
        <v>46531</v>
      </c>
      <c r="N127" s="141">
        <f t="shared" ref="N127:S127" si="470">M127+1</f>
        <v>46532</v>
      </c>
      <c r="O127" s="141">
        <f t="shared" si="470"/>
        <v>46533</v>
      </c>
      <c r="P127" s="141">
        <f t="shared" si="470"/>
        <v>46534</v>
      </c>
      <c r="Q127" s="141">
        <f t="shared" si="470"/>
        <v>46535</v>
      </c>
      <c r="R127" s="142">
        <f t="shared" si="470"/>
        <v>46536</v>
      </c>
      <c r="S127" s="143">
        <f t="shared" si="470"/>
        <v>46537</v>
      </c>
      <c r="T127" s="135">
        <f t="shared" ref="T127" si="471">COUNTIF(M128:S128,"★")</f>
        <v>0</v>
      </c>
      <c r="U127" s="135"/>
      <c r="V127" s="135" t="str">
        <f>TEXT(M127,"YYYY-MM")</f>
        <v>2027-05</v>
      </c>
      <c r="W127" s="140" cm="1">
        <f t="array" ref="W127">SUMPRODUCT((M127:S127&gt;=$N$8)*(M127:S127 &lt;= $N$9)*(TEXT(M127:S127,"yyyy-mm")=V127)*(M128:S128 = "●"))</f>
        <v>0</v>
      </c>
      <c r="X127" s="140" cm="1">
        <f t="array" ref="X127">SUMPRODUCT((R127:S127&gt;=$N$8)*(R127:S127 &lt;= $N$9)*(TEXT(R127:S127,"yyyy-mm")=V127)*(R128:S128 = "▲"))</f>
        <v>0</v>
      </c>
      <c r="Y127" s="140" cm="1">
        <f t="array" ref="Y127">SUMPRODUCT((M127:S127&gt;=$N$8)*(M127:S127 &lt;= $N$9)*(TEXT(M127:S127,"yyyy-mm")=V127)*(M128:S128 = "★"))</f>
        <v>0</v>
      </c>
      <c r="Z127" s="135"/>
      <c r="AA127" s="135"/>
      <c r="AB127" s="132">
        <v>105</v>
      </c>
      <c r="AC127" s="141">
        <f>AI125+1</f>
        <v>46678</v>
      </c>
      <c r="AD127" s="141">
        <f t="shared" ref="AD127:AI127" si="472">AC127+1</f>
        <v>46679</v>
      </c>
      <c r="AE127" s="141">
        <f t="shared" si="472"/>
        <v>46680</v>
      </c>
      <c r="AF127" s="141">
        <f t="shared" si="472"/>
        <v>46681</v>
      </c>
      <c r="AG127" s="141">
        <f t="shared" si="472"/>
        <v>46682</v>
      </c>
      <c r="AH127" s="142">
        <f t="shared" si="472"/>
        <v>46683</v>
      </c>
      <c r="AI127" s="143">
        <f t="shared" si="472"/>
        <v>46684</v>
      </c>
      <c r="AJ127" s="68">
        <f t="shared" ref="AJ127" si="473">COUNTIF(AC128:AI128,"★")</f>
        <v>0</v>
      </c>
      <c r="AK127" s="68"/>
      <c r="AL127" s="68" t="str">
        <f>TEXT(AC127,"YYYY-MM")</f>
        <v>2027-10</v>
      </c>
      <c r="AM127" s="69" cm="1">
        <f t="array" ref="AM127">SUMPRODUCT((AC127:AI127&gt;=$N$8)*(AC127:AI127 &lt;= $N$9)*(TEXT(AC127:AI127,"yyyy-mm")=AL127)*(AC128:AI128 = "●"))</f>
        <v>0</v>
      </c>
      <c r="AN127" s="69" cm="1">
        <f t="array" ref="AN127">SUMPRODUCT((AH127:AI127&gt;=$N$8)*(AH127:AI127 &lt;= $N$9)*(TEXT(AH127:AI127,"yyyy-mm")=AL127)*(AH128:AI128 = "▲"))</f>
        <v>0</v>
      </c>
      <c r="AO127" s="69" cm="1">
        <f t="array" ref="AO127">SUMPRODUCT((AC127:AI127&gt;=$N$8)*(AC127:AI127 &lt;= $N$9)*(TEXT(AC127:AI127,"yyyy-mm")=AL127)*(AC128:AI128 = "★"))</f>
        <v>0</v>
      </c>
      <c r="AP127" s="68"/>
      <c r="AQ127" s="19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3"/>
    </row>
    <row r="128" spans="10:55" s="8" customFormat="1" ht="19.5" customHeight="1" thickBot="1" x14ac:dyDescent="0.5">
      <c r="J128" s="86"/>
      <c r="K128" s="135" t="str">
        <f t="shared" ref="K128" si="474">IF(U128&gt;=0.285,"OK","NG")</f>
        <v>NG</v>
      </c>
      <c r="L128" s="136"/>
      <c r="M128" s="144"/>
      <c r="N128" s="144"/>
      <c r="O128" s="144"/>
      <c r="P128" s="144"/>
      <c r="Q128" s="144"/>
      <c r="R128" s="145"/>
      <c r="S128" s="146"/>
      <c r="T128" s="135">
        <f t="shared" ref="T128" si="475">COUNTIF(M128:S128,"●")</f>
        <v>0</v>
      </c>
      <c r="U128" s="147">
        <f t="shared" ref="U128" si="476">IF(COUNTA(M128:S128)=0,-1,IF(OR(COUNTIF(M128:S128,"▲")&gt;6,AND(M127&lt;$N$9,$N$9&lt;S127)),0.285,IF(T127+T128=0,0,T128/(T128+T127))))</f>
        <v>-1</v>
      </c>
      <c r="V128" s="135" t="str">
        <f>TEXT(S127,"YYYY-MM")</f>
        <v>2027-05</v>
      </c>
      <c r="W128" s="140" cm="1">
        <f t="array" ref="W128">IF(V128=V127,0,SUMPRODUCT((M127:S127&gt;=$N$8)*(M127:S127 &lt;= $N$9)*(TEXT(M127:S127,"yyyy-mm")=V128)*(M128:S128 = "●")))</f>
        <v>0</v>
      </c>
      <c r="X128" s="140" cm="1">
        <f t="array" ref="X128">IF(V128=V127,0,SUMPRODUCT((M127:S127&gt;=$N$8)*(M127:S127 &lt;= $N$9)*(TEXT(M127:S127,"yyyy-mm")=V128)*(M128:S128 = "▲")))</f>
        <v>0</v>
      </c>
      <c r="Y128" s="140" cm="1">
        <f t="array" ref="Y128">IF(V128=V127,0,SUMPRODUCT((M127:S127&gt;=$N$8)*(M127:S127 &lt;= $N$9)*(TEXT(M127:S127,"yyyy-mm")=V128)*(M128:S128 = "★")))</f>
        <v>0</v>
      </c>
      <c r="Z128" s="135"/>
      <c r="AA128" s="135" t="str">
        <f t="shared" ref="AA128" si="477">IF(AK128&gt;=0.285,"OK","NG")</f>
        <v>NG</v>
      </c>
      <c r="AB128" s="136"/>
      <c r="AC128" s="144"/>
      <c r="AD128" s="144"/>
      <c r="AE128" s="144"/>
      <c r="AF128" s="144"/>
      <c r="AG128" s="144"/>
      <c r="AH128" s="145"/>
      <c r="AI128" s="146"/>
      <c r="AJ128" s="68">
        <f t="shared" ref="AJ128" si="478">COUNTIF(AC128:AI128,"●")</f>
        <v>0</v>
      </c>
      <c r="AK128" s="70">
        <f t="shared" ref="AK128" si="479">IF(COUNTA(AC128:AI128)=0,-1,IF(OR(COUNTIF(AC128:AI128,"▲")&gt;6,AND(AC127&lt;$N$9,$N$9&lt;AI127)),0.285,IF(AJ127+AJ128=0,0,AJ128/(AJ128+AJ127))))</f>
        <v>-1</v>
      </c>
      <c r="AL128" s="68" t="str">
        <f>TEXT(AI127,"YYYY-MM")</f>
        <v>2027-10</v>
      </c>
      <c r="AM128" s="69" cm="1">
        <f t="array" ref="AM128">IF(AL128=AL127,0,SUMPRODUCT((AC127:AI127&gt;=$N$8)*(AC127:AI127 &lt;= $N$9)*(TEXT(AC127:AI127,"yyyy-mm")=AL128)*(AC128:AI128 = "●")))</f>
        <v>0</v>
      </c>
      <c r="AN128" s="69" cm="1">
        <f t="array" ref="AN128">IF(AL128=AL127,0,SUMPRODUCT((AC127:AI127&gt;=$N$8)*(AC127:AI127 &lt;= $N$9)*(TEXT(AC127:AI127,"yyyy-mm")=AL128)*(AC128:AI128 = "▲")))</f>
        <v>0</v>
      </c>
      <c r="AO128" s="69" cm="1">
        <f t="array" ref="AO128">IF(AL128=AL127,0,SUMPRODUCT((AC127:AI127&gt;=$N$8)*(AC127:AI127 &lt;= $N$9)*(TEXT(AC127:AI127,"yyyy-mm")=AL128)*(AC128:AI128 = "★")))</f>
        <v>0</v>
      </c>
      <c r="AP128" s="68"/>
      <c r="AQ128" s="19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3"/>
    </row>
    <row r="129" spans="10:55" s="8" customFormat="1" ht="19.5" customHeight="1" x14ac:dyDescent="0.45">
      <c r="J129" s="86"/>
      <c r="K129" s="135"/>
      <c r="L129" s="132">
        <v>85</v>
      </c>
      <c r="M129" s="141">
        <f>S127+1</f>
        <v>46538</v>
      </c>
      <c r="N129" s="141">
        <f t="shared" ref="N129:S129" si="480">M129+1</f>
        <v>46539</v>
      </c>
      <c r="O129" s="141">
        <f t="shared" si="480"/>
        <v>46540</v>
      </c>
      <c r="P129" s="141">
        <f t="shared" si="480"/>
        <v>46541</v>
      </c>
      <c r="Q129" s="141">
        <f t="shared" si="480"/>
        <v>46542</v>
      </c>
      <c r="R129" s="142">
        <f t="shared" si="480"/>
        <v>46543</v>
      </c>
      <c r="S129" s="143">
        <f t="shared" si="480"/>
        <v>46544</v>
      </c>
      <c r="T129" s="135">
        <f t="shared" ref="T129" si="481">COUNTIF(M130:S130,"★")</f>
        <v>0</v>
      </c>
      <c r="U129" s="135"/>
      <c r="V129" s="135" t="str">
        <f>TEXT(M129,"YYYY-MM")</f>
        <v>2027-05</v>
      </c>
      <c r="W129" s="140" cm="1">
        <f t="array" ref="W129">SUMPRODUCT((M129:S129&gt;=$N$8)*(M129:S129 &lt;= $N$9)*(TEXT(M129:S129,"yyyy-mm")=V129)*(M130:S130 = "●"))</f>
        <v>0</v>
      </c>
      <c r="X129" s="140" cm="1">
        <f t="array" ref="X129">SUMPRODUCT((R129:S129&gt;=$N$8)*(R129:S129 &lt;= $N$9)*(TEXT(R129:S129,"yyyy-mm")=V129)*(R130:S130 = "▲"))</f>
        <v>0</v>
      </c>
      <c r="Y129" s="140" cm="1">
        <f t="array" ref="Y129">SUMPRODUCT((M129:S129&gt;=$N$8)*(M129:S129 &lt;= $N$9)*(TEXT(M129:S129,"yyyy-mm")=V129)*(M130:S130 = "★"))</f>
        <v>0</v>
      </c>
      <c r="Z129" s="135"/>
      <c r="AA129" s="135"/>
      <c r="AB129" s="132">
        <v>106</v>
      </c>
      <c r="AC129" s="141">
        <f>AI127+1</f>
        <v>46685</v>
      </c>
      <c r="AD129" s="141">
        <f t="shared" ref="AD129:AI129" si="482">AC129+1</f>
        <v>46686</v>
      </c>
      <c r="AE129" s="141">
        <f t="shared" si="482"/>
        <v>46687</v>
      </c>
      <c r="AF129" s="141">
        <f t="shared" si="482"/>
        <v>46688</v>
      </c>
      <c r="AG129" s="141">
        <f t="shared" si="482"/>
        <v>46689</v>
      </c>
      <c r="AH129" s="142">
        <f t="shared" si="482"/>
        <v>46690</v>
      </c>
      <c r="AI129" s="143">
        <f t="shared" si="482"/>
        <v>46691</v>
      </c>
      <c r="AJ129" s="68">
        <f t="shared" ref="AJ129" si="483">COUNTIF(AC130:AI130,"★")</f>
        <v>0</v>
      </c>
      <c r="AK129" s="68"/>
      <c r="AL129" s="68" t="str">
        <f>TEXT(AC129,"YYYY-MM")</f>
        <v>2027-10</v>
      </c>
      <c r="AM129" s="69" cm="1">
        <f t="array" ref="AM129">SUMPRODUCT((AC129:AI129&gt;=$N$8)*(AC129:AI129 &lt;= $N$9)*(TEXT(AC129:AI129,"yyyy-mm")=AL129)*(AC130:AI130 = "●"))</f>
        <v>0</v>
      </c>
      <c r="AN129" s="69" cm="1">
        <f t="array" ref="AN129">SUMPRODUCT((AH129:AI129&gt;=$N$8)*(AH129:AI129 &lt;= $N$9)*(TEXT(AH129:AI129,"yyyy-mm")=AL129)*(AH130:AI130 = "▲"))</f>
        <v>0</v>
      </c>
      <c r="AO129" s="69" cm="1">
        <f t="array" ref="AO129">SUMPRODUCT((AC129:AI129&gt;=$N$8)*(AC129:AI129 &lt;= $N$9)*(TEXT(AC129:AI129,"yyyy-mm")=AL129)*(AC130:AI130 = "★"))</f>
        <v>0</v>
      </c>
      <c r="AP129" s="68"/>
      <c r="AQ129" s="19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3"/>
    </row>
    <row r="130" spans="10:55" s="8" customFormat="1" ht="19.5" customHeight="1" thickBot="1" x14ac:dyDescent="0.5">
      <c r="J130" s="86"/>
      <c r="K130" s="135" t="str">
        <f t="shared" ref="K130" si="484">IF(U130&gt;=0.285,"OK","NG")</f>
        <v>NG</v>
      </c>
      <c r="L130" s="136"/>
      <c r="M130" s="144"/>
      <c r="N130" s="144"/>
      <c r="O130" s="144"/>
      <c r="P130" s="144"/>
      <c r="Q130" s="144"/>
      <c r="R130" s="145"/>
      <c r="S130" s="146"/>
      <c r="T130" s="135">
        <f t="shared" ref="T130" si="485">COUNTIF(M130:S130,"●")</f>
        <v>0</v>
      </c>
      <c r="U130" s="147">
        <f t="shared" ref="U130" si="486">IF(COUNTA(M130:S130)=0,-1,IF(OR(COUNTIF(M130:S130,"▲")&gt;6,AND(M129&lt;$N$9,$N$9&lt;S129)),0.285,IF(T129+T130=0,0,T130/(T130+T129))))</f>
        <v>-1</v>
      </c>
      <c r="V130" s="135" t="str">
        <f>TEXT(S129,"YYYY-MM")</f>
        <v>2027-06</v>
      </c>
      <c r="W130" s="140" cm="1">
        <f t="array" ref="W130">IF(V130=V129,0,SUMPRODUCT((M129:S129&gt;=$N$8)*(M129:S129 &lt;= $N$9)*(TEXT(M129:S129,"yyyy-mm")=V130)*(M130:S130 = "●")))</f>
        <v>0</v>
      </c>
      <c r="X130" s="140" cm="1">
        <f t="array" ref="X130">IF(V130=V129,0,SUMPRODUCT((M129:S129&gt;=$N$8)*(M129:S129 &lt;= $N$9)*(TEXT(M129:S129,"yyyy-mm")=V130)*(M130:S130 = "▲")))</f>
        <v>0</v>
      </c>
      <c r="Y130" s="140" cm="1">
        <f t="array" ref="Y130">IF(V130=V129,0,SUMPRODUCT((M129:S129&gt;=$N$8)*(M129:S129 &lt;= $N$9)*(TEXT(M129:S129,"yyyy-mm")=V130)*(M130:S130 = "★")))</f>
        <v>0</v>
      </c>
      <c r="Z130" s="135"/>
      <c r="AA130" s="135" t="str">
        <f t="shared" ref="AA130" si="487">IF(AK130&gt;=0.285,"OK","NG")</f>
        <v>NG</v>
      </c>
      <c r="AB130" s="136"/>
      <c r="AC130" s="144"/>
      <c r="AD130" s="144"/>
      <c r="AE130" s="144"/>
      <c r="AF130" s="144"/>
      <c r="AG130" s="144"/>
      <c r="AH130" s="145"/>
      <c r="AI130" s="146"/>
      <c r="AJ130" s="68">
        <f t="shared" ref="AJ130" si="488">COUNTIF(AC130:AI130,"●")</f>
        <v>0</v>
      </c>
      <c r="AK130" s="70">
        <f t="shared" ref="AK130" si="489">IF(COUNTA(AC130:AI130)=0,-1,IF(OR(COUNTIF(AC130:AI130,"▲")&gt;6,AND(AC129&lt;$N$9,$N$9&lt;AI129)),0.285,IF(AJ129+AJ130=0,0,AJ130/(AJ130+AJ129))))</f>
        <v>-1</v>
      </c>
      <c r="AL130" s="68" t="str">
        <f>TEXT(AI129,"YYYY-MM")</f>
        <v>2027-10</v>
      </c>
      <c r="AM130" s="69" cm="1">
        <f t="array" ref="AM130">IF(AL130=AL129,0,SUMPRODUCT((AC129:AI129&gt;=$N$8)*(AC129:AI129 &lt;= $N$9)*(TEXT(AC129:AI129,"yyyy-mm")=AL130)*(AC130:AI130 = "●")))</f>
        <v>0</v>
      </c>
      <c r="AN130" s="69" cm="1">
        <f t="array" ref="AN130">IF(AL130=AL129,0,SUMPRODUCT((AC129:AI129&gt;=$N$8)*(AC129:AI129 &lt;= $N$9)*(TEXT(AC129:AI129,"yyyy-mm")=AL130)*(AC130:AI130 = "▲")))</f>
        <v>0</v>
      </c>
      <c r="AO130" s="69" cm="1">
        <f t="array" ref="AO130">IF(AL130=AL129,0,SUMPRODUCT((AC129:AI129&gt;=$N$8)*(AC129:AI129 &lt;= $N$9)*(TEXT(AC129:AI129,"yyyy-mm")=AL130)*(AC130:AI130 = "★")))</f>
        <v>0</v>
      </c>
      <c r="AP130" s="68"/>
      <c r="AQ130" s="19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3"/>
    </row>
    <row r="131" spans="10:55" s="8" customFormat="1" ht="19.5" customHeight="1" x14ac:dyDescent="0.45">
      <c r="J131" s="86"/>
      <c r="K131" s="135"/>
      <c r="L131" s="132">
        <v>86</v>
      </c>
      <c r="M131" s="141">
        <f>S129+1</f>
        <v>46545</v>
      </c>
      <c r="N131" s="141">
        <f t="shared" ref="N131:S131" si="490">M131+1</f>
        <v>46546</v>
      </c>
      <c r="O131" s="141">
        <f t="shared" si="490"/>
        <v>46547</v>
      </c>
      <c r="P131" s="141">
        <f t="shared" si="490"/>
        <v>46548</v>
      </c>
      <c r="Q131" s="141">
        <f t="shared" si="490"/>
        <v>46549</v>
      </c>
      <c r="R131" s="142">
        <f t="shared" si="490"/>
        <v>46550</v>
      </c>
      <c r="S131" s="143">
        <f t="shared" si="490"/>
        <v>46551</v>
      </c>
      <c r="T131" s="135">
        <f t="shared" ref="T131" si="491">COUNTIF(M132:S132,"★")</f>
        <v>0</v>
      </c>
      <c r="U131" s="135"/>
      <c r="V131" s="135" t="str">
        <f>TEXT(M131,"YYYY-MM")</f>
        <v>2027-06</v>
      </c>
      <c r="W131" s="140" cm="1">
        <f t="array" ref="W131">SUMPRODUCT((M131:S131&gt;=$N$8)*(M131:S131 &lt;= $N$9)*(TEXT(M131:S131,"yyyy-mm")=V131)*(M132:S132 = "●"))</f>
        <v>0</v>
      </c>
      <c r="X131" s="140" cm="1">
        <f t="array" ref="X131">SUMPRODUCT((R131:S131&gt;=$N$8)*(R131:S131 &lt;= $N$9)*(TEXT(R131:S131,"yyyy-mm")=V131)*(R132:S132 = "▲"))</f>
        <v>0</v>
      </c>
      <c r="Y131" s="140" cm="1">
        <f t="array" ref="Y131">SUMPRODUCT((M131:S131&gt;=$N$8)*(M131:S131 &lt;= $N$9)*(TEXT(M131:S131,"yyyy-mm")=V131)*(M132:S132 = "★"))</f>
        <v>0</v>
      </c>
      <c r="Z131" s="135"/>
      <c r="AA131" s="135"/>
      <c r="AB131" s="132">
        <v>107</v>
      </c>
      <c r="AC131" s="141">
        <f>AI129+1</f>
        <v>46692</v>
      </c>
      <c r="AD131" s="141">
        <f t="shared" ref="AD131:AI131" si="492">AC131+1</f>
        <v>46693</v>
      </c>
      <c r="AE131" s="141">
        <f t="shared" si="492"/>
        <v>46694</v>
      </c>
      <c r="AF131" s="141">
        <f t="shared" si="492"/>
        <v>46695</v>
      </c>
      <c r="AG131" s="141">
        <f t="shared" si="492"/>
        <v>46696</v>
      </c>
      <c r="AH131" s="142">
        <f t="shared" si="492"/>
        <v>46697</v>
      </c>
      <c r="AI131" s="143">
        <f t="shared" si="492"/>
        <v>46698</v>
      </c>
      <c r="AJ131" s="68">
        <f t="shared" ref="AJ131" si="493">COUNTIF(AC132:AI132,"★")</f>
        <v>0</v>
      </c>
      <c r="AK131" s="68"/>
      <c r="AL131" s="68" t="str">
        <f>TEXT(AC131,"YYYY-MM")</f>
        <v>2027-11</v>
      </c>
      <c r="AM131" s="69" cm="1">
        <f t="array" ref="AM131">SUMPRODUCT((AC131:AI131&gt;=$N$8)*(AC131:AI131 &lt;= $N$9)*(TEXT(AC131:AI131,"yyyy-mm")=AL131)*(AC132:AI132 = "●"))</f>
        <v>0</v>
      </c>
      <c r="AN131" s="69" cm="1">
        <f t="array" ref="AN131">SUMPRODUCT((AH131:AI131&gt;=$N$8)*(AH131:AI131 &lt;= $N$9)*(TEXT(AH131:AI131,"yyyy-mm")=AL131)*(AH132:AI132 = "▲"))</f>
        <v>0</v>
      </c>
      <c r="AO131" s="69" cm="1">
        <f t="array" ref="AO131">SUMPRODUCT((AC131:AI131&gt;=$N$8)*(AC131:AI131 &lt;= $N$9)*(TEXT(AC131:AI131,"yyyy-mm")=AL131)*(AC132:AI132 = "★"))</f>
        <v>0</v>
      </c>
      <c r="AP131" s="68"/>
      <c r="AQ131" s="19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3"/>
    </row>
    <row r="132" spans="10:55" s="8" customFormat="1" ht="19.5" customHeight="1" thickBot="1" x14ac:dyDescent="0.5">
      <c r="J132" s="86"/>
      <c r="K132" s="135" t="str">
        <f t="shared" ref="K132" si="494">IF(U132&gt;=0.285,"OK","NG")</f>
        <v>NG</v>
      </c>
      <c r="L132" s="136"/>
      <c r="M132" s="144"/>
      <c r="N132" s="144"/>
      <c r="O132" s="144"/>
      <c r="P132" s="144"/>
      <c r="Q132" s="144"/>
      <c r="R132" s="145"/>
      <c r="S132" s="146"/>
      <c r="T132" s="135">
        <f t="shared" ref="T132" si="495">COUNTIF(M132:S132,"●")</f>
        <v>0</v>
      </c>
      <c r="U132" s="147">
        <f t="shared" ref="U132" si="496">IF(COUNTA(M132:S132)=0,-1,IF(OR(COUNTIF(M132:S132,"▲")&gt;6,AND(M131&lt;$N$9,$N$9&lt;S131)),0.285,IF(T131+T132=0,0,T132/(T132+T131))))</f>
        <v>-1</v>
      </c>
      <c r="V132" s="135" t="str">
        <f>TEXT(S131,"YYYY-MM")</f>
        <v>2027-06</v>
      </c>
      <c r="W132" s="140" cm="1">
        <f t="array" ref="W132">IF(V132=V131,0,SUMPRODUCT((M131:S131&gt;=$N$8)*(M131:S131 &lt;= $N$9)*(TEXT(M131:S131,"yyyy-mm")=V132)*(M132:S132 = "●")))</f>
        <v>0</v>
      </c>
      <c r="X132" s="140" cm="1">
        <f t="array" ref="X132">IF(V132=V131,0,SUMPRODUCT((M131:S131&gt;=$N$8)*(M131:S131 &lt;= $N$9)*(TEXT(M131:S131,"yyyy-mm")=V132)*(M132:S132 = "▲")))</f>
        <v>0</v>
      </c>
      <c r="Y132" s="140" cm="1">
        <f t="array" ref="Y132">IF(V132=V131,0,SUMPRODUCT((M131:S131&gt;=$N$8)*(M131:S131 &lt;= $N$9)*(TEXT(M131:S131,"yyyy-mm")=V132)*(M132:S132 = "★")))</f>
        <v>0</v>
      </c>
      <c r="Z132" s="135"/>
      <c r="AA132" s="135" t="str">
        <f t="shared" ref="AA132" si="497">IF(AK132&gt;=0.285,"OK","NG")</f>
        <v>NG</v>
      </c>
      <c r="AB132" s="136"/>
      <c r="AC132" s="144"/>
      <c r="AD132" s="144"/>
      <c r="AE132" s="144"/>
      <c r="AF132" s="144"/>
      <c r="AG132" s="144"/>
      <c r="AH132" s="145"/>
      <c r="AI132" s="146"/>
      <c r="AJ132" s="68">
        <f t="shared" ref="AJ132" si="498">COUNTIF(AC132:AI132,"●")</f>
        <v>0</v>
      </c>
      <c r="AK132" s="70">
        <f t="shared" ref="AK132" si="499">IF(COUNTA(AC132:AI132)=0,-1,IF(OR(COUNTIF(AC132:AI132,"▲")&gt;6,AND(AC131&lt;$N$9,$N$9&lt;AI131)),0.285,IF(AJ131+AJ132=0,0,AJ132/(AJ132+AJ131))))</f>
        <v>-1</v>
      </c>
      <c r="AL132" s="68" t="str">
        <f>TEXT(AI131,"YYYY-MM")</f>
        <v>2027-11</v>
      </c>
      <c r="AM132" s="69" cm="1">
        <f t="array" ref="AM132">IF(AL132=AL131,0,SUMPRODUCT((AC131:AI131&gt;=$N$8)*(AC131:AI131 &lt;= $N$9)*(TEXT(AC131:AI131,"yyyy-mm")=AL132)*(AC132:AI132 = "●")))</f>
        <v>0</v>
      </c>
      <c r="AN132" s="69" cm="1">
        <f t="array" ref="AN132">IF(AL132=AL131,0,SUMPRODUCT((AC131:AI131&gt;=$N$8)*(AC131:AI131 &lt;= $N$9)*(TEXT(AC131:AI131,"yyyy-mm")=AL132)*(AC132:AI132 = "▲")))</f>
        <v>0</v>
      </c>
      <c r="AO132" s="69" cm="1">
        <f t="array" ref="AO132">IF(AL132=AL131,0,SUMPRODUCT((AC131:AI131&gt;=$N$8)*(AC131:AI131 &lt;= $N$9)*(TEXT(AC131:AI131,"yyyy-mm")=AL132)*(AC132:AI132 = "★")))</f>
        <v>0</v>
      </c>
      <c r="AP132" s="68"/>
      <c r="AQ132" s="19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3"/>
    </row>
    <row r="133" spans="10:55" s="8" customFormat="1" ht="19.5" customHeight="1" x14ac:dyDescent="0.45">
      <c r="J133" s="86"/>
      <c r="K133" s="135"/>
      <c r="L133" s="132">
        <v>87</v>
      </c>
      <c r="M133" s="141">
        <f>S131+1</f>
        <v>46552</v>
      </c>
      <c r="N133" s="141">
        <f t="shared" ref="N133:S133" si="500">M133+1</f>
        <v>46553</v>
      </c>
      <c r="O133" s="141">
        <f t="shared" si="500"/>
        <v>46554</v>
      </c>
      <c r="P133" s="141">
        <f t="shared" si="500"/>
        <v>46555</v>
      </c>
      <c r="Q133" s="141">
        <f t="shared" si="500"/>
        <v>46556</v>
      </c>
      <c r="R133" s="142">
        <f t="shared" si="500"/>
        <v>46557</v>
      </c>
      <c r="S133" s="143">
        <f t="shared" si="500"/>
        <v>46558</v>
      </c>
      <c r="T133" s="135">
        <f t="shared" ref="T133" si="501">COUNTIF(M134:S134,"★")</f>
        <v>0</v>
      </c>
      <c r="U133" s="135"/>
      <c r="V133" s="135" t="str">
        <f>TEXT(M133,"YYYY-MM")</f>
        <v>2027-06</v>
      </c>
      <c r="W133" s="140" cm="1">
        <f t="array" ref="W133">SUMPRODUCT((M133:S133&gt;=$N$8)*(M133:S133 &lt;= $N$9)*(TEXT(M133:S133,"yyyy-mm")=V133)*(M134:S134 = "●"))</f>
        <v>0</v>
      </c>
      <c r="X133" s="140" cm="1">
        <f t="array" ref="X133">SUMPRODUCT((R133:S133&gt;=$N$8)*(R133:S133 &lt;= $N$9)*(TEXT(R133:S133,"yyyy-mm")=V133)*(R134:S134 = "▲"))</f>
        <v>0</v>
      </c>
      <c r="Y133" s="140" cm="1">
        <f t="array" ref="Y133">SUMPRODUCT((M133:S133&gt;=$N$8)*(M133:S133 &lt;= $N$9)*(TEXT(M133:S133,"yyyy-mm")=V133)*(M134:S134 = "★"))</f>
        <v>0</v>
      </c>
      <c r="Z133" s="135"/>
      <c r="AA133" s="135"/>
      <c r="AB133" s="132">
        <v>108</v>
      </c>
      <c r="AC133" s="141">
        <f>AI131+1</f>
        <v>46699</v>
      </c>
      <c r="AD133" s="141">
        <f t="shared" ref="AD133:AI133" si="502">AC133+1</f>
        <v>46700</v>
      </c>
      <c r="AE133" s="141">
        <f t="shared" si="502"/>
        <v>46701</v>
      </c>
      <c r="AF133" s="141">
        <f t="shared" si="502"/>
        <v>46702</v>
      </c>
      <c r="AG133" s="141">
        <f t="shared" si="502"/>
        <v>46703</v>
      </c>
      <c r="AH133" s="142">
        <f t="shared" si="502"/>
        <v>46704</v>
      </c>
      <c r="AI133" s="143">
        <f t="shared" si="502"/>
        <v>46705</v>
      </c>
      <c r="AJ133" s="68">
        <f t="shared" ref="AJ133" si="503">COUNTIF(AC134:AI134,"★")</f>
        <v>0</v>
      </c>
      <c r="AK133" s="68"/>
      <c r="AL133" s="68" t="str">
        <f>TEXT(AC133,"YYYY-MM")</f>
        <v>2027-11</v>
      </c>
      <c r="AM133" s="69" cm="1">
        <f t="array" ref="AM133">SUMPRODUCT((AC133:AI133&gt;=$N$8)*(AC133:AI133 &lt;= $N$9)*(TEXT(AC133:AI133,"yyyy-mm")=AL133)*(AC134:AI134 = "●"))</f>
        <v>0</v>
      </c>
      <c r="AN133" s="69" cm="1">
        <f t="array" ref="AN133">SUMPRODUCT((AH133:AI133&gt;=$N$8)*(AH133:AI133 &lt;= $N$9)*(TEXT(AH133:AI133,"yyyy-mm")=AL133)*(AH134:AI134 = "▲"))</f>
        <v>0</v>
      </c>
      <c r="AO133" s="69" cm="1">
        <f t="array" ref="AO133">SUMPRODUCT((AC133:AI133&gt;=$N$8)*(AC133:AI133 &lt;= $N$9)*(TEXT(AC133:AI133,"yyyy-mm")=AL133)*(AC134:AI134 = "★"))</f>
        <v>0</v>
      </c>
      <c r="AP133" s="68"/>
      <c r="AQ133" s="19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3"/>
    </row>
    <row r="134" spans="10:55" s="8" customFormat="1" ht="19.5" customHeight="1" thickBot="1" x14ac:dyDescent="0.5">
      <c r="J134" s="86"/>
      <c r="K134" s="135" t="str">
        <f t="shared" ref="K134" si="504">IF(U134&gt;=0.285,"OK","NG")</f>
        <v>NG</v>
      </c>
      <c r="L134" s="136"/>
      <c r="M134" s="144"/>
      <c r="N134" s="144"/>
      <c r="O134" s="144"/>
      <c r="P134" s="144"/>
      <c r="Q134" s="144"/>
      <c r="R134" s="145"/>
      <c r="S134" s="146"/>
      <c r="T134" s="135">
        <f t="shared" ref="T134" si="505">COUNTIF(M134:S134,"●")</f>
        <v>0</v>
      </c>
      <c r="U134" s="147">
        <f t="shared" ref="U134" si="506">IF(COUNTA(M134:S134)=0,-1,IF(OR(COUNTIF(M134:S134,"▲")&gt;6,AND(M133&lt;$N$9,$N$9&lt;S133)),0.285,IF(T133+T134=0,0,T134/(T134+T133))))</f>
        <v>-1</v>
      </c>
      <c r="V134" s="135" t="str">
        <f>TEXT(S133,"YYYY-MM")</f>
        <v>2027-06</v>
      </c>
      <c r="W134" s="140" cm="1">
        <f t="array" ref="W134">IF(V134=V133,0,SUMPRODUCT((M133:S133&gt;=$N$8)*(M133:S133 &lt;= $N$9)*(TEXT(M133:S133,"yyyy-mm")=V134)*(M134:S134 = "●")))</f>
        <v>0</v>
      </c>
      <c r="X134" s="140" cm="1">
        <f t="array" ref="X134">IF(V134=V133,0,SUMPRODUCT((M133:S133&gt;=$N$8)*(M133:S133 &lt;= $N$9)*(TEXT(M133:S133,"yyyy-mm")=V134)*(M134:S134 = "▲")))</f>
        <v>0</v>
      </c>
      <c r="Y134" s="140" cm="1">
        <f t="array" ref="Y134">IF(V134=V133,0,SUMPRODUCT((M133:S133&gt;=$N$8)*(M133:S133 &lt;= $N$9)*(TEXT(M133:S133,"yyyy-mm")=V134)*(M134:S134 = "★")))</f>
        <v>0</v>
      </c>
      <c r="Z134" s="135"/>
      <c r="AA134" s="135" t="str">
        <f t="shared" ref="AA134" si="507">IF(AK134&gt;=0.285,"OK","NG")</f>
        <v>NG</v>
      </c>
      <c r="AB134" s="136"/>
      <c r="AC134" s="144"/>
      <c r="AD134" s="144"/>
      <c r="AE134" s="144"/>
      <c r="AF134" s="144"/>
      <c r="AG134" s="144"/>
      <c r="AH134" s="145"/>
      <c r="AI134" s="146"/>
      <c r="AJ134" s="68">
        <f t="shared" ref="AJ134" si="508">COUNTIF(AC134:AI134,"●")</f>
        <v>0</v>
      </c>
      <c r="AK134" s="70">
        <f t="shared" ref="AK134" si="509">IF(COUNTA(AC134:AI134)=0,-1,IF(OR(COUNTIF(AC134:AI134,"▲")&gt;6,AND(AC133&lt;$N$9,$N$9&lt;AI133)),0.285,IF(AJ133+AJ134=0,0,AJ134/(AJ134+AJ133))))</f>
        <v>-1</v>
      </c>
      <c r="AL134" s="68" t="str">
        <f>TEXT(AI133,"YYYY-MM")</f>
        <v>2027-11</v>
      </c>
      <c r="AM134" s="69" cm="1">
        <f t="array" ref="AM134">IF(AL134=AL133,0,SUMPRODUCT((AC133:AI133&gt;=$N$8)*(AC133:AI133 &lt;= $N$9)*(TEXT(AC133:AI133,"yyyy-mm")=AL134)*(AC134:AI134 = "●")))</f>
        <v>0</v>
      </c>
      <c r="AN134" s="69" cm="1">
        <f t="array" ref="AN134">IF(AL134=AL133,0,SUMPRODUCT((AC133:AI133&gt;=$N$8)*(AC133:AI133 &lt;= $N$9)*(TEXT(AC133:AI133,"yyyy-mm")=AL134)*(AC134:AI134 = "▲")))</f>
        <v>0</v>
      </c>
      <c r="AO134" s="69" cm="1">
        <f t="array" ref="AO134">IF(AL134=AL133,0,SUMPRODUCT((AC133:AI133&gt;=$N$8)*(AC133:AI133 &lt;= $N$9)*(TEXT(AC133:AI133,"yyyy-mm")=AL134)*(AC134:AI134 = "★")))</f>
        <v>0</v>
      </c>
      <c r="AP134" s="68"/>
      <c r="AQ134" s="19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3"/>
    </row>
    <row r="135" spans="10:55" s="8" customFormat="1" ht="19.5" customHeight="1" x14ac:dyDescent="0.45">
      <c r="J135" s="86"/>
      <c r="K135" s="135"/>
      <c r="L135" s="132">
        <v>88</v>
      </c>
      <c r="M135" s="141">
        <f>S133+1</f>
        <v>46559</v>
      </c>
      <c r="N135" s="141">
        <f t="shared" ref="N135:S135" si="510">M135+1</f>
        <v>46560</v>
      </c>
      <c r="O135" s="141">
        <f t="shared" si="510"/>
        <v>46561</v>
      </c>
      <c r="P135" s="141">
        <f t="shared" si="510"/>
        <v>46562</v>
      </c>
      <c r="Q135" s="141">
        <f t="shared" si="510"/>
        <v>46563</v>
      </c>
      <c r="R135" s="142">
        <f t="shared" si="510"/>
        <v>46564</v>
      </c>
      <c r="S135" s="143">
        <f t="shared" si="510"/>
        <v>46565</v>
      </c>
      <c r="T135" s="135">
        <f t="shared" ref="T135" si="511">COUNTIF(M136:S136,"★")</f>
        <v>0</v>
      </c>
      <c r="U135" s="135"/>
      <c r="V135" s="135" t="str">
        <f>TEXT(M135,"YYYY-MM")</f>
        <v>2027-06</v>
      </c>
      <c r="W135" s="140" cm="1">
        <f t="array" ref="W135">SUMPRODUCT((M135:S135&gt;=$N$8)*(M135:S135 &lt;= $N$9)*(TEXT(M135:S135,"yyyy-mm")=V135)*(M136:S136 = "●"))</f>
        <v>0</v>
      </c>
      <c r="X135" s="140" cm="1">
        <f t="array" ref="X135">SUMPRODUCT((R135:S135&gt;=$N$8)*(R135:S135 &lt;= $N$9)*(TEXT(R135:S135,"yyyy-mm")=V135)*(R136:S136 = "▲"))</f>
        <v>0</v>
      </c>
      <c r="Y135" s="140" cm="1">
        <f t="array" ref="Y135">SUMPRODUCT((M135:S135&gt;=$N$8)*(M135:S135 &lt;= $N$9)*(TEXT(M135:S135,"yyyy-mm")=V135)*(M136:S136 = "★"))</f>
        <v>0</v>
      </c>
      <c r="Z135" s="135"/>
      <c r="AA135" s="135"/>
      <c r="AB135" s="132">
        <v>109</v>
      </c>
      <c r="AC135" s="141">
        <f>AI133+1</f>
        <v>46706</v>
      </c>
      <c r="AD135" s="141">
        <f t="shared" ref="AD135:AI135" si="512">AC135+1</f>
        <v>46707</v>
      </c>
      <c r="AE135" s="141">
        <f t="shared" si="512"/>
        <v>46708</v>
      </c>
      <c r="AF135" s="141">
        <f t="shared" si="512"/>
        <v>46709</v>
      </c>
      <c r="AG135" s="141">
        <f t="shared" si="512"/>
        <v>46710</v>
      </c>
      <c r="AH135" s="142">
        <f t="shared" si="512"/>
        <v>46711</v>
      </c>
      <c r="AI135" s="143">
        <f t="shared" si="512"/>
        <v>46712</v>
      </c>
      <c r="AJ135" s="68">
        <f t="shared" ref="AJ135" si="513">COUNTIF(AC136:AI136,"★")</f>
        <v>0</v>
      </c>
      <c r="AK135" s="68"/>
      <c r="AL135" s="68" t="str">
        <f>TEXT(AC135,"YYYY-MM")</f>
        <v>2027-11</v>
      </c>
      <c r="AM135" s="69" cm="1">
        <f t="array" ref="AM135">SUMPRODUCT((AC135:AI135&gt;=$N$8)*(AC135:AI135 &lt;= $N$9)*(TEXT(AC135:AI135,"yyyy-mm")=AL135)*(AC136:AI136 = "●"))</f>
        <v>0</v>
      </c>
      <c r="AN135" s="69" cm="1">
        <f t="array" ref="AN135">SUMPRODUCT((AH135:AI135&gt;=$N$8)*(AH135:AI135 &lt;= $N$9)*(TEXT(AH135:AI135,"yyyy-mm")=AL135)*(AH136:AI136 = "▲"))</f>
        <v>0</v>
      </c>
      <c r="AO135" s="69" cm="1">
        <f t="array" ref="AO135">SUMPRODUCT((AC135:AI135&gt;=$N$8)*(AC135:AI135 &lt;= $N$9)*(TEXT(AC135:AI135,"yyyy-mm")=AL135)*(AC136:AI136 = "★"))</f>
        <v>0</v>
      </c>
      <c r="AP135" s="68"/>
      <c r="AQ135" s="19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3"/>
    </row>
    <row r="136" spans="10:55" s="8" customFormat="1" ht="19.5" customHeight="1" thickBot="1" x14ac:dyDescent="0.5">
      <c r="J136" s="86"/>
      <c r="K136" s="135" t="str">
        <f t="shared" ref="K136" si="514">IF(U136&gt;=0.285,"OK","NG")</f>
        <v>NG</v>
      </c>
      <c r="L136" s="136"/>
      <c r="M136" s="144"/>
      <c r="N136" s="144"/>
      <c r="O136" s="144"/>
      <c r="P136" s="144"/>
      <c r="Q136" s="144"/>
      <c r="R136" s="145"/>
      <c r="S136" s="146"/>
      <c r="T136" s="135">
        <f t="shared" ref="T136" si="515">COUNTIF(M136:S136,"●")</f>
        <v>0</v>
      </c>
      <c r="U136" s="147">
        <f t="shared" ref="U136" si="516">IF(COUNTA(M136:S136)=0,-1,IF(OR(COUNTIF(M136:S136,"▲")&gt;6,AND(M135&lt;$N$9,$N$9&lt;S135)),0.285,IF(T135+T136=0,0,T136/(T136+T135))))</f>
        <v>-1</v>
      </c>
      <c r="V136" s="135" t="str">
        <f>TEXT(S135,"YYYY-MM")</f>
        <v>2027-06</v>
      </c>
      <c r="W136" s="140" cm="1">
        <f t="array" ref="W136">IF(V136=V135,0,SUMPRODUCT((M135:S135&gt;=$N$8)*(M135:S135 &lt;= $N$9)*(TEXT(M135:S135,"yyyy-mm")=V136)*(M136:S136 = "●")))</f>
        <v>0</v>
      </c>
      <c r="X136" s="140" cm="1">
        <f t="array" ref="X136">IF(V136=V135,0,SUMPRODUCT((M135:S135&gt;=$N$8)*(M135:S135 &lt;= $N$9)*(TEXT(M135:S135,"yyyy-mm")=V136)*(M136:S136 = "▲")))</f>
        <v>0</v>
      </c>
      <c r="Y136" s="140" cm="1">
        <f t="array" ref="Y136">IF(V136=V135,0,SUMPRODUCT((M135:S135&gt;=$N$8)*(M135:S135 &lt;= $N$9)*(TEXT(M135:S135,"yyyy-mm")=V136)*(M136:S136 = "★")))</f>
        <v>0</v>
      </c>
      <c r="Z136" s="135"/>
      <c r="AA136" s="135" t="str">
        <f t="shared" ref="AA136" si="517">IF(AK136&gt;=0.285,"OK","NG")</f>
        <v>NG</v>
      </c>
      <c r="AB136" s="136"/>
      <c r="AC136" s="144"/>
      <c r="AD136" s="144"/>
      <c r="AE136" s="144"/>
      <c r="AF136" s="144"/>
      <c r="AG136" s="144"/>
      <c r="AH136" s="145"/>
      <c r="AI136" s="146"/>
      <c r="AJ136" s="68">
        <f t="shared" ref="AJ136" si="518">COUNTIF(AC136:AI136,"●")</f>
        <v>0</v>
      </c>
      <c r="AK136" s="70">
        <f t="shared" ref="AK136" si="519">IF(COUNTA(AC136:AI136)=0,-1,IF(OR(COUNTIF(AC136:AI136,"▲")&gt;6,AND(AC135&lt;$N$9,$N$9&lt;AI135)),0.285,IF(AJ135+AJ136=0,0,AJ136/(AJ136+AJ135))))</f>
        <v>-1</v>
      </c>
      <c r="AL136" s="68" t="str">
        <f>TEXT(AI135,"YYYY-MM")</f>
        <v>2027-11</v>
      </c>
      <c r="AM136" s="69" cm="1">
        <f t="array" ref="AM136">IF(AL136=AL135,0,SUMPRODUCT((AC135:AI135&gt;=$N$8)*(AC135:AI135 &lt;= $N$9)*(TEXT(AC135:AI135,"yyyy-mm")=AL136)*(AC136:AI136 = "●")))</f>
        <v>0</v>
      </c>
      <c r="AN136" s="69" cm="1">
        <f t="array" ref="AN136">IF(AL136=AL135,0,SUMPRODUCT((AC135:AI135&gt;=$N$8)*(AC135:AI135 &lt;= $N$9)*(TEXT(AC135:AI135,"yyyy-mm")=AL136)*(AC136:AI136 = "▲")))</f>
        <v>0</v>
      </c>
      <c r="AO136" s="69" cm="1">
        <f t="array" ref="AO136">IF(AL136=AL135,0,SUMPRODUCT((AC135:AI135&gt;=$N$8)*(AC135:AI135 &lt;= $N$9)*(TEXT(AC135:AI135,"yyyy-mm")=AL136)*(AC136:AI136 = "★")))</f>
        <v>0</v>
      </c>
      <c r="AP136" s="68"/>
      <c r="AQ136" s="19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3"/>
    </row>
    <row r="137" spans="10:55" s="8" customFormat="1" ht="19.5" customHeight="1" x14ac:dyDescent="0.45">
      <c r="J137" s="86"/>
      <c r="K137" s="135"/>
      <c r="L137" s="132">
        <v>89</v>
      </c>
      <c r="M137" s="141">
        <f>S135+1</f>
        <v>46566</v>
      </c>
      <c r="N137" s="141">
        <f t="shared" ref="N137:S137" si="520">M137+1</f>
        <v>46567</v>
      </c>
      <c r="O137" s="141">
        <f t="shared" si="520"/>
        <v>46568</v>
      </c>
      <c r="P137" s="141">
        <f t="shared" si="520"/>
        <v>46569</v>
      </c>
      <c r="Q137" s="141">
        <f t="shared" si="520"/>
        <v>46570</v>
      </c>
      <c r="R137" s="142">
        <f t="shared" si="520"/>
        <v>46571</v>
      </c>
      <c r="S137" s="143">
        <f t="shared" si="520"/>
        <v>46572</v>
      </c>
      <c r="T137" s="135">
        <f t="shared" ref="T137" si="521">COUNTIF(M138:S138,"★")</f>
        <v>0</v>
      </c>
      <c r="U137" s="135"/>
      <c r="V137" s="135" t="str">
        <f>TEXT(M137,"YYYY-MM")</f>
        <v>2027-06</v>
      </c>
      <c r="W137" s="140" cm="1">
        <f t="array" ref="W137">SUMPRODUCT((M137:S137&gt;=$N$8)*(M137:S137 &lt;= $N$9)*(TEXT(M137:S137,"yyyy-mm")=V137)*(M138:S138 = "●"))</f>
        <v>0</v>
      </c>
      <c r="X137" s="140" cm="1">
        <f t="array" ref="X137">SUMPRODUCT((R137:S137&gt;=$N$8)*(R137:S137 &lt;= $N$9)*(TEXT(R137:S137,"yyyy-mm")=V137)*(R138:S138 = "▲"))</f>
        <v>0</v>
      </c>
      <c r="Y137" s="140" cm="1">
        <f t="array" ref="Y137">SUMPRODUCT((M137:S137&gt;=$N$8)*(M137:S137 &lt;= $N$9)*(TEXT(M137:S137,"yyyy-mm")=V137)*(M138:S138 = "★"))</f>
        <v>0</v>
      </c>
      <c r="Z137" s="135"/>
      <c r="AA137" s="135"/>
      <c r="AB137" s="132">
        <v>110</v>
      </c>
      <c r="AC137" s="141">
        <f>AI135+1</f>
        <v>46713</v>
      </c>
      <c r="AD137" s="141">
        <f t="shared" ref="AD137:AI137" si="522">AC137+1</f>
        <v>46714</v>
      </c>
      <c r="AE137" s="141">
        <f t="shared" si="522"/>
        <v>46715</v>
      </c>
      <c r="AF137" s="141">
        <f t="shared" si="522"/>
        <v>46716</v>
      </c>
      <c r="AG137" s="141">
        <f t="shared" si="522"/>
        <v>46717</v>
      </c>
      <c r="AH137" s="142">
        <f t="shared" si="522"/>
        <v>46718</v>
      </c>
      <c r="AI137" s="143">
        <f t="shared" si="522"/>
        <v>46719</v>
      </c>
      <c r="AJ137" s="68">
        <f t="shared" ref="AJ137" si="523">COUNTIF(AC138:AI138,"★")</f>
        <v>0</v>
      </c>
      <c r="AK137" s="68"/>
      <c r="AL137" s="68" t="str">
        <f>TEXT(AC137,"YYYY-MM")</f>
        <v>2027-11</v>
      </c>
      <c r="AM137" s="69" cm="1">
        <f t="array" ref="AM137">SUMPRODUCT((AC137:AI137&gt;=$N$8)*(AC137:AI137 &lt;= $N$9)*(TEXT(AC137:AI137,"yyyy-mm")=AL137)*(AC138:AI138 = "●"))</f>
        <v>0</v>
      </c>
      <c r="AN137" s="69" cm="1">
        <f t="array" ref="AN137">SUMPRODUCT((AH137:AI137&gt;=$N$8)*(AH137:AI137 &lt;= $N$9)*(TEXT(AH137:AI137,"yyyy-mm")=AL137)*(AH138:AI138 = "▲"))</f>
        <v>0</v>
      </c>
      <c r="AO137" s="69" cm="1">
        <f t="array" ref="AO137">SUMPRODUCT((AC137:AI137&gt;=$N$8)*(AC137:AI137 &lt;= $N$9)*(TEXT(AC137:AI137,"yyyy-mm")=AL137)*(AC138:AI138 = "★"))</f>
        <v>0</v>
      </c>
      <c r="AP137" s="68"/>
      <c r="AQ137" s="19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3"/>
    </row>
    <row r="138" spans="10:55" s="8" customFormat="1" ht="19.5" customHeight="1" thickBot="1" x14ac:dyDescent="0.5">
      <c r="J138" s="86"/>
      <c r="K138" s="135" t="str">
        <f t="shared" ref="K138" si="524">IF(U138&gt;=0.285,"OK","NG")</f>
        <v>NG</v>
      </c>
      <c r="L138" s="136"/>
      <c r="M138" s="144"/>
      <c r="N138" s="144"/>
      <c r="O138" s="144"/>
      <c r="P138" s="144"/>
      <c r="Q138" s="144"/>
      <c r="R138" s="145"/>
      <c r="S138" s="146"/>
      <c r="T138" s="135">
        <f t="shared" ref="T138" si="525">COUNTIF(M138:S138,"●")</f>
        <v>0</v>
      </c>
      <c r="U138" s="147">
        <f t="shared" ref="U138" si="526">IF(COUNTA(M138:S138)=0,-1,IF(OR(COUNTIF(M138:S138,"▲")&gt;6,AND(M137&lt;$N$9,$N$9&lt;S137)),0.285,IF(T137+T138=0,0,T138/(T138+T137))))</f>
        <v>-1</v>
      </c>
      <c r="V138" s="135" t="str">
        <f>TEXT(S137,"YYYY-MM")</f>
        <v>2027-07</v>
      </c>
      <c r="W138" s="140" cm="1">
        <f t="array" ref="W138">IF(V138=V137,0,SUMPRODUCT((M137:S137&gt;=$N$8)*(M137:S137 &lt;= $N$9)*(TEXT(M137:S137,"yyyy-mm")=V138)*(M138:S138 = "●")))</f>
        <v>0</v>
      </c>
      <c r="X138" s="140" cm="1">
        <f t="array" ref="X138">IF(V138=V137,0,SUMPRODUCT((M137:S137&gt;=$N$8)*(M137:S137 &lt;= $N$9)*(TEXT(M137:S137,"yyyy-mm")=V138)*(M138:S138 = "▲")))</f>
        <v>0</v>
      </c>
      <c r="Y138" s="140" cm="1">
        <f t="array" ref="Y138">IF(V138=V137,0,SUMPRODUCT((M137:S137&gt;=$N$8)*(M137:S137 &lt;= $N$9)*(TEXT(M137:S137,"yyyy-mm")=V138)*(M138:S138 = "★")))</f>
        <v>0</v>
      </c>
      <c r="Z138" s="135"/>
      <c r="AA138" s="135" t="str">
        <f t="shared" ref="AA138" si="527">IF(AK138&gt;=0.285,"OK","NG")</f>
        <v>NG</v>
      </c>
      <c r="AB138" s="136"/>
      <c r="AC138" s="144"/>
      <c r="AD138" s="144"/>
      <c r="AE138" s="144"/>
      <c r="AF138" s="144"/>
      <c r="AG138" s="144"/>
      <c r="AH138" s="145"/>
      <c r="AI138" s="146"/>
      <c r="AJ138" s="68">
        <f t="shared" ref="AJ138" si="528">COUNTIF(AC138:AI138,"●")</f>
        <v>0</v>
      </c>
      <c r="AK138" s="70">
        <f t="shared" ref="AK138" si="529">IF(COUNTA(AC138:AI138)=0,-1,IF(OR(COUNTIF(AC138:AI138,"▲")&gt;6,AND(AC137&lt;$N$9,$N$9&lt;AI137)),0.285,IF(AJ137+AJ138=0,0,AJ138/(AJ138+AJ137))))</f>
        <v>-1</v>
      </c>
      <c r="AL138" s="68" t="str">
        <f>TEXT(AI137,"YYYY-MM")</f>
        <v>2027-11</v>
      </c>
      <c r="AM138" s="69" cm="1">
        <f t="array" ref="AM138">IF(AL138=AL137,0,SUMPRODUCT((AC137:AI137&gt;=$N$8)*(AC137:AI137 &lt;= $N$9)*(TEXT(AC137:AI137,"yyyy-mm")=AL138)*(AC138:AI138 = "●")))</f>
        <v>0</v>
      </c>
      <c r="AN138" s="69" cm="1">
        <f t="array" ref="AN138">IF(AL138=AL137,0,SUMPRODUCT((AC137:AI137&gt;=$N$8)*(AC137:AI137 &lt;= $N$9)*(TEXT(AC137:AI137,"yyyy-mm")=AL138)*(AC138:AI138 = "▲")))</f>
        <v>0</v>
      </c>
      <c r="AO138" s="69" cm="1">
        <f t="array" ref="AO138">IF(AL138=AL137,0,SUMPRODUCT((AC137:AI137&gt;=$N$8)*(AC137:AI137 &lt;= $N$9)*(TEXT(AC137:AI137,"yyyy-mm")=AL138)*(AC138:AI138 = "★")))</f>
        <v>0</v>
      </c>
      <c r="AP138" s="68"/>
      <c r="AQ138" s="19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3"/>
    </row>
    <row r="139" spans="10:55" s="8" customFormat="1" ht="19.5" customHeight="1" x14ac:dyDescent="0.45">
      <c r="J139" s="86"/>
      <c r="K139" s="135"/>
      <c r="L139" s="132">
        <v>90</v>
      </c>
      <c r="M139" s="141">
        <f>S137+1</f>
        <v>46573</v>
      </c>
      <c r="N139" s="141">
        <f t="shared" ref="N139:S139" si="530">M139+1</f>
        <v>46574</v>
      </c>
      <c r="O139" s="141">
        <f t="shared" si="530"/>
        <v>46575</v>
      </c>
      <c r="P139" s="141">
        <f t="shared" si="530"/>
        <v>46576</v>
      </c>
      <c r="Q139" s="141">
        <f t="shared" si="530"/>
        <v>46577</v>
      </c>
      <c r="R139" s="142">
        <f t="shared" si="530"/>
        <v>46578</v>
      </c>
      <c r="S139" s="143">
        <f t="shared" si="530"/>
        <v>46579</v>
      </c>
      <c r="T139" s="135">
        <f t="shared" ref="T139" si="531">COUNTIF(M140:S140,"★")</f>
        <v>0</v>
      </c>
      <c r="U139" s="135"/>
      <c r="V139" s="135" t="str">
        <f>TEXT(M139,"YYYY-MM")</f>
        <v>2027-07</v>
      </c>
      <c r="W139" s="140" cm="1">
        <f t="array" ref="W139">SUMPRODUCT((M139:S139&gt;=$N$8)*(M139:S139 &lt;= $N$9)*(TEXT(M139:S139,"yyyy-mm")=V139)*(M140:S140 = "●"))</f>
        <v>0</v>
      </c>
      <c r="X139" s="140" cm="1">
        <f t="array" ref="X139">SUMPRODUCT((R139:S139&gt;=$N$8)*(R139:S139 &lt;= $N$9)*(TEXT(R139:S139,"yyyy-mm")=V139)*(R140:S140 = "▲"))</f>
        <v>0</v>
      </c>
      <c r="Y139" s="140" cm="1">
        <f t="array" ref="Y139">SUMPRODUCT((M139:S139&gt;=$N$8)*(M139:S139 &lt;= $N$9)*(TEXT(M139:S139,"yyyy-mm")=V139)*(M140:S140 = "★"))</f>
        <v>0</v>
      </c>
      <c r="Z139" s="135"/>
      <c r="AA139" s="135"/>
      <c r="AB139" s="132">
        <v>111</v>
      </c>
      <c r="AC139" s="141">
        <f>AI137+1</f>
        <v>46720</v>
      </c>
      <c r="AD139" s="141">
        <f t="shared" ref="AD139:AI139" si="532">AC139+1</f>
        <v>46721</v>
      </c>
      <c r="AE139" s="141">
        <f t="shared" si="532"/>
        <v>46722</v>
      </c>
      <c r="AF139" s="141">
        <f t="shared" si="532"/>
        <v>46723</v>
      </c>
      <c r="AG139" s="141">
        <f t="shared" si="532"/>
        <v>46724</v>
      </c>
      <c r="AH139" s="142">
        <f t="shared" si="532"/>
        <v>46725</v>
      </c>
      <c r="AI139" s="143">
        <f t="shared" si="532"/>
        <v>46726</v>
      </c>
      <c r="AJ139" s="68">
        <f t="shared" ref="AJ139" si="533">COUNTIF(AC140:AI140,"★")</f>
        <v>0</v>
      </c>
      <c r="AK139" s="68"/>
      <c r="AL139" s="68" t="str">
        <f>TEXT(AC139,"YYYY-MM")</f>
        <v>2027-11</v>
      </c>
      <c r="AM139" s="69" cm="1">
        <f t="array" ref="AM139">SUMPRODUCT((AC139:AI139&gt;=$N$8)*(AC139:AI139 &lt;= $N$9)*(TEXT(AC139:AI139,"yyyy-mm")=AL139)*(AC140:AI140 = "●"))</f>
        <v>0</v>
      </c>
      <c r="AN139" s="69" cm="1">
        <f t="array" ref="AN139">SUMPRODUCT((AH139:AI139&gt;=$N$8)*(AH139:AI139 &lt;= $N$9)*(TEXT(AH139:AI139,"yyyy-mm")=AL139)*(AH140:AI140 = "▲"))</f>
        <v>0</v>
      </c>
      <c r="AO139" s="69" cm="1">
        <f t="array" ref="AO139">SUMPRODUCT((AC139:AI139&gt;=$N$8)*(AC139:AI139 &lt;= $N$9)*(TEXT(AC139:AI139,"yyyy-mm")=AL139)*(AC140:AI140 = "★"))</f>
        <v>0</v>
      </c>
      <c r="AP139" s="68"/>
      <c r="AQ139" s="19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3"/>
    </row>
    <row r="140" spans="10:55" s="8" customFormat="1" ht="19.5" customHeight="1" thickBot="1" x14ac:dyDescent="0.5">
      <c r="J140" s="86"/>
      <c r="K140" s="135" t="str">
        <f t="shared" ref="K140" si="534">IF(U140&gt;=0.285,"OK","NG")</f>
        <v>NG</v>
      </c>
      <c r="L140" s="136"/>
      <c r="M140" s="144"/>
      <c r="N140" s="144"/>
      <c r="O140" s="144"/>
      <c r="P140" s="144"/>
      <c r="Q140" s="144"/>
      <c r="R140" s="145"/>
      <c r="S140" s="146"/>
      <c r="T140" s="135">
        <f t="shared" ref="T140" si="535">COUNTIF(M140:S140,"●")</f>
        <v>0</v>
      </c>
      <c r="U140" s="147">
        <f t="shared" ref="U140" si="536">IF(COUNTA(M140:S140)=0,-1,IF(OR(COUNTIF(M140:S140,"▲")&gt;6,AND(M139&lt;$N$9,$N$9&lt;S139)),0.285,IF(T139+T140=0,0,T140/(T140+T139))))</f>
        <v>-1</v>
      </c>
      <c r="V140" s="135" t="str">
        <f>TEXT(S139,"YYYY-MM")</f>
        <v>2027-07</v>
      </c>
      <c r="W140" s="140" cm="1">
        <f t="array" ref="W140">IF(V140=V139,0,SUMPRODUCT((M139:S139&gt;=$N$8)*(M139:S139 &lt;= $N$9)*(TEXT(M139:S139,"yyyy-mm")=V140)*(M140:S140 = "●")))</f>
        <v>0</v>
      </c>
      <c r="X140" s="140" cm="1">
        <f t="array" ref="X140">IF(V140=V139,0,SUMPRODUCT((M139:S139&gt;=$N$8)*(M139:S139 &lt;= $N$9)*(TEXT(M139:S139,"yyyy-mm")=V140)*(M140:S140 = "▲")))</f>
        <v>0</v>
      </c>
      <c r="Y140" s="140" cm="1">
        <f t="array" ref="Y140">IF(V140=V139,0,SUMPRODUCT((M139:S139&gt;=$N$8)*(M139:S139 &lt;= $N$9)*(TEXT(M139:S139,"yyyy-mm")=V140)*(M140:S140 = "★")))</f>
        <v>0</v>
      </c>
      <c r="Z140" s="135"/>
      <c r="AA140" s="135" t="str">
        <f t="shared" ref="AA140" si="537">IF(AK140&gt;=0.285,"OK","NG")</f>
        <v>NG</v>
      </c>
      <c r="AB140" s="136"/>
      <c r="AC140" s="144"/>
      <c r="AD140" s="144"/>
      <c r="AE140" s="144"/>
      <c r="AF140" s="144"/>
      <c r="AG140" s="144"/>
      <c r="AH140" s="145"/>
      <c r="AI140" s="146"/>
      <c r="AJ140" s="68">
        <f t="shared" ref="AJ140" si="538">COUNTIF(AC140:AI140,"●")</f>
        <v>0</v>
      </c>
      <c r="AK140" s="70">
        <f t="shared" ref="AK140" si="539">IF(COUNTA(AC140:AI140)=0,-1,IF(OR(COUNTIF(AC140:AI140,"▲")&gt;6,AND(AC139&lt;$N$9,$N$9&lt;AI139)),0.285,IF(AJ139+AJ140=0,0,AJ140/(AJ140+AJ139))))</f>
        <v>-1</v>
      </c>
      <c r="AL140" s="68" t="str">
        <f>TEXT(AI139,"YYYY-MM")</f>
        <v>2027-12</v>
      </c>
      <c r="AM140" s="69" cm="1">
        <f t="array" ref="AM140">IF(AL140=AL139,0,SUMPRODUCT((AC139:AI139&gt;=$N$8)*(AC139:AI139 &lt;= $N$9)*(TEXT(AC139:AI139,"yyyy-mm")=AL140)*(AC140:AI140 = "●")))</f>
        <v>0</v>
      </c>
      <c r="AN140" s="69" cm="1">
        <f t="array" ref="AN140">IF(AL140=AL139,0,SUMPRODUCT((AC139:AI139&gt;=$N$8)*(AC139:AI139 &lt;= $N$9)*(TEXT(AC139:AI139,"yyyy-mm")=AL140)*(AC140:AI140 = "▲")))</f>
        <v>0</v>
      </c>
      <c r="AO140" s="69" cm="1">
        <f t="array" ref="AO140">IF(AL140=AL139,0,SUMPRODUCT((AC139:AI139&gt;=$N$8)*(AC139:AI139 &lt;= $N$9)*(TEXT(AC139:AI139,"yyyy-mm")=AL140)*(AC140:AI140 = "★")))</f>
        <v>0</v>
      </c>
      <c r="AP140" s="68"/>
      <c r="AQ140" s="19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3"/>
    </row>
    <row r="141" spans="10:55" s="8" customFormat="1" ht="19.5" customHeight="1" x14ac:dyDescent="0.45">
      <c r="J141" s="86"/>
      <c r="K141" s="135"/>
      <c r="L141" s="132">
        <v>91</v>
      </c>
      <c r="M141" s="141">
        <f>S139+1</f>
        <v>46580</v>
      </c>
      <c r="N141" s="141">
        <f t="shared" ref="N141:S141" si="540">M141+1</f>
        <v>46581</v>
      </c>
      <c r="O141" s="141">
        <f t="shared" si="540"/>
        <v>46582</v>
      </c>
      <c r="P141" s="141">
        <f t="shared" si="540"/>
        <v>46583</v>
      </c>
      <c r="Q141" s="141">
        <f t="shared" si="540"/>
        <v>46584</v>
      </c>
      <c r="R141" s="142">
        <f t="shared" si="540"/>
        <v>46585</v>
      </c>
      <c r="S141" s="143">
        <f t="shared" si="540"/>
        <v>46586</v>
      </c>
      <c r="T141" s="135">
        <f t="shared" ref="T141" si="541">COUNTIF(M142:S142,"★")</f>
        <v>0</v>
      </c>
      <c r="U141" s="135"/>
      <c r="V141" s="135" t="str">
        <f t="shared" ref="V141" si="542">TEXT(M141,"YYYY-MM")</f>
        <v>2027-07</v>
      </c>
      <c r="W141" s="140" cm="1">
        <f t="array" ref="W141">SUMPRODUCT((M141:S141&gt;=$N$8)*(M141:S141 &lt;= $N$9)*(TEXT(M141:S141,"yyyy-mm")=V141)*(M142:S142 = "●"))</f>
        <v>0</v>
      </c>
      <c r="X141" s="140" cm="1">
        <f t="array" ref="X141">SUMPRODUCT((R141:S141&gt;=$N$8)*(R141:S141 &lt;= $N$9)*(TEXT(R141:S141,"yyyy-mm")=V141)*(R142:S142 = "▲"))</f>
        <v>0</v>
      </c>
      <c r="Y141" s="140" cm="1">
        <f t="array" ref="Y141">SUMPRODUCT((M141:S141&gt;=$N$8)*(M141:S141 &lt;= $N$9)*(TEXT(M141:S141,"yyyy-mm")=V141)*(M142:S142 = "★"))</f>
        <v>0</v>
      </c>
      <c r="Z141" s="135"/>
      <c r="AA141" s="135"/>
      <c r="AB141" s="132">
        <v>112</v>
      </c>
      <c r="AC141" s="141">
        <f>AI139+1</f>
        <v>46727</v>
      </c>
      <c r="AD141" s="141">
        <f t="shared" ref="AD141:AI141" si="543">AC141+1</f>
        <v>46728</v>
      </c>
      <c r="AE141" s="141">
        <f t="shared" si="543"/>
        <v>46729</v>
      </c>
      <c r="AF141" s="141">
        <f t="shared" si="543"/>
        <v>46730</v>
      </c>
      <c r="AG141" s="141">
        <f t="shared" si="543"/>
        <v>46731</v>
      </c>
      <c r="AH141" s="142">
        <f t="shared" si="543"/>
        <v>46732</v>
      </c>
      <c r="AI141" s="143">
        <f t="shared" si="543"/>
        <v>46733</v>
      </c>
      <c r="AJ141" s="68">
        <f t="shared" ref="AJ141" si="544">COUNTIF(AC142:AI142,"★")</f>
        <v>0</v>
      </c>
      <c r="AK141" s="68"/>
      <c r="AL141" s="68" t="str">
        <f t="shared" ref="AL141" si="545">TEXT(AC141,"YYYY-MM")</f>
        <v>2027-12</v>
      </c>
      <c r="AM141" s="69" cm="1">
        <f t="array" ref="AM141">SUMPRODUCT((AC141:AI141&gt;=$N$8)*(AC141:AI141 &lt;= $N$9)*(TEXT(AC141:AI141,"yyyy-mm")=AL141)*(AC142:AI142 = "●"))</f>
        <v>0</v>
      </c>
      <c r="AN141" s="69" cm="1">
        <f t="array" ref="AN141">SUMPRODUCT((AH141:AI141&gt;=$N$8)*(AH141:AI141 &lt;= $N$9)*(TEXT(AH141:AI141,"yyyy-mm")=AL141)*(AH142:AI142 = "▲"))</f>
        <v>0</v>
      </c>
      <c r="AO141" s="69" cm="1">
        <f t="array" ref="AO141">SUMPRODUCT((AC141:AI141&gt;=$N$8)*(AC141:AI141 &lt;= $N$9)*(TEXT(AC141:AI141,"yyyy-mm")=AL141)*(AC142:AI142 = "★"))</f>
        <v>0</v>
      </c>
      <c r="AP141" s="68"/>
      <c r="AQ141" s="19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3"/>
    </row>
    <row r="142" spans="10:55" s="8" customFormat="1" ht="19.5" customHeight="1" thickBot="1" x14ac:dyDescent="0.5">
      <c r="J142" s="86"/>
      <c r="K142" s="135" t="str">
        <f t="shared" ref="K142" si="546">IF(U142&gt;=0.285,"OK","NG")</f>
        <v>NG</v>
      </c>
      <c r="L142" s="136"/>
      <c r="M142" s="144"/>
      <c r="N142" s="144"/>
      <c r="O142" s="144"/>
      <c r="P142" s="144"/>
      <c r="Q142" s="144"/>
      <c r="R142" s="145"/>
      <c r="S142" s="146"/>
      <c r="T142" s="135">
        <f t="shared" ref="T142" si="547">COUNTIF(M142:S142,"●")</f>
        <v>0</v>
      </c>
      <c r="U142" s="147">
        <f t="shared" ref="U142" si="548">IF(COUNTA(M142:S142)=0,-1,IF(OR(COUNTIF(M142:S142,"▲")&gt;6,AND(M141&lt;$N$9,$N$9&lt;S141)),0.285,IF(T141+T142=0,0,T142/(T142+T141))))</f>
        <v>-1</v>
      </c>
      <c r="V142" s="135" t="str">
        <f t="shared" ref="V142" si="549">TEXT(S141,"YYYY-MM")</f>
        <v>2027-07</v>
      </c>
      <c r="W142" s="140" cm="1">
        <f t="array" ref="W142">IF(V142=V141,0,SUMPRODUCT((M141:S141&gt;=$N$8)*(M141:S141 &lt;= $N$9)*(TEXT(M141:S141,"yyyy-mm")=V142)*(M142:S142 = "●")))</f>
        <v>0</v>
      </c>
      <c r="X142" s="140" cm="1">
        <f t="array" ref="X142">IF(V142=V141,0,SUMPRODUCT((M141:S141&gt;=$N$8)*(M141:S141 &lt;= $N$9)*(TEXT(M141:S141,"yyyy-mm")=V142)*(M142:S142 = "▲")))</f>
        <v>0</v>
      </c>
      <c r="Y142" s="140" cm="1">
        <f t="array" ref="Y142">IF(V142=V141,0,SUMPRODUCT((M141:S141&gt;=$N$8)*(M141:S141 &lt;= $N$9)*(TEXT(M141:S141,"yyyy-mm")=V142)*(M142:S142 = "★")))</f>
        <v>0</v>
      </c>
      <c r="Z142" s="135"/>
      <c r="AA142" s="135" t="str">
        <f t="shared" ref="AA142" si="550">IF(AK142&gt;=0.285,"OK","NG")</f>
        <v>NG</v>
      </c>
      <c r="AB142" s="136"/>
      <c r="AC142" s="144"/>
      <c r="AD142" s="144"/>
      <c r="AE142" s="144"/>
      <c r="AF142" s="144"/>
      <c r="AG142" s="144"/>
      <c r="AH142" s="145"/>
      <c r="AI142" s="146"/>
      <c r="AJ142" s="68">
        <f t="shared" ref="AJ142" si="551">COUNTIF(AC142:AI142,"●")</f>
        <v>0</v>
      </c>
      <c r="AK142" s="70">
        <f t="shared" ref="AK142" si="552">IF(COUNTA(AC142:AI142)=0,-1,IF(OR(COUNTIF(AC142:AI142,"▲")&gt;6,AND(AC141&lt;$N$9,$N$9&lt;AI141)),0.285,IF(AJ141+AJ142=0,0,AJ142/(AJ142+AJ141))))</f>
        <v>-1</v>
      </c>
      <c r="AL142" s="68" t="str">
        <f t="shared" ref="AL142" si="553">TEXT(AI141,"YYYY-MM")</f>
        <v>2027-12</v>
      </c>
      <c r="AM142" s="69" cm="1">
        <f t="array" ref="AM142">IF(AL142=AL141,0,SUMPRODUCT((AC141:AI141&gt;=$N$8)*(AC141:AI141 &lt;= $N$9)*(TEXT(AC141:AI141,"yyyy-mm")=AL142)*(AC142:AI142 = "●")))</f>
        <v>0</v>
      </c>
      <c r="AN142" s="69" cm="1">
        <f t="array" ref="AN142">IF(AL142=AL141,0,SUMPRODUCT((AC141:AI141&gt;=$N$8)*(AC141:AI141 &lt;= $N$9)*(TEXT(AC141:AI141,"yyyy-mm")=AL142)*(AC142:AI142 = "▲")))</f>
        <v>0</v>
      </c>
      <c r="AO142" s="69" cm="1">
        <f t="array" ref="AO142">IF(AL142=AL141,0,SUMPRODUCT((AC141:AI141&gt;=$N$8)*(AC141:AI141 &lt;= $N$9)*(TEXT(AC141:AI141,"yyyy-mm")=AL142)*(AC142:AI142 = "★")))</f>
        <v>0</v>
      </c>
      <c r="AP142" s="68"/>
      <c r="AQ142" s="19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3"/>
    </row>
    <row r="143" spans="10:55" s="8" customFormat="1" ht="19.5" customHeight="1" x14ac:dyDescent="0.45">
      <c r="J143" s="86"/>
      <c r="K143" s="135"/>
      <c r="L143" s="132">
        <v>92</v>
      </c>
      <c r="M143" s="141">
        <f>S141+1</f>
        <v>46587</v>
      </c>
      <c r="N143" s="141">
        <f t="shared" ref="N143:S143" si="554">M143+1</f>
        <v>46588</v>
      </c>
      <c r="O143" s="141">
        <f t="shared" si="554"/>
        <v>46589</v>
      </c>
      <c r="P143" s="141">
        <f t="shared" si="554"/>
        <v>46590</v>
      </c>
      <c r="Q143" s="141">
        <f t="shared" si="554"/>
        <v>46591</v>
      </c>
      <c r="R143" s="142">
        <f t="shared" si="554"/>
        <v>46592</v>
      </c>
      <c r="S143" s="143">
        <f t="shared" si="554"/>
        <v>46593</v>
      </c>
      <c r="T143" s="135">
        <f t="shared" ref="T143" si="555">COUNTIF(M144:S144,"★")</f>
        <v>0</v>
      </c>
      <c r="U143" s="135"/>
      <c r="V143" s="135" t="str">
        <f t="shared" ref="V143" si="556">TEXT(M143,"YYYY-MM")</f>
        <v>2027-07</v>
      </c>
      <c r="W143" s="140" cm="1">
        <f t="array" ref="W143">SUMPRODUCT((M143:S143&gt;=$N$8)*(M143:S143 &lt;= $N$9)*(TEXT(M143:S143,"yyyy-mm")=V143)*(M144:S144 = "●"))</f>
        <v>0</v>
      </c>
      <c r="X143" s="140" cm="1">
        <f t="array" ref="X143">SUMPRODUCT((R143:S143&gt;=$N$8)*(R143:S143 &lt;= $N$9)*(TEXT(R143:S143,"yyyy-mm")=V143)*(R144:S144 = "▲"))</f>
        <v>0</v>
      </c>
      <c r="Y143" s="140" cm="1">
        <f t="array" ref="Y143">SUMPRODUCT((M143:S143&gt;=$N$8)*(M143:S143 &lt;= $N$9)*(TEXT(M143:S143,"yyyy-mm")=V143)*(M144:S144 = "★"))</f>
        <v>0</v>
      </c>
      <c r="Z143" s="135"/>
      <c r="AA143" s="135"/>
      <c r="AB143" s="132">
        <v>113</v>
      </c>
      <c r="AC143" s="141">
        <f>AI141+1</f>
        <v>46734</v>
      </c>
      <c r="AD143" s="141">
        <f t="shared" ref="AD143:AI143" si="557">AC143+1</f>
        <v>46735</v>
      </c>
      <c r="AE143" s="141">
        <f t="shared" si="557"/>
        <v>46736</v>
      </c>
      <c r="AF143" s="141">
        <f t="shared" si="557"/>
        <v>46737</v>
      </c>
      <c r="AG143" s="141">
        <f t="shared" si="557"/>
        <v>46738</v>
      </c>
      <c r="AH143" s="142">
        <f t="shared" si="557"/>
        <v>46739</v>
      </c>
      <c r="AI143" s="143">
        <f t="shared" si="557"/>
        <v>46740</v>
      </c>
      <c r="AJ143" s="68">
        <f t="shared" ref="AJ143" si="558">COUNTIF(AC144:AI144,"★")</f>
        <v>0</v>
      </c>
      <c r="AK143" s="68"/>
      <c r="AL143" s="68" t="str">
        <f t="shared" ref="AL143" si="559">TEXT(AC143,"YYYY-MM")</f>
        <v>2027-12</v>
      </c>
      <c r="AM143" s="69" cm="1">
        <f t="array" ref="AM143">SUMPRODUCT((AC143:AI143&gt;=$N$8)*(AC143:AI143 &lt;= $N$9)*(TEXT(AC143:AI143,"yyyy-mm")=AL143)*(AC144:AI144 = "●"))</f>
        <v>0</v>
      </c>
      <c r="AN143" s="69" cm="1">
        <f t="array" ref="AN143">SUMPRODUCT((AH143:AI143&gt;=$N$8)*(AH143:AI143 &lt;= $N$9)*(TEXT(AH143:AI143,"yyyy-mm")=AL143)*(AH144:AI144 = "▲"))</f>
        <v>0</v>
      </c>
      <c r="AO143" s="69" cm="1">
        <f t="array" ref="AO143">SUMPRODUCT((AC143:AI143&gt;=$N$8)*(AC143:AI143 &lt;= $N$9)*(TEXT(AC143:AI143,"yyyy-mm")=AL143)*(AC144:AI144 = "★"))</f>
        <v>0</v>
      </c>
      <c r="AP143" s="68"/>
      <c r="AQ143" s="19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3"/>
    </row>
    <row r="144" spans="10:55" s="8" customFormat="1" ht="19.5" customHeight="1" thickBot="1" x14ac:dyDescent="0.5">
      <c r="J144" s="86"/>
      <c r="K144" s="135" t="str">
        <f t="shared" ref="K144" si="560">IF(U144&gt;=0.285,"OK","NG")</f>
        <v>NG</v>
      </c>
      <c r="L144" s="136"/>
      <c r="M144" s="144"/>
      <c r="N144" s="144"/>
      <c r="O144" s="144"/>
      <c r="P144" s="144"/>
      <c r="Q144" s="144"/>
      <c r="R144" s="145"/>
      <c r="S144" s="146"/>
      <c r="T144" s="135">
        <f t="shared" ref="T144" si="561">COUNTIF(M144:S144,"●")</f>
        <v>0</v>
      </c>
      <c r="U144" s="147">
        <f t="shared" ref="U144" si="562">IF(COUNTA(M144:S144)=0,-1,IF(OR(COUNTIF(M144:S144,"▲")&gt;6,AND(M143&lt;$N$9,$N$9&lt;S143)),0.285,IF(T143+T144=0,0,T144/(T144+T143))))</f>
        <v>-1</v>
      </c>
      <c r="V144" s="135" t="str">
        <f t="shared" ref="V144" si="563">TEXT(S143,"YYYY-MM")</f>
        <v>2027-07</v>
      </c>
      <c r="W144" s="140" cm="1">
        <f t="array" ref="W144">IF(V144=V143,0,SUMPRODUCT((M143:S143&gt;=$N$8)*(M143:S143 &lt;= $N$9)*(TEXT(M143:S143,"yyyy-mm")=V144)*(M144:S144 = "●")))</f>
        <v>0</v>
      </c>
      <c r="X144" s="140" cm="1">
        <f t="array" ref="X144">IF(V144=V143,0,SUMPRODUCT((M143:S143&gt;=$N$8)*(M143:S143 &lt;= $N$9)*(TEXT(M143:S143,"yyyy-mm")=V144)*(M144:S144 = "▲")))</f>
        <v>0</v>
      </c>
      <c r="Y144" s="140" cm="1">
        <f t="array" ref="Y144">IF(V144=V143,0,SUMPRODUCT((M143:S143&gt;=$N$8)*(M143:S143 &lt;= $N$9)*(TEXT(M143:S143,"yyyy-mm")=V144)*(M144:S144 = "★")))</f>
        <v>0</v>
      </c>
      <c r="Z144" s="135"/>
      <c r="AA144" s="135" t="str">
        <f t="shared" ref="AA144" si="564">IF(AK144&gt;=0.285,"OK","NG")</f>
        <v>NG</v>
      </c>
      <c r="AB144" s="136"/>
      <c r="AC144" s="144"/>
      <c r="AD144" s="144"/>
      <c r="AE144" s="144"/>
      <c r="AF144" s="144"/>
      <c r="AG144" s="144"/>
      <c r="AH144" s="145"/>
      <c r="AI144" s="146"/>
      <c r="AJ144" s="68">
        <f t="shared" ref="AJ144" si="565">COUNTIF(AC144:AI144,"●")</f>
        <v>0</v>
      </c>
      <c r="AK144" s="70">
        <f t="shared" ref="AK144" si="566">IF(COUNTA(AC144:AI144)=0,-1,IF(OR(COUNTIF(AC144:AI144,"▲")&gt;6,AND(AC143&lt;$N$9,$N$9&lt;AI143)),0.285,IF(AJ143+AJ144=0,0,AJ144/(AJ144+AJ143))))</f>
        <v>-1</v>
      </c>
      <c r="AL144" s="68" t="str">
        <f t="shared" ref="AL144" si="567">TEXT(AI143,"YYYY-MM")</f>
        <v>2027-12</v>
      </c>
      <c r="AM144" s="69" cm="1">
        <f t="array" ref="AM144">IF(AL144=AL143,0,SUMPRODUCT((AC143:AI143&gt;=$N$8)*(AC143:AI143 &lt;= $N$9)*(TEXT(AC143:AI143,"yyyy-mm")=AL144)*(AC144:AI144 = "●")))</f>
        <v>0</v>
      </c>
      <c r="AN144" s="69" cm="1">
        <f t="array" ref="AN144">IF(AL144=AL143,0,SUMPRODUCT((AC143:AI143&gt;=$N$8)*(AC143:AI143 &lt;= $N$9)*(TEXT(AC143:AI143,"yyyy-mm")=AL144)*(AC144:AI144 = "▲")))</f>
        <v>0</v>
      </c>
      <c r="AO144" s="69" cm="1">
        <f t="array" ref="AO144">IF(AL144=AL143,0,SUMPRODUCT((AC143:AI143&gt;=$N$8)*(AC143:AI143 &lt;= $N$9)*(TEXT(AC143:AI143,"yyyy-mm")=AL144)*(AC144:AI144 = "★")))</f>
        <v>0</v>
      </c>
      <c r="AP144" s="68"/>
      <c r="AQ144" s="19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3"/>
    </row>
    <row r="145" spans="10:55" s="8" customFormat="1" ht="19.5" customHeight="1" x14ac:dyDescent="0.45">
      <c r="J145" s="86"/>
      <c r="K145" s="135"/>
      <c r="L145" s="132">
        <v>93</v>
      </c>
      <c r="M145" s="141">
        <f>S143+1</f>
        <v>46594</v>
      </c>
      <c r="N145" s="141">
        <f t="shared" ref="N145:S145" si="568">M145+1</f>
        <v>46595</v>
      </c>
      <c r="O145" s="141">
        <f t="shared" si="568"/>
        <v>46596</v>
      </c>
      <c r="P145" s="141">
        <f t="shared" si="568"/>
        <v>46597</v>
      </c>
      <c r="Q145" s="141">
        <f t="shared" si="568"/>
        <v>46598</v>
      </c>
      <c r="R145" s="142">
        <f t="shared" si="568"/>
        <v>46599</v>
      </c>
      <c r="S145" s="143">
        <f t="shared" si="568"/>
        <v>46600</v>
      </c>
      <c r="T145" s="135">
        <f t="shared" ref="T145" si="569">COUNTIF(M146:S146,"★")</f>
        <v>0</v>
      </c>
      <c r="U145" s="135"/>
      <c r="V145" s="135" t="str">
        <f t="shared" ref="V145" si="570">TEXT(M145,"YYYY-MM")</f>
        <v>2027-07</v>
      </c>
      <c r="W145" s="140" cm="1">
        <f t="array" ref="W145">SUMPRODUCT((M145:S145&gt;=$N$8)*(M145:S145 &lt;= $N$9)*(TEXT(M145:S145,"yyyy-mm")=V145)*(M146:S146 = "●"))</f>
        <v>0</v>
      </c>
      <c r="X145" s="140" cm="1">
        <f t="array" ref="X145">SUMPRODUCT((R145:S145&gt;=$N$8)*(R145:S145 &lt;= $N$9)*(TEXT(R145:S145,"yyyy-mm")=V145)*(R146:S146 = "▲"))</f>
        <v>0</v>
      </c>
      <c r="Y145" s="140" cm="1">
        <f t="array" ref="Y145">SUMPRODUCT((M145:S145&gt;=$N$8)*(M145:S145 &lt;= $N$9)*(TEXT(M145:S145,"yyyy-mm")=V145)*(M146:S146 = "★"))</f>
        <v>0</v>
      </c>
      <c r="Z145" s="135"/>
      <c r="AA145" s="135"/>
      <c r="AB145" s="132">
        <v>114</v>
      </c>
      <c r="AC145" s="141">
        <f>AI143+1</f>
        <v>46741</v>
      </c>
      <c r="AD145" s="141">
        <f t="shared" ref="AD145:AI145" si="571">AC145+1</f>
        <v>46742</v>
      </c>
      <c r="AE145" s="141">
        <f t="shared" si="571"/>
        <v>46743</v>
      </c>
      <c r="AF145" s="141">
        <f t="shared" si="571"/>
        <v>46744</v>
      </c>
      <c r="AG145" s="141">
        <f t="shared" si="571"/>
        <v>46745</v>
      </c>
      <c r="AH145" s="142">
        <f t="shared" si="571"/>
        <v>46746</v>
      </c>
      <c r="AI145" s="143">
        <f t="shared" si="571"/>
        <v>46747</v>
      </c>
      <c r="AJ145" s="68">
        <f t="shared" ref="AJ145" si="572">COUNTIF(AC146:AI146,"★")</f>
        <v>0</v>
      </c>
      <c r="AK145" s="68"/>
      <c r="AL145" s="68" t="str">
        <f t="shared" ref="AL145" si="573">TEXT(AC145,"YYYY-MM")</f>
        <v>2027-12</v>
      </c>
      <c r="AM145" s="69" cm="1">
        <f t="array" ref="AM145">SUMPRODUCT((AC145:AI145&gt;=$N$8)*(AC145:AI145 &lt;= $N$9)*(TEXT(AC145:AI145,"yyyy-mm")=AL145)*(AC146:AI146 = "●"))</f>
        <v>0</v>
      </c>
      <c r="AN145" s="69" cm="1">
        <f t="array" ref="AN145">SUMPRODUCT((AH145:AI145&gt;=$N$8)*(AH145:AI145 &lt;= $N$9)*(TEXT(AH145:AI145,"yyyy-mm")=AL145)*(AH146:AI146 = "▲"))</f>
        <v>0</v>
      </c>
      <c r="AO145" s="69" cm="1">
        <f t="array" ref="AO145">SUMPRODUCT((AC145:AI145&gt;=$N$8)*(AC145:AI145 &lt;= $N$9)*(TEXT(AC145:AI145,"yyyy-mm")=AL145)*(AC146:AI146 = "★"))</f>
        <v>0</v>
      </c>
      <c r="AP145" s="65"/>
      <c r="AQ145" s="7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3"/>
    </row>
    <row r="146" spans="10:55" s="8" customFormat="1" ht="19.5" customHeight="1" thickBot="1" x14ac:dyDescent="0.5">
      <c r="J146" s="86"/>
      <c r="K146" s="135" t="str">
        <f t="shared" ref="K146" si="574">IF(U146&gt;=0.285,"OK","NG")</f>
        <v>NG</v>
      </c>
      <c r="L146" s="136"/>
      <c r="M146" s="144"/>
      <c r="N146" s="144"/>
      <c r="O146" s="144"/>
      <c r="P146" s="144"/>
      <c r="Q146" s="144"/>
      <c r="R146" s="145"/>
      <c r="S146" s="146"/>
      <c r="T146" s="135">
        <f t="shared" ref="T146" si="575">COUNTIF(M146:S146,"●")</f>
        <v>0</v>
      </c>
      <c r="U146" s="147">
        <f t="shared" ref="U146" si="576">IF(COUNTA(M146:S146)=0,-1,IF(OR(COUNTIF(M146:S146,"▲")&gt;6,AND(M145&lt;$N$9,$N$9&lt;S145)),0.285,IF(T145+T146=0,0,T146/(T146+T145))))</f>
        <v>-1</v>
      </c>
      <c r="V146" s="135" t="str">
        <f t="shared" ref="V146" si="577">TEXT(S145,"YYYY-MM")</f>
        <v>2027-08</v>
      </c>
      <c r="W146" s="140" cm="1">
        <f t="array" ref="W146">IF(V146=V145,0,SUMPRODUCT((M145:S145&gt;=$N$8)*(M145:S145 &lt;= $N$9)*(TEXT(M145:S145,"yyyy-mm")=V146)*(M146:S146 = "●")))</f>
        <v>0</v>
      </c>
      <c r="X146" s="140" cm="1">
        <f t="array" ref="X146">IF(V146=V145,0,SUMPRODUCT((M145:S145&gt;=$N$8)*(M145:S145 &lt;= $N$9)*(TEXT(M145:S145,"yyyy-mm")=V146)*(M146:S146 = "▲")))</f>
        <v>0</v>
      </c>
      <c r="Y146" s="140" cm="1">
        <f t="array" ref="Y146">IF(V146=V145,0,SUMPRODUCT((M145:S145&gt;=$N$8)*(M145:S145 &lt;= $N$9)*(TEXT(M145:S145,"yyyy-mm")=V146)*(M146:S146 = "★")))</f>
        <v>0</v>
      </c>
      <c r="Z146" s="135"/>
      <c r="AA146" s="135" t="str">
        <f t="shared" ref="AA146" si="578">IF(AK146&gt;=0.285,"OK","NG")</f>
        <v>NG</v>
      </c>
      <c r="AB146" s="136"/>
      <c r="AC146" s="144"/>
      <c r="AD146" s="144"/>
      <c r="AE146" s="144"/>
      <c r="AF146" s="144"/>
      <c r="AG146" s="144"/>
      <c r="AH146" s="145"/>
      <c r="AI146" s="146"/>
      <c r="AJ146" s="68">
        <f t="shared" ref="AJ146" si="579">COUNTIF(AC146:AI146,"●")</f>
        <v>0</v>
      </c>
      <c r="AK146" s="70">
        <f t="shared" ref="AK146" si="580">IF(COUNTA(AC146:AI146)=0,-1,IF(OR(COUNTIF(AC146:AI146,"▲")&gt;6,AND(AC145&lt;$N$9,$N$9&lt;AI145)),0.285,IF(AJ145+AJ146=0,0,AJ146/(AJ146+AJ145))))</f>
        <v>-1</v>
      </c>
      <c r="AL146" s="68" t="str">
        <f t="shared" ref="AL146" si="581">TEXT(AI145,"YYYY-MM")</f>
        <v>2027-12</v>
      </c>
      <c r="AM146" s="69" cm="1">
        <f t="array" ref="AM146">IF(AL146=AL145,0,SUMPRODUCT((AC145:AI145&gt;=$N$8)*(AC145:AI145 &lt;= $N$9)*(TEXT(AC145:AI145,"yyyy-mm")=AL146)*(AC146:AI146 = "●")))</f>
        <v>0</v>
      </c>
      <c r="AN146" s="69" cm="1">
        <f t="array" ref="AN146">IF(AL146=AL145,0,SUMPRODUCT((AC145:AI145&gt;=$N$8)*(AC145:AI145 &lt;= $N$9)*(TEXT(AC145:AI145,"yyyy-mm")=AL146)*(AC146:AI146 = "▲")))</f>
        <v>0</v>
      </c>
      <c r="AO146" s="69" cm="1">
        <f t="array" ref="AO146">IF(AL146=AL145,0,SUMPRODUCT((AC145:AI145&gt;=$N$8)*(AC145:AI145 &lt;= $N$9)*(TEXT(AC145:AI145,"yyyy-mm")=AL146)*(AC146:AI146 = "★")))</f>
        <v>0</v>
      </c>
      <c r="AP146" s="65"/>
      <c r="AQ146" s="7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3"/>
    </row>
    <row r="147" spans="10:55" s="8" customFormat="1" ht="19.5" customHeight="1" x14ac:dyDescent="0.45">
      <c r="J147" s="86"/>
      <c r="K147" s="135"/>
      <c r="L147" s="132">
        <v>94</v>
      </c>
      <c r="M147" s="141">
        <f>S145+1</f>
        <v>46601</v>
      </c>
      <c r="N147" s="141">
        <f t="shared" ref="N147:S147" si="582">M147+1</f>
        <v>46602</v>
      </c>
      <c r="O147" s="141">
        <f t="shared" si="582"/>
        <v>46603</v>
      </c>
      <c r="P147" s="141">
        <f t="shared" si="582"/>
        <v>46604</v>
      </c>
      <c r="Q147" s="141">
        <f t="shared" si="582"/>
        <v>46605</v>
      </c>
      <c r="R147" s="142">
        <f t="shared" si="582"/>
        <v>46606</v>
      </c>
      <c r="S147" s="143">
        <f t="shared" si="582"/>
        <v>46607</v>
      </c>
      <c r="T147" s="135">
        <f t="shared" ref="T147" si="583">COUNTIF(M148:S148,"★")</f>
        <v>0</v>
      </c>
      <c r="U147" s="135"/>
      <c r="V147" s="135" t="str">
        <f t="shared" ref="V147" si="584">TEXT(M147,"YYYY-MM")</f>
        <v>2027-08</v>
      </c>
      <c r="W147" s="140" cm="1">
        <f t="array" ref="W147">SUMPRODUCT((M147:S147&gt;=$N$8)*(M147:S147 &lt;= $N$9)*(TEXT(M147:S147,"yyyy-mm")=V147)*(M148:S148 = "●"))</f>
        <v>0</v>
      </c>
      <c r="X147" s="140" cm="1">
        <f t="array" ref="X147">SUMPRODUCT((R147:S147&gt;=$N$8)*(R147:S147 &lt;= $N$9)*(TEXT(R147:S147,"yyyy-mm")=V147)*(R148:S148 = "▲"))</f>
        <v>0</v>
      </c>
      <c r="Y147" s="140" cm="1">
        <f t="array" ref="Y147">SUMPRODUCT((M147:S147&gt;=$N$8)*(M147:S147 &lt;= $N$9)*(TEXT(M147:S147,"yyyy-mm")=V147)*(M148:S148 = "★"))</f>
        <v>0</v>
      </c>
      <c r="Z147" s="135"/>
      <c r="AA147" s="135"/>
      <c r="AB147" s="132">
        <v>115</v>
      </c>
      <c r="AC147" s="141">
        <f>AI145+1</f>
        <v>46748</v>
      </c>
      <c r="AD147" s="141">
        <f t="shared" ref="AD147:AI147" si="585">AC147+1</f>
        <v>46749</v>
      </c>
      <c r="AE147" s="141">
        <f t="shared" si="585"/>
        <v>46750</v>
      </c>
      <c r="AF147" s="141">
        <f t="shared" si="585"/>
        <v>46751</v>
      </c>
      <c r="AG147" s="141">
        <f t="shared" si="585"/>
        <v>46752</v>
      </c>
      <c r="AH147" s="142">
        <f t="shared" si="585"/>
        <v>46753</v>
      </c>
      <c r="AI147" s="143">
        <f t="shared" si="585"/>
        <v>46754</v>
      </c>
      <c r="AJ147" s="68">
        <f t="shared" ref="AJ147" si="586">COUNTIF(AC148:AI148,"★")</f>
        <v>0</v>
      </c>
      <c r="AK147" s="68"/>
      <c r="AL147" s="68" t="str">
        <f t="shared" ref="AL147" si="587">TEXT(AC147,"YYYY-MM")</f>
        <v>2027-12</v>
      </c>
      <c r="AM147" s="69" cm="1">
        <f t="array" ref="AM147">SUMPRODUCT((AC147:AI147&gt;=$N$8)*(AC147:AI147 &lt;= $N$9)*(TEXT(AC147:AI147,"yyyy-mm")=AL147)*(AC148:AI148 = "●"))</f>
        <v>0</v>
      </c>
      <c r="AN147" s="69" cm="1">
        <f t="array" ref="AN147">SUMPRODUCT((AH147:AI147&gt;=$N$8)*(AH147:AI147 &lt;= $N$9)*(TEXT(AH147:AI147,"yyyy-mm")=AL147)*(AH148:AI148 = "▲"))</f>
        <v>0</v>
      </c>
      <c r="AO147" s="69" cm="1">
        <f t="array" ref="AO147">SUMPRODUCT((AC147:AI147&gt;=$N$8)*(AC147:AI147 &lt;= $N$9)*(TEXT(AC147:AI147,"yyyy-mm")=AL147)*(AC148:AI148 = "★"))</f>
        <v>0</v>
      </c>
      <c r="AP147" s="65"/>
      <c r="AQ147" s="7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3"/>
    </row>
    <row r="148" spans="10:55" s="8" customFormat="1" ht="19.5" customHeight="1" thickBot="1" x14ac:dyDescent="0.5">
      <c r="J148" s="86"/>
      <c r="K148" s="135" t="str">
        <f t="shared" ref="K148" si="588">IF(U148&gt;=0.285,"OK","NG")</f>
        <v>NG</v>
      </c>
      <c r="L148" s="136"/>
      <c r="M148" s="144"/>
      <c r="N148" s="144"/>
      <c r="O148" s="144"/>
      <c r="P148" s="144"/>
      <c r="Q148" s="144"/>
      <c r="R148" s="145"/>
      <c r="S148" s="146"/>
      <c r="T148" s="135">
        <f t="shared" ref="T148" si="589">COUNTIF(M148:S148,"●")</f>
        <v>0</v>
      </c>
      <c r="U148" s="147">
        <f t="shared" ref="U148" si="590">IF(COUNTA(M148:S148)=0,-1,IF(OR(COUNTIF(M148:S148,"▲")&gt;6,AND(M147&lt;$N$9,$N$9&lt;S147)),0.285,IF(T147+T148=0,0,T148/(T148+T147))))</f>
        <v>-1</v>
      </c>
      <c r="V148" s="135" t="str">
        <f t="shared" ref="V148" si="591">TEXT(S147,"YYYY-MM")</f>
        <v>2027-08</v>
      </c>
      <c r="W148" s="140" cm="1">
        <f t="array" ref="W148">IF(V148=V147,0,SUMPRODUCT((M147:S147&gt;=$N$8)*(M147:S147 &lt;= $N$9)*(TEXT(M147:S147,"yyyy-mm")=V148)*(M148:S148 = "●")))</f>
        <v>0</v>
      </c>
      <c r="X148" s="140" cm="1">
        <f t="array" ref="X148">IF(V148=V147,0,SUMPRODUCT((M147:S147&gt;=$N$8)*(M147:S147 &lt;= $N$9)*(TEXT(M147:S147,"yyyy-mm")=V148)*(M148:S148 = "▲")))</f>
        <v>0</v>
      </c>
      <c r="Y148" s="140" cm="1">
        <f t="array" ref="Y148">IF(V148=V147,0,SUMPRODUCT((M147:S147&gt;=$N$8)*(M147:S147 &lt;= $N$9)*(TEXT(M147:S147,"yyyy-mm")=V148)*(M148:S148 = "★")))</f>
        <v>0</v>
      </c>
      <c r="Z148" s="135"/>
      <c r="AA148" s="135" t="str">
        <f t="shared" ref="AA148" si="592">IF(AK148&gt;=0.285,"OK","NG")</f>
        <v>NG</v>
      </c>
      <c r="AB148" s="136"/>
      <c r="AC148" s="144"/>
      <c r="AD148" s="144"/>
      <c r="AE148" s="144"/>
      <c r="AF148" s="144"/>
      <c r="AG148" s="144"/>
      <c r="AH148" s="145"/>
      <c r="AI148" s="146"/>
      <c r="AJ148" s="68">
        <f t="shared" ref="AJ148" si="593">COUNTIF(AC148:AI148,"●")</f>
        <v>0</v>
      </c>
      <c r="AK148" s="70">
        <f t="shared" ref="AK148" si="594">IF(COUNTA(AC148:AI148)=0,-1,IF(OR(COUNTIF(AC148:AI148,"▲")&gt;6,AND(AC147&lt;$N$9,$N$9&lt;AI147)),0.285,IF(AJ147+AJ148=0,0,AJ148/(AJ148+AJ147))))</f>
        <v>-1</v>
      </c>
      <c r="AL148" s="68" t="str">
        <f t="shared" ref="AL148" si="595">TEXT(AI147,"YYYY-MM")</f>
        <v>2028-01</v>
      </c>
      <c r="AM148" s="69" cm="1">
        <f t="array" ref="AM148">IF(AL148=AL147,0,SUMPRODUCT((AC147:AI147&gt;=$N$8)*(AC147:AI147 &lt;= $N$9)*(TEXT(AC147:AI147,"yyyy-mm")=AL148)*(AC148:AI148 = "●")))</f>
        <v>0</v>
      </c>
      <c r="AN148" s="69" cm="1">
        <f t="array" ref="AN148">IF(AL148=AL147,0,SUMPRODUCT((AC147:AI147&gt;=$N$8)*(AC147:AI147 &lt;= $N$9)*(TEXT(AC147:AI147,"yyyy-mm")=AL148)*(AC148:AI148 = "▲")))</f>
        <v>0</v>
      </c>
      <c r="AO148" s="69" cm="1">
        <f t="array" ref="AO148">IF(AL148=AL147,0,SUMPRODUCT((AC147:AI147&gt;=$N$8)*(AC147:AI147 &lt;= $N$9)*(TEXT(AC147:AI147,"yyyy-mm")=AL148)*(AC148:AI148 = "★")))</f>
        <v>0</v>
      </c>
      <c r="AP148" s="65"/>
      <c r="AQ148" s="7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3"/>
    </row>
    <row r="149" spans="10:55" s="8" customFormat="1" ht="19.5" customHeight="1" x14ac:dyDescent="0.45">
      <c r="J149" s="86"/>
      <c r="K149" s="135"/>
      <c r="L149" s="132">
        <v>95</v>
      </c>
      <c r="M149" s="141">
        <f>S147+1</f>
        <v>46608</v>
      </c>
      <c r="N149" s="141">
        <f t="shared" ref="N149:S149" si="596">M149+1</f>
        <v>46609</v>
      </c>
      <c r="O149" s="141">
        <f t="shared" si="596"/>
        <v>46610</v>
      </c>
      <c r="P149" s="141">
        <f t="shared" si="596"/>
        <v>46611</v>
      </c>
      <c r="Q149" s="141">
        <f t="shared" si="596"/>
        <v>46612</v>
      </c>
      <c r="R149" s="142">
        <f t="shared" si="596"/>
        <v>46613</v>
      </c>
      <c r="S149" s="143">
        <f t="shared" si="596"/>
        <v>46614</v>
      </c>
      <c r="T149" s="135">
        <f t="shared" ref="T149" si="597">COUNTIF(M150:S150,"★")</f>
        <v>0</v>
      </c>
      <c r="U149" s="135"/>
      <c r="V149" s="135" t="str">
        <f t="shared" ref="V149" si="598">TEXT(M149,"YYYY-MM")</f>
        <v>2027-08</v>
      </c>
      <c r="W149" s="140" cm="1">
        <f t="array" ref="W149">SUMPRODUCT((M149:S149&gt;=$N$8)*(M149:S149 &lt;= $N$9)*(TEXT(M149:S149,"yyyy-mm")=V149)*(M150:S150 = "●"))</f>
        <v>0</v>
      </c>
      <c r="X149" s="140" cm="1">
        <f t="array" ref="X149">SUMPRODUCT((R149:S149&gt;=$N$8)*(R149:S149 &lt;= $N$9)*(TEXT(R149:S149,"yyyy-mm")=V149)*(R150:S150 = "▲"))</f>
        <v>0</v>
      </c>
      <c r="Y149" s="140" cm="1">
        <f t="array" ref="Y149">SUMPRODUCT((M149:S149&gt;=$N$8)*(M149:S149 &lt;= $N$9)*(TEXT(M149:S149,"yyyy-mm")=V149)*(M150:S150 = "★"))</f>
        <v>0</v>
      </c>
      <c r="Z149" s="135"/>
      <c r="AA149" s="135"/>
      <c r="AB149" s="132">
        <v>116</v>
      </c>
      <c r="AC149" s="141">
        <f>AI147+1</f>
        <v>46755</v>
      </c>
      <c r="AD149" s="141">
        <f t="shared" ref="AD149:AI149" si="599">AC149+1</f>
        <v>46756</v>
      </c>
      <c r="AE149" s="141">
        <f t="shared" si="599"/>
        <v>46757</v>
      </c>
      <c r="AF149" s="141">
        <f t="shared" si="599"/>
        <v>46758</v>
      </c>
      <c r="AG149" s="141">
        <f t="shared" si="599"/>
        <v>46759</v>
      </c>
      <c r="AH149" s="142">
        <f t="shared" si="599"/>
        <v>46760</v>
      </c>
      <c r="AI149" s="143">
        <f t="shared" si="599"/>
        <v>46761</v>
      </c>
      <c r="AJ149" s="68">
        <f t="shared" ref="AJ149" si="600">COUNTIF(AC150:AI150,"★")</f>
        <v>0</v>
      </c>
      <c r="AK149" s="68"/>
      <c r="AL149" s="68" t="str">
        <f t="shared" ref="AL149" si="601">TEXT(AC149,"YYYY-MM")</f>
        <v>2028-01</v>
      </c>
      <c r="AM149" s="69" cm="1">
        <f t="array" ref="AM149">SUMPRODUCT((AC149:AI149&gt;=$N$8)*(AC149:AI149 &lt;= $N$9)*(TEXT(AC149:AI149,"yyyy-mm")=AL149)*(AC150:AI150 = "●"))</f>
        <v>0</v>
      </c>
      <c r="AN149" s="69" cm="1">
        <f t="array" ref="AN149">SUMPRODUCT((AH149:AI149&gt;=$N$8)*(AH149:AI149 &lt;= $N$9)*(TEXT(AH149:AI149,"yyyy-mm")=AL149)*(AH150:AI150 = "▲"))</f>
        <v>0</v>
      </c>
      <c r="AO149" s="69" cm="1">
        <f t="array" ref="AO149">SUMPRODUCT((AC149:AI149&gt;=$N$8)*(AC149:AI149 &lt;= $N$9)*(TEXT(AC149:AI149,"yyyy-mm")=AL149)*(AC150:AI150 = "★"))</f>
        <v>0</v>
      </c>
      <c r="AP149" s="65"/>
      <c r="AQ149" s="7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3"/>
    </row>
    <row r="150" spans="10:55" s="8" customFormat="1" ht="19.5" customHeight="1" thickBot="1" x14ac:dyDescent="0.5">
      <c r="J150" s="86"/>
      <c r="K150" s="135" t="str">
        <f t="shared" ref="K150" si="602">IF(U150&gt;=0.285,"OK","NG")</f>
        <v>NG</v>
      </c>
      <c r="L150" s="136"/>
      <c r="M150" s="144"/>
      <c r="N150" s="144"/>
      <c r="O150" s="144"/>
      <c r="P150" s="144"/>
      <c r="Q150" s="144"/>
      <c r="R150" s="145"/>
      <c r="S150" s="146"/>
      <c r="T150" s="135">
        <f t="shared" ref="T150" si="603">COUNTIF(M150:S150,"●")</f>
        <v>0</v>
      </c>
      <c r="U150" s="147">
        <f t="shared" ref="U150" si="604">IF(COUNTA(M150:S150)=0,-1,IF(OR(COUNTIF(M150:S150,"▲")&gt;6,AND(M149&lt;$N$9,$N$9&lt;S149)),0.285,IF(T149+T150=0,0,T150/(T150+T149))))</f>
        <v>-1</v>
      </c>
      <c r="V150" s="135" t="str">
        <f t="shared" ref="V150" si="605">TEXT(S149,"YYYY-MM")</f>
        <v>2027-08</v>
      </c>
      <c r="W150" s="140" cm="1">
        <f t="array" ref="W150">IF(V150=V149,0,SUMPRODUCT((M149:S149&gt;=$N$8)*(M149:S149 &lt;= $N$9)*(TEXT(M149:S149,"yyyy-mm")=V150)*(M150:S150 = "●")))</f>
        <v>0</v>
      </c>
      <c r="X150" s="140" cm="1">
        <f t="array" ref="X150">IF(V150=V149,0,SUMPRODUCT((M149:S149&gt;=$N$8)*(M149:S149 &lt;= $N$9)*(TEXT(M149:S149,"yyyy-mm")=V150)*(M150:S150 = "▲")))</f>
        <v>0</v>
      </c>
      <c r="Y150" s="140" cm="1">
        <f t="array" ref="Y150">IF(V150=V149,0,SUMPRODUCT((M149:S149&gt;=$N$8)*(M149:S149 &lt;= $N$9)*(TEXT(M149:S149,"yyyy-mm")=V150)*(M150:S150 = "★")))</f>
        <v>0</v>
      </c>
      <c r="Z150" s="135"/>
      <c r="AA150" s="135" t="str">
        <f t="shared" ref="AA150" si="606">IF(AK150&gt;=0.285,"OK","NG")</f>
        <v>NG</v>
      </c>
      <c r="AB150" s="136"/>
      <c r="AC150" s="144"/>
      <c r="AD150" s="144"/>
      <c r="AE150" s="144"/>
      <c r="AF150" s="144"/>
      <c r="AG150" s="144"/>
      <c r="AH150" s="145"/>
      <c r="AI150" s="146"/>
      <c r="AJ150" s="68">
        <f t="shared" ref="AJ150" si="607">COUNTIF(AC150:AI150,"●")</f>
        <v>0</v>
      </c>
      <c r="AK150" s="70">
        <f t="shared" ref="AK150" si="608">IF(COUNTA(AC150:AI150)=0,-1,IF(OR(COUNTIF(AC150:AI150,"▲")&gt;6,AND(AC149&lt;$N$9,$N$9&lt;AI149)),0.285,IF(AJ149+AJ150=0,0,AJ150/(AJ150+AJ149))))</f>
        <v>-1</v>
      </c>
      <c r="AL150" s="68" t="str">
        <f t="shared" ref="AL150" si="609">TEXT(AI149,"YYYY-MM")</f>
        <v>2028-01</v>
      </c>
      <c r="AM150" s="69" cm="1">
        <f t="array" ref="AM150">IF(AL150=AL149,0,SUMPRODUCT((AC149:AI149&gt;=$N$8)*(AC149:AI149 &lt;= $N$9)*(TEXT(AC149:AI149,"yyyy-mm")=AL150)*(AC150:AI150 = "●")))</f>
        <v>0</v>
      </c>
      <c r="AN150" s="69" cm="1">
        <f t="array" ref="AN150">IF(AL150=AL149,0,SUMPRODUCT((AC149:AI149&gt;=$N$8)*(AC149:AI149 &lt;= $N$9)*(TEXT(AC149:AI149,"yyyy-mm")=AL150)*(AC150:AI150 = "▲")))</f>
        <v>0</v>
      </c>
      <c r="AO150" s="69" cm="1">
        <f t="array" ref="AO150">IF(AL150=AL149,0,SUMPRODUCT((AC149:AI149&gt;=$N$8)*(AC149:AI149 &lt;= $N$9)*(TEXT(AC149:AI149,"yyyy-mm")=AL150)*(AC150:AI150 = "★")))</f>
        <v>0</v>
      </c>
      <c r="AP150" s="65"/>
      <c r="AQ150" s="7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3"/>
    </row>
    <row r="151" spans="10:55" s="8" customFormat="1" ht="19.5" customHeight="1" x14ac:dyDescent="0.45">
      <c r="J151" s="86"/>
      <c r="K151" s="87"/>
      <c r="L151" s="28"/>
      <c r="M151" s="28"/>
      <c r="N151" s="28"/>
      <c r="O151" s="28"/>
      <c r="P151" s="28"/>
      <c r="Q151" s="28"/>
      <c r="R151" s="28"/>
      <c r="S151" s="28"/>
      <c r="T151" s="86"/>
      <c r="U151" s="148">
        <f>IFERROR(AVERAGEIF(U109:U150,"&gt;-1"),0)</f>
        <v>0</v>
      </c>
      <c r="V151" s="86"/>
      <c r="W151" s="81"/>
      <c r="X151" s="81"/>
      <c r="Y151" s="81"/>
      <c r="Z151" s="86"/>
      <c r="AA151" s="88"/>
      <c r="AB151" s="28"/>
      <c r="AC151" s="28"/>
      <c r="AD151" s="28"/>
      <c r="AE151" s="28"/>
      <c r="AF151" s="28"/>
      <c r="AG151" s="28"/>
      <c r="AH151" s="28"/>
      <c r="AI151" s="28"/>
      <c r="AJ151" s="65"/>
      <c r="AK151" s="71">
        <f>IFERROR(AVERAGEIF(AK109:AK150,"&gt;-1"),0)</f>
        <v>0</v>
      </c>
      <c r="AL151" s="65"/>
      <c r="AM151" s="64"/>
      <c r="AN151" s="64"/>
      <c r="AO151" s="64"/>
      <c r="AP151" s="68"/>
      <c r="AQ151" s="19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3"/>
    </row>
    <row r="152" spans="10:55" s="8" customFormat="1" ht="19.5" customHeight="1" x14ac:dyDescent="0.45">
      <c r="J152" s="86"/>
      <c r="K152" s="87"/>
      <c r="L152" s="28"/>
      <c r="M152" s="28"/>
      <c r="N152" s="28"/>
      <c r="O152" s="28"/>
      <c r="P152" s="28"/>
      <c r="Q152" s="28"/>
      <c r="R152" s="28"/>
      <c r="S152" s="28"/>
      <c r="T152" s="86"/>
      <c r="U152" s="86"/>
      <c r="V152" s="86"/>
      <c r="W152" s="81"/>
      <c r="X152" s="81"/>
      <c r="Y152" s="81"/>
      <c r="Z152" s="86"/>
      <c r="AA152" s="88"/>
      <c r="AB152" s="28"/>
      <c r="AC152" s="28"/>
      <c r="AD152" s="28"/>
      <c r="AE152" s="28"/>
      <c r="AF152" s="28"/>
      <c r="AG152" s="28"/>
      <c r="AH152" s="28"/>
      <c r="AI152" s="28"/>
      <c r="AJ152" s="65"/>
      <c r="AK152" s="65"/>
      <c r="AL152" s="65"/>
      <c r="AM152" s="64"/>
      <c r="AN152" s="64"/>
      <c r="AO152" s="64"/>
      <c r="AP152" s="68"/>
      <c r="AQ152" s="19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3"/>
    </row>
    <row r="153" spans="10:55" s="8" customFormat="1" ht="24" customHeight="1" x14ac:dyDescent="0.45">
      <c r="J153" s="75" t="s">
        <v>63</v>
      </c>
      <c r="K153" s="76"/>
      <c r="L153" s="76"/>
      <c r="M153" s="77"/>
      <c r="N153" s="78"/>
      <c r="O153" s="79"/>
      <c r="P153" s="79"/>
      <c r="Q153" s="79"/>
      <c r="R153" s="79"/>
      <c r="S153" s="79"/>
      <c r="T153" s="80"/>
      <c r="U153" s="80"/>
      <c r="V153" s="80"/>
      <c r="W153" s="81"/>
      <c r="X153" s="81"/>
      <c r="Y153" s="81"/>
      <c r="Z153" s="80"/>
      <c r="AA153" s="82"/>
      <c r="AB153" s="79"/>
      <c r="AC153" s="79"/>
      <c r="AD153" s="79"/>
      <c r="AE153" s="79"/>
      <c r="AF153" s="28"/>
      <c r="AG153" s="28"/>
      <c r="AH153" s="28"/>
      <c r="AI153" s="28"/>
      <c r="AJ153" s="65"/>
      <c r="AK153" s="65"/>
      <c r="AL153" s="65"/>
      <c r="AM153" s="64"/>
      <c r="AN153" s="64"/>
      <c r="AO153" s="64"/>
      <c r="AP153" s="68"/>
      <c r="AQ153" s="19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3"/>
    </row>
    <row r="154" spans="10:55" s="8" customFormat="1" ht="27" customHeight="1" x14ac:dyDescent="0.45">
      <c r="J154" s="83"/>
      <c r="K154" s="84"/>
      <c r="L154" s="84"/>
      <c r="M154" s="60" t="s">
        <v>96</v>
      </c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28"/>
      <c r="AI154" s="28"/>
      <c r="AJ154" s="65"/>
      <c r="AK154" s="65"/>
      <c r="AL154" s="65"/>
      <c r="AM154" s="64"/>
      <c r="AN154" s="64"/>
      <c r="AO154" s="64"/>
      <c r="AP154" s="68"/>
      <c r="AQ154" s="19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3"/>
    </row>
    <row r="155" spans="10:55" s="8" customFormat="1" ht="20.25" customHeight="1" x14ac:dyDescent="0.45">
      <c r="J155" s="83"/>
      <c r="K155" s="84"/>
      <c r="L155" s="84"/>
      <c r="M155" s="149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28"/>
      <c r="AI155" s="28"/>
      <c r="AJ155" s="65"/>
      <c r="AK155" s="65"/>
      <c r="AL155" s="65"/>
      <c r="AM155" s="64"/>
      <c r="AN155" s="64"/>
      <c r="AO155" s="64"/>
      <c r="AP155" s="68"/>
      <c r="AQ155" s="19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3"/>
    </row>
    <row r="156" spans="10:55" s="8" customFormat="1" ht="20.25" customHeight="1" x14ac:dyDescent="0.45">
      <c r="J156" s="86"/>
      <c r="K156" s="87"/>
      <c r="L156" s="28"/>
      <c r="M156" s="28"/>
      <c r="N156" s="28"/>
      <c r="O156" s="28"/>
      <c r="P156" s="28"/>
      <c r="Q156" s="28"/>
      <c r="R156" s="28"/>
      <c r="S156" s="28"/>
      <c r="T156" s="86"/>
      <c r="U156" s="86"/>
      <c r="V156" s="86"/>
      <c r="W156" s="81"/>
      <c r="X156" s="81"/>
      <c r="Y156" s="81"/>
      <c r="Z156" s="86"/>
      <c r="AA156" s="88"/>
      <c r="AB156" s="28"/>
      <c r="AC156" s="28"/>
      <c r="AD156" s="28"/>
      <c r="AE156" s="28"/>
      <c r="AF156" s="28"/>
      <c r="AG156" s="28"/>
      <c r="AH156" s="28"/>
      <c r="AI156" s="28"/>
      <c r="AJ156" s="65"/>
      <c r="AK156" s="65"/>
      <c r="AL156" s="65"/>
      <c r="AM156" s="64"/>
      <c r="AN156" s="64"/>
      <c r="AO156" s="64"/>
      <c r="AP156" s="68"/>
      <c r="AQ156" s="19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3"/>
    </row>
    <row r="157" spans="10:55" s="8" customFormat="1" ht="20.25" customHeight="1" thickBot="1" x14ac:dyDescent="0.5">
      <c r="J157" s="86"/>
      <c r="K157" s="87"/>
      <c r="L157" s="28"/>
      <c r="M157" s="28"/>
      <c r="N157" s="28"/>
      <c r="O157" s="28"/>
      <c r="P157" s="28"/>
      <c r="Q157" s="28"/>
      <c r="R157" s="28"/>
      <c r="S157" s="28"/>
      <c r="T157" s="86"/>
      <c r="U157" s="86"/>
      <c r="V157" s="86"/>
      <c r="W157" s="81"/>
      <c r="X157" s="81"/>
      <c r="Y157" s="81"/>
      <c r="Z157" s="86"/>
      <c r="AA157" s="88"/>
      <c r="AB157" s="28"/>
      <c r="AC157" s="28"/>
      <c r="AD157" s="28"/>
      <c r="AE157" s="28"/>
      <c r="AF157" s="28"/>
      <c r="AG157" s="28"/>
      <c r="AH157" s="28"/>
      <c r="AI157" s="28"/>
      <c r="AJ157" s="65"/>
      <c r="AK157" s="65"/>
      <c r="AL157" s="65"/>
      <c r="AM157" s="64"/>
      <c r="AN157" s="64"/>
      <c r="AO157" s="64"/>
      <c r="AP157" s="68"/>
      <c r="AQ157" s="19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3"/>
    </row>
    <row r="158" spans="10:55" s="8" customFormat="1" ht="20.25" customHeight="1" x14ac:dyDescent="0.45">
      <c r="J158" s="86"/>
      <c r="K158" s="86"/>
      <c r="L158" s="132" t="s">
        <v>47</v>
      </c>
      <c r="M158" s="133" t="str">
        <f>"実施状況（"&amp;YEAR(M160)&amp;"年～）"</f>
        <v>実施状況（2028年～）</v>
      </c>
      <c r="N158" s="133"/>
      <c r="O158" s="133"/>
      <c r="P158" s="133"/>
      <c r="Q158" s="133"/>
      <c r="R158" s="133"/>
      <c r="S158" s="134"/>
      <c r="T158" s="86"/>
      <c r="U158" s="86"/>
      <c r="V158" s="86"/>
      <c r="W158" s="81"/>
      <c r="X158" s="81"/>
      <c r="Y158" s="81"/>
      <c r="Z158" s="86"/>
      <c r="AA158" s="28"/>
      <c r="AB158" s="132" t="s">
        <v>47</v>
      </c>
      <c r="AC158" s="133" t="str">
        <f>"実施状況（"&amp;YEAR(AC160)&amp;"年～）"</f>
        <v>実施状況（2028年～）</v>
      </c>
      <c r="AD158" s="133"/>
      <c r="AE158" s="133"/>
      <c r="AF158" s="133"/>
      <c r="AG158" s="133"/>
      <c r="AH158" s="133"/>
      <c r="AI158" s="134"/>
      <c r="AJ158" s="65"/>
      <c r="AK158" s="65"/>
      <c r="AL158" s="65"/>
      <c r="AM158" s="64"/>
      <c r="AN158" s="64"/>
      <c r="AO158" s="64"/>
      <c r="AP158" s="68"/>
      <c r="AQ158" s="19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3"/>
    </row>
    <row r="159" spans="10:55" s="8" customFormat="1" ht="20.25" customHeight="1" thickBot="1" x14ac:dyDescent="0.5">
      <c r="J159" s="86"/>
      <c r="K159" s="135" t="s">
        <v>48</v>
      </c>
      <c r="L159" s="136"/>
      <c r="M159" s="137" t="s">
        <v>49</v>
      </c>
      <c r="N159" s="137" t="s">
        <v>50</v>
      </c>
      <c r="O159" s="137" t="s">
        <v>51</v>
      </c>
      <c r="P159" s="137" t="s">
        <v>52</v>
      </c>
      <c r="Q159" s="137" t="s">
        <v>53</v>
      </c>
      <c r="R159" s="138" t="s">
        <v>54</v>
      </c>
      <c r="S159" s="139" t="s">
        <v>55</v>
      </c>
      <c r="T159" s="135" t="s">
        <v>47</v>
      </c>
      <c r="U159" s="86" t="s">
        <v>56</v>
      </c>
      <c r="V159" s="86" t="s">
        <v>57</v>
      </c>
      <c r="W159" s="140" t="s">
        <v>38</v>
      </c>
      <c r="X159" s="140" t="s">
        <v>39</v>
      </c>
      <c r="Y159" s="140" t="s">
        <v>40</v>
      </c>
      <c r="Z159" s="86"/>
      <c r="AA159" s="135" t="s">
        <v>48</v>
      </c>
      <c r="AB159" s="136"/>
      <c r="AC159" s="137" t="s">
        <v>49</v>
      </c>
      <c r="AD159" s="137" t="s">
        <v>50</v>
      </c>
      <c r="AE159" s="137" t="s">
        <v>51</v>
      </c>
      <c r="AF159" s="137" t="s">
        <v>52</v>
      </c>
      <c r="AG159" s="137" t="s">
        <v>53</v>
      </c>
      <c r="AH159" s="138" t="s">
        <v>54</v>
      </c>
      <c r="AI159" s="139" t="s">
        <v>55</v>
      </c>
      <c r="AJ159" s="68" t="s">
        <v>47</v>
      </c>
      <c r="AK159" s="65" t="s">
        <v>56</v>
      </c>
      <c r="AL159" s="65" t="s">
        <v>57</v>
      </c>
      <c r="AM159" s="69" t="s">
        <v>38</v>
      </c>
      <c r="AN159" s="69" t="s">
        <v>39</v>
      </c>
      <c r="AO159" s="69" t="s">
        <v>40</v>
      </c>
      <c r="AP159" s="68"/>
      <c r="AQ159" s="19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3"/>
    </row>
    <row r="160" spans="10:55" s="8" customFormat="1" ht="20.25" customHeight="1" x14ac:dyDescent="0.45">
      <c r="J160" s="86"/>
      <c r="K160" s="135"/>
      <c r="L160" s="132">
        <v>117</v>
      </c>
      <c r="M160" s="141">
        <f>AI149+1</f>
        <v>46762</v>
      </c>
      <c r="N160" s="141">
        <f t="shared" ref="N160:S160" si="610">M160+1</f>
        <v>46763</v>
      </c>
      <c r="O160" s="141">
        <f t="shared" si="610"/>
        <v>46764</v>
      </c>
      <c r="P160" s="141">
        <f t="shared" si="610"/>
        <v>46765</v>
      </c>
      <c r="Q160" s="141">
        <f t="shared" si="610"/>
        <v>46766</v>
      </c>
      <c r="R160" s="151">
        <f t="shared" si="610"/>
        <v>46767</v>
      </c>
      <c r="S160" s="152">
        <f t="shared" si="610"/>
        <v>46768</v>
      </c>
      <c r="T160" s="135">
        <f t="shared" ref="T160" si="611">COUNTIF(M161:S161,"★")</f>
        <v>0</v>
      </c>
      <c r="U160" s="135"/>
      <c r="V160" s="135" t="str">
        <f>TEXT(M160,"YYYY-MM")</f>
        <v>2028-01</v>
      </c>
      <c r="W160" s="140" cm="1">
        <f t="array" ref="W160">SUMPRODUCT((M160:S160&gt;=$N$8)*(M160:S160 &lt;= $N$9)*(TEXT(M160:S160,"yyyy-mm")=V160)*(M161:S161 = "●"))</f>
        <v>0</v>
      </c>
      <c r="X160" s="140" cm="1">
        <f t="array" ref="X160">SUMPRODUCT((R160:S160&gt;=$N$8)*(R160:S160 &lt;= $N$9)*(TEXT(R160:S160,"yyyy-mm")=V160)*(R161:S161 = "▲"))</f>
        <v>0</v>
      </c>
      <c r="Y160" s="140" cm="1">
        <f t="array" ref="Y160">SUMPRODUCT((M160:S160&gt;=$N$8)*(M160:S160 &lt;= $N$9)*(TEXT(M160:S160,"yyyy-mm")=V160)*(M161:S161 = "★"))</f>
        <v>0</v>
      </c>
      <c r="Z160" s="135"/>
      <c r="AA160" s="135"/>
      <c r="AB160" s="132">
        <v>138</v>
      </c>
      <c r="AC160" s="141">
        <f>S200+1</f>
        <v>46909</v>
      </c>
      <c r="AD160" s="141">
        <f t="shared" ref="AD160:AI160" si="612">AC160+1</f>
        <v>46910</v>
      </c>
      <c r="AE160" s="141">
        <f t="shared" si="612"/>
        <v>46911</v>
      </c>
      <c r="AF160" s="141">
        <f t="shared" si="612"/>
        <v>46912</v>
      </c>
      <c r="AG160" s="141">
        <f t="shared" si="612"/>
        <v>46913</v>
      </c>
      <c r="AH160" s="151">
        <f t="shared" si="612"/>
        <v>46914</v>
      </c>
      <c r="AI160" s="152">
        <f t="shared" si="612"/>
        <v>46915</v>
      </c>
      <c r="AJ160" s="68">
        <f t="shared" ref="AJ160" si="613">COUNTIF(AC161:AI161,"★")</f>
        <v>0</v>
      </c>
      <c r="AK160" s="68"/>
      <c r="AL160" s="68" t="str">
        <f>TEXT(AC160,"YYYY-MM")</f>
        <v>2028-06</v>
      </c>
      <c r="AM160" s="69" cm="1">
        <f t="array" ref="AM160">SUMPRODUCT((AC160:AI160&gt;=$N$8)*(AC160:AI160 &lt;= $N$9)*(TEXT(AC160:AI160,"yyyy-mm")=AL160)*(AC161:AI161 = "●"))</f>
        <v>0</v>
      </c>
      <c r="AN160" s="69" cm="1">
        <f t="array" ref="AN160">SUMPRODUCT((AH160:AI160&gt;=$N$8)*(AH160:AI160 &lt;= $N$9)*(TEXT(AH160:AI160,"yyyy-mm")=AL160)*(AH161:AI161 = "▲"))</f>
        <v>0</v>
      </c>
      <c r="AO160" s="69" cm="1">
        <f t="array" ref="AO160">SUMPRODUCT((AC160:AI160&gt;=$N$8)*(AC160:AI160 &lt;= $N$9)*(TEXT(AC160:AI160,"yyyy-mm")=AL160)*(AC161:AI161 = "★"))</f>
        <v>0</v>
      </c>
      <c r="AP160" s="68"/>
      <c r="AQ160" s="19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3"/>
    </row>
    <row r="161" spans="10:55" s="8" customFormat="1" ht="20.25" customHeight="1" thickBot="1" x14ac:dyDescent="0.5">
      <c r="J161" s="86"/>
      <c r="K161" s="135" t="str">
        <f>IF(U161&gt;=0.285,"OK","NG")</f>
        <v>NG</v>
      </c>
      <c r="L161" s="136"/>
      <c r="M161" s="144"/>
      <c r="N161" s="144"/>
      <c r="O161" s="144"/>
      <c r="P161" s="144"/>
      <c r="Q161" s="144"/>
      <c r="R161" s="145"/>
      <c r="S161" s="146"/>
      <c r="T161" s="135">
        <f t="shared" ref="T161" si="614">COUNTIF(M161:S161,"●")</f>
        <v>0</v>
      </c>
      <c r="U161" s="147">
        <f>IF(COUNTA(M161:S161)=0,-1,IF(OR(COUNTIF(M161:S161,"▲")&gt;6,AND(M160&lt;$N$9,$N$9&lt;S160)),0.285,IF(T160+T161=0,0,T161/(T161+T160))))</f>
        <v>-1</v>
      </c>
      <c r="V161" s="135" t="str">
        <f>TEXT(S160,"YYYY-MM")</f>
        <v>2028-01</v>
      </c>
      <c r="W161" s="140" cm="1">
        <f t="array" ref="W161">IF(V161=V160,0,SUMPRODUCT((M160:S160&gt;=$N$8)*(M160:S160 &lt;= $N$9)*(TEXT(M160:S160,"yyyy-mm")=V161)*(M161:S161 = "●")))</f>
        <v>0</v>
      </c>
      <c r="X161" s="140" cm="1">
        <f t="array" ref="X161">IF(V161=V160,0,SUMPRODUCT((M160:S160&gt;=$N$8)*(M160:S160 &lt;= $N$9)*(TEXT(M160:S160,"yyyy-mm")=V161)*(M161:S161 = "▲")))</f>
        <v>0</v>
      </c>
      <c r="Y161" s="140" cm="1">
        <f t="array" ref="Y161">IF(V161=V160,0,SUMPRODUCT((M160:S160&gt;=$N$8)*(M160:S160 &lt;= $N$9)*(TEXT(M160:S160,"yyyy-mm")=V161)*(M161:S161 = "★")))</f>
        <v>0</v>
      </c>
      <c r="Z161" s="135"/>
      <c r="AA161" s="135" t="str">
        <f>IF(AK161&gt;=0.285,"OK","NG")</f>
        <v>NG</v>
      </c>
      <c r="AB161" s="136"/>
      <c r="AC161" s="144"/>
      <c r="AD161" s="144"/>
      <c r="AE161" s="144"/>
      <c r="AF161" s="144"/>
      <c r="AG161" s="144"/>
      <c r="AH161" s="145"/>
      <c r="AI161" s="146"/>
      <c r="AJ161" s="68">
        <f t="shared" ref="AJ161" si="615">COUNTIF(AC161:AI161,"●")</f>
        <v>0</v>
      </c>
      <c r="AK161" s="70">
        <f>IF(COUNTA(AC161:AI161)=0,-1,IF(OR(COUNTIF(AC161:AI161,"▲")&gt;6,AND(AC160&lt;$N$9,$N$9&lt;AI160)),0.285,IF(AJ160+AJ161=0,0,AJ161/(AJ161+AJ160))))</f>
        <v>-1</v>
      </c>
      <c r="AL161" s="68" t="str">
        <f>TEXT(AI160,"YYYY-MM")</f>
        <v>2028-06</v>
      </c>
      <c r="AM161" s="69" cm="1">
        <f t="array" ref="AM161">IF(AL161=AL160,0,SUMPRODUCT((AC160:AI160&gt;=$N$8)*(AC160:AI160 &lt;= $N$9)*(TEXT(AC160:AI160,"yyyy-mm")=AL161)*(AC161:AI161 = "●")))</f>
        <v>0</v>
      </c>
      <c r="AN161" s="69" cm="1">
        <f t="array" ref="AN161">IF(AL161=AL160,0,SUMPRODUCT((AC160:AI160&gt;=$N$8)*(AC160:AI160 &lt;= $N$9)*(TEXT(AC160:AI160,"yyyy-mm")=AL161)*(AC161:AI161 = "▲")))</f>
        <v>0</v>
      </c>
      <c r="AO161" s="69" cm="1">
        <f t="array" ref="AO161">IF(AL161=AL160,0,SUMPRODUCT((AC160:AI160&gt;=$N$8)*(AC160:AI160 &lt;= $N$9)*(TEXT(AC160:AI160,"yyyy-mm")=AL161)*(AC161:AI161 = "★")))</f>
        <v>0</v>
      </c>
      <c r="AP161" s="68"/>
      <c r="AQ161" s="19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3"/>
    </row>
    <row r="162" spans="10:55" s="8" customFormat="1" ht="20.25" customHeight="1" x14ac:dyDescent="0.45">
      <c r="J162" s="86"/>
      <c r="K162" s="135"/>
      <c r="L162" s="132">
        <v>118</v>
      </c>
      <c r="M162" s="141">
        <f>S160+1</f>
        <v>46769</v>
      </c>
      <c r="N162" s="141">
        <f t="shared" ref="N162:S162" si="616">M162+1</f>
        <v>46770</v>
      </c>
      <c r="O162" s="141">
        <f t="shared" si="616"/>
        <v>46771</v>
      </c>
      <c r="P162" s="141">
        <f t="shared" si="616"/>
        <v>46772</v>
      </c>
      <c r="Q162" s="141">
        <f t="shared" si="616"/>
        <v>46773</v>
      </c>
      <c r="R162" s="142">
        <f t="shared" si="616"/>
        <v>46774</v>
      </c>
      <c r="S162" s="143">
        <f t="shared" si="616"/>
        <v>46775</v>
      </c>
      <c r="T162" s="135">
        <f t="shared" ref="T162" si="617">COUNTIF(M163:S163,"★")</f>
        <v>0</v>
      </c>
      <c r="U162" s="135"/>
      <c r="V162" s="135" t="str">
        <f>TEXT(M162,"YYYY-MM")</f>
        <v>2028-01</v>
      </c>
      <c r="W162" s="140" cm="1">
        <f t="array" ref="W162">SUMPRODUCT((M162:S162&gt;=$N$8)*(M162:S162 &lt;= $N$9)*(TEXT(M162:S162,"yyyy-mm")=V162)*(M163:S163 = "●"))</f>
        <v>0</v>
      </c>
      <c r="X162" s="140" cm="1">
        <f t="array" ref="X162">SUMPRODUCT((R162:S162&gt;=$N$8)*(R162:S162 &lt;= $N$9)*(TEXT(R162:S162,"yyyy-mm")=V162)*(R163:S163 = "▲"))</f>
        <v>0</v>
      </c>
      <c r="Y162" s="140" cm="1">
        <f t="array" ref="Y162">SUMPRODUCT((M162:S162&gt;=$N$8)*(M162:S162 &lt;= $N$9)*(TEXT(M162:S162,"yyyy-mm")=V162)*(M163:S163 = "★"))</f>
        <v>0</v>
      </c>
      <c r="Z162" s="135"/>
      <c r="AA162" s="135"/>
      <c r="AB162" s="132">
        <v>139</v>
      </c>
      <c r="AC162" s="141">
        <f>AI160+1</f>
        <v>46916</v>
      </c>
      <c r="AD162" s="141">
        <f t="shared" ref="AD162:AI162" si="618">AC162+1</f>
        <v>46917</v>
      </c>
      <c r="AE162" s="141">
        <f t="shared" si="618"/>
        <v>46918</v>
      </c>
      <c r="AF162" s="141">
        <f t="shared" si="618"/>
        <v>46919</v>
      </c>
      <c r="AG162" s="141">
        <f t="shared" si="618"/>
        <v>46920</v>
      </c>
      <c r="AH162" s="142">
        <f t="shared" si="618"/>
        <v>46921</v>
      </c>
      <c r="AI162" s="143">
        <f t="shared" si="618"/>
        <v>46922</v>
      </c>
      <c r="AJ162" s="68">
        <f t="shared" ref="AJ162" si="619">COUNTIF(AC163:AI163,"★")</f>
        <v>0</v>
      </c>
      <c r="AK162" s="68"/>
      <c r="AL162" s="68" t="str">
        <f>TEXT(AC162,"YYYY-MM")</f>
        <v>2028-06</v>
      </c>
      <c r="AM162" s="69" cm="1">
        <f t="array" ref="AM162">SUMPRODUCT((AC162:AI162&gt;=$N$8)*(AC162:AI162 &lt;= $N$9)*(TEXT(AC162:AI162,"yyyy-mm")=AL162)*(AC163:AI163 = "●"))</f>
        <v>0</v>
      </c>
      <c r="AN162" s="69" cm="1">
        <f t="array" ref="AN162">SUMPRODUCT((AH162:AI162&gt;=$N$8)*(AH162:AI162 &lt;= $N$9)*(TEXT(AH162:AI162,"yyyy-mm")=AL162)*(AH163:AI163 = "▲"))</f>
        <v>0</v>
      </c>
      <c r="AO162" s="69" cm="1">
        <f t="array" ref="AO162">SUMPRODUCT((AC162:AI162&gt;=$N$8)*(AC162:AI162 &lt;= $N$9)*(TEXT(AC162:AI162,"yyyy-mm")=AL162)*(AC163:AI163 = "★"))</f>
        <v>0</v>
      </c>
      <c r="AP162" s="68"/>
      <c r="AQ162" s="19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3"/>
    </row>
    <row r="163" spans="10:55" s="8" customFormat="1" ht="20.25" customHeight="1" thickBot="1" x14ac:dyDescent="0.5">
      <c r="J163" s="86"/>
      <c r="K163" s="135" t="str">
        <f t="shared" ref="K163" si="620">IF(U163&gt;=0.285,"OK","NG")</f>
        <v>NG</v>
      </c>
      <c r="L163" s="136"/>
      <c r="M163" s="144"/>
      <c r="N163" s="144"/>
      <c r="O163" s="144"/>
      <c r="P163" s="144"/>
      <c r="Q163" s="144"/>
      <c r="R163" s="145"/>
      <c r="S163" s="146"/>
      <c r="T163" s="135">
        <f t="shared" ref="T163" si="621">COUNTIF(M163:S163,"●")</f>
        <v>0</v>
      </c>
      <c r="U163" s="147">
        <f t="shared" ref="U163" si="622">IF(COUNTA(M163:S163)=0,-1,IF(OR(COUNTIF(M163:S163,"▲")&gt;6,AND(M162&lt;$N$9,$N$9&lt;S162)),0.285,IF(T162+T163=0,0,T163/(T163+T162))))</f>
        <v>-1</v>
      </c>
      <c r="V163" s="135" t="str">
        <f>TEXT(S162,"YYYY-MM")</f>
        <v>2028-01</v>
      </c>
      <c r="W163" s="140" cm="1">
        <f t="array" ref="W163">IF(V163=V162,0,SUMPRODUCT((M162:S162&gt;=$N$8)*(M162:S162 &lt;= $N$9)*(TEXT(M162:S162,"yyyy-mm")=V163)*(M163:S163 = "●")))</f>
        <v>0</v>
      </c>
      <c r="X163" s="140" cm="1">
        <f t="array" ref="X163">IF(V163=V162,0,SUMPRODUCT((M162:S162&gt;=$N$8)*(M162:S162 &lt;= $N$9)*(TEXT(M162:S162,"yyyy-mm")=V163)*(M163:S163 = "▲")))</f>
        <v>0</v>
      </c>
      <c r="Y163" s="140" cm="1">
        <f t="array" ref="Y163">IF(V163=V162,0,SUMPRODUCT((M162:S162&gt;=$N$8)*(M162:S162 &lt;= $N$9)*(TEXT(M162:S162,"yyyy-mm")=V163)*(M163:S163 = "★")))</f>
        <v>0</v>
      </c>
      <c r="Z163" s="135"/>
      <c r="AA163" s="135" t="str">
        <f t="shared" ref="AA163" si="623">IF(AK163&gt;=0.285,"OK","NG")</f>
        <v>NG</v>
      </c>
      <c r="AB163" s="136"/>
      <c r="AC163" s="144"/>
      <c r="AD163" s="144"/>
      <c r="AE163" s="144"/>
      <c r="AF163" s="144"/>
      <c r="AG163" s="144"/>
      <c r="AH163" s="145"/>
      <c r="AI163" s="146"/>
      <c r="AJ163" s="68">
        <f t="shared" ref="AJ163" si="624">COUNTIF(AC163:AI163,"●")</f>
        <v>0</v>
      </c>
      <c r="AK163" s="70">
        <f t="shared" ref="AK163" si="625">IF(COUNTA(AC163:AI163)=0,-1,IF(OR(COUNTIF(AC163:AI163,"▲")&gt;6,AND(AC162&lt;$N$9,$N$9&lt;AI162)),0.285,IF(AJ162+AJ163=0,0,AJ163/(AJ163+AJ162))))</f>
        <v>-1</v>
      </c>
      <c r="AL163" s="68" t="str">
        <f>TEXT(AI162,"YYYY-MM")</f>
        <v>2028-06</v>
      </c>
      <c r="AM163" s="69" cm="1">
        <f t="array" ref="AM163">IF(AL163=AL162,0,SUMPRODUCT((AC162:AI162&gt;=$N$8)*(AC162:AI162 &lt;= $N$9)*(TEXT(AC162:AI162,"yyyy-mm")=AL163)*(AC163:AI163 = "●")))</f>
        <v>0</v>
      </c>
      <c r="AN163" s="69" cm="1">
        <f t="array" ref="AN163">IF(AL163=AL162,0,SUMPRODUCT((AC162:AI162&gt;=$N$8)*(AC162:AI162 &lt;= $N$9)*(TEXT(AC162:AI162,"yyyy-mm")=AL163)*(AC163:AI163 = "▲")))</f>
        <v>0</v>
      </c>
      <c r="AO163" s="69" cm="1">
        <f t="array" ref="AO163">IF(AL163=AL162,0,SUMPRODUCT((AC162:AI162&gt;=$N$8)*(AC162:AI162 &lt;= $N$9)*(TEXT(AC162:AI162,"yyyy-mm")=AL163)*(AC163:AI163 = "★")))</f>
        <v>0</v>
      </c>
      <c r="AP163" s="68"/>
      <c r="AQ163" s="19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3"/>
    </row>
    <row r="164" spans="10:55" s="8" customFormat="1" ht="20.25" customHeight="1" x14ac:dyDescent="0.45">
      <c r="J164" s="86"/>
      <c r="K164" s="135"/>
      <c r="L164" s="132">
        <v>119</v>
      </c>
      <c r="M164" s="141">
        <f>S162+1</f>
        <v>46776</v>
      </c>
      <c r="N164" s="141">
        <f t="shared" ref="N164:S164" si="626">M164+1</f>
        <v>46777</v>
      </c>
      <c r="O164" s="141">
        <f t="shared" si="626"/>
        <v>46778</v>
      </c>
      <c r="P164" s="141">
        <f t="shared" si="626"/>
        <v>46779</v>
      </c>
      <c r="Q164" s="141">
        <f t="shared" si="626"/>
        <v>46780</v>
      </c>
      <c r="R164" s="142">
        <f t="shared" si="626"/>
        <v>46781</v>
      </c>
      <c r="S164" s="143">
        <f t="shared" si="626"/>
        <v>46782</v>
      </c>
      <c r="T164" s="135">
        <f t="shared" ref="T164" si="627">COUNTIF(M165:S165,"★")</f>
        <v>0</v>
      </c>
      <c r="U164" s="135"/>
      <c r="V164" s="135" t="str">
        <f>TEXT(M164,"YYYY-MM")</f>
        <v>2028-01</v>
      </c>
      <c r="W164" s="140" cm="1">
        <f t="array" ref="W164">SUMPRODUCT((M164:S164&gt;=$N$8)*(M164:S164 &lt;= $N$9)*(TEXT(M164:S164,"yyyy-mm")=V164)*(M165:S165 = "●"))</f>
        <v>0</v>
      </c>
      <c r="X164" s="140" cm="1">
        <f t="array" ref="X164">SUMPRODUCT((R164:S164&gt;=$N$8)*(R164:S164 &lt;= $N$9)*(TEXT(R164:S164,"yyyy-mm")=V164)*(R165:S165 = "▲"))</f>
        <v>0</v>
      </c>
      <c r="Y164" s="140" cm="1">
        <f t="array" ref="Y164">SUMPRODUCT((M164:S164&gt;=$N$8)*(M164:S164 &lt;= $N$9)*(TEXT(M164:S164,"yyyy-mm")=V164)*(M165:S165 = "★"))</f>
        <v>0</v>
      </c>
      <c r="Z164" s="135"/>
      <c r="AA164" s="135"/>
      <c r="AB164" s="132">
        <v>140</v>
      </c>
      <c r="AC164" s="141">
        <f>AI162+1</f>
        <v>46923</v>
      </c>
      <c r="AD164" s="141">
        <f t="shared" ref="AD164:AI164" si="628">AC164+1</f>
        <v>46924</v>
      </c>
      <c r="AE164" s="141">
        <f t="shared" si="628"/>
        <v>46925</v>
      </c>
      <c r="AF164" s="141">
        <f t="shared" si="628"/>
        <v>46926</v>
      </c>
      <c r="AG164" s="141">
        <f t="shared" si="628"/>
        <v>46927</v>
      </c>
      <c r="AH164" s="142">
        <f t="shared" si="628"/>
        <v>46928</v>
      </c>
      <c r="AI164" s="143">
        <f t="shared" si="628"/>
        <v>46929</v>
      </c>
      <c r="AJ164" s="68">
        <f t="shared" ref="AJ164" si="629">COUNTIF(AC165:AI165,"★")</f>
        <v>0</v>
      </c>
      <c r="AK164" s="68"/>
      <c r="AL164" s="68" t="str">
        <f>TEXT(AC164,"YYYY-MM")</f>
        <v>2028-06</v>
      </c>
      <c r="AM164" s="69" cm="1">
        <f t="array" ref="AM164">SUMPRODUCT((AC164:AI164&gt;=$N$8)*(AC164:AI164 &lt;= $N$9)*(TEXT(AC164:AI164,"yyyy-mm")=AL164)*(AC165:AI165 = "●"))</f>
        <v>0</v>
      </c>
      <c r="AN164" s="69" cm="1">
        <f t="array" ref="AN164">SUMPRODUCT((AH164:AI164&gt;=$N$8)*(AH164:AI164 &lt;= $N$9)*(TEXT(AH164:AI164,"yyyy-mm")=AL164)*(AH165:AI165 = "▲"))</f>
        <v>0</v>
      </c>
      <c r="AO164" s="69" cm="1">
        <f t="array" ref="AO164">SUMPRODUCT((AC164:AI164&gt;=$N$8)*(AC164:AI164 &lt;= $N$9)*(TEXT(AC164:AI164,"yyyy-mm")=AL164)*(AC165:AI165 = "★"))</f>
        <v>0</v>
      </c>
      <c r="AP164" s="68"/>
      <c r="AQ164" s="19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3"/>
    </row>
    <row r="165" spans="10:55" s="8" customFormat="1" ht="20.25" customHeight="1" thickBot="1" x14ac:dyDescent="0.5">
      <c r="J165" s="86"/>
      <c r="K165" s="135" t="str">
        <f t="shared" ref="K165" si="630">IF(U165&gt;=0.285,"OK","NG")</f>
        <v>NG</v>
      </c>
      <c r="L165" s="136"/>
      <c r="M165" s="144"/>
      <c r="N165" s="144"/>
      <c r="O165" s="144"/>
      <c r="P165" s="144"/>
      <c r="Q165" s="144"/>
      <c r="R165" s="145"/>
      <c r="S165" s="146"/>
      <c r="T165" s="135">
        <f t="shared" ref="T165" si="631">COUNTIF(M165:S165,"●")</f>
        <v>0</v>
      </c>
      <c r="U165" s="147">
        <f t="shared" ref="U165" si="632">IF(COUNTA(M165:S165)=0,-1,IF(OR(COUNTIF(M165:S165,"▲")&gt;6,AND(M164&lt;$N$9,$N$9&lt;S164)),0.285,IF(T164+T165=0,0,T165/(T165+T164))))</f>
        <v>-1</v>
      </c>
      <c r="V165" s="135" t="str">
        <f>TEXT(S164,"YYYY-MM")</f>
        <v>2028-01</v>
      </c>
      <c r="W165" s="140" cm="1">
        <f t="array" ref="W165">IF(V165=V164,0,SUMPRODUCT((M164:S164&gt;=$N$8)*(M164:S164 &lt;= $N$9)*(TEXT(M164:S164,"yyyy-mm")=V165)*(M165:S165 = "●")))</f>
        <v>0</v>
      </c>
      <c r="X165" s="140" cm="1">
        <f t="array" ref="X165">IF(V165=V164,0,SUMPRODUCT((M164:S164&gt;=$N$8)*(M164:S164 &lt;= $N$9)*(TEXT(M164:S164,"yyyy-mm")=V165)*(M165:S165 = "▲")))</f>
        <v>0</v>
      </c>
      <c r="Y165" s="140" cm="1">
        <f t="array" ref="Y165">IF(V165=V164,0,SUMPRODUCT((M164:S164&gt;=$N$8)*(M164:S164 &lt;= $N$9)*(TEXT(M164:S164,"yyyy-mm")=V165)*(M165:S165 = "★")))</f>
        <v>0</v>
      </c>
      <c r="Z165" s="135"/>
      <c r="AA165" s="135" t="str">
        <f t="shared" ref="AA165" si="633">IF(AK165&gt;=0.285,"OK","NG")</f>
        <v>NG</v>
      </c>
      <c r="AB165" s="136"/>
      <c r="AC165" s="144"/>
      <c r="AD165" s="144"/>
      <c r="AE165" s="144"/>
      <c r="AF165" s="144"/>
      <c r="AG165" s="144"/>
      <c r="AH165" s="145"/>
      <c r="AI165" s="146"/>
      <c r="AJ165" s="68">
        <f t="shared" ref="AJ165" si="634">COUNTIF(AC165:AI165,"●")</f>
        <v>0</v>
      </c>
      <c r="AK165" s="70">
        <f t="shared" ref="AK165" si="635">IF(COUNTA(AC165:AI165)=0,-1,IF(OR(COUNTIF(AC165:AI165,"▲")&gt;6,AND(AC164&lt;$N$9,$N$9&lt;AI164)),0.285,IF(AJ164+AJ165=0,0,AJ165/(AJ165+AJ164))))</f>
        <v>-1</v>
      </c>
      <c r="AL165" s="68" t="str">
        <f>TEXT(AI164,"YYYY-MM")</f>
        <v>2028-06</v>
      </c>
      <c r="AM165" s="69" cm="1">
        <f t="array" ref="AM165">IF(AL165=AL164,0,SUMPRODUCT((AC164:AI164&gt;=$N$8)*(AC164:AI164 &lt;= $N$9)*(TEXT(AC164:AI164,"yyyy-mm")=AL165)*(AC165:AI165 = "●")))</f>
        <v>0</v>
      </c>
      <c r="AN165" s="69" cm="1">
        <f t="array" ref="AN165">IF(AL165=AL164,0,SUMPRODUCT((AC164:AI164&gt;=$N$8)*(AC164:AI164 &lt;= $N$9)*(TEXT(AC164:AI164,"yyyy-mm")=AL165)*(AC165:AI165 = "▲")))</f>
        <v>0</v>
      </c>
      <c r="AO165" s="69" cm="1">
        <f t="array" ref="AO165">IF(AL165=AL164,0,SUMPRODUCT((AC164:AI164&gt;=$N$8)*(AC164:AI164 &lt;= $N$9)*(TEXT(AC164:AI164,"yyyy-mm")=AL165)*(AC165:AI165 = "★")))</f>
        <v>0</v>
      </c>
      <c r="AP165" s="68"/>
      <c r="AQ165" s="19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3"/>
    </row>
    <row r="166" spans="10:55" s="8" customFormat="1" ht="20.25" customHeight="1" x14ac:dyDescent="0.45">
      <c r="J166" s="86"/>
      <c r="K166" s="135"/>
      <c r="L166" s="132">
        <v>120</v>
      </c>
      <c r="M166" s="141">
        <f>S164+1</f>
        <v>46783</v>
      </c>
      <c r="N166" s="141">
        <f t="shared" ref="N166:S166" si="636">M166+1</f>
        <v>46784</v>
      </c>
      <c r="O166" s="141">
        <f t="shared" si="636"/>
        <v>46785</v>
      </c>
      <c r="P166" s="141">
        <f t="shared" si="636"/>
        <v>46786</v>
      </c>
      <c r="Q166" s="141">
        <f t="shared" si="636"/>
        <v>46787</v>
      </c>
      <c r="R166" s="142">
        <f t="shared" si="636"/>
        <v>46788</v>
      </c>
      <c r="S166" s="143">
        <f t="shared" si="636"/>
        <v>46789</v>
      </c>
      <c r="T166" s="135">
        <f t="shared" ref="T166" si="637">COUNTIF(M167:S167,"★")</f>
        <v>0</v>
      </c>
      <c r="U166" s="135"/>
      <c r="V166" s="135" t="str">
        <f>TEXT(M166,"YYYY-MM")</f>
        <v>2028-01</v>
      </c>
      <c r="W166" s="140" cm="1">
        <f t="array" ref="W166">SUMPRODUCT((M166:S166&gt;=$N$8)*(M166:S166 &lt;= $N$9)*(TEXT(M166:S166,"yyyy-mm")=V166)*(M167:S167 = "●"))</f>
        <v>0</v>
      </c>
      <c r="X166" s="140" cm="1">
        <f t="array" ref="X166">SUMPRODUCT((R166:S166&gt;=$N$8)*(R166:S166 &lt;= $N$9)*(TEXT(R166:S166,"yyyy-mm")=V166)*(R167:S167 = "▲"))</f>
        <v>0</v>
      </c>
      <c r="Y166" s="140" cm="1">
        <f t="array" ref="Y166">SUMPRODUCT((M166:S166&gt;=$N$8)*(M166:S166 &lt;= $N$9)*(TEXT(M166:S166,"yyyy-mm")=V166)*(M167:S167 = "★"))</f>
        <v>0</v>
      </c>
      <c r="Z166" s="135"/>
      <c r="AA166" s="135"/>
      <c r="AB166" s="132">
        <v>141</v>
      </c>
      <c r="AC166" s="141">
        <f>AI164+1</f>
        <v>46930</v>
      </c>
      <c r="AD166" s="141">
        <f t="shared" ref="AD166:AI166" si="638">AC166+1</f>
        <v>46931</v>
      </c>
      <c r="AE166" s="141">
        <f t="shared" si="638"/>
        <v>46932</v>
      </c>
      <c r="AF166" s="141">
        <f t="shared" si="638"/>
        <v>46933</v>
      </c>
      <c r="AG166" s="141">
        <f t="shared" si="638"/>
        <v>46934</v>
      </c>
      <c r="AH166" s="142">
        <f t="shared" si="638"/>
        <v>46935</v>
      </c>
      <c r="AI166" s="143">
        <f t="shared" si="638"/>
        <v>46936</v>
      </c>
      <c r="AJ166" s="68">
        <f t="shared" ref="AJ166" si="639">COUNTIF(AC167:AI167,"★")</f>
        <v>0</v>
      </c>
      <c r="AK166" s="68"/>
      <c r="AL166" s="68" t="str">
        <f>TEXT(AC166,"YYYY-MM")</f>
        <v>2028-06</v>
      </c>
      <c r="AM166" s="69" cm="1">
        <f t="array" ref="AM166">SUMPRODUCT((AC166:AI166&gt;=$N$8)*(AC166:AI166 &lt;= $N$9)*(TEXT(AC166:AI166,"yyyy-mm")=AL166)*(AC167:AI167 = "●"))</f>
        <v>0</v>
      </c>
      <c r="AN166" s="69" cm="1">
        <f t="array" ref="AN166">SUMPRODUCT((AH166:AI166&gt;=$N$8)*(AH166:AI166 &lt;= $N$9)*(TEXT(AH166:AI166,"yyyy-mm")=AL166)*(AH167:AI167 = "▲"))</f>
        <v>0</v>
      </c>
      <c r="AO166" s="69" cm="1">
        <f t="array" ref="AO166">SUMPRODUCT((AC166:AI166&gt;=$N$8)*(AC166:AI166 &lt;= $N$9)*(TEXT(AC166:AI166,"yyyy-mm")=AL166)*(AC167:AI167 = "★"))</f>
        <v>0</v>
      </c>
      <c r="AP166" s="68"/>
      <c r="AQ166" s="19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3"/>
    </row>
    <row r="167" spans="10:55" s="8" customFormat="1" ht="20.25" customHeight="1" thickBot="1" x14ac:dyDescent="0.5">
      <c r="J167" s="86"/>
      <c r="K167" s="135" t="str">
        <f t="shared" ref="K167" si="640">IF(U167&gt;=0.285,"OK","NG")</f>
        <v>NG</v>
      </c>
      <c r="L167" s="136"/>
      <c r="M167" s="144"/>
      <c r="N167" s="144"/>
      <c r="O167" s="144"/>
      <c r="P167" s="144"/>
      <c r="Q167" s="144"/>
      <c r="R167" s="145"/>
      <c r="S167" s="146"/>
      <c r="T167" s="135">
        <f t="shared" ref="T167" si="641">COUNTIF(M167:S167,"●")</f>
        <v>0</v>
      </c>
      <c r="U167" s="147">
        <f t="shared" ref="U167" si="642">IF(COUNTA(M167:S167)=0,-1,IF(OR(COUNTIF(M167:S167,"▲")&gt;6,AND(M166&lt;$N$9,$N$9&lt;S166)),0.285,IF(T166+T167=0,0,T167/(T167+T166))))</f>
        <v>-1</v>
      </c>
      <c r="V167" s="135" t="str">
        <f>TEXT(S166,"YYYY-MM")</f>
        <v>2028-02</v>
      </c>
      <c r="W167" s="140" cm="1">
        <f t="array" ref="W167">IF(V167=V166,0,SUMPRODUCT((M166:S166&gt;=$N$8)*(M166:S166 &lt;= $N$9)*(TEXT(M166:S166,"yyyy-mm")=V167)*(M167:S167 = "●")))</f>
        <v>0</v>
      </c>
      <c r="X167" s="140" cm="1">
        <f t="array" ref="X167">IF(V167=V166,0,SUMPRODUCT((M166:S166&gt;=$N$8)*(M166:S166 &lt;= $N$9)*(TEXT(M166:S166,"yyyy-mm")=V167)*(M167:S167 = "▲")))</f>
        <v>0</v>
      </c>
      <c r="Y167" s="140" cm="1">
        <f t="array" ref="Y167">IF(V167=V166,0,SUMPRODUCT((M166:S166&gt;=$N$8)*(M166:S166 &lt;= $N$9)*(TEXT(M166:S166,"yyyy-mm")=V167)*(M167:S167 = "★")))</f>
        <v>0</v>
      </c>
      <c r="Z167" s="135"/>
      <c r="AA167" s="135" t="str">
        <f t="shared" ref="AA167" si="643">IF(AK167&gt;=0.285,"OK","NG")</f>
        <v>NG</v>
      </c>
      <c r="AB167" s="136"/>
      <c r="AC167" s="144"/>
      <c r="AD167" s="144"/>
      <c r="AE167" s="144"/>
      <c r="AF167" s="144"/>
      <c r="AG167" s="144"/>
      <c r="AH167" s="145"/>
      <c r="AI167" s="146"/>
      <c r="AJ167" s="68">
        <f t="shared" ref="AJ167" si="644">COUNTIF(AC167:AI167,"●")</f>
        <v>0</v>
      </c>
      <c r="AK167" s="70">
        <f t="shared" ref="AK167" si="645">IF(COUNTA(AC167:AI167)=0,-1,IF(OR(COUNTIF(AC167:AI167,"▲")&gt;6,AND(AC166&lt;$N$9,$N$9&lt;AI166)),0.285,IF(AJ166+AJ167=0,0,AJ167/(AJ167+AJ166))))</f>
        <v>-1</v>
      </c>
      <c r="AL167" s="68" t="str">
        <f>TEXT(AI166,"YYYY-MM")</f>
        <v>2028-07</v>
      </c>
      <c r="AM167" s="69" cm="1">
        <f t="array" ref="AM167">IF(AL167=AL166,0,SUMPRODUCT((AC166:AI166&gt;=$N$8)*(AC166:AI166 &lt;= $N$9)*(TEXT(AC166:AI166,"yyyy-mm")=AL167)*(AC167:AI167 = "●")))</f>
        <v>0</v>
      </c>
      <c r="AN167" s="69" cm="1">
        <f t="array" ref="AN167">IF(AL167=AL166,0,SUMPRODUCT((AC166:AI166&gt;=$N$8)*(AC166:AI166 &lt;= $N$9)*(TEXT(AC166:AI166,"yyyy-mm")=AL167)*(AC167:AI167 = "▲")))</f>
        <v>0</v>
      </c>
      <c r="AO167" s="69" cm="1">
        <f t="array" ref="AO167">IF(AL167=AL166,0,SUMPRODUCT((AC166:AI166&gt;=$N$8)*(AC166:AI166 &lt;= $N$9)*(TEXT(AC166:AI166,"yyyy-mm")=AL167)*(AC167:AI167 = "★")))</f>
        <v>0</v>
      </c>
      <c r="AP167" s="68"/>
      <c r="AQ167" s="19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3"/>
    </row>
    <row r="168" spans="10:55" s="8" customFormat="1" ht="20.25" customHeight="1" x14ac:dyDescent="0.45">
      <c r="J168" s="86"/>
      <c r="K168" s="135"/>
      <c r="L168" s="132">
        <v>121</v>
      </c>
      <c r="M168" s="141">
        <f>S166+1</f>
        <v>46790</v>
      </c>
      <c r="N168" s="141">
        <f t="shared" ref="N168:S168" si="646">M168+1</f>
        <v>46791</v>
      </c>
      <c r="O168" s="141">
        <f t="shared" si="646"/>
        <v>46792</v>
      </c>
      <c r="P168" s="141">
        <f t="shared" si="646"/>
        <v>46793</v>
      </c>
      <c r="Q168" s="141">
        <f t="shared" si="646"/>
        <v>46794</v>
      </c>
      <c r="R168" s="142">
        <f t="shared" si="646"/>
        <v>46795</v>
      </c>
      <c r="S168" s="143">
        <f t="shared" si="646"/>
        <v>46796</v>
      </c>
      <c r="T168" s="135">
        <f t="shared" ref="T168" si="647">COUNTIF(M169:S169,"★")</f>
        <v>0</v>
      </c>
      <c r="U168" s="135"/>
      <c r="V168" s="135" t="str">
        <f>TEXT(M168,"YYYY-MM")</f>
        <v>2028-02</v>
      </c>
      <c r="W168" s="140" cm="1">
        <f t="array" ref="W168">SUMPRODUCT((M168:S168&gt;=$N$8)*(M168:S168 &lt;= $N$9)*(TEXT(M168:S168,"yyyy-mm")=V168)*(M169:S169 = "●"))</f>
        <v>0</v>
      </c>
      <c r="X168" s="140" cm="1">
        <f t="array" ref="X168">SUMPRODUCT((R168:S168&gt;=$N$8)*(R168:S168 &lt;= $N$9)*(TEXT(R168:S168,"yyyy-mm")=V168)*(R169:S169 = "▲"))</f>
        <v>0</v>
      </c>
      <c r="Y168" s="140" cm="1">
        <f t="array" ref="Y168">SUMPRODUCT((M168:S168&gt;=$N$8)*(M168:S168 &lt;= $N$9)*(TEXT(M168:S168,"yyyy-mm")=V168)*(M169:S169 = "★"))</f>
        <v>0</v>
      </c>
      <c r="Z168" s="135"/>
      <c r="AA168" s="135"/>
      <c r="AB168" s="132">
        <v>142</v>
      </c>
      <c r="AC168" s="141">
        <f>AI166+1</f>
        <v>46937</v>
      </c>
      <c r="AD168" s="141">
        <f t="shared" ref="AD168:AI168" si="648">AC168+1</f>
        <v>46938</v>
      </c>
      <c r="AE168" s="141">
        <f t="shared" si="648"/>
        <v>46939</v>
      </c>
      <c r="AF168" s="141">
        <f t="shared" si="648"/>
        <v>46940</v>
      </c>
      <c r="AG168" s="141">
        <f t="shared" si="648"/>
        <v>46941</v>
      </c>
      <c r="AH168" s="142">
        <f t="shared" si="648"/>
        <v>46942</v>
      </c>
      <c r="AI168" s="143">
        <f t="shared" si="648"/>
        <v>46943</v>
      </c>
      <c r="AJ168" s="68">
        <f t="shared" ref="AJ168" si="649">COUNTIF(AC169:AI169,"★")</f>
        <v>0</v>
      </c>
      <c r="AK168" s="68"/>
      <c r="AL168" s="68" t="str">
        <f>TEXT(AC168,"YYYY-MM")</f>
        <v>2028-07</v>
      </c>
      <c r="AM168" s="69" cm="1">
        <f t="array" ref="AM168">SUMPRODUCT((AC168:AI168&gt;=$N$8)*(AC168:AI168 &lt;= $N$9)*(TEXT(AC168:AI168,"yyyy-mm")=AL168)*(AC169:AI169 = "●"))</f>
        <v>0</v>
      </c>
      <c r="AN168" s="69" cm="1">
        <f t="array" ref="AN168">SUMPRODUCT((AH168:AI168&gt;=$N$8)*(AH168:AI168 &lt;= $N$9)*(TEXT(AH168:AI168,"yyyy-mm")=AL168)*(AH169:AI169 = "▲"))</f>
        <v>0</v>
      </c>
      <c r="AO168" s="69" cm="1">
        <f t="array" ref="AO168">SUMPRODUCT((AC168:AI168&gt;=$N$8)*(AC168:AI168 &lt;= $N$9)*(TEXT(AC168:AI168,"yyyy-mm")=AL168)*(AC169:AI169 = "★"))</f>
        <v>0</v>
      </c>
      <c r="AP168" s="68"/>
      <c r="AQ168" s="19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3"/>
    </row>
    <row r="169" spans="10:55" s="8" customFormat="1" ht="20.25" customHeight="1" thickBot="1" x14ac:dyDescent="0.5">
      <c r="J169" s="86"/>
      <c r="K169" s="135" t="str">
        <f t="shared" ref="K169" si="650">IF(U169&gt;=0.285,"OK","NG")</f>
        <v>NG</v>
      </c>
      <c r="L169" s="136"/>
      <c r="M169" s="144"/>
      <c r="N169" s="144"/>
      <c r="O169" s="144"/>
      <c r="P169" s="144"/>
      <c r="Q169" s="144"/>
      <c r="R169" s="145"/>
      <c r="S169" s="146"/>
      <c r="T169" s="135">
        <f t="shared" ref="T169" si="651">COUNTIF(M169:S169,"●")</f>
        <v>0</v>
      </c>
      <c r="U169" s="147">
        <f t="shared" ref="U169" si="652">IF(COUNTA(M169:S169)=0,-1,IF(OR(COUNTIF(M169:S169,"▲")&gt;6,AND(M168&lt;$N$9,$N$9&lt;S168)),0.285,IF(T168+T169=0,0,T169/(T169+T168))))</f>
        <v>-1</v>
      </c>
      <c r="V169" s="135" t="str">
        <f>TEXT(S168,"YYYY-MM")</f>
        <v>2028-02</v>
      </c>
      <c r="W169" s="140" cm="1">
        <f t="array" ref="W169">IF(V169=V168,0,SUMPRODUCT((M168:S168&gt;=$N$8)*(M168:S168 &lt;= $N$9)*(TEXT(M168:S168,"yyyy-mm")=V169)*(M169:S169 = "●")))</f>
        <v>0</v>
      </c>
      <c r="X169" s="140" cm="1">
        <f t="array" ref="X169">IF(V169=V168,0,SUMPRODUCT((M168:S168&gt;=$N$8)*(M168:S168 &lt;= $N$9)*(TEXT(M168:S168,"yyyy-mm")=V169)*(M169:S169 = "▲")))</f>
        <v>0</v>
      </c>
      <c r="Y169" s="140" cm="1">
        <f t="array" ref="Y169">IF(V169=V168,0,SUMPRODUCT((M168:S168&gt;=$N$8)*(M168:S168 &lt;= $N$9)*(TEXT(M168:S168,"yyyy-mm")=V169)*(M169:S169 = "★")))</f>
        <v>0</v>
      </c>
      <c r="Z169" s="135"/>
      <c r="AA169" s="135" t="str">
        <f t="shared" ref="AA169" si="653">IF(AK169&gt;=0.285,"OK","NG")</f>
        <v>NG</v>
      </c>
      <c r="AB169" s="136"/>
      <c r="AC169" s="144"/>
      <c r="AD169" s="144"/>
      <c r="AE169" s="144"/>
      <c r="AF169" s="144"/>
      <c r="AG169" s="144"/>
      <c r="AH169" s="145"/>
      <c r="AI169" s="146"/>
      <c r="AJ169" s="68">
        <f t="shared" ref="AJ169" si="654">COUNTIF(AC169:AI169,"●")</f>
        <v>0</v>
      </c>
      <c r="AK169" s="70">
        <f t="shared" ref="AK169" si="655">IF(COUNTA(AC169:AI169)=0,-1,IF(OR(COUNTIF(AC169:AI169,"▲")&gt;6,AND(AC168&lt;$N$9,$N$9&lt;AI168)),0.285,IF(AJ168+AJ169=0,0,AJ169/(AJ169+AJ168))))</f>
        <v>-1</v>
      </c>
      <c r="AL169" s="68" t="str">
        <f>TEXT(AI168,"YYYY-MM")</f>
        <v>2028-07</v>
      </c>
      <c r="AM169" s="69" cm="1">
        <f t="array" ref="AM169">IF(AL169=AL168,0,SUMPRODUCT((AC168:AI168&gt;=$N$8)*(AC168:AI168 &lt;= $N$9)*(TEXT(AC168:AI168,"yyyy-mm")=AL169)*(AC169:AI169 = "●")))</f>
        <v>0</v>
      </c>
      <c r="AN169" s="69" cm="1">
        <f t="array" ref="AN169">IF(AL169=AL168,0,SUMPRODUCT((AC168:AI168&gt;=$N$8)*(AC168:AI168 &lt;= $N$9)*(TEXT(AC168:AI168,"yyyy-mm")=AL169)*(AC169:AI169 = "▲")))</f>
        <v>0</v>
      </c>
      <c r="AO169" s="69" cm="1">
        <f t="array" ref="AO169">IF(AL169=AL168,0,SUMPRODUCT((AC168:AI168&gt;=$N$8)*(AC168:AI168 &lt;= $N$9)*(TEXT(AC168:AI168,"yyyy-mm")=AL169)*(AC169:AI169 = "★")))</f>
        <v>0</v>
      </c>
      <c r="AP169" s="68"/>
      <c r="AQ169" s="19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3"/>
    </row>
    <row r="170" spans="10:55" s="8" customFormat="1" ht="20.25" customHeight="1" x14ac:dyDescent="0.45">
      <c r="J170" s="86"/>
      <c r="K170" s="135"/>
      <c r="L170" s="132">
        <v>122</v>
      </c>
      <c r="M170" s="141">
        <f>S168+1</f>
        <v>46797</v>
      </c>
      <c r="N170" s="141">
        <f t="shared" ref="N170:S170" si="656">M170+1</f>
        <v>46798</v>
      </c>
      <c r="O170" s="141">
        <f t="shared" si="656"/>
        <v>46799</v>
      </c>
      <c r="P170" s="141">
        <f t="shared" si="656"/>
        <v>46800</v>
      </c>
      <c r="Q170" s="141">
        <f t="shared" si="656"/>
        <v>46801</v>
      </c>
      <c r="R170" s="142">
        <f t="shared" si="656"/>
        <v>46802</v>
      </c>
      <c r="S170" s="143">
        <f t="shared" si="656"/>
        <v>46803</v>
      </c>
      <c r="T170" s="135">
        <f t="shared" ref="T170" si="657">COUNTIF(M171:S171,"★")</f>
        <v>0</v>
      </c>
      <c r="U170" s="135"/>
      <c r="V170" s="135" t="str">
        <f>TEXT(M170,"YYYY-MM")</f>
        <v>2028-02</v>
      </c>
      <c r="W170" s="140" cm="1">
        <f t="array" ref="W170">SUMPRODUCT((M170:S170&gt;=$N$8)*(M170:S170 &lt;= $N$9)*(TEXT(M170:S170,"yyyy-mm")=V170)*(M171:S171 = "●"))</f>
        <v>0</v>
      </c>
      <c r="X170" s="140" cm="1">
        <f t="array" ref="X170">SUMPRODUCT((R170:S170&gt;=$N$8)*(R170:S170 &lt;= $N$9)*(TEXT(R170:S170,"yyyy-mm")=V170)*(R171:S171 = "▲"))</f>
        <v>0</v>
      </c>
      <c r="Y170" s="140" cm="1">
        <f t="array" ref="Y170">SUMPRODUCT((M170:S170&gt;=$N$8)*(M170:S170 &lt;= $N$9)*(TEXT(M170:S170,"yyyy-mm")=V170)*(M171:S171 = "★"))</f>
        <v>0</v>
      </c>
      <c r="Z170" s="135"/>
      <c r="AA170" s="135"/>
      <c r="AB170" s="132">
        <v>143</v>
      </c>
      <c r="AC170" s="141">
        <f>AI168+1</f>
        <v>46944</v>
      </c>
      <c r="AD170" s="141">
        <f t="shared" ref="AD170:AI170" si="658">AC170+1</f>
        <v>46945</v>
      </c>
      <c r="AE170" s="141">
        <f t="shared" si="658"/>
        <v>46946</v>
      </c>
      <c r="AF170" s="141">
        <f t="shared" si="658"/>
        <v>46947</v>
      </c>
      <c r="AG170" s="141">
        <f t="shared" si="658"/>
        <v>46948</v>
      </c>
      <c r="AH170" s="142">
        <f t="shared" si="658"/>
        <v>46949</v>
      </c>
      <c r="AI170" s="143">
        <f t="shared" si="658"/>
        <v>46950</v>
      </c>
      <c r="AJ170" s="68">
        <f t="shared" ref="AJ170" si="659">COUNTIF(AC171:AI171,"★")</f>
        <v>0</v>
      </c>
      <c r="AK170" s="68"/>
      <c r="AL170" s="68" t="str">
        <f>TEXT(AC170,"YYYY-MM")</f>
        <v>2028-07</v>
      </c>
      <c r="AM170" s="69" cm="1">
        <f t="array" ref="AM170">SUMPRODUCT((AC170:AI170&gt;=$N$8)*(AC170:AI170 &lt;= $N$9)*(TEXT(AC170:AI170,"yyyy-mm")=AL170)*(AC171:AI171 = "●"))</f>
        <v>0</v>
      </c>
      <c r="AN170" s="69" cm="1">
        <f t="array" ref="AN170">SUMPRODUCT((AH170:AI170&gt;=$N$8)*(AH170:AI170 &lt;= $N$9)*(TEXT(AH170:AI170,"yyyy-mm")=AL170)*(AH171:AI171 = "▲"))</f>
        <v>0</v>
      </c>
      <c r="AO170" s="69" cm="1">
        <f t="array" ref="AO170">SUMPRODUCT((AC170:AI170&gt;=$N$8)*(AC170:AI170 &lt;= $N$9)*(TEXT(AC170:AI170,"yyyy-mm")=AL170)*(AC171:AI171 = "★"))</f>
        <v>0</v>
      </c>
      <c r="AP170" s="68"/>
      <c r="AQ170" s="19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3"/>
    </row>
    <row r="171" spans="10:55" s="8" customFormat="1" ht="20.25" customHeight="1" thickBot="1" x14ac:dyDescent="0.5">
      <c r="J171" s="86"/>
      <c r="K171" s="135" t="str">
        <f t="shared" ref="K171" si="660">IF(U171&gt;=0.285,"OK","NG")</f>
        <v>NG</v>
      </c>
      <c r="L171" s="136"/>
      <c r="M171" s="144"/>
      <c r="N171" s="144"/>
      <c r="O171" s="144"/>
      <c r="P171" s="144"/>
      <c r="Q171" s="144"/>
      <c r="R171" s="145"/>
      <c r="S171" s="146"/>
      <c r="T171" s="135">
        <f t="shared" ref="T171" si="661">COUNTIF(M171:S171,"●")</f>
        <v>0</v>
      </c>
      <c r="U171" s="147">
        <f t="shared" ref="U171" si="662">IF(COUNTA(M171:S171)=0,-1,IF(OR(COUNTIF(M171:S171,"▲")&gt;6,AND(M170&lt;$N$9,$N$9&lt;S170)),0.285,IF(T170+T171=0,0,T171/(T171+T170))))</f>
        <v>-1</v>
      </c>
      <c r="V171" s="135" t="str">
        <f>TEXT(S170,"YYYY-MM")</f>
        <v>2028-02</v>
      </c>
      <c r="W171" s="140" cm="1">
        <f t="array" ref="W171">IF(V171=V170,0,SUMPRODUCT((M170:S170&gt;=$N$8)*(M170:S170 &lt;= $N$9)*(TEXT(M170:S170,"yyyy-mm")=V171)*(M171:S171 = "●")))</f>
        <v>0</v>
      </c>
      <c r="X171" s="140" cm="1">
        <f t="array" ref="X171">IF(V171=V170,0,SUMPRODUCT((M170:S170&gt;=$N$8)*(M170:S170 &lt;= $N$9)*(TEXT(M170:S170,"yyyy-mm")=V171)*(M171:S171 = "▲")))</f>
        <v>0</v>
      </c>
      <c r="Y171" s="140" cm="1">
        <f t="array" ref="Y171">IF(V171=V170,0,SUMPRODUCT((M170:S170&gt;=$N$8)*(M170:S170 &lt;= $N$9)*(TEXT(M170:S170,"yyyy-mm")=V171)*(M171:S171 = "★")))</f>
        <v>0</v>
      </c>
      <c r="Z171" s="135"/>
      <c r="AA171" s="135" t="str">
        <f t="shared" ref="AA171" si="663">IF(AK171&gt;=0.285,"OK","NG")</f>
        <v>NG</v>
      </c>
      <c r="AB171" s="136"/>
      <c r="AC171" s="144"/>
      <c r="AD171" s="144"/>
      <c r="AE171" s="144"/>
      <c r="AF171" s="144"/>
      <c r="AG171" s="144"/>
      <c r="AH171" s="145"/>
      <c r="AI171" s="146"/>
      <c r="AJ171" s="68">
        <f t="shared" ref="AJ171" si="664">COUNTIF(AC171:AI171,"●")</f>
        <v>0</v>
      </c>
      <c r="AK171" s="70">
        <f t="shared" ref="AK171" si="665">IF(COUNTA(AC171:AI171)=0,-1,IF(OR(COUNTIF(AC171:AI171,"▲")&gt;6,AND(AC170&lt;$N$9,$N$9&lt;AI170)),0.285,IF(AJ170+AJ171=0,0,AJ171/(AJ171+AJ170))))</f>
        <v>-1</v>
      </c>
      <c r="AL171" s="68" t="str">
        <f>TEXT(AI170,"YYYY-MM")</f>
        <v>2028-07</v>
      </c>
      <c r="AM171" s="69" cm="1">
        <f t="array" ref="AM171">IF(AL171=AL170,0,SUMPRODUCT((AC170:AI170&gt;=$N$8)*(AC170:AI170 &lt;= $N$9)*(TEXT(AC170:AI170,"yyyy-mm")=AL171)*(AC171:AI171 = "●")))</f>
        <v>0</v>
      </c>
      <c r="AN171" s="69" cm="1">
        <f t="array" ref="AN171">IF(AL171=AL170,0,SUMPRODUCT((AC170:AI170&gt;=$N$8)*(AC170:AI170 &lt;= $N$9)*(TEXT(AC170:AI170,"yyyy-mm")=AL171)*(AC171:AI171 = "▲")))</f>
        <v>0</v>
      </c>
      <c r="AO171" s="69" cm="1">
        <f t="array" ref="AO171">IF(AL171=AL170,0,SUMPRODUCT((AC170:AI170&gt;=$N$8)*(AC170:AI170 &lt;= $N$9)*(TEXT(AC170:AI170,"yyyy-mm")=AL171)*(AC171:AI171 = "★")))</f>
        <v>0</v>
      </c>
      <c r="AP171" s="68"/>
      <c r="AQ171" s="19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3"/>
    </row>
    <row r="172" spans="10:55" s="8" customFormat="1" ht="20.25" customHeight="1" x14ac:dyDescent="0.45">
      <c r="J172" s="86"/>
      <c r="K172" s="135"/>
      <c r="L172" s="132">
        <v>123</v>
      </c>
      <c r="M172" s="141">
        <f>S170+1</f>
        <v>46804</v>
      </c>
      <c r="N172" s="141">
        <f t="shared" ref="N172:S172" si="666">M172+1</f>
        <v>46805</v>
      </c>
      <c r="O172" s="141">
        <f t="shared" si="666"/>
        <v>46806</v>
      </c>
      <c r="P172" s="141">
        <f t="shared" si="666"/>
        <v>46807</v>
      </c>
      <c r="Q172" s="141">
        <f t="shared" si="666"/>
        <v>46808</v>
      </c>
      <c r="R172" s="142">
        <f t="shared" si="666"/>
        <v>46809</v>
      </c>
      <c r="S172" s="143">
        <f t="shared" si="666"/>
        <v>46810</v>
      </c>
      <c r="T172" s="135">
        <f t="shared" ref="T172" si="667">COUNTIF(M173:S173,"★")</f>
        <v>0</v>
      </c>
      <c r="U172" s="135"/>
      <c r="V172" s="135" t="str">
        <f>TEXT(M172,"YYYY-MM")</f>
        <v>2028-02</v>
      </c>
      <c r="W172" s="140" cm="1">
        <f t="array" ref="W172">SUMPRODUCT((M172:S172&gt;=$N$8)*(M172:S172 &lt;= $N$9)*(TEXT(M172:S172,"yyyy-mm")=V172)*(M173:S173 = "●"))</f>
        <v>0</v>
      </c>
      <c r="X172" s="140" cm="1">
        <f t="array" ref="X172">SUMPRODUCT((R172:S172&gt;=$N$8)*(R172:S172 &lt;= $N$9)*(TEXT(R172:S172,"yyyy-mm")=V172)*(R173:S173 = "▲"))</f>
        <v>0</v>
      </c>
      <c r="Y172" s="140" cm="1">
        <f t="array" ref="Y172">SUMPRODUCT((M172:S172&gt;=$N$8)*(M172:S172 &lt;= $N$9)*(TEXT(M172:S172,"yyyy-mm")=V172)*(M173:S173 = "★"))</f>
        <v>0</v>
      </c>
      <c r="Z172" s="135"/>
      <c r="AA172" s="135"/>
      <c r="AB172" s="132">
        <v>144</v>
      </c>
      <c r="AC172" s="141">
        <f>AI170+1</f>
        <v>46951</v>
      </c>
      <c r="AD172" s="141">
        <f t="shared" ref="AD172:AI172" si="668">AC172+1</f>
        <v>46952</v>
      </c>
      <c r="AE172" s="141">
        <f t="shared" si="668"/>
        <v>46953</v>
      </c>
      <c r="AF172" s="141">
        <f t="shared" si="668"/>
        <v>46954</v>
      </c>
      <c r="AG172" s="141">
        <f t="shared" si="668"/>
        <v>46955</v>
      </c>
      <c r="AH172" s="142">
        <f t="shared" si="668"/>
        <v>46956</v>
      </c>
      <c r="AI172" s="143">
        <f t="shared" si="668"/>
        <v>46957</v>
      </c>
      <c r="AJ172" s="68">
        <f t="shared" ref="AJ172" si="669">COUNTIF(AC173:AI173,"★")</f>
        <v>0</v>
      </c>
      <c r="AK172" s="68"/>
      <c r="AL172" s="68" t="str">
        <f>TEXT(AC172,"YYYY-MM")</f>
        <v>2028-07</v>
      </c>
      <c r="AM172" s="69" cm="1">
        <f t="array" ref="AM172">SUMPRODUCT((AC172:AI172&gt;=$N$8)*(AC172:AI172 &lt;= $N$9)*(TEXT(AC172:AI172,"yyyy-mm")=AL172)*(AC173:AI173 = "●"))</f>
        <v>0</v>
      </c>
      <c r="AN172" s="69" cm="1">
        <f t="array" ref="AN172">SUMPRODUCT((AH172:AI172&gt;=$N$8)*(AH172:AI172 &lt;= $N$9)*(TEXT(AH172:AI172,"yyyy-mm")=AL172)*(AH173:AI173 = "▲"))</f>
        <v>0</v>
      </c>
      <c r="AO172" s="69" cm="1">
        <f t="array" ref="AO172">SUMPRODUCT((AC172:AI172&gt;=$N$8)*(AC172:AI172 &lt;= $N$9)*(TEXT(AC172:AI172,"yyyy-mm")=AL172)*(AC173:AI173 = "★"))</f>
        <v>0</v>
      </c>
      <c r="AP172" s="68"/>
      <c r="AQ172" s="19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3"/>
    </row>
    <row r="173" spans="10:55" s="8" customFormat="1" ht="20.25" customHeight="1" thickBot="1" x14ac:dyDescent="0.5">
      <c r="J173" s="86"/>
      <c r="K173" s="135" t="str">
        <f t="shared" ref="K173" si="670">IF(U173&gt;=0.285,"OK","NG")</f>
        <v>NG</v>
      </c>
      <c r="L173" s="136"/>
      <c r="M173" s="144"/>
      <c r="N173" s="144"/>
      <c r="O173" s="144"/>
      <c r="P173" s="144"/>
      <c r="Q173" s="144"/>
      <c r="R173" s="145"/>
      <c r="S173" s="146"/>
      <c r="T173" s="135">
        <f t="shared" ref="T173" si="671">COUNTIF(M173:S173,"●")</f>
        <v>0</v>
      </c>
      <c r="U173" s="147">
        <f t="shared" ref="U173" si="672">IF(COUNTA(M173:S173)=0,-1,IF(OR(COUNTIF(M173:S173,"▲")&gt;6,AND(M172&lt;$N$9,$N$9&lt;S172)),0.285,IF(T172+T173=0,0,T173/(T173+T172))))</f>
        <v>-1</v>
      </c>
      <c r="V173" s="135" t="str">
        <f>TEXT(S172,"YYYY-MM")</f>
        <v>2028-02</v>
      </c>
      <c r="W173" s="140" cm="1">
        <f t="array" ref="W173">IF(V173=V172,0,SUMPRODUCT((M172:S172&gt;=$N$8)*(M172:S172 &lt;= $N$9)*(TEXT(M172:S172,"yyyy-mm")=V173)*(M173:S173 = "●")))</f>
        <v>0</v>
      </c>
      <c r="X173" s="140" cm="1">
        <f t="array" ref="X173">IF(V173=V172,0,SUMPRODUCT((M172:S172&gt;=$N$8)*(M172:S172 &lt;= $N$9)*(TEXT(M172:S172,"yyyy-mm")=V173)*(M173:S173 = "▲")))</f>
        <v>0</v>
      </c>
      <c r="Y173" s="140" cm="1">
        <f t="array" ref="Y173">IF(V173=V172,0,SUMPRODUCT((M172:S172&gt;=$N$8)*(M172:S172 &lt;= $N$9)*(TEXT(M172:S172,"yyyy-mm")=V173)*(M173:S173 = "★")))</f>
        <v>0</v>
      </c>
      <c r="Z173" s="135"/>
      <c r="AA173" s="135" t="str">
        <f t="shared" ref="AA173" si="673">IF(AK173&gt;=0.285,"OK","NG")</f>
        <v>NG</v>
      </c>
      <c r="AB173" s="136"/>
      <c r="AC173" s="144"/>
      <c r="AD173" s="144"/>
      <c r="AE173" s="144"/>
      <c r="AF173" s="144"/>
      <c r="AG173" s="144"/>
      <c r="AH173" s="145"/>
      <c r="AI173" s="146"/>
      <c r="AJ173" s="68">
        <f t="shared" ref="AJ173" si="674">COUNTIF(AC173:AI173,"●")</f>
        <v>0</v>
      </c>
      <c r="AK173" s="70">
        <f t="shared" ref="AK173" si="675">IF(COUNTA(AC173:AI173)=0,-1,IF(OR(COUNTIF(AC173:AI173,"▲")&gt;6,AND(AC172&lt;$N$9,$N$9&lt;AI172)),0.285,IF(AJ172+AJ173=0,0,AJ173/(AJ173+AJ172))))</f>
        <v>-1</v>
      </c>
      <c r="AL173" s="68" t="str">
        <f>TEXT(AI172,"YYYY-MM")</f>
        <v>2028-07</v>
      </c>
      <c r="AM173" s="69" cm="1">
        <f t="array" ref="AM173">IF(AL173=AL172,0,SUMPRODUCT((AC172:AI172&gt;=$N$8)*(AC172:AI172 &lt;= $N$9)*(TEXT(AC172:AI172,"yyyy-mm")=AL173)*(AC173:AI173 = "●")))</f>
        <v>0</v>
      </c>
      <c r="AN173" s="69" cm="1">
        <f t="array" ref="AN173">IF(AL173=AL172,0,SUMPRODUCT((AC172:AI172&gt;=$N$8)*(AC172:AI172 &lt;= $N$9)*(TEXT(AC172:AI172,"yyyy-mm")=AL173)*(AC173:AI173 = "▲")))</f>
        <v>0</v>
      </c>
      <c r="AO173" s="69" cm="1">
        <f t="array" ref="AO173">IF(AL173=AL172,0,SUMPRODUCT((AC172:AI172&gt;=$N$8)*(AC172:AI172 &lt;= $N$9)*(TEXT(AC172:AI172,"yyyy-mm")=AL173)*(AC173:AI173 = "★")))</f>
        <v>0</v>
      </c>
      <c r="AP173" s="68"/>
      <c r="AQ173" s="19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3"/>
    </row>
    <row r="174" spans="10:55" s="8" customFormat="1" ht="20.25" customHeight="1" x14ac:dyDescent="0.45">
      <c r="J174" s="86"/>
      <c r="K174" s="135"/>
      <c r="L174" s="132">
        <v>124</v>
      </c>
      <c r="M174" s="141">
        <f>S172+1</f>
        <v>46811</v>
      </c>
      <c r="N174" s="141">
        <f t="shared" ref="N174:S174" si="676">M174+1</f>
        <v>46812</v>
      </c>
      <c r="O174" s="141">
        <f t="shared" si="676"/>
        <v>46813</v>
      </c>
      <c r="P174" s="141">
        <f t="shared" si="676"/>
        <v>46814</v>
      </c>
      <c r="Q174" s="141">
        <f t="shared" si="676"/>
        <v>46815</v>
      </c>
      <c r="R174" s="142">
        <f t="shared" si="676"/>
        <v>46816</v>
      </c>
      <c r="S174" s="143">
        <f t="shared" si="676"/>
        <v>46817</v>
      </c>
      <c r="T174" s="135">
        <f t="shared" ref="T174" si="677">COUNTIF(M175:S175,"★")</f>
        <v>0</v>
      </c>
      <c r="U174" s="135"/>
      <c r="V174" s="135" t="str">
        <f>TEXT(M174,"YYYY-MM")</f>
        <v>2028-02</v>
      </c>
      <c r="W174" s="140" cm="1">
        <f t="array" ref="W174">SUMPRODUCT((M174:S174&gt;=$N$8)*(M174:S174 &lt;= $N$9)*(TEXT(M174:S174,"yyyy-mm")=V174)*(M175:S175 = "●"))</f>
        <v>0</v>
      </c>
      <c r="X174" s="140" cm="1">
        <f t="array" ref="X174">SUMPRODUCT((R174:S174&gt;=$N$8)*(R174:S174 &lt;= $N$9)*(TEXT(R174:S174,"yyyy-mm")=V174)*(R175:S175 = "▲"))</f>
        <v>0</v>
      </c>
      <c r="Y174" s="140" cm="1">
        <f t="array" ref="Y174">SUMPRODUCT((M174:S174&gt;=$N$8)*(M174:S174 &lt;= $N$9)*(TEXT(M174:S174,"yyyy-mm")=V174)*(M175:S175 = "★"))</f>
        <v>0</v>
      </c>
      <c r="Z174" s="135"/>
      <c r="AA174" s="135"/>
      <c r="AB174" s="132">
        <v>145</v>
      </c>
      <c r="AC174" s="141">
        <f>AI172+1</f>
        <v>46958</v>
      </c>
      <c r="AD174" s="141">
        <f t="shared" ref="AD174:AI174" si="678">AC174+1</f>
        <v>46959</v>
      </c>
      <c r="AE174" s="141">
        <f t="shared" si="678"/>
        <v>46960</v>
      </c>
      <c r="AF174" s="141">
        <f t="shared" si="678"/>
        <v>46961</v>
      </c>
      <c r="AG174" s="141">
        <f t="shared" si="678"/>
        <v>46962</v>
      </c>
      <c r="AH174" s="142">
        <f t="shared" si="678"/>
        <v>46963</v>
      </c>
      <c r="AI174" s="143">
        <f t="shared" si="678"/>
        <v>46964</v>
      </c>
      <c r="AJ174" s="68">
        <f t="shared" ref="AJ174" si="679">COUNTIF(AC175:AI175,"★")</f>
        <v>0</v>
      </c>
      <c r="AK174" s="68"/>
      <c r="AL174" s="68" t="str">
        <f>TEXT(AC174,"YYYY-MM")</f>
        <v>2028-07</v>
      </c>
      <c r="AM174" s="69" cm="1">
        <f t="array" ref="AM174">SUMPRODUCT((AC174:AI174&gt;=$N$8)*(AC174:AI174 &lt;= $N$9)*(TEXT(AC174:AI174,"yyyy-mm")=AL174)*(AC175:AI175 = "●"))</f>
        <v>0</v>
      </c>
      <c r="AN174" s="69" cm="1">
        <f t="array" ref="AN174">SUMPRODUCT((AH174:AI174&gt;=$N$8)*(AH174:AI174 &lt;= $N$9)*(TEXT(AH174:AI174,"yyyy-mm")=AL174)*(AH175:AI175 = "▲"))</f>
        <v>0</v>
      </c>
      <c r="AO174" s="69" cm="1">
        <f t="array" ref="AO174">SUMPRODUCT((AC174:AI174&gt;=$N$8)*(AC174:AI174 &lt;= $N$9)*(TEXT(AC174:AI174,"yyyy-mm")=AL174)*(AC175:AI175 = "★"))</f>
        <v>0</v>
      </c>
      <c r="AP174" s="68"/>
      <c r="AQ174" s="19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3"/>
    </row>
    <row r="175" spans="10:55" s="8" customFormat="1" ht="20.25" customHeight="1" thickBot="1" x14ac:dyDescent="0.5">
      <c r="J175" s="86"/>
      <c r="K175" s="135" t="str">
        <f t="shared" ref="K175" si="680">IF(U175&gt;=0.285,"OK","NG")</f>
        <v>NG</v>
      </c>
      <c r="L175" s="136"/>
      <c r="M175" s="144"/>
      <c r="N175" s="144"/>
      <c r="O175" s="144"/>
      <c r="P175" s="144"/>
      <c r="Q175" s="144"/>
      <c r="R175" s="145"/>
      <c r="S175" s="146"/>
      <c r="T175" s="135">
        <f t="shared" ref="T175" si="681">COUNTIF(M175:S175,"●")</f>
        <v>0</v>
      </c>
      <c r="U175" s="147">
        <f t="shared" ref="U175" si="682">IF(COUNTA(M175:S175)=0,-1,IF(OR(COUNTIF(M175:S175,"▲")&gt;6,AND(M174&lt;$N$9,$N$9&lt;S174)),0.285,IF(T174+T175=0,0,T175/(T175+T174))))</f>
        <v>-1</v>
      </c>
      <c r="V175" s="135" t="str">
        <f>TEXT(S174,"YYYY-MM")</f>
        <v>2028-03</v>
      </c>
      <c r="W175" s="140" cm="1">
        <f t="array" ref="W175">IF(V175=V174,0,SUMPRODUCT((M174:S174&gt;=$N$8)*(M174:S174 &lt;= $N$9)*(TEXT(M174:S174,"yyyy-mm")=V175)*(M175:S175 = "●")))</f>
        <v>0</v>
      </c>
      <c r="X175" s="140" cm="1">
        <f t="array" ref="X175">IF(V175=V174,0,SUMPRODUCT((M174:S174&gt;=$N$8)*(M174:S174 &lt;= $N$9)*(TEXT(M174:S174,"yyyy-mm")=V175)*(M175:S175 = "▲")))</f>
        <v>0</v>
      </c>
      <c r="Y175" s="140" cm="1">
        <f t="array" ref="Y175">IF(V175=V174,0,SUMPRODUCT((M174:S174&gt;=$N$8)*(M174:S174 &lt;= $N$9)*(TEXT(M174:S174,"yyyy-mm")=V175)*(M175:S175 = "★")))</f>
        <v>0</v>
      </c>
      <c r="Z175" s="135"/>
      <c r="AA175" s="135" t="str">
        <f t="shared" ref="AA175" si="683">IF(AK175&gt;=0.285,"OK","NG")</f>
        <v>NG</v>
      </c>
      <c r="AB175" s="136"/>
      <c r="AC175" s="144"/>
      <c r="AD175" s="144"/>
      <c r="AE175" s="144"/>
      <c r="AF175" s="144"/>
      <c r="AG175" s="144"/>
      <c r="AH175" s="145"/>
      <c r="AI175" s="146"/>
      <c r="AJ175" s="68">
        <f t="shared" ref="AJ175" si="684">COUNTIF(AC175:AI175,"●")</f>
        <v>0</v>
      </c>
      <c r="AK175" s="70">
        <f t="shared" ref="AK175" si="685">IF(COUNTA(AC175:AI175)=0,-1,IF(OR(COUNTIF(AC175:AI175,"▲")&gt;6,AND(AC174&lt;$N$9,$N$9&lt;AI174)),0.285,IF(AJ174+AJ175=0,0,AJ175/(AJ175+AJ174))))</f>
        <v>-1</v>
      </c>
      <c r="AL175" s="68" t="str">
        <f>TEXT(AI174,"YYYY-MM")</f>
        <v>2028-07</v>
      </c>
      <c r="AM175" s="69" cm="1">
        <f t="array" ref="AM175">IF(AL175=AL174,0,SUMPRODUCT((AC174:AI174&gt;=$N$8)*(AC174:AI174 &lt;= $N$9)*(TEXT(AC174:AI174,"yyyy-mm")=AL175)*(AC175:AI175 = "●")))</f>
        <v>0</v>
      </c>
      <c r="AN175" s="69" cm="1">
        <f t="array" ref="AN175">IF(AL175=AL174,0,SUMPRODUCT((AC174:AI174&gt;=$N$8)*(AC174:AI174 &lt;= $N$9)*(TEXT(AC174:AI174,"yyyy-mm")=AL175)*(AC175:AI175 = "▲")))</f>
        <v>0</v>
      </c>
      <c r="AO175" s="69" cm="1">
        <f t="array" ref="AO175">IF(AL175=AL174,0,SUMPRODUCT((AC174:AI174&gt;=$N$8)*(AC174:AI174 &lt;= $N$9)*(TEXT(AC174:AI174,"yyyy-mm")=AL175)*(AC175:AI175 = "★")))</f>
        <v>0</v>
      </c>
      <c r="AP175" s="68"/>
      <c r="AQ175" s="19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3"/>
    </row>
    <row r="176" spans="10:55" s="8" customFormat="1" ht="20.25" customHeight="1" x14ac:dyDescent="0.45">
      <c r="J176" s="86"/>
      <c r="K176" s="135"/>
      <c r="L176" s="132">
        <v>125</v>
      </c>
      <c r="M176" s="141">
        <f>S174+1</f>
        <v>46818</v>
      </c>
      <c r="N176" s="141">
        <f t="shared" ref="N176:S176" si="686">M176+1</f>
        <v>46819</v>
      </c>
      <c r="O176" s="141">
        <f t="shared" si="686"/>
        <v>46820</v>
      </c>
      <c r="P176" s="141">
        <f t="shared" si="686"/>
        <v>46821</v>
      </c>
      <c r="Q176" s="141">
        <f t="shared" si="686"/>
        <v>46822</v>
      </c>
      <c r="R176" s="142">
        <f t="shared" si="686"/>
        <v>46823</v>
      </c>
      <c r="S176" s="143">
        <f t="shared" si="686"/>
        <v>46824</v>
      </c>
      <c r="T176" s="135">
        <f t="shared" ref="T176" si="687">COUNTIF(M177:S177,"★")</f>
        <v>0</v>
      </c>
      <c r="U176" s="135"/>
      <c r="V176" s="135" t="str">
        <f>TEXT(M176,"YYYY-MM")</f>
        <v>2028-03</v>
      </c>
      <c r="W176" s="140" cm="1">
        <f t="array" ref="W176">SUMPRODUCT((M176:S176&gt;=$N$8)*(M176:S176 &lt;= $N$9)*(TEXT(M176:S176,"yyyy-mm")=V176)*(M177:S177 = "●"))</f>
        <v>0</v>
      </c>
      <c r="X176" s="140" cm="1">
        <f t="array" ref="X176">SUMPRODUCT((R176:S176&gt;=$N$8)*(R176:S176 &lt;= $N$9)*(TEXT(R176:S176,"yyyy-mm")=V176)*(R177:S177 = "▲"))</f>
        <v>0</v>
      </c>
      <c r="Y176" s="140" cm="1">
        <f t="array" ref="Y176">SUMPRODUCT((M176:S176&gt;=$N$8)*(M176:S176 &lt;= $N$9)*(TEXT(M176:S176,"yyyy-mm")=V176)*(M177:S177 = "★"))</f>
        <v>0</v>
      </c>
      <c r="Z176" s="135"/>
      <c r="AA176" s="135"/>
      <c r="AB176" s="132">
        <v>146</v>
      </c>
      <c r="AC176" s="141">
        <f>AI174+1</f>
        <v>46965</v>
      </c>
      <c r="AD176" s="141">
        <f t="shared" ref="AD176:AI176" si="688">AC176+1</f>
        <v>46966</v>
      </c>
      <c r="AE176" s="141">
        <f t="shared" si="688"/>
        <v>46967</v>
      </c>
      <c r="AF176" s="141">
        <f t="shared" si="688"/>
        <v>46968</v>
      </c>
      <c r="AG176" s="141">
        <f t="shared" si="688"/>
        <v>46969</v>
      </c>
      <c r="AH176" s="142">
        <f t="shared" si="688"/>
        <v>46970</v>
      </c>
      <c r="AI176" s="143">
        <f t="shared" si="688"/>
        <v>46971</v>
      </c>
      <c r="AJ176" s="68">
        <f t="shared" ref="AJ176" si="689">COUNTIF(AC177:AI177,"★")</f>
        <v>0</v>
      </c>
      <c r="AK176" s="68"/>
      <c r="AL176" s="68" t="str">
        <f>TEXT(AC176,"YYYY-MM")</f>
        <v>2028-07</v>
      </c>
      <c r="AM176" s="69" cm="1">
        <f t="array" ref="AM176">SUMPRODUCT((AC176:AI176&gt;=$N$8)*(AC176:AI176 &lt;= $N$9)*(TEXT(AC176:AI176,"yyyy-mm")=AL176)*(AC177:AI177 = "●"))</f>
        <v>0</v>
      </c>
      <c r="AN176" s="69" cm="1">
        <f t="array" ref="AN176">SUMPRODUCT((AH176:AI176&gt;=$N$8)*(AH176:AI176 &lt;= $N$9)*(TEXT(AH176:AI176,"yyyy-mm")=AL176)*(AH177:AI177 = "▲"))</f>
        <v>0</v>
      </c>
      <c r="AO176" s="69" cm="1">
        <f t="array" ref="AO176">SUMPRODUCT((AC176:AI176&gt;=$N$8)*(AC176:AI176 &lt;= $N$9)*(TEXT(AC176:AI176,"yyyy-mm")=AL176)*(AC177:AI177 = "★"))</f>
        <v>0</v>
      </c>
      <c r="AP176" s="68"/>
      <c r="AQ176" s="19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3"/>
    </row>
    <row r="177" spans="9:55" s="8" customFormat="1" ht="20.25" customHeight="1" thickBot="1" x14ac:dyDescent="0.5">
      <c r="J177" s="86"/>
      <c r="K177" s="135" t="str">
        <f t="shared" ref="K177" si="690">IF(U177&gt;=0.285,"OK","NG")</f>
        <v>NG</v>
      </c>
      <c r="L177" s="136"/>
      <c r="M177" s="144"/>
      <c r="N177" s="144"/>
      <c r="O177" s="144"/>
      <c r="P177" s="144"/>
      <c r="Q177" s="144"/>
      <c r="R177" s="145"/>
      <c r="S177" s="146"/>
      <c r="T177" s="135">
        <f t="shared" ref="T177" si="691">COUNTIF(M177:S177,"●")</f>
        <v>0</v>
      </c>
      <c r="U177" s="147">
        <f t="shared" ref="U177" si="692">IF(COUNTA(M177:S177)=0,-1,IF(OR(COUNTIF(M177:S177,"▲")&gt;6,AND(M176&lt;$N$9,$N$9&lt;S176)),0.285,IF(T176+T177=0,0,T177/(T177+T176))))</f>
        <v>-1</v>
      </c>
      <c r="V177" s="135" t="str">
        <f>TEXT(S176,"YYYY-MM")</f>
        <v>2028-03</v>
      </c>
      <c r="W177" s="140" cm="1">
        <f t="array" ref="W177">IF(V177=V176,0,SUMPRODUCT((M176:S176&gt;=$N$8)*(M176:S176 &lt;= $N$9)*(TEXT(M176:S176,"yyyy-mm")=V177)*(M177:S177 = "●")))</f>
        <v>0</v>
      </c>
      <c r="X177" s="140" cm="1">
        <f t="array" ref="X177">IF(V177=V176,0,SUMPRODUCT((M176:S176&gt;=$N$8)*(M176:S176 &lt;= $N$9)*(TEXT(M176:S176,"yyyy-mm")=V177)*(M177:S177 = "▲")))</f>
        <v>0</v>
      </c>
      <c r="Y177" s="140" cm="1">
        <f t="array" ref="Y177">IF(V177=V176,0,SUMPRODUCT((M176:S176&gt;=$N$8)*(M176:S176 &lt;= $N$9)*(TEXT(M176:S176,"yyyy-mm")=V177)*(M177:S177 = "★")))</f>
        <v>0</v>
      </c>
      <c r="Z177" s="135"/>
      <c r="AA177" s="135" t="str">
        <f t="shared" ref="AA177" si="693">IF(AK177&gt;=0.285,"OK","NG")</f>
        <v>NG</v>
      </c>
      <c r="AB177" s="136"/>
      <c r="AC177" s="144"/>
      <c r="AD177" s="144"/>
      <c r="AE177" s="144"/>
      <c r="AF177" s="144"/>
      <c r="AG177" s="144"/>
      <c r="AH177" s="145"/>
      <c r="AI177" s="146"/>
      <c r="AJ177" s="68">
        <f t="shared" ref="AJ177" si="694">COUNTIF(AC177:AI177,"●")</f>
        <v>0</v>
      </c>
      <c r="AK177" s="70">
        <f t="shared" ref="AK177" si="695">IF(COUNTA(AC177:AI177)=0,-1,IF(OR(COUNTIF(AC177:AI177,"▲")&gt;6,AND(AC176&lt;$N$9,$N$9&lt;AI176)),0.285,IF(AJ176+AJ177=0,0,AJ177/(AJ177+AJ176))))</f>
        <v>-1</v>
      </c>
      <c r="AL177" s="68" t="str">
        <f>TEXT(AI176,"YYYY-MM")</f>
        <v>2028-08</v>
      </c>
      <c r="AM177" s="69" cm="1">
        <f t="array" ref="AM177">IF(AL177=AL176,0,SUMPRODUCT((AC176:AI176&gt;=$N$8)*(AC176:AI176 &lt;= $N$9)*(TEXT(AC176:AI176,"yyyy-mm")=AL177)*(AC177:AI177 = "●")))</f>
        <v>0</v>
      </c>
      <c r="AN177" s="69" cm="1">
        <f t="array" ref="AN177">IF(AL177=AL176,0,SUMPRODUCT((AC176:AI176&gt;=$N$8)*(AC176:AI176 &lt;= $N$9)*(TEXT(AC176:AI176,"yyyy-mm")=AL177)*(AC177:AI177 = "▲")))</f>
        <v>0</v>
      </c>
      <c r="AO177" s="69" cm="1">
        <f t="array" ref="AO177">IF(AL177=AL176,0,SUMPRODUCT((AC176:AI176&gt;=$N$8)*(AC176:AI176 &lt;= $N$9)*(TEXT(AC176:AI176,"yyyy-mm")=AL177)*(AC177:AI177 = "★")))</f>
        <v>0</v>
      </c>
      <c r="AP177" s="68"/>
      <c r="AQ177" s="19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3"/>
    </row>
    <row r="178" spans="9:55" s="8" customFormat="1" ht="20.25" customHeight="1" x14ac:dyDescent="0.45">
      <c r="J178" s="86"/>
      <c r="K178" s="135"/>
      <c r="L178" s="132">
        <v>126</v>
      </c>
      <c r="M178" s="141">
        <f>S176+1</f>
        <v>46825</v>
      </c>
      <c r="N178" s="141">
        <f t="shared" ref="N178:S178" si="696">M178+1</f>
        <v>46826</v>
      </c>
      <c r="O178" s="141">
        <f t="shared" si="696"/>
        <v>46827</v>
      </c>
      <c r="P178" s="141">
        <f t="shared" si="696"/>
        <v>46828</v>
      </c>
      <c r="Q178" s="141">
        <f t="shared" si="696"/>
        <v>46829</v>
      </c>
      <c r="R178" s="142">
        <f t="shared" si="696"/>
        <v>46830</v>
      </c>
      <c r="S178" s="143">
        <f t="shared" si="696"/>
        <v>46831</v>
      </c>
      <c r="T178" s="135">
        <f t="shared" ref="T178" si="697">COUNTIF(M179:S179,"★")</f>
        <v>0</v>
      </c>
      <c r="U178" s="135"/>
      <c r="V178" s="135" t="str">
        <f>TEXT(M178,"YYYY-MM")</f>
        <v>2028-03</v>
      </c>
      <c r="W178" s="140" cm="1">
        <f t="array" ref="W178">SUMPRODUCT((M178:S178&gt;=$N$8)*(M178:S178 &lt;= $N$9)*(TEXT(M178:S178,"yyyy-mm")=V178)*(M179:S179 = "●"))</f>
        <v>0</v>
      </c>
      <c r="X178" s="140" cm="1">
        <f t="array" ref="X178">SUMPRODUCT((R178:S178&gt;=$N$8)*(R178:S178 &lt;= $N$9)*(TEXT(R178:S178,"yyyy-mm")=V178)*(R179:S179 = "▲"))</f>
        <v>0</v>
      </c>
      <c r="Y178" s="140" cm="1">
        <f t="array" ref="Y178">SUMPRODUCT((M178:S178&gt;=$N$8)*(M178:S178 &lt;= $N$9)*(TEXT(M178:S178,"yyyy-mm")=V178)*(M179:S179 = "★"))</f>
        <v>0</v>
      </c>
      <c r="Z178" s="135"/>
      <c r="AA178" s="135"/>
      <c r="AB178" s="132">
        <v>147</v>
      </c>
      <c r="AC178" s="141">
        <f>AI176+1</f>
        <v>46972</v>
      </c>
      <c r="AD178" s="141">
        <f t="shared" ref="AD178:AI178" si="698">AC178+1</f>
        <v>46973</v>
      </c>
      <c r="AE178" s="141">
        <f t="shared" si="698"/>
        <v>46974</v>
      </c>
      <c r="AF178" s="141">
        <f t="shared" si="698"/>
        <v>46975</v>
      </c>
      <c r="AG178" s="141">
        <f t="shared" si="698"/>
        <v>46976</v>
      </c>
      <c r="AH178" s="142">
        <f t="shared" si="698"/>
        <v>46977</v>
      </c>
      <c r="AI178" s="143">
        <f t="shared" si="698"/>
        <v>46978</v>
      </c>
      <c r="AJ178" s="68">
        <f t="shared" ref="AJ178" si="699">COUNTIF(AC179:AI179,"★")</f>
        <v>0</v>
      </c>
      <c r="AK178" s="68"/>
      <c r="AL178" s="68" t="str">
        <f>TEXT(AC178,"YYYY-MM")</f>
        <v>2028-08</v>
      </c>
      <c r="AM178" s="69" cm="1">
        <f t="array" ref="AM178">SUMPRODUCT((AC178:AI178&gt;=$N$8)*(AC178:AI178 &lt;= $N$9)*(TEXT(AC178:AI178,"yyyy-mm")=AL178)*(AC179:AI179 = "●"))</f>
        <v>0</v>
      </c>
      <c r="AN178" s="69" cm="1">
        <f t="array" ref="AN178">SUMPRODUCT((AH178:AI178&gt;=$N$8)*(AH178:AI178 &lt;= $N$9)*(TEXT(AH178:AI178,"yyyy-mm")=AL178)*(AH179:AI179 = "▲"))</f>
        <v>0</v>
      </c>
      <c r="AO178" s="69" cm="1">
        <f t="array" ref="AO178">SUMPRODUCT((AC178:AI178&gt;=$N$8)*(AC178:AI178 &lt;= $N$9)*(TEXT(AC178:AI178,"yyyy-mm")=AL178)*(AC179:AI179 = "★"))</f>
        <v>0</v>
      </c>
      <c r="AP178" s="68"/>
      <c r="AQ178" s="19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3"/>
    </row>
    <row r="179" spans="9:55" s="8" customFormat="1" ht="20.25" customHeight="1" thickBot="1" x14ac:dyDescent="0.5">
      <c r="J179" s="86"/>
      <c r="K179" s="135" t="str">
        <f t="shared" ref="K179" si="700">IF(U179&gt;=0.285,"OK","NG")</f>
        <v>NG</v>
      </c>
      <c r="L179" s="136"/>
      <c r="M179" s="144"/>
      <c r="N179" s="144"/>
      <c r="O179" s="144"/>
      <c r="P179" s="144"/>
      <c r="Q179" s="144"/>
      <c r="R179" s="145"/>
      <c r="S179" s="146"/>
      <c r="T179" s="135">
        <f t="shared" ref="T179" si="701">COUNTIF(M179:S179,"●")</f>
        <v>0</v>
      </c>
      <c r="U179" s="147">
        <f t="shared" ref="U179" si="702">IF(COUNTA(M179:S179)=0,-1,IF(OR(COUNTIF(M179:S179,"▲")&gt;6,AND(M178&lt;$N$9,$N$9&lt;S178)),0.285,IF(T178+T179=0,0,T179/(T179+T178))))</f>
        <v>-1</v>
      </c>
      <c r="V179" s="135" t="str">
        <f>TEXT(S178,"YYYY-MM")</f>
        <v>2028-03</v>
      </c>
      <c r="W179" s="140" cm="1">
        <f t="array" ref="W179">IF(V179=V178,0,SUMPRODUCT((M178:S178&gt;=$N$8)*(M178:S178 &lt;= $N$9)*(TEXT(M178:S178,"yyyy-mm")=V179)*(M179:S179 = "●")))</f>
        <v>0</v>
      </c>
      <c r="X179" s="140" cm="1">
        <f t="array" ref="X179">IF(V179=V178,0,SUMPRODUCT((M178:S178&gt;=$N$8)*(M178:S178 &lt;= $N$9)*(TEXT(M178:S178,"yyyy-mm")=V179)*(M179:S179 = "▲")))</f>
        <v>0</v>
      </c>
      <c r="Y179" s="140" cm="1">
        <f t="array" ref="Y179">IF(V179=V178,0,SUMPRODUCT((M178:S178&gt;=$N$8)*(M178:S178 &lt;= $N$9)*(TEXT(M178:S178,"yyyy-mm")=V179)*(M179:S179 = "★")))</f>
        <v>0</v>
      </c>
      <c r="Z179" s="135"/>
      <c r="AA179" s="135" t="str">
        <f t="shared" ref="AA179" si="703">IF(AK179&gt;=0.285,"OK","NG")</f>
        <v>NG</v>
      </c>
      <c r="AB179" s="136"/>
      <c r="AC179" s="144"/>
      <c r="AD179" s="144"/>
      <c r="AE179" s="144"/>
      <c r="AF179" s="144"/>
      <c r="AG179" s="144"/>
      <c r="AH179" s="145"/>
      <c r="AI179" s="146"/>
      <c r="AJ179" s="68">
        <f t="shared" ref="AJ179" si="704">COUNTIF(AC179:AI179,"●")</f>
        <v>0</v>
      </c>
      <c r="AK179" s="70">
        <f t="shared" ref="AK179" si="705">IF(COUNTA(AC179:AI179)=0,-1,IF(OR(COUNTIF(AC179:AI179,"▲")&gt;6,AND(AC178&lt;$N$9,$N$9&lt;AI178)),0.285,IF(AJ178+AJ179=0,0,AJ179/(AJ179+AJ178))))</f>
        <v>-1</v>
      </c>
      <c r="AL179" s="68" t="str">
        <f>TEXT(AI178,"YYYY-MM")</f>
        <v>2028-08</v>
      </c>
      <c r="AM179" s="69" cm="1">
        <f t="array" ref="AM179">IF(AL179=AL178,0,SUMPRODUCT((AC178:AI178&gt;=$N$8)*(AC178:AI178 &lt;= $N$9)*(TEXT(AC178:AI178,"yyyy-mm")=AL179)*(AC179:AI179 = "●")))</f>
        <v>0</v>
      </c>
      <c r="AN179" s="69" cm="1">
        <f t="array" ref="AN179">IF(AL179=AL178,0,SUMPRODUCT((AC178:AI178&gt;=$N$8)*(AC178:AI178 &lt;= $N$9)*(TEXT(AC178:AI178,"yyyy-mm")=AL179)*(AC179:AI179 = "▲")))</f>
        <v>0</v>
      </c>
      <c r="AO179" s="69" cm="1">
        <f t="array" ref="AO179">IF(AL179=AL178,0,SUMPRODUCT((AC178:AI178&gt;=$N$8)*(AC178:AI178 &lt;= $N$9)*(TEXT(AC178:AI178,"yyyy-mm")=AL179)*(AC179:AI179 = "★")))</f>
        <v>0</v>
      </c>
      <c r="AP179" s="68"/>
      <c r="AQ179" s="19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3"/>
    </row>
    <row r="180" spans="9:55" s="8" customFormat="1" ht="20.25" customHeight="1" x14ac:dyDescent="0.45">
      <c r="J180" s="86"/>
      <c r="K180" s="135"/>
      <c r="L180" s="132">
        <v>127</v>
      </c>
      <c r="M180" s="141">
        <f>S178+1</f>
        <v>46832</v>
      </c>
      <c r="N180" s="141">
        <f t="shared" ref="N180:S180" si="706">M180+1</f>
        <v>46833</v>
      </c>
      <c r="O180" s="141">
        <f t="shared" si="706"/>
        <v>46834</v>
      </c>
      <c r="P180" s="141">
        <f t="shared" si="706"/>
        <v>46835</v>
      </c>
      <c r="Q180" s="141">
        <f t="shared" si="706"/>
        <v>46836</v>
      </c>
      <c r="R180" s="142">
        <f t="shared" si="706"/>
        <v>46837</v>
      </c>
      <c r="S180" s="143">
        <f t="shared" si="706"/>
        <v>46838</v>
      </c>
      <c r="T180" s="135">
        <f t="shared" ref="T180" si="707">COUNTIF(M181:S181,"★")</f>
        <v>0</v>
      </c>
      <c r="U180" s="135"/>
      <c r="V180" s="135" t="str">
        <f>TEXT(M180,"YYYY-MM")</f>
        <v>2028-03</v>
      </c>
      <c r="W180" s="140" cm="1">
        <f t="array" ref="W180">SUMPRODUCT((M180:S180&gt;=$N$8)*(M180:S180 &lt;= $N$9)*(TEXT(M180:S180,"yyyy-mm")=V180)*(M181:S181 = "●"))</f>
        <v>0</v>
      </c>
      <c r="X180" s="140" cm="1">
        <f t="array" ref="X180">SUMPRODUCT((R180:S180&gt;=$N$8)*(R180:S180 &lt;= $N$9)*(TEXT(R180:S180,"yyyy-mm")=V180)*(R181:S181 = "▲"))</f>
        <v>0</v>
      </c>
      <c r="Y180" s="140" cm="1">
        <f t="array" ref="Y180">SUMPRODUCT((M180:S180&gt;=$N$8)*(M180:S180 &lt;= $N$9)*(TEXT(M180:S180,"yyyy-mm")=V180)*(M181:S181 = "★"))</f>
        <v>0</v>
      </c>
      <c r="Z180" s="135"/>
      <c r="AA180" s="135"/>
      <c r="AB180" s="132">
        <v>148</v>
      </c>
      <c r="AC180" s="141">
        <f>AI178+1</f>
        <v>46979</v>
      </c>
      <c r="AD180" s="141">
        <f t="shared" ref="AD180:AI180" si="708">AC180+1</f>
        <v>46980</v>
      </c>
      <c r="AE180" s="141">
        <f t="shared" si="708"/>
        <v>46981</v>
      </c>
      <c r="AF180" s="141">
        <f t="shared" si="708"/>
        <v>46982</v>
      </c>
      <c r="AG180" s="141">
        <f t="shared" si="708"/>
        <v>46983</v>
      </c>
      <c r="AH180" s="142">
        <f t="shared" si="708"/>
        <v>46984</v>
      </c>
      <c r="AI180" s="143">
        <f t="shared" si="708"/>
        <v>46985</v>
      </c>
      <c r="AJ180" s="68">
        <f t="shared" ref="AJ180" si="709">COUNTIF(AC181:AI181,"★")</f>
        <v>0</v>
      </c>
      <c r="AK180" s="68"/>
      <c r="AL180" s="68" t="str">
        <f>TEXT(AC180,"YYYY-MM")</f>
        <v>2028-08</v>
      </c>
      <c r="AM180" s="69" cm="1">
        <f t="array" ref="AM180">SUMPRODUCT((AC180:AI180&gt;=$N$8)*(AC180:AI180 &lt;= $N$9)*(TEXT(AC180:AI180,"yyyy-mm")=AL180)*(AC181:AI181 = "●"))</f>
        <v>0</v>
      </c>
      <c r="AN180" s="69" cm="1">
        <f t="array" ref="AN180">SUMPRODUCT((AH180:AI180&gt;=$N$8)*(AH180:AI180 &lt;= $N$9)*(TEXT(AH180:AI180,"yyyy-mm")=AL180)*(AH181:AI181 = "▲"))</f>
        <v>0</v>
      </c>
      <c r="AO180" s="69" cm="1">
        <f t="array" ref="AO180">SUMPRODUCT((AC180:AI180&gt;=$N$8)*(AC180:AI180 &lt;= $N$9)*(TEXT(AC180:AI180,"yyyy-mm")=AL180)*(AC181:AI181 = "★"))</f>
        <v>0</v>
      </c>
      <c r="AP180" s="68"/>
      <c r="AQ180" s="19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3"/>
    </row>
    <row r="181" spans="9:55" s="8" customFormat="1" ht="20.25" customHeight="1" thickBot="1" x14ac:dyDescent="0.5">
      <c r="J181" s="86"/>
      <c r="K181" s="135" t="str">
        <f t="shared" ref="K181" si="710">IF(U181&gt;=0.285,"OK","NG")</f>
        <v>NG</v>
      </c>
      <c r="L181" s="136"/>
      <c r="M181" s="144"/>
      <c r="N181" s="144"/>
      <c r="O181" s="144"/>
      <c r="P181" s="144"/>
      <c r="Q181" s="144"/>
      <c r="R181" s="145"/>
      <c r="S181" s="146"/>
      <c r="T181" s="135">
        <f t="shared" ref="T181" si="711">COUNTIF(M181:S181,"●")</f>
        <v>0</v>
      </c>
      <c r="U181" s="147">
        <f t="shared" ref="U181" si="712">IF(COUNTA(M181:S181)=0,-1,IF(OR(COUNTIF(M181:S181,"▲")&gt;6,AND(M180&lt;$N$9,$N$9&lt;S180)),0.285,IF(T180+T181=0,0,T181/(T181+T180))))</f>
        <v>-1</v>
      </c>
      <c r="V181" s="135" t="str">
        <f>TEXT(S180,"YYYY-MM")</f>
        <v>2028-03</v>
      </c>
      <c r="W181" s="140" cm="1">
        <f t="array" ref="W181">IF(V181=V180,0,SUMPRODUCT((M180:S180&gt;=$N$8)*(M180:S180 &lt;= $N$9)*(TEXT(M180:S180,"yyyy-mm")=V181)*(M181:S181 = "●")))</f>
        <v>0</v>
      </c>
      <c r="X181" s="140" cm="1">
        <f t="array" ref="X181">IF(V181=V180,0,SUMPRODUCT((M180:S180&gt;=$N$8)*(M180:S180 &lt;= $N$9)*(TEXT(M180:S180,"yyyy-mm")=V181)*(M181:S181 = "▲")))</f>
        <v>0</v>
      </c>
      <c r="Y181" s="140" cm="1">
        <f t="array" ref="Y181">IF(V181=V180,0,SUMPRODUCT((M180:S180&gt;=$N$8)*(M180:S180 &lt;= $N$9)*(TEXT(M180:S180,"yyyy-mm")=V181)*(M181:S181 = "★")))</f>
        <v>0</v>
      </c>
      <c r="Z181" s="135"/>
      <c r="AA181" s="135" t="str">
        <f t="shared" ref="AA181" si="713">IF(AK181&gt;=0.285,"OK","NG")</f>
        <v>NG</v>
      </c>
      <c r="AB181" s="136"/>
      <c r="AC181" s="144"/>
      <c r="AD181" s="144"/>
      <c r="AE181" s="144"/>
      <c r="AF181" s="144"/>
      <c r="AG181" s="144"/>
      <c r="AH181" s="145"/>
      <c r="AI181" s="146"/>
      <c r="AJ181" s="68">
        <f t="shared" ref="AJ181" si="714">COUNTIF(AC181:AI181,"●")</f>
        <v>0</v>
      </c>
      <c r="AK181" s="70">
        <f t="shared" ref="AK181" si="715">IF(COUNTA(AC181:AI181)=0,-1,IF(OR(COUNTIF(AC181:AI181,"▲")&gt;6,AND(AC180&lt;$N$9,$N$9&lt;AI180)),0.285,IF(AJ180+AJ181=0,0,AJ181/(AJ181+AJ180))))</f>
        <v>-1</v>
      </c>
      <c r="AL181" s="68" t="str">
        <f>TEXT(AI180,"YYYY-MM")</f>
        <v>2028-08</v>
      </c>
      <c r="AM181" s="69" cm="1">
        <f t="array" ref="AM181">IF(AL181=AL180,0,SUMPRODUCT((AC180:AI180&gt;=$N$8)*(AC180:AI180 &lt;= $N$9)*(TEXT(AC180:AI180,"yyyy-mm")=AL181)*(AC181:AI181 = "●")))</f>
        <v>0</v>
      </c>
      <c r="AN181" s="69" cm="1">
        <f t="array" ref="AN181">IF(AL181=AL180,0,SUMPRODUCT((AC180:AI180&gt;=$N$8)*(AC180:AI180 &lt;= $N$9)*(TEXT(AC180:AI180,"yyyy-mm")=AL181)*(AC181:AI181 = "▲")))</f>
        <v>0</v>
      </c>
      <c r="AO181" s="69" cm="1">
        <f t="array" ref="AO181">IF(AL181=AL180,0,SUMPRODUCT((AC180:AI180&gt;=$N$8)*(AC180:AI180 &lt;= $N$9)*(TEXT(AC180:AI180,"yyyy-mm")=AL181)*(AC181:AI181 = "★")))</f>
        <v>0</v>
      </c>
      <c r="AP181" s="68"/>
      <c r="AQ181" s="19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3"/>
    </row>
    <row r="182" spans="9:55" s="8" customFormat="1" ht="20.25" customHeight="1" x14ac:dyDescent="0.45">
      <c r="I182" s="4"/>
      <c r="J182" s="86"/>
      <c r="K182" s="135"/>
      <c r="L182" s="132">
        <v>128</v>
      </c>
      <c r="M182" s="141">
        <f>S180+1</f>
        <v>46839</v>
      </c>
      <c r="N182" s="141">
        <f t="shared" ref="N182:S182" si="716">M182+1</f>
        <v>46840</v>
      </c>
      <c r="O182" s="141">
        <f t="shared" si="716"/>
        <v>46841</v>
      </c>
      <c r="P182" s="141">
        <f t="shared" si="716"/>
        <v>46842</v>
      </c>
      <c r="Q182" s="141">
        <f t="shared" si="716"/>
        <v>46843</v>
      </c>
      <c r="R182" s="142">
        <f t="shared" si="716"/>
        <v>46844</v>
      </c>
      <c r="S182" s="143">
        <f t="shared" si="716"/>
        <v>46845</v>
      </c>
      <c r="T182" s="135">
        <f t="shared" ref="T182" si="717">COUNTIF(M183:S183,"★")</f>
        <v>0</v>
      </c>
      <c r="U182" s="135"/>
      <c r="V182" s="135" t="str">
        <f>TEXT(M182,"YYYY-MM")</f>
        <v>2028-03</v>
      </c>
      <c r="W182" s="140" cm="1">
        <f t="array" ref="W182">SUMPRODUCT((M182:S182&gt;=$N$8)*(M182:S182 &lt;= $N$9)*(TEXT(M182:S182,"yyyy-mm")=V182)*(M183:S183 = "●"))</f>
        <v>0</v>
      </c>
      <c r="X182" s="140" cm="1">
        <f t="array" ref="X182">SUMPRODUCT((R182:S182&gt;=$N$8)*(R182:S182 &lt;= $N$9)*(TEXT(R182:S182,"yyyy-mm")=V182)*(R183:S183 = "▲"))</f>
        <v>0</v>
      </c>
      <c r="Y182" s="140" cm="1">
        <f t="array" ref="Y182">SUMPRODUCT((M182:S182&gt;=$N$8)*(M182:S182 &lt;= $N$9)*(TEXT(M182:S182,"yyyy-mm")=V182)*(M183:S183 = "★"))</f>
        <v>0</v>
      </c>
      <c r="Z182" s="135"/>
      <c r="AA182" s="135"/>
      <c r="AB182" s="132">
        <v>149</v>
      </c>
      <c r="AC182" s="141">
        <f>AI180+1</f>
        <v>46986</v>
      </c>
      <c r="AD182" s="141">
        <f t="shared" ref="AD182:AI182" si="718">AC182+1</f>
        <v>46987</v>
      </c>
      <c r="AE182" s="141">
        <f t="shared" si="718"/>
        <v>46988</v>
      </c>
      <c r="AF182" s="141">
        <f t="shared" si="718"/>
        <v>46989</v>
      </c>
      <c r="AG182" s="141">
        <f t="shared" si="718"/>
        <v>46990</v>
      </c>
      <c r="AH182" s="142">
        <f t="shared" si="718"/>
        <v>46991</v>
      </c>
      <c r="AI182" s="143">
        <f t="shared" si="718"/>
        <v>46992</v>
      </c>
      <c r="AJ182" s="68">
        <f t="shared" ref="AJ182" si="719">COUNTIF(AC183:AI183,"★")</f>
        <v>0</v>
      </c>
      <c r="AK182" s="68"/>
      <c r="AL182" s="68" t="str">
        <f>TEXT(AC182,"YYYY-MM")</f>
        <v>2028-08</v>
      </c>
      <c r="AM182" s="69" cm="1">
        <f t="array" ref="AM182">SUMPRODUCT((AC182:AI182&gt;=$N$8)*(AC182:AI182 &lt;= $N$9)*(TEXT(AC182:AI182,"yyyy-mm")=AL182)*(AC183:AI183 = "●"))</f>
        <v>0</v>
      </c>
      <c r="AN182" s="69" cm="1">
        <f t="array" ref="AN182">SUMPRODUCT((AH182:AI182&gt;=$N$8)*(AH182:AI182 &lt;= $N$9)*(TEXT(AH182:AI182,"yyyy-mm")=AL182)*(AH183:AI183 = "▲"))</f>
        <v>0</v>
      </c>
      <c r="AO182" s="69" cm="1">
        <f t="array" ref="AO182">SUMPRODUCT((AC182:AI182&gt;=$N$8)*(AC182:AI182 &lt;= $N$9)*(TEXT(AC182:AI182,"yyyy-mm")=AL182)*(AC183:AI183 = "★"))</f>
        <v>0</v>
      </c>
      <c r="AP182" s="68"/>
      <c r="AQ182" s="19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3"/>
    </row>
    <row r="183" spans="9:55" s="8" customFormat="1" ht="20.25" customHeight="1" thickBot="1" x14ac:dyDescent="0.5">
      <c r="I183" s="4"/>
      <c r="J183" s="86"/>
      <c r="K183" s="135" t="str">
        <f t="shared" ref="K183" si="720">IF(U183&gt;=0.285,"OK","NG")</f>
        <v>NG</v>
      </c>
      <c r="L183" s="136"/>
      <c r="M183" s="144"/>
      <c r="N183" s="144"/>
      <c r="O183" s="144"/>
      <c r="P183" s="144"/>
      <c r="Q183" s="144"/>
      <c r="R183" s="145"/>
      <c r="S183" s="146"/>
      <c r="T183" s="135">
        <f t="shared" ref="T183" si="721">COUNTIF(M183:S183,"●")</f>
        <v>0</v>
      </c>
      <c r="U183" s="147">
        <f t="shared" ref="U183" si="722">IF(COUNTA(M183:S183)=0,-1,IF(OR(COUNTIF(M183:S183,"▲")&gt;6,AND(M182&lt;$N$9,$N$9&lt;S182)),0.285,IF(T182+T183=0,0,T183/(T183+T182))))</f>
        <v>-1</v>
      </c>
      <c r="V183" s="135" t="str">
        <f>TEXT(S182,"YYYY-MM")</f>
        <v>2028-04</v>
      </c>
      <c r="W183" s="140" cm="1">
        <f t="array" ref="W183">IF(V183=V182,0,SUMPRODUCT((M182:S182&gt;=$N$8)*(M182:S182 &lt;= $N$9)*(TEXT(M182:S182,"yyyy-mm")=V183)*(M183:S183 = "●")))</f>
        <v>0</v>
      </c>
      <c r="X183" s="140" cm="1">
        <f t="array" ref="X183">IF(V183=V182,0,SUMPRODUCT((M182:S182&gt;=$N$8)*(M182:S182 &lt;= $N$9)*(TEXT(M182:S182,"yyyy-mm")=V183)*(M183:S183 = "▲")))</f>
        <v>0</v>
      </c>
      <c r="Y183" s="140" cm="1">
        <f t="array" ref="Y183">IF(V183=V182,0,SUMPRODUCT((M182:S182&gt;=$N$8)*(M182:S182 &lt;= $N$9)*(TEXT(M182:S182,"yyyy-mm")=V183)*(M183:S183 = "★")))</f>
        <v>0</v>
      </c>
      <c r="Z183" s="135"/>
      <c r="AA183" s="135" t="str">
        <f t="shared" ref="AA183" si="723">IF(AK183&gt;=0.285,"OK","NG")</f>
        <v>NG</v>
      </c>
      <c r="AB183" s="136"/>
      <c r="AC183" s="144"/>
      <c r="AD183" s="144"/>
      <c r="AE183" s="144"/>
      <c r="AF183" s="144"/>
      <c r="AG183" s="144"/>
      <c r="AH183" s="145"/>
      <c r="AI183" s="146"/>
      <c r="AJ183" s="68">
        <f t="shared" ref="AJ183" si="724">COUNTIF(AC183:AI183,"●")</f>
        <v>0</v>
      </c>
      <c r="AK183" s="70">
        <f t="shared" ref="AK183" si="725">IF(COUNTA(AC183:AI183)=0,-1,IF(OR(COUNTIF(AC183:AI183,"▲")&gt;6,AND(AC182&lt;$N$9,$N$9&lt;AI182)),0.285,IF(AJ182+AJ183=0,0,AJ183/(AJ183+AJ182))))</f>
        <v>-1</v>
      </c>
      <c r="AL183" s="68" t="str">
        <f>TEXT(AI182,"YYYY-MM")</f>
        <v>2028-08</v>
      </c>
      <c r="AM183" s="69" cm="1">
        <f t="array" ref="AM183">IF(AL183=AL182,0,SUMPRODUCT((AC182:AI182&gt;=$N$8)*(AC182:AI182 &lt;= $N$9)*(TEXT(AC182:AI182,"yyyy-mm")=AL183)*(AC183:AI183 = "●")))</f>
        <v>0</v>
      </c>
      <c r="AN183" s="69" cm="1">
        <f t="array" ref="AN183">IF(AL183=AL182,0,SUMPRODUCT((AC182:AI182&gt;=$N$8)*(AC182:AI182 &lt;= $N$9)*(TEXT(AC182:AI182,"yyyy-mm")=AL183)*(AC183:AI183 = "▲")))</f>
        <v>0</v>
      </c>
      <c r="AO183" s="69" cm="1">
        <f t="array" ref="AO183">IF(AL183=AL182,0,SUMPRODUCT((AC182:AI182&gt;=$N$8)*(AC182:AI182 &lt;= $N$9)*(TEXT(AC182:AI182,"yyyy-mm")=AL183)*(AC183:AI183 = "★")))</f>
        <v>0</v>
      </c>
      <c r="AP183" s="68"/>
      <c r="AQ183" s="19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3"/>
    </row>
    <row r="184" spans="9:55" s="8" customFormat="1" ht="20.25" customHeight="1" x14ac:dyDescent="0.45">
      <c r="I184" s="4"/>
      <c r="J184" s="86"/>
      <c r="K184" s="135"/>
      <c r="L184" s="132">
        <v>129</v>
      </c>
      <c r="M184" s="141">
        <f>S182+1</f>
        <v>46846</v>
      </c>
      <c r="N184" s="141">
        <f t="shared" ref="N184:S184" si="726">M184+1</f>
        <v>46847</v>
      </c>
      <c r="O184" s="141">
        <f t="shared" si="726"/>
        <v>46848</v>
      </c>
      <c r="P184" s="141">
        <f t="shared" si="726"/>
        <v>46849</v>
      </c>
      <c r="Q184" s="141">
        <f t="shared" si="726"/>
        <v>46850</v>
      </c>
      <c r="R184" s="142">
        <f t="shared" si="726"/>
        <v>46851</v>
      </c>
      <c r="S184" s="143">
        <f t="shared" si="726"/>
        <v>46852</v>
      </c>
      <c r="T184" s="135">
        <f t="shared" ref="T184" si="727">COUNTIF(M185:S185,"★")</f>
        <v>0</v>
      </c>
      <c r="U184" s="135"/>
      <c r="V184" s="135" t="str">
        <f>TEXT(M184,"YYYY-MM")</f>
        <v>2028-04</v>
      </c>
      <c r="W184" s="140" cm="1">
        <f t="array" ref="W184">SUMPRODUCT((M184:S184&gt;=$N$8)*(M184:S184 &lt;= $N$9)*(TEXT(M184:S184,"yyyy-mm")=V184)*(M185:S185 = "●"))</f>
        <v>0</v>
      </c>
      <c r="X184" s="140" cm="1">
        <f t="array" ref="X184">SUMPRODUCT((R184:S184&gt;=$N$8)*(R184:S184 &lt;= $N$9)*(TEXT(R184:S184,"yyyy-mm")=V184)*(R185:S185 = "▲"))</f>
        <v>0</v>
      </c>
      <c r="Y184" s="140" cm="1">
        <f t="array" ref="Y184">SUMPRODUCT((M184:S184&gt;=$N$8)*(M184:S184 &lt;= $N$9)*(TEXT(M184:S184,"yyyy-mm")=V184)*(M185:S185 = "★"))</f>
        <v>0</v>
      </c>
      <c r="Z184" s="135"/>
      <c r="AA184" s="135"/>
      <c r="AB184" s="132">
        <v>150</v>
      </c>
      <c r="AC184" s="141">
        <f>AI182+1</f>
        <v>46993</v>
      </c>
      <c r="AD184" s="141">
        <f t="shared" ref="AD184:AI184" si="728">AC184+1</f>
        <v>46994</v>
      </c>
      <c r="AE184" s="141">
        <f t="shared" si="728"/>
        <v>46995</v>
      </c>
      <c r="AF184" s="141">
        <f t="shared" si="728"/>
        <v>46996</v>
      </c>
      <c r="AG184" s="141">
        <f t="shared" si="728"/>
        <v>46997</v>
      </c>
      <c r="AH184" s="142">
        <f t="shared" si="728"/>
        <v>46998</v>
      </c>
      <c r="AI184" s="143">
        <f t="shared" si="728"/>
        <v>46999</v>
      </c>
      <c r="AJ184" s="68">
        <f t="shared" ref="AJ184" si="729">COUNTIF(AC185:AI185,"★")</f>
        <v>0</v>
      </c>
      <c r="AK184" s="68"/>
      <c r="AL184" s="68" t="str">
        <f>TEXT(AC184,"YYYY-MM")</f>
        <v>2028-08</v>
      </c>
      <c r="AM184" s="69" cm="1">
        <f t="array" ref="AM184">SUMPRODUCT((AC184:AI184&gt;=$N$8)*(AC184:AI184 &lt;= $N$9)*(TEXT(AC184:AI184,"yyyy-mm")=AL184)*(AC185:AI185 = "●"))</f>
        <v>0</v>
      </c>
      <c r="AN184" s="69" cm="1">
        <f t="array" ref="AN184">SUMPRODUCT((AH184:AI184&gt;=$N$8)*(AH184:AI184 &lt;= $N$9)*(TEXT(AH184:AI184,"yyyy-mm")=AL184)*(AH185:AI185 = "▲"))</f>
        <v>0</v>
      </c>
      <c r="AO184" s="69" cm="1">
        <f t="array" ref="AO184">SUMPRODUCT((AC184:AI184&gt;=$N$8)*(AC184:AI184 &lt;= $N$9)*(TEXT(AC184:AI184,"yyyy-mm")=AL184)*(AC185:AI185 = "★"))</f>
        <v>0</v>
      </c>
      <c r="AP184" s="68"/>
      <c r="AQ184" s="19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3"/>
    </row>
    <row r="185" spans="9:55" s="8" customFormat="1" ht="20.25" customHeight="1" thickBot="1" x14ac:dyDescent="0.5">
      <c r="I185" s="4"/>
      <c r="J185" s="86"/>
      <c r="K185" s="135" t="str">
        <f t="shared" ref="K185" si="730">IF(U185&gt;=0.285,"OK","NG")</f>
        <v>NG</v>
      </c>
      <c r="L185" s="136"/>
      <c r="M185" s="144"/>
      <c r="N185" s="144"/>
      <c r="O185" s="144"/>
      <c r="P185" s="144"/>
      <c r="Q185" s="144"/>
      <c r="R185" s="145"/>
      <c r="S185" s="146"/>
      <c r="T185" s="135">
        <f t="shared" ref="T185" si="731">COUNTIF(M185:S185,"●")</f>
        <v>0</v>
      </c>
      <c r="U185" s="147">
        <f t="shared" ref="U185" si="732">IF(COUNTA(M185:S185)=0,-1,IF(OR(COUNTIF(M185:S185,"▲")&gt;6,AND(M184&lt;$N$9,$N$9&lt;S184)),0.285,IF(T184+T185=0,0,T185/(T185+T184))))</f>
        <v>-1</v>
      </c>
      <c r="V185" s="135" t="str">
        <f>TEXT(S184,"YYYY-MM")</f>
        <v>2028-04</v>
      </c>
      <c r="W185" s="140" cm="1">
        <f t="array" ref="W185">IF(V185=V184,0,SUMPRODUCT((M184:S184&gt;=$N$8)*(M184:S184 &lt;= $N$9)*(TEXT(M184:S184,"yyyy-mm")=V185)*(M185:S185 = "●")))</f>
        <v>0</v>
      </c>
      <c r="X185" s="140" cm="1">
        <f t="array" ref="X185">IF(V185=V184,0,SUMPRODUCT((M184:S184&gt;=$N$8)*(M184:S184 &lt;= $N$9)*(TEXT(M184:S184,"yyyy-mm")=V185)*(M185:S185 = "▲")))</f>
        <v>0</v>
      </c>
      <c r="Y185" s="140" cm="1">
        <f t="array" ref="Y185">IF(V185=V184,0,SUMPRODUCT((M184:S184&gt;=$N$8)*(M184:S184 &lt;= $N$9)*(TEXT(M184:S184,"yyyy-mm")=V185)*(M185:S185 = "★")))</f>
        <v>0</v>
      </c>
      <c r="Z185" s="135"/>
      <c r="AA185" s="135" t="str">
        <f t="shared" ref="AA185" si="733">IF(AK185&gt;=0.285,"OK","NG")</f>
        <v>NG</v>
      </c>
      <c r="AB185" s="136"/>
      <c r="AC185" s="144"/>
      <c r="AD185" s="144"/>
      <c r="AE185" s="144"/>
      <c r="AF185" s="144"/>
      <c r="AG185" s="144"/>
      <c r="AH185" s="145"/>
      <c r="AI185" s="146"/>
      <c r="AJ185" s="68">
        <f t="shared" ref="AJ185" si="734">COUNTIF(AC185:AI185,"●")</f>
        <v>0</v>
      </c>
      <c r="AK185" s="70">
        <f t="shared" ref="AK185" si="735">IF(COUNTA(AC185:AI185)=0,-1,IF(OR(COUNTIF(AC185:AI185,"▲")&gt;6,AND(AC184&lt;$N$9,$N$9&lt;AI184)),0.285,IF(AJ184+AJ185=0,0,AJ185/(AJ185+AJ184))))</f>
        <v>-1</v>
      </c>
      <c r="AL185" s="68" t="str">
        <f>TEXT(AI184,"YYYY-MM")</f>
        <v>2028-09</v>
      </c>
      <c r="AM185" s="69" cm="1">
        <f t="array" ref="AM185">IF(AL185=AL184,0,SUMPRODUCT((AC184:AI184&gt;=$N$8)*(AC184:AI184 &lt;= $N$9)*(TEXT(AC184:AI184,"yyyy-mm")=AL185)*(AC185:AI185 = "●")))</f>
        <v>0</v>
      </c>
      <c r="AN185" s="69" cm="1">
        <f t="array" ref="AN185">IF(AL185=AL184,0,SUMPRODUCT((AC184:AI184&gt;=$N$8)*(AC184:AI184 &lt;= $N$9)*(TEXT(AC184:AI184,"yyyy-mm")=AL185)*(AC185:AI185 = "▲")))</f>
        <v>0</v>
      </c>
      <c r="AO185" s="69" cm="1">
        <f t="array" ref="AO185">IF(AL185=AL184,0,SUMPRODUCT((AC184:AI184&gt;=$N$8)*(AC184:AI184 &lt;= $N$9)*(TEXT(AC184:AI184,"yyyy-mm")=AL185)*(AC185:AI185 = "★")))</f>
        <v>0</v>
      </c>
      <c r="AP185" s="68"/>
      <c r="AQ185" s="19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3"/>
    </row>
    <row r="186" spans="9:55" s="8" customFormat="1" ht="20.25" customHeight="1" x14ac:dyDescent="0.45">
      <c r="I186" s="4"/>
      <c r="J186" s="86"/>
      <c r="K186" s="135"/>
      <c r="L186" s="132">
        <v>130</v>
      </c>
      <c r="M186" s="141">
        <f>S184+1</f>
        <v>46853</v>
      </c>
      <c r="N186" s="141">
        <f t="shared" ref="N186:S186" si="736">M186+1</f>
        <v>46854</v>
      </c>
      <c r="O186" s="141">
        <f t="shared" si="736"/>
        <v>46855</v>
      </c>
      <c r="P186" s="141">
        <f t="shared" si="736"/>
        <v>46856</v>
      </c>
      <c r="Q186" s="141">
        <f t="shared" si="736"/>
        <v>46857</v>
      </c>
      <c r="R186" s="142">
        <f t="shared" si="736"/>
        <v>46858</v>
      </c>
      <c r="S186" s="143">
        <f t="shared" si="736"/>
        <v>46859</v>
      </c>
      <c r="T186" s="135">
        <f t="shared" ref="T186" si="737">COUNTIF(M187:S187,"★")</f>
        <v>0</v>
      </c>
      <c r="U186" s="135"/>
      <c r="V186" s="135" t="str">
        <f>TEXT(M186,"YYYY-MM")</f>
        <v>2028-04</v>
      </c>
      <c r="W186" s="140" cm="1">
        <f t="array" ref="W186">SUMPRODUCT((M186:S186&gt;=$N$8)*(M186:S186 &lt;= $N$9)*(TEXT(M186:S186,"yyyy-mm")=V186)*(M187:S187 = "●"))</f>
        <v>0</v>
      </c>
      <c r="X186" s="140" cm="1">
        <f t="array" ref="X186">SUMPRODUCT((R186:S186&gt;=$N$8)*(R186:S186 &lt;= $N$9)*(TEXT(R186:S186,"yyyy-mm")=V186)*(R187:S187 = "▲"))</f>
        <v>0</v>
      </c>
      <c r="Y186" s="140" cm="1">
        <f t="array" ref="Y186">SUMPRODUCT((M186:S186&gt;=$N$8)*(M186:S186 &lt;= $N$9)*(TEXT(M186:S186,"yyyy-mm")=V186)*(M187:S187 = "★"))</f>
        <v>0</v>
      </c>
      <c r="Z186" s="135"/>
      <c r="AA186" s="135"/>
      <c r="AB186" s="132">
        <v>151</v>
      </c>
      <c r="AC186" s="141">
        <f>AI184+1</f>
        <v>47000</v>
      </c>
      <c r="AD186" s="141">
        <f t="shared" ref="AD186:AI186" si="738">AC186+1</f>
        <v>47001</v>
      </c>
      <c r="AE186" s="141">
        <f t="shared" si="738"/>
        <v>47002</v>
      </c>
      <c r="AF186" s="141">
        <f t="shared" si="738"/>
        <v>47003</v>
      </c>
      <c r="AG186" s="141">
        <f t="shared" si="738"/>
        <v>47004</v>
      </c>
      <c r="AH186" s="142">
        <f t="shared" si="738"/>
        <v>47005</v>
      </c>
      <c r="AI186" s="143">
        <f t="shared" si="738"/>
        <v>47006</v>
      </c>
      <c r="AJ186" s="68">
        <f t="shared" ref="AJ186" si="739">COUNTIF(AC187:AI187,"★")</f>
        <v>0</v>
      </c>
      <c r="AK186" s="68"/>
      <c r="AL186" s="68" t="str">
        <f>TEXT(AC186,"YYYY-MM")</f>
        <v>2028-09</v>
      </c>
      <c r="AM186" s="69" cm="1">
        <f t="array" ref="AM186">SUMPRODUCT((AC186:AI186&gt;=$N$8)*(AC186:AI186 &lt;= $N$9)*(TEXT(AC186:AI186,"yyyy-mm")=AL186)*(AC187:AI187 = "●"))</f>
        <v>0</v>
      </c>
      <c r="AN186" s="69" cm="1">
        <f t="array" ref="AN186">SUMPRODUCT((AH186:AI186&gt;=$N$8)*(AH186:AI186 &lt;= $N$9)*(TEXT(AH186:AI186,"yyyy-mm")=AL186)*(AH187:AI187 = "▲"))</f>
        <v>0</v>
      </c>
      <c r="AO186" s="69" cm="1">
        <f t="array" ref="AO186">SUMPRODUCT((AC186:AI186&gt;=$N$8)*(AC186:AI186 &lt;= $N$9)*(TEXT(AC186:AI186,"yyyy-mm")=AL186)*(AC187:AI187 = "★"))</f>
        <v>0</v>
      </c>
      <c r="AP186" s="68"/>
      <c r="AQ186" s="19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3"/>
    </row>
    <row r="187" spans="9:55" s="8" customFormat="1" ht="20.25" customHeight="1" thickBot="1" x14ac:dyDescent="0.5">
      <c r="I187" s="4"/>
      <c r="J187" s="86"/>
      <c r="K187" s="135" t="str">
        <f t="shared" ref="K187" si="740">IF(U187&gt;=0.285,"OK","NG")</f>
        <v>NG</v>
      </c>
      <c r="L187" s="136"/>
      <c r="M187" s="144"/>
      <c r="N187" s="144"/>
      <c r="O187" s="144"/>
      <c r="P187" s="144"/>
      <c r="Q187" s="144"/>
      <c r="R187" s="145"/>
      <c r="S187" s="146"/>
      <c r="T187" s="135">
        <f t="shared" ref="T187" si="741">COUNTIF(M187:S187,"●")</f>
        <v>0</v>
      </c>
      <c r="U187" s="147">
        <f t="shared" ref="U187" si="742">IF(COUNTA(M187:S187)=0,-1,IF(OR(COUNTIF(M187:S187,"▲")&gt;6,AND(M186&lt;$N$9,$N$9&lt;S186)),0.285,IF(T186+T187=0,0,T187/(T187+T186))))</f>
        <v>-1</v>
      </c>
      <c r="V187" s="135" t="str">
        <f>TEXT(S186,"YYYY-MM")</f>
        <v>2028-04</v>
      </c>
      <c r="W187" s="140" cm="1">
        <f t="array" ref="W187">IF(V187=V186,0,SUMPRODUCT((M186:S186&gt;=$N$8)*(M186:S186 &lt;= $N$9)*(TEXT(M186:S186,"yyyy-mm")=V187)*(M187:S187 = "●")))</f>
        <v>0</v>
      </c>
      <c r="X187" s="140" cm="1">
        <f t="array" ref="X187">IF(V187=V186,0,SUMPRODUCT((M186:S186&gt;=$N$8)*(M186:S186 &lt;= $N$9)*(TEXT(M186:S186,"yyyy-mm")=V187)*(M187:S187 = "▲")))</f>
        <v>0</v>
      </c>
      <c r="Y187" s="140" cm="1">
        <f t="array" ref="Y187">IF(V187=V186,0,SUMPRODUCT((M186:S186&gt;=$N$8)*(M186:S186 &lt;= $N$9)*(TEXT(M186:S186,"yyyy-mm")=V187)*(M187:S187 = "★")))</f>
        <v>0</v>
      </c>
      <c r="Z187" s="135"/>
      <c r="AA187" s="135" t="str">
        <f t="shared" ref="AA187" si="743">IF(AK187&gt;=0.285,"OK","NG")</f>
        <v>NG</v>
      </c>
      <c r="AB187" s="136"/>
      <c r="AC187" s="144"/>
      <c r="AD187" s="144"/>
      <c r="AE187" s="144"/>
      <c r="AF187" s="144"/>
      <c r="AG187" s="144"/>
      <c r="AH187" s="145"/>
      <c r="AI187" s="146"/>
      <c r="AJ187" s="68">
        <f t="shared" ref="AJ187" si="744">COUNTIF(AC187:AI187,"●")</f>
        <v>0</v>
      </c>
      <c r="AK187" s="70">
        <f t="shared" ref="AK187" si="745">IF(COUNTA(AC187:AI187)=0,-1,IF(OR(COUNTIF(AC187:AI187,"▲")&gt;6,AND(AC186&lt;$N$9,$N$9&lt;AI186)),0.285,IF(AJ186+AJ187=0,0,AJ187/(AJ187+AJ186))))</f>
        <v>-1</v>
      </c>
      <c r="AL187" s="68" t="str">
        <f>TEXT(AI186,"YYYY-MM")</f>
        <v>2028-09</v>
      </c>
      <c r="AM187" s="69" cm="1">
        <f t="array" ref="AM187">IF(AL187=AL186,0,SUMPRODUCT((AC186:AI186&gt;=$N$8)*(AC186:AI186 &lt;= $N$9)*(TEXT(AC186:AI186,"yyyy-mm")=AL187)*(AC187:AI187 = "●")))</f>
        <v>0</v>
      </c>
      <c r="AN187" s="69" cm="1">
        <f t="array" ref="AN187">IF(AL187=AL186,0,SUMPRODUCT((AC186:AI186&gt;=$N$8)*(AC186:AI186 &lt;= $N$9)*(TEXT(AC186:AI186,"yyyy-mm")=AL187)*(AC187:AI187 = "▲")))</f>
        <v>0</v>
      </c>
      <c r="AO187" s="69" cm="1">
        <f t="array" ref="AO187">IF(AL187=AL186,0,SUMPRODUCT((AC186:AI186&gt;=$N$8)*(AC186:AI186 &lt;= $N$9)*(TEXT(AC186:AI186,"yyyy-mm")=AL187)*(AC187:AI187 = "★")))</f>
        <v>0</v>
      </c>
      <c r="AP187" s="68"/>
      <c r="AQ187" s="19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3"/>
    </row>
    <row r="188" spans="9:55" s="8" customFormat="1" ht="20.25" customHeight="1" x14ac:dyDescent="0.45">
      <c r="I188" s="4"/>
      <c r="J188" s="86"/>
      <c r="K188" s="135"/>
      <c r="L188" s="132">
        <v>131</v>
      </c>
      <c r="M188" s="141">
        <f>S186+1</f>
        <v>46860</v>
      </c>
      <c r="N188" s="141">
        <f t="shared" ref="N188:S188" si="746">M188+1</f>
        <v>46861</v>
      </c>
      <c r="O188" s="141">
        <f t="shared" si="746"/>
        <v>46862</v>
      </c>
      <c r="P188" s="141">
        <f t="shared" si="746"/>
        <v>46863</v>
      </c>
      <c r="Q188" s="141">
        <f t="shared" si="746"/>
        <v>46864</v>
      </c>
      <c r="R188" s="142">
        <f t="shared" si="746"/>
        <v>46865</v>
      </c>
      <c r="S188" s="143">
        <f t="shared" si="746"/>
        <v>46866</v>
      </c>
      <c r="T188" s="135">
        <f t="shared" ref="T188" si="747">COUNTIF(M189:S189,"★")</f>
        <v>0</v>
      </c>
      <c r="U188" s="135"/>
      <c r="V188" s="135" t="str">
        <f>TEXT(M188,"YYYY-MM")</f>
        <v>2028-04</v>
      </c>
      <c r="W188" s="140" cm="1">
        <f t="array" ref="W188">SUMPRODUCT((M188:S188&gt;=$N$8)*(M188:S188 &lt;= $N$9)*(TEXT(M188:S188,"yyyy-mm")=V188)*(M189:S189 = "●"))</f>
        <v>0</v>
      </c>
      <c r="X188" s="140" cm="1">
        <f t="array" ref="X188">SUMPRODUCT((R188:S188&gt;=$N$8)*(R188:S188 &lt;= $N$9)*(TEXT(R188:S188,"yyyy-mm")=V188)*(R189:S189 = "▲"))</f>
        <v>0</v>
      </c>
      <c r="Y188" s="140" cm="1">
        <f t="array" ref="Y188">SUMPRODUCT((M188:S188&gt;=$N$8)*(M188:S188 &lt;= $N$9)*(TEXT(M188:S188,"yyyy-mm")=V188)*(M189:S189 = "★"))</f>
        <v>0</v>
      </c>
      <c r="Z188" s="135"/>
      <c r="AA188" s="135"/>
      <c r="AB188" s="132">
        <v>152</v>
      </c>
      <c r="AC188" s="141">
        <f>AI186+1</f>
        <v>47007</v>
      </c>
      <c r="AD188" s="141">
        <f t="shared" ref="AD188:AI188" si="748">AC188+1</f>
        <v>47008</v>
      </c>
      <c r="AE188" s="141">
        <f t="shared" si="748"/>
        <v>47009</v>
      </c>
      <c r="AF188" s="141">
        <f t="shared" si="748"/>
        <v>47010</v>
      </c>
      <c r="AG188" s="141">
        <f t="shared" si="748"/>
        <v>47011</v>
      </c>
      <c r="AH188" s="142">
        <f t="shared" si="748"/>
        <v>47012</v>
      </c>
      <c r="AI188" s="143">
        <f t="shared" si="748"/>
        <v>47013</v>
      </c>
      <c r="AJ188" s="68">
        <f t="shared" ref="AJ188" si="749">COUNTIF(AC189:AI189,"★")</f>
        <v>0</v>
      </c>
      <c r="AK188" s="68"/>
      <c r="AL188" s="68" t="str">
        <f>TEXT(AC188,"YYYY-MM")</f>
        <v>2028-09</v>
      </c>
      <c r="AM188" s="69" cm="1">
        <f t="array" ref="AM188">SUMPRODUCT((AC188:AI188&gt;=$N$8)*(AC188:AI188 &lt;= $N$9)*(TEXT(AC188:AI188,"yyyy-mm")=AL188)*(AC189:AI189 = "●"))</f>
        <v>0</v>
      </c>
      <c r="AN188" s="69" cm="1">
        <f t="array" ref="AN188">SUMPRODUCT((AH188:AI188&gt;=$N$8)*(AH188:AI188 &lt;= $N$9)*(TEXT(AH188:AI188,"yyyy-mm")=AL188)*(AH189:AI189 = "▲"))</f>
        <v>0</v>
      </c>
      <c r="AO188" s="69" cm="1">
        <f t="array" ref="AO188">SUMPRODUCT((AC188:AI188&gt;=$N$8)*(AC188:AI188 &lt;= $N$9)*(TEXT(AC188:AI188,"yyyy-mm")=AL188)*(AC189:AI189 = "★"))</f>
        <v>0</v>
      </c>
      <c r="AP188" s="68"/>
      <c r="AQ188" s="19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3"/>
    </row>
    <row r="189" spans="9:55" s="8" customFormat="1" ht="20.25" customHeight="1" thickBot="1" x14ac:dyDescent="0.5">
      <c r="I189" s="4"/>
      <c r="J189" s="86"/>
      <c r="K189" s="135" t="str">
        <f t="shared" ref="K189" si="750">IF(U189&gt;=0.285,"OK","NG")</f>
        <v>NG</v>
      </c>
      <c r="L189" s="136"/>
      <c r="M189" s="144"/>
      <c r="N189" s="144"/>
      <c r="O189" s="144"/>
      <c r="P189" s="144"/>
      <c r="Q189" s="144"/>
      <c r="R189" s="145"/>
      <c r="S189" s="146"/>
      <c r="T189" s="135">
        <f t="shared" ref="T189" si="751">COUNTIF(M189:S189,"●")</f>
        <v>0</v>
      </c>
      <c r="U189" s="147">
        <f t="shared" ref="U189" si="752">IF(COUNTA(M189:S189)=0,-1,IF(OR(COUNTIF(M189:S189,"▲")&gt;6,AND(M188&lt;$N$9,$N$9&lt;S188)),0.285,IF(T188+T189=0,0,T189/(T189+T188))))</f>
        <v>-1</v>
      </c>
      <c r="V189" s="135" t="str">
        <f>TEXT(S188,"YYYY-MM")</f>
        <v>2028-04</v>
      </c>
      <c r="W189" s="140" cm="1">
        <f t="array" ref="W189">IF(V189=V188,0,SUMPRODUCT((M188:S188&gt;=$N$8)*(M188:S188 &lt;= $N$9)*(TEXT(M188:S188,"yyyy-mm")=V189)*(M189:S189 = "●")))</f>
        <v>0</v>
      </c>
      <c r="X189" s="140" cm="1">
        <f t="array" ref="X189">IF(V189=V188,0,SUMPRODUCT((M188:S188&gt;=$N$8)*(M188:S188 &lt;= $N$9)*(TEXT(M188:S188,"yyyy-mm")=V189)*(M189:S189 = "▲")))</f>
        <v>0</v>
      </c>
      <c r="Y189" s="140" cm="1">
        <f t="array" ref="Y189">IF(V189=V188,0,SUMPRODUCT((M188:S188&gt;=$N$8)*(M188:S188 &lt;= $N$9)*(TEXT(M188:S188,"yyyy-mm")=V189)*(M189:S189 = "★")))</f>
        <v>0</v>
      </c>
      <c r="Z189" s="135"/>
      <c r="AA189" s="135" t="str">
        <f t="shared" ref="AA189" si="753">IF(AK189&gt;=0.285,"OK","NG")</f>
        <v>NG</v>
      </c>
      <c r="AB189" s="136"/>
      <c r="AC189" s="144"/>
      <c r="AD189" s="144"/>
      <c r="AE189" s="144"/>
      <c r="AF189" s="144"/>
      <c r="AG189" s="144"/>
      <c r="AH189" s="145"/>
      <c r="AI189" s="146"/>
      <c r="AJ189" s="68">
        <f t="shared" ref="AJ189" si="754">COUNTIF(AC189:AI189,"●")</f>
        <v>0</v>
      </c>
      <c r="AK189" s="70">
        <f t="shared" ref="AK189" si="755">IF(COUNTA(AC189:AI189)=0,-1,IF(OR(COUNTIF(AC189:AI189,"▲")&gt;6,AND(AC188&lt;$N$9,$N$9&lt;AI188)),0.285,IF(AJ188+AJ189=0,0,AJ189/(AJ189+AJ188))))</f>
        <v>-1</v>
      </c>
      <c r="AL189" s="68" t="str">
        <f>TEXT(AI188,"YYYY-MM")</f>
        <v>2028-09</v>
      </c>
      <c r="AM189" s="69" cm="1">
        <f t="array" ref="AM189">IF(AL189=AL188,0,SUMPRODUCT((AC188:AI188&gt;=$N$8)*(AC188:AI188 &lt;= $N$9)*(TEXT(AC188:AI188,"yyyy-mm")=AL189)*(AC189:AI189 = "●")))</f>
        <v>0</v>
      </c>
      <c r="AN189" s="69" cm="1">
        <f t="array" ref="AN189">IF(AL189=AL188,0,SUMPRODUCT((AC188:AI188&gt;=$N$8)*(AC188:AI188 &lt;= $N$9)*(TEXT(AC188:AI188,"yyyy-mm")=AL189)*(AC189:AI189 = "▲")))</f>
        <v>0</v>
      </c>
      <c r="AO189" s="69" cm="1">
        <f t="array" ref="AO189">IF(AL189=AL188,0,SUMPRODUCT((AC188:AI188&gt;=$N$8)*(AC188:AI188 &lt;= $N$9)*(TEXT(AC188:AI188,"yyyy-mm")=AL189)*(AC189:AI189 = "★")))</f>
        <v>0</v>
      </c>
      <c r="AP189" s="68"/>
      <c r="AQ189" s="19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3"/>
    </row>
    <row r="190" spans="9:55" s="8" customFormat="1" ht="20.25" customHeight="1" x14ac:dyDescent="0.45">
      <c r="I190" s="4"/>
      <c r="J190" s="86"/>
      <c r="K190" s="135"/>
      <c r="L190" s="132">
        <v>132</v>
      </c>
      <c r="M190" s="141">
        <f>S188+1</f>
        <v>46867</v>
      </c>
      <c r="N190" s="141">
        <f t="shared" ref="N190:S190" si="756">M190+1</f>
        <v>46868</v>
      </c>
      <c r="O190" s="141">
        <f t="shared" si="756"/>
        <v>46869</v>
      </c>
      <c r="P190" s="141">
        <f t="shared" si="756"/>
        <v>46870</v>
      </c>
      <c r="Q190" s="141">
        <f t="shared" si="756"/>
        <v>46871</v>
      </c>
      <c r="R190" s="142">
        <f t="shared" si="756"/>
        <v>46872</v>
      </c>
      <c r="S190" s="143">
        <f t="shared" si="756"/>
        <v>46873</v>
      </c>
      <c r="T190" s="135">
        <f t="shared" ref="T190" si="757">COUNTIF(M191:S191,"★")</f>
        <v>0</v>
      </c>
      <c r="U190" s="135"/>
      <c r="V190" s="135" t="str">
        <f>TEXT(M190,"YYYY-MM")</f>
        <v>2028-04</v>
      </c>
      <c r="W190" s="140" cm="1">
        <f t="array" ref="W190">SUMPRODUCT((M190:S190&gt;=$N$8)*(M190:S190 &lt;= $N$9)*(TEXT(M190:S190,"yyyy-mm")=V190)*(M191:S191 = "●"))</f>
        <v>0</v>
      </c>
      <c r="X190" s="140" cm="1">
        <f t="array" ref="X190">SUMPRODUCT((R190:S190&gt;=$N$8)*(R190:S190 &lt;= $N$9)*(TEXT(R190:S190,"yyyy-mm")=V190)*(R191:S191 = "▲"))</f>
        <v>0</v>
      </c>
      <c r="Y190" s="140" cm="1">
        <f t="array" ref="Y190">SUMPRODUCT((M190:S190&gt;=$N$8)*(M190:S190 &lt;= $N$9)*(TEXT(M190:S190,"yyyy-mm")=V190)*(M191:S191 = "★"))</f>
        <v>0</v>
      </c>
      <c r="Z190" s="135"/>
      <c r="AA190" s="135"/>
      <c r="AB190" s="132">
        <v>153</v>
      </c>
      <c r="AC190" s="141">
        <f>AI188+1</f>
        <v>47014</v>
      </c>
      <c r="AD190" s="141">
        <f t="shared" ref="AD190:AI190" si="758">AC190+1</f>
        <v>47015</v>
      </c>
      <c r="AE190" s="141">
        <f t="shared" si="758"/>
        <v>47016</v>
      </c>
      <c r="AF190" s="141">
        <f t="shared" si="758"/>
        <v>47017</v>
      </c>
      <c r="AG190" s="141">
        <f t="shared" si="758"/>
        <v>47018</v>
      </c>
      <c r="AH190" s="142">
        <f t="shared" si="758"/>
        <v>47019</v>
      </c>
      <c r="AI190" s="143">
        <f t="shared" si="758"/>
        <v>47020</v>
      </c>
      <c r="AJ190" s="68">
        <f t="shared" ref="AJ190" si="759">COUNTIF(AC191:AI191,"★")</f>
        <v>0</v>
      </c>
      <c r="AK190" s="68"/>
      <c r="AL190" s="68" t="str">
        <f>TEXT(AC190,"YYYY-MM")</f>
        <v>2028-09</v>
      </c>
      <c r="AM190" s="69" cm="1">
        <f t="array" ref="AM190">SUMPRODUCT((AC190:AI190&gt;=$N$8)*(AC190:AI190 &lt;= $N$9)*(TEXT(AC190:AI190,"yyyy-mm")=AL190)*(AC191:AI191 = "●"))</f>
        <v>0</v>
      </c>
      <c r="AN190" s="69" cm="1">
        <f t="array" ref="AN190">SUMPRODUCT((AH190:AI190&gt;=$N$8)*(AH190:AI190 &lt;= $N$9)*(TEXT(AH190:AI190,"yyyy-mm")=AL190)*(AH191:AI191 = "▲"))</f>
        <v>0</v>
      </c>
      <c r="AO190" s="69" cm="1">
        <f t="array" ref="AO190">SUMPRODUCT((AC190:AI190&gt;=$N$8)*(AC190:AI190 &lt;= $N$9)*(TEXT(AC190:AI190,"yyyy-mm")=AL190)*(AC191:AI191 = "★"))</f>
        <v>0</v>
      </c>
      <c r="AP190" s="68"/>
      <c r="AQ190" s="19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3"/>
    </row>
    <row r="191" spans="9:55" s="8" customFormat="1" ht="20.25" customHeight="1" thickBot="1" x14ac:dyDescent="0.5">
      <c r="I191" s="4"/>
      <c r="J191" s="86"/>
      <c r="K191" s="135" t="str">
        <f t="shared" ref="K191:K201" si="760">IF(U191&gt;=0.285,"OK","NG")</f>
        <v>NG</v>
      </c>
      <c r="L191" s="136"/>
      <c r="M191" s="144"/>
      <c r="N191" s="144"/>
      <c r="O191" s="144"/>
      <c r="P191" s="144"/>
      <c r="Q191" s="144"/>
      <c r="R191" s="145"/>
      <c r="S191" s="146"/>
      <c r="T191" s="135">
        <f t="shared" ref="T191" si="761">COUNTIF(M191:S191,"●")</f>
        <v>0</v>
      </c>
      <c r="U191" s="147">
        <f t="shared" ref="U191:U201" si="762">IF(COUNTA(M191:S191)=0,-1,IF(OR(COUNTIF(M191:S191,"▲")&gt;6,AND(M190&lt;$N$9,$N$9&lt;S190)),0.285,IF(T190+T191=0,0,T191/(T191+T190))))</f>
        <v>-1</v>
      </c>
      <c r="V191" s="135" t="str">
        <f>TEXT(S190,"YYYY-MM")</f>
        <v>2028-04</v>
      </c>
      <c r="W191" s="140" cm="1">
        <f t="array" ref="W191">IF(V191=V190,0,SUMPRODUCT((M190:S190&gt;=$N$8)*(M190:S190 &lt;= $N$9)*(TEXT(M190:S190,"yyyy-mm")=V191)*(M191:S191 = "●")))</f>
        <v>0</v>
      </c>
      <c r="X191" s="140" cm="1">
        <f t="array" ref="X191">IF(V191=V190,0,SUMPRODUCT((M190:S190&gt;=$N$8)*(M190:S190 &lt;= $N$9)*(TEXT(M190:S190,"yyyy-mm")=V191)*(M191:S191 = "▲")))</f>
        <v>0</v>
      </c>
      <c r="Y191" s="140" cm="1">
        <f t="array" ref="Y191">IF(V191=V190,0,SUMPRODUCT((M190:S190&gt;=$N$8)*(M190:S190 &lt;= $N$9)*(TEXT(M190:S190,"yyyy-mm")=V191)*(M191:S191 = "★")))</f>
        <v>0</v>
      </c>
      <c r="Z191" s="135"/>
      <c r="AA191" s="135" t="str">
        <f t="shared" ref="AA191:AA201" si="763">IF(AK191&gt;=0.285,"OK","NG")</f>
        <v>NG</v>
      </c>
      <c r="AB191" s="136"/>
      <c r="AC191" s="144"/>
      <c r="AD191" s="144"/>
      <c r="AE191" s="144"/>
      <c r="AF191" s="144"/>
      <c r="AG191" s="144"/>
      <c r="AH191" s="145"/>
      <c r="AI191" s="146"/>
      <c r="AJ191" s="68">
        <f t="shared" ref="AJ191" si="764">COUNTIF(AC191:AI191,"●")</f>
        <v>0</v>
      </c>
      <c r="AK191" s="70">
        <f t="shared" ref="AK191:AK201" si="765">IF(COUNTA(AC191:AI191)=0,-1,IF(OR(COUNTIF(AC191:AI191,"▲")&gt;6,AND(AC190&lt;$N$9,$N$9&lt;AI190)),0.285,IF(AJ190+AJ191=0,0,AJ191/(AJ191+AJ190))))</f>
        <v>-1</v>
      </c>
      <c r="AL191" s="68" t="str">
        <f>TEXT(AI190,"YYYY-MM")</f>
        <v>2028-09</v>
      </c>
      <c r="AM191" s="69" cm="1">
        <f t="array" ref="AM191">IF(AL191=AL190,0,SUMPRODUCT((AC190:AI190&gt;=$N$8)*(AC190:AI190 &lt;= $N$9)*(TEXT(AC190:AI190,"yyyy-mm")=AL191)*(AC191:AI191 = "●")))</f>
        <v>0</v>
      </c>
      <c r="AN191" s="69" cm="1">
        <f t="array" ref="AN191">IF(AL191=AL190,0,SUMPRODUCT((AC190:AI190&gt;=$N$8)*(AC190:AI190 &lt;= $N$9)*(TEXT(AC190:AI190,"yyyy-mm")=AL191)*(AC191:AI191 = "▲")))</f>
        <v>0</v>
      </c>
      <c r="AO191" s="69" cm="1">
        <f t="array" ref="AO191">IF(AL191=AL190,0,SUMPRODUCT((AC190:AI190&gt;=$N$8)*(AC190:AI190 &lt;= $N$9)*(TEXT(AC190:AI190,"yyyy-mm")=AL191)*(AC191:AI191 = "★")))</f>
        <v>0</v>
      </c>
      <c r="AP191" s="68"/>
      <c r="AQ191" s="19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3"/>
    </row>
    <row r="192" spans="9:55" s="8" customFormat="1" ht="20.25" customHeight="1" x14ac:dyDescent="0.45">
      <c r="I192" s="4"/>
      <c r="J192" s="86"/>
      <c r="K192" s="135"/>
      <c r="L192" s="132">
        <v>133</v>
      </c>
      <c r="M192" s="141">
        <f>S190+1</f>
        <v>46874</v>
      </c>
      <c r="N192" s="141">
        <f t="shared" ref="N192:S192" si="766">M192+1</f>
        <v>46875</v>
      </c>
      <c r="O192" s="141">
        <f t="shared" si="766"/>
        <v>46876</v>
      </c>
      <c r="P192" s="141">
        <f t="shared" si="766"/>
        <v>46877</v>
      </c>
      <c r="Q192" s="141">
        <f t="shared" si="766"/>
        <v>46878</v>
      </c>
      <c r="R192" s="142">
        <f t="shared" si="766"/>
        <v>46879</v>
      </c>
      <c r="S192" s="143">
        <f t="shared" si="766"/>
        <v>46880</v>
      </c>
      <c r="T192" s="135">
        <f t="shared" ref="T192" si="767">COUNTIF(M193:S193,"★")</f>
        <v>0</v>
      </c>
      <c r="U192" s="135"/>
      <c r="V192" s="135" t="str">
        <f t="shared" ref="V192" si="768">TEXT(M192,"YYYY-MM")</f>
        <v>2028-05</v>
      </c>
      <c r="W192" s="140" cm="1">
        <f t="array" ref="W192">SUMPRODUCT((M192:S192&gt;=$N$8)*(M192:S192 &lt;= $N$9)*(TEXT(M192:S192,"yyyy-mm")=V192)*(M193:S193 = "●"))</f>
        <v>0</v>
      </c>
      <c r="X192" s="140" cm="1">
        <f t="array" ref="X192">SUMPRODUCT((R192:S192&gt;=$N$8)*(R192:S192 &lt;= $N$9)*(TEXT(R192:S192,"yyyy-mm")=V192)*(R193:S193 = "▲"))</f>
        <v>0</v>
      </c>
      <c r="Y192" s="140" cm="1">
        <f t="array" ref="Y192">SUMPRODUCT((M192:S192&gt;=$N$8)*(M192:S192 &lt;= $N$9)*(TEXT(M192:S192,"yyyy-mm")=V192)*(M193:S193 = "★"))</f>
        <v>0</v>
      </c>
      <c r="Z192" s="135"/>
      <c r="AA192" s="135"/>
      <c r="AB192" s="132">
        <v>154</v>
      </c>
      <c r="AC192" s="141">
        <f>AI190+1</f>
        <v>47021</v>
      </c>
      <c r="AD192" s="141">
        <f t="shared" ref="AD192:AI192" si="769">AC192+1</f>
        <v>47022</v>
      </c>
      <c r="AE192" s="141">
        <f t="shared" si="769"/>
        <v>47023</v>
      </c>
      <c r="AF192" s="141">
        <f t="shared" si="769"/>
        <v>47024</v>
      </c>
      <c r="AG192" s="141">
        <f t="shared" si="769"/>
        <v>47025</v>
      </c>
      <c r="AH192" s="142">
        <f t="shared" si="769"/>
        <v>47026</v>
      </c>
      <c r="AI192" s="143">
        <f t="shared" si="769"/>
        <v>47027</v>
      </c>
      <c r="AJ192" s="68">
        <f t="shared" ref="AJ192" si="770">COUNTIF(AC193:AI193,"★")</f>
        <v>0</v>
      </c>
      <c r="AK192" s="68"/>
      <c r="AL192" s="68" t="str">
        <f t="shared" ref="AL192" si="771">TEXT(AC192,"YYYY-MM")</f>
        <v>2028-09</v>
      </c>
      <c r="AM192" s="69" cm="1">
        <f t="array" ref="AM192">SUMPRODUCT((AC192:AI192&gt;=$N$8)*(AC192:AI192 &lt;= $N$9)*(TEXT(AC192:AI192,"yyyy-mm")=AL192)*(AC193:AI193 = "●"))</f>
        <v>0</v>
      </c>
      <c r="AN192" s="69" cm="1">
        <f t="array" ref="AN192">SUMPRODUCT((AH192:AI192&gt;=$N$8)*(AH192:AI192 &lt;= $N$9)*(TEXT(AH192:AI192,"yyyy-mm")=AL192)*(AH193:AI193 = "▲"))</f>
        <v>0</v>
      </c>
      <c r="AO192" s="69" cm="1">
        <f t="array" ref="AO192">SUMPRODUCT((AC192:AI192&gt;=$N$8)*(AC192:AI192 &lt;= $N$9)*(TEXT(AC192:AI192,"yyyy-mm")=AL192)*(AC193:AI193 = "★"))</f>
        <v>0</v>
      </c>
      <c r="AP192" s="68"/>
      <c r="AQ192" s="19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3"/>
    </row>
    <row r="193" spans="9:55" s="8" customFormat="1" ht="20.25" customHeight="1" thickBot="1" x14ac:dyDescent="0.5">
      <c r="I193" s="4"/>
      <c r="J193" s="86"/>
      <c r="K193" s="135" t="str">
        <f t="shared" ref="K193:K203" si="772">IF(U193&gt;=0.285,"OK","NG")</f>
        <v>NG</v>
      </c>
      <c r="L193" s="136"/>
      <c r="M193" s="144"/>
      <c r="N193" s="144"/>
      <c r="O193" s="144"/>
      <c r="P193" s="144"/>
      <c r="Q193" s="144"/>
      <c r="R193" s="145"/>
      <c r="S193" s="146"/>
      <c r="T193" s="135">
        <f t="shared" ref="T193" si="773">COUNTIF(M193:S193,"●")</f>
        <v>0</v>
      </c>
      <c r="U193" s="147">
        <f t="shared" ref="U193:U203" si="774">IF(COUNTA(M193:S193)=0,-1,IF(OR(COUNTIF(M193:S193,"▲")&gt;6,AND(M192&lt;$N$9,$N$9&lt;S192)),0.285,IF(T192+T193=0,0,T193/(T193+T192))))</f>
        <v>-1</v>
      </c>
      <c r="V193" s="135" t="str">
        <f t="shared" ref="V193" si="775">TEXT(S192,"YYYY-MM")</f>
        <v>2028-05</v>
      </c>
      <c r="W193" s="140" cm="1">
        <f t="array" ref="W193">IF(V193=V192,0,SUMPRODUCT((M192:S192&gt;=$N$8)*(M192:S192 &lt;= $N$9)*(TEXT(M192:S192,"yyyy-mm")=V193)*(M193:S193 = "●")))</f>
        <v>0</v>
      </c>
      <c r="X193" s="140" cm="1">
        <f t="array" ref="X193">IF(V193=V192,0,SUMPRODUCT((M192:S192&gt;=$N$8)*(M192:S192 &lt;= $N$9)*(TEXT(M192:S192,"yyyy-mm")=V193)*(M193:S193 = "▲")))</f>
        <v>0</v>
      </c>
      <c r="Y193" s="140" cm="1">
        <f t="array" ref="Y193">IF(V193=V192,0,SUMPRODUCT((M192:S192&gt;=$N$8)*(M192:S192 &lt;= $N$9)*(TEXT(M192:S192,"yyyy-mm")=V193)*(M193:S193 = "★")))</f>
        <v>0</v>
      </c>
      <c r="Z193" s="135"/>
      <c r="AA193" s="135" t="str">
        <f t="shared" ref="AA193:AA203" si="776">IF(AK193&gt;=0.285,"OK","NG")</f>
        <v>NG</v>
      </c>
      <c r="AB193" s="136"/>
      <c r="AC193" s="144"/>
      <c r="AD193" s="144"/>
      <c r="AE193" s="144"/>
      <c r="AF193" s="144"/>
      <c r="AG193" s="144"/>
      <c r="AH193" s="145"/>
      <c r="AI193" s="146"/>
      <c r="AJ193" s="68">
        <f t="shared" ref="AJ193" si="777">COUNTIF(AC193:AI193,"●")</f>
        <v>0</v>
      </c>
      <c r="AK193" s="70">
        <f t="shared" ref="AK193:AK203" si="778">IF(COUNTA(AC193:AI193)=0,-1,IF(OR(COUNTIF(AC193:AI193,"▲")&gt;6,AND(AC192&lt;$N$9,$N$9&lt;AI192)),0.285,IF(AJ192+AJ193=0,0,AJ193/(AJ193+AJ192))))</f>
        <v>-1</v>
      </c>
      <c r="AL193" s="68" t="str">
        <f t="shared" ref="AL193" si="779">TEXT(AI192,"YYYY-MM")</f>
        <v>2028-10</v>
      </c>
      <c r="AM193" s="69" cm="1">
        <f t="array" ref="AM193">IF(AL193=AL192,0,SUMPRODUCT((AC192:AI192&gt;=$N$8)*(AC192:AI192 &lt;= $N$9)*(TEXT(AC192:AI192,"yyyy-mm")=AL193)*(AC193:AI193 = "●")))</f>
        <v>0</v>
      </c>
      <c r="AN193" s="69" cm="1">
        <f t="array" ref="AN193">IF(AL193=AL192,0,SUMPRODUCT((AC192:AI192&gt;=$N$8)*(AC192:AI192 &lt;= $N$9)*(TEXT(AC192:AI192,"yyyy-mm")=AL193)*(AC193:AI193 = "▲")))</f>
        <v>0</v>
      </c>
      <c r="AO193" s="69" cm="1">
        <f t="array" ref="AO193">IF(AL193=AL192,0,SUMPRODUCT((AC192:AI192&gt;=$N$8)*(AC192:AI192 &lt;= $N$9)*(TEXT(AC192:AI192,"yyyy-mm")=AL193)*(AC193:AI193 = "★")))</f>
        <v>0</v>
      </c>
      <c r="AP193" s="68"/>
      <c r="AQ193" s="19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3"/>
    </row>
    <row r="194" spans="9:55" s="8" customFormat="1" ht="20.25" customHeight="1" x14ac:dyDescent="0.45">
      <c r="I194" s="4"/>
      <c r="J194" s="86"/>
      <c r="K194" s="135"/>
      <c r="L194" s="132">
        <v>134</v>
      </c>
      <c r="M194" s="141">
        <f>S192+1</f>
        <v>46881</v>
      </c>
      <c r="N194" s="141">
        <f t="shared" ref="N194:S194" si="780">M194+1</f>
        <v>46882</v>
      </c>
      <c r="O194" s="141">
        <f t="shared" si="780"/>
        <v>46883</v>
      </c>
      <c r="P194" s="141">
        <f t="shared" si="780"/>
        <v>46884</v>
      </c>
      <c r="Q194" s="141">
        <f t="shared" si="780"/>
        <v>46885</v>
      </c>
      <c r="R194" s="142">
        <f t="shared" si="780"/>
        <v>46886</v>
      </c>
      <c r="S194" s="143">
        <f t="shared" si="780"/>
        <v>46887</v>
      </c>
      <c r="T194" s="135">
        <f t="shared" ref="T194" si="781">COUNTIF(M195:S195,"★")</f>
        <v>0</v>
      </c>
      <c r="U194" s="135"/>
      <c r="V194" s="135" t="str">
        <f t="shared" ref="V194" si="782">TEXT(M194,"YYYY-MM")</f>
        <v>2028-05</v>
      </c>
      <c r="W194" s="140" cm="1">
        <f t="array" ref="W194">SUMPRODUCT((M194:S194&gt;=$N$8)*(M194:S194 &lt;= $N$9)*(TEXT(M194:S194,"yyyy-mm")=V194)*(M195:S195 = "●"))</f>
        <v>0</v>
      </c>
      <c r="X194" s="140" cm="1">
        <f t="array" ref="X194">SUMPRODUCT((R194:S194&gt;=$N$8)*(R194:S194 &lt;= $N$9)*(TEXT(R194:S194,"yyyy-mm")=V194)*(R195:S195 = "▲"))</f>
        <v>0</v>
      </c>
      <c r="Y194" s="140" cm="1">
        <f t="array" ref="Y194">SUMPRODUCT((M194:S194&gt;=$N$8)*(M194:S194 &lt;= $N$9)*(TEXT(M194:S194,"yyyy-mm")=V194)*(M195:S195 = "★"))</f>
        <v>0</v>
      </c>
      <c r="Z194" s="135"/>
      <c r="AA194" s="135"/>
      <c r="AB194" s="132">
        <v>155</v>
      </c>
      <c r="AC194" s="141">
        <f>AI192+1</f>
        <v>47028</v>
      </c>
      <c r="AD194" s="141">
        <f t="shared" ref="AD194:AI194" si="783">AC194+1</f>
        <v>47029</v>
      </c>
      <c r="AE194" s="141">
        <f t="shared" si="783"/>
        <v>47030</v>
      </c>
      <c r="AF194" s="141">
        <f t="shared" si="783"/>
        <v>47031</v>
      </c>
      <c r="AG194" s="141">
        <f t="shared" si="783"/>
        <v>47032</v>
      </c>
      <c r="AH194" s="142">
        <f t="shared" si="783"/>
        <v>47033</v>
      </c>
      <c r="AI194" s="143">
        <f t="shared" si="783"/>
        <v>47034</v>
      </c>
      <c r="AJ194" s="68">
        <f t="shared" ref="AJ194" si="784">COUNTIF(AC195:AI195,"★")</f>
        <v>0</v>
      </c>
      <c r="AK194" s="68"/>
      <c r="AL194" s="68" t="str">
        <f t="shared" ref="AL194" si="785">TEXT(AC194,"YYYY-MM")</f>
        <v>2028-10</v>
      </c>
      <c r="AM194" s="69" cm="1">
        <f t="array" ref="AM194">SUMPRODUCT((AC194:AI194&gt;=$N$8)*(AC194:AI194 &lt;= $N$9)*(TEXT(AC194:AI194,"yyyy-mm")=AL194)*(AC195:AI195 = "●"))</f>
        <v>0</v>
      </c>
      <c r="AN194" s="69" cm="1">
        <f t="array" ref="AN194">SUMPRODUCT((AH194:AI194&gt;=$N$8)*(AH194:AI194 &lt;= $N$9)*(TEXT(AH194:AI194,"yyyy-mm")=AL194)*(AH195:AI195 = "▲"))</f>
        <v>0</v>
      </c>
      <c r="AO194" s="69" cm="1">
        <f t="array" ref="AO194">SUMPRODUCT((AC194:AI194&gt;=$N$8)*(AC194:AI194 &lt;= $N$9)*(TEXT(AC194:AI194,"yyyy-mm")=AL194)*(AC195:AI195 = "★"))</f>
        <v>0</v>
      </c>
      <c r="AP194" s="65"/>
      <c r="AQ194" s="7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3"/>
    </row>
    <row r="195" spans="9:55" s="8" customFormat="1" ht="20.25" customHeight="1" thickBot="1" x14ac:dyDescent="0.5">
      <c r="I195" s="4"/>
      <c r="J195" s="86"/>
      <c r="K195" s="135" t="str">
        <f t="shared" ref="K195:K205" si="786">IF(U195&gt;=0.285,"OK","NG")</f>
        <v>NG</v>
      </c>
      <c r="L195" s="136"/>
      <c r="M195" s="144"/>
      <c r="N195" s="144"/>
      <c r="O195" s="144"/>
      <c r="P195" s="144"/>
      <c r="Q195" s="144"/>
      <c r="R195" s="145"/>
      <c r="S195" s="146"/>
      <c r="T195" s="135">
        <f t="shared" ref="T195" si="787">COUNTIF(M195:S195,"●")</f>
        <v>0</v>
      </c>
      <c r="U195" s="147">
        <f t="shared" ref="U195:U205" si="788">IF(COUNTA(M195:S195)=0,-1,IF(OR(COUNTIF(M195:S195,"▲")&gt;6,AND(M194&lt;$N$9,$N$9&lt;S194)),0.285,IF(T194+T195=0,0,T195/(T195+T194))))</f>
        <v>-1</v>
      </c>
      <c r="V195" s="135" t="str">
        <f t="shared" ref="V195" si="789">TEXT(S194,"YYYY-MM")</f>
        <v>2028-05</v>
      </c>
      <c r="W195" s="140" cm="1">
        <f t="array" ref="W195">IF(V195=V194,0,SUMPRODUCT((M194:S194&gt;=$N$8)*(M194:S194 &lt;= $N$9)*(TEXT(M194:S194,"yyyy-mm")=V195)*(M195:S195 = "●")))</f>
        <v>0</v>
      </c>
      <c r="X195" s="140" cm="1">
        <f t="array" ref="X195">IF(V195=V194,0,SUMPRODUCT((M194:S194&gt;=$N$8)*(M194:S194 &lt;= $N$9)*(TEXT(M194:S194,"yyyy-mm")=V195)*(M195:S195 = "▲")))</f>
        <v>0</v>
      </c>
      <c r="Y195" s="140" cm="1">
        <f t="array" ref="Y195">IF(V195=V194,0,SUMPRODUCT((M194:S194&gt;=$N$8)*(M194:S194 &lt;= $N$9)*(TEXT(M194:S194,"yyyy-mm")=V195)*(M195:S195 = "★")))</f>
        <v>0</v>
      </c>
      <c r="Z195" s="135"/>
      <c r="AA195" s="135" t="str">
        <f t="shared" ref="AA195:AA205" si="790">IF(AK195&gt;=0.285,"OK","NG")</f>
        <v>NG</v>
      </c>
      <c r="AB195" s="136"/>
      <c r="AC195" s="144"/>
      <c r="AD195" s="144"/>
      <c r="AE195" s="144"/>
      <c r="AF195" s="144"/>
      <c r="AG195" s="144"/>
      <c r="AH195" s="145"/>
      <c r="AI195" s="146"/>
      <c r="AJ195" s="68">
        <f t="shared" ref="AJ195" si="791">COUNTIF(AC195:AI195,"●")</f>
        <v>0</v>
      </c>
      <c r="AK195" s="70">
        <f t="shared" ref="AK195:AK205" si="792">IF(COUNTA(AC195:AI195)=0,-1,IF(OR(COUNTIF(AC195:AI195,"▲")&gt;6,AND(AC194&lt;$N$9,$N$9&lt;AI194)),0.285,IF(AJ194+AJ195=0,0,AJ195/(AJ195+AJ194))))</f>
        <v>-1</v>
      </c>
      <c r="AL195" s="68" t="str">
        <f t="shared" ref="AL195" si="793">TEXT(AI194,"YYYY-MM")</f>
        <v>2028-10</v>
      </c>
      <c r="AM195" s="69" cm="1">
        <f t="array" ref="AM195">IF(AL195=AL194,0,SUMPRODUCT((AC194:AI194&gt;=$N$8)*(AC194:AI194 &lt;= $N$9)*(TEXT(AC194:AI194,"yyyy-mm")=AL195)*(AC195:AI195 = "●")))</f>
        <v>0</v>
      </c>
      <c r="AN195" s="69" cm="1">
        <f t="array" ref="AN195">IF(AL195=AL194,0,SUMPRODUCT((AC194:AI194&gt;=$N$8)*(AC194:AI194 &lt;= $N$9)*(TEXT(AC194:AI194,"yyyy-mm")=AL195)*(AC195:AI195 = "▲")))</f>
        <v>0</v>
      </c>
      <c r="AO195" s="69" cm="1">
        <f t="array" ref="AO195">IF(AL195=AL194,0,SUMPRODUCT((AC194:AI194&gt;=$N$8)*(AC194:AI194 &lt;= $N$9)*(TEXT(AC194:AI194,"yyyy-mm")=AL195)*(AC195:AI195 = "★")))</f>
        <v>0</v>
      </c>
      <c r="AP195" s="65"/>
      <c r="AQ195" s="7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3"/>
    </row>
    <row r="196" spans="9:55" s="8" customFormat="1" ht="20.25" customHeight="1" x14ac:dyDescent="0.45">
      <c r="I196" s="3"/>
      <c r="J196" s="86"/>
      <c r="K196" s="135"/>
      <c r="L196" s="132">
        <v>135</v>
      </c>
      <c r="M196" s="141">
        <f>S194+1</f>
        <v>46888</v>
      </c>
      <c r="N196" s="141">
        <f t="shared" ref="N196:S196" si="794">M196+1</f>
        <v>46889</v>
      </c>
      <c r="O196" s="141">
        <f t="shared" si="794"/>
        <v>46890</v>
      </c>
      <c r="P196" s="141">
        <f t="shared" si="794"/>
        <v>46891</v>
      </c>
      <c r="Q196" s="141">
        <f t="shared" si="794"/>
        <v>46892</v>
      </c>
      <c r="R196" s="142">
        <f t="shared" si="794"/>
        <v>46893</v>
      </c>
      <c r="S196" s="143">
        <f t="shared" si="794"/>
        <v>46894</v>
      </c>
      <c r="T196" s="135">
        <f t="shared" ref="T196" si="795">COUNTIF(M197:S197,"★")</f>
        <v>0</v>
      </c>
      <c r="U196" s="135"/>
      <c r="V196" s="135" t="str">
        <f t="shared" ref="V196" si="796">TEXT(M196,"YYYY-MM")</f>
        <v>2028-05</v>
      </c>
      <c r="W196" s="140" cm="1">
        <f t="array" ref="W196">SUMPRODUCT((M196:S196&gt;=$N$8)*(M196:S196 &lt;= $N$9)*(TEXT(M196:S196,"yyyy-mm")=V196)*(M197:S197 = "●"))</f>
        <v>0</v>
      </c>
      <c r="X196" s="140" cm="1">
        <f t="array" ref="X196">SUMPRODUCT((R196:S196&gt;=$N$8)*(R196:S196 &lt;= $N$9)*(TEXT(R196:S196,"yyyy-mm")=V196)*(R197:S197 = "▲"))</f>
        <v>0</v>
      </c>
      <c r="Y196" s="140" cm="1">
        <f t="array" ref="Y196">SUMPRODUCT((M196:S196&gt;=$N$8)*(M196:S196 &lt;= $N$9)*(TEXT(M196:S196,"yyyy-mm")=V196)*(M197:S197 = "★"))</f>
        <v>0</v>
      </c>
      <c r="Z196" s="135"/>
      <c r="AA196" s="135"/>
      <c r="AB196" s="132">
        <v>156</v>
      </c>
      <c r="AC196" s="141">
        <f>AI194+1</f>
        <v>47035</v>
      </c>
      <c r="AD196" s="141">
        <f t="shared" ref="AD196:AI196" si="797">AC196+1</f>
        <v>47036</v>
      </c>
      <c r="AE196" s="141">
        <f t="shared" si="797"/>
        <v>47037</v>
      </c>
      <c r="AF196" s="141">
        <f t="shared" si="797"/>
        <v>47038</v>
      </c>
      <c r="AG196" s="141">
        <f t="shared" si="797"/>
        <v>47039</v>
      </c>
      <c r="AH196" s="142">
        <f t="shared" si="797"/>
        <v>47040</v>
      </c>
      <c r="AI196" s="143">
        <f t="shared" si="797"/>
        <v>47041</v>
      </c>
      <c r="AJ196" s="68">
        <f t="shared" ref="AJ196" si="798">COUNTIF(AC197:AI197,"★")</f>
        <v>0</v>
      </c>
      <c r="AK196" s="68"/>
      <c r="AL196" s="68" t="str">
        <f t="shared" ref="AL196" si="799">TEXT(AC196,"YYYY-MM")</f>
        <v>2028-10</v>
      </c>
      <c r="AM196" s="69" cm="1">
        <f t="array" ref="AM196">SUMPRODUCT((AC196:AI196&gt;=$N$8)*(AC196:AI196 &lt;= $N$9)*(TEXT(AC196:AI196,"yyyy-mm")=AL196)*(AC197:AI197 = "●"))</f>
        <v>0</v>
      </c>
      <c r="AN196" s="69" cm="1">
        <f t="array" ref="AN196">SUMPRODUCT((AH196:AI196&gt;=$N$8)*(AH196:AI196 &lt;= $N$9)*(TEXT(AH196:AI196,"yyyy-mm")=AL196)*(AH197:AI197 = "▲"))</f>
        <v>0</v>
      </c>
      <c r="AO196" s="69" cm="1">
        <f t="array" ref="AO196">SUMPRODUCT((AC196:AI196&gt;=$N$8)*(AC196:AI196 &lt;= $N$9)*(TEXT(AC196:AI196,"yyyy-mm")=AL196)*(AC197:AI197 = "★"))</f>
        <v>0</v>
      </c>
      <c r="AP196" s="65"/>
      <c r="AQ196" s="7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3"/>
    </row>
    <row r="197" spans="9:55" s="8" customFormat="1" ht="20.25" customHeight="1" thickBot="1" x14ac:dyDescent="0.5">
      <c r="I197" s="3"/>
      <c r="J197" s="86"/>
      <c r="K197" s="135" t="str">
        <f t="shared" ref="K197:K207" si="800">IF(U197&gt;=0.285,"OK","NG")</f>
        <v>NG</v>
      </c>
      <c r="L197" s="136"/>
      <c r="M197" s="144"/>
      <c r="N197" s="144"/>
      <c r="O197" s="144"/>
      <c r="P197" s="144"/>
      <c r="Q197" s="144"/>
      <c r="R197" s="145"/>
      <c r="S197" s="146"/>
      <c r="T197" s="135">
        <f t="shared" ref="T197" si="801">COUNTIF(M197:S197,"●")</f>
        <v>0</v>
      </c>
      <c r="U197" s="147">
        <f t="shared" ref="U197:U207" si="802">IF(COUNTA(M197:S197)=0,-1,IF(OR(COUNTIF(M197:S197,"▲")&gt;6,AND(M196&lt;$N$9,$N$9&lt;S196)),0.285,IF(T196+T197=0,0,T197/(T197+T196))))</f>
        <v>-1</v>
      </c>
      <c r="V197" s="135" t="str">
        <f t="shared" ref="V197" si="803">TEXT(S196,"YYYY-MM")</f>
        <v>2028-05</v>
      </c>
      <c r="W197" s="140" cm="1">
        <f t="array" ref="W197">IF(V197=V196,0,SUMPRODUCT((M196:S196&gt;=$N$8)*(M196:S196 &lt;= $N$9)*(TEXT(M196:S196,"yyyy-mm")=V197)*(M197:S197 = "●")))</f>
        <v>0</v>
      </c>
      <c r="X197" s="140" cm="1">
        <f t="array" ref="X197">IF(V197=V196,0,SUMPRODUCT((M196:S196&gt;=$N$8)*(M196:S196 &lt;= $N$9)*(TEXT(M196:S196,"yyyy-mm")=V197)*(M197:S197 = "▲")))</f>
        <v>0</v>
      </c>
      <c r="Y197" s="140" cm="1">
        <f t="array" ref="Y197">IF(V197=V196,0,SUMPRODUCT((M196:S196&gt;=$N$8)*(M196:S196 &lt;= $N$9)*(TEXT(M196:S196,"yyyy-mm")=V197)*(M197:S197 = "★")))</f>
        <v>0</v>
      </c>
      <c r="Z197" s="135"/>
      <c r="AA197" s="135" t="str">
        <f t="shared" ref="AA197:AA207" si="804">IF(AK197&gt;=0.285,"OK","NG")</f>
        <v>NG</v>
      </c>
      <c r="AB197" s="136"/>
      <c r="AC197" s="144"/>
      <c r="AD197" s="144"/>
      <c r="AE197" s="144"/>
      <c r="AF197" s="144"/>
      <c r="AG197" s="144"/>
      <c r="AH197" s="145"/>
      <c r="AI197" s="146"/>
      <c r="AJ197" s="68">
        <f t="shared" ref="AJ197" si="805">COUNTIF(AC197:AI197,"●")</f>
        <v>0</v>
      </c>
      <c r="AK197" s="70">
        <f t="shared" ref="AK197:AK207" si="806">IF(COUNTA(AC197:AI197)=0,-1,IF(OR(COUNTIF(AC197:AI197,"▲")&gt;6,AND(AC196&lt;$N$9,$N$9&lt;AI196)),0.285,IF(AJ196+AJ197=0,0,AJ197/(AJ197+AJ196))))</f>
        <v>-1</v>
      </c>
      <c r="AL197" s="68" t="str">
        <f t="shared" ref="AL197" si="807">TEXT(AI196,"YYYY-MM")</f>
        <v>2028-10</v>
      </c>
      <c r="AM197" s="69" cm="1">
        <f t="array" ref="AM197">IF(AL197=AL196,0,SUMPRODUCT((AC196:AI196&gt;=$N$8)*(AC196:AI196 &lt;= $N$9)*(TEXT(AC196:AI196,"yyyy-mm")=AL197)*(AC197:AI197 = "●")))</f>
        <v>0</v>
      </c>
      <c r="AN197" s="69" cm="1">
        <f t="array" ref="AN197">IF(AL197=AL196,0,SUMPRODUCT((AC196:AI196&gt;=$N$8)*(AC196:AI196 &lt;= $N$9)*(TEXT(AC196:AI196,"yyyy-mm")=AL197)*(AC197:AI197 = "▲")))</f>
        <v>0</v>
      </c>
      <c r="AO197" s="69" cm="1">
        <f t="array" ref="AO197">IF(AL197=AL196,0,SUMPRODUCT((AC196:AI196&gt;=$N$8)*(AC196:AI196 &lt;= $N$9)*(TEXT(AC196:AI196,"yyyy-mm")=AL197)*(AC197:AI197 = "★")))</f>
        <v>0</v>
      </c>
      <c r="AP197" s="65"/>
      <c r="AQ197" s="7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3"/>
    </row>
    <row r="198" spans="9:55" s="8" customFormat="1" ht="20.25" customHeight="1" x14ac:dyDescent="0.45">
      <c r="I198" s="3"/>
      <c r="J198" s="86"/>
      <c r="K198" s="135"/>
      <c r="L198" s="132">
        <v>136</v>
      </c>
      <c r="M198" s="141">
        <f>S196+1</f>
        <v>46895</v>
      </c>
      <c r="N198" s="141">
        <f t="shared" ref="N198:S198" si="808">M198+1</f>
        <v>46896</v>
      </c>
      <c r="O198" s="141">
        <f t="shared" si="808"/>
        <v>46897</v>
      </c>
      <c r="P198" s="141">
        <f t="shared" si="808"/>
        <v>46898</v>
      </c>
      <c r="Q198" s="141">
        <f t="shared" si="808"/>
        <v>46899</v>
      </c>
      <c r="R198" s="142">
        <f t="shared" si="808"/>
        <v>46900</v>
      </c>
      <c r="S198" s="143">
        <f t="shared" si="808"/>
        <v>46901</v>
      </c>
      <c r="T198" s="135">
        <f t="shared" ref="T198" si="809">COUNTIF(M199:S199,"★")</f>
        <v>0</v>
      </c>
      <c r="U198" s="135"/>
      <c r="V198" s="135" t="str">
        <f t="shared" ref="V198" si="810">TEXT(M198,"YYYY-MM")</f>
        <v>2028-05</v>
      </c>
      <c r="W198" s="140" cm="1">
        <f t="array" ref="W198">SUMPRODUCT((M198:S198&gt;=$N$8)*(M198:S198 &lt;= $N$9)*(TEXT(M198:S198,"yyyy-mm")=V198)*(M199:S199 = "●"))</f>
        <v>0</v>
      </c>
      <c r="X198" s="140" cm="1">
        <f t="array" ref="X198">SUMPRODUCT((R198:S198&gt;=$N$8)*(R198:S198 &lt;= $N$9)*(TEXT(R198:S198,"yyyy-mm")=V198)*(R199:S199 = "▲"))</f>
        <v>0</v>
      </c>
      <c r="Y198" s="140" cm="1">
        <f t="array" ref="Y198">SUMPRODUCT((M198:S198&gt;=$N$8)*(M198:S198 &lt;= $N$9)*(TEXT(M198:S198,"yyyy-mm")=V198)*(M199:S199 = "★"))</f>
        <v>0</v>
      </c>
      <c r="Z198" s="135"/>
      <c r="AA198" s="135"/>
      <c r="AB198" s="132">
        <v>157</v>
      </c>
      <c r="AC198" s="141">
        <f>AI196+1</f>
        <v>47042</v>
      </c>
      <c r="AD198" s="141">
        <f t="shared" ref="AD198:AI198" si="811">AC198+1</f>
        <v>47043</v>
      </c>
      <c r="AE198" s="141">
        <f t="shared" si="811"/>
        <v>47044</v>
      </c>
      <c r="AF198" s="141">
        <f t="shared" si="811"/>
        <v>47045</v>
      </c>
      <c r="AG198" s="141">
        <f t="shared" si="811"/>
        <v>47046</v>
      </c>
      <c r="AH198" s="142">
        <f t="shared" si="811"/>
        <v>47047</v>
      </c>
      <c r="AI198" s="143">
        <f t="shared" si="811"/>
        <v>47048</v>
      </c>
      <c r="AJ198" s="68">
        <f t="shared" ref="AJ198" si="812">COUNTIF(AC199:AI199,"★")</f>
        <v>0</v>
      </c>
      <c r="AK198" s="68"/>
      <c r="AL198" s="68" t="str">
        <f t="shared" ref="AL198" si="813">TEXT(AC198,"YYYY-MM")</f>
        <v>2028-10</v>
      </c>
      <c r="AM198" s="69" cm="1">
        <f t="array" ref="AM198">SUMPRODUCT((AC198:AI198&gt;=$N$8)*(AC198:AI198 &lt;= $N$9)*(TEXT(AC198:AI198,"yyyy-mm")=AL198)*(AC199:AI199 = "●"))</f>
        <v>0</v>
      </c>
      <c r="AN198" s="69" cm="1">
        <f t="array" ref="AN198">SUMPRODUCT((AH198:AI198&gt;=$N$8)*(AH198:AI198 &lt;= $N$9)*(TEXT(AH198:AI198,"yyyy-mm")=AL198)*(AH199:AI199 = "▲"))</f>
        <v>0</v>
      </c>
      <c r="AO198" s="69" cm="1">
        <f t="array" ref="AO198">SUMPRODUCT((AC198:AI198&gt;=$N$8)*(AC198:AI198 &lt;= $N$9)*(TEXT(AC198:AI198,"yyyy-mm")=AL198)*(AC199:AI199 = "★"))</f>
        <v>0</v>
      </c>
      <c r="AP198" s="65"/>
      <c r="AQ198" s="7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3"/>
    </row>
    <row r="199" spans="9:55" s="8" customFormat="1" ht="20.25" customHeight="1" thickBot="1" x14ac:dyDescent="0.5">
      <c r="I199" s="3"/>
      <c r="J199" s="86"/>
      <c r="K199" s="135" t="str">
        <f t="shared" ref="K199:K209" si="814">IF(U199&gt;=0.285,"OK","NG")</f>
        <v>NG</v>
      </c>
      <c r="L199" s="136"/>
      <c r="M199" s="144"/>
      <c r="N199" s="144"/>
      <c r="O199" s="144"/>
      <c r="P199" s="144"/>
      <c r="Q199" s="144"/>
      <c r="R199" s="145"/>
      <c r="S199" s="146"/>
      <c r="T199" s="135">
        <f t="shared" ref="T199" si="815">COUNTIF(M199:S199,"●")</f>
        <v>0</v>
      </c>
      <c r="U199" s="147">
        <f t="shared" ref="U199:U209" si="816">IF(COUNTA(M199:S199)=0,-1,IF(OR(COUNTIF(M199:S199,"▲")&gt;6,AND(M198&lt;$N$9,$N$9&lt;S198)),0.285,IF(T198+T199=0,0,T199/(T199+T198))))</f>
        <v>-1</v>
      </c>
      <c r="V199" s="135" t="str">
        <f t="shared" ref="V199" si="817">TEXT(S198,"YYYY-MM")</f>
        <v>2028-05</v>
      </c>
      <c r="W199" s="140" cm="1">
        <f t="array" ref="W199">IF(V199=V198,0,SUMPRODUCT((M198:S198&gt;=$N$8)*(M198:S198 &lt;= $N$9)*(TEXT(M198:S198,"yyyy-mm")=V199)*(M199:S199 = "●")))</f>
        <v>0</v>
      </c>
      <c r="X199" s="140" cm="1">
        <f t="array" ref="X199">IF(V199=V198,0,SUMPRODUCT((M198:S198&gt;=$N$8)*(M198:S198 &lt;= $N$9)*(TEXT(M198:S198,"yyyy-mm")=V199)*(M199:S199 = "▲")))</f>
        <v>0</v>
      </c>
      <c r="Y199" s="140" cm="1">
        <f t="array" ref="Y199">IF(V199=V198,0,SUMPRODUCT((M198:S198&gt;=$N$8)*(M198:S198 &lt;= $N$9)*(TEXT(M198:S198,"yyyy-mm")=V199)*(M199:S199 = "★")))</f>
        <v>0</v>
      </c>
      <c r="Z199" s="135"/>
      <c r="AA199" s="135" t="str">
        <f t="shared" ref="AA199:AA209" si="818">IF(AK199&gt;=0.285,"OK","NG")</f>
        <v>NG</v>
      </c>
      <c r="AB199" s="136"/>
      <c r="AC199" s="144"/>
      <c r="AD199" s="144"/>
      <c r="AE199" s="144"/>
      <c r="AF199" s="144"/>
      <c r="AG199" s="144"/>
      <c r="AH199" s="145"/>
      <c r="AI199" s="146"/>
      <c r="AJ199" s="68">
        <f t="shared" ref="AJ199" si="819">COUNTIF(AC199:AI199,"●")</f>
        <v>0</v>
      </c>
      <c r="AK199" s="70">
        <f t="shared" ref="AK199:AK209" si="820">IF(COUNTA(AC199:AI199)=0,-1,IF(OR(COUNTIF(AC199:AI199,"▲")&gt;6,AND(AC198&lt;$N$9,$N$9&lt;AI198)),0.285,IF(AJ198+AJ199=0,0,AJ199/(AJ199+AJ198))))</f>
        <v>-1</v>
      </c>
      <c r="AL199" s="68" t="str">
        <f t="shared" ref="AL199" si="821">TEXT(AI198,"YYYY-MM")</f>
        <v>2028-10</v>
      </c>
      <c r="AM199" s="69" cm="1">
        <f t="array" ref="AM199">IF(AL199=AL198,0,SUMPRODUCT((AC198:AI198&gt;=$N$8)*(AC198:AI198 &lt;= $N$9)*(TEXT(AC198:AI198,"yyyy-mm")=AL199)*(AC199:AI199 = "●")))</f>
        <v>0</v>
      </c>
      <c r="AN199" s="69" cm="1">
        <f t="array" ref="AN199">IF(AL199=AL198,0,SUMPRODUCT((AC198:AI198&gt;=$N$8)*(AC198:AI198 &lt;= $N$9)*(TEXT(AC198:AI198,"yyyy-mm")=AL199)*(AC199:AI199 = "▲")))</f>
        <v>0</v>
      </c>
      <c r="AO199" s="69" cm="1">
        <f t="array" ref="AO199">IF(AL199=AL198,0,SUMPRODUCT((AC198:AI198&gt;=$N$8)*(AC198:AI198 &lt;= $N$9)*(TEXT(AC198:AI198,"yyyy-mm")=AL199)*(AC199:AI199 = "★")))</f>
        <v>0</v>
      </c>
      <c r="AP199" s="65"/>
      <c r="AQ199" s="7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3"/>
    </row>
    <row r="200" spans="9:55" s="8" customFormat="1" ht="20.25" customHeight="1" x14ac:dyDescent="0.45">
      <c r="I200" s="3"/>
      <c r="J200" s="86"/>
      <c r="K200" s="135"/>
      <c r="L200" s="132">
        <v>137</v>
      </c>
      <c r="M200" s="141">
        <f>S198+1</f>
        <v>46902</v>
      </c>
      <c r="N200" s="141">
        <f t="shared" ref="N200:S200" si="822">M200+1</f>
        <v>46903</v>
      </c>
      <c r="O200" s="141">
        <f t="shared" si="822"/>
        <v>46904</v>
      </c>
      <c r="P200" s="141">
        <f t="shared" si="822"/>
        <v>46905</v>
      </c>
      <c r="Q200" s="141">
        <f t="shared" si="822"/>
        <v>46906</v>
      </c>
      <c r="R200" s="142">
        <f t="shared" si="822"/>
        <v>46907</v>
      </c>
      <c r="S200" s="143">
        <f t="shared" si="822"/>
        <v>46908</v>
      </c>
      <c r="T200" s="135">
        <f t="shared" ref="T200" si="823">COUNTIF(M201:S201,"★")</f>
        <v>0</v>
      </c>
      <c r="U200" s="135"/>
      <c r="V200" s="135" t="str">
        <f t="shared" ref="V200" si="824">TEXT(M200,"YYYY-MM")</f>
        <v>2028-05</v>
      </c>
      <c r="W200" s="140" cm="1">
        <f t="array" ref="W200">SUMPRODUCT((M200:S200&gt;=$N$8)*(M200:S200 &lt;= $N$9)*(TEXT(M200:S200,"yyyy-mm")=V200)*(M201:S201 = "●"))</f>
        <v>0</v>
      </c>
      <c r="X200" s="140" cm="1">
        <f t="array" ref="X200">SUMPRODUCT((R200:S200&gt;=$N$8)*(R200:S200 &lt;= $N$9)*(TEXT(R200:S200,"yyyy-mm")=V200)*(R201:S201 = "▲"))</f>
        <v>0</v>
      </c>
      <c r="Y200" s="140" cm="1">
        <f t="array" ref="Y200">SUMPRODUCT((M200:S200&gt;=$N$8)*(M200:S200 &lt;= $N$9)*(TEXT(M200:S200,"yyyy-mm")=V200)*(M201:S201 = "★"))</f>
        <v>0</v>
      </c>
      <c r="Z200" s="135"/>
      <c r="AA200" s="135"/>
      <c r="AB200" s="132">
        <v>158</v>
      </c>
      <c r="AC200" s="141">
        <f>AI198+1</f>
        <v>47049</v>
      </c>
      <c r="AD200" s="141">
        <f t="shared" ref="AD200:AI200" si="825">AC200+1</f>
        <v>47050</v>
      </c>
      <c r="AE200" s="141">
        <f t="shared" si="825"/>
        <v>47051</v>
      </c>
      <c r="AF200" s="141">
        <f t="shared" si="825"/>
        <v>47052</v>
      </c>
      <c r="AG200" s="141">
        <f t="shared" si="825"/>
        <v>47053</v>
      </c>
      <c r="AH200" s="142">
        <f t="shared" si="825"/>
        <v>47054</v>
      </c>
      <c r="AI200" s="143">
        <f t="shared" si="825"/>
        <v>47055</v>
      </c>
      <c r="AJ200" s="68">
        <f t="shared" ref="AJ200" si="826">COUNTIF(AC201:AI201,"★")</f>
        <v>0</v>
      </c>
      <c r="AK200" s="68"/>
      <c r="AL200" s="68" t="str">
        <f t="shared" ref="AL200" si="827">TEXT(AC200,"YYYY-MM")</f>
        <v>2028-10</v>
      </c>
      <c r="AM200" s="69" cm="1">
        <f t="array" ref="AM200">SUMPRODUCT((AC200:AI200&gt;=$N$8)*(AC200:AI200 &lt;= $N$9)*(TEXT(AC200:AI200,"yyyy-mm")=AL200)*(AC201:AI201 = "●"))</f>
        <v>0</v>
      </c>
      <c r="AN200" s="69" cm="1">
        <f t="array" ref="AN200">SUMPRODUCT((AH200:AI200&gt;=$N$8)*(AH200:AI200 &lt;= $N$9)*(TEXT(AH200:AI200,"yyyy-mm")=AL200)*(AH201:AI201 = "▲"))</f>
        <v>0</v>
      </c>
      <c r="AO200" s="69" cm="1">
        <f t="array" ref="AO200">SUMPRODUCT((AC200:AI200&gt;=$N$8)*(AC200:AI200 &lt;= $N$9)*(TEXT(AC200:AI200,"yyyy-mm")=AL200)*(AC201:AI201 = "★"))</f>
        <v>0</v>
      </c>
      <c r="AP200" s="68"/>
      <c r="AQ200" s="19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3"/>
    </row>
    <row r="201" spans="9:55" s="8" customFormat="1" ht="20.25" customHeight="1" thickBot="1" x14ac:dyDescent="0.5">
      <c r="I201" s="3"/>
      <c r="J201" s="86"/>
      <c r="K201" s="135" t="str">
        <f t="shared" ref="K201:K211" si="828">IF(U201&gt;=0.285,"OK","NG")</f>
        <v>NG</v>
      </c>
      <c r="L201" s="136"/>
      <c r="M201" s="144"/>
      <c r="N201" s="144"/>
      <c r="O201" s="144"/>
      <c r="P201" s="144"/>
      <c r="Q201" s="144"/>
      <c r="R201" s="145"/>
      <c r="S201" s="146"/>
      <c r="T201" s="135">
        <f t="shared" ref="T201" si="829">COUNTIF(M201:S201,"●")</f>
        <v>0</v>
      </c>
      <c r="U201" s="147">
        <f t="shared" ref="U201:U211" si="830">IF(COUNTA(M201:S201)=0,-1,IF(OR(COUNTIF(M201:S201,"▲")&gt;6,AND(M200&lt;$N$9,$N$9&lt;S200)),0.285,IF(T200+T201=0,0,T201/(T201+T200))))</f>
        <v>-1</v>
      </c>
      <c r="V201" s="135" t="str">
        <f t="shared" ref="V201" si="831">TEXT(S200,"YYYY-MM")</f>
        <v>2028-06</v>
      </c>
      <c r="W201" s="140" cm="1">
        <f t="array" ref="W201">IF(V201=V200,0,SUMPRODUCT((M200:S200&gt;=$N$8)*(M200:S200 &lt;= $N$9)*(TEXT(M200:S200,"yyyy-mm")=V201)*(M201:S201 = "●")))</f>
        <v>0</v>
      </c>
      <c r="X201" s="140" cm="1">
        <f t="array" ref="X201">IF(V201=V200,0,SUMPRODUCT((M200:S200&gt;=$N$8)*(M200:S200 &lt;= $N$9)*(TEXT(M200:S200,"yyyy-mm")=V201)*(M201:S201 = "▲")))</f>
        <v>0</v>
      </c>
      <c r="Y201" s="140" cm="1">
        <f t="array" ref="Y201">IF(V201=V200,0,SUMPRODUCT((M200:S200&gt;=$N$8)*(M200:S200 &lt;= $N$9)*(TEXT(M200:S200,"yyyy-mm")=V201)*(M201:S201 = "★")))</f>
        <v>0</v>
      </c>
      <c r="Z201" s="135"/>
      <c r="AA201" s="135" t="str">
        <f t="shared" ref="AA201:AA211" si="832">IF(AK201&gt;=0.285,"OK","NG")</f>
        <v>NG</v>
      </c>
      <c r="AB201" s="136"/>
      <c r="AC201" s="144"/>
      <c r="AD201" s="144"/>
      <c r="AE201" s="144"/>
      <c r="AF201" s="144"/>
      <c r="AG201" s="144"/>
      <c r="AH201" s="145"/>
      <c r="AI201" s="146"/>
      <c r="AJ201" s="68">
        <f t="shared" ref="AJ201" si="833">COUNTIF(AC201:AI201,"●")</f>
        <v>0</v>
      </c>
      <c r="AK201" s="70">
        <f t="shared" ref="AK201:AK211" si="834">IF(COUNTA(AC201:AI201)=0,-1,IF(OR(COUNTIF(AC201:AI201,"▲")&gt;6,AND(AC200&lt;$N$9,$N$9&lt;AI200)),0.285,IF(AJ200+AJ201=0,0,AJ201/(AJ201+AJ200))))</f>
        <v>-1</v>
      </c>
      <c r="AL201" s="68" t="str">
        <f t="shared" ref="AL201" si="835">TEXT(AI200,"YYYY-MM")</f>
        <v>2028-10</v>
      </c>
      <c r="AM201" s="69" cm="1">
        <f t="array" ref="AM201">IF(AL201=AL200,0,SUMPRODUCT((AC200:AI200&gt;=$N$8)*(AC200:AI200 &lt;= $N$9)*(TEXT(AC200:AI200,"yyyy-mm")=AL201)*(AC201:AI201 = "●")))</f>
        <v>0</v>
      </c>
      <c r="AN201" s="69" cm="1">
        <f t="array" ref="AN201">IF(AL201=AL200,0,SUMPRODUCT((AC200:AI200&gt;=$N$8)*(AC200:AI200 &lt;= $N$9)*(TEXT(AC200:AI200,"yyyy-mm")=AL201)*(AC201:AI201 = "▲")))</f>
        <v>0</v>
      </c>
      <c r="AO201" s="69" cm="1">
        <f t="array" ref="AO201">IF(AL201=AL200,0,SUMPRODUCT((AC200:AI200&gt;=$N$8)*(AC200:AI200 &lt;= $N$9)*(TEXT(AC200:AI200,"yyyy-mm")=AL201)*(AC201:AI201 = "★")))</f>
        <v>0</v>
      </c>
      <c r="AP201" s="68"/>
      <c r="AQ201" s="19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3"/>
    </row>
    <row r="202" spans="9:55" s="8" customFormat="1" x14ac:dyDescent="0.45">
      <c r="I202" s="3"/>
      <c r="J202" s="7"/>
      <c r="K202" s="9"/>
      <c r="L202" s="4"/>
      <c r="M202" s="4"/>
      <c r="N202" s="4"/>
      <c r="O202" s="4"/>
      <c r="P202" s="4"/>
      <c r="Q202" s="4"/>
      <c r="R202" s="4"/>
      <c r="S202" s="4"/>
      <c r="T202" s="7"/>
      <c r="U202" s="16">
        <f>IFERROR(AVERAGEIF(U160:U201,"&gt;-1"),0)</f>
        <v>0</v>
      </c>
      <c r="V202" s="7"/>
      <c r="W202" s="6"/>
      <c r="X202" s="6"/>
      <c r="Y202" s="6"/>
      <c r="Z202" s="7"/>
      <c r="AA202" s="10"/>
      <c r="AB202" s="4"/>
      <c r="AC202" s="4"/>
      <c r="AD202" s="4"/>
      <c r="AE202" s="4"/>
      <c r="AF202" s="4"/>
      <c r="AG202" s="4"/>
      <c r="AH202" s="4"/>
      <c r="AI202" s="4"/>
      <c r="AJ202" s="7"/>
      <c r="AK202" s="16">
        <f>IFERROR(AVERAGEIF(AK160:AK201,"&gt;-1"),0)</f>
        <v>0</v>
      </c>
      <c r="AL202" s="7"/>
      <c r="AM202" s="6"/>
      <c r="AN202" s="6"/>
      <c r="AO202" s="6"/>
      <c r="AP202" s="19"/>
      <c r="AQ202" s="19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3"/>
    </row>
    <row r="203" spans="9:55" s="8" customFormat="1" x14ac:dyDescent="0.45">
      <c r="I203" s="3"/>
      <c r="J203" s="7"/>
      <c r="K203" s="9"/>
      <c r="L203" s="4"/>
      <c r="M203" s="4"/>
      <c r="N203" s="4"/>
      <c r="O203" s="4"/>
      <c r="P203" s="4"/>
      <c r="Q203" s="4"/>
      <c r="R203" s="4"/>
      <c r="S203" s="4"/>
      <c r="T203" s="7"/>
      <c r="U203" s="7"/>
      <c r="V203" s="7"/>
      <c r="W203" s="6"/>
      <c r="X203" s="6"/>
      <c r="Y203" s="6"/>
      <c r="Z203" s="7"/>
      <c r="AA203" s="10"/>
      <c r="AB203" s="4"/>
      <c r="AC203" s="4"/>
      <c r="AD203" s="4"/>
      <c r="AE203" s="4"/>
      <c r="AF203" s="4"/>
      <c r="AG203" s="4"/>
      <c r="AH203" s="4"/>
      <c r="AI203" s="4"/>
      <c r="AJ203" s="7"/>
      <c r="AK203" s="7"/>
      <c r="AL203" s="7"/>
      <c r="AM203" s="6"/>
      <c r="AN203" s="6"/>
      <c r="AO203" s="6"/>
      <c r="AP203" s="19"/>
      <c r="AQ203" s="19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3"/>
    </row>
    <row r="204" spans="9:55" s="8" customFormat="1" x14ac:dyDescent="0.45">
      <c r="I204" s="3"/>
      <c r="J204" s="3"/>
      <c r="K204" s="2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22"/>
      <c r="X204" s="22"/>
      <c r="Y204" s="22"/>
      <c r="Z204" s="3"/>
      <c r="AA204" s="21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6"/>
      <c r="AN204" s="6"/>
      <c r="AO204" s="6"/>
      <c r="AP204" s="19"/>
      <c r="AQ204" s="19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3"/>
    </row>
    <row r="205" spans="9:55" s="8" customFormat="1" x14ac:dyDescent="0.45">
      <c r="I205" s="3"/>
      <c r="J205" s="3"/>
      <c r="K205" s="2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22"/>
      <c r="X205" s="22"/>
      <c r="Y205" s="22"/>
      <c r="Z205" s="3"/>
      <c r="AA205" s="21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6"/>
      <c r="AN205" s="6"/>
      <c r="AO205" s="6"/>
      <c r="AP205" s="19"/>
      <c r="AQ205" s="19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3"/>
    </row>
    <row r="206" spans="9:55" s="8" customFormat="1" x14ac:dyDescent="0.45">
      <c r="I206" s="3"/>
      <c r="J206" s="3"/>
      <c r="K206" s="2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22"/>
      <c r="X206" s="22"/>
      <c r="Y206" s="22"/>
      <c r="Z206" s="3"/>
      <c r="AA206" s="21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6"/>
      <c r="AN206" s="6"/>
      <c r="AO206" s="6"/>
      <c r="AP206" s="19"/>
      <c r="AQ206" s="19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3"/>
    </row>
    <row r="207" spans="9:55" s="8" customFormat="1" x14ac:dyDescent="0.45">
      <c r="I207" s="3"/>
      <c r="J207" s="3"/>
      <c r="K207" s="2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22"/>
      <c r="X207" s="22"/>
      <c r="Y207" s="22"/>
      <c r="Z207" s="3"/>
      <c r="AA207" s="21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20"/>
      <c r="AN207" s="6"/>
      <c r="AO207" s="6"/>
      <c r="AP207" s="19"/>
      <c r="AQ207" s="19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3"/>
    </row>
    <row r="208" spans="9:55" s="8" customFormat="1" x14ac:dyDescent="0.45">
      <c r="I208" s="3"/>
      <c r="J208" s="3"/>
      <c r="K208" s="2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22"/>
      <c r="X208" s="22"/>
      <c r="Y208" s="22"/>
      <c r="Z208" s="3"/>
      <c r="AA208" s="21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20"/>
      <c r="AN208" s="20"/>
      <c r="AO208" s="20"/>
      <c r="AP208" s="19"/>
      <c r="AQ208" s="19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3"/>
    </row>
    <row r="209" spans="9:55" s="8" customFormat="1" x14ac:dyDescent="0.45">
      <c r="I209" s="3"/>
      <c r="J209" s="3"/>
      <c r="K209" s="2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22"/>
      <c r="X209" s="22"/>
      <c r="Y209" s="22"/>
      <c r="Z209" s="3"/>
      <c r="AA209" s="21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20"/>
      <c r="AN209" s="20"/>
      <c r="AO209" s="20"/>
      <c r="AP209" s="19"/>
      <c r="AQ209" s="19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3"/>
    </row>
    <row r="210" spans="9:55" s="8" customFormat="1" x14ac:dyDescent="0.45">
      <c r="I210" s="3"/>
      <c r="J210" s="3"/>
      <c r="K210" s="2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22"/>
      <c r="X210" s="22"/>
      <c r="Y210" s="22"/>
      <c r="Z210" s="3"/>
      <c r="AA210" s="21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20"/>
      <c r="AN210" s="20"/>
      <c r="AO210" s="20"/>
      <c r="AP210" s="19"/>
      <c r="AQ210" s="19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3"/>
    </row>
    <row r="211" spans="9:55" s="8" customFormat="1" x14ac:dyDescent="0.45">
      <c r="I211" s="3"/>
      <c r="J211" s="3"/>
      <c r="K211" s="2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22"/>
      <c r="X211" s="22"/>
      <c r="Y211" s="22"/>
      <c r="Z211" s="3"/>
      <c r="AA211" s="21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20"/>
      <c r="AN211" s="20"/>
      <c r="AO211" s="20"/>
      <c r="AP211" s="19"/>
      <c r="AQ211" s="19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3"/>
    </row>
    <row r="212" spans="9:55" s="8" customFormat="1" x14ac:dyDescent="0.45">
      <c r="I212" s="3"/>
      <c r="J212" s="3"/>
      <c r="K212" s="2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22"/>
      <c r="X212" s="22"/>
      <c r="Y212" s="22"/>
      <c r="Z212" s="3"/>
      <c r="AA212" s="21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20"/>
      <c r="AN212" s="20"/>
      <c r="AO212" s="20"/>
      <c r="AP212" s="19"/>
      <c r="AQ212" s="19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3"/>
    </row>
    <row r="213" spans="9:55" s="8" customFormat="1" x14ac:dyDescent="0.45">
      <c r="I213" s="3"/>
      <c r="J213" s="3"/>
      <c r="K213" s="2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22"/>
      <c r="X213" s="22"/>
      <c r="Y213" s="22"/>
      <c r="Z213" s="3"/>
      <c r="AA213" s="21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20"/>
      <c r="AN213" s="20"/>
      <c r="AO213" s="20"/>
      <c r="AP213" s="19"/>
      <c r="AQ213" s="19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3"/>
    </row>
    <row r="214" spans="9:55" s="8" customFormat="1" x14ac:dyDescent="0.45">
      <c r="I214" s="3"/>
      <c r="J214" s="3"/>
      <c r="K214" s="2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22"/>
      <c r="X214" s="22"/>
      <c r="Y214" s="22"/>
      <c r="Z214" s="3"/>
      <c r="AA214" s="21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20"/>
      <c r="AN214" s="20"/>
      <c r="AO214" s="20"/>
      <c r="AP214" s="19"/>
      <c r="AQ214" s="19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3"/>
    </row>
    <row r="215" spans="9:55" s="8" customFormat="1" x14ac:dyDescent="0.45">
      <c r="I215" s="3"/>
      <c r="J215" s="3"/>
      <c r="K215" s="2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22"/>
      <c r="X215" s="22"/>
      <c r="Y215" s="22"/>
      <c r="Z215" s="3"/>
      <c r="AA215" s="21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20"/>
      <c r="AN215" s="20"/>
      <c r="AO215" s="20"/>
      <c r="AP215" s="19"/>
      <c r="AQ215" s="19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3"/>
    </row>
    <row r="216" spans="9:55" s="8" customFormat="1" x14ac:dyDescent="0.45">
      <c r="I216" s="3"/>
      <c r="J216" s="3"/>
      <c r="K216" s="2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22"/>
      <c r="X216" s="22"/>
      <c r="Y216" s="22"/>
      <c r="Z216" s="3"/>
      <c r="AA216" s="21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20"/>
      <c r="AN216" s="20"/>
      <c r="AO216" s="20"/>
      <c r="AP216" s="19"/>
      <c r="AQ216" s="19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3"/>
    </row>
    <row r="217" spans="9:55" s="8" customFormat="1" x14ac:dyDescent="0.45">
      <c r="I217" s="3"/>
      <c r="J217" s="3"/>
      <c r="K217" s="2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22"/>
      <c r="X217" s="22"/>
      <c r="Y217" s="22"/>
      <c r="Z217" s="3"/>
      <c r="AA217" s="21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20"/>
      <c r="AN217" s="20"/>
      <c r="AO217" s="20"/>
      <c r="AP217" s="19"/>
      <c r="AQ217" s="19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3"/>
    </row>
    <row r="218" spans="9:55" s="8" customFormat="1" x14ac:dyDescent="0.45">
      <c r="I218" s="3"/>
      <c r="J218" s="3"/>
      <c r="K218" s="2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22"/>
      <c r="X218" s="22"/>
      <c r="Y218" s="22"/>
      <c r="Z218" s="3"/>
      <c r="AA218" s="21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20"/>
      <c r="AN218" s="20"/>
      <c r="AO218" s="20"/>
      <c r="AP218" s="19"/>
      <c r="AQ218" s="19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3"/>
    </row>
    <row r="219" spans="9:55" s="8" customFormat="1" x14ac:dyDescent="0.45">
      <c r="I219" s="3"/>
      <c r="J219" s="3"/>
      <c r="K219" s="2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22"/>
      <c r="X219" s="22"/>
      <c r="Y219" s="22"/>
      <c r="Z219" s="3"/>
      <c r="AA219" s="21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20"/>
      <c r="AN219" s="20"/>
      <c r="AO219" s="20"/>
      <c r="AP219" s="19"/>
      <c r="AQ219" s="19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3"/>
    </row>
    <row r="220" spans="9:55" s="8" customFormat="1" x14ac:dyDescent="0.45">
      <c r="I220" s="3"/>
      <c r="J220" s="3"/>
      <c r="K220" s="2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22"/>
      <c r="X220" s="22"/>
      <c r="Y220" s="22"/>
      <c r="Z220" s="3"/>
      <c r="AA220" s="21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20"/>
      <c r="AN220" s="20"/>
      <c r="AO220" s="20"/>
      <c r="AP220" s="19"/>
      <c r="AQ220" s="19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3"/>
    </row>
    <row r="221" spans="9:55" s="8" customFormat="1" x14ac:dyDescent="0.45">
      <c r="I221" s="3"/>
      <c r="J221" s="3"/>
      <c r="K221" s="2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22"/>
      <c r="X221" s="22"/>
      <c r="Y221" s="22"/>
      <c r="Z221" s="3"/>
      <c r="AA221" s="21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20"/>
      <c r="AN221" s="20"/>
      <c r="AO221" s="20"/>
      <c r="AP221" s="19"/>
      <c r="AQ221" s="19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3"/>
    </row>
    <row r="222" spans="9:55" s="8" customFormat="1" x14ac:dyDescent="0.45">
      <c r="I222" s="3"/>
      <c r="J222" s="3"/>
      <c r="K222" s="2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22"/>
      <c r="X222" s="22"/>
      <c r="Y222" s="22"/>
      <c r="Z222" s="3"/>
      <c r="AA222" s="21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20"/>
      <c r="AN222" s="20"/>
      <c r="AO222" s="20"/>
      <c r="AP222" s="19"/>
      <c r="AQ222" s="19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3"/>
    </row>
    <row r="223" spans="9:55" s="8" customFormat="1" x14ac:dyDescent="0.45">
      <c r="I223" s="3"/>
      <c r="J223" s="3"/>
      <c r="K223" s="2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22"/>
      <c r="X223" s="22"/>
      <c r="Y223" s="22"/>
      <c r="Z223" s="3"/>
      <c r="AA223" s="21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20"/>
      <c r="AN223" s="20"/>
      <c r="AO223" s="20"/>
      <c r="AP223" s="19"/>
      <c r="AQ223" s="19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3"/>
    </row>
    <row r="224" spans="9:55" s="8" customFormat="1" x14ac:dyDescent="0.45">
      <c r="I224" s="3"/>
      <c r="J224" s="3"/>
      <c r="K224" s="2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22"/>
      <c r="X224" s="22"/>
      <c r="Y224" s="22"/>
      <c r="Z224" s="3"/>
      <c r="AA224" s="21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20"/>
      <c r="AN224" s="20"/>
      <c r="AO224" s="20"/>
      <c r="AP224" s="19"/>
      <c r="AQ224" s="19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3"/>
    </row>
    <row r="225" spans="9:55" s="8" customFormat="1" x14ac:dyDescent="0.45">
      <c r="I225" s="3"/>
      <c r="J225" s="3"/>
      <c r="K225" s="2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22"/>
      <c r="X225" s="22"/>
      <c r="Y225" s="22"/>
      <c r="Z225" s="3"/>
      <c r="AA225" s="21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20"/>
      <c r="AN225" s="20"/>
      <c r="AO225" s="20"/>
      <c r="AP225" s="19"/>
      <c r="AQ225" s="19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3"/>
    </row>
    <row r="226" spans="9:55" s="8" customFormat="1" x14ac:dyDescent="0.45">
      <c r="I226" s="3"/>
      <c r="J226" s="3"/>
      <c r="K226" s="2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22"/>
      <c r="X226" s="22"/>
      <c r="Y226" s="22"/>
      <c r="Z226" s="3"/>
      <c r="AA226" s="21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20"/>
      <c r="AN226" s="20"/>
      <c r="AO226" s="20"/>
      <c r="AP226" s="19"/>
      <c r="AQ226" s="19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3"/>
    </row>
    <row r="227" spans="9:55" s="8" customFormat="1" x14ac:dyDescent="0.45">
      <c r="I227" s="3"/>
      <c r="J227" s="3"/>
      <c r="K227" s="2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22"/>
      <c r="X227" s="22"/>
      <c r="Y227" s="22"/>
      <c r="Z227" s="3"/>
      <c r="AA227" s="21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20"/>
      <c r="AN227" s="20"/>
      <c r="AO227" s="20"/>
      <c r="AP227" s="19"/>
      <c r="AQ227" s="19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3"/>
    </row>
    <row r="228" spans="9:55" s="8" customFormat="1" x14ac:dyDescent="0.45">
      <c r="I228" s="3"/>
      <c r="J228" s="3"/>
      <c r="K228" s="2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22"/>
      <c r="X228" s="22"/>
      <c r="Y228" s="22"/>
      <c r="Z228" s="3"/>
      <c r="AA228" s="21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20"/>
      <c r="AN228" s="20"/>
      <c r="AO228" s="20"/>
      <c r="AP228" s="19"/>
      <c r="AQ228" s="19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3"/>
    </row>
    <row r="229" spans="9:55" s="8" customFormat="1" x14ac:dyDescent="0.45">
      <c r="I229" s="3"/>
      <c r="J229" s="3"/>
      <c r="K229" s="2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22"/>
      <c r="X229" s="22"/>
      <c r="Y229" s="22"/>
      <c r="Z229" s="3"/>
      <c r="AA229" s="21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20"/>
      <c r="AN229" s="20"/>
      <c r="AO229" s="20"/>
      <c r="AP229" s="19"/>
      <c r="AQ229" s="19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3"/>
    </row>
    <row r="230" spans="9:55" s="8" customFormat="1" x14ac:dyDescent="0.45">
      <c r="I230" s="3"/>
      <c r="J230" s="3"/>
      <c r="K230" s="2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22"/>
      <c r="X230" s="22"/>
      <c r="Y230" s="22"/>
      <c r="Z230" s="3"/>
      <c r="AA230" s="21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20"/>
      <c r="AN230" s="20"/>
      <c r="AO230" s="20"/>
      <c r="AP230" s="19"/>
      <c r="AQ230" s="19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3"/>
    </row>
    <row r="231" spans="9:55" s="8" customFormat="1" x14ac:dyDescent="0.45">
      <c r="I231" s="3"/>
      <c r="J231" s="3"/>
      <c r="K231" s="2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22"/>
      <c r="X231" s="22"/>
      <c r="Y231" s="22"/>
      <c r="Z231" s="3"/>
      <c r="AA231" s="21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20"/>
      <c r="AN231" s="20"/>
      <c r="AO231" s="20"/>
      <c r="AP231" s="19"/>
      <c r="AQ231" s="19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3"/>
    </row>
    <row r="232" spans="9:55" s="8" customFormat="1" x14ac:dyDescent="0.45">
      <c r="I232" s="3"/>
      <c r="J232" s="3"/>
      <c r="K232" s="2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22"/>
      <c r="X232" s="22"/>
      <c r="Y232" s="22"/>
      <c r="Z232" s="3"/>
      <c r="AA232" s="21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20"/>
      <c r="AN232" s="20"/>
      <c r="AO232" s="20"/>
      <c r="AP232" s="19"/>
      <c r="AQ232" s="19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3"/>
    </row>
    <row r="233" spans="9:55" s="8" customFormat="1" x14ac:dyDescent="0.45">
      <c r="I233" s="3"/>
      <c r="J233" s="3"/>
      <c r="K233" s="2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22"/>
      <c r="X233" s="22"/>
      <c r="Y233" s="22"/>
      <c r="Z233" s="3"/>
      <c r="AA233" s="21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20"/>
      <c r="AN233" s="20"/>
      <c r="AO233" s="20"/>
      <c r="AP233" s="19"/>
      <c r="AQ233" s="19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3"/>
    </row>
    <row r="234" spans="9:55" s="8" customFormat="1" x14ac:dyDescent="0.45">
      <c r="I234" s="3"/>
      <c r="J234" s="3"/>
      <c r="K234" s="2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22"/>
      <c r="X234" s="22"/>
      <c r="Y234" s="22"/>
      <c r="Z234" s="3"/>
      <c r="AA234" s="21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20"/>
      <c r="AN234" s="20"/>
      <c r="AO234" s="20"/>
      <c r="AP234" s="19"/>
      <c r="AQ234" s="19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3"/>
    </row>
    <row r="235" spans="9:55" s="8" customFormat="1" x14ac:dyDescent="0.45">
      <c r="I235" s="3"/>
      <c r="J235" s="3"/>
      <c r="K235" s="2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22"/>
      <c r="X235" s="22"/>
      <c r="Y235" s="22"/>
      <c r="Z235" s="3"/>
      <c r="AA235" s="21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20"/>
      <c r="AN235" s="20"/>
      <c r="AO235" s="20"/>
      <c r="AP235" s="19"/>
      <c r="AQ235" s="19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3"/>
    </row>
    <row r="236" spans="9:55" s="8" customFormat="1" x14ac:dyDescent="0.45">
      <c r="I236" s="3"/>
      <c r="J236" s="3"/>
      <c r="K236" s="2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22"/>
      <c r="X236" s="22"/>
      <c r="Y236" s="22"/>
      <c r="Z236" s="3"/>
      <c r="AA236" s="21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20"/>
      <c r="AN236" s="20"/>
      <c r="AO236" s="20"/>
      <c r="AP236" s="19"/>
      <c r="AQ236" s="19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3"/>
    </row>
    <row r="237" spans="9:55" s="8" customFormat="1" x14ac:dyDescent="0.45">
      <c r="I237" s="3"/>
      <c r="J237" s="3"/>
      <c r="K237" s="2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22"/>
      <c r="X237" s="22"/>
      <c r="Y237" s="22"/>
      <c r="Z237" s="3"/>
      <c r="AA237" s="21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20"/>
      <c r="AN237" s="20"/>
      <c r="AO237" s="20"/>
      <c r="AP237" s="19"/>
      <c r="AQ237" s="19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3"/>
    </row>
    <row r="238" spans="9:55" s="8" customFormat="1" x14ac:dyDescent="0.45">
      <c r="I238" s="3"/>
      <c r="J238" s="3"/>
      <c r="K238" s="2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22"/>
      <c r="X238" s="22"/>
      <c r="Y238" s="22"/>
      <c r="Z238" s="3"/>
      <c r="AA238" s="21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20"/>
      <c r="AN238" s="20"/>
      <c r="AO238" s="20"/>
      <c r="AP238" s="19"/>
      <c r="AQ238" s="19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3"/>
    </row>
    <row r="239" spans="9:55" s="8" customFormat="1" x14ac:dyDescent="0.45">
      <c r="I239" s="3"/>
      <c r="J239" s="3"/>
      <c r="K239" s="2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22"/>
      <c r="X239" s="22"/>
      <c r="Y239" s="22"/>
      <c r="Z239" s="3"/>
      <c r="AA239" s="21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20"/>
      <c r="AN239" s="20"/>
      <c r="AO239" s="20"/>
      <c r="AP239" s="19"/>
      <c r="AQ239" s="19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3"/>
    </row>
    <row r="240" spans="9:55" s="8" customFormat="1" x14ac:dyDescent="0.45">
      <c r="I240" s="3"/>
      <c r="J240" s="3"/>
      <c r="K240" s="2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22"/>
      <c r="X240" s="22"/>
      <c r="Y240" s="22"/>
      <c r="Z240" s="3"/>
      <c r="AA240" s="21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20"/>
      <c r="AN240" s="20"/>
      <c r="AO240" s="20"/>
      <c r="AP240" s="7"/>
      <c r="AQ240" s="7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3"/>
    </row>
    <row r="241" spans="9:55" s="8" customFormat="1" x14ac:dyDescent="0.45">
      <c r="I241" s="4"/>
      <c r="J241" s="3"/>
      <c r="K241" s="2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22"/>
      <c r="X241" s="22"/>
      <c r="Y241" s="22"/>
      <c r="Z241" s="3"/>
      <c r="AA241" s="21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20"/>
      <c r="AN241" s="20"/>
      <c r="AO241" s="20"/>
      <c r="AP241" s="7"/>
      <c r="AQ241" s="7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3"/>
    </row>
    <row r="242" spans="9:55" s="8" customFormat="1" x14ac:dyDescent="0.45">
      <c r="I242" s="4"/>
      <c r="J242" s="3"/>
      <c r="K242" s="2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22"/>
      <c r="X242" s="22"/>
      <c r="Y242" s="22"/>
      <c r="Z242" s="3"/>
      <c r="AA242" s="21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20"/>
      <c r="AN242" s="20"/>
      <c r="AO242" s="20"/>
      <c r="AP242" s="7"/>
      <c r="AQ242" s="7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3"/>
    </row>
    <row r="243" spans="9:55" s="8" customFormat="1" x14ac:dyDescent="0.45">
      <c r="I243" s="4"/>
      <c r="J243" s="3"/>
      <c r="K243" s="2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22"/>
      <c r="X243" s="22"/>
      <c r="Y243" s="22"/>
      <c r="Z243" s="3"/>
      <c r="AA243" s="21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20"/>
      <c r="AN243" s="20"/>
      <c r="AO243" s="20"/>
      <c r="AP243" s="7"/>
      <c r="AQ243" s="7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3"/>
    </row>
    <row r="244" spans="9:55" s="8" customFormat="1" x14ac:dyDescent="0.45">
      <c r="I244" s="4"/>
      <c r="J244" s="3"/>
      <c r="K244" s="2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22"/>
      <c r="X244" s="22"/>
      <c r="Y244" s="22"/>
      <c r="Z244" s="3"/>
      <c r="AA244" s="21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20"/>
      <c r="AN244" s="20"/>
      <c r="AO244" s="20"/>
      <c r="AP244" s="7"/>
      <c r="AQ244" s="7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3"/>
    </row>
    <row r="245" spans="9:55" s="8" customFormat="1" x14ac:dyDescent="0.45">
      <c r="I245" s="4"/>
      <c r="J245" s="3"/>
      <c r="K245" s="2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22"/>
      <c r="X245" s="22"/>
      <c r="Y245" s="22"/>
      <c r="Z245" s="3"/>
      <c r="AA245" s="21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20"/>
      <c r="AN245" s="20"/>
      <c r="AO245" s="20"/>
      <c r="AP245" s="7"/>
      <c r="AQ245" s="7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3"/>
    </row>
    <row r="246" spans="9:55" s="7" customFormat="1" x14ac:dyDescent="0.45">
      <c r="J246" s="3"/>
      <c r="K246" s="2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22"/>
      <c r="X246" s="22"/>
      <c r="Y246" s="22"/>
      <c r="Z246" s="3"/>
      <c r="AA246" s="21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20"/>
      <c r="AN246" s="20"/>
      <c r="AO246" s="20"/>
      <c r="AR246" s="8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3"/>
    </row>
    <row r="247" spans="9:55" s="7" customFormat="1" x14ac:dyDescent="0.45">
      <c r="J247" s="3"/>
      <c r="K247" s="2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22"/>
      <c r="X247" s="22"/>
      <c r="Y247" s="22"/>
      <c r="Z247" s="3"/>
      <c r="AA247" s="21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20"/>
      <c r="AN247" s="20"/>
      <c r="AO247" s="20"/>
      <c r="AR247" s="8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3"/>
    </row>
    <row r="248" spans="9:55" s="7" customFormat="1" x14ac:dyDescent="0.45">
      <c r="J248" s="3"/>
      <c r="K248" s="2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22"/>
      <c r="X248" s="22"/>
      <c r="Y248" s="22"/>
      <c r="Z248" s="3"/>
      <c r="AA248" s="21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6"/>
      <c r="AN248" s="6"/>
      <c r="AO248" s="6"/>
      <c r="AR248" s="8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3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298" priority="17" operator="greaterThan">
      <formula>$N$9</formula>
    </cfRule>
  </conditionalFormatting>
  <conditionalFormatting sqref="M18:S18">
    <cfRule type="cellIs" dxfId="297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296" priority="20">
      <formula>M18&gt;$N$9</formula>
    </cfRule>
  </conditionalFormatting>
  <conditionalFormatting sqref="M58:S58">
    <cfRule type="cellIs" dxfId="295" priority="15" operator="lessThan">
      <formula>$N$8</formula>
    </cfRule>
  </conditionalFormatting>
  <conditionalFormatting sqref="M63:S63">
    <cfRule type="expression" dxfId="294" priority="16">
      <formula>M62&gt;$N$9</formula>
    </cfRule>
  </conditionalFormatting>
  <conditionalFormatting sqref="M109:S109">
    <cfRule type="cellIs" dxfId="293" priority="11" operator="lessThan">
      <formula>$N$8</formula>
    </cfRule>
  </conditionalFormatting>
  <conditionalFormatting sqref="M114:S114">
    <cfRule type="expression" dxfId="292" priority="12">
      <formula>M113&gt;$N$9</formula>
    </cfRule>
  </conditionalFormatting>
  <conditionalFormatting sqref="M160:S160">
    <cfRule type="cellIs" dxfId="291" priority="7" operator="lessThan">
      <formula>$N$8</formula>
    </cfRule>
  </conditionalFormatting>
  <conditionalFormatting sqref="M162:S162">
    <cfRule type="cellIs" dxfId="290" priority="6" operator="greaterThan">
      <formula>$N$9</formula>
    </cfRule>
  </conditionalFormatting>
  <conditionalFormatting sqref="M165:S165">
    <cfRule type="expression" dxfId="289" priority="8">
      <formula>M164&gt;$N$9</formula>
    </cfRule>
  </conditionalFormatting>
  <conditionalFormatting sqref="AA1 K3:K50 AA3:AA9 K53:K101 AA16:AA51 K105:K152 AA53:AA102 K156:K1048576 AA156:AA1048576 AA105:AA153">
    <cfRule type="containsText" dxfId="288" priority="1" operator="containsText" text="NG">
      <formula>NOT(ISERROR(SEARCH("NG",K1)))</formula>
    </cfRule>
    <cfRule type="containsText" dxfId="287" priority="2" operator="containsText" text="OK">
      <formula>NOT(ISERROR(SEARCH("OK",K1)))</formula>
    </cfRule>
  </conditionalFormatting>
  <conditionalFormatting sqref="AC18:AI18">
    <cfRule type="cellIs" dxfId="286" priority="18" operator="lessThan">
      <formula>$N$8</formula>
    </cfRule>
  </conditionalFormatting>
  <conditionalFormatting sqref="AC23:AI23">
    <cfRule type="expression" dxfId="285" priority="19">
      <formula>AC22&gt;$N$9</formula>
    </cfRule>
  </conditionalFormatting>
  <conditionalFormatting sqref="AC58:AI58">
    <cfRule type="cellIs" dxfId="284" priority="13" operator="lessThan">
      <formula>$N$8</formula>
    </cfRule>
  </conditionalFormatting>
  <conditionalFormatting sqref="AC63:AI63">
    <cfRule type="expression" dxfId="283" priority="14">
      <formula>AC62&gt;$N$9</formula>
    </cfRule>
  </conditionalFormatting>
  <conditionalFormatting sqref="AC109:AI109">
    <cfRule type="cellIs" dxfId="282" priority="9" operator="lessThan">
      <formula>$N$8</formula>
    </cfRule>
  </conditionalFormatting>
  <conditionalFormatting sqref="AC114:AI114">
    <cfRule type="expression" dxfId="281" priority="10">
      <formula>AC113&gt;$N$9</formula>
    </cfRule>
  </conditionalFormatting>
  <conditionalFormatting sqref="AC160:AI160">
    <cfRule type="cellIs" dxfId="280" priority="4" operator="lessThan">
      <formula>$N$8</formula>
    </cfRule>
  </conditionalFormatting>
  <conditionalFormatting sqref="AC162:AI162">
    <cfRule type="cellIs" dxfId="279" priority="3" operator="greaterThan">
      <formula>$N$9</formula>
    </cfRule>
  </conditionalFormatting>
  <conditionalFormatting sqref="AC165:AI165">
    <cfRule type="expression" dxfId="278" priority="5">
      <formula>AC164&gt;$N$9</formula>
    </cfRule>
  </conditionalFormatting>
  <conditionalFormatting sqref="M19:S19">
    <cfRule type="expression" dxfId="277" priority="22">
      <formula>M$18&lt;$N$8</formula>
    </cfRule>
  </conditionalFormatting>
  <conditionalFormatting sqref="AC19:AI19 M59:S59 AC59:AI59 M110:S110 AC110:AI110 M161:S161 AC161:AI161">
    <cfRule type="expression" dxfId="276" priority="23">
      <formula>M$18&gt;$N$9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856F143-EDCE-4C98-AEDE-1A7F02787991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55969-90FD-406B-A97F-C10B55FC08B0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4" hidden="1" customWidth="1"/>
    <col min="2" max="2" width="5.875" style="4" hidden="1" customWidth="1"/>
    <col min="3" max="4" width="12.75" style="4" hidden="1" customWidth="1"/>
    <col min="5" max="5" width="10.125" style="4" hidden="1" customWidth="1"/>
    <col min="6" max="7" width="9" style="4" hidden="1" customWidth="1"/>
    <col min="8" max="8" width="9.125" style="4" hidden="1" customWidth="1"/>
    <col min="9" max="9" width="9.5" style="4" hidden="1" customWidth="1"/>
    <col min="10" max="10" width="1.25" style="7" customWidth="1"/>
    <col min="11" max="11" width="5.625" style="9" customWidth="1"/>
    <col min="12" max="19" width="6" style="4" customWidth="1"/>
    <col min="20" max="20" width="3.625" style="7" hidden="1" customWidth="1"/>
    <col min="21" max="21" width="9.625" style="7" hidden="1" customWidth="1"/>
    <col min="22" max="22" width="9.375" style="7" hidden="1" customWidth="1"/>
    <col min="23" max="23" width="3.625" style="6" hidden="1" customWidth="1"/>
    <col min="24" max="25" width="3.875" style="6" hidden="1" customWidth="1"/>
    <col min="26" max="26" width="4.5" style="7" customWidth="1"/>
    <col min="27" max="27" width="5.75" style="10" customWidth="1"/>
    <col min="28" max="35" width="6" style="4" customWidth="1"/>
    <col min="36" max="36" width="3.625" style="7" hidden="1" customWidth="1"/>
    <col min="37" max="38" width="9.375" style="7" hidden="1" customWidth="1"/>
    <col min="39" max="41" width="3.625" style="6" hidden="1" customWidth="1"/>
    <col min="42" max="42" width="3.625" style="7" customWidth="1"/>
    <col min="43" max="43" width="3.625" style="7" hidden="1" customWidth="1"/>
    <col min="44" max="44" width="23" style="8" hidden="1" customWidth="1"/>
    <col min="45" max="45" width="12.75" style="4" hidden="1" customWidth="1"/>
    <col min="46" max="46" width="11.25" style="4" hidden="1" customWidth="1"/>
    <col min="47" max="54" width="5.125" style="4" customWidth="1"/>
    <col min="55" max="55" width="5.125" style="3" customWidth="1"/>
    <col min="56" max="68" width="5.125" style="4" customWidth="1"/>
    <col min="69" max="16384" width="9" style="4"/>
  </cols>
  <sheetData>
    <row r="1" spans="1:66" ht="24" customHeight="1" x14ac:dyDescent="0.45">
      <c r="J1" s="75" t="s">
        <v>63</v>
      </c>
      <c r="K1" s="76"/>
      <c r="L1" s="76"/>
      <c r="M1" s="77"/>
      <c r="N1" s="78"/>
      <c r="O1" s="79"/>
      <c r="P1" s="79"/>
      <c r="Q1" s="79"/>
      <c r="R1" s="79"/>
      <c r="S1" s="79"/>
      <c r="T1" s="80"/>
      <c r="U1" s="80"/>
      <c r="V1" s="80"/>
      <c r="W1" s="81"/>
      <c r="X1" s="81"/>
      <c r="Y1" s="81"/>
      <c r="Z1" s="80"/>
      <c r="AA1" s="82"/>
      <c r="AB1" s="79"/>
      <c r="AC1" s="79"/>
      <c r="AD1" s="79"/>
      <c r="AE1" s="79"/>
      <c r="AF1" s="28"/>
      <c r="AG1" s="28"/>
      <c r="AH1" s="28"/>
      <c r="AI1" s="28"/>
      <c r="AJ1" s="65"/>
      <c r="AK1" s="65"/>
      <c r="AL1" s="65"/>
      <c r="AM1" s="64"/>
      <c r="AN1" s="64"/>
      <c r="AO1" s="64"/>
      <c r="AP1" s="65"/>
    </row>
    <row r="2" spans="1:66" ht="24" customHeight="1" x14ac:dyDescent="0.45">
      <c r="J2" s="83"/>
      <c r="K2" s="84"/>
      <c r="L2" s="84"/>
      <c r="M2" s="60" t="s">
        <v>94</v>
      </c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28"/>
      <c r="AI2" s="28"/>
      <c r="AJ2" s="65"/>
      <c r="AK2" s="65"/>
      <c r="AL2" s="65"/>
      <c r="AM2" s="64"/>
      <c r="AN2" s="64"/>
      <c r="AO2" s="64"/>
      <c r="AP2" s="65"/>
    </row>
    <row r="3" spans="1:66" ht="15" customHeight="1" x14ac:dyDescent="0.45">
      <c r="J3" s="86"/>
      <c r="K3" s="87"/>
      <c r="L3" s="28"/>
      <c r="M3" s="28"/>
      <c r="N3" s="28"/>
      <c r="O3" s="28"/>
      <c r="P3" s="28"/>
      <c r="Q3" s="28"/>
      <c r="R3" s="28"/>
      <c r="S3" s="28"/>
      <c r="T3" s="86"/>
      <c r="U3" s="80"/>
      <c r="V3" s="80"/>
      <c r="W3" s="81"/>
      <c r="X3" s="81"/>
      <c r="Y3" s="81"/>
      <c r="Z3" s="80"/>
      <c r="AA3" s="88"/>
      <c r="AB3" s="28"/>
      <c r="AC3" s="28"/>
      <c r="AD3" s="28"/>
      <c r="AE3" s="28"/>
      <c r="AF3" s="28"/>
      <c r="AG3" s="28"/>
      <c r="AH3" s="28"/>
      <c r="AI3" s="28"/>
      <c r="AJ3" s="65"/>
      <c r="AK3" s="65"/>
      <c r="AL3" s="65"/>
      <c r="AM3" s="64"/>
      <c r="AN3" s="64"/>
      <c r="AO3" s="64"/>
      <c r="AP3" s="65"/>
      <c r="AR3" s="11" t="s">
        <v>30</v>
      </c>
    </row>
    <row r="4" spans="1:66" ht="21" customHeight="1" x14ac:dyDescent="0.45">
      <c r="J4" s="86"/>
      <c r="K4" s="87"/>
      <c r="L4" s="89" t="s">
        <v>31</v>
      </c>
      <c r="M4" s="90"/>
      <c r="N4" s="91" t="str">
        <f>入力シート!C5</f>
        <v>○○工事</v>
      </c>
      <c r="O4" s="92"/>
      <c r="P4" s="92"/>
      <c r="Q4" s="92"/>
      <c r="R4" s="92"/>
      <c r="S4" s="92"/>
      <c r="T4" s="93"/>
      <c r="U4" s="93"/>
      <c r="V4" s="93"/>
      <c r="W4" s="93"/>
      <c r="X4" s="93"/>
      <c r="Y4" s="93"/>
      <c r="Z4" s="94"/>
      <c r="AA4" s="88"/>
      <c r="AB4" s="95" t="s">
        <v>32</v>
      </c>
      <c r="AC4" s="95"/>
      <c r="AD4" s="95"/>
      <c r="AE4" s="95"/>
      <c r="AF4" s="95"/>
      <c r="AG4" s="95">
        <f>COUNTIF(M18:S49,"▲")+COUNTIF(AC18:AI49,"▲")+COUNTIF(M58:S99,"▲")+COUNTIF(AC58:AI99,"▲")+COUNTIF(M109:S150,"▲")+COUNTIF(AC109:AI150,"▲")</f>
        <v>0</v>
      </c>
      <c r="AH4" s="95"/>
      <c r="AI4" s="28"/>
      <c r="AJ4" s="65"/>
      <c r="AK4" s="65"/>
      <c r="AL4" s="65"/>
      <c r="AM4" s="64"/>
      <c r="AN4" s="64"/>
      <c r="AO4" s="64"/>
      <c r="AP4" s="65"/>
      <c r="AR4" s="11">
        <f>N9+1-N8</f>
        <v>28</v>
      </c>
      <c r="BN4" s="12"/>
    </row>
    <row r="5" spans="1:66" ht="21" customHeight="1" x14ac:dyDescent="0.45">
      <c r="J5" s="86"/>
      <c r="K5" s="87"/>
      <c r="L5" s="96"/>
      <c r="M5" s="97"/>
      <c r="N5" s="98"/>
      <c r="O5" s="99"/>
      <c r="P5" s="99"/>
      <c r="Q5" s="99"/>
      <c r="R5" s="99"/>
      <c r="S5" s="99"/>
      <c r="T5" s="100"/>
      <c r="U5" s="100"/>
      <c r="V5" s="100"/>
      <c r="W5" s="100"/>
      <c r="X5" s="100"/>
      <c r="Y5" s="100"/>
      <c r="Z5" s="101"/>
      <c r="AA5" s="88"/>
      <c r="AB5" s="95" t="s">
        <v>7</v>
      </c>
      <c r="AC5" s="95"/>
      <c r="AD5" s="95"/>
      <c r="AE5" s="95"/>
      <c r="AF5" s="95"/>
      <c r="AG5" s="102" t="e">
        <f>AT18</f>
        <v>#DIV/0!</v>
      </c>
      <c r="AH5" s="103"/>
      <c r="AI5" s="28"/>
      <c r="AJ5" s="65"/>
      <c r="AK5" s="65"/>
      <c r="AL5" s="65"/>
      <c r="AM5" s="64"/>
      <c r="AN5" s="64"/>
      <c r="AO5" s="64"/>
      <c r="AP5" s="65"/>
      <c r="AR5" s="13" t="s">
        <v>33</v>
      </c>
      <c r="AS5" s="8"/>
      <c r="BN5" s="12"/>
    </row>
    <row r="6" spans="1:66" ht="21" customHeight="1" x14ac:dyDescent="0.45">
      <c r="J6" s="86"/>
      <c r="K6" s="87"/>
      <c r="L6" s="104"/>
      <c r="M6" s="105"/>
      <c r="N6" s="106"/>
      <c r="O6" s="107"/>
      <c r="P6" s="107"/>
      <c r="Q6" s="107"/>
      <c r="R6" s="107"/>
      <c r="S6" s="107"/>
      <c r="T6" s="108"/>
      <c r="U6" s="108"/>
      <c r="V6" s="108"/>
      <c r="W6" s="108"/>
      <c r="X6" s="108"/>
      <c r="Y6" s="108"/>
      <c r="Z6" s="109"/>
      <c r="AA6" s="88"/>
      <c r="AB6" s="95" t="s">
        <v>8</v>
      </c>
      <c r="AC6" s="95"/>
      <c r="AD6" s="95"/>
      <c r="AE6" s="95"/>
      <c r="AF6" s="95"/>
      <c r="AG6" s="102" t="e">
        <f ca="1">I47</f>
        <v>#DIV/0!</v>
      </c>
      <c r="AH6" s="102"/>
      <c r="AI6" s="28"/>
      <c r="AJ6" s="65"/>
      <c r="AK6" s="65"/>
      <c r="AL6" s="65"/>
      <c r="AM6" s="64"/>
      <c r="AN6" s="64"/>
      <c r="AO6" s="64"/>
      <c r="AP6" s="65"/>
      <c r="AR6" s="14">
        <f>ROUNDUP(AR4*0.285,0)</f>
        <v>8</v>
      </c>
      <c r="AS6" s="15"/>
    </row>
    <row r="7" spans="1:66" ht="21" customHeight="1" x14ac:dyDescent="0.45">
      <c r="I7" s="4" t="s">
        <v>34</v>
      </c>
      <c r="J7" s="86"/>
      <c r="K7" s="87"/>
      <c r="L7" s="110" t="s">
        <v>3</v>
      </c>
      <c r="M7" s="111"/>
      <c r="N7" s="112" t="str">
        <f>入力シート!C8</f>
        <v>○○建設</v>
      </c>
      <c r="O7" s="113"/>
      <c r="P7" s="113"/>
      <c r="Q7" s="113"/>
      <c r="R7" s="113"/>
      <c r="S7" s="113"/>
      <c r="T7" s="114"/>
      <c r="U7" s="114"/>
      <c r="V7" s="114"/>
      <c r="W7" s="114"/>
      <c r="X7" s="114"/>
      <c r="Y7" s="114"/>
      <c r="Z7" s="115"/>
      <c r="AA7" s="88"/>
      <c r="AB7" s="95" t="s">
        <v>9</v>
      </c>
      <c r="AC7" s="95"/>
      <c r="AD7" s="95"/>
      <c r="AE7" s="95"/>
      <c r="AF7" s="95"/>
      <c r="AG7" s="102" t="e">
        <f ca="1">F47/(F47+H47)</f>
        <v>#DIV/0!</v>
      </c>
      <c r="AH7" s="102"/>
      <c r="AI7" s="28"/>
      <c r="AJ7" s="65"/>
      <c r="AK7" s="65"/>
      <c r="AL7" s="65"/>
      <c r="AM7" s="64"/>
      <c r="AN7" s="64"/>
      <c r="AO7" s="64"/>
      <c r="AP7" s="65"/>
    </row>
    <row r="8" spans="1:66" ht="21" customHeight="1" x14ac:dyDescent="0.45">
      <c r="I8" s="4" t="s">
        <v>35</v>
      </c>
      <c r="J8" s="86"/>
      <c r="K8" s="87"/>
      <c r="L8" s="110" t="s">
        <v>4</v>
      </c>
      <c r="M8" s="116"/>
      <c r="N8" s="117">
        <f>入力シート!C9</f>
        <v>45962</v>
      </c>
      <c r="O8" s="118"/>
      <c r="P8" s="118"/>
      <c r="Q8" s="119"/>
      <c r="R8" s="28"/>
      <c r="S8" s="28"/>
      <c r="T8" s="86"/>
      <c r="U8" s="86"/>
      <c r="V8" s="86"/>
      <c r="W8" s="81"/>
      <c r="X8" s="81"/>
      <c r="Y8" s="81"/>
      <c r="Z8" s="86"/>
      <c r="AA8" s="88"/>
      <c r="AB8" s="28"/>
      <c r="AC8" s="28"/>
      <c r="AD8" s="28"/>
      <c r="AE8" s="28"/>
      <c r="AF8" s="28"/>
      <c r="AG8" s="28"/>
      <c r="AH8" s="28"/>
      <c r="AI8" s="28"/>
      <c r="AJ8" s="65"/>
      <c r="AK8" s="65"/>
      <c r="AL8" s="65"/>
      <c r="AM8" s="64"/>
      <c r="AN8" s="64"/>
      <c r="AO8" s="64"/>
      <c r="AP8" s="65"/>
      <c r="AS8" s="4" t="s">
        <v>36</v>
      </c>
      <c r="AT8" s="4" t="s">
        <v>37</v>
      </c>
    </row>
    <row r="9" spans="1:66" ht="21" customHeight="1" x14ac:dyDescent="0.45">
      <c r="F9" s="4" t="s">
        <v>38</v>
      </c>
      <c r="G9" s="4" t="s">
        <v>39</v>
      </c>
      <c r="H9" s="4" t="s">
        <v>40</v>
      </c>
      <c r="I9" s="4" t="s">
        <v>41</v>
      </c>
      <c r="J9" s="86"/>
      <c r="K9" s="87"/>
      <c r="L9" s="110" t="s">
        <v>0</v>
      </c>
      <c r="M9" s="116"/>
      <c r="N9" s="117">
        <f>入力シート!C10</f>
        <v>45989</v>
      </c>
      <c r="O9" s="118"/>
      <c r="P9" s="118"/>
      <c r="Q9" s="115"/>
      <c r="R9" s="28"/>
      <c r="S9" s="28"/>
      <c r="T9" s="86"/>
      <c r="U9" s="86"/>
      <c r="V9" s="86"/>
      <c r="W9" s="81"/>
      <c r="X9" s="81"/>
      <c r="Y9" s="81"/>
      <c r="Z9" s="86"/>
      <c r="AA9" s="88"/>
      <c r="AB9" s="28"/>
      <c r="AC9" s="28"/>
      <c r="AD9" s="28"/>
      <c r="AE9" s="28"/>
      <c r="AF9" s="28"/>
      <c r="AG9" s="28"/>
      <c r="AH9" s="28"/>
      <c r="AI9" s="28"/>
      <c r="AJ9" s="65"/>
      <c r="AK9" s="65"/>
      <c r="AL9" s="65"/>
      <c r="AM9" s="64"/>
      <c r="AN9" s="64"/>
      <c r="AO9" s="64"/>
      <c r="AP9" s="65"/>
      <c r="AR9" s="16">
        <f>SUM(U50,AK50,U100,AK100,U151,AK151,U202,AK202,)</f>
        <v>0</v>
      </c>
      <c r="AS9" s="4">
        <v>1</v>
      </c>
      <c r="AT9" s="17">
        <f>U50</f>
        <v>0</v>
      </c>
    </row>
    <row r="10" spans="1:66" ht="21" customHeight="1" x14ac:dyDescent="0.45">
      <c r="A10" s="4">
        <v>1</v>
      </c>
      <c r="B10" s="4">
        <v>1</v>
      </c>
      <c r="C10" s="18">
        <f>N8</f>
        <v>45962</v>
      </c>
      <c r="D10" s="18">
        <f>EOMONTH(C10,0)</f>
        <v>45991</v>
      </c>
      <c r="E10" s="4" t="str">
        <f>TEXT(C10,"YYYY-MM")</f>
        <v>2025-11</v>
      </c>
      <c r="F10" s="2">
        <f ca="1">SUMIF($V$18:$W$49,E10,$W$18:$W$49)</f>
        <v>0</v>
      </c>
      <c r="G10" s="2">
        <f ca="1">SUMIF($V$18:$X$49,E10,$X$18:$X$49)</f>
        <v>0</v>
      </c>
      <c r="H10" s="2">
        <f ca="1">SUMIF($V$18:$Y$49,E10,$Y$18:$Y$49)</f>
        <v>0</v>
      </c>
      <c r="I10" s="17" t="e">
        <f ca="1">F10/(F10+H10)</f>
        <v>#DIV/0!</v>
      </c>
      <c r="J10" s="86"/>
      <c r="K10" s="87"/>
      <c r="L10" s="110" t="s">
        <v>5</v>
      </c>
      <c r="M10" s="116"/>
      <c r="N10" s="120" t="str">
        <f>入力シート!B15</f>
        <v>●●建設</v>
      </c>
      <c r="O10" s="121"/>
      <c r="P10" s="121"/>
      <c r="Q10" s="115"/>
      <c r="R10" s="28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3"/>
      <c r="AJ10" s="65"/>
      <c r="AK10" s="65"/>
      <c r="AL10" s="65"/>
      <c r="AM10" s="64"/>
      <c r="AN10" s="64"/>
      <c r="AO10" s="64"/>
      <c r="AP10" s="65"/>
      <c r="AS10" s="4">
        <v>2</v>
      </c>
      <c r="AT10" s="4">
        <f>AK50</f>
        <v>0</v>
      </c>
    </row>
    <row r="11" spans="1:66" ht="21" customHeight="1" x14ac:dyDescent="0.45">
      <c r="A11" s="4">
        <v>2</v>
      </c>
      <c r="B11" s="4">
        <v>2</v>
      </c>
      <c r="C11" s="18">
        <f>EOMONTH(C10,0)+1</f>
        <v>45992</v>
      </c>
      <c r="D11" s="18">
        <f>IF(EOMONTH(C11,0)&gt;=$N$9,$N$9,EOMONTH(C11,0))</f>
        <v>45989</v>
      </c>
      <c r="E11" s="4" t="str">
        <f>TEXT(C11,"YYYY-MM")</f>
        <v>2025-12</v>
      </c>
      <c r="F11" s="2">
        <f ca="1">SUMIF($V$18:$W$49,E11,$W$18:$W$49)</f>
        <v>0</v>
      </c>
      <c r="G11" s="2">
        <f ca="1">SUMIF($V$18:$X$49,E11,$X$18:$X$49)</f>
        <v>0</v>
      </c>
      <c r="H11" s="2">
        <f ca="1">SUMIF($V$18:$Y$49,E11,$Y$18:$Y$49)</f>
        <v>0</v>
      </c>
      <c r="I11" s="17" t="e">
        <f ca="1">IF(D11=D10,0,F11/(F11+H11))</f>
        <v>#DIV/0!</v>
      </c>
      <c r="J11" s="86"/>
      <c r="K11" s="87"/>
      <c r="L11" s="110" t="s">
        <v>6</v>
      </c>
      <c r="M11" s="116"/>
      <c r="N11" s="120" t="str">
        <f>入力シート!C21</f>
        <v>能登　一郎</v>
      </c>
      <c r="O11" s="121"/>
      <c r="P11" s="121"/>
      <c r="Q11" s="119"/>
      <c r="R11" s="28"/>
      <c r="S11" s="124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66"/>
      <c r="AK11" s="66"/>
      <c r="AL11" s="66"/>
      <c r="AM11" s="67"/>
      <c r="AN11" s="67"/>
      <c r="AO11" s="67"/>
      <c r="AP11" s="65"/>
      <c r="AS11" s="4">
        <v>3</v>
      </c>
      <c r="AT11" s="17">
        <f>U100</f>
        <v>0</v>
      </c>
    </row>
    <row r="12" spans="1:66" ht="30" customHeight="1" x14ac:dyDescent="0.45">
      <c r="A12" s="4">
        <v>3</v>
      </c>
      <c r="B12" s="4">
        <v>3</v>
      </c>
      <c r="C12" s="18">
        <f>EDATE(C11,1)</f>
        <v>46023</v>
      </c>
      <c r="D12" s="18">
        <f>IF(EOMONTH(C12,0)&gt;=$N$9,$N$9,EOMONTH(C12,0))</f>
        <v>45989</v>
      </c>
      <c r="E12" s="4" t="str">
        <f t="shared" ref="E12:E46" si="0">TEXT(C12,"YYYY-MM")</f>
        <v>2026-01</v>
      </c>
      <c r="F12" s="2">
        <f ca="1">SUMIF($V$18:$W$49,E12,$W$18:$W$49)+SUMIF($AL$18:$AM$49,E12,$AM$18:$AM$49)</f>
        <v>0</v>
      </c>
      <c r="G12" s="2">
        <f ca="1">SUMIF($V$18:$X$49,E12,$X$18:$X$49)+SUMIF($AL$18:$AN$49,E12,$AN$18:$AN$49)</f>
        <v>0</v>
      </c>
      <c r="H12" s="2">
        <f ca="1">SUMIF($V$18:$Y$49,E12,$Y$18:$Y$49)+SUMIF($AL$18:$AO$49,E12,$AO$18:$AO$49)</f>
        <v>0</v>
      </c>
      <c r="I12" s="17">
        <f>IF(D12=D11,0,F12/(F12+H12))</f>
        <v>0</v>
      </c>
      <c r="J12" s="86"/>
      <c r="K12" s="87"/>
      <c r="L12" s="28"/>
      <c r="M12" s="28" t="s">
        <v>42</v>
      </c>
      <c r="N12" s="126" t="s">
        <v>43</v>
      </c>
      <c r="O12" s="28"/>
      <c r="P12" s="28"/>
      <c r="Q12" s="28"/>
      <c r="R12" s="28"/>
      <c r="S12" s="72"/>
      <c r="T12" s="72"/>
      <c r="U12" s="72"/>
      <c r="V12" s="72"/>
      <c r="W12" s="72"/>
      <c r="X12" s="72"/>
      <c r="Y12" s="72"/>
      <c r="Z12" s="73" t="s">
        <v>91</v>
      </c>
      <c r="AA12" s="73"/>
      <c r="AB12" s="73"/>
      <c r="AC12" s="73"/>
      <c r="AD12" s="73"/>
      <c r="AE12" s="73"/>
      <c r="AF12" s="73"/>
      <c r="AG12" s="73"/>
      <c r="AH12" s="73"/>
      <c r="AI12" s="73"/>
      <c r="AJ12" s="66"/>
      <c r="AK12" s="66"/>
      <c r="AL12" s="66"/>
      <c r="AM12" s="67"/>
      <c r="AN12" s="67"/>
      <c r="AO12" s="67"/>
      <c r="AP12" s="65"/>
      <c r="AS12" s="4">
        <v>4</v>
      </c>
      <c r="AT12" s="4">
        <f>AK100</f>
        <v>0</v>
      </c>
    </row>
    <row r="13" spans="1:66" ht="20.25" customHeight="1" x14ac:dyDescent="0.45">
      <c r="A13" s="4">
        <v>4</v>
      </c>
      <c r="B13" s="4">
        <v>4</v>
      </c>
      <c r="C13" s="18">
        <f t="shared" ref="C13:C46" si="1">EDATE(C12,1)</f>
        <v>46054</v>
      </c>
      <c r="D13" s="18">
        <f t="shared" ref="D13:D46" si="2">IF(EOMONTH(C13,0)&gt;=$N$9,$N$9,EOMONTH(C13,0))</f>
        <v>45989</v>
      </c>
      <c r="E13" s="4" t="str">
        <f t="shared" si="0"/>
        <v>2026-02</v>
      </c>
      <c r="F13" s="2">
        <f ca="1">SUMIF($V$18:$W$49,E13,$W$18:$W$49)+SUMIF($AL$18:$AM$49,E13,$AM$18:$AM$49)</f>
        <v>0</v>
      </c>
      <c r="G13" s="2">
        <f ca="1">SUMIF($V$18:$X$49,E13,$X$18:$X$49)+SUMIF($AL$18:$AN$49,E13,$AN$18:$AN$49)</f>
        <v>0</v>
      </c>
      <c r="H13" s="2">
        <f ca="1">SUMIF($V$18:$Y$49,E13,$Y$18:$Y$49)+SUMIF($AL$18:$AO$49,E13,$AO$18:$AO$49)</f>
        <v>0</v>
      </c>
      <c r="I13" s="17">
        <f t="shared" ref="I13:I46" si="3">IF(D13=D12,0,F13/(F13+H13))</f>
        <v>0</v>
      </c>
      <c r="J13" s="86"/>
      <c r="K13" s="87"/>
      <c r="L13" s="28"/>
      <c r="M13" s="28" t="s">
        <v>44</v>
      </c>
      <c r="N13" s="126" t="s">
        <v>45</v>
      </c>
      <c r="O13" s="127"/>
      <c r="P13" s="127"/>
      <c r="Q13" s="127"/>
      <c r="R13" s="127"/>
      <c r="S13" s="72"/>
      <c r="T13" s="72"/>
      <c r="U13" s="72"/>
      <c r="V13" s="72"/>
      <c r="W13" s="72"/>
      <c r="X13" s="72"/>
      <c r="Y13" s="72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66"/>
      <c r="AK13" s="66"/>
      <c r="AL13" s="66"/>
      <c r="AM13" s="67"/>
      <c r="AN13" s="67"/>
      <c r="AO13" s="67"/>
      <c r="AP13" s="65"/>
      <c r="AS13" s="4">
        <v>5</v>
      </c>
      <c r="AT13" s="4">
        <f>U151</f>
        <v>0</v>
      </c>
    </row>
    <row r="14" spans="1:66" ht="30" customHeight="1" x14ac:dyDescent="0.45">
      <c r="A14" s="4">
        <v>1</v>
      </c>
      <c r="B14" s="4">
        <v>5</v>
      </c>
      <c r="C14" s="18">
        <f t="shared" si="1"/>
        <v>46082</v>
      </c>
      <c r="D14" s="18">
        <f t="shared" si="2"/>
        <v>45989</v>
      </c>
      <c r="E14" s="4" t="str">
        <f t="shared" si="0"/>
        <v>2026-03</v>
      </c>
      <c r="F14" s="2">
        <f ca="1">SUMIF($V$18:$W$49,E14,$W$18:$W$49)+SUMIF($AL$18:$AM$49,E14,$AM$18:$AM$49)</f>
        <v>0</v>
      </c>
      <c r="G14" s="2">
        <f ca="1">SUMIF($V$18:$X$49,E14,$X$18:$X$49)+SUMIF($AL$18:$AN$49,E14,$AN$18:$AN$49)</f>
        <v>0</v>
      </c>
      <c r="H14" s="2">
        <f ca="1">SUMIF($V$18:$Y$49,E14,$Y$18:$Y$49)+SUMIF($AL$18:$AO$49,E14,$AO$18:$AO$49)</f>
        <v>0</v>
      </c>
      <c r="I14" s="17">
        <f t="shared" si="3"/>
        <v>0</v>
      </c>
      <c r="J14" s="86"/>
      <c r="K14" s="87"/>
      <c r="L14" s="28"/>
      <c r="M14" s="128" t="s">
        <v>40</v>
      </c>
      <c r="N14" s="129" t="s">
        <v>46</v>
      </c>
      <c r="O14" s="127"/>
      <c r="P14" s="127"/>
      <c r="Q14" s="127"/>
      <c r="R14" s="127"/>
      <c r="S14" s="72"/>
      <c r="T14" s="72"/>
      <c r="U14" s="72"/>
      <c r="V14" s="72"/>
      <c r="W14" s="72"/>
      <c r="X14" s="72"/>
      <c r="Y14" s="72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66"/>
      <c r="AK14" s="66"/>
      <c r="AL14" s="66"/>
      <c r="AM14" s="67"/>
      <c r="AN14" s="67"/>
      <c r="AO14" s="67"/>
      <c r="AP14" s="65"/>
      <c r="AS14" s="4">
        <v>6</v>
      </c>
      <c r="AT14" s="4">
        <f>AK151</f>
        <v>0</v>
      </c>
    </row>
    <row r="15" spans="1:66" ht="11.25" customHeight="1" thickBot="1" x14ac:dyDescent="0.5">
      <c r="C15" s="18"/>
      <c r="D15" s="18"/>
      <c r="F15" s="2"/>
      <c r="G15" s="2"/>
      <c r="H15" s="2"/>
      <c r="I15" s="17"/>
      <c r="J15" s="86"/>
      <c r="K15" s="87"/>
      <c r="L15" s="28"/>
      <c r="M15" s="28"/>
      <c r="N15" s="126"/>
      <c r="O15" s="127"/>
      <c r="P15" s="127"/>
      <c r="Q15" s="127"/>
      <c r="R15" s="127"/>
      <c r="S15" s="130"/>
      <c r="T15" s="130"/>
      <c r="U15" s="130"/>
      <c r="V15" s="130"/>
      <c r="W15" s="131"/>
      <c r="X15" s="131"/>
      <c r="Y15" s="131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66"/>
      <c r="AK15" s="66"/>
      <c r="AL15" s="66"/>
      <c r="AM15" s="67"/>
      <c r="AN15" s="67"/>
      <c r="AO15" s="67"/>
      <c r="AP15" s="65"/>
    </row>
    <row r="16" spans="1:66" ht="19.5" customHeight="1" x14ac:dyDescent="0.45">
      <c r="A16" s="4">
        <v>2</v>
      </c>
      <c r="B16" s="4">
        <v>6</v>
      </c>
      <c r="C16" s="18">
        <f>EDATE(C14,1)</f>
        <v>46113</v>
      </c>
      <c r="D16" s="18">
        <f t="shared" si="2"/>
        <v>45989</v>
      </c>
      <c r="E16" s="4" t="str">
        <f t="shared" si="0"/>
        <v>2026-04</v>
      </c>
      <c r="F16" s="2">
        <f ca="1">SUMIF($AL$18:$AM$49,E16,$AM$18:$AM$49)</f>
        <v>0</v>
      </c>
      <c r="G16" s="2">
        <f ca="1">SUMIF($AL$18:$AN$49,E16,$AN$18:$AN$49)</f>
        <v>0</v>
      </c>
      <c r="H16" s="2">
        <f ca="1">SUMIF($AL$18:$AO$49,E16,$AO$18:$AO$49)</f>
        <v>0</v>
      </c>
      <c r="I16" s="17">
        <f>IF(D16=D14,0,F16/(F16+H16))</f>
        <v>0</v>
      </c>
      <c r="J16" s="87"/>
      <c r="K16" s="86"/>
      <c r="L16" s="132" t="s">
        <v>47</v>
      </c>
      <c r="M16" s="133" t="str">
        <f>"実施状況（"&amp;YEAR(M18)&amp;"年～）"</f>
        <v>実施状況（2025年～）</v>
      </c>
      <c r="N16" s="133"/>
      <c r="O16" s="133"/>
      <c r="P16" s="133"/>
      <c r="Q16" s="133"/>
      <c r="R16" s="133"/>
      <c r="S16" s="134"/>
      <c r="T16" s="86"/>
      <c r="U16" s="86"/>
      <c r="V16" s="86"/>
      <c r="W16" s="81"/>
      <c r="X16" s="81"/>
      <c r="Y16" s="81"/>
      <c r="Z16" s="86"/>
      <c r="AA16" s="28"/>
      <c r="AB16" s="132" t="s">
        <v>47</v>
      </c>
      <c r="AC16" s="133" t="str">
        <f>"実施状況（"&amp;YEAR(AC18)&amp;"年～）"</f>
        <v>実施状況（2026年～）</v>
      </c>
      <c r="AD16" s="133"/>
      <c r="AE16" s="133"/>
      <c r="AF16" s="133"/>
      <c r="AG16" s="133"/>
      <c r="AH16" s="133"/>
      <c r="AI16" s="134"/>
      <c r="AJ16" s="65"/>
      <c r="AK16" s="65"/>
      <c r="AL16" s="65"/>
      <c r="AM16" s="64"/>
      <c r="AN16" s="64"/>
      <c r="AO16" s="64"/>
      <c r="AP16" s="68"/>
      <c r="AQ16" s="19"/>
      <c r="AS16" s="4">
        <v>7</v>
      </c>
      <c r="AT16" s="4">
        <f>U202</f>
        <v>0</v>
      </c>
    </row>
    <row r="17" spans="1:55" ht="19.5" customHeight="1" thickBot="1" x14ac:dyDescent="0.5">
      <c r="A17" s="4">
        <v>3</v>
      </c>
      <c r="B17" s="4">
        <v>7</v>
      </c>
      <c r="C17" s="18">
        <f t="shared" si="1"/>
        <v>46143</v>
      </c>
      <c r="D17" s="18">
        <f t="shared" si="2"/>
        <v>45989</v>
      </c>
      <c r="E17" s="4" t="str">
        <f t="shared" si="0"/>
        <v>2026-05</v>
      </c>
      <c r="F17" s="2">
        <f ca="1">SUMIF($V$58:$W$99,E17,$W$58:$W$99)+SUMIF($AL$18:$AM$49,E17,$AM$18:$AM$49)</f>
        <v>0</v>
      </c>
      <c r="G17" s="2">
        <f ca="1">SUMIF($V$58:$X$99,E17,$X$58:$X$99)+SUMIF($AL$18:$AN$49,E17,$AN$18:$AN$49)</f>
        <v>0</v>
      </c>
      <c r="H17" s="2">
        <f ca="1">SUMIF($V$58:$Y$99,E17,$Y$58:$Y$99)+SUMIF($AL$18:$AO$49,E17,$AO$18:$AO$49)</f>
        <v>0</v>
      </c>
      <c r="I17" s="17">
        <f t="shared" si="3"/>
        <v>0</v>
      </c>
      <c r="J17" s="87"/>
      <c r="K17" s="135" t="s">
        <v>48</v>
      </c>
      <c r="L17" s="136"/>
      <c r="M17" s="137" t="s">
        <v>49</v>
      </c>
      <c r="N17" s="137" t="s">
        <v>50</v>
      </c>
      <c r="O17" s="137" t="s">
        <v>51</v>
      </c>
      <c r="P17" s="137" t="s">
        <v>52</v>
      </c>
      <c r="Q17" s="137" t="s">
        <v>53</v>
      </c>
      <c r="R17" s="138" t="s">
        <v>54</v>
      </c>
      <c r="S17" s="139" t="s">
        <v>55</v>
      </c>
      <c r="T17" s="135" t="s">
        <v>47</v>
      </c>
      <c r="U17" s="86" t="s">
        <v>56</v>
      </c>
      <c r="V17" s="86" t="s">
        <v>57</v>
      </c>
      <c r="W17" s="140" t="s">
        <v>38</v>
      </c>
      <c r="X17" s="140" t="s">
        <v>39</v>
      </c>
      <c r="Y17" s="140" t="s">
        <v>40</v>
      </c>
      <c r="Z17" s="135"/>
      <c r="AA17" s="62" t="s">
        <v>48</v>
      </c>
      <c r="AB17" s="136"/>
      <c r="AC17" s="137" t="s">
        <v>49</v>
      </c>
      <c r="AD17" s="137" t="s">
        <v>50</v>
      </c>
      <c r="AE17" s="137" t="s">
        <v>51</v>
      </c>
      <c r="AF17" s="137" t="s">
        <v>52</v>
      </c>
      <c r="AG17" s="137" t="s">
        <v>53</v>
      </c>
      <c r="AH17" s="138" t="s">
        <v>54</v>
      </c>
      <c r="AI17" s="139" t="s">
        <v>55</v>
      </c>
      <c r="AJ17" s="68" t="s">
        <v>47</v>
      </c>
      <c r="AK17" s="65" t="s">
        <v>56</v>
      </c>
      <c r="AL17" s="65" t="s">
        <v>57</v>
      </c>
      <c r="AM17" s="69" t="s">
        <v>38</v>
      </c>
      <c r="AN17" s="69" t="s">
        <v>39</v>
      </c>
      <c r="AO17" s="69" t="s">
        <v>40</v>
      </c>
      <c r="AP17" s="68"/>
      <c r="AQ17" s="19"/>
      <c r="AS17" s="4">
        <v>8</v>
      </c>
      <c r="AT17" s="4">
        <f>AK202</f>
        <v>0</v>
      </c>
    </row>
    <row r="18" spans="1:55" ht="19.5" customHeight="1" x14ac:dyDescent="0.45">
      <c r="A18" s="4">
        <v>4</v>
      </c>
      <c r="B18" s="4">
        <v>8</v>
      </c>
      <c r="C18" s="18">
        <f t="shared" si="1"/>
        <v>46174</v>
      </c>
      <c r="D18" s="18">
        <f t="shared" si="2"/>
        <v>45989</v>
      </c>
      <c r="E18" s="4" t="str">
        <f t="shared" si="0"/>
        <v>2026-06</v>
      </c>
      <c r="F18" s="2">
        <f ca="1">SUMIF($V$58:$W$99,E18,$W$58:$W$99)+SUMIF($AL$18:$AM$49,E18,$AM$18:$AM$49)</f>
        <v>0</v>
      </c>
      <c r="G18" s="2">
        <f ca="1">SUMIF($V$58:$X$99,E18,$X$58:$X$99)+SUMIF($AL$18:$AN$49,E18,$AN$18:$AN$49)</f>
        <v>0</v>
      </c>
      <c r="H18" s="2">
        <f ca="1">SUMIF($V$58:$Y$99,E18,$Y$58:$Y$99)+SUMIF($AL$18:$AO$49,E18,$AO$18:$AO$49)</f>
        <v>0</v>
      </c>
      <c r="I18" s="17">
        <f t="shared" si="3"/>
        <v>0</v>
      </c>
      <c r="J18" s="135"/>
      <c r="K18" s="135"/>
      <c r="L18" s="132">
        <v>1</v>
      </c>
      <c r="M18" s="141">
        <f>N8-WEEKDAY(N8,2)+1</f>
        <v>45957</v>
      </c>
      <c r="N18" s="141">
        <f t="shared" ref="N18:S18" si="4">M18+1</f>
        <v>45958</v>
      </c>
      <c r="O18" s="141">
        <f t="shared" si="4"/>
        <v>45959</v>
      </c>
      <c r="P18" s="141">
        <f t="shared" si="4"/>
        <v>45960</v>
      </c>
      <c r="Q18" s="141">
        <f t="shared" si="4"/>
        <v>45961</v>
      </c>
      <c r="R18" s="142">
        <f t="shared" si="4"/>
        <v>45962</v>
      </c>
      <c r="S18" s="143">
        <f t="shared" si="4"/>
        <v>45963</v>
      </c>
      <c r="T18" s="135">
        <f>COUNTIF(M19:S19,"★")</f>
        <v>0</v>
      </c>
      <c r="U18" s="135"/>
      <c r="V18" s="135" t="str">
        <f>TEXT(N8,"YYYY-MM")</f>
        <v>2025-11</v>
      </c>
      <c r="W18" s="140" cm="1">
        <f t="array" ref="W18">SUMPRODUCT((M18:S18&gt;=$N$8)*(M18:S18 &lt;= $N$9)*(TEXT(M18:S18,"yyyy-mm")=V18)*(M19:S19 = "●"))</f>
        <v>0</v>
      </c>
      <c r="X18" s="140" cm="1">
        <f t="array" ref="X18">SUMPRODUCT((R18:S18&gt;=$N$8)*(R18:S18 &lt;= $N$9)*(TEXT(R18:S18,"yyyy-mm")=V18)*(R19:S19 = "▲"))</f>
        <v>0</v>
      </c>
      <c r="Y18" s="140" cm="1">
        <f t="array" ref="Y18">SUMPRODUCT((M18:S18&gt;=$N$8)*(M18:S18 &lt;= $N$9)*(TEXT(M18:S18,"yyyy-mm")=V18)*(M19:S19 = "★"))</f>
        <v>0</v>
      </c>
      <c r="Z18" s="135"/>
      <c r="AA18" s="135"/>
      <c r="AB18" s="132">
        <v>17</v>
      </c>
      <c r="AC18" s="141">
        <f>S48+1</f>
        <v>46069</v>
      </c>
      <c r="AD18" s="141">
        <f t="shared" ref="AD18:AI18" si="5">AC18+1</f>
        <v>46070</v>
      </c>
      <c r="AE18" s="141">
        <f t="shared" si="5"/>
        <v>46071</v>
      </c>
      <c r="AF18" s="141">
        <f t="shared" si="5"/>
        <v>46072</v>
      </c>
      <c r="AG18" s="141">
        <f t="shared" si="5"/>
        <v>46073</v>
      </c>
      <c r="AH18" s="142">
        <f t="shared" si="5"/>
        <v>46074</v>
      </c>
      <c r="AI18" s="143">
        <f t="shared" si="5"/>
        <v>46075</v>
      </c>
      <c r="AJ18" s="68">
        <f t="shared" ref="AJ18" si="6">COUNTIF(AC19:AI19,"★")</f>
        <v>0</v>
      </c>
      <c r="AK18" s="68"/>
      <c r="AL18" s="68" t="str">
        <f>TEXT(AC18,"YYYY-MM")</f>
        <v>2026-02</v>
      </c>
      <c r="AM18" s="69" cm="1">
        <f t="array" ref="AM18">SUMPRODUCT((AC18:AI18&gt;=$N$8)*(AC18:AI18 &lt;= $N$9)*(TEXT(AC18:AI18,"yyyy-mm")=AL18)*(AC19:AI19 = "●"))</f>
        <v>0</v>
      </c>
      <c r="AN18" s="69" cm="1">
        <f t="array" ref="AN18">SUMPRODUCT((AH18:AI18&gt;=$N$8)*(AH18:AI18 &lt;= $N$9)*(TEXT(AH18:AI18,"yyyy-mm")=AL18)*(AH19:AI19 = "▲"))</f>
        <v>0</v>
      </c>
      <c r="AO18" s="69" cm="1">
        <f t="array" ref="AO18">SUMPRODUCT((AC18:AI18&gt;=$N$8)*(AC18:AI18 &lt;= $N$9)*(TEXT(AC18:AI18,"yyyy-mm")=AL18)*(AC19:AI19 = "★"))</f>
        <v>0</v>
      </c>
      <c r="AP18" s="68"/>
      <c r="AQ18" s="19"/>
      <c r="AT18" s="17" t="e">
        <f>AVERAGEIF(AT9:AT17,"&gt;0")</f>
        <v>#DIV/0!</v>
      </c>
    </row>
    <row r="19" spans="1:55" s="8" customFormat="1" ht="19.5" customHeight="1" thickBot="1" x14ac:dyDescent="0.5">
      <c r="A19" s="4">
        <v>1</v>
      </c>
      <c r="B19" s="4">
        <v>9</v>
      </c>
      <c r="C19" s="18">
        <f t="shared" si="1"/>
        <v>46204</v>
      </c>
      <c r="D19" s="18">
        <f t="shared" si="2"/>
        <v>45989</v>
      </c>
      <c r="E19" s="4" t="str">
        <f t="shared" si="0"/>
        <v>2026-07</v>
      </c>
      <c r="F19" s="2">
        <f ca="1">SUMIF($AL$18:$AM$49,E19,$AM$18:$AM$49)+SUMIF($V$58:$W$99,E19,$W$58:$W$99)</f>
        <v>0</v>
      </c>
      <c r="G19" s="2">
        <f ca="1">SUMIF($AL$18:$AN$49,E19,$AN$18:$AN$49)+SUMIF($V$58:$X$99,E19,$X$58:$X$99)</f>
        <v>0</v>
      </c>
      <c r="H19" s="2">
        <f ca="1">SUMIF($AL$18:$AO$49,E19,$AO$18:$AO$49)+SUMIF($V$58:$Y$99,E19,$Y$58:$Y$99)</f>
        <v>0</v>
      </c>
      <c r="I19" s="17">
        <f t="shared" si="3"/>
        <v>0</v>
      </c>
      <c r="J19" s="135"/>
      <c r="K19" s="135" t="str">
        <f>IF(U19&gt;=0.285,"OK","NG")</f>
        <v>NG</v>
      </c>
      <c r="L19" s="136"/>
      <c r="M19" s="144"/>
      <c r="N19" s="144"/>
      <c r="O19" s="144"/>
      <c r="P19" s="144"/>
      <c r="Q19" s="144"/>
      <c r="R19" s="145"/>
      <c r="S19" s="146"/>
      <c r="T19" s="135">
        <f>COUNTIF(M19:S19,"●")</f>
        <v>0</v>
      </c>
      <c r="U19" s="147">
        <f>IF(COUNTA(M19:S19)=0,-1,IF(OR(COUNTIF(M19:S19,"▲")&gt;6,AND(M18&lt;$N$9,$N$9&lt;S18)),0.285,IF(T18+T19=0,0,T19/(T19+T18))))</f>
        <v>-1</v>
      </c>
      <c r="V19" s="135" t="str">
        <f>TEXT(S18,"YYYY-MM")</f>
        <v>2025-11</v>
      </c>
      <c r="W19" s="140" cm="1">
        <f t="array" ref="W19">IF(V19=V18,0,SUMPRODUCT((M18:S18&gt;=$N$8)*(M18:S18 &lt;= $N$9)*(TEXT(M18:S18,"yyyy-mm")=V19)*(M19:S19 = "●")))</f>
        <v>0</v>
      </c>
      <c r="X19" s="140" cm="1">
        <f t="array" ref="X19">IF(V19=V18,0,SUMPRODUCT((M18:S18&gt;=$N$8)*(M18:S18 &lt;= $N$9)*(TEXT(M18:S18,"yyyy-mm")=V19)*(M19:S19 = "▲")))</f>
        <v>0</v>
      </c>
      <c r="Y19" s="140" cm="1">
        <f t="array" ref="Y19">IF(V19=V18,0,SUMPRODUCT((M18:S18&gt;=$N$8)*(M18:S18 &lt;= $N$9)*(TEXT(M18:S18,"yyyy-mm")=V19)*(M19:S19 = "★")))</f>
        <v>0</v>
      </c>
      <c r="Z19" s="135"/>
      <c r="AA19" s="135" t="str">
        <f>IF(AK19&gt;=0.285,"OK","NG")</f>
        <v>NG</v>
      </c>
      <c r="AB19" s="136"/>
      <c r="AC19" s="144"/>
      <c r="AD19" s="144"/>
      <c r="AE19" s="144"/>
      <c r="AF19" s="144"/>
      <c r="AG19" s="144"/>
      <c r="AH19" s="145"/>
      <c r="AI19" s="146"/>
      <c r="AJ19" s="68">
        <f t="shared" ref="AJ19" si="7">COUNTIF(AC19:AI19,"●")</f>
        <v>0</v>
      </c>
      <c r="AK19" s="70">
        <f>IF(COUNTA(AC19:AI19)=0,-1,IF(OR(COUNTIF(AC19:AI19,"▲")&gt;6,AND(AC18&lt;$N$9,$N$9&lt;AI18)),0.285,IF(AJ18+AJ19=0,0,AJ19/(AJ19+AJ18))))</f>
        <v>-1</v>
      </c>
      <c r="AL19" s="68" t="str">
        <f>TEXT(AI18,"YYYY-MM")</f>
        <v>2026-02</v>
      </c>
      <c r="AM19" s="69" cm="1">
        <f t="array" ref="AM19">IF(AL19=AL18,0,SUMPRODUCT((AC18:AI18&gt;=$N$8)*(AC18:AI18 &lt;= $N$9)*(TEXT(AC18:AI18,"yyyy-mm")=AL19)*(AC19:AI19 = "●")))</f>
        <v>0</v>
      </c>
      <c r="AN19" s="69" cm="1">
        <f t="array" ref="AN19">IF(AL19=AL18,0,SUMPRODUCT((AC18:AI18&gt;=$N$8)*(AC18:AI18 &lt;= $N$9)*(TEXT(AC18:AI18,"yyyy-mm")=AL19)*(AC19:AI19 = "▲")))</f>
        <v>0</v>
      </c>
      <c r="AO19" s="69" cm="1">
        <f t="array" ref="AO19">IF(AL19=AL18,0,SUMPRODUCT((AC18:AI18&gt;=$N$8)*(AC18:AI18 &lt;= $N$9)*(TEXT(AC18:AI18,"yyyy-mm")=AL19)*(AC19:AI19 = "★")))</f>
        <v>0</v>
      </c>
      <c r="AP19" s="68"/>
      <c r="AQ19" s="19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3"/>
    </row>
    <row r="20" spans="1:55" s="8" customFormat="1" ht="19.5" customHeight="1" x14ac:dyDescent="0.45">
      <c r="A20" s="4">
        <v>2</v>
      </c>
      <c r="B20" s="4">
        <v>10</v>
      </c>
      <c r="C20" s="18">
        <f t="shared" si="1"/>
        <v>46235</v>
      </c>
      <c r="D20" s="18">
        <f t="shared" si="2"/>
        <v>45989</v>
      </c>
      <c r="E20" s="4" t="str">
        <f t="shared" si="0"/>
        <v>2026-08</v>
      </c>
      <c r="F20" s="2">
        <f ca="1">SUMIF($V$58:$W$99,E20,$W$58:$W$99)</f>
        <v>0</v>
      </c>
      <c r="G20" s="2">
        <f ca="1">SUMIF($V$58:$X$99,E20,$X$58:$X$99)</f>
        <v>0</v>
      </c>
      <c r="H20" s="2">
        <f ca="1">SUMIF($V$58:$Y$99,E20,$Y$58:$Y$99)</f>
        <v>0</v>
      </c>
      <c r="I20" s="17">
        <f t="shared" si="3"/>
        <v>0</v>
      </c>
      <c r="J20" s="135"/>
      <c r="K20" s="135"/>
      <c r="L20" s="132">
        <v>2</v>
      </c>
      <c r="M20" s="141">
        <f>S18+1</f>
        <v>45964</v>
      </c>
      <c r="N20" s="141">
        <f>M20+1</f>
        <v>45965</v>
      </c>
      <c r="O20" s="141">
        <f t="shared" ref="O20:Q20" si="8">N20+1</f>
        <v>45966</v>
      </c>
      <c r="P20" s="141">
        <f t="shared" si="8"/>
        <v>45967</v>
      </c>
      <c r="Q20" s="141">
        <f t="shared" si="8"/>
        <v>45968</v>
      </c>
      <c r="R20" s="142">
        <f>Q20+1</f>
        <v>45969</v>
      </c>
      <c r="S20" s="143">
        <f>R20+1</f>
        <v>45970</v>
      </c>
      <c r="T20" s="135">
        <f t="shared" ref="T20" si="9">COUNTIF(M21:S21,"★")</f>
        <v>0</v>
      </c>
      <c r="U20" s="135"/>
      <c r="V20" s="135" t="str">
        <f>TEXT(M20,"YYYY-MM")</f>
        <v>2025-11</v>
      </c>
      <c r="W20" s="140" cm="1">
        <f t="array" ref="W20">SUMPRODUCT((M20:S20&gt;=$N$8)*(M20:S20 &lt;= $N$9)*(TEXT(M20:S20,"yyyy-mm")=V20)*(M21:S21 = "●"))</f>
        <v>0</v>
      </c>
      <c r="X20" s="140" cm="1">
        <f t="array" ref="X20">SUMPRODUCT((R20:S20&gt;=$N$8)*(R20:S20 &lt;= $N$9)*(TEXT(R20:S20,"yyyy-mm")=V20)*(R21:S21 = "▲"))</f>
        <v>0</v>
      </c>
      <c r="Y20" s="140" cm="1">
        <f t="array" ref="Y20">SUMPRODUCT((M20:S20&gt;=$N$8)*(M20:S20 &lt;= $N$9)*(TEXT(M20:S20,"yyyy-mm")=V20)*(M21:S21 = "★"))</f>
        <v>0</v>
      </c>
      <c r="Z20" s="135"/>
      <c r="AA20" s="135"/>
      <c r="AB20" s="132">
        <v>18</v>
      </c>
      <c r="AC20" s="141">
        <f>AI18+1</f>
        <v>46076</v>
      </c>
      <c r="AD20" s="141">
        <f t="shared" ref="AD20:AI20" si="10">AC20+1</f>
        <v>46077</v>
      </c>
      <c r="AE20" s="141">
        <f t="shared" si="10"/>
        <v>46078</v>
      </c>
      <c r="AF20" s="141">
        <f t="shared" si="10"/>
        <v>46079</v>
      </c>
      <c r="AG20" s="141">
        <f t="shared" si="10"/>
        <v>46080</v>
      </c>
      <c r="AH20" s="142">
        <f t="shared" si="10"/>
        <v>46081</v>
      </c>
      <c r="AI20" s="143">
        <f t="shared" si="10"/>
        <v>46082</v>
      </c>
      <c r="AJ20" s="68">
        <f t="shared" ref="AJ20" si="11">COUNTIF(AC21:AI21,"★")</f>
        <v>0</v>
      </c>
      <c r="AK20" s="68"/>
      <c r="AL20" s="68" t="str">
        <f>TEXT(AC20,"YYYY-MM")</f>
        <v>2026-02</v>
      </c>
      <c r="AM20" s="69" cm="1">
        <f t="array" ref="AM20">SUMPRODUCT((AC20:AI20&gt;=$N$8)*(AC20:AI20 &lt;= $N$9)*(TEXT(AC20:AI20,"yyyy-mm")=AL20)*(AC21:AI21 = "●"))</f>
        <v>0</v>
      </c>
      <c r="AN20" s="69" cm="1">
        <f t="array" ref="AN20">SUMPRODUCT((AH20:AI20&gt;=$N$8)*(AH20:AI20 &lt;= $N$9)*(TEXT(AH20:AI20,"yyyy-mm")=AL20)*(AH21:AI21 = "▲"))</f>
        <v>0</v>
      </c>
      <c r="AO20" s="69" cm="1">
        <f t="array" ref="AO20">SUMPRODUCT((AC20:AI20&gt;=$N$8)*(AC20:AI20 &lt;= $N$9)*(TEXT(AC20:AI20,"yyyy-mm")=AL20)*(AC21:AI21 = "★"))</f>
        <v>0</v>
      </c>
      <c r="AP20" s="68"/>
      <c r="AQ20" s="19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3"/>
    </row>
    <row r="21" spans="1:55" s="8" customFormat="1" ht="19.5" customHeight="1" thickBot="1" x14ac:dyDescent="0.5">
      <c r="A21" s="4">
        <v>3</v>
      </c>
      <c r="B21" s="4">
        <v>11</v>
      </c>
      <c r="C21" s="18">
        <f t="shared" si="1"/>
        <v>46266</v>
      </c>
      <c r="D21" s="18">
        <f t="shared" si="2"/>
        <v>45989</v>
      </c>
      <c r="E21" s="4" t="str">
        <f t="shared" si="0"/>
        <v>2026-09</v>
      </c>
      <c r="F21" s="2">
        <f ca="1">SUMIF($V$58:$W$99,E21,$W$58:$W$99)</f>
        <v>0</v>
      </c>
      <c r="G21" s="2">
        <f ca="1">SUMIF($V$58:$X$99,E21,$X$58:$X$99)</f>
        <v>0</v>
      </c>
      <c r="H21" s="2">
        <f ca="1">SUMIF($V$58:$Y$99,E21,$Y$58:$Y$99)</f>
        <v>0</v>
      </c>
      <c r="I21" s="17">
        <f t="shared" si="3"/>
        <v>0</v>
      </c>
      <c r="J21" s="135"/>
      <c r="K21" s="135" t="str">
        <f t="shared" ref="K21" si="12">IF(U21&gt;=0.285,"OK","NG")</f>
        <v>NG</v>
      </c>
      <c r="L21" s="136"/>
      <c r="M21" s="144"/>
      <c r="N21" s="144"/>
      <c r="O21" s="144"/>
      <c r="P21" s="144"/>
      <c r="Q21" s="144"/>
      <c r="R21" s="145"/>
      <c r="S21" s="146"/>
      <c r="T21" s="135">
        <f t="shared" ref="T21" si="13">COUNTIF(M21:S21,"●")</f>
        <v>0</v>
      </c>
      <c r="U21" s="147">
        <f t="shared" ref="U21" si="14">IF(COUNTA(M21:S21)=0,-1,IF(OR(COUNTIF(M21:S21,"▲")&gt;6,AND(M20&lt;$N$9,$N$9&lt;S20)),0.285,IF(T20+T21=0,0,T21/(T21+T20))))</f>
        <v>-1</v>
      </c>
      <c r="V21" s="135" t="str">
        <f>TEXT(S20,"YYYY-MM")</f>
        <v>2025-11</v>
      </c>
      <c r="W21" s="140" cm="1">
        <f t="array" ref="W21">IF(V21=V20,0,SUMPRODUCT((M20:S20&gt;=$N$8)*(M20:S20 &lt;= $N$9)*(TEXT(M20:S20,"yyyy-mm")=V21)*(M21:S21 = "●")))</f>
        <v>0</v>
      </c>
      <c r="X21" s="140" cm="1">
        <f t="array" ref="X21">IF(V21=V20,0,SUMPRODUCT((M20:S20&gt;=$N$8)*(M20:S20 &lt;= $N$9)*(TEXT(M20:S20,"yyyy-mm")=V21)*(M21:S21 = "▲")))</f>
        <v>0</v>
      </c>
      <c r="Y21" s="140" cm="1">
        <f t="array" ref="Y21">IF(V21=V20,0,SUMPRODUCT((M20:S20&gt;=$N$8)*(M20:S20 &lt;= $N$9)*(TEXT(M20:S20,"yyyy-mm")=V21)*(M21:S21 = "★")))</f>
        <v>0</v>
      </c>
      <c r="Z21" s="135"/>
      <c r="AA21" s="135" t="str">
        <f t="shared" ref="AA21" si="15">IF(AK21&gt;=0.285,"OK","NG")</f>
        <v>NG</v>
      </c>
      <c r="AB21" s="136"/>
      <c r="AC21" s="144"/>
      <c r="AD21" s="144"/>
      <c r="AE21" s="144"/>
      <c r="AF21" s="144"/>
      <c r="AG21" s="144"/>
      <c r="AH21" s="145"/>
      <c r="AI21" s="146"/>
      <c r="AJ21" s="68">
        <f t="shared" ref="AJ21" si="16">COUNTIF(AC21:AI21,"●")</f>
        <v>0</v>
      </c>
      <c r="AK21" s="70">
        <f t="shared" ref="AK21" si="17">IF(COUNTA(AC21:AI21)=0,-1,IF(OR(COUNTIF(AC21:AI21,"▲")&gt;6,AND(AC20&lt;$N$9,$N$9&lt;AI20)),0.285,IF(AJ20+AJ21=0,0,AJ21/(AJ21+AJ20))))</f>
        <v>-1</v>
      </c>
      <c r="AL21" s="68" t="str">
        <f>TEXT(AI20,"YYYY-MM")</f>
        <v>2026-03</v>
      </c>
      <c r="AM21" s="69" cm="1">
        <f t="array" ref="AM21">IF(AL21=AL20,0,SUMPRODUCT((AC20:AI20&gt;=$N$8)*(AC20:AI20 &lt;= $N$9)*(TEXT(AC20:AI20,"yyyy-mm")=AL21)*(AC21:AI21 = "●")))</f>
        <v>0</v>
      </c>
      <c r="AN21" s="69" cm="1">
        <f t="array" ref="AN21">IF(AL21=AL20,0,SUMPRODUCT((AC20:AI20&gt;=$N$8)*(AC20:AI20 &lt;= $N$9)*(TEXT(AC20:AI20,"yyyy-mm")=AL21)*(AC21:AI21 = "▲")))</f>
        <v>0</v>
      </c>
      <c r="AO21" s="69" cm="1">
        <f t="array" ref="AO21">IF(AL21=AL20,0,SUMPRODUCT((AC20:AI20&gt;=$N$8)*(AC20:AI20 &lt;= $N$9)*(TEXT(AC20:AI20,"yyyy-mm")=AL21)*(AC21:AI21 = "★")))</f>
        <v>0</v>
      </c>
      <c r="AP21" s="68"/>
      <c r="AQ21" s="19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3"/>
    </row>
    <row r="22" spans="1:55" s="8" customFormat="1" ht="19.5" customHeight="1" x14ac:dyDescent="0.45">
      <c r="A22" s="4">
        <v>4</v>
      </c>
      <c r="B22" s="4">
        <v>12</v>
      </c>
      <c r="C22" s="18">
        <f t="shared" si="1"/>
        <v>46296</v>
      </c>
      <c r="D22" s="18">
        <f t="shared" si="2"/>
        <v>45989</v>
      </c>
      <c r="E22" s="4" t="str">
        <f t="shared" si="0"/>
        <v>2026-10</v>
      </c>
      <c r="F22" s="2">
        <f ca="1">SUMIF($AL$58:$AM$99,E22,$AM$58:$AM$99)+SUMIF($V$58:$W$99,E22,$W$58:$W$99)</f>
        <v>0</v>
      </c>
      <c r="G22" s="2">
        <f ca="1">SUMIF($AL$58:$AN$99,E22,$AN$58:$AN$99)+SUMIF($V$58:$X$99,E22,$X$58:$X$99)</f>
        <v>0</v>
      </c>
      <c r="H22" s="2">
        <f ca="1">SUMIF($AL$58:$AO$99,E22,$AO$58:$AO$99)+SUMIF($V$58:$Y$99,E22,$Y$58:$Y$99)</f>
        <v>0</v>
      </c>
      <c r="I22" s="17">
        <f t="shared" si="3"/>
        <v>0</v>
      </c>
      <c r="J22" s="135"/>
      <c r="K22" s="135"/>
      <c r="L22" s="132">
        <v>3</v>
      </c>
      <c r="M22" s="141">
        <f>S20+1</f>
        <v>45971</v>
      </c>
      <c r="N22" s="141">
        <f>M22+1</f>
        <v>45972</v>
      </c>
      <c r="O22" s="141">
        <f t="shared" ref="O22:Q22" si="18">N22+1</f>
        <v>45973</v>
      </c>
      <c r="P22" s="141">
        <f t="shared" si="18"/>
        <v>45974</v>
      </c>
      <c r="Q22" s="141">
        <f t="shared" si="18"/>
        <v>45975</v>
      </c>
      <c r="R22" s="142">
        <f>Q22+1</f>
        <v>45976</v>
      </c>
      <c r="S22" s="143">
        <f>R22+1</f>
        <v>45977</v>
      </c>
      <c r="T22" s="135">
        <f t="shared" ref="T22" si="19">COUNTIF(M23:S23,"★")</f>
        <v>0</v>
      </c>
      <c r="U22" s="135"/>
      <c r="V22" s="135" t="str">
        <f>TEXT(M22,"YYYY-MM")</f>
        <v>2025-11</v>
      </c>
      <c r="W22" s="140" cm="1">
        <f t="array" ref="W22">SUMPRODUCT((M22:S22&gt;=$N$8)*(M22:S22 &lt;= $N$9)*(TEXT(M22:S22,"yyyy-mm")=V22)*(M23:S23 = "●"))</f>
        <v>0</v>
      </c>
      <c r="X22" s="140" cm="1">
        <f t="array" ref="X22">SUMPRODUCT((R22:S22&gt;=$N$8)*(R22:S22 &lt;= $N$9)*(TEXT(R22:S22,"yyyy-mm")=V22)*(R23:S23 = "▲"))</f>
        <v>0</v>
      </c>
      <c r="Y22" s="140" cm="1">
        <f t="array" ref="Y22">SUMPRODUCT((M22:S22&gt;=$N$8)*(M22:S22 &lt;= $N$9)*(TEXT(M22:S22,"yyyy-mm")=V22)*(M23:S23 = "★"))</f>
        <v>0</v>
      </c>
      <c r="Z22" s="135"/>
      <c r="AA22" s="135"/>
      <c r="AB22" s="132">
        <v>19</v>
      </c>
      <c r="AC22" s="141">
        <f>AI20+1</f>
        <v>46083</v>
      </c>
      <c r="AD22" s="141">
        <f t="shared" ref="AD22:AI22" si="20">AC22+1</f>
        <v>46084</v>
      </c>
      <c r="AE22" s="141">
        <f t="shared" si="20"/>
        <v>46085</v>
      </c>
      <c r="AF22" s="141">
        <f t="shared" si="20"/>
        <v>46086</v>
      </c>
      <c r="AG22" s="141">
        <f t="shared" si="20"/>
        <v>46087</v>
      </c>
      <c r="AH22" s="142">
        <f t="shared" si="20"/>
        <v>46088</v>
      </c>
      <c r="AI22" s="143">
        <f t="shared" si="20"/>
        <v>46089</v>
      </c>
      <c r="AJ22" s="68">
        <f t="shared" ref="AJ22" si="21">COUNTIF(AC23:AI23,"★")</f>
        <v>0</v>
      </c>
      <c r="AK22" s="68"/>
      <c r="AL22" s="68" t="str">
        <f>TEXT(AC22,"YYYY-MM")</f>
        <v>2026-03</v>
      </c>
      <c r="AM22" s="69" cm="1">
        <f t="array" ref="AM22">SUMPRODUCT((AC22:AI22&gt;=$N$8)*(AC22:AI22 &lt;= $N$9)*(TEXT(AC22:AI22,"yyyy-mm")=AL22)*(AC23:AI23 = "●"))</f>
        <v>0</v>
      </c>
      <c r="AN22" s="69" cm="1">
        <f t="array" ref="AN22">SUMPRODUCT((AH22:AI22&gt;=$N$8)*(AH22:AI22 &lt;= $N$9)*(TEXT(AH22:AI22,"yyyy-mm")=AL22)*(AH23:AI23 = "▲"))</f>
        <v>0</v>
      </c>
      <c r="AO22" s="69" cm="1">
        <f t="array" ref="AO22">SUMPRODUCT((AC22:AI22&gt;=$N$8)*(AC22:AI22 &lt;= $N$9)*(TEXT(AC22:AI22,"yyyy-mm")=AL22)*(AC23:AI23 = "★"))</f>
        <v>0</v>
      </c>
      <c r="AP22" s="68"/>
      <c r="AQ22" s="19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3"/>
    </row>
    <row r="23" spans="1:55" s="8" customFormat="1" ht="19.5" customHeight="1" thickBot="1" x14ac:dyDescent="0.5">
      <c r="A23" s="4">
        <v>5</v>
      </c>
      <c r="B23" s="4">
        <v>13</v>
      </c>
      <c r="C23" s="18">
        <f t="shared" si="1"/>
        <v>46327</v>
      </c>
      <c r="D23" s="18">
        <f t="shared" si="2"/>
        <v>45989</v>
      </c>
      <c r="E23" s="4" t="str">
        <f t="shared" si="0"/>
        <v>2026-11</v>
      </c>
      <c r="F23" s="2">
        <f ca="1">SUMIF($AL$58:$AM$99,E23,$AM$58:$AM$99)+SUMIF($V$58:$W$99,E23,$W$58:$W$99)</f>
        <v>0</v>
      </c>
      <c r="G23" s="2">
        <f ca="1">SUMIF($AL$58:$AN$99,E23,$AN$58:$AN$99)+SUMIF($V$58:$X$99,E23,$X$58:$X$99)</f>
        <v>0</v>
      </c>
      <c r="H23" s="2">
        <f ca="1">SUMIF($AL$58:$AO$99,E23,$AO$58:$AO$99)+SUMIF($V$58:$Y$99,E23,$Y$58:$Y$99)</f>
        <v>0</v>
      </c>
      <c r="I23" s="17">
        <f t="shared" si="3"/>
        <v>0</v>
      </c>
      <c r="J23" s="135"/>
      <c r="K23" s="135" t="str">
        <f t="shared" ref="K23" si="22">IF(U23&gt;=0.285,"OK","NG")</f>
        <v>NG</v>
      </c>
      <c r="L23" s="136"/>
      <c r="M23" s="144"/>
      <c r="N23" s="144"/>
      <c r="O23" s="144"/>
      <c r="P23" s="144"/>
      <c r="Q23" s="144"/>
      <c r="R23" s="145"/>
      <c r="S23" s="146"/>
      <c r="T23" s="135">
        <f t="shared" ref="T23" si="23">COUNTIF(M23:S23,"●")</f>
        <v>0</v>
      </c>
      <c r="U23" s="147">
        <f t="shared" ref="U23" si="24">IF(COUNTA(M23:S23)=0,-1,IF(OR(COUNTIF(M23:S23,"▲")&gt;6,AND(M22&lt;$N$9,$N$9&lt;S22)),0.285,IF(T22+T23=0,0,T23/(T23+T22))))</f>
        <v>-1</v>
      </c>
      <c r="V23" s="135" t="str">
        <f>TEXT(S22,"YYYY-MM")</f>
        <v>2025-11</v>
      </c>
      <c r="W23" s="140" cm="1">
        <f t="array" ref="W23">IF(V23=V22,0,SUMPRODUCT((M22:S22&gt;=$N$8)*(M22:S22 &lt;= $N$9)*(TEXT(M22:S22,"yyyy-mm")=V23)*(M23:S23 = "●")))</f>
        <v>0</v>
      </c>
      <c r="X23" s="140" cm="1">
        <f t="array" ref="X23">IF(V23=V22,0,SUMPRODUCT((M22:S22&gt;=$N$8)*(M22:S22 &lt;= $N$9)*(TEXT(M22:S22,"yyyy-mm")=V23)*(M23:S23 = "▲")))</f>
        <v>0</v>
      </c>
      <c r="Y23" s="140" cm="1">
        <f t="array" ref="Y23">IF(V23=V22,0,SUMPRODUCT((M22:S22&gt;=$N$8)*(M22:S22 &lt;= $N$9)*(TEXT(M22:S22,"yyyy-mm")=V23)*(M23:S23 = "★")))</f>
        <v>0</v>
      </c>
      <c r="Z23" s="135"/>
      <c r="AA23" s="135" t="str">
        <f t="shared" ref="AA23" si="25">IF(AK23&gt;=0.285,"OK","NG")</f>
        <v>NG</v>
      </c>
      <c r="AB23" s="136"/>
      <c r="AC23" s="144"/>
      <c r="AD23" s="144"/>
      <c r="AE23" s="144"/>
      <c r="AF23" s="144"/>
      <c r="AG23" s="144"/>
      <c r="AH23" s="145"/>
      <c r="AI23" s="146"/>
      <c r="AJ23" s="68">
        <f t="shared" ref="AJ23" si="26">COUNTIF(AC23:AI23,"●")</f>
        <v>0</v>
      </c>
      <c r="AK23" s="70">
        <f t="shared" ref="AK23" si="27">IF(COUNTA(AC23:AI23)=0,-1,IF(OR(COUNTIF(AC23:AI23,"▲")&gt;6,AND(AC22&lt;$N$9,$N$9&lt;AI22)),0.285,IF(AJ22+AJ23=0,0,AJ23/(AJ23+AJ22))))</f>
        <v>-1</v>
      </c>
      <c r="AL23" s="68" t="str">
        <f>TEXT(AI22,"YYYY-MM")</f>
        <v>2026-03</v>
      </c>
      <c r="AM23" s="69" cm="1">
        <f t="array" ref="AM23">IF(AL23=AL22,0,SUMPRODUCT((AC22:AI22&gt;=$N$8)*(AC22:AI22 &lt;= $N$9)*(TEXT(AC22:AI22,"yyyy-mm")=AL23)*(AC23:AI23 = "●")))</f>
        <v>0</v>
      </c>
      <c r="AN23" s="69" cm="1">
        <f t="array" ref="AN23">IF(AL23=AL22,0,SUMPRODUCT((AC22:AI22&gt;=$N$8)*(AC22:AI22 &lt;= $N$9)*(TEXT(AC22:AI22,"yyyy-mm")=AL23)*(AC23:AI23 = "▲")))</f>
        <v>0</v>
      </c>
      <c r="AO23" s="69" cm="1">
        <f t="array" ref="AO23">IF(AL23=AL22,0,SUMPRODUCT((AC22:AI22&gt;=$N$8)*(AC22:AI22 &lt;= $N$9)*(TEXT(AC22:AI22,"yyyy-mm")=AL23)*(AC23:AI23 = "★")))</f>
        <v>0</v>
      </c>
      <c r="AP23" s="68"/>
      <c r="AQ23" s="19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3"/>
    </row>
    <row r="24" spans="1:55" s="8" customFormat="1" ht="19.5" customHeight="1" x14ac:dyDescent="0.45">
      <c r="A24" s="4">
        <v>1</v>
      </c>
      <c r="B24" s="4">
        <v>14</v>
      </c>
      <c r="C24" s="18">
        <f t="shared" si="1"/>
        <v>46357</v>
      </c>
      <c r="D24" s="18">
        <f t="shared" si="2"/>
        <v>45989</v>
      </c>
      <c r="E24" s="4" t="str">
        <f t="shared" si="0"/>
        <v>2026-12</v>
      </c>
      <c r="F24" s="2">
        <f ca="1">SUMIF($V$58:$W$99,E24,$W$58:$W$99)+SUMIF($AL$58:$AM$99,E24,$AM$58:$AM$99)</f>
        <v>0</v>
      </c>
      <c r="G24" s="2">
        <f ca="1">SUMIF($V$58:$X$99,E24,$X$58:$X$99)+SUMIF($AL$58:$AN$99,E24,$AN$58:$AN$99)</f>
        <v>0</v>
      </c>
      <c r="H24" s="2">
        <f ca="1">SUMIF($V$58:$Y$99,E24,$Y$58:$Y$99)+SUMIF($AL$58:$AO$99,E24,$AO$58:$AO$99)</f>
        <v>0</v>
      </c>
      <c r="I24" s="17">
        <f t="shared" si="3"/>
        <v>0</v>
      </c>
      <c r="J24" s="135"/>
      <c r="K24" s="135"/>
      <c r="L24" s="132">
        <v>4</v>
      </c>
      <c r="M24" s="141">
        <f>S22+1</f>
        <v>45978</v>
      </c>
      <c r="N24" s="141">
        <f>M24+1</f>
        <v>45979</v>
      </c>
      <c r="O24" s="141">
        <f t="shared" ref="O24:Q24" si="28">N24+1</f>
        <v>45980</v>
      </c>
      <c r="P24" s="141">
        <f t="shared" si="28"/>
        <v>45981</v>
      </c>
      <c r="Q24" s="141">
        <f t="shared" si="28"/>
        <v>45982</v>
      </c>
      <c r="R24" s="142">
        <f>Q24+1</f>
        <v>45983</v>
      </c>
      <c r="S24" s="143">
        <f>R24+1</f>
        <v>45984</v>
      </c>
      <c r="T24" s="135">
        <f t="shared" ref="T24" si="29">COUNTIF(M25:S25,"★")</f>
        <v>0</v>
      </c>
      <c r="U24" s="135"/>
      <c r="V24" s="135" t="str">
        <f>TEXT(M24,"YYYY-MM")</f>
        <v>2025-11</v>
      </c>
      <c r="W24" s="140" cm="1">
        <f t="array" ref="W24">SUMPRODUCT((M24:S24&gt;=$N$8)*(M24:S24 &lt;= $N$9)*(TEXT(M24:S24,"yyyy-mm")=V24)*(M25:S25 = "●"))</f>
        <v>0</v>
      </c>
      <c r="X24" s="140" cm="1">
        <f t="array" ref="X24">SUMPRODUCT((R24:S24&gt;=$N$8)*(R24:S24 &lt;= $N$9)*(TEXT(R24:S24,"yyyy-mm")=V24)*(R25:S25 = "▲"))</f>
        <v>0</v>
      </c>
      <c r="Y24" s="140" cm="1">
        <f t="array" ref="Y24">SUMPRODUCT((M24:S24&gt;=$N$8)*(M24:S24 &lt;= $N$9)*(TEXT(M24:S24,"yyyy-mm")=V24)*(M25:S25 = "★"))</f>
        <v>0</v>
      </c>
      <c r="Z24" s="135"/>
      <c r="AA24" s="135"/>
      <c r="AB24" s="132">
        <v>20</v>
      </c>
      <c r="AC24" s="141">
        <f>AI22+1</f>
        <v>46090</v>
      </c>
      <c r="AD24" s="141">
        <f t="shared" ref="AD24:AI24" si="30">AC24+1</f>
        <v>46091</v>
      </c>
      <c r="AE24" s="141">
        <f t="shared" si="30"/>
        <v>46092</v>
      </c>
      <c r="AF24" s="141">
        <f t="shared" si="30"/>
        <v>46093</v>
      </c>
      <c r="AG24" s="141">
        <f t="shared" si="30"/>
        <v>46094</v>
      </c>
      <c r="AH24" s="142">
        <f t="shared" si="30"/>
        <v>46095</v>
      </c>
      <c r="AI24" s="143">
        <f t="shared" si="30"/>
        <v>46096</v>
      </c>
      <c r="AJ24" s="68">
        <f t="shared" ref="AJ24" si="31">COUNTIF(AC25:AI25,"★")</f>
        <v>0</v>
      </c>
      <c r="AK24" s="68"/>
      <c r="AL24" s="68" t="str">
        <f>TEXT(AC24,"YYYY-MM")</f>
        <v>2026-03</v>
      </c>
      <c r="AM24" s="69" cm="1">
        <f t="array" ref="AM24">SUMPRODUCT((AC24:AI24&gt;=$N$8)*(AC24:AI24 &lt;= $N$9)*(TEXT(AC24:AI24,"yyyy-mm")=AL24)*(AC25:AI25 = "●"))</f>
        <v>0</v>
      </c>
      <c r="AN24" s="69" cm="1">
        <f t="array" ref="AN24">SUMPRODUCT((AH24:AI24&gt;=$N$8)*(AH24:AI24 &lt;= $N$9)*(TEXT(AH24:AI24,"yyyy-mm")=AL24)*(AH25:AI25 = "▲"))</f>
        <v>0</v>
      </c>
      <c r="AO24" s="69" cm="1">
        <f t="array" ref="AO24">SUMPRODUCT((AC24:AI24&gt;=$N$8)*(AC24:AI24 &lt;= $N$9)*(TEXT(AC24:AI24,"yyyy-mm")=AL24)*(AC25:AI25 = "★"))</f>
        <v>0</v>
      </c>
      <c r="AP24" s="68"/>
      <c r="AQ24" s="19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3"/>
    </row>
    <row r="25" spans="1:55" s="8" customFormat="1" ht="19.5" customHeight="1" thickBot="1" x14ac:dyDescent="0.5">
      <c r="A25" s="4">
        <v>2</v>
      </c>
      <c r="B25" s="4">
        <v>15</v>
      </c>
      <c r="C25" s="18">
        <f t="shared" si="1"/>
        <v>46388</v>
      </c>
      <c r="D25" s="18">
        <f t="shared" si="2"/>
        <v>45989</v>
      </c>
      <c r="E25" s="4" t="str">
        <f t="shared" si="0"/>
        <v>2027-01</v>
      </c>
      <c r="F25" s="2">
        <f ca="1">SUMIF($AL$58:$AM$99,E25,$AM$58:$AM$99)</f>
        <v>0</v>
      </c>
      <c r="G25" s="2">
        <f ca="1">SUMIF($AL$58:$AN$99,E25,$AN$58:$AN$99)</f>
        <v>0</v>
      </c>
      <c r="H25" s="2">
        <f ca="1">SUMIF($AL$58:$AO$99,E25,$AO$58:$AO$99)</f>
        <v>0</v>
      </c>
      <c r="I25" s="17">
        <f t="shared" si="3"/>
        <v>0</v>
      </c>
      <c r="J25" s="135"/>
      <c r="K25" s="135" t="str">
        <f t="shared" ref="K25" si="32">IF(U25&gt;=0.285,"OK","NG")</f>
        <v>NG</v>
      </c>
      <c r="L25" s="136"/>
      <c r="M25" s="144"/>
      <c r="N25" s="144"/>
      <c r="O25" s="144"/>
      <c r="P25" s="144"/>
      <c r="Q25" s="144"/>
      <c r="R25" s="145"/>
      <c r="S25" s="146"/>
      <c r="T25" s="135">
        <f t="shared" ref="T25" si="33">COUNTIF(M25:S25,"●")</f>
        <v>0</v>
      </c>
      <c r="U25" s="147">
        <f t="shared" ref="U25" si="34">IF(COUNTA(M25:S25)=0,-1,IF(OR(COUNTIF(M25:S25,"▲")&gt;6,AND(M24&lt;$N$9,$N$9&lt;S24)),0.285,IF(T24+T25=0,0,T25/(T25+T24))))</f>
        <v>-1</v>
      </c>
      <c r="V25" s="135" t="str">
        <f>TEXT(S24,"YYYY-MM")</f>
        <v>2025-11</v>
      </c>
      <c r="W25" s="140" cm="1">
        <f t="array" ref="W25">IF(V25=V24,0,SUMPRODUCT((M24:S24&gt;=$N$8)*(M24:S24 &lt;= $N$9)*(TEXT(M24:S24,"yyyy-mm")=V25)*(M25:S25 = "●")))</f>
        <v>0</v>
      </c>
      <c r="X25" s="140" cm="1">
        <f t="array" ref="X25">IF(V25=V24,0,SUMPRODUCT((M24:S24&gt;=$N$8)*(M24:S24 &lt;= $N$9)*(TEXT(M24:S24,"yyyy-mm")=V25)*(M25:S25 = "▲")))</f>
        <v>0</v>
      </c>
      <c r="Y25" s="140" cm="1">
        <f t="array" ref="Y25">IF(V25=V24,0,SUMPRODUCT((M24:S24&gt;=$N$8)*(M24:S24 &lt;= $N$9)*(TEXT(M24:S24,"yyyy-mm")=V25)*(M25:S25 = "★")))</f>
        <v>0</v>
      </c>
      <c r="Z25" s="135"/>
      <c r="AA25" s="135" t="str">
        <f t="shared" ref="AA25" si="35">IF(AK25&gt;=0.285,"OK","NG")</f>
        <v>NG</v>
      </c>
      <c r="AB25" s="136"/>
      <c r="AC25" s="144"/>
      <c r="AD25" s="144"/>
      <c r="AE25" s="144"/>
      <c r="AF25" s="144"/>
      <c r="AG25" s="144"/>
      <c r="AH25" s="145"/>
      <c r="AI25" s="146"/>
      <c r="AJ25" s="68">
        <f t="shared" ref="AJ25" si="36">COUNTIF(AC25:AI25,"●")</f>
        <v>0</v>
      </c>
      <c r="AK25" s="70">
        <f t="shared" ref="AK25" si="37">IF(COUNTA(AC25:AI25)=0,-1,IF(OR(COUNTIF(AC25:AI25,"▲")&gt;6,AND(AC24&lt;$N$9,$N$9&lt;AI24)),0.285,IF(AJ24+AJ25=0,0,AJ25/(AJ25+AJ24))))</f>
        <v>-1</v>
      </c>
      <c r="AL25" s="68" t="str">
        <f>TEXT(AI24,"YYYY-MM")</f>
        <v>2026-03</v>
      </c>
      <c r="AM25" s="69" cm="1">
        <f t="array" ref="AM25">IF(AL25=AL24,0,SUMPRODUCT((AC24:AI24&gt;=$N$8)*(AC24:AI24 &lt;= $N$9)*(TEXT(AC24:AI24,"yyyy-mm")=AL25)*(AC25:AI25 = "●")))</f>
        <v>0</v>
      </c>
      <c r="AN25" s="69" cm="1">
        <f t="array" ref="AN25">IF(AL25=AL24,0,SUMPRODUCT((AC24:AI24&gt;=$N$8)*(AC24:AI24 &lt;= $N$9)*(TEXT(AC24:AI24,"yyyy-mm")=AL25)*(AC25:AI25 = "▲")))</f>
        <v>0</v>
      </c>
      <c r="AO25" s="69" cm="1">
        <f t="array" ref="AO25">IF(AL25=AL24,0,SUMPRODUCT((AC24:AI24&gt;=$N$8)*(AC24:AI24 &lt;= $N$9)*(TEXT(AC24:AI24,"yyyy-mm")=AL25)*(AC25:AI25 = "★")))</f>
        <v>0</v>
      </c>
      <c r="AP25" s="68"/>
      <c r="AQ25" s="19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3"/>
    </row>
    <row r="26" spans="1:55" s="8" customFormat="1" ht="19.5" customHeight="1" x14ac:dyDescent="0.45">
      <c r="A26" s="4">
        <v>3</v>
      </c>
      <c r="B26" s="4">
        <v>16</v>
      </c>
      <c r="C26" s="18">
        <f t="shared" si="1"/>
        <v>46419</v>
      </c>
      <c r="D26" s="18">
        <f t="shared" si="2"/>
        <v>45989</v>
      </c>
      <c r="E26" s="4" t="str">
        <f t="shared" si="0"/>
        <v>2027-02</v>
      </c>
      <c r="F26" s="2">
        <f ca="1">SUMIF($AL$58:$AM$99,E26,$AM$58:$AM$99)</f>
        <v>0</v>
      </c>
      <c r="G26" s="2">
        <f ca="1">SUMIF($AL$58:$AN$99,E26,$AN$58:$AN$99)</f>
        <v>0</v>
      </c>
      <c r="H26" s="2">
        <f ca="1">SUMIF($AL$58:$AO$99,E26,$AO$58:$AO$99)</f>
        <v>0</v>
      </c>
      <c r="I26" s="17">
        <f t="shared" si="3"/>
        <v>0</v>
      </c>
      <c r="J26" s="135"/>
      <c r="K26" s="135"/>
      <c r="L26" s="132">
        <v>5</v>
      </c>
      <c r="M26" s="141">
        <f>S24+1</f>
        <v>45985</v>
      </c>
      <c r="N26" s="141">
        <f>M26+1</f>
        <v>45986</v>
      </c>
      <c r="O26" s="141">
        <f t="shared" ref="O26:Q26" si="38">N26+1</f>
        <v>45987</v>
      </c>
      <c r="P26" s="141">
        <f t="shared" si="38"/>
        <v>45988</v>
      </c>
      <c r="Q26" s="141">
        <f t="shared" si="38"/>
        <v>45989</v>
      </c>
      <c r="R26" s="142">
        <f>Q26+1</f>
        <v>45990</v>
      </c>
      <c r="S26" s="143">
        <f>R26+1</f>
        <v>45991</v>
      </c>
      <c r="T26" s="135">
        <f t="shared" ref="T26" si="39">COUNTIF(M27:S27,"★")</f>
        <v>0</v>
      </c>
      <c r="U26" s="135"/>
      <c r="V26" s="135" t="str">
        <f>TEXT(M26,"YYYY-MM")</f>
        <v>2025-11</v>
      </c>
      <c r="W26" s="140" cm="1">
        <f t="array" ref="W26">SUMPRODUCT((M26:S26&gt;=$N$8)*(M26:S26 &lt;= $N$9)*(TEXT(M26:S26,"yyyy-mm")=V26)*(M27:S27 = "●"))</f>
        <v>0</v>
      </c>
      <c r="X26" s="140" cm="1">
        <f t="array" ref="X26">SUMPRODUCT((R26:S26&gt;=$N$8)*(R26:S26 &lt;= $N$9)*(TEXT(R26:S26,"yyyy-mm")=V26)*(R27:S27 = "▲"))</f>
        <v>0</v>
      </c>
      <c r="Y26" s="140" cm="1">
        <f t="array" ref="Y26">SUMPRODUCT((M26:S26&gt;=$N$8)*(M26:S26 &lt;= $N$9)*(TEXT(M26:S26,"yyyy-mm")=V26)*(M27:S27 = "★"))</f>
        <v>0</v>
      </c>
      <c r="Z26" s="135"/>
      <c r="AA26" s="135"/>
      <c r="AB26" s="132">
        <v>21</v>
      </c>
      <c r="AC26" s="141">
        <f>AI24+1</f>
        <v>46097</v>
      </c>
      <c r="AD26" s="141">
        <f t="shared" ref="AD26:AI26" si="40">AC26+1</f>
        <v>46098</v>
      </c>
      <c r="AE26" s="141">
        <f t="shared" si="40"/>
        <v>46099</v>
      </c>
      <c r="AF26" s="141">
        <f t="shared" si="40"/>
        <v>46100</v>
      </c>
      <c r="AG26" s="141">
        <f t="shared" si="40"/>
        <v>46101</v>
      </c>
      <c r="AH26" s="142">
        <f t="shared" si="40"/>
        <v>46102</v>
      </c>
      <c r="AI26" s="143">
        <f t="shared" si="40"/>
        <v>46103</v>
      </c>
      <c r="AJ26" s="68">
        <f t="shared" ref="AJ26" si="41">COUNTIF(AC27:AI27,"★")</f>
        <v>0</v>
      </c>
      <c r="AK26" s="68"/>
      <c r="AL26" s="68" t="str">
        <f>TEXT(AC26,"YYYY-MM")</f>
        <v>2026-03</v>
      </c>
      <c r="AM26" s="69" cm="1">
        <f t="array" ref="AM26">SUMPRODUCT((AC26:AI26&gt;=$N$8)*(AC26:AI26 &lt;= $N$9)*(TEXT(AC26:AI26,"yyyy-mm")=AL26)*(AC27:AI27 = "●"))</f>
        <v>0</v>
      </c>
      <c r="AN26" s="69" cm="1">
        <f t="array" ref="AN26">SUMPRODUCT((AH26:AI26&gt;=$N$8)*(AH26:AI26 &lt;= $N$9)*(TEXT(AH26:AI26,"yyyy-mm")=AL26)*(AH27:AI27 = "▲"))</f>
        <v>0</v>
      </c>
      <c r="AO26" s="69" cm="1">
        <f t="array" ref="AO26">SUMPRODUCT((AC26:AI26&gt;=$N$8)*(AC26:AI26 &lt;= $N$9)*(TEXT(AC26:AI26,"yyyy-mm")=AL26)*(AC27:AI27 = "★"))</f>
        <v>0</v>
      </c>
      <c r="AP26" s="68"/>
      <c r="AQ26" s="19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3"/>
    </row>
    <row r="27" spans="1:55" s="8" customFormat="1" ht="19.5" customHeight="1" thickBot="1" x14ac:dyDescent="0.5">
      <c r="A27" s="4">
        <v>4</v>
      </c>
      <c r="B27" s="4">
        <v>17</v>
      </c>
      <c r="C27" s="18">
        <f t="shared" si="1"/>
        <v>46447</v>
      </c>
      <c r="D27" s="18">
        <f t="shared" si="2"/>
        <v>45989</v>
      </c>
      <c r="E27" s="4" t="str">
        <f t="shared" si="0"/>
        <v>2027-03</v>
      </c>
      <c r="F27" s="2">
        <f ca="1">SUMIF($V$109:$W$150,E27,$W$109:$W$150)+SUMIF($AL$58:$AM$99,E27,$AM$58:$AM$99)</f>
        <v>0</v>
      </c>
      <c r="G27" s="2">
        <f ca="1">SUMIF($V$109:$X$150,E27,$X$109:$X$150)+SUMIF($AL$58:$AN$99,E27,$AN$58:$AN$99)</f>
        <v>0</v>
      </c>
      <c r="H27" s="2">
        <f ca="1">SUMIF($V$109:$Y$150,E27,$Y$109:$Y$150)+SUMIF($AL$58:$AO$99,E27,$AO$58:$AO$99)</f>
        <v>0</v>
      </c>
      <c r="I27" s="17">
        <f t="shared" si="3"/>
        <v>0</v>
      </c>
      <c r="J27" s="135"/>
      <c r="K27" s="135" t="str">
        <f t="shared" ref="K27" si="42">IF(U27&gt;=0.285,"OK","NG")</f>
        <v>NG</v>
      </c>
      <c r="L27" s="136"/>
      <c r="M27" s="144"/>
      <c r="N27" s="144"/>
      <c r="O27" s="144"/>
      <c r="P27" s="144"/>
      <c r="Q27" s="144"/>
      <c r="R27" s="145"/>
      <c r="S27" s="146"/>
      <c r="T27" s="135">
        <f t="shared" ref="T27" si="43">COUNTIF(M27:S27,"●")</f>
        <v>0</v>
      </c>
      <c r="U27" s="147">
        <f t="shared" ref="U27" si="44">IF(COUNTA(M27:S27)=0,-1,IF(OR(COUNTIF(M27:S27,"▲")&gt;6,AND(M26&lt;$N$9,$N$9&lt;S26)),0.285,IF(T26+T27=0,0,T27/(T27+T26))))</f>
        <v>-1</v>
      </c>
      <c r="V27" s="135" t="str">
        <f>TEXT(S26,"YYYY-MM")</f>
        <v>2025-11</v>
      </c>
      <c r="W27" s="140" cm="1">
        <f t="array" ref="W27">IF(V27=V26,0,SUMPRODUCT((M26:S26&gt;=$N$8)*(M26:S26 &lt;= $N$9)*(TEXT(M26:S26,"yyyy-mm")=V27)*(M27:S27 = "●")))</f>
        <v>0</v>
      </c>
      <c r="X27" s="140" cm="1">
        <f t="array" ref="X27">IF(V27=V26,0,SUMPRODUCT((M26:S26&gt;=$N$8)*(M26:S26 &lt;= $N$9)*(TEXT(M26:S26,"yyyy-mm")=V27)*(M27:S27 = "▲")))</f>
        <v>0</v>
      </c>
      <c r="Y27" s="140" cm="1">
        <f t="array" ref="Y27">IF(V27=V26,0,SUMPRODUCT((M26:S26&gt;=$N$8)*(M26:S26 &lt;= $N$9)*(TEXT(M26:S26,"yyyy-mm")=V27)*(M27:S27 = "★")))</f>
        <v>0</v>
      </c>
      <c r="Z27" s="135"/>
      <c r="AA27" s="135" t="str">
        <f t="shared" ref="AA27" si="45">IF(AK27&gt;=0.285,"OK","NG")</f>
        <v>NG</v>
      </c>
      <c r="AB27" s="136"/>
      <c r="AC27" s="144"/>
      <c r="AD27" s="144"/>
      <c r="AE27" s="144"/>
      <c r="AF27" s="144"/>
      <c r="AG27" s="144"/>
      <c r="AH27" s="145"/>
      <c r="AI27" s="146"/>
      <c r="AJ27" s="68">
        <f t="shared" ref="AJ27" si="46">COUNTIF(AC27:AI27,"●")</f>
        <v>0</v>
      </c>
      <c r="AK27" s="70">
        <f t="shared" ref="AK27" si="47">IF(COUNTA(AC27:AI27)=0,-1,IF(OR(COUNTIF(AC27:AI27,"▲")&gt;6,AND(AC26&lt;$N$9,$N$9&lt;AI26)),0.285,IF(AJ26+AJ27=0,0,AJ27/(AJ27+AJ26))))</f>
        <v>-1</v>
      </c>
      <c r="AL27" s="68" t="str">
        <f>TEXT(AI26,"YYYY-MM")</f>
        <v>2026-03</v>
      </c>
      <c r="AM27" s="69" cm="1">
        <f t="array" ref="AM27">IF(AL27=AL26,0,SUMPRODUCT((AC26:AI26&gt;=$N$8)*(AC26:AI26 &lt;= $N$9)*(TEXT(AC26:AI26,"yyyy-mm")=AL27)*(AC27:AI27 = "●")))</f>
        <v>0</v>
      </c>
      <c r="AN27" s="69" cm="1">
        <f t="array" ref="AN27">IF(AL27=AL26,0,SUMPRODUCT((AC26:AI26&gt;=$N$8)*(AC26:AI26 &lt;= $N$9)*(TEXT(AC26:AI26,"yyyy-mm")=AL27)*(AC27:AI27 = "▲")))</f>
        <v>0</v>
      </c>
      <c r="AO27" s="69" cm="1">
        <f t="array" ref="AO27">IF(AL27=AL26,0,SUMPRODUCT((AC26:AI26&gt;=$N$8)*(AC26:AI26 &lt;= $N$9)*(TEXT(AC26:AI26,"yyyy-mm")=AL27)*(AC27:AI27 = "★")))</f>
        <v>0</v>
      </c>
      <c r="AP27" s="68"/>
      <c r="AQ27" s="19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3"/>
    </row>
    <row r="28" spans="1:55" s="8" customFormat="1" ht="19.5" customHeight="1" x14ac:dyDescent="0.45">
      <c r="A28" s="4">
        <v>5</v>
      </c>
      <c r="B28" s="4">
        <v>18</v>
      </c>
      <c r="C28" s="18">
        <f t="shared" si="1"/>
        <v>46478</v>
      </c>
      <c r="D28" s="18">
        <f t="shared" si="2"/>
        <v>45989</v>
      </c>
      <c r="E28" s="4" t="str">
        <f t="shared" si="0"/>
        <v>2027-04</v>
      </c>
      <c r="F28" s="2">
        <f ca="1">SUMIF($V$109:$W$150,E28,$W$109:$W$150)+SUMIF($AL$58:$AM$99,E28,$AM$58:$AM$99)</f>
        <v>0</v>
      </c>
      <c r="G28" s="2">
        <f ca="1">SUMIF($V$109:$X$150,E28,$X$109:$X$150)+SUMIF($AL$58:$AN$99,E28,$AN$58:$AN$99)</f>
        <v>0</v>
      </c>
      <c r="H28" s="2">
        <f ca="1">SUMIF($V$109:$Y$150,E28,$Y$109:$Y$150)+SUMIF($AL$58:$AO$99,E28,$AO$58:$AO$99)</f>
        <v>0</v>
      </c>
      <c r="I28" s="17">
        <f t="shared" si="3"/>
        <v>0</v>
      </c>
      <c r="J28" s="135"/>
      <c r="K28" s="135"/>
      <c r="L28" s="132">
        <v>6</v>
      </c>
      <c r="M28" s="141">
        <f>S26+1</f>
        <v>45992</v>
      </c>
      <c r="N28" s="141">
        <f>M28+1</f>
        <v>45993</v>
      </c>
      <c r="O28" s="141">
        <f t="shared" ref="O28:Q28" si="48">N28+1</f>
        <v>45994</v>
      </c>
      <c r="P28" s="141">
        <f t="shared" si="48"/>
        <v>45995</v>
      </c>
      <c r="Q28" s="141">
        <f t="shared" si="48"/>
        <v>45996</v>
      </c>
      <c r="R28" s="142">
        <f>Q28+1</f>
        <v>45997</v>
      </c>
      <c r="S28" s="143">
        <f>R28+1</f>
        <v>45998</v>
      </c>
      <c r="T28" s="135">
        <f t="shared" ref="T28" si="49">COUNTIF(M29:S29,"★")</f>
        <v>0</v>
      </c>
      <c r="U28" s="135"/>
      <c r="V28" s="135" t="str">
        <f>TEXT(M28,"YYYY-MM")</f>
        <v>2025-12</v>
      </c>
      <c r="W28" s="140" cm="1">
        <f t="array" ref="W28">SUMPRODUCT((M28:S28&gt;=$N$8)*(M28:S28 &lt;= $N$9)*(TEXT(M28:S28,"yyyy-mm")=V28)*(M29:S29 = "●"))</f>
        <v>0</v>
      </c>
      <c r="X28" s="140" cm="1">
        <f t="array" ref="X28">SUMPRODUCT((R28:S28&gt;=$N$8)*(R28:S28 &lt;= $N$9)*(TEXT(R28:S28,"yyyy-mm")=V28)*(R29:S29 = "▲"))</f>
        <v>0</v>
      </c>
      <c r="Y28" s="140" cm="1">
        <f t="array" ref="Y28">SUMPRODUCT((M28:S28&gt;=$N$8)*(M28:S28 &lt;= $N$9)*(TEXT(M28:S28,"yyyy-mm")=V28)*(M29:S29 = "★"))</f>
        <v>0</v>
      </c>
      <c r="Z28" s="135"/>
      <c r="AA28" s="135"/>
      <c r="AB28" s="132">
        <v>22</v>
      </c>
      <c r="AC28" s="141">
        <f>AI26+1</f>
        <v>46104</v>
      </c>
      <c r="AD28" s="141">
        <f t="shared" ref="AD28:AI28" si="50">AC28+1</f>
        <v>46105</v>
      </c>
      <c r="AE28" s="141">
        <f t="shared" si="50"/>
        <v>46106</v>
      </c>
      <c r="AF28" s="141">
        <f t="shared" si="50"/>
        <v>46107</v>
      </c>
      <c r="AG28" s="141">
        <f t="shared" si="50"/>
        <v>46108</v>
      </c>
      <c r="AH28" s="142">
        <f t="shared" si="50"/>
        <v>46109</v>
      </c>
      <c r="AI28" s="143">
        <f t="shared" si="50"/>
        <v>46110</v>
      </c>
      <c r="AJ28" s="68">
        <f t="shared" ref="AJ28" si="51">COUNTIF(AC29:AI29,"★")</f>
        <v>0</v>
      </c>
      <c r="AK28" s="68"/>
      <c r="AL28" s="68" t="str">
        <f>TEXT(AC28,"YYYY-MM")</f>
        <v>2026-03</v>
      </c>
      <c r="AM28" s="69" cm="1">
        <f t="array" ref="AM28">SUMPRODUCT((AC28:AI28&gt;=$N$8)*(AC28:AI28 &lt;= $N$9)*(TEXT(AC28:AI28,"yyyy-mm")=AL28)*(AC29:AI29 = "●"))</f>
        <v>0</v>
      </c>
      <c r="AN28" s="69" cm="1">
        <f t="array" ref="AN28">SUMPRODUCT((AH28:AI28&gt;=$N$8)*(AH28:AI28 &lt;= $N$9)*(TEXT(AH28:AI28,"yyyy-mm")=AL28)*(AH29:AI29 = "▲"))</f>
        <v>0</v>
      </c>
      <c r="AO28" s="69" cm="1">
        <f t="array" ref="AO28">SUMPRODUCT((AC28:AI28&gt;=$N$8)*(AC28:AI28 &lt;= $N$9)*(TEXT(AC28:AI28,"yyyy-mm")=AL28)*(AC29:AI29 = "★"))</f>
        <v>0</v>
      </c>
      <c r="AP28" s="68"/>
      <c r="AQ28" s="19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3"/>
    </row>
    <row r="29" spans="1:55" s="8" customFormat="1" ht="19.5" customHeight="1" thickBot="1" x14ac:dyDescent="0.5">
      <c r="A29" s="4">
        <v>1</v>
      </c>
      <c r="B29" s="4">
        <v>19</v>
      </c>
      <c r="C29" s="18">
        <f t="shared" si="1"/>
        <v>46508</v>
      </c>
      <c r="D29" s="18">
        <f t="shared" si="2"/>
        <v>45989</v>
      </c>
      <c r="E29" s="4" t="str">
        <f t="shared" si="0"/>
        <v>2027-05</v>
      </c>
      <c r="F29" s="2">
        <f ca="1">SUMIF($AL$58:$AM$99,E29,$AM$58:$AM$99)+SUMIF($V$109:$W$150,E29,$W$109:$W$150)</f>
        <v>0</v>
      </c>
      <c r="G29" s="2">
        <f ca="1">SUMIF($AL$58:$AN$99,E29,$AN$58:$AN$99)+SUMIF($V$109:$X$150,E29,$X$109:$X$150)</f>
        <v>0</v>
      </c>
      <c r="H29" s="2">
        <f ca="1">SUMIF($AL$58:$AO$99,E29,$AO$58:$AO$99)+SUMIF($V$109:$Y$150,E29,$Y$109:$Y$150)</f>
        <v>0</v>
      </c>
      <c r="I29" s="17">
        <f t="shared" si="3"/>
        <v>0</v>
      </c>
      <c r="J29" s="135"/>
      <c r="K29" s="135" t="str">
        <f t="shared" ref="K29" si="52">IF(U29&gt;=0.285,"OK","NG")</f>
        <v>NG</v>
      </c>
      <c r="L29" s="136"/>
      <c r="M29" s="144"/>
      <c r="N29" s="144"/>
      <c r="O29" s="144"/>
      <c r="P29" s="144"/>
      <c r="Q29" s="144"/>
      <c r="R29" s="145"/>
      <c r="S29" s="146"/>
      <c r="T29" s="135">
        <f t="shared" ref="T29" si="53">COUNTIF(M29:S29,"●")</f>
        <v>0</v>
      </c>
      <c r="U29" s="147">
        <f t="shared" ref="U29" si="54">IF(COUNTA(M29:S29)=0,-1,IF(OR(COUNTIF(M29:S29,"▲")&gt;6,AND(M28&lt;$N$9,$N$9&lt;S28)),0.285,IF(T28+T29=0,0,T29/(T29+T28))))</f>
        <v>-1</v>
      </c>
      <c r="V29" s="135" t="str">
        <f>TEXT(S28,"YYYY-MM")</f>
        <v>2025-12</v>
      </c>
      <c r="W29" s="140" cm="1">
        <f t="array" ref="W29">IF(V29=V28,0,SUMPRODUCT((M28:S28&gt;=$N$8)*(M28:S28 &lt;= $N$9)*(TEXT(M28:S28,"yyyy-mm")=V29)*(M29:S29 = "●")))</f>
        <v>0</v>
      </c>
      <c r="X29" s="140" cm="1">
        <f t="array" ref="X29">IF(V29=V28,0,SUMPRODUCT((M28:S28&gt;=$N$8)*(M28:S28 &lt;= $N$9)*(TEXT(M28:S28,"yyyy-mm")=V29)*(M29:S29 = "▲")))</f>
        <v>0</v>
      </c>
      <c r="Y29" s="140" cm="1">
        <f t="array" ref="Y29">IF(V29=V28,0,SUMPRODUCT((M28:S28&gt;=$N$8)*(M28:S28 &lt;= $N$9)*(TEXT(M28:S28,"yyyy-mm")=V29)*(M29:S29 = "★")))</f>
        <v>0</v>
      </c>
      <c r="Z29" s="135"/>
      <c r="AA29" s="135" t="str">
        <f t="shared" ref="AA29" si="55">IF(AK29&gt;=0.285,"OK","NG")</f>
        <v>NG</v>
      </c>
      <c r="AB29" s="136"/>
      <c r="AC29" s="144"/>
      <c r="AD29" s="144"/>
      <c r="AE29" s="144"/>
      <c r="AF29" s="144"/>
      <c r="AG29" s="144"/>
      <c r="AH29" s="145"/>
      <c r="AI29" s="146"/>
      <c r="AJ29" s="68">
        <f t="shared" ref="AJ29" si="56">COUNTIF(AC29:AI29,"●")</f>
        <v>0</v>
      </c>
      <c r="AK29" s="70">
        <f t="shared" ref="AK29" si="57">IF(COUNTA(AC29:AI29)=0,-1,IF(OR(COUNTIF(AC29:AI29,"▲")&gt;6,AND(AC28&lt;$N$9,$N$9&lt;AI28)),0.285,IF(AJ28+AJ29=0,0,AJ29/(AJ29+AJ28))))</f>
        <v>-1</v>
      </c>
      <c r="AL29" s="68" t="str">
        <f>TEXT(AI28,"YYYY-MM")</f>
        <v>2026-03</v>
      </c>
      <c r="AM29" s="69" cm="1">
        <f t="array" ref="AM29">IF(AL29=AL28,0,SUMPRODUCT((AC28:AI28&gt;=$N$8)*(AC28:AI28 &lt;= $N$9)*(TEXT(AC28:AI28,"yyyy-mm")=AL29)*(AC29:AI29 = "●")))</f>
        <v>0</v>
      </c>
      <c r="AN29" s="69" cm="1">
        <f t="array" ref="AN29">IF(AL29=AL28,0,SUMPRODUCT((AC28:AI28&gt;=$N$8)*(AC28:AI28 &lt;= $N$9)*(TEXT(AC28:AI28,"yyyy-mm")=AL29)*(AC29:AI29 = "▲")))</f>
        <v>0</v>
      </c>
      <c r="AO29" s="69" cm="1">
        <f t="array" ref="AO29">IF(AL29=AL28,0,SUMPRODUCT((AC28:AI28&gt;=$N$8)*(AC28:AI28 &lt;= $N$9)*(TEXT(AC28:AI28,"yyyy-mm")=AL29)*(AC29:AI29 = "★")))</f>
        <v>0</v>
      </c>
      <c r="AP29" s="68"/>
      <c r="AQ29" s="19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3"/>
    </row>
    <row r="30" spans="1:55" s="8" customFormat="1" ht="19.5" customHeight="1" x14ac:dyDescent="0.45">
      <c r="A30" s="4">
        <v>2</v>
      </c>
      <c r="B30" s="4">
        <v>20</v>
      </c>
      <c r="C30" s="18">
        <f t="shared" si="1"/>
        <v>46539</v>
      </c>
      <c r="D30" s="18">
        <f t="shared" si="2"/>
        <v>45989</v>
      </c>
      <c r="E30" s="4" t="str">
        <f t="shared" si="0"/>
        <v>2027-06</v>
      </c>
      <c r="F30" s="2">
        <f ca="1">SUMIF($V$109:$W$150,E30,$W$109:$W$150)</f>
        <v>0</v>
      </c>
      <c r="G30" s="2">
        <f ca="1">SUMIF($V$109:$X$150,E30,$X$109:$X$150)</f>
        <v>0</v>
      </c>
      <c r="H30" s="2">
        <f ca="1">SUMIF($V$109:$Y$150,E30,$Y$109:$Y$150)</f>
        <v>0</v>
      </c>
      <c r="I30" s="17">
        <f t="shared" si="3"/>
        <v>0</v>
      </c>
      <c r="J30" s="135"/>
      <c r="K30" s="135"/>
      <c r="L30" s="132">
        <v>7</v>
      </c>
      <c r="M30" s="141">
        <f>S28+1</f>
        <v>45999</v>
      </c>
      <c r="N30" s="141">
        <f>M30+1</f>
        <v>46000</v>
      </c>
      <c r="O30" s="141">
        <f t="shared" ref="O30:Q30" si="58">N30+1</f>
        <v>46001</v>
      </c>
      <c r="P30" s="141">
        <f t="shared" si="58"/>
        <v>46002</v>
      </c>
      <c r="Q30" s="141">
        <f t="shared" si="58"/>
        <v>46003</v>
      </c>
      <c r="R30" s="142">
        <f>Q30+1</f>
        <v>46004</v>
      </c>
      <c r="S30" s="143">
        <f>R30+1</f>
        <v>46005</v>
      </c>
      <c r="T30" s="135">
        <f t="shared" ref="T30" si="59">COUNTIF(M31:S31,"★")</f>
        <v>0</v>
      </c>
      <c r="U30" s="135"/>
      <c r="V30" s="135" t="str">
        <f>TEXT(M30,"YYYY-MM")</f>
        <v>2025-12</v>
      </c>
      <c r="W30" s="140" cm="1">
        <f t="array" ref="W30">SUMPRODUCT((M30:S30&gt;=$N$8)*(M30:S30 &lt;= $N$9)*(TEXT(M30:S30,"yyyy-mm")=V30)*(M31:S31 = "●"))</f>
        <v>0</v>
      </c>
      <c r="X30" s="140" cm="1">
        <f t="array" ref="X30">SUMPRODUCT((R30:S30&gt;=$N$8)*(R30:S30 &lt;= $N$9)*(TEXT(R30:S30,"yyyy-mm")=V30)*(R31:S31 = "▲"))</f>
        <v>0</v>
      </c>
      <c r="Y30" s="140" cm="1">
        <f t="array" ref="Y30">SUMPRODUCT((M30:S30&gt;=$N$8)*(M30:S30 &lt;= $N$9)*(TEXT(M30:S30,"yyyy-mm")=V30)*(M31:S31 = "★"))</f>
        <v>0</v>
      </c>
      <c r="Z30" s="135"/>
      <c r="AA30" s="135"/>
      <c r="AB30" s="132">
        <v>23</v>
      </c>
      <c r="AC30" s="141">
        <f>AI28+1</f>
        <v>46111</v>
      </c>
      <c r="AD30" s="141">
        <f t="shared" ref="AD30:AI30" si="60">AC30+1</f>
        <v>46112</v>
      </c>
      <c r="AE30" s="141">
        <f t="shared" si="60"/>
        <v>46113</v>
      </c>
      <c r="AF30" s="141">
        <f t="shared" si="60"/>
        <v>46114</v>
      </c>
      <c r="AG30" s="141">
        <f t="shared" si="60"/>
        <v>46115</v>
      </c>
      <c r="AH30" s="142">
        <f t="shared" si="60"/>
        <v>46116</v>
      </c>
      <c r="AI30" s="143">
        <f t="shared" si="60"/>
        <v>46117</v>
      </c>
      <c r="AJ30" s="68">
        <f t="shared" ref="AJ30" si="61">COUNTIF(AC31:AI31,"★")</f>
        <v>0</v>
      </c>
      <c r="AK30" s="68"/>
      <c r="AL30" s="68" t="str">
        <f>TEXT(AC30,"YYYY-MM")</f>
        <v>2026-03</v>
      </c>
      <c r="AM30" s="69" cm="1">
        <f t="array" ref="AM30">SUMPRODUCT((AC30:AI30&gt;=$N$8)*(AC30:AI30 &lt;= $N$9)*(TEXT(AC30:AI30,"yyyy-mm")=AL30)*(AC31:AI31 = "●"))</f>
        <v>0</v>
      </c>
      <c r="AN30" s="69" cm="1">
        <f t="array" ref="AN30">SUMPRODUCT((AH30:AI30&gt;=$N$8)*(AH30:AI30 &lt;= $N$9)*(TEXT(AH30:AI30,"yyyy-mm")=AL30)*(AH31:AI31 = "▲"))</f>
        <v>0</v>
      </c>
      <c r="AO30" s="69" cm="1">
        <f t="array" ref="AO30">SUMPRODUCT((AC30:AI30&gt;=$N$8)*(AC30:AI30 &lt;= $N$9)*(TEXT(AC30:AI30,"yyyy-mm")=AL30)*(AC31:AI31 = "★"))</f>
        <v>0</v>
      </c>
      <c r="AP30" s="68"/>
      <c r="AQ30" s="19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3"/>
    </row>
    <row r="31" spans="1:55" s="8" customFormat="1" ht="19.5" customHeight="1" thickBot="1" x14ac:dyDescent="0.5">
      <c r="A31" s="4">
        <v>3</v>
      </c>
      <c r="B31" s="4">
        <v>21</v>
      </c>
      <c r="C31" s="18">
        <f t="shared" si="1"/>
        <v>46569</v>
      </c>
      <c r="D31" s="18">
        <f t="shared" si="2"/>
        <v>45989</v>
      </c>
      <c r="E31" s="4" t="str">
        <f t="shared" si="0"/>
        <v>2027-07</v>
      </c>
      <c r="F31" s="2">
        <f ca="1">SUMIF($V$109:$W$150,E31,$W$109:$W$150)</f>
        <v>0</v>
      </c>
      <c r="G31" s="2">
        <f ca="1">SUMIF($V$109:$X$150,E31,$X$109:$X$150)</f>
        <v>0</v>
      </c>
      <c r="H31" s="2">
        <f ca="1">SUMIF($V$109:$Y$150,E31,$Y$109:$Y$150)</f>
        <v>0</v>
      </c>
      <c r="I31" s="17">
        <f t="shared" si="3"/>
        <v>0</v>
      </c>
      <c r="J31" s="135"/>
      <c r="K31" s="135" t="str">
        <f t="shared" ref="K31" si="62">IF(U31&gt;=0.285,"OK","NG")</f>
        <v>NG</v>
      </c>
      <c r="L31" s="136"/>
      <c r="M31" s="144"/>
      <c r="N31" s="144"/>
      <c r="O31" s="144"/>
      <c r="P31" s="144"/>
      <c r="Q31" s="144"/>
      <c r="R31" s="145"/>
      <c r="S31" s="146"/>
      <c r="T31" s="135">
        <f t="shared" ref="T31" si="63">COUNTIF(M31:S31,"●")</f>
        <v>0</v>
      </c>
      <c r="U31" s="147">
        <f t="shared" ref="U31" si="64">IF(COUNTA(M31:S31)=0,-1,IF(OR(COUNTIF(M31:S31,"▲")&gt;6,AND(M30&lt;$N$9,$N$9&lt;S30)),0.285,IF(T30+T31=0,0,T31/(T31+T30))))</f>
        <v>-1</v>
      </c>
      <c r="V31" s="135" t="str">
        <f>TEXT(S30,"YYYY-MM")</f>
        <v>2025-12</v>
      </c>
      <c r="W31" s="140" cm="1">
        <f t="array" ref="W31">IF(V31=V30,0,SUMPRODUCT((M30:S30&gt;=$N$8)*(M30:S30 &lt;= $N$9)*(TEXT(M30:S30,"yyyy-mm")=V31)*(M31:S31 = "●")))</f>
        <v>0</v>
      </c>
      <c r="X31" s="140" cm="1">
        <f t="array" ref="X31">IF(V31=V30,0,SUMPRODUCT((M30:S30&gt;=$N$8)*(M30:S30 &lt;= $N$9)*(TEXT(M30:S30,"yyyy-mm")=V31)*(M31:S31 = "▲")))</f>
        <v>0</v>
      </c>
      <c r="Y31" s="140" cm="1">
        <f t="array" ref="Y31">IF(V31=V30,0,SUMPRODUCT((M30:S30&gt;=$N$8)*(M30:S30 &lt;= $N$9)*(TEXT(M30:S30,"yyyy-mm")=V31)*(M31:S31 = "★")))</f>
        <v>0</v>
      </c>
      <c r="Z31" s="135"/>
      <c r="AA31" s="135" t="str">
        <f t="shared" ref="AA31" si="65">IF(AK31&gt;=0.285,"OK","NG")</f>
        <v>NG</v>
      </c>
      <c r="AB31" s="136"/>
      <c r="AC31" s="144"/>
      <c r="AD31" s="144"/>
      <c r="AE31" s="144"/>
      <c r="AF31" s="144"/>
      <c r="AG31" s="144"/>
      <c r="AH31" s="145"/>
      <c r="AI31" s="146"/>
      <c r="AJ31" s="68">
        <f t="shared" ref="AJ31" si="66">COUNTIF(AC31:AI31,"●")</f>
        <v>0</v>
      </c>
      <c r="AK31" s="70">
        <f t="shared" ref="AK31" si="67">IF(COUNTA(AC31:AI31)=0,-1,IF(OR(COUNTIF(AC31:AI31,"▲")&gt;6,AND(AC30&lt;$N$9,$N$9&lt;AI30)),0.285,IF(AJ30+AJ31=0,0,AJ31/(AJ31+AJ30))))</f>
        <v>-1</v>
      </c>
      <c r="AL31" s="68" t="str">
        <f>TEXT(AI30,"YYYY-MM")</f>
        <v>2026-04</v>
      </c>
      <c r="AM31" s="69" cm="1">
        <f t="array" ref="AM31">IF(AL31=AL30,0,SUMPRODUCT((AC30:AI30&gt;=$N$8)*(AC30:AI30 &lt;= $N$9)*(TEXT(AC30:AI30,"yyyy-mm")=AL31)*(AC31:AI31 = "●")))</f>
        <v>0</v>
      </c>
      <c r="AN31" s="69" cm="1">
        <f t="array" ref="AN31">IF(AL31=AL30,0,SUMPRODUCT((AC30:AI30&gt;=$N$8)*(AC30:AI30 &lt;= $N$9)*(TEXT(AC30:AI30,"yyyy-mm")=AL31)*(AC31:AI31 = "▲")))</f>
        <v>0</v>
      </c>
      <c r="AO31" s="69" cm="1">
        <f t="array" ref="AO31">IF(AL31=AL30,0,SUMPRODUCT((AC30:AI30&gt;=$N$8)*(AC30:AI30 &lt;= $N$9)*(TEXT(AC30:AI30,"yyyy-mm")=AL31)*(AC31:AI31 = "★")))</f>
        <v>0</v>
      </c>
      <c r="AP31" s="68"/>
      <c r="AQ31" s="19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3"/>
    </row>
    <row r="32" spans="1:55" s="8" customFormat="1" ht="19.5" customHeight="1" x14ac:dyDescent="0.45">
      <c r="A32" s="4">
        <v>4</v>
      </c>
      <c r="B32" s="4">
        <v>22</v>
      </c>
      <c r="C32" s="18">
        <f t="shared" si="1"/>
        <v>46600</v>
      </c>
      <c r="D32" s="18">
        <f t="shared" si="2"/>
        <v>45989</v>
      </c>
      <c r="E32" s="4" t="str">
        <f t="shared" si="0"/>
        <v>2027-08</v>
      </c>
      <c r="F32" s="2">
        <f ca="1">SUMIF($V$109:$W$150,E32,$W$109:$W$150)+SUMIF($AL$109:$AM$150,E32,$AM$109:$AM$150)</f>
        <v>0</v>
      </c>
      <c r="G32" s="2">
        <f ca="1">SUMIF($V$109:$X$150,E32,$X$109:$X$150)+SUMIF($AL$109:$AN$150,E32,$AN$109:$AN$150)</f>
        <v>0</v>
      </c>
      <c r="H32" s="2">
        <f ca="1">SUMIF($V$109:$Y$150,E32,$Y$109:$Y$150)+SUMIF($AL$109:$AO$150,E32,$AO$109:$AO$150)</f>
        <v>0</v>
      </c>
      <c r="I32" s="17">
        <f t="shared" si="3"/>
        <v>0</v>
      </c>
      <c r="J32" s="135"/>
      <c r="K32" s="135"/>
      <c r="L32" s="132">
        <v>8</v>
      </c>
      <c r="M32" s="141">
        <f>S30+1</f>
        <v>46006</v>
      </c>
      <c r="N32" s="141">
        <f>M32+1</f>
        <v>46007</v>
      </c>
      <c r="O32" s="141">
        <f t="shared" ref="O32:Q32" si="68">N32+1</f>
        <v>46008</v>
      </c>
      <c r="P32" s="141">
        <f t="shared" si="68"/>
        <v>46009</v>
      </c>
      <c r="Q32" s="141">
        <f t="shared" si="68"/>
        <v>46010</v>
      </c>
      <c r="R32" s="142">
        <f>Q32+1</f>
        <v>46011</v>
      </c>
      <c r="S32" s="143">
        <f>R32+1</f>
        <v>46012</v>
      </c>
      <c r="T32" s="135">
        <f t="shared" ref="T32" si="69">COUNTIF(M33:S33,"★")</f>
        <v>0</v>
      </c>
      <c r="U32" s="135"/>
      <c r="V32" s="135" t="str">
        <f>TEXT(M32,"YYYY-MM")</f>
        <v>2025-12</v>
      </c>
      <c r="W32" s="140" cm="1">
        <f t="array" ref="W32">SUMPRODUCT((M32:S32&gt;=$N$8)*(M32:S32 &lt;= $N$9)*(TEXT(M32:S32,"yyyy-mm")=V32)*(M33:S33 = "●"))</f>
        <v>0</v>
      </c>
      <c r="X32" s="140" cm="1">
        <f t="array" ref="X32">SUMPRODUCT((R32:S32&gt;=$N$8)*(R32:S32 &lt;= $N$9)*(TEXT(R32:S32,"yyyy-mm")=V32)*(R33:S33 = "▲"))</f>
        <v>0</v>
      </c>
      <c r="Y32" s="140" cm="1">
        <f t="array" ref="Y32">SUMPRODUCT((M32:S32&gt;=$N$8)*(M32:S32 &lt;= $N$9)*(TEXT(M32:S32,"yyyy-mm")=V32)*(M33:S33 = "★"))</f>
        <v>0</v>
      </c>
      <c r="Z32" s="135"/>
      <c r="AA32" s="135"/>
      <c r="AB32" s="132">
        <v>24</v>
      </c>
      <c r="AC32" s="141">
        <f>AI30+1</f>
        <v>46118</v>
      </c>
      <c r="AD32" s="141">
        <f t="shared" ref="AD32:AI32" si="70">AC32+1</f>
        <v>46119</v>
      </c>
      <c r="AE32" s="141">
        <f t="shared" si="70"/>
        <v>46120</v>
      </c>
      <c r="AF32" s="141">
        <f t="shared" si="70"/>
        <v>46121</v>
      </c>
      <c r="AG32" s="141">
        <f t="shared" si="70"/>
        <v>46122</v>
      </c>
      <c r="AH32" s="142">
        <f t="shared" si="70"/>
        <v>46123</v>
      </c>
      <c r="AI32" s="143">
        <f t="shared" si="70"/>
        <v>46124</v>
      </c>
      <c r="AJ32" s="68">
        <f t="shared" ref="AJ32" si="71">COUNTIF(AC33:AI33,"★")</f>
        <v>0</v>
      </c>
      <c r="AK32" s="68"/>
      <c r="AL32" s="68" t="str">
        <f>TEXT(AC32,"YYYY-MM")</f>
        <v>2026-04</v>
      </c>
      <c r="AM32" s="69" cm="1">
        <f t="array" ref="AM32">SUMPRODUCT((AC32:AI32&gt;=$N$8)*(AC32:AI32 &lt;= $N$9)*(TEXT(AC32:AI32,"yyyy-mm")=AL32)*(AC33:AI33 = "●"))</f>
        <v>0</v>
      </c>
      <c r="AN32" s="69" cm="1">
        <f t="array" ref="AN32">SUMPRODUCT((AH32:AI32&gt;=$N$8)*(AH32:AI32 &lt;= $N$9)*(TEXT(AH32:AI32,"yyyy-mm")=AL32)*(AH33:AI33 = "▲"))</f>
        <v>0</v>
      </c>
      <c r="AO32" s="69" cm="1">
        <f t="array" ref="AO32">SUMPRODUCT((AC32:AI32&gt;=$N$8)*(AC32:AI32 &lt;= $N$9)*(TEXT(AC32:AI32,"yyyy-mm")=AL32)*(AC33:AI33 = "★"))</f>
        <v>0</v>
      </c>
      <c r="AP32" s="68"/>
      <c r="AQ32" s="19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3"/>
    </row>
    <row r="33" spans="1:55" s="8" customFormat="1" ht="19.5" customHeight="1" thickBot="1" x14ac:dyDescent="0.5">
      <c r="A33" s="4">
        <v>5</v>
      </c>
      <c r="B33" s="4">
        <v>23</v>
      </c>
      <c r="C33" s="18">
        <f t="shared" si="1"/>
        <v>46631</v>
      </c>
      <c r="D33" s="18">
        <f t="shared" si="2"/>
        <v>45989</v>
      </c>
      <c r="E33" s="4" t="str">
        <f t="shared" si="0"/>
        <v>2027-09</v>
      </c>
      <c r="F33" s="2">
        <f ca="1">SUMIF($V$109:$W$150,E33,$W$109:$W$150)+SUMIF($AL$109:$AM$150,E33,$AM$109:$AM$150)</f>
        <v>0</v>
      </c>
      <c r="G33" s="2">
        <f ca="1">SUMIF($V$109:$X$150,E33,$X$109:$X$150)+SUMIF($AL$109:$AN$150,E33,$AN$109:$AN$150)</f>
        <v>0</v>
      </c>
      <c r="H33" s="2">
        <f ca="1">SUMIF($V$109:$Y$150,E33,$Y$109:$Y$150)+SUMIF($AL$109:$AO$150,E33,$AO$109:$AO$150)</f>
        <v>0</v>
      </c>
      <c r="I33" s="17">
        <f t="shared" si="3"/>
        <v>0</v>
      </c>
      <c r="J33" s="135"/>
      <c r="K33" s="135" t="str">
        <f t="shared" ref="K33" si="72">IF(U33&gt;=0.285,"OK","NG")</f>
        <v>NG</v>
      </c>
      <c r="L33" s="136"/>
      <c r="M33" s="144"/>
      <c r="N33" s="144"/>
      <c r="O33" s="144"/>
      <c r="P33" s="144"/>
      <c r="Q33" s="144"/>
      <c r="R33" s="145"/>
      <c r="S33" s="146"/>
      <c r="T33" s="135">
        <f t="shared" ref="T33" si="73">COUNTIF(M33:S33,"●")</f>
        <v>0</v>
      </c>
      <c r="U33" s="147">
        <f t="shared" ref="U33" si="74">IF(COUNTA(M33:S33)=0,-1,IF(OR(COUNTIF(M33:S33,"▲")&gt;6,AND(M32&lt;$N$9,$N$9&lt;S32)),0.285,IF(T32+T33=0,0,T33/(T33+T32))))</f>
        <v>-1</v>
      </c>
      <c r="V33" s="135" t="str">
        <f>TEXT(S32,"YYYY-MM")</f>
        <v>2025-12</v>
      </c>
      <c r="W33" s="140" cm="1">
        <f t="array" ref="W33">IF(V33=V32,0,SUMPRODUCT((M32:S32&gt;=$N$8)*(M32:S32 &lt;= $N$9)*(TEXT(M32:S32,"yyyy-mm")=V33)*(M33:S33 = "●")))</f>
        <v>0</v>
      </c>
      <c r="X33" s="140" cm="1">
        <f t="array" ref="X33">IF(V33=V32,0,SUMPRODUCT((M32:S32&gt;=$N$8)*(M32:S32 &lt;= $N$9)*(TEXT(M32:S32,"yyyy-mm")=V33)*(M33:S33 = "▲")))</f>
        <v>0</v>
      </c>
      <c r="Y33" s="140" cm="1">
        <f t="array" ref="Y33">IF(V33=V32,0,SUMPRODUCT((M32:S32&gt;=$N$8)*(M32:S32 &lt;= $N$9)*(TEXT(M32:S32,"yyyy-mm")=V33)*(M33:S33 = "★")))</f>
        <v>0</v>
      </c>
      <c r="Z33" s="135"/>
      <c r="AA33" s="135" t="str">
        <f t="shared" ref="AA33" si="75">IF(AK33&gt;=0.285,"OK","NG")</f>
        <v>NG</v>
      </c>
      <c r="AB33" s="136"/>
      <c r="AC33" s="144"/>
      <c r="AD33" s="144"/>
      <c r="AE33" s="144"/>
      <c r="AF33" s="144"/>
      <c r="AG33" s="144"/>
      <c r="AH33" s="145"/>
      <c r="AI33" s="146"/>
      <c r="AJ33" s="68">
        <f t="shared" ref="AJ33" si="76">COUNTIF(AC33:AI33,"●")</f>
        <v>0</v>
      </c>
      <c r="AK33" s="70">
        <f t="shared" ref="AK33" si="77">IF(COUNTA(AC33:AI33)=0,-1,IF(OR(COUNTIF(AC33:AI33,"▲")&gt;6,AND(AC32&lt;$N$9,$N$9&lt;AI32)),0.285,IF(AJ32+AJ33=0,0,AJ33/(AJ33+AJ32))))</f>
        <v>-1</v>
      </c>
      <c r="AL33" s="68" t="str">
        <f>TEXT(AI32,"YYYY-MM")</f>
        <v>2026-04</v>
      </c>
      <c r="AM33" s="69" cm="1">
        <f t="array" ref="AM33">IF(AL33=AL32,0,SUMPRODUCT((AC32:AI32&gt;=$N$8)*(AC32:AI32 &lt;= $N$9)*(TEXT(AC32:AI32,"yyyy-mm")=AL33)*(AC33:AI33 = "●")))</f>
        <v>0</v>
      </c>
      <c r="AN33" s="69" cm="1">
        <f t="array" ref="AN33">IF(AL33=AL32,0,SUMPRODUCT((AC32:AI32&gt;=$N$8)*(AC32:AI32 &lt;= $N$9)*(TEXT(AC32:AI32,"yyyy-mm")=AL33)*(AC33:AI33 = "▲")))</f>
        <v>0</v>
      </c>
      <c r="AO33" s="69" cm="1">
        <f t="array" ref="AO33">IF(AL33=AL32,0,SUMPRODUCT((AC32:AI32&gt;=$N$8)*(AC32:AI32 &lt;= $N$9)*(TEXT(AC32:AI32,"yyyy-mm")=AL33)*(AC33:AI33 = "★")))</f>
        <v>0</v>
      </c>
      <c r="AP33" s="68"/>
      <c r="AQ33" s="19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3"/>
    </row>
    <row r="34" spans="1:55" s="8" customFormat="1" ht="19.5" customHeight="1" x14ac:dyDescent="0.45">
      <c r="A34" s="4">
        <v>1</v>
      </c>
      <c r="B34" s="4">
        <v>24</v>
      </c>
      <c r="C34" s="18">
        <f t="shared" si="1"/>
        <v>46661</v>
      </c>
      <c r="D34" s="18">
        <f t="shared" si="2"/>
        <v>45989</v>
      </c>
      <c r="E34" s="4" t="str">
        <f t="shared" si="0"/>
        <v>2027-10</v>
      </c>
      <c r="F34" s="2">
        <f ca="1">SUMIF($V$109:$W$150,E34,$W$109:$W$150)+SUMIF($AL$109:$AM$150,E34,$AM$109:$AM$150)</f>
        <v>0</v>
      </c>
      <c r="G34" s="2">
        <f ca="1">SUMIF($V$109:$X$150,E34,$X$109:$X$150)+SUMIF($AL$109:$AN$150,E34,$AN$109:$AN$150)</f>
        <v>0</v>
      </c>
      <c r="H34" s="2">
        <f ca="1">SUMIF($V$109:$Y$150,E34,$Y$109:$Y$150)+SUMIF($AL$109:$AO$150,E34,$AO$109:$AO$150)</f>
        <v>0</v>
      </c>
      <c r="I34" s="17">
        <f t="shared" si="3"/>
        <v>0</v>
      </c>
      <c r="J34" s="135"/>
      <c r="K34" s="135"/>
      <c r="L34" s="132">
        <v>9</v>
      </c>
      <c r="M34" s="141">
        <f>S32+1</f>
        <v>46013</v>
      </c>
      <c r="N34" s="141">
        <f>M34+1</f>
        <v>46014</v>
      </c>
      <c r="O34" s="141">
        <f t="shared" ref="O34:Q34" si="78">N34+1</f>
        <v>46015</v>
      </c>
      <c r="P34" s="141">
        <f t="shared" si="78"/>
        <v>46016</v>
      </c>
      <c r="Q34" s="141">
        <f t="shared" si="78"/>
        <v>46017</v>
      </c>
      <c r="R34" s="142">
        <f>Q34+1</f>
        <v>46018</v>
      </c>
      <c r="S34" s="143">
        <f>R34+1</f>
        <v>46019</v>
      </c>
      <c r="T34" s="135">
        <f t="shared" ref="T34" si="79">COUNTIF(M35:S35,"★")</f>
        <v>0</v>
      </c>
      <c r="U34" s="135"/>
      <c r="V34" s="135" t="str">
        <f>TEXT(M34,"YYYY-MM")</f>
        <v>2025-12</v>
      </c>
      <c r="W34" s="140" cm="1">
        <f t="array" ref="W34">SUMPRODUCT((M34:S34&gt;=$N$8)*(M34:S34 &lt;= $N$9)*(TEXT(M34:S34,"yyyy-mm")=V34)*(M35:S35 = "●"))</f>
        <v>0</v>
      </c>
      <c r="X34" s="140" cm="1">
        <f t="array" ref="X34">SUMPRODUCT((R34:S34&gt;=$N$8)*(R34:S34 &lt;= $N$9)*(TEXT(R34:S34,"yyyy-mm")=V34)*(R35:S35 = "▲"))</f>
        <v>0</v>
      </c>
      <c r="Y34" s="140" cm="1">
        <f t="array" ref="Y34">SUMPRODUCT((M34:S34&gt;=$N$8)*(M34:S34 &lt;= $N$9)*(TEXT(M34:S34,"yyyy-mm")=V34)*(M35:S35 = "★"))</f>
        <v>0</v>
      </c>
      <c r="Z34" s="135"/>
      <c r="AA34" s="135"/>
      <c r="AB34" s="132">
        <v>25</v>
      </c>
      <c r="AC34" s="141">
        <f>AI32+1</f>
        <v>46125</v>
      </c>
      <c r="AD34" s="141">
        <f t="shared" ref="AD34:AI34" si="80">AC34+1</f>
        <v>46126</v>
      </c>
      <c r="AE34" s="141">
        <f t="shared" si="80"/>
        <v>46127</v>
      </c>
      <c r="AF34" s="141">
        <f t="shared" si="80"/>
        <v>46128</v>
      </c>
      <c r="AG34" s="141">
        <f t="shared" si="80"/>
        <v>46129</v>
      </c>
      <c r="AH34" s="142">
        <f t="shared" si="80"/>
        <v>46130</v>
      </c>
      <c r="AI34" s="143">
        <f t="shared" si="80"/>
        <v>46131</v>
      </c>
      <c r="AJ34" s="68">
        <f t="shared" ref="AJ34" si="81">COUNTIF(AC35:AI35,"★")</f>
        <v>0</v>
      </c>
      <c r="AK34" s="68"/>
      <c r="AL34" s="68" t="str">
        <f>TEXT(AC34,"YYYY-MM")</f>
        <v>2026-04</v>
      </c>
      <c r="AM34" s="69" cm="1">
        <f t="array" ref="AM34">SUMPRODUCT((AC34:AI34&gt;=$N$8)*(AC34:AI34 &lt;= $N$9)*(TEXT(AC34:AI34,"yyyy-mm")=AL34)*(AC35:AI35 = "●"))</f>
        <v>0</v>
      </c>
      <c r="AN34" s="69" cm="1">
        <f t="array" ref="AN34">SUMPRODUCT((AH34:AI34&gt;=$N$8)*(AH34:AI34 &lt;= $N$9)*(TEXT(AH34:AI34,"yyyy-mm")=AL34)*(AH35:AI35 = "▲"))</f>
        <v>0</v>
      </c>
      <c r="AO34" s="69" cm="1">
        <f t="array" ref="AO34">SUMPRODUCT((AC34:AI34&gt;=$N$8)*(AC34:AI34 &lt;= $N$9)*(TEXT(AC34:AI34,"yyyy-mm")=AL34)*(AC35:AI35 = "★"))</f>
        <v>0</v>
      </c>
      <c r="AP34" s="68"/>
      <c r="AQ34" s="19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3"/>
    </row>
    <row r="35" spans="1:55" s="8" customFormat="1" ht="19.5" customHeight="1" thickBot="1" x14ac:dyDescent="0.5">
      <c r="A35" s="4">
        <v>2</v>
      </c>
      <c r="B35" s="4">
        <v>25</v>
      </c>
      <c r="C35" s="18">
        <f t="shared" si="1"/>
        <v>46692</v>
      </c>
      <c r="D35" s="18">
        <f t="shared" si="2"/>
        <v>45989</v>
      </c>
      <c r="E35" s="4" t="str">
        <f t="shared" si="0"/>
        <v>2027-11</v>
      </c>
      <c r="F35" s="2">
        <f ca="1">SUMIF($AL$109:$AM$150,E35,$AM$109:$AM$150)</f>
        <v>0</v>
      </c>
      <c r="G35" s="2">
        <f ca="1">SUMIF($AL$109:$AN$150,E35,$AN$109:$AN$150)</f>
        <v>0</v>
      </c>
      <c r="H35" s="2">
        <f ca="1">SUMIF($AL$109:$AO$150,E35,$AO$109:$AO$150)</f>
        <v>0</v>
      </c>
      <c r="I35" s="17">
        <f t="shared" si="3"/>
        <v>0</v>
      </c>
      <c r="J35" s="135"/>
      <c r="K35" s="135" t="str">
        <f t="shared" ref="K35" si="82">IF(U35&gt;=0.285,"OK","NG")</f>
        <v>NG</v>
      </c>
      <c r="L35" s="136"/>
      <c r="M35" s="144"/>
      <c r="N35" s="144"/>
      <c r="O35" s="144"/>
      <c r="P35" s="144"/>
      <c r="Q35" s="144"/>
      <c r="R35" s="145"/>
      <c r="S35" s="146"/>
      <c r="T35" s="135">
        <f t="shared" ref="T35" si="83">COUNTIF(M35:S35,"●")</f>
        <v>0</v>
      </c>
      <c r="U35" s="147">
        <f t="shared" ref="U35" si="84">IF(COUNTA(M35:S35)=0,-1,IF(OR(COUNTIF(M35:S35,"▲")&gt;6,AND(M34&lt;$N$9,$N$9&lt;S34)),0.285,IF(T34+T35=0,0,T35/(T35+T34))))</f>
        <v>-1</v>
      </c>
      <c r="V35" s="135" t="str">
        <f>TEXT(S34,"YYYY-MM")</f>
        <v>2025-12</v>
      </c>
      <c r="W35" s="140" cm="1">
        <f t="array" ref="W35">IF(V35=V34,0,SUMPRODUCT((M34:S34&gt;=$N$8)*(M34:S34 &lt;= $N$9)*(TEXT(M34:S34,"yyyy-mm")=V35)*(M35:S35 = "●")))</f>
        <v>0</v>
      </c>
      <c r="X35" s="140" cm="1">
        <f t="array" ref="X35">IF(V35=V34,0,SUMPRODUCT((M34:S34&gt;=$N$8)*(M34:S34 &lt;= $N$9)*(TEXT(M34:S34,"yyyy-mm")=V35)*(M35:S35 = "▲")))</f>
        <v>0</v>
      </c>
      <c r="Y35" s="140" cm="1">
        <f t="array" ref="Y35">IF(V35=V34,0,SUMPRODUCT((M34:S34&gt;=$N$8)*(M34:S34 &lt;= $N$9)*(TEXT(M34:S34,"yyyy-mm")=V35)*(M35:S35 = "★")))</f>
        <v>0</v>
      </c>
      <c r="Z35" s="135"/>
      <c r="AA35" s="135" t="str">
        <f t="shared" ref="AA35" si="85">IF(AK35&gt;=0.285,"OK","NG")</f>
        <v>NG</v>
      </c>
      <c r="AB35" s="136"/>
      <c r="AC35" s="144"/>
      <c r="AD35" s="144"/>
      <c r="AE35" s="144"/>
      <c r="AF35" s="144"/>
      <c r="AG35" s="144"/>
      <c r="AH35" s="145"/>
      <c r="AI35" s="146"/>
      <c r="AJ35" s="68">
        <f t="shared" ref="AJ35" si="86">COUNTIF(AC35:AI35,"●")</f>
        <v>0</v>
      </c>
      <c r="AK35" s="70">
        <f t="shared" ref="AK35" si="87">IF(COUNTA(AC35:AI35)=0,-1,IF(OR(COUNTIF(AC35:AI35,"▲")&gt;6,AND(AC34&lt;$N$9,$N$9&lt;AI34)),0.285,IF(AJ34+AJ35=0,0,AJ35/(AJ35+AJ34))))</f>
        <v>-1</v>
      </c>
      <c r="AL35" s="68" t="str">
        <f>TEXT(AI34,"YYYY-MM")</f>
        <v>2026-04</v>
      </c>
      <c r="AM35" s="69" cm="1">
        <f t="array" ref="AM35">IF(AL35=AL34,0,SUMPRODUCT((AC34:AI34&gt;=$N$8)*(AC34:AI34 &lt;= $N$9)*(TEXT(AC34:AI34,"yyyy-mm")=AL35)*(AC35:AI35 = "●")))</f>
        <v>0</v>
      </c>
      <c r="AN35" s="69" cm="1">
        <f t="array" ref="AN35">IF(AL35=AL34,0,SUMPRODUCT((AC34:AI34&gt;=$N$8)*(AC34:AI34 &lt;= $N$9)*(TEXT(AC34:AI34,"yyyy-mm")=AL35)*(AC35:AI35 = "▲")))</f>
        <v>0</v>
      </c>
      <c r="AO35" s="69" cm="1">
        <f t="array" ref="AO35">IF(AL35=AL34,0,SUMPRODUCT((AC34:AI34&gt;=$N$8)*(AC34:AI34 &lt;= $N$9)*(TEXT(AC34:AI34,"yyyy-mm")=AL35)*(AC35:AI35 = "★")))</f>
        <v>0</v>
      </c>
      <c r="AP35" s="68"/>
      <c r="AQ35" s="19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3"/>
    </row>
    <row r="36" spans="1:55" s="8" customFormat="1" ht="19.5" customHeight="1" x14ac:dyDescent="0.45">
      <c r="A36" s="4">
        <v>3</v>
      </c>
      <c r="B36" s="4">
        <v>26</v>
      </c>
      <c r="C36" s="18">
        <f t="shared" si="1"/>
        <v>46722</v>
      </c>
      <c r="D36" s="18">
        <f t="shared" si="2"/>
        <v>45989</v>
      </c>
      <c r="E36" s="4" t="str">
        <f t="shared" si="0"/>
        <v>2027-12</v>
      </c>
      <c r="F36" s="2">
        <f ca="1">SUMIF($AL$109:$AM$150,E36,$AM$109:$AM$150)</f>
        <v>0</v>
      </c>
      <c r="G36" s="2">
        <f ca="1">SUMIF($AL$109:$AN$150,E36,$AN$109:$AN$150)</f>
        <v>0</v>
      </c>
      <c r="H36" s="2">
        <f ca="1">SUMIF($AL$109:$AO$150,E36,$AO$109:$AO$150)</f>
        <v>0</v>
      </c>
      <c r="I36" s="17">
        <f t="shared" si="3"/>
        <v>0</v>
      </c>
      <c r="J36" s="135"/>
      <c r="K36" s="135"/>
      <c r="L36" s="132">
        <v>10</v>
      </c>
      <c r="M36" s="141">
        <f>S34+1</f>
        <v>46020</v>
      </c>
      <c r="N36" s="141">
        <f>M36+1</f>
        <v>46021</v>
      </c>
      <c r="O36" s="141">
        <f t="shared" ref="O36:Q36" si="88">N36+1</f>
        <v>46022</v>
      </c>
      <c r="P36" s="141">
        <f t="shared" si="88"/>
        <v>46023</v>
      </c>
      <c r="Q36" s="141">
        <f t="shared" si="88"/>
        <v>46024</v>
      </c>
      <c r="R36" s="142">
        <f>Q36+1</f>
        <v>46025</v>
      </c>
      <c r="S36" s="143">
        <f>R36+1</f>
        <v>46026</v>
      </c>
      <c r="T36" s="135">
        <f t="shared" ref="T36" si="89">COUNTIF(M37:S37,"★")</f>
        <v>0</v>
      </c>
      <c r="U36" s="135"/>
      <c r="V36" s="135" t="str">
        <f>TEXT(M36,"YYYY-MM")</f>
        <v>2025-12</v>
      </c>
      <c r="W36" s="140" cm="1">
        <f t="array" ref="W36">SUMPRODUCT((M36:S36&gt;=$N$8)*(M36:S36 &lt;= $N$9)*(TEXT(M36:S36,"yyyy-mm")=V36)*(M37:S37 = "●"))</f>
        <v>0</v>
      </c>
      <c r="X36" s="140" cm="1">
        <f t="array" ref="X36">SUMPRODUCT((R36:S36&gt;=$N$8)*(R36:S36 &lt;= $N$9)*(TEXT(R36:S36,"yyyy-mm")=V36)*(R37:S37 = "▲"))</f>
        <v>0</v>
      </c>
      <c r="Y36" s="140" cm="1">
        <f t="array" ref="Y36">SUMPRODUCT((M36:S36&gt;=$N$8)*(M36:S36 &lt;= $N$9)*(TEXT(M36:S36,"yyyy-mm")=V36)*(M37:S37 = "★"))</f>
        <v>0</v>
      </c>
      <c r="Z36" s="135"/>
      <c r="AA36" s="135"/>
      <c r="AB36" s="132">
        <v>26</v>
      </c>
      <c r="AC36" s="141">
        <f>AI34+1</f>
        <v>46132</v>
      </c>
      <c r="AD36" s="141">
        <f t="shared" ref="AD36:AI36" si="90">AC36+1</f>
        <v>46133</v>
      </c>
      <c r="AE36" s="141">
        <f t="shared" si="90"/>
        <v>46134</v>
      </c>
      <c r="AF36" s="141">
        <f t="shared" si="90"/>
        <v>46135</v>
      </c>
      <c r="AG36" s="141">
        <f t="shared" si="90"/>
        <v>46136</v>
      </c>
      <c r="AH36" s="142">
        <f t="shared" si="90"/>
        <v>46137</v>
      </c>
      <c r="AI36" s="143">
        <f t="shared" si="90"/>
        <v>46138</v>
      </c>
      <c r="AJ36" s="68">
        <f t="shared" ref="AJ36" si="91">COUNTIF(AC37:AI37,"★")</f>
        <v>0</v>
      </c>
      <c r="AK36" s="68"/>
      <c r="AL36" s="68" t="str">
        <f>TEXT(AC36,"YYYY-MM")</f>
        <v>2026-04</v>
      </c>
      <c r="AM36" s="69" cm="1">
        <f t="array" ref="AM36">SUMPRODUCT((AC36:AI36&gt;=$N$8)*(AC36:AI36 &lt;= $N$9)*(TEXT(AC36:AI36,"yyyy-mm")=AL36)*(AC37:AI37 = "●"))</f>
        <v>0</v>
      </c>
      <c r="AN36" s="69" cm="1">
        <f t="array" ref="AN36">SUMPRODUCT((AH36:AI36&gt;=$N$8)*(AH36:AI36 &lt;= $N$9)*(TEXT(AH36:AI36,"yyyy-mm")=AL36)*(AH37:AI37 = "▲"))</f>
        <v>0</v>
      </c>
      <c r="AO36" s="69" cm="1">
        <f t="array" ref="AO36">SUMPRODUCT((AC36:AI36&gt;=$N$8)*(AC36:AI36 &lt;= $N$9)*(TEXT(AC36:AI36,"yyyy-mm")=AL36)*(AC37:AI37 = "★"))</f>
        <v>0</v>
      </c>
      <c r="AP36" s="68"/>
      <c r="AQ36" s="19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3"/>
    </row>
    <row r="37" spans="1:55" s="8" customFormat="1" ht="19.5" customHeight="1" thickBot="1" x14ac:dyDescent="0.5">
      <c r="A37" s="4">
        <v>4</v>
      </c>
      <c r="B37" s="4">
        <v>27</v>
      </c>
      <c r="C37" s="18">
        <f t="shared" si="1"/>
        <v>46753</v>
      </c>
      <c r="D37" s="18">
        <f t="shared" si="2"/>
        <v>45989</v>
      </c>
      <c r="E37" s="4" t="str">
        <f t="shared" si="0"/>
        <v>2028-01</v>
      </c>
      <c r="F37" s="2">
        <f ca="1">SUMIF($V$160:$W$201,E37,$W$160:$W$201)+SUMIF($AL$109:$AM$150,E37,$AM$109:$AM$150)</f>
        <v>0</v>
      </c>
      <c r="G37" s="2">
        <f ca="1">SUMIF($V$160:$X$201,E37,$X$160:$X$201)+SUMIF($AL$109:$AN$150,E37,$AN$109:$AN$150)</f>
        <v>0</v>
      </c>
      <c r="H37" s="2">
        <f ca="1">SUMIF($V$160:$Y$201,E37,$Y$160:$Y$201)+SUMIF($AL$109:$AO$150,E37,$AO$109:$AO$150)</f>
        <v>0</v>
      </c>
      <c r="I37" s="17">
        <f t="shared" si="3"/>
        <v>0</v>
      </c>
      <c r="J37" s="135"/>
      <c r="K37" s="135" t="str">
        <f t="shared" ref="K37" si="92">IF(U37&gt;=0.285,"OK","NG")</f>
        <v>NG</v>
      </c>
      <c r="L37" s="136"/>
      <c r="M37" s="144"/>
      <c r="N37" s="144"/>
      <c r="O37" s="144"/>
      <c r="P37" s="144"/>
      <c r="Q37" s="144"/>
      <c r="R37" s="145"/>
      <c r="S37" s="146"/>
      <c r="T37" s="135">
        <f t="shared" ref="T37" si="93">COUNTIF(M37:S37,"●")</f>
        <v>0</v>
      </c>
      <c r="U37" s="147">
        <f t="shared" ref="U37" si="94">IF(COUNTA(M37:S37)=0,-1,IF(OR(COUNTIF(M37:S37,"▲")&gt;6,AND(M36&lt;$N$9,$N$9&lt;S36)),0.285,IF(T36+T37=0,0,T37/(T37+T36))))</f>
        <v>-1</v>
      </c>
      <c r="V37" s="135" t="str">
        <f>TEXT(S36,"YYYY-MM")</f>
        <v>2026-01</v>
      </c>
      <c r="W37" s="140" cm="1">
        <f t="array" ref="W37">IF(V37=V36,0,SUMPRODUCT((M36:S36&gt;=$N$8)*(M36:S36 &lt;= $N$9)*(TEXT(M36:S36,"yyyy-mm")=V37)*(M37:S37 = "●")))</f>
        <v>0</v>
      </c>
      <c r="X37" s="140" cm="1">
        <f t="array" ref="X37">IF(V37=V36,0,SUMPRODUCT((M36:S36&gt;=$N$8)*(M36:S36 &lt;= $N$9)*(TEXT(M36:S36,"yyyy-mm")=V37)*(M37:S37 = "▲")))</f>
        <v>0</v>
      </c>
      <c r="Y37" s="140" cm="1">
        <f t="array" ref="Y37">IF(V37=V36,0,SUMPRODUCT((M36:S36&gt;=$N$8)*(M36:S36 &lt;= $N$9)*(TEXT(M36:S36,"yyyy-mm")=V37)*(M37:S37 = "★")))</f>
        <v>0</v>
      </c>
      <c r="Z37" s="135"/>
      <c r="AA37" s="135" t="str">
        <f t="shared" ref="AA37" si="95">IF(AK37&gt;=0.285,"OK","NG")</f>
        <v>NG</v>
      </c>
      <c r="AB37" s="136"/>
      <c r="AC37" s="144"/>
      <c r="AD37" s="144"/>
      <c r="AE37" s="144"/>
      <c r="AF37" s="144"/>
      <c r="AG37" s="144"/>
      <c r="AH37" s="145"/>
      <c r="AI37" s="146"/>
      <c r="AJ37" s="68">
        <f t="shared" ref="AJ37" si="96">COUNTIF(AC37:AI37,"●")</f>
        <v>0</v>
      </c>
      <c r="AK37" s="70">
        <f t="shared" ref="AK37" si="97">IF(COUNTA(AC37:AI37)=0,-1,IF(OR(COUNTIF(AC37:AI37,"▲")&gt;6,AND(AC36&lt;$N$9,$N$9&lt;AI36)),0.285,IF(AJ36+AJ37=0,0,AJ37/(AJ37+AJ36))))</f>
        <v>-1</v>
      </c>
      <c r="AL37" s="68" t="str">
        <f>TEXT(AI36,"YYYY-MM")</f>
        <v>2026-04</v>
      </c>
      <c r="AM37" s="69" cm="1">
        <f t="array" ref="AM37">IF(AL37=AL36,0,SUMPRODUCT((AC36:AI36&gt;=$N$8)*(AC36:AI36 &lt;= $N$9)*(TEXT(AC36:AI36,"yyyy-mm")=AL37)*(AC37:AI37 = "●")))</f>
        <v>0</v>
      </c>
      <c r="AN37" s="69" cm="1">
        <f t="array" ref="AN37">IF(AL37=AL36,0,SUMPRODUCT((AC36:AI36&gt;=$N$8)*(AC36:AI36 &lt;= $N$9)*(TEXT(AC36:AI36,"yyyy-mm")=AL37)*(AC37:AI37 = "▲")))</f>
        <v>0</v>
      </c>
      <c r="AO37" s="69" cm="1">
        <f t="array" ref="AO37">IF(AL37=AL36,0,SUMPRODUCT((AC36:AI36&gt;=$N$8)*(AC36:AI36 &lt;= $N$9)*(TEXT(AC36:AI36,"yyyy-mm")=AL37)*(AC37:AI37 = "★")))</f>
        <v>0</v>
      </c>
      <c r="AP37" s="68"/>
      <c r="AQ37" s="19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3"/>
    </row>
    <row r="38" spans="1:55" s="8" customFormat="1" ht="19.5" customHeight="1" x14ac:dyDescent="0.45">
      <c r="A38" s="4">
        <v>5</v>
      </c>
      <c r="B38" s="4">
        <v>28</v>
      </c>
      <c r="C38" s="18">
        <f t="shared" si="1"/>
        <v>46784</v>
      </c>
      <c r="D38" s="18">
        <f t="shared" si="2"/>
        <v>45989</v>
      </c>
      <c r="E38" s="4" t="str">
        <f t="shared" si="0"/>
        <v>2028-02</v>
      </c>
      <c r="F38" s="2">
        <f ca="1">SUMIF($V$160:$W$201,E38,$W$160:$W$201)+SUMIF($AL$109:$AM$150,E38,$AM$109:$AM$150)</f>
        <v>0</v>
      </c>
      <c r="G38" s="2">
        <f ca="1">SUMIF($V$160:$X$201,E38,$X$160:$X$201)+SUMIF($AL$109:$AN$150,E38,$AN$109:$AN$150)</f>
        <v>0</v>
      </c>
      <c r="H38" s="2">
        <f ca="1">SUMIF($V$160:$Y$201,E38,$Y$160:$Y$201)+SUMIF($AL$109:$AO$150,E38,$AO$109:$AO$150)</f>
        <v>0</v>
      </c>
      <c r="I38" s="17">
        <f t="shared" si="3"/>
        <v>0</v>
      </c>
      <c r="J38" s="135"/>
      <c r="K38" s="135"/>
      <c r="L38" s="132">
        <v>11</v>
      </c>
      <c r="M38" s="141">
        <f>S36+1</f>
        <v>46027</v>
      </c>
      <c r="N38" s="141">
        <f>M38+1</f>
        <v>46028</v>
      </c>
      <c r="O38" s="141">
        <f t="shared" ref="O38:Q38" si="98">N38+1</f>
        <v>46029</v>
      </c>
      <c r="P38" s="141">
        <f t="shared" si="98"/>
        <v>46030</v>
      </c>
      <c r="Q38" s="141">
        <f t="shared" si="98"/>
        <v>46031</v>
      </c>
      <c r="R38" s="142">
        <f>Q38+1</f>
        <v>46032</v>
      </c>
      <c r="S38" s="143">
        <f>R38+1</f>
        <v>46033</v>
      </c>
      <c r="T38" s="135">
        <f t="shared" ref="T38" si="99">COUNTIF(M39:S39,"★")</f>
        <v>0</v>
      </c>
      <c r="U38" s="135"/>
      <c r="V38" s="135" t="str">
        <f>TEXT(M38,"YYYY-MM")</f>
        <v>2026-01</v>
      </c>
      <c r="W38" s="140" cm="1">
        <f t="array" ref="W38">SUMPRODUCT((M38:S38&gt;=$N$8)*(M38:S38 &lt;= $N$9)*(TEXT(M38:S38,"yyyy-mm")=V38)*(M39:S39 = "●"))</f>
        <v>0</v>
      </c>
      <c r="X38" s="140" cm="1">
        <f t="array" ref="X38">SUMPRODUCT((R38:S38&gt;=$N$8)*(R38:S38 &lt;= $N$9)*(TEXT(R38:S38,"yyyy-mm")=V38)*(R39:S39 = "▲"))</f>
        <v>0</v>
      </c>
      <c r="Y38" s="140" cm="1">
        <f t="array" ref="Y38">SUMPRODUCT((M38:S38&gt;=$N$8)*(M38:S38 &lt;= $N$9)*(TEXT(M38:S38,"yyyy-mm")=V38)*(M39:S39 = "★"))</f>
        <v>0</v>
      </c>
      <c r="Z38" s="135"/>
      <c r="AA38" s="135"/>
      <c r="AB38" s="132">
        <v>27</v>
      </c>
      <c r="AC38" s="141">
        <f>AI36+1</f>
        <v>46139</v>
      </c>
      <c r="AD38" s="141">
        <f t="shared" ref="AD38:AI38" si="100">AC38+1</f>
        <v>46140</v>
      </c>
      <c r="AE38" s="141">
        <f t="shared" si="100"/>
        <v>46141</v>
      </c>
      <c r="AF38" s="141">
        <f t="shared" si="100"/>
        <v>46142</v>
      </c>
      <c r="AG38" s="141">
        <f t="shared" si="100"/>
        <v>46143</v>
      </c>
      <c r="AH38" s="142">
        <f t="shared" si="100"/>
        <v>46144</v>
      </c>
      <c r="AI38" s="143">
        <f t="shared" si="100"/>
        <v>46145</v>
      </c>
      <c r="AJ38" s="68">
        <f t="shared" ref="AJ38" si="101">COUNTIF(AC39:AI39,"★")</f>
        <v>0</v>
      </c>
      <c r="AK38" s="68"/>
      <c r="AL38" s="68" t="str">
        <f>TEXT(AC38,"YYYY-MM")</f>
        <v>2026-04</v>
      </c>
      <c r="AM38" s="69" cm="1">
        <f t="array" ref="AM38">SUMPRODUCT((AC38:AI38&gt;=$N$8)*(AC38:AI38 &lt;= $N$9)*(TEXT(AC38:AI38,"yyyy-mm")=AL38)*(AC39:AI39 = "●"))</f>
        <v>0</v>
      </c>
      <c r="AN38" s="69" cm="1">
        <f t="array" ref="AN38">SUMPRODUCT((AH38:AI38&gt;=$N$8)*(AH38:AI38 &lt;= $N$9)*(TEXT(AH38:AI38,"yyyy-mm")=AL38)*(AH39:AI39 = "▲"))</f>
        <v>0</v>
      </c>
      <c r="AO38" s="69" cm="1">
        <f t="array" ref="AO38">SUMPRODUCT((AC38:AI38&gt;=$N$8)*(AC38:AI38 &lt;= $N$9)*(TEXT(AC38:AI38,"yyyy-mm")=AL38)*(AC39:AI39 = "★"))</f>
        <v>0</v>
      </c>
      <c r="AP38" s="68"/>
      <c r="AQ38" s="19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3"/>
    </row>
    <row r="39" spans="1:55" s="8" customFormat="1" ht="19.5" customHeight="1" thickBot="1" x14ac:dyDescent="0.5">
      <c r="A39" s="4">
        <v>1</v>
      </c>
      <c r="B39" s="4">
        <v>29</v>
      </c>
      <c r="C39" s="18">
        <f t="shared" si="1"/>
        <v>46813</v>
      </c>
      <c r="D39" s="18">
        <f t="shared" si="2"/>
        <v>45989</v>
      </c>
      <c r="E39" s="4" t="str">
        <f t="shared" si="0"/>
        <v>2028-03</v>
      </c>
      <c r="F39" s="2">
        <f ca="1">SUMIF($AL$109:$AM$150,E39,$AM$109:$AM$150)+SUMIF($V$160:$W$201,E39,$W$160:$W$201)</f>
        <v>0</v>
      </c>
      <c r="G39" s="2">
        <f ca="1">SUMIF($AL$109:$AN$150,E39,$AN$109:$AN$150)+SUMIF($V$160:$X$201,E39,$X$160:$X$201)</f>
        <v>0</v>
      </c>
      <c r="H39" s="2">
        <f ca="1">SUMIF($AL$109:$AO$150,E39,$AO$109:$AO$150)+SUMIF($V$160:$Y$201,E39,$Y$160:$Y$201)</f>
        <v>0</v>
      </c>
      <c r="I39" s="17">
        <f t="shared" si="3"/>
        <v>0</v>
      </c>
      <c r="J39" s="135"/>
      <c r="K39" s="135" t="str">
        <f t="shared" ref="K39" si="102">IF(U39&gt;=0.285,"OK","NG")</f>
        <v>NG</v>
      </c>
      <c r="L39" s="136"/>
      <c r="M39" s="144"/>
      <c r="N39" s="144"/>
      <c r="O39" s="144"/>
      <c r="P39" s="144"/>
      <c r="Q39" s="144"/>
      <c r="R39" s="145"/>
      <c r="S39" s="146"/>
      <c r="T39" s="135">
        <f t="shared" ref="T39" si="103">COUNTIF(M39:S39,"●")</f>
        <v>0</v>
      </c>
      <c r="U39" s="147">
        <f t="shared" ref="U39" si="104">IF(COUNTA(M39:S39)=0,-1,IF(OR(COUNTIF(M39:S39,"▲")&gt;6,AND(M38&lt;$N$9,$N$9&lt;S38)),0.285,IF(T38+T39=0,0,T39/(T39+T38))))</f>
        <v>-1</v>
      </c>
      <c r="V39" s="135" t="str">
        <f>TEXT(S38,"YYYY-MM")</f>
        <v>2026-01</v>
      </c>
      <c r="W39" s="140" cm="1">
        <f t="array" ref="W39">IF(V39=V38,0,SUMPRODUCT((M38:S38&gt;=$N$8)*(M38:S38 &lt;= $N$9)*(TEXT(M38:S38,"yyyy-mm")=V39)*(M39:S39 = "●")))</f>
        <v>0</v>
      </c>
      <c r="X39" s="140" cm="1">
        <f t="array" ref="X39">IF(V39=V38,0,SUMPRODUCT((M38:S38&gt;=$N$8)*(M38:S38 &lt;= $N$9)*(TEXT(M38:S38,"yyyy-mm")=V39)*(M39:S39 = "▲")))</f>
        <v>0</v>
      </c>
      <c r="Y39" s="140" cm="1">
        <f t="array" ref="Y39">IF(V39=V38,0,SUMPRODUCT((M38:S38&gt;=$N$8)*(M38:S38 &lt;= $N$9)*(TEXT(M38:S38,"yyyy-mm")=V39)*(M39:S39 = "★")))</f>
        <v>0</v>
      </c>
      <c r="Z39" s="135"/>
      <c r="AA39" s="135" t="str">
        <f t="shared" ref="AA39" si="105">IF(AK39&gt;=0.285,"OK","NG")</f>
        <v>NG</v>
      </c>
      <c r="AB39" s="136"/>
      <c r="AC39" s="144"/>
      <c r="AD39" s="144"/>
      <c r="AE39" s="144"/>
      <c r="AF39" s="144"/>
      <c r="AG39" s="144"/>
      <c r="AH39" s="145"/>
      <c r="AI39" s="146"/>
      <c r="AJ39" s="68">
        <f t="shared" ref="AJ39" si="106">COUNTIF(AC39:AI39,"●")</f>
        <v>0</v>
      </c>
      <c r="AK39" s="70">
        <f t="shared" ref="AK39" si="107">IF(COUNTA(AC39:AI39)=0,-1,IF(OR(COUNTIF(AC39:AI39,"▲")&gt;6,AND(AC38&lt;$N$9,$N$9&lt;AI38)),0.285,IF(AJ38+AJ39=0,0,AJ39/(AJ39+AJ38))))</f>
        <v>-1</v>
      </c>
      <c r="AL39" s="68" t="str">
        <f>TEXT(AI38,"YYYY-MM")</f>
        <v>2026-05</v>
      </c>
      <c r="AM39" s="69" cm="1">
        <f t="array" ref="AM39">IF(AL39=AL38,0,SUMPRODUCT((AC38:AI38&gt;=$N$8)*(AC38:AI38 &lt;= $N$9)*(TEXT(AC38:AI38,"yyyy-mm")=AL39)*(AC39:AI39 = "●")))</f>
        <v>0</v>
      </c>
      <c r="AN39" s="69" cm="1">
        <f t="array" ref="AN39">IF(AL39=AL38,0,SUMPRODUCT((AC38:AI38&gt;=$N$8)*(AC38:AI38 &lt;= $N$9)*(TEXT(AC38:AI38,"yyyy-mm")=AL39)*(AC39:AI39 = "▲")))</f>
        <v>0</v>
      </c>
      <c r="AO39" s="69" cm="1">
        <f t="array" ref="AO39">IF(AL39=AL38,0,SUMPRODUCT((AC38:AI38&gt;=$N$8)*(AC38:AI38 &lt;= $N$9)*(TEXT(AC38:AI38,"yyyy-mm")=AL39)*(AC39:AI39 = "★")))</f>
        <v>0</v>
      </c>
      <c r="AP39" s="68"/>
      <c r="AQ39" s="19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3"/>
    </row>
    <row r="40" spans="1:55" s="8" customFormat="1" ht="19.5" customHeight="1" x14ac:dyDescent="0.45">
      <c r="A40" s="4">
        <v>2</v>
      </c>
      <c r="B40" s="4">
        <v>30</v>
      </c>
      <c r="C40" s="18">
        <f t="shared" si="1"/>
        <v>46844</v>
      </c>
      <c r="D40" s="18">
        <f t="shared" si="2"/>
        <v>45989</v>
      </c>
      <c r="E40" s="4" t="str">
        <f t="shared" si="0"/>
        <v>2028-04</v>
      </c>
      <c r="F40" s="2">
        <f ca="1">SUMIF($V$160:$W$201,E40,$W$160:$W$201)</f>
        <v>0</v>
      </c>
      <c r="G40" s="2">
        <f ca="1">SUMIF($V$160:$X$201,E40,$X$160:$X$201)</f>
        <v>0</v>
      </c>
      <c r="H40" s="2">
        <f ca="1">SUMIF($V$160:$Y$201,E40,$Y$160:$Y$201)</f>
        <v>0</v>
      </c>
      <c r="I40" s="17">
        <f t="shared" si="3"/>
        <v>0</v>
      </c>
      <c r="J40" s="135"/>
      <c r="K40" s="135"/>
      <c r="L40" s="132">
        <v>12</v>
      </c>
      <c r="M40" s="141">
        <f>S38+1</f>
        <v>46034</v>
      </c>
      <c r="N40" s="141">
        <f>M40+1</f>
        <v>46035</v>
      </c>
      <c r="O40" s="141">
        <f t="shared" ref="O40:Q40" si="108">N40+1</f>
        <v>46036</v>
      </c>
      <c r="P40" s="141">
        <f t="shared" si="108"/>
        <v>46037</v>
      </c>
      <c r="Q40" s="141">
        <f t="shared" si="108"/>
        <v>46038</v>
      </c>
      <c r="R40" s="142">
        <f>Q40+1</f>
        <v>46039</v>
      </c>
      <c r="S40" s="143">
        <f>R40+1</f>
        <v>46040</v>
      </c>
      <c r="T40" s="135">
        <f t="shared" ref="T40" si="109">COUNTIF(M41:S41,"★")</f>
        <v>0</v>
      </c>
      <c r="U40" s="135"/>
      <c r="V40" s="135" t="str">
        <f>TEXT(M40,"YYYY-MM")</f>
        <v>2026-01</v>
      </c>
      <c r="W40" s="140" cm="1">
        <f t="array" ref="W40">SUMPRODUCT((M40:S40&gt;=$N$8)*(M40:S40 &lt;= $N$9)*(TEXT(M40:S40,"yyyy-mm")=V40)*(M41:S41 = "●"))</f>
        <v>0</v>
      </c>
      <c r="X40" s="140" cm="1">
        <f t="array" ref="X40">SUMPRODUCT((R40:S40&gt;=$N$8)*(R40:S40 &lt;= $N$9)*(TEXT(R40:S40,"yyyy-mm")=V40)*(R41:S41 = "▲"))</f>
        <v>0</v>
      </c>
      <c r="Y40" s="140" cm="1">
        <f t="array" ref="Y40">SUMPRODUCT((M40:S40&gt;=$N$8)*(M40:S40 &lt;= $N$9)*(TEXT(M40:S40,"yyyy-mm")=V40)*(M41:S41 = "★"))</f>
        <v>0</v>
      </c>
      <c r="Z40" s="135"/>
      <c r="AA40" s="135"/>
      <c r="AB40" s="132">
        <v>28</v>
      </c>
      <c r="AC40" s="141">
        <f>AI38+1</f>
        <v>46146</v>
      </c>
      <c r="AD40" s="141">
        <f t="shared" ref="AD40:AI40" si="110">AC40+1</f>
        <v>46147</v>
      </c>
      <c r="AE40" s="141">
        <f t="shared" si="110"/>
        <v>46148</v>
      </c>
      <c r="AF40" s="141">
        <f t="shared" si="110"/>
        <v>46149</v>
      </c>
      <c r="AG40" s="141">
        <f t="shared" si="110"/>
        <v>46150</v>
      </c>
      <c r="AH40" s="142">
        <f t="shared" si="110"/>
        <v>46151</v>
      </c>
      <c r="AI40" s="143">
        <f t="shared" si="110"/>
        <v>46152</v>
      </c>
      <c r="AJ40" s="68">
        <f t="shared" ref="AJ40" si="111">COUNTIF(AC41:AI41,"★")</f>
        <v>0</v>
      </c>
      <c r="AK40" s="68"/>
      <c r="AL40" s="68" t="str">
        <f>TEXT(AC40,"YYYY-MM")</f>
        <v>2026-05</v>
      </c>
      <c r="AM40" s="69" cm="1">
        <f t="array" ref="AM40">SUMPRODUCT((AC40:AI40&gt;=$N$8)*(AC40:AI40 &lt;= $N$9)*(TEXT(AC40:AI40,"yyyy-mm")=AL40)*(AC41:AI41 = "●"))</f>
        <v>0</v>
      </c>
      <c r="AN40" s="69" cm="1">
        <f t="array" ref="AN40">SUMPRODUCT((AH40:AI40&gt;=$N$8)*(AH40:AI40 &lt;= $N$9)*(TEXT(AH40:AI40,"yyyy-mm")=AL40)*(AH41:AI41 = "▲"))</f>
        <v>0</v>
      </c>
      <c r="AO40" s="69" cm="1">
        <f t="array" ref="AO40">SUMPRODUCT((AC40:AI40&gt;=$N$8)*(AC40:AI40 &lt;= $N$9)*(TEXT(AC40:AI40,"yyyy-mm")=AL40)*(AC41:AI41 = "★"))</f>
        <v>0</v>
      </c>
      <c r="AP40" s="68"/>
      <c r="AQ40" s="19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3"/>
    </row>
    <row r="41" spans="1:55" s="8" customFormat="1" ht="19.5" customHeight="1" thickBot="1" x14ac:dyDescent="0.5">
      <c r="A41" s="4">
        <v>3</v>
      </c>
      <c r="B41" s="4">
        <v>31</v>
      </c>
      <c r="C41" s="18">
        <f t="shared" si="1"/>
        <v>46874</v>
      </c>
      <c r="D41" s="18">
        <f t="shared" si="2"/>
        <v>45989</v>
      </c>
      <c r="E41" s="4" t="str">
        <f t="shared" si="0"/>
        <v>2028-05</v>
      </c>
      <c r="F41" s="2">
        <f ca="1">SUMIF($V$160:$W$201,E41,$W$160:$W$201)</f>
        <v>0</v>
      </c>
      <c r="G41" s="2">
        <f ca="1">SUMIF($V$160:$X$201,E41,$X$160:$X$201)</f>
        <v>0</v>
      </c>
      <c r="H41" s="2">
        <f ca="1">SUMIF($V$160:$Y$201,E41,$Y$160:$Y$201)</f>
        <v>0</v>
      </c>
      <c r="I41" s="17">
        <f t="shared" si="3"/>
        <v>0</v>
      </c>
      <c r="J41" s="135"/>
      <c r="K41" s="135" t="str">
        <f t="shared" ref="K41" si="112">IF(U41&gt;=0.285,"OK","NG")</f>
        <v>NG</v>
      </c>
      <c r="L41" s="136"/>
      <c r="M41" s="144"/>
      <c r="N41" s="144"/>
      <c r="O41" s="144"/>
      <c r="P41" s="144"/>
      <c r="Q41" s="144"/>
      <c r="R41" s="145"/>
      <c r="S41" s="146"/>
      <c r="T41" s="135">
        <f t="shared" ref="T41" si="113">COUNTIF(M41:S41,"●")</f>
        <v>0</v>
      </c>
      <c r="U41" s="147">
        <f t="shared" ref="U41" si="114">IF(COUNTA(M41:S41)=0,-1,IF(OR(COUNTIF(M41:S41,"▲")&gt;6,AND(M40&lt;$N$9,$N$9&lt;S40)),0.285,IF(T40+T41=0,0,T41/(T41+T40))))</f>
        <v>-1</v>
      </c>
      <c r="V41" s="135" t="str">
        <f>TEXT(S40,"YYYY-MM")</f>
        <v>2026-01</v>
      </c>
      <c r="W41" s="140" cm="1">
        <f t="array" ref="W41">IF(V41=V40,0,SUMPRODUCT((M40:S40&gt;=$N$8)*(M40:S40 &lt;= $N$9)*(TEXT(M40:S40,"yyyy-mm")=V41)*(M41:S41 = "●")))</f>
        <v>0</v>
      </c>
      <c r="X41" s="140" cm="1">
        <f t="array" ref="X41">IF(V41=V40,0,SUMPRODUCT((M40:S40&gt;=$N$8)*(M40:S40 &lt;= $N$9)*(TEXT(M40:S40,"yyyy-mm")=V41)*(M41:S41 = "▲")))</f>
        <v>0</v>
      </c>
      <c r="Y41" s="140" cm="1">
        <f t="array" ref="Y41">IF(V41=V40,0,SUMPRODUCT((M40:S40&gt;=$N$8)*(M40:S40 &lt;= $N$9)*(TEXT(M40:S40,"yyyy-mm")=V41)*(M41:S41 = "★")))</f>
        <v>0</v>
      </c>
      <c r="Z41" s="135"/>
      <c r="AA41" s="135" t="str">
        <f t="shared" ref="AA41" si="115">IF(AK41&gt;=0.285,"OK","NG")</f>
        <v>NG</v>
      </c>
      <c r="AB41" s="136"/>
      <c r="AC41" s="144"/>
      <c r="AD41" s="144"/>
      <c r="AE41" s="144"/>
      <c r="AF41" s="144"/>
      <c r="AG41" s="144"/>
      <c r="AH41" s="145"/>
      <c r="AI41" s="146"/>
      <c r="AJ41" s="68">
        <f t="shared" ref="AJ41" si="116">COUNTIF(AC41:AI41,"●")</f>
        <v>0</v>
      </c>
      <c r="AK41" s="70">
        <f t="shared" ref="AK41" si="117">IF(COUNTA(AC41:AI41)=0,-1,IF(OR(COUNTIF(AC41:AI41,"▲")&gt;6,AND(AC40&lt;$N$9,$N$9&lt;AI40)),0.285,IF(AJ40+AJ41=0,0,AJ41/(AJ41+AJ40))))</f>
        <v>-1</v>
      </c>
      <c r="AL41" s="68" t="str">
        <f>TEXT(AI40,"YYYY-MM")</f>
        <v>2026-05</v>
      </c>
      <c r="AM41" s="69" cm="1">
        <f t="array" ref="AM41">IF(AL41=AL40,0,SUMPRODUCT((AC40:AI40&gt;=$N$8)*(AC40:AI40 &lt;= $N$9)*(TEXT(AC40:AI40,"yyyy-mm")=AL41)*(AC41:AI41 = "●")))</f>
        <v>0</v>
      </c>
      <c r="AN41" s="69" cm="1">
        <f t="array" ref="AN41">IF(AL41=AL40,0,SUMPRODUCT((AC40:AI40&gt;=$N$8)*(AC40:AI40 &lt;= $N$9)*(TEXT(AC40:AI40,"yyyy-mm")=AL41)*(AC41:AI41 = "▲")))</f>
        <v>0</v>
      </c>
      <c r="AO41" s="69" cm="1">
        <f t="array" ref="AO41">IF(AL41=AL40,0,SUMPRODUCT((AC40:AI40&gt;=$N$8)*(AC40:AI40 &lt;= $N$9)*(TEXT(AC40:AI40,"yyyy-mm")=AL41)*(AC41:AI41 = "★")))</f>
        <v>0</v>
      </c>
      <c r="AP41" s="68"/>
      <c r="AQ41" s="19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3"/>
    </row>
    <row r="42" spans="1:55" s="8" customFormat="1" ht="19.5" customHeight="1" x14ac:dyDescent="0.45">
      <c r="A42" s="4">
        <v>4</v>
      </c>
      <c r="B42" s="4">
        <v>32</v>
      </c>
      <c r="C42" s="18">
        <f t="shared" si="1"/>
        <v>46905</v>
      </c>
      <c r="D42" s="18">
        <f t="shared" si="2"/>
        <v>45989</v>
      </c>
      <c r="E42" s="4" t="str">
        <f t="shared" si="0"/>
        <v>2028-06</v>
      </c>
      <c r="F42" s="2">
        <f ca="1">SUMIF($V$160:$W$201,E42,$W$160:$W$201)+SUMIF($AL$160:$AM$201,E42,$AM$160:$AM$201)</f>
        <v>0</v>
      </c>
      <c r="G42" s="2">
        <f ca="1">SUMIF($V$160:$X$201,E42,$X$160:$X$201)+SUMIF($AL$160:$AN$201,E42,$AN$160:$AN$201)</f>
        <v>0</v>
      </c>
      <c r="H42" s="2">
        <f ca="1">SUMIF($V$160:$Y$201,E42,$Y$160:$Y$201)+SUMIF($AL$160:$AO$201,E42,$AO$160:$AO$201)</f>
        <v>0</v>
      </c>
      <c r="I42" s="17">
        <f t="shared" si="3"/>
        <v>0</v>
      </c>
      <c r="J42" s="135"/>
      <c r="K42" s="135"/>
      <c r="L42" s="132">
        <v>13</v>
      </c>
      <c r="M42" s="141">
        <f>S40+1</f>
        <v>46041</v>
      </c>
      <c r="N42" s="141">
        <f>M42+1</f>
        <v>46042</v>
      </c>
      <c r="O42" s="141">
        <f t="shared" ref="O42:Q42" si="118">N42+1</f>
        <v>46043</v>
      </c>
      <c r="P42" s="141">
        <f t="shared" si="118"/>
        <v>46044</v>
      </c>
      <c r="Q42" s="141">
        <f t="shared" si="118"/>
        <v>46045</v>
      </c>
      <c r="R42" s="142">
        <f>Q42+1</f>
        <v>46046</v>
      </c>
      <c r="S42" s="143">
        <f>R42+1</f>
        <v>46047</v>
      </c>
      <c r="T42" s="135">
        <f t="shared" ref="T42" si="119">COUNTIF(M43:S43,"★")</f>
        <v>0</v>
      </c>
      <c r="U42" s="135"/>
      <c r="V42" s="135" t="str">
        <f>TEXT(M42,"YYYY-MM")</f>
        <v>2026-01</v>
      </c>
      <c r="W42" s="140" cm="1">
        <f t="array" ref="W42">SUMPRODUCT((M42:S42&gt;=$N$8)*(M42:S42 &lt;= $N$9)*(TEXT(M42:S42,"yyyy-mm")=V42)*(M43:S43 = "●"))</f>
        <v>0</v>
      </c>
      <c r="X42" s="140" cm="1">
        <f t="array" ref="X42">SUMPRODUCT((R42:S42&gt;=$N$8)*(R42:S42 &lt;= $N$9)*(TEXT(R42:S42,"yyyy-mm")=V42)*(R43:S43 = "▲"))</f>
        <v>0</v>
      </c>
      <c r="Y42" s="140" cm="1">
        <f t="array" ref="Y42">SUMPRODUCT((M42:S42&gt;=$N$8)*(M42:S42 &lt;= $N$9)*(TEXT(M42:S42,"yyyy-mm")=V42)*(M43:S43 = "★"))</f>
        <v>0</v>
      </c>
      <c r="Z42" s="135"/>
      <c r="AA42" s="135"/>
      <c r="AB42" s="132">
        <v>29</v>
      </c>
      <c r="AC42" s="141">
        <f>AI40+1</f>
        <v>46153</v>
      </c>
      <c r="AD42" s="141">
        <f t="shared" ref="AD42:AI42" si="120">AC42+1</f>
        <v>46154</v>
      </c>
      <c r="AE42" s="141">
        <f t="shared" si="120"/>
        <v>46155</v>
      </c>
      <c r="AF42" s="141">
        <f t="shared" si="120"/>
        <v>46156</v>
      </c>
      <c r="AG42" s="141">
        <f t="shared" si="120"/>
        <v>46157</v>
      </c>
      <c r="AH42" s="142">
        <f t="shared" si="120"/>
        <v>46158</v>
      </c>
      <c r="AI42" s="143">
        <f t="shared" si="120"/>
        <v>46159</v>
      </c>
      <c r="AJ42" s="68">
        <f t="shared" ref="AJ42" si="121">COUNTIF(AC43:AI43,"★")</f>
        <v>0</v>
      </c>
      <c r="AK42" s="68"/>
      <c r="AL42" s="68" t="str">
        <f>TEXT(AC42,"YYYY-MM")</f>
        <v>2026-05</v>
      </c>
      <c r="AM42" s="69" cm="1">
        <f t="array" ref="AM42">SUMPRODUCT((AC42:AI42&gt;=$N$8)*(AC42:AI42 &lt;= $N$9)*(TEXT(AC42:AI42,"yyyy-mm")=AL42)*(AC43:AI43 = "●"))</f>
        <v>0</v>
      </c>
      <c r="AN42" s="69" cm="1">
        <f t="array" ref="AN42">SUMPRODUCT((AH42:AI42&gt;=$N$8)*(AH42:AI42 &lt;= $N$9)*(TEXT(AH42:AI42,"yyyy-mm")=AL42)*(AH43:AI43 = "▲"))</f>
        <v>0</v>
      </c>
      <c r="AO42" s="69" cm="1">
        <f t="array" ref="AO42">SUMPRODUCT((AC42:AI42&gt;=$N$8)*(AC42:AI42 &lt;= $N$9)*(TEXT(AC42:AI42,"yyyy-mm")=AL42)*(AC43:AI43 = "★"))</f>
        <v>0</v>
      </c>
      <c r="AP42" s="68"/>
      <c r="AQ42" s="19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3"/>
    </row>
    <row r="43" spans="1:55" s="8" customFormat="1" ht="19.5" customHeight="1" thickBot="1" x14ac:dyDescent="0.5">
      <c r="A43" s="4">
        <v>5</v>
      </c>
      <c r="B43" s="4">
        <v>33</v>
      </c>
      <c r="C43" s="18">
        <f t="shared" si="1"/>
        <v>46935</v>
      </c>
      <c r="D43" s="18">
        <f t="shared" si="2"/>
        <v>45989</v>
      </c>
      <c r="E43" s="4" t="str">
        <f t="shared" si="0"/>
        <v>2028-07</v>
      </c>
      <c r="F43" s="2">
        <f ca="1">SUMIF($V$160:$W$201,E43,$W$160:$W$201)+SUMIF($AL$160:$AM$201,E43,$AM$160:$AM$201)</f>
        <v>0</v>
      </c>
      <c r="G43" s="2">
        <f ca="1">SUMIF($V$160:$X$201,E43,$X$160:$X$201)+SUMIF($AL$160:$AN$201,E43,$AN$160:$AN$201)</f>
        <v>0</v>
      </c>
      <c r="H43" s="2">
        <f ca="1">SUMIF($V$160:$Y$201,E43,$Y$160:$Y$201)+SUMIF($AL$160:$AO$201,E43,$AO$160:$AO$201)</f>
        <v>0</v>
      </c>
      <c r="I43" s="17">
        <f t="shared" si="3"/>
        <v>0</v>
      </c>
      <c r="J43" s="135"/>
      <c r="K43" s="135" t="str">
        <f t="shared" ref="K43" si="122">IF(U43&gt;=0.285,"OK","NG")</f>
        <v>NG</v>
      </c>
      <c r="L43" s="136"/>
      <c r="M43" s="144"/>
      <c r="N43" s="144"/>
      <c r="O43" s="144"/>
      <c r="P43" s="144"/>
      <c r="Q43" s="144"/>
      <c r="R43" s="145"/>
      <c r="S43" s="146"/>
      <c r="T43" s="135">
        <f t="shared" ref="T43" si="123">COUNTIF(M43:S43,"●")</f>
        <v>0</v>
      </c>
      <c r="U43" s="147">
        <f t="shared" ref="U43" si="124">IF(COUNTA(M43:S43)=0,-1,IF(OR(COUNTIF(M43:S43,"▲")&gt;6,AND(M42&lt;$N$9,$N$9&lt;S42)),0.285,IF(T42+T43=0,0,T43/(T43+T42))))</f>
        <v>-1</v>
      </c>
      <c r="V43" s="135" t="str">
        <f>TEXT(S42,"YYYY-MM")</f>
        <v>2026-01</v>
      </c>
      <c r="W43" s="140" cm="1">
        <f t="array" ref="W43">IF(V43=V42,0,SUMPRODUCT((M42:S42&gt;=$N$8)*(M42:S42 &lt;= $N$9)*(TEXT(M42:S42,"yyyy-mm")=V43)*(M43:S43 = "●")))</f>
        <v>0</v>
      </c>
      <c r="X43" s="140" cm="1">
        <f t="array" ref="X43">IF(V43=V42,0,SUMPRODUCT((M42:S42&gt;=$N$8)*(M42:S42 &lt;= $N$9)*(TEXT(M42:S42,"yyyy-mm")=V43)*(M43:S43 = "▲")))</f>
        <v>0</v>
      </c>
      <c r="Y43" s="140" cm="1">
        <f t="array" ref="Y43">IF(V43=V42,0,SUMPRODUCT((M42:S42&gt;=$N$8)*(M42:S42 &lt;= $N$9)*(TEXT(M42:S42,"yyyy-mm")=V43)*(M43:S43 = "★")))</f>
        <v>0</v>
      </c>
      <c r="Z43" s="135"/>
      <c r="AA43" s="135" t="str">
        <f t="shared" ref="AA43" si="125">IF(AK43&gt;=0.285,"OK","NG")</f>
        <v>NG</v>
      </c>
      <c r="AB43" s="136"/>
      <c r="AC43" s="144"/>
      <c r="AD43" s="144"/>
      <c r="AE43" s="144"/>
      <c r="AF43" s="144"/>
      <c r="AG43" s="144"/>
      <c r="AH43" s="145"/>
      <c r="AI43" s="146"/>
      <c r="AJ43" s="68">
        <f t="shared" ref="AJ43" si="126">COUNTIF(AC43:AI43,"●")</f>
        <v>0</v>
      </c>
      <c r="AK43" s="70">
        <f t="shared" ref="AK43" si="127">IF(COUNTA(AC43:AI43)=0,-1,IF(OR(COUNTIF(AC43:AI43,"▲")&gt;6,AND(AC42&lt;$N$9,$N$9&lt;AI42)),0.285,IF(AJ42+AJ43=0,0,AJ43/(AJ43+AJ42))))</f>
        <v>-1</v>
      </c>
      <c r="AL43" s="68" t="str">
        <f>TEXT(AI42,"YYYY-MM")</f>
        <v>2026-05</v>
      </c>
      <c r="AM43" s="69" cm="1">
        <f t="array" ref="AM43">IF(AL43=AL42,0,SUMPRODUCT((AC42:AI42&gt;=$N$8)*(AC42:AI42 &lt;= $N$9)*(TEXT(AC42:AI42,"yyyy-mm")=AL43)*(AC43:AI43 = "●")))</f>
        <v>0</v>
      </c>
      <c r="AN43" s="69" cm="1">
        <f t="array" ref="AN43">IF(AL43=AL42,0,SUMPRODUCT((AC42:AI42&gt;=$N$8)*(AC42:AI42 &lt;= $N$9)*(TEXT(AC42:AI42,"yyyy-mm")=AL43)*(AC43:AI43 = "▲")))</f>
        <v>0</v>
      </c>
      <c r="AO43" s="69" cm="1">
        <f t="array" ref="AO43">IF(AL43=AL42,0,SUMPRODUCT((AC42:AI42&gt;=$N$8)*(AC42:AI42 &lt;= $N$9)*(TEXT(AC42:AI42,"yyyy-mm")=AL43)*(AC43:AI43 = "★")))</f>
        <v>0</v>
      </c>
      <c r="AP43" s="68"/>
      <c r="AQ43" s="19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3"/>
    </row>
    <row r="44" spans="1:55" s="8" customFormat="1" ht="19.5" customHeight="1" x14ac:dyDescent="0.45">
      <c r="A44" s="4">
        <v>1</v>
      </c>
      <c r="B44" s="4">
        <v>34</v>
      </c>
      <c r="C44" s="18">
        <f t="shared" si="1"/>
        <v>46966</v>
      </c>
      <c r="D44" s="18">
        <f t="shared" si="2"/>
        <v>45989</v>
      </c>
      <c r="E44" s="4" t="str">
        <f t="shared" si="0"/>
        <v>2028-08</v>
      </c>
      <c r="F44" s="2">
        <f ca="1">SUMIF($V$160:$W$201,E44,$W$160:$W$201)+SUMIF($AL$160:$AM$201,E44,$AM$160:$AM$201)</f>
        <v>0</v>
      </c>
      <c r="G44" s="2">
        <f ca="1">SUMIF($V$160:$X$201,E44,$X$160:$X$201)+SUMIF($AL$160:$AN$201,E44,$AN$160:$AN$201)</f>
        <v>0</v>
      </c>
      <c r="H44" s="2">
        <f ca="1">SUMIF($V$160:$Y$201,E44,$Y$160:$Y$201)+SUMIF($AL$160:$AO$201,E44,$AO$160:$AO$201)</f>
        <v>0</v>
      </c>
      <c r="I44" s="17">
        <f t="shared" si="3"/>
        <v>0</v>
      </c>
      <c r="J44" s="135"/>
      <c r="K44" s="135"/>
      <c r="L44" s="132">
        <v>14</v>
      </c>
      <c r="M44" s="141">
        <f>S42+1</f>
        <v>46048</v>
      </c>
      <c r="N44" s="141">
        <f>M44+1</f>
        <v>46049</v>
      </c>
      <c r="O44" s="141">
        <f t="shared" ref="O44:Q44" si="128">N44+1</f>
        <v>46050</v>
      </c>
      <c r="P44" s="141">
        <f t="shared" si="128"/>
        <v>46051</v>
      </c>
      <c r="Q44" s="141">
        <f t="shared" si="128"/>
        <v>46052</v>
      </c>
      <c r="R44" s="142">
        <f>Q44+1</f>
        <v>46053</v>
      </c>
      <c r="S44" s="143">
        <f>R44+1</f>
        <v>46054</v>
      </c>
      <c r="T44" s="135">
        <f t="shared" ref="T44" si="129">COUNTIF(M45:S45,"★")</f>
        <v>0</v>
      </c>
      <c r="U44" s="135"/>
      <c r="V44" s="135" t="str">
        <f>TEXT(M44,"YYYY-MM")</f>
        <v>2026-01</v>
      </c>
      <c r="W44" s="140" cm="1">
        <f t="array" ref="W44">SUMPRODUCT((M44:S44&gt;=$N$8)*(M44:S44 &lt;= $N$9)*(TEXT(M44:S44,"yyyy-mm")=V44)*(M45:S45 = "●"))</f>
        <v>0</v>
      </c>
      <c r="X44" s="140" cm="1">
        <f t="array" ref="X44">SUMPRODUCT((R44:S44&gt;=$N$8)*(R44:S44 &lt;= $N$9)*(TEXT(R44:S44,"yyyy-mm")=V44)*(R45:S45 = "▲"))</f>
        <v>0</v>
      </c>
      <c r="Y44" s="140" cm="1">
        <f t="array" ref="Y44">SUMPRODUCT((M44:S44&gt;=$N$8)*(M44:S44 &lt;= $N$9)*(TEXT(M44:S44,"yyyy-mm")=V44)*(M45:S45 = "★"))</f>
        <v>0</v>
      </c>
      <c r="Z44" s="135"/>
      <c r="AA44" s="135"/>
      <c r="AB44" s="132">
        <v>30</v>
      </c>
      <c r="AC44" s="141">
        <f>AI42+1</f>
        <v>46160</v>
      </c>
      <c r="AD44" s="141">
        <f t="shared" ref="AD44:AI44" si="130">AC44+1</f>
        <v>46161</v>
      </c>
      <c r="AE44" s="141">
        <f t="shared" si="130"/>
        <v>46162</v>
      </c>
      <c r="AF44" s="141">
        <f t="shared" si="130"/>
        <v>46163</v>
      </c>
      <c r="AG44" s="141">
        <f t="shared" si="130"/>
        <v>46164</v>
      </c>
      <c r="AH44" s="142">
        <f t="shared" si="130"/>
        <v>46165</v>
      </c>
      <c r="AI44" s="143">
        <f t="shared" si="130"/>
        <v>46166</v>
      </c>
      <c r="AJ44" s="68">
        <f t="shared" ref="AJ44" si="131">COUNTIF(AC45:AI45,"★")</f>
        <v>0</v>
      </c>
      <c r="AK44" s="68"/>
      <c r="AL44" s="68" t="str">
        <f>TEXT(AC44,"YYYY-MM")</f>
        <v>2026-05</v>
      </c>
      <c r="AM44" s="69" cm="1">
        <f t="array" ref="AM44">SUMPRODUCT((AC44:AI44&gt;=$N$8)*(AC44:AI44 &lt;= $N$9)*(TEXT(AC44:AI44,"yyyy-mm")=AL44)*(AC45:AI45 = "●"))</f>
        <v>0</v>
      </c>
      <c r="AN44" s="69" cm="1">
        <f t="array" ref="AN44">SUMPRODUCT((AH44:AI44&gt;=$N$8)*(AH44:AI44 &lt;= $N$9)*(TEXT(AH44:AI44,"yyyy-mm")=AL44)*(AH45:AI45 = "▲"))</f>
        <v>0</v>
      </c>
      <c r="AO44" s="69" cm="1">
        <f t="array" ref="AO44">SUMPRODUCT((AC44:AI44&gt;=$N$8)*(AC44:AI44 &lt;= $N$9)*(TEXT(AC44:AI44,"yyyy-mm")=AL44)*(AC45:AI45 = "★"))</f>
        <v>0</v>
      </c>
      <c r="AP44" s="68"/>
      <c r="AQ44" s="19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3"/>
    </row>
    <row r="45" spans="1:55" s="8" customFormat="1" ht="19.5" customHeight="1" thickBot="1" x14ac:dyDescent="0.5">
      <c r="A45" s="4">
        <v>2</v>
      </c>
      <c r="B45" s="4">
        <v>35</v>
      </c>
      <c r="C45" s="18">
        <f t="shared" si="1"/>
        <v>46997</v>
      </c>
      <c r="D45" s="18">
        <f t="shared" si="2"/>
        <v>45989</v>
      </c>
      <c r="E45" s="4" t="str">
        <f t="shared" si="0"/>
        <v>2028-09</v>
      </c>
      <c r="F45" s="2">
        <f ca="1">SUMIF($AL$160:$AM$201,E45,$AM$160:$AM$201)</f>
        <v>0</v>
      </c>
      <c r="G45" s="2">
        <f ca="1">SUMIF($AL$160:$AN$201,E45,$AN$160:$AN$201)</f>
        <v>0</v>
      </c>
      <c r="H45" s="2">
        <f ca="1">SUMIF($AL$160:$AO$201,E45,$AO$160:$AO$201)</f>
        <v>0</v>
      </c>
      <c r="I45" s="17">
        <f t="shared" si="3"/>
        <v>0</v>
      </c>
      <c r="J45" s="135"/>
      <c r="K45" s="135" t="str">
        <f t="shared" ref="K45" si="132">IF(U45&gt;=0.285,"OK","NG")</f>
        <v>NG</v>
      </c>
      <c r="L45" s="136"/>
      <c r="M45" s="144"/>
      <c r="N45" s="144"/>
      <c r="O45" s="144"/>
      <c r="P45" s="144"/>
      <c r="Q45" s="144"/>
      <c r="R45" s="145"/>
      <c r="S45" s="146"/>
      <c r="T45" s="135">
        <f t="shared" ref="T45" si="133">COUNTIF(M45:S45,"●")</f>
        <v>0</v>
      </c>
      <c r="U45" s="147">
        <f t="shared" ref="U45" si="134">IF(COUNTA(M45:S45)=0,-1,IF(OR(COUNTIF(M45:S45,"▲")&gt;6,AND(M44&lt;$N$9,$N$9&lt;S44)),0.285,IF(T44+T45=0,0,T45/(T45+T44))))</f>
        <v>-1</v>
      </c>
      <c r="V45" s="135" t="str">
        <f>TEXT(S44,"YYYY-MM")</f>
        <v>2026-02</v>
      </c>
      <c r="W45" s="140" cm="1">
        <f t="array" ref="W45">IF(V45=V44,0,SUMPRODUCT((M44:S44&gt;=$N$8)*(M44:S44 &lt;= $N$9)*(TEXT(M44:S44,"yyyy-mm")=V45)*(M45:S45 = "●")))</f>
        <v>0</v>
      </c>
      <c r="X45" s="140" cm="1">
        <f t="array" ref="X45">IF(V45=V44,0,SUMPRODUCT((M44:S44&gt;=$N$8)*(M44:S44 &lt;= $N$9)*(TEXT(M44:S44,"yyyy-mm")=V45)*(M45:S45 = "▲")))</f>
        <v>0</v>
      </c>
      <c r="Y45" s="140" cm="1">
        <f t="array" ref="Y45">IF(V45=V44,0,SUMPRODUCT((M44:S44&gt;=$N$8)*(M44:S44 &lt;= $N$9)*(TEXT(M44:S44,"yyyy-mm")=V45)*(M45:S45 = "★")))</f>
        <v>0</v>
      </c>
      <c r="Z45" s="135"/>
      <c r="AA45" s="135" t="str">
        <f t="shared" ref="AA45" si="135">IF(AK45&gt;=0.285,"OK","NG")</f>
        <v>NG</v>
      </c>
      <c r="AB45" s="136"/>
      <c r="AC45" s="144"/>
      <c r="AD45" s="144"/>
      <c r="AE45" s="144"/>
      <c r="AF45" s="144"/>
      <c r="AG45" s="144"/>
      <c r="AH45" s="145"/>
      <c r="AI45" s="146"/>
      <c r="AJ45" s="68">
        <f t="shared" ref="AJ45" si="136">COUNTIF(AC45:AI45,"●")</f>
        <v>0</v>
      </c>
      <c r="AK45" s="70">
        <f t="shared" ref="AK45" si="137">IF(COUNTA(AC45:AI45)=0,-1,IF(OR(COUNTIF(AC45:AI45,"▲")&gt;6,AND(AC44&lt;$N$9,$N$9&lt;AI44)),0.285,IF(AJ44+AJ45=0,0,AJ45/(AJ45+AJ44))))</f>
        <v>-1</v>
      </c>
      <c r="AL45" s="68" t="str">
        <f>TEXT(AI44,"YYYY-MM")</f>
        <v>2026-05</v>
      </c>
      <c r="AM45" s="69" cm="1">
        <f t="array" ref="AM45">IF(AL45=AL44,0,SUMPRODUCT((AC44:AI44&gt;=$N$8)*(AC44:AI44 &lt;= $N$9)*(TEXT(AC44:AI44,"yyyy-mm")=AL45)*(AC45:AI45 = "●")))</f>
        <v>0</v>
      </c>
      <c r="AN45" s="69" cm="1">
        <f t="array" ref="AN45">IF(AL45=AL44,0,SUMPRODUCT((AC44:AI44&gt;=$N$8)*(AC44:AI44 &lt;= $N$9)*(TEXT(AC44:AI44,"yyyy-mm")=AL45)*(AC45:AI45 = "▲")))</f>
        <v>0</v>
      </c>
      <c r="AO45" s="69" cm="1">
        <f t="array" ref="AO45">IF(AL45=AL44,0,SUMPRODUCT((AC44:AI44&gt;=$N$8)*(AC44:AI44 &lt;= $N$9)*(TEXT(AC44:AI44,"yyyy-mm")=AL45)*(AC45:AI45 = "★")))</f>
        <v>0</v>
      </c>
      <c r="AP45" s="68"/>
      <c r="AQ45" s="19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3"/>
    </row>
    <row r="46" spans="1:55" s="8" customFormat="1" ht="19.5" customHeight="1" x14ac:dyDescent="0.45">
      <c r="A46" s="4">
        <v>3</v>
      </c>
      <c r="B46" s="4">
        <v>36</v>
      </c>
      <c r="C46" s="18">
        <f t="shared" si="1"/>
        <v>47027</v>
      </c>
      <c r="D46" s="18">
        <f t="shared" si="2"/>
        <v>45989</v>
      </c>
      <c r="E46" s="4" t="str">
        <f t="shared" si="0"/>
        <v>2028-10</v>
      </c>
      <c r="F46" s="2">
        <f ca="1">SUMIF($AL$160:$AM$201,E46,$AM$160:$AM$201)</f>
        <v>0</v>
      </c>
      <c r="G46" s="2">
        <f ca="1">SUMIF($AL$160:$AN$201,E46,$AN$160:$AN$201)</f>
        <v>0</v>
      </c>
      <c r="H46" s="2">
        <f ca="1">SUMIF($AL$160:$AO$201,E46,$AO$160:$AO$201)</f>
        <v>0</v>
      </c>
      <c r="I46" s="17">
        <f t="shared" si="3"/>
        <v>0</v>
      </c>
      <c r="J46" s="135"/>
      <c r="K46" s="135"/>
      <c r="L46" s="132">
        <v>15</v>
      </c>
      <c r="M46" s="141">
        <f>S44+1</f>
        <v>46055</v>
      </c>
      <c r="N46" s="141">
        <f>M46+1</f>
        <v>46056</v>
      </c>
      <c r="O46" s="141">
        <f t="shared" ref="O46:Q46" si="138">N46+1</f>
        <v>46057</v>
      </c>
      <c r="P46" s="141">
        <f t="shared" si="138"/>
        <v>46058</v>
      </c>
      <c r="Q46" s="141">
        <f t="shared" si="138"/>
        <v>46059</v>
      </c>
      <c r="R46" s="142">
        <f>Q46+1</f>
        <v>46060</v>
      </c>
      <c r="S46" s="143">
        <f>R46+1</f>
        <v>46061</v>
      </c>
      <c r="T46" s="135">
        <f t="shared" ref="T46" si="139">COUNTIF(M47:S47,"★")</f>
        <v>0</v>
      </c>
      <c r="U46" s="135"/>
      <c r="V46" s="135" t="str">
        <f>TEXT(M46,"YYYY-MM")</f>
        <v>2026-02</v>
      </c>
      <c r="W46" s="140" cm="1">
        <f t="array" ref="W46">SUMPRODUCT((M46:S46&gt;=$N$8)*(M46:S46 &lt;= $N$9)*(TEXT(M46:S46,"yyyy-mm")=V46)*(M47:S47 = "●"))</f>
        <v>0</v>
      </c>
      <c r="X46" s="140" cm="1">
        <f t="array" ref="X46">SUMPRODUCT((R46:S46&gt;=$N$8)*(R46:S46 &lt;= $N$9)*(TEXT(R46:S46,"yyyy-mm")=V46)*(R47:S47 = "▲"))</f>
        <v>0</v>
      </c>
      <c r="Y46" s="140" cm="1">
        <f t="array" ref="Y46">SUMPRODUCT((M46:S46&gt;=$N$8)*(M46:S46 &lt;= $N$9)*(TEXT(M46:S46,"yyyy-mm")=V46)*(M47:S47 = "★"))</f>
        <v>0</v>
      </c>
      <c r="Z46" s="135"/>
      <c r="AA46" s="135"/>
      <c r="AB46" s="132">
        <v>31</v>
      </c>
      <c r="AC46" s="141">
        <f>AI44+1</f>
        <v>46167</v>
      </c>
      <c r="AD46" s="141">
        <f t="shared" ref="AD46:AI46" si="140">AC46+1</f>
        <v>46168</v>
      </c>
      <c r="AE46" s="141">
        <f t="shared" si="140"/>
        <v>46169</v>
      </c>
      <c r="AF46" s="141">
        <f t="shared" si="140"/>
        <v>46170</v>
      </c>
      <c r="AG46" s="141">
        <f t="shared" si="140"/>
        <v>46171</v>
      </c>
      <c r="AH46" s="142">
        <f t="shared" si="140"/>
        <v>46172</v>
      </c>
      <c r="AI46" s="143">
        <f t="shared" si="140"/>
        <v>46173</v>
      </c>
      <c r="AJ46" s="68">
        <f t="shared" ref="AJ46" si="141">COUNTIF(AC47:AI47,"★")</f>
        <v>0</v>
      </c>
      <c r="AK46" s="68"/>
      <c r="AL46" s="68" t="str">
        <f>TEXT(AC46,"YYYY-MM")</f>
        <v>2026-05</v>
      </c>
      <c r="AM46" s="69" cm="1">
        <f t="array" ref="AM46">SUMPRODUCT((AC46:AI46&gt;=$N$8)*(AC46:AI46 &lt;= $N$9)*(TEXT(AC46:AI46,"yyyy-mm")=AL46)*(AC47:AI47 = "●"))</f>
        <v>0</v>
      </c>
      <c r="AN46" s="69" cm="1">
        <f t="array" ref="AN46">SUMPRODUCT((AH46:AI46&gt;=$N$8)*(AH46:AI46 &lt;= $N$9)*(TEXT(AH46:AI46,"yyyy-mm")=AL46)*(AH47:AI47 = "▲"))</f>
        <v>0</v>
      </c>
      <c r="AO46" s="69" cm="1">
        <f t="array" ref="AO46">SUMPRODUCT((AC46:AI46&gt;=$N$8)*(AC46:AI46 &lt;= $N$9)*(TEXT(AC46:AI46,"yyyy-mm")=AL46)*(AC47:AI47 = "★"))</f>
        <v>0</v>
      </c>
      <c r="AP46" s="68"/>
      <c r="AQ46" s="19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3"/>
    </row>
    <row r="47" spans="1:55" s="8" customFormat="1" ht="19.5" customHeight="1" thickBot="1" x14ac:dyDescent="0.5">
      <c r="A47" s="4"/>
      <c r="B47" s="4"/>
      <c r="C47" s="4"/>
      <c r="D47" s="4"/>
      <c r="E47" s="4"/>
      <c r="F47" s="2">
        <f ca="1">SUM(F10:F46)</f>
        <v>0</v>
      </c>
      <c r="G47" s="2">
        <f ca="1">SUM(G10:G46)</f>
        <v>0</v>
      </c>
      <c r="H47" s="2">
        <f ca="1">SUM(H10:H46)</f>
        <v>0</v>
      </c>
      <c r="I47" s="4" t="e">
        <f ca="1">AVERAGEIF(I10:I46,"&gt;0")</f>
        <v>#DIV/0!</v>
      </c>
      <c r="J47" s="135"/>
      <c r="K47" s="135" t="str">
        <f t="shared" ref="K47" si="142">IF(U47&gt;=0.285,"OK","NG")</f>
        <v>NG</v>
      </c>
      <c r="L47" s="136"/>
      <c r="M47" s="144"/>
      <c r="N47" s="144"/>
      <c r="O47" s="144"/>
      <c r="P47" s="144"/>
      <c r="Q47" s="144"/>
      <c r="R47" s="145"/>
      <c r="S47" s="146"/>
      <c r="T47" s="135">
        <f t="shared" ref="T47" si="143">COUNTIF(M47:S47,"●")</f>
        <v>0</v>
      </c>
      <c r="U47" s="147">
        <f t="shared" ref="U47" si="144">IF(COUNTA(M47:S47)=0,-1,IF(OR(COUNTIF(M47:S47,"▲")&gt;6,AND(M46&lt;$N$9,$N$9&lt;S46)),0.285,IF(T46+T47=0,0,T47/(T47+T46))))</f>
        <v>-1</v>
      </c>
      <c r="V47" s="135" t="str">
        <f>TEXT(S46,"YYYY-MM")</f>
        <v>2026-02</v>
      </c>
      <c r="W47" s="140" cm="1">
        <f t="array" ref="W47">IF(V47=V46,0,SUMPRODUCT((M46:S46&gt;=$N$8)*(M46:S46 &lt;= $N$9)*(TEXT(M46:S46,"yyyy-mm")=V47)*(M47:S47 = "●")))</f>
        <v>0</v>
      </c>
      <c r="X47" s="140" cm="1">
        <f t="array" ref="X47">IF(V47=V46,0,SUMPRODUCT((M46:S46&gt;=$N$8)*(M46:S46 &lt;= $N$9)*(TEXT(M46:S46,"yyyy-mm")=V47)*(M47:S47 = "▲")))</f>
        <v>0</v>
      </c>
      <c r="Y47" s="140" cm="1">
        <f t="array" ref="Y47">IF(V47=V46,0,SUMPRODUCT((M46:S46&gt;=$N$8)*(M46:S46 &lt;= $N$9)*(TEXT(M46:S46,"yyyy-mm")=V47)*(M47:S47 = "★")))</f>
        <v>0</v>
      </c>
      <c r="Z47" s="135"/>
      <c r="AA47" s="135" t="str">
        <f t="shared" ref="AA47" si="145">IF(AK47&gt;=0.285,"OK","NG")</f>
        <v>NG</v>
      </c>
      <c r="AB47" s="136"/>
      <c r="AC47" s="144"/>
      <c r="AD47" s="144"/>
      <c r="AE47" s="144"/>
      <c r="AF47" s="144"/>
      <c r="AG47" s="144"/>
      <c r="AH47" s="145"/>
      <c r="AI47" s="146"/>
      <c r="AJ47" s="68">
        <f t="shared" ref="AJ47" si="146">COUNTIF(AC47:AI47,"●")</f>
        <v>0</v>
      </c>
      <c r="AK47" s="70">
        <f t="shared" ref="AK47" si="147">IF(COUNTA(AC47:AI47)=0,-1,IF(OR(COUNTIF(AC47:AI47,"▲")&gt;6,AND(AC46&lt;$N$9,$N$9&lt;AI46)),0.285,IF(AJ46+AJ47=0,0,AJ47/(AJ47+AJ46))))</f>
        <v>-1</v>
      </c>
      <c r="AL47" s="68" t="str">
        <f>TEXT(AI46,"YYYY-MM")</f>
        <v>2026-05</v>
      </c>
      <c r="AM47" s="69" cm="1">
        <f t="array" ref="AM47">IF(AL47=AL46,0,SUMPRODUCT((AC46:AI46&gt;=$N$8)*(AC46:AI46 &lt;= $N$9)*(TEXT(AC46:AI46,"yyyy-mm")=AL47)*(AC47:AI47 = "●")))</f>
        <v>0</v>
      </c>
      <c r="AN47" s="69" cm="1">
        <f t="array" ref="AN47">IF(AL47=AL46,0,SUMPRODUCT((AC46:AI46&gt;=$N$8)*(AC46:AI46 &lt;= $N$9)*(TEXT(AC46:AI46,"yyyy-mm")=AL47)*(AC47:AI47 = "▲")))</f>
        <v>0</v>
      </c>
      <c r="AO47" s="69" cm="1">
        <f t="array" ref="AO47">IF(AL47=AL46,0,SUMPRODUCT((AC46:AI46&gt;=$N$8)*(AC46:AI46 &lt;= $N$9)*(TEXT(AC46:AI46,"yyyy-mm")=AL47)*(AC47:AI47 = "★")))</f>
        <v>0</v>
      </c>
      <c r="AP47" s="68"/>
      <c r="AQ47" s="19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3"/>
    </row>
    <row r="48" spans="1:55" s="8" customFormat="1" ht="19.5" customHeight="1" x14ac:dyDescent="0.45">
      <c r="A48" s="4"/>
      <c r="B48" s="4"/>
      <c r="C48" s="4"/>
      <c r="D48" s="4"/>
      <c r="E48" s="4"/>
      <c r="F48" s="4"/>
      <c r="G48" s="4"/>
      <c r="H48" s="4"/>
      <c r="I48" s="4"/>
      <c r="J48" s="135"/>
      <c r="K48" s="135"/>
      <c r="L48" s="132">
        <v>16</v>
      </c>
      <c r="M48" s="141">
        <f>S46+1</f>
        <v>46062</v>
      </c>
      <c r="N48" s="141">
        <f>M48+1</f>
        <v>46063</v>
      </c>
      <c r="O48" s="141">
        <f t="shared" ref="O48:Q48" si="148">N48+1</f>
        <v>46064</v>
      </c>
      <c r="P48" s="141">
        <f t="shared" si="148"/>
        <v>46065</v>
      </c>
      <c r="Q48" s="141">
        <f t="shared" si="148"/>
        <v>46066</v>
      </c>
      <c r="R48" s="142">
        <f>Q48+1</f>
        <v>46067</v>
      </c>
      <c r="S48" s="143">
        <f>R48+1</f>
        <v>46068</v>
      </c>
      <c r="T48" s="135">
        <f t="shared" ref="T48" si="149">COUNTIF(M49:S49,"★")</f>
        <v>0</v>
      </c>
      <c r="U48" s="135"/>
      <c r="V48" s="135" t="str">
        <f>TEXT(M48,"YYYY-MM")</f>
        <v>2026-02</v>
      </c>
      <c r="W48" s="140" cm="1">
        <f t="array" ref="W48">SUMPRODUCT((M48:S48&gt;=$N$8)*(M48:S48 &lt;= $N$9)*(TEXT(M48:S48,"yyyy-mm")=V48)*(M49:S49 = "●"))</f>
        <v>0</v>
      </c>
      <c r="X48" s="140" cm="1">
        <f t="array" ref="X48">SUMPRODUCT((R48:S48&gt;=$N$8)*(R48:S48 &lt;= $N$9)*(TEXT(R48:S48,"yyyy-mm")=V48)*(R49:S49 = "▲"))</f>
        <v>0</v>
      </c>
      <c r="Y48" s="140" cm="1">
        <f t="array" ref="Y48">SUMPRODUCT((M48:S48&gt;=$N$8)*(M48:S48 &lt;= $N$9)*(TEXT(M48:S48,"yyyy-mm")=V48)*(M49:S49 = "★"))</f>
        <v>0</v>
      </c>
      <c r="Z48" s="135"/>
      <c r="AA48" s="135"/>
      <c r="AB48" s="132">
        <v>32</v>
      </c>
      <c r="AC48" s="141">
        <f>AI46+1</f>
        <v>46174</v>
      </c>
      <c r="AD48" s="141">
        <f t="shared" ref="AD48:AI48" si="150">AC48+1</f>
        <v>46175</v>
      </c>
      <c r="AE48" s="141">
        <f t="shared" si="150"/>
        <v>46176</v>
      </c>
      <c r="AF48" s="141">
        <f t="shared" si="150"/>
        <v>46177</v>
      </c>
      <c r="AG48" s="141">
        <f t="shared" si="150"/>
        <v>46178</v>
      </c>
      <c r="AH48" s="142">
        <f t="shared" si="150"/>
        <v>46179</v>
      </c>
      <c r="AI48" s="143">
        <f t="shared" si="150"/>
        <v>46180</v>
      </c>
      <c r="AJ48" s="68">
        <f t="shared" ref="AJ48" si="151">COUNTIF(AC49:AI49,"★")</f>
        <v>0</v>
      </c>
      <c r="AK48" s="68"/>
      <c r="AL48" s="68" t="str">
        <f>TEXT(AC48,"YYYY-MM")</f>
        <v>2026-06</v>
      </c>
      <c r="AM48" s="69" cm="1">
        <f t="array" ref="AM48">SUMPRODUCT((AC48:AI48&gt;=$N$8)*(AC48:AI48 &lt;= $N$9)*(TEXT(AC48:AI48,"yyyy-mm")=AL48)*(AC49:AI49 = "●"))</f>
        <v>0</v>
      </c>
      <c r="AN48" s="69" cm="1">
        <f t="array" ref="AN48">SUMPRODUCT((AH48:AI48&gt;=$N$8)*(AH48:AI48 &lt;= $N$9)*(TEXT(AH48:AI48,"yyyy-mm")=AL48)*(AH49:AI49 = "▲"))</f>
        <v>0</v>
      </c>
      <c r="AO48" s="69" cm="1">
        <f t="array" ref="AO48">SUMPRODUCT((AC48:AI48&gt;=$N$8)*(AC48:AI48 &lt;= $N$9)*(TEXT(AC48:AI48,"yyyy-mm")=AL48)*(AC49:AI49 = "★"))</f>
        <v>0</v>
      </c>
      <c r="AP48" s="65"/>
      <c r="AQ48" s="7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3"/>
    </row>
    <row r="49" spans="1:55" s="8" customFormat="1" ht="19.5" customHeight="1" thickBot="1" x14ac:dyDescent="0.5">
      <c r="A49" s="4"/>
      <c r="B49" s="4"/>
      <c r="C49" s="4"/>
      <c r="D49" s="4"/>
      <c r="E49" s="4"/>
      <c r="F49" s="4"/>
      <c r="G49" s="4"/>
      <c r="H49" s="4"/>
      <c r="I49" s="4"/>
      <c r="J49" s="135"/>
      <c r="K49" s="135" t="str">
        <f t="shared" ref="K49" si="152">IF(U49&gt;=0.285,"OK","NG")</f>
        <v>NG</v>
      </c>
      <c r="L49" s="136"/>
      <c r="M49" s="144"/>
      <c r="N49" s="144"/>
      <c r="O49" s="144"/>
      <c r="P49" s="144"/>
      <c r="Q49" s="144"/>
      <c r="R49" s="145"/>
      <c r="S49" s="146"/>
      <c r="T49" s="135">
        <f t="shared" ref="T49" si="153">COUNTIF(M49:S49,"●")</f>
        <v>0</v>
      </c>
      <c r="U49" s="147">
        <f t="shared" ref="U49" si="154">IF(COUNTA(M49:S49)=0,-1,IF(OR(COUNTIF(M49:S49,"▲")&gt;6,AND(M48&lt;$N$9,$N$9&lt;S48)),0.285,IF(T48+T49=0,0,T49/(T49+T48))))</f>
        <v>-1</v>
      </c>
      <c r="V49" s="135" t="str">
        <f>TEXT(S48,"YYYY-MM")</f>
        <v>2026-02</v>
      </c>
      <c r="W49" s="140" cm="1">
        <f t="array" ref="W49">IF(V49=V48,0,SUMPRODUCT((M48:S48&gt;=$N$8)*(M48:S48 &lt;= $N$9)*(TEXT(M48:S48,"yyyy-mm")=V49)*(M49:S49 = "●")))</f>
        <v>0</v>
      </c>
      <c r="X49" s="140" cm="1">
        <f t="array" ref="X49">IF(V49=V48,0,SUMPRODUCT((M48:S48&gt;=$N$8)*(M48:S48 &lt;= $N$9)*(TEXT(M48:S48,"yyyy-mm")=V49)*(M49:S49 = "▲")))</f>
        <v>0</v>
      </c>
      <c r="Y49" s="140" cm="1">
        <f t="array" ref="Y49">IF(V49=V48,0,SUMPRODUCT((M48:S48&gt;=$N$8)*(M48:S48 &lt;= $N$9)*(TEXT(M48:S48,"yyyy-mm")=V49)*(M49:S49 = "★")))</f>
        <v>0</v>
      </c>
      <c r="Z49" s="135"/>
      <c r="AA49" s="135" t="str">
        <f t="shared" ref="AA49" si="155">IF(AK49&gt;=0.285,"OK","NG")</f>
        <v>NG</v>
      </c>
      <c r="AB49" s="136"/>
      <c r="AC49" s="144"/>
      <c r="AD49" s="144"/>
      <c r="AE49" s="144"/>
      <c r="AF49" s="144"/>
      <c r="AG49" s="144"/>
      <c r="AH49" s="145"/>
      <c r="AI49" s="146"/>
      <c r="AJ49" s="68">
        <f t="shared" ref="AJ49" si="156">COUNTIF(AC49:AI49,"●")</f>
        <v>0</v>
      </c>
      <c r="AK49" s="70">
        <f t="shared" ref="AK49" si="157">IF(COUNTA(AC49:AI49)=0,-1,IF(OR(COUNTIF(AC49:AI49,"▲")&gt;6,AND(AC48&lt;$N$9,$N$9&lt;AI48)),0.285,IF(AJ48+AJ49=0,0,AJ49/(AJ49+AJ48))))</f>
        <v>-1</v>
      </c>
      <c r="AL49" s="68" t="str">
        <f>TEXT(AI48,"YYYY-MM")</f>
        <v>2026-06</v>
      </c>
      <c r="AM49" s="69" cm="1">
        <f t="array" ref="AM49">IF(AL49=AL48,0,SUMPRODUCT((AC48:AI48&gt;=$N$8)*(AC48:AI48 &lt;= $N$9)*(TEXT(AC48:AI48,"yyyy-mm")=AL49)*(AC49:AI49 = "●")))</f>
        <v>0</v>
      </c>
      <c r="AN49" s="69" cm="1">
        <f t="array" ref="AN49">IF(AL49=AL48,0,SUMPRODUCT((AC48:AI48&gt;=$N$8)*(AC48:AI48 &lt;= $N$9)*(TEXT(AC48:AI48,"yyyy-mm")=AL49)*(AC49:AI49 = "▲")))</f>
        <v>0</v>
      </c>
      <c r="AO49" s="69" cm="1">
        <f t="array" ref="AO49">IF(AL49=AL48,0,SUMPRODUCT((AC48:AI48&gt;=$N$8)*(AC48:AI48 &lt;= $N$9)*(TEXT(AC48:AI48,"yyyy-mm")=AL49)*(AC49:AI49 = "★")))</f>
        <v>0</v>
      </c>
      <c r="AP49" s="65"/>
      <c r="AQ49" s="7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3"/>
    </row>
    <row r="50" spans="1:55" s="8" customFormat="1" ht="19.5" customHeight="1" x14ac:dyDescent="0.45">
      <c r="A50" s="4"/>
      <c r="B50" s="4"/>
      <c r="C50" s="4"/>
      <c r="D50" s="4"/>
      <c r="E50" s="4"/>
      <c r="F50" s="4"/>
      <c r="G50" s="4"/>
      <c r="H50" s="4"/>
      <c r="I50" s="4"/>
      <c r="J50" s="86"/>
      <c r="K50" s="87"/>
      <c r="L50" s="28"/>
      <c r="M50" s="28"/>
      <c r="N50" s="28"/>
      <c r="O50" s="28"/>
      <c r="P50" s="28"/>
      <c r="Q50" s="28"/>
      <c r="R50" s="28"/>
      <c r="S50" s="28"/>
      <c r="T50" s="86"/>
      <c r="U50" s="148">
        <f>IFERROR(AVERAGEIF(U18:U49,"&gt;-1"),0)</f>
        <v>0</v>
      </c>
      <c r="V50" s="86"/>
      <c r="W50" s="81"/>
      <c r="X50" s="81"/>
      <c r="Y50" s="81"/>
      <c r="Z50" s="86"/>
      <c r="AA50" s="88"/>
      <c r="AB50" s="28"/>
      <c r="AC50" s="28"/>
      <c r="AD50" s="28"/>
      <c r="AE50" s="28"/>
      <c r="AF50" s="28"/>
      <c r="AG50" s="28"/>
      <c r="AH50" s="28"/>
      <c r="AI50" s="28"/>
      <c r="AJ50" s="65"/>
      <c r="AK50" s="71">
        <f>IFERROR(AVERAGEIF(AK18:AK49,"&gt;-1"),0)</f>
        <v>0</v>
      </c>
      <c r="AL50" s="65"/>
      <c r="AM50" s="64"/>
      <c r="AN50" s="64"/>
      <c r="AO50" s="64"/>
      <c r="AP50" s="65"/>
      <c r="AQ50" s="7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3"/>
    </row>
    <row r="51" spans="1:55" s="8" customFormat="1" ht="23.25" customHeight="1" x14ac:dyDescent="0.45">
      <c r="A51" s="4"/>
      <c r="B51" s="4"/>
      <c r="C51" s="4"/>
      <c r="D51" s="4"/>
      <c r="E51" s="4"/>
      <c r="F51" s="4"/>
      <c r="G51" s="4"/>
      <c r="H51" s="4"/>
      <c r="I51" s="4"/>
      <c r="J51" s="75" t="s">
        <v>63</v>
      </c>
      <c r="K51" s="76"/>
      <c r="L51" s="76"/>
      <c r="M51" s="77"/>
      <c r="N51" s="78"/>
      <c r="O51" s="79"/>
      <c r="P51" s="79"/>
      <c r="Q51" s="79"/>
      <c r="R51" s="79"/>
      <c r="S51" s="79"/>
      <c r="T51" s="80"/>
      <c r="U51" s="80"/>
      <c r="V51" s="80"/>
      <c r="W51" s="81"/>
      <c r="X51" s="81"/>
      <c r="Y51" s="81"/>
      <c r="Z51" s="80"/>
      <c r="AA51" s="82"/>
      <c r="AB51" s="79"/>
      <c r="AC51" s="79"/>
      <c r="AD51" s="79"/>
      <c r="AE51" s="79"/>
      <c r="AF51" s="28"/>
      <c r="AG51" s="28"/>
      <c r="AH51" s="28"/>
      <c r="AI51" s="28"/>
      <c r="AJ51" s="65"/>
      <c r="AK51" s="71"/>
      <c r="AL51" s="65"/>
      <c r="AM51" s="64"/>
      <c r="AN51" s="64"/>
      <c r="AO51" s="64"/>
      <c r="AP51" s="65"/>
      <c r="AQ51" s="7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3"/>
    </row>
    <row r="52" spans="1:55" s="8" customFormat="1" ht="27" customHeight="1" x14ac:dyDescent="0.45">
      <c r="J52" s="83"/>
      <c r="K52" s="84"/>
      <c r="L52" s="84"/>
      <c r="M52" s="60" t="s">
        <v>95</v>
      </c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28"/>
      <c r="AI52" s="28"/>
      <c r="AJ52" s="65"/>
      <c r="AK52" s="65"/>
      <c r="AL52" s="65"/>
      <c r="AM52" s="64"/>
      <c r="AN52" s="64"/>
      <c r="AO52" s="64"/>
      <c r="AP52" s="65"/>
      <c r="AQ52" s="7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3"/>
    </row>
    <row r="53" spans="1:55" ht="19.5" customHeight="1" x14ac:dyDescent="0.45">
      <c r="J53" s="86"/>
      <c r="K53" s="87"/>
      <c r="L53" s="28"/>
      <c r="M53" s="28"/>
      <c r="N53" s="28"/>
      <c r="O53" s="28"/>
      <c r="P53" s="28"/>
      <c r="Q53" s="28"/>
      <c r="R53" s="28"/>
      <c r="S53" s="28"/>
      <c r="T53" s="86"/>
      <c r="U53" s="86"/>
      <c r="V53" s="86"/>
      <c r="W53" s="81"/>
      <c r="X53" s="81"/>
      <c r="Y53" s="81"/>
      <c r="Z53" s="86"/>
      <c r="AA53" s="88"/>
      <c r="AB53" s="28"/>
      <c r="AC53" s="28"/>
      <c r="AD53" s="28"/>
      <c r="AE53" s="28"/>
      <c r="AF53" s="28"/>
      <c r="AG53" s="28"/>
      <c r="AH53" s="28"/>
      <c r="AI53" s="28"/>
      <c r="AJ53" s="65"/>
      <c r="AK53" s="65"/>
      <c r="AL53" s="65"/>
      <c r="AM53" s="64"/>
      <c r="AN53" s="64"/>
      <c r="AO53" s="64"/>
      <c r="AP53" s="65"/>
    </row>
    <row r="54" spans="1:55" s="8" customFormat="1" ht="19.5" customHeight="1" x14ac:dyDescent="0.45">
      <c r="J54" s="86"/>
      <c r="K54" s="87"/>
      <c r="L54" s="28"/>
      <c r="M54" s="28"/>
      <c r="N54" s="28"/>
      <c r="O54" s="28"/>
      <c r="P54" s="28"/>
      <c r="Q54" s="28"/>
      <c r="R54" s="28"/>
      <c r="S54" s="28"/>
      <c r="T54" s="86"/>
      <c r="U54" s="86"/>
      <c r="V54" s="86"/>
      <c r="W54" s="81"/>
      <c r="X54" s="81"/>
      <c r="Y54" s="81"/>
      <c r="Z54" s="86"/>
      <c r="AA54" s="88"/>
      <c r="AB54" s="28"/>
      <c r="AC54" s="28"/>
      <c r="AD54" s="28"/>
      <c r="AE54" s="28"/>
      <c r="AF54" s="28"/>
      <c r="AG54" s="28"/>
      <c r="AH54" s="28"/>
      <c r="AI54" s="28"/>
      <c r="AJ54" s="65"/>
      <c r="AK54" s="65"/>
      <c r="AL54" s="65"/>
      <c r="AM54" s="64"/>
      <c r="AN54" s="64"/>
      <c r="AO54" s="64"/>
      <c r="AP54" s="68"/>
      <c r="AQ54" s="19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3"/>
    </row>
    <row r="55" spans="1:55" s="8" customFormat="1" ht="19.5" customHeight="1" thickBot="1" x14ac:dyDescent="0.5">
      <c r="J55" s="86"/>
      <c r="K55" s="87"/>
      <c r="L55" s="28"/>
      <c r="M55" s="28"/>
      <c r="N55" s="28"/>
      <c r="O55" s="28"/>
      <c r="P55" s="28"/>
      <c r="Q55" s="28"/>
      <c r="R55" s="28"/>
      <c r="S55" s="28"/>
      <c r="T55" s="86"/>
      <c r="U55" s="86"/>
      <c r="V55" s="86"/>
      <c r="W55" s="81"/>
      <c r="X55" s="81"/>
      <c r="Y55" s="81"/>
      <c r="Z55" s="86"/>
      <c r="AA55" s="88"/>
      <c r="AB55" s="28"/>
      <c r="AC55" s="28"/>
      <c r="AD55" s="28"/>
      <c r="AE55" s="28"/>
      <c r="AF55" s="28"/>
      <c r="AG55" s="28"/>
      <c r="AH55" s="28"/>
      <c r="AI55" s="28"/>
      <c r="AJ55" s="65"/>
      <c r="AK55" s="65"/>
      <c r="AL55" s="65"/>
      <c r="AM55" s="64"/>
      <c r="AN55" s="64"/>
      <c r="AO55" s="64"/>
      <c r="AP55" s="68"/>
      <c r="AQ55" s="19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3"/>
    </row>
    <row r="56" spans="1:55" s="8" customFormat="1" ht="19.5" customHeight="1" x14ac:dyDescent="0.45">
      <c r="J56" s="86"/>
      <c r="K56" s="86"/>
      <c r="L56" s="132" t="s">
        <v>47</v>
      </c>
      <c r="M56" s="133" t="str">
        <f>"実施状況（"&amp;YEAR(M58)&amp;"年～）"</f>
        <v>実施状況（2026年～）</v>
      </c>
      <c r="N56" s="133"/>
      <c r="O56" s="133"/>
      <c r="P56" s="133"/>
      <c r="Q56" s="133"/>
      <c r="R56" s="133"/>
      <c r="S56" s="134"/>
      <c r="T56" s="86"/>
      <c r="U56" s="86"/>
      <c r="V56" s="86"/>
      <c r="W56" s="81"/>
      <c r="X56" s="81"/>
      <c r="Y56" s="81"/>
      <c r="Z56" s="86"/>
      <c r="AA56" s="28"/>
      <c r="AB56" s="132" t="s">
        <v>47</v>
      </c>
      <c r="AC56" s="133" t="str">
        <f>"実施状況（"&amp;YEAR(AC58)&amp;"年～）"</f>
        <v>実施状況（2026年～）</v>
      </c>
      <c r="AD56" s="133"/>
      <c r="AE56" s="133"/>
      <c r="AF56" s="133"/>
      <c r="AG56" s="133"/>
      <c r="AH56" s="133"/>
      <c r="AI56" s="134"/>
      <c r="AJ56" s="65"/>
      <c r="AK56" s="65"/>
      <c r="AL56" s="65"/>
      <c r="AM56" s="64"/>
      <c r="AN56" s="64"/>
      <c r="AO56" s="64"/>
      <c r="AP56" s="68"/>
      <c r="AQ56" s="19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3"/>
    </row>
    <row r="57" spans="1:55" s="8" customFormat="1" ht="19.5" customHeight="1" thickBot="1" x14ac:dyDescent="0.5">
      <c r="J57" s="86"/>
      <c r="K57" s="135" t="s">
        <v>48</v>
      </c>
      <c r="L57" s="136"/>
      <c r="M57" s="137" t="s">
        <v>49</v>
      </c>
      <c r="N57" s="137" t="s">
        <v>50</v>
      </c>
      <c r="O57" s="137" t="s">
        <v>51</v>
      </c>
      <c r="P57" s="137" t="s">
        <v>52</v>
      </c>
      <c r="Q57" s="137" t="s">
        <v>53</v>
      </c>
      <c r="R57" s="138" t="s">
        <v>54</v>
      </c>
      <c r="S57" s="139" t="s">
        <v>55</v>
      </c>
      <c r="T57" s="135" t="s">
        <v>47</v>
      </c>
      <c r="U57" s="86" t="s">
        <v>56</v>
      </c>
      <c r="V57" s="86" t="s">
        <v>57</v>
      </c>
      <c r="W57" s="140" t="s">
        <v>38</v>
      </c>
      <c r="X57" s="140" t="s">
        <v>39</v>
      </c>
      <c r="Y57" s="140" t="s">
        <v>40</v>
      </c>
      <c r="Z57" s="86"/>
      <c r="AA57" s="135" t="s">
        <v>48</v>
      </c>
      <c r="AB57" s="136"/>
      <c r="AC57" s="137" t="s">
        <v>49</v>
      </c>
      <c r="AD57" s="137" t="s">
        <v>50</v>
      </c>
      <c r="AE57" s="137" t="s">
        <v>51</v>
      </c>
      <c r="AF57" s="137" t="s">
        <v>52</v>
      </c>
      <c r="AG57" s="137" t="s">
        <v>53</v>
      </c>
      <c r="AH57" s="138" t="s">
        <v>54</v>
      </c>
      <c r="AI57" s="139" t="s">
        <v>55</v>
      </c>
      <c r="AJ57" s="68" t="s">
        <v>47</v>
      </c>
      <c r="AK57" s="65" t="s">
        <v>56</v>
      </c>
      <c r="AL57" s="65" t="s">
        <v>57</v>
      </c>
      <c r="AM57" s="69" t="s">
        <v>38</v>
      </c>
      <c r="AN57" s="69" t="s">
        <v>39</v>
      </c>
      <c r="AO57" s="69" t="s">
        <v>40</v>
      </c>
      <c r="AP57" s="68"/>
      <c r="AQ57" s="19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3"/>
    </row>
    <row r="58" spans="1:55" s="8" customFormat="1" ht="19.5" customHeight="1" x14ac:dyDescent="0.45">
      <c r="J58" s="86"/>
      <c r="K58" s="135"/>
      <c r="L58" s="132">
        <v>33</v>
      </c>
      <c r="M58" s="141">
        <f>AI48+1</f>
        <v>46181</v>
      </c>
      <c r="N58" s="141">
        <f t="shared" ref="N58:S58" si="158">M58+1</f>
        <v>46182</v>
      </c>
      <c r="O58" s="141">
        <f t="shared" si="158"/>
        <v>46183</v>
      </c>
      <c r="P58" s="141">
        <f t="shared" si="158"/>
        <v>46184</v>
      </c>
      <c r="Q58" s="141">
        <f t="shared" si="158"/>
        <v>46185</v>
      </c>
      <c r="R58" s="142">
        <f t="shared" si="158"/>
        <v>46186</v>
      </c>
      <c r="S58" s="143">
        <f t="shared" si="158"/>
        <v>46187</v>
      </c>
      <c r="T58" s="135">
        <f t="shared" ref="T58" si="159">COUNTIF(M59:S59,"★")</f>
        <v>0</v>
      </c>
      <c r="U58" s="135"/>
      <c r="V58" s="135" t="str">
        <f>TEXT(M58,"YYYY-MM")</f>
        <v>2026-06</v>
      </c>
      <c r="W58" s="140" cm="1">
        <f t="array" ref="W58">SUMPRODUCT((M58:S58&gt;=$N$8)*(M58:S58 &lt;= $N$9)*(TEXT(M58:S58,"yyyy-mm")=V58)*(M59:S59 = "●"))</f>
        <v>0</v>
      </c>
      <c r="X58" s="140" cm="1">
        <f t="array" ref="X58">SUMPRODUCT((R58:S58&gt;=$N$8)*(R58:S58 &lt;= $N$9)*(TEXT(R58:S58,"yyyy-mm")=V58)*(R59:S59 = "▲"))</f>
        <v>0</v>
      </c>
      <c r="Y58" s="140" cm="1">
        <f t="array" ref="Y58">SUMPRODUCT((M58:S58&gt;=$N$8)*(M58:S58 &lt;= $N$9)*(TEXT(M58:S58,"yyyy-mm")=V58)*(M59:S59 = "★"))</f>
        <v>0</v>
      </c>
      <c r="Z58" s="135"/>
      <c r="AA58" s="135"/>
      <c r="AB58" s="132">
        <v>54</v>
      </c>
      <c r="AC58" s="141">
        <f>S98+1</f>
        <v>46328</v>
      </c>
      <c r="AD58" s="141">
        <f t="shared" ref="AD58:AI58" si="160">AC58+1</f>
        <v>46329</v>
      </c>
      <c r="AE58" s="141">
        <f t="shared" si="160"/>
        <v>46330</v>
      </c>
      <c r="AF58" s="141">
        <f t="shared" si="160"/>
        <v>46331</v>
      </c>
      <c r="AG58" s="141">
        <f t="shared" si="160"/>
        <v>46332</v>
      </c>
      <c r="AH58" s="142">
        <f t="shared" si="160"/>
        <v>46333</v>
      </c>
      <c r="AI58" s="143">
        <f t="shared" si="160"/>
        <v>46334</v>
      </c>
      <c r="AJ58" s="68">
        <f t="shared" ref="AJ58" si="161">COUNTIF(AC59:AI59,"★")</f>
        <v>0</v>
      </c>
      <c r="AK58" s="68"/>
      <c r="AL58" s="68" t="str">
        <f>TEXT(AC58,"YYYY-MM")</f>
        <v>2026-11</v>
      </c>
      <c r="AM58" s="69" cm="1">
        <f t="array" ref="AM58">SUMPRODUCT((AC58:AI58&gt;=$N$8)*(AC58:AI58 &lt;= $N$9)*(TEXT(AC58:AI58,"yyyy-mm")=AL58)*(AC59:AI59 = "●"))</f>
        <v>0</v>
      </c>
      <c r="AN58" s="69" cm="1">
        <f t="array" ref="AN58">SUMPRODUCT((AH58:AI58&gt;=$N$8)*(AH58:AI58 &lt;= $N$9)*(TEXT(AH58:AI58,"yyyy-mm")=AL58)*(AH59:AI59 = "▲"))</f>
        <v>0</v>
      </c>
      <c r="AO58" s="69" cm="1">
        <f t="array" ref="AO58">SUMPRODUCT((AC58:AI58&gt;=$N$8)*(AC58:AI58 &lt;= $N$9)*(TEXT(AC58:AI58,"yyyy-mm")=AL58)*(AC59:AI59 = "★"))</f>
        <v>0</v>
      </c>
      <c r="AP58" s="68"/>
      <c r="AQ58" s="19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3"/>
    </row>
    <row r="59" spans="1:55" s="8" customFormat="1" ht="19.5" customHeight="1" thickBot="1" x14ac:dyDescent="0.5">
      <c r="J59" s="86"/>
      <c r="K59" s="135" t="str">
        <f>IF(U59&gt;=0.285,"OK","NG")</f>
        <v>NG</v>
      </c>
      <c r="L59" s="136"/>
      <c r="M59" s="144"/>
      <c r="N59" s="144"/>
      <c r="O59" s="144"/>
      <c r="P59" s="144"/>
      <c r="Q59" s="144"/>
      <c r="R59" s="145"/>
      <c r="S59" s="146"/>
      <c r="T59" s="135">
        <f t="shared" ref="T59" si="162">COUNTIF(M59:S59,"●")</f>
        <v>0</v>
      </c>
      <c r="U59" s="147">
        <f>IF(COUNTA(M59:S59)=0,-1,IF(OR(COUNTIF(M59:S59,"▲")&gt;6,AND(M58&lt;$N$9,$N$9&lt;S58)),0.285,IF(T58+T59=0,0,T59/(T59+T58))))</f>
        <v>-1</v>
      </c>
      <c r="V59" s="135" t="str">
        <f>TEXT(S58,"YYYY-MM")</f>
        <v>2026-06</v>
      </c>
      <c r="W59" s="140" cm="1">
        <f t="array" ref="W59">IF(V59=V58,0,SUMPRODUCT((M58:S58&gt;=$N$8)*(M58:S58 &lt;= $N$9)*(TEXT(M58:S58,"yyyy-mm")=V59)*(M59:S59 = "●")))</f>
        <v>0</v>
      </c>
      <c r="X59" s="140" cm="1">
        <f t="array" ref="X59">IF(V59=V58,0,SUMPRODUCT((M58:S58&gt;=$N$8)*(M58:S58 &lt;= $N$9)*(TEXT(M58:S58,"yyyy-mm")=V59)*(M59:S59 = "▲")))</f>
        <v>0</v>
      </c>
      <c r="Y59" s="140" cm="1">
        <f t="array" ref="Y59">IF(V59=V58,0,SUMPRODUCT((M58:S58&gt;=$N$8)*(M58:S58 &lt;= $N$9)*(TEXT(M58:S58,"yyyy-mm")=V59)*(M59:S59 = "★")))</f>
        <v>0</v>
      </c>
      <c r="Z59" s="135"/>
      <c r="AA59" s="135" t="str">
        <f>IF(AK59&gt;=0.285,"OK","NG")</f>
        <v>NG</v>
      </c>
      <c r="AB59" s="136"/>
      <c r="AC59" s="144"/>
      <c r="AD59" s="144"/>
      <c r="AE59" s="144"/>
      <c r="AF59" s="144"/>
      <c r="AG59" s="144"/>
      <c r="AH59" s="145"/>
      <c r="AI59" s="146"/>
      <c r="AJ59" s="68">
        <f t="shared" ref="AJ59" si="163">COUNTIF(AC59:AI59,"●")</f>
        <v>0</v>
      </c>
      <c r="AK59" s="70">
        <f>IF(COUNTA(AC59:AI59)=0,-1,IF(OR(COUNTIF(AC59:AI59,"▲")&gt;6,AND(AC58&lt;$N$9,$N$9&lt;AI58)),0.285,IF(AJ58+AJ59=0,0,AJ59/(AJ59+AJ58))))</f>
        <v>-1</v>
      </c>
      <c r="AL59" s="68" t="str">
        <f>TEXT(AI58,"YYYY-MM")</f>
        <v>2026-11</v>
      </c>
      <c r="AM59" s="69" cm="1">
        <f t="array" ref="AM59">IF(AL59=AL58,0,SUMPRODUCT((AC58:AI58&gt;=$N$8)*(AC58:AI58 &lt;= $N$9)*(TEXT(AC58:AI58,"yyyy-mm")=AL59)*(AC59:AI59 = "●")))</f>
        <v>0</v>
      </c>
      <c r="AN59" s="69" cm="1">
        <f t="array" ref="AN59">IF(AL59=AL58,0,SUMPRODUCT((AC58:AI58&gt;=$N$8)*(AC58:AI58 &lt;= $N$9)*(TEXT(AC58:AI58,"yyyy-mm")=AL59)*(AC59:AI59 = "▲")))</f>
        <v>0</v>
      </c>
      <c r="AO59" s="69" cm="1">
        <f t="array" ref="AO59">IF(AL59=AL58,0,SUMPRODUCT((AC58:AI58&gt;=$N$8)*(AC58:AI58 &lt;= $N$9)*(TEXT(AC58:AI58,"yyyy-mm")=AL59)*(AC59:AI59 = "★")))</f>
        <v>0</v>
      </c>
      <c r="AP59" s="68"/>
      <c r="AQ59" s="19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3"/>
    </row>
    <row r="60" spans="1:55" s="8" customFormat="1" ht="19.5" customHeight="1" x14ac:dyDescent="0.45">
      <c r="J60" s="86"/>
      <c r="K60" s="135"/>
      <c r="L60" s="132">
        <v>34</v>
      </c>
      <c r="M60" s="141">
        <f>S58+1</f>
        <v>46188</v>
      </c>
      <c r="N60" s="141">
        <f t="shared" ref="N60:S60" si="164">M60+1</f>
        <v>46189</v>
      </c>
      <c r="O60" s="141">
        <f t="shared" si="164"/>
        <v>46190</v>
      </c>
      <c r="P60" s="141">
        <f t="shared" si="164"/>
        <v>46191</v>
      </c>
      <c r="Q60" s="141">
        <f t="shared" si="164"/>
        <v>46192</v>
      </c>
      <c r="R60" s="142">
        <f t="shared" si="164"/>
        <v>46193</v>
      </c>
      <c r="S60" s="143">
        <f t="shared" si="164"/>
        <v>46194</v>
      </c>
      <c r="T60" s="135">
        <f t="shared" ref="T60" si="165">COUNTIF(M61:S61,"★")</f>
        <v>0</v>
      </c>
      <c r="U60" s="135"/>
      <c r="V60" s="135" t="str">
        <f>TEXT(M60,"YYYY-MM")</f>
        <v>2026-06</v>
      </c>
      <c r="W60" s="140" cm="1">
        <f t="array" ref="W60">SUMPRODUCT((M60:S60&gt;=$N$8)*(M60:S60 &lt;= $N$9)*(TEXT(M60:S60,"yyyy-mm")=V60)*(M61:S61 = "●"))</f>
        <v>0</v>
      </c>
      <c r="X60" s="140" cm="1">
        <f t="array" ref="X60">SUMPRODUCT((R60:S60&gt;=$N$8)*(R60:S60 &lt;= $N$9)*(TEXT(R60:S60,"yyyy-mm")=V60)*(R61:S61 = "▲"))</f>
        <v>0</v>
      </c>
      <c r="Y60" s="140" cm="1">
        <f t="array" ref="Y60">SUMPRODUCT((M60:S60&gt;=$N$8)*(M60:S60 &lt;= $N$9)*(TEXT(M60:S60,"yyyy-mm")=V60)*(M61:S61 = "★"))</f>
        <v>0</v>
      </c>
      <c r="Z60" s="135"/>
      <c r="AA60" s="135"/>
      <c r="AB60" s="132">
        <v>55</v>
      </c>
      <c r="AC60" s="141">
        <f>AI58+1</f>
        <v>46335</v>
      </c>
      <c r="AD60" s="141">
        <f t="shared" ref="AD60:AI60" si="166">AC60+1</f>
        <v>46336</v>
      </c>
      <c r="AE60" s="141">
        <f t="shared" si="166"/>
        <v>46337</v>
      </c>
      <c r="AF60" s="141">
        <f t="shared" si="166"/>
        <v>46338</v>
      </c>
      <c r="AG60" s="141">
        <f t="shared" si="166"/>
        <v>46339</v>
      </c>
      <c r="AH60" s="142">
        <f t="shared" si="166"/>
        <v>46340</v>
      </c>
      <c r="AI60" s="143">
        <f t="shared" si="166"/>
        <v>46341</v>
      </c>
      <c r="AJ60" s="68">
        <f t="shared" ref="AJ60" si="167">COUNTIF(AC61:AI61,"★")</f>
        <v>0</v>
      </c>
      <c r="AK60" s="68"/>
      <c r="AL60" s="68" t="str">
        <f>TEXT(AC60,"YYYY-MM")</f>
        <v>2026-11</v>
      </c>
      <c r="AM60" s="69" cm="1">
        <f t="array" ref="AM60">SUMPRODUCT((AC60:AI60&gt;=$N$8)*(AC60:AI60 &lt;= $N$9)*(TEXT(AC60:AI60,"yyyy-mm")=AL60)*(AC61:AI61 = "●"))</f>
        <v>0</v>
      </c>
      <c r="AN60" s="69" cm="1">
        <f t="array" ref="AN60">SUMPRODUCT((AH60:AI60&gt;=$N$8)*(AH60:AI60 &lt;= $N$9)*(TEXT(AH60:AI60,"yyyy-mm")=AL60)*(AH61:AI61 = "▲"))</f>
        <v>0</v>
      </c>
      <c r="AO60" s="69" cm="1">
        <f t="array" ref="AO60">SUMPRODUCT((AC60:AI60&gt;=$N$8)*(AC60:AI60 &lt;= $N$9)*(TEXT(AC60:AI60,"yyyy-mm")=AL60)*(AC61:AI61 = "★"))</f>
        <v>0</v>
      </c>
      <c r="AP60" s="68"/>
      <c r="AQ60" s="19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3"/>
    </row>
    <row r="61" spans="1:55" s="8" customFormat="1" ht="19.5" customHeight="1" thickBot="1" x14ac:dyDescent="0.5">
      <c r="J61" s="86"/>
      <c r="K61" s="135" t="str">
        <f t="shared" ref="K61" si="168">IF(U61&gt;=0.285,"OK","NG")</f>
        <v>NG</v>
      </c>
      <c r="L61" s="136"/>
      <c r="M61" s="144"/>
      <c r="N61" s="144"/>
      <c r="O61" s="144"/>
      <c r="P61" s="144"/>
      <c r="Q61" s="144"/>
      <c r="R61" s="145"/>
      <c r="S61" s="146"/>
      <c r="T61" s="135">
        <f t="shared" ref="T61" si="169">COUNTIF(M61:S61,"●")</f>
        <v>0</v>
      </c>
      <c r="U61" s="147">
        <f t="shared" ref="U61" si="170">IF(COUNTA(M61:S61)=0,-1,IF(OR(COUNTIF(M61:S61,"▲")&gt;6,AND(M60&lt;$N$9,$N$9&lt;S60)),0.285,IF(T60+T61=0,0,T61/(T61+T60))))</f>
        <v>-1</v>
      </c>
      <c r="V61" s="135" t="str">
        <f>TEXT(S60,"YYYY-MM")</f>
        <v>2026-06</v>
      </c>
      <c r="W61" s="140" cm="1">
        <f t="array" ref="W61">IF(V61=V60,0,SUMPRODUCT((M60:S60&gt;=$N$8)*(M60:S60 &lt;= $N$9)*(TEXT(M60:S60,"yyyy-mm")=V61)*(M61:S61 = "●")))</f>
        <v>0</v>
      </c>
      <c r="X61" s="140" cm="1">
        <f t="array" ref="X61">IF(V61=V60,0,SUMPRODUCT((M60:S60&gt;=$N$8)*(M60:S60 &lt;= $N$9)*(TEXT(M60:S60,"yyyy-mm")=V61)*(M61:S61 = "▲")))</f>
        <v>0</v>
      </c>
      <c r="Y61" s="140" cm="1">
        <f t="array" ref="Y61">IF(V61=V60,0,SUMPRODUCT((M60:S60&gt;=$N$8)*(M60:S60 &lt;= $N$9)*(TEXT(M60:S60,"yyyy-mm")=V61)*(M61:S61 = "★")))</f>
        <v>0</v>
      </c>
      <c r="Z61" s="135"/>
      <c r="AA61" s="135" t="str">
        <f t="shared" ref="AA61" si="171">IF(AK61&gt;=0.285,"OK","NG")</f>
        <v>NG</v>
      </c>
      <c r="AB61" s="136"/>
      <c r="AC61" s="144"/>
      <c r="AD61" s="144"/>
      <c r="AE61" s="144"/>
      <c r="AF61" s="144"/>
      <c r="AG61" s="144"/>
      <c r="AH61" s="145"/>
      <c r="AI61" s="146"/>
      <c r="AJ61" s="68">
        <f t="shared" ref="AJ61" si="172">COUNTIF(AC61:AI61,"●")</f>
        <v>0</v>
      </c>
      <c r="AK61" s="70">
        <f t="shared" ref="AK61" si="173">IF(COUNTA(AC61:AI61)=0,-1,IF(OR(COUNTIF(AC61:AI61,"▲")&gt;6,AND(AC60&lt;$N$9,$N$9&lt;AI60)),0.285,IF(AJ60+AJ61=0,0,AJ61/(AJ61+AJ60))))</f>
        <v>-1</v>
      </c>
      <c r="AL61" s="68" t="str">
        <f>TEXT(AI60,"YYYY-MM")</f>
        <v>2026-11</v>
      </c>
      <c r="AM61" s="69" cm="1">
        <f t="array" ref="AM61">IF(AL61=AL60,0,SUMPRODUCT((AC60:AI60&gt;=$N$8)*(AC60:AI60 &lt;= $N$9)*(TEXT(AC60:AI60,"yyyy-mm")=AL61)*(AC61:AI61 = "●")))</f>
        <v>0</v>
      </c>
      <c r="AN61" s="69" cm="1">
        <f t="array" ref="AN61">IF(AL61=AL60,0,SUMPRODUCT((AC60:AI60&gt;=$N$8)*(AC60:AI60 &lt;= $N$9)*(TEXT(AC60:AI60,"yyyy-mm")=AL61)*(AC61:AI61 = "▲")))</f>
        <v>0</v>
      </c>
      <c r="AO61" s="69" cm="1">
        <f t="array" ref="AO61">IF(AL61=AL60,0,SUMPRODUCT((AC60:AI60&gt;=$N$8)*(AC60:AI60 &lt;= $N$9)*(TEXT(AC60:AI60,"yyyy-mm")=AL61)*(AC61:AI61 = "★")))</f>
        <v>0</v>
      </c>
      <c r="AP61" s="68"/>
      <c r="AQ61" s="19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3"/>
    </row>
    <row r="62" spans="1:55" s="8" customFormat="1" ht="19.5" customHeight="1" x14ac:dyDescent="0.45">
      <c r="J62" s="86"/>
      <c r="K62" s="135"/>
      <c r="L62" s="132">
        <v>35</v>
      </c>
      <c r="M62" s="141">
        <f>S60+1</f>
        <v>46195</v>
      </c>
      <c r="N62" s="141">
        <f t="shared" ref="N62:S62" si="174">M62+1</f>
        <v>46196</v>
      </c>
      <c r="O62" s="141">
        <f t="shared" si="174"/>
        <v>46197</v>
      </c>
      <c r="P62" s="141">
        <f t="shared" si="174"/>
        <v>46198</v>
      </c>
      <c r="Q62" s="141">
        <f t="shared" si="174"/>
        <v>46199</v>
      </c>
      <c r="R62" s="142">
        <f t="shared" si="174"/>
        <v>46200</v>
      </c>
      <c r="S62" s="143">
        <f t="shared" si="174"/>
        <v>46201</v>
      </c>
      <c r="T62" s="135">
        <f t="shared" ref="T62" si="175">COUNTIF(M63:S63,"★")</f>
        <v>0</v>
      </c>
      <c r="U62" s="135"/>
      <c r="V62" s="135" t="str">
        <f>TEXT(M62,"YYYY-MM")</f>
        <v>2026-06</v>
      </c>
      <c r="W62" s="140" cm="1">
        <f t="array" ref="W62">SUMPRODUCT((M62:S62&gt;=$N$8)*(M62:S62 &lt;= $N$9)*(TEXT(M62:S62,"yyyy-mm")=V62)*(M63:S63 = "●"))</f>
        <v>0</v>
      </c>
      <c r="X62" s="140" cm="1">
        <f t="array" ref="X62">SUMPRODUCT((R62:S62&gt;=$N$8)*(R62:S62 &lt;= $N$9)*(TEXT(R62:S62,"yyyy-mm")=V62)*(R63:S63 = "▲"))</f>
        <v>0</v>
      </c>
      <c r="Y62" s="140" cm="1">
        <f t="array" ref="Y62">SUMPRODUCT((M62:S62&gt;=$N$8)*(M62:S62 &lt;= $N$9)*(TEXT(M62:S62,"yyyy-mm")=V62)*(M63:S63 = "★"))</f>
        <v>0</v>
      </c>
      <c r="Z62" s="135"/>
      <c r="AA62" s="135"/>
      <c r="AB62" s="132">
        <v>56</v>
      </c>
      <c r="AC62" s="141">
        <f>AI60+1</f>
        <v>46342</v>
      </c>
      <c r="AD62" s="141">
        <f t="shared" ref="AD62:AI62" si="176">AC62+1</f>
        <v>46343</v>
      </c>
      <c r="AE62" s="141">
        <f t="shared" si="176"/>
        <v>46344</v>
      </c>
      <c r="AF62" s="141">
        <f t="shared" si="176"/>
        <v>46345</v>
      </c>
      <c r="AG62" s="141">
        <f t="shared" si="176"/>
        <v>46346</v>
      </c>
      <c r="AH62" s="142">
        <f t="shared" si="176"/>
        <v>46347</v>
      </c>
      <c r="AI62" s="143">
        <f t="shared" si="176"/>
        <v>46348</v>
      </c>
      <c r="AJ62" s="68">
        <f t="shared" ref="AJ62" si="177">COUNTIF(AC63:AI63,"★")</f>
        <v>0</v>
      </c>
      <c r="AK62" s="68"/>
      <c r="AL62" s="68" t="str">
        <f>TEXT(AC62,"YYYY-MM")</f>
        <v>2026-11</v>
      </c>
      <c r="AM62" s="69" cm="1">
        <f t="array" ref="AM62">SUMPRODUCT((AC62:AI62&gt;=$N$8)*(AC62:AI62 &lt;= $N$9)*(TEXT(AC62:AI62,"yyyy-mm")=AL62)*(AC63:AI63 = "●"))</f>
        <v>0</v>
      </c>
      <c r="AN62" s="69" cm="1">
        <f t="array" ref="AN62">SUMPRODUCT((AH62:AI62&gt;=$N$8)*(AH62:AI62 &lt;= $N$9)*(TEXT(AH62:AI62,"yyyy-mm")=AL62)*(AH63:AI63 = "▲"))</f>
        <v>0</v>
      </c>
      <c r="AO62" s="69" cm="1">
        <f t="array" ref="AO62">SUMPRODUCT((AC62:AI62&gt;=$N$8)*(AC62:AI62 &lt;= $N$9)*(TEXT(AC62:AI62,"yyyy-mm")=AL62)*(AC63:AI63 = "★"))</f>
        <v>0</v>
      </c>
      <c r="AP62" s="68"/>
      <c r="AQ62" s="19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3"/>
    </row>
    <row r="63" spans="1:55" s="8" customFormat="1" ht="19.5" customHeight="1" thickBot="1" x14ac:dyDescent="0.5">
      <c r="J63" s="86"/>
      <c r="K63" s="135" t="str">
        <f t="shared" ref="K63" si="178">IF(U63&gt;=0.285,"OK","NG")</f>
        <v>NG</v>
      </c>
      <c r="L63" s="136"/>
      <c r="M63" s="144"/>
      <c r="N63" s="144"/>
      <c r="O63" s="144"/>
      <c r="P63" s="144"/>
      <c r="Q63" s="144"/>
      <c r="R63" s="145"/>
      <c r="S63" s="146"/>
      <c r="T63" s="135">
        <f t="shared" ref="T63" si="179">COUNTIF(M63:S63,"●")</f>
        <v>0</v>
      </c>
      <c r="U63" s="147">
        <f t="shared" ref="U63" si="180">IF(COUNTA(M63:S63)=0,-1,IF(OR(COUNTIF(M63:S63,"▲")&gt;6,AND(M62&lt;$N$9,$N$9&lt;S62)),0.285,IF(T62+T63=0,0,T63/(T63+T62))))</f>
        <v>-1</v>
      </c>
      <c r="V63" s="135" t="str">
        <f>TEXT(S62,"YYYY-MM")</f>
        <v>2026-06</v>
      </c>
      <c r="W63" s="140" cm="1">
        <f t="array" ref="W63">IF(V63=V62,0,SUMPRODUCT((M62:S62&gt;=$N$8)*(M62:S62 &lt;= $N$9)*(TEXT(M62:S62,"yyyy-mm")=V63)*(M63:S63 = "●")))</f>
        <v>0</v>
      </c>
      <c r="X63" s="140" cm="1">
        <f t="array" ref="X63">IF(V63=V62,0,SUMPRODUCT((M62:S62&gt;=$N$8)*(M62:S62 &lt;= $N$9)*(TEXT(M62:S62,"yyyy-mm")=V63)*(M63:S63 = "▲")))</f>
        <v>0</v>
      </c>
      <c r="Y63" s="140" cm="1">
        <f t="array" ref="Y63">IF(V63=V62,0,SUMPRODUCT((M62:S62&gt;=$N$8)*(M62:S62 &lt;= $N$9)*(TEXT(M62:S62,"yyyy-mm")=V63)*(M63:S63 = "★")))</f>
        <v>0</v>
      </c>
      <c r="Z63" s="135"/>
      <c r="AA63" s="135" t="str">
        <f t="shared" ref="AA63" si="181">IF(AK63&gt;=0.285,"OK","NG")</f>
        <v>NG</v>
      </c>
      <c r="AB63" s="136"/>
      <c r="AC63" s="144"/>
      <c r="AD63" s="144"/>
      <c r="AE63" s="144"/>
      <c r="AF63" s="144"/>
      <c r="AG63" s="144"/>
      <c r="AH63" s="145"/>
      <c r="AI63" s="146"/>
      <c r="AJ63" s="68">
        <f t="shared" ref="AJ63" si="182">COUNTIF(AC63:AI63,"●")</f>
        <v>0</v>
      </c>
      <c r="AK63" s="70">
        <f t="shared" ref="AK63" si="183">IF(COUNTA(AC63:AI63)=0,-1,IF(OR(COUNTIF(AC63:AI63,"▲")&gt;6,AND(AC62&lt;$N$9,$N$9&lt;AI62)),0.285,IF(AJ62+AJ63=0,0,AJ63/(AJ63+AJ62))))</f>
        <v>-1</v>
      </c>
      <c r="AL63" s="68" t="str">
        <f>TEXT(AI62,"YYYY-MM")</f>
        <v>2026-11</v>
      </c>
      <c r="AM63" s="69" cm="1">
        <f t="array" ref="AM63">IF(AL63=AL62,0,SUMPRODUCT((AC62:AI62&gt;=$N$8)*(AC62:AI62 &lt;= $N$9)*(TEXT(AC62:AI62,"yyyy-mm")=AL63)*(AC63:AI63 = "●")))</f>
        <v>0</v>
      </c>
      <c r="AN63" s="69" cm="1">
        <f t="array" ref="AN63">IF(AL63=AL62,0,SUMPRODUCT((AC62:AI62&gt;=$N$8)*(AC62:AI62 &lt;= $N$9)*(TEXT(AC62:AI62,"yyyy-mm")=AL63)*(AC63:AI63 = "▲")))</f>
        <v>0</v>
      </c>
      <c r="AO63" s="69" cm="1">
        <f t="array" ref="AO63">IF(AL63=AL62,0,SUMPRODUCT((AC62:AI62&gt;=$N$8)*(AC62:AI62 &lt;= $N$9)*(TEXT(AC62:AI62,"yyyy-mm")=AL63)*(AC63:AI63 = "★")))</f>
        <v>0</v>
      </c>
      <c r="AP63" s="68"/>
      <c r="AQ63" s="19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3"/>
    </row>
    <row r="64" spans="1:55" s="8" customFormat="1" ht="19.5" customHeight="1" x14ac:dyDescent="0.45">
      <c r="J64" s="86"/>
      <c r="K64" s="135"/>
      <c r="L64" s="132">
        <v>36</v>
      </c>
      <c r="M64" s="141">
        <f>S62+1</f>
        <v>46202</v>
      </c>
      <c r="N64" s="141">
        <f t="shared" ref="N64:S64" si="184">M64+1</f>
        <v>46203</v>
      </c>
      <c r="O64" s="141">
        <f t="shared" si="184"/>
        <v>46204</v>
      </c>
      <c r="P64" s="141">
        <f t="shared" si="184"/>
        <v>46205</v>
      </c>
      <c r="Q64" s="141">
        <f t="shared" si="184"/>
        <v>46206</v>
      </c>
      <c r="R64" s="142">
        <f t="shared" si="184"/>
        <v>46207</v>
      </c>
      <c r="S64" s="143">
        <f t="shared" si="184"/>
        <v>46208</v>
      </c>
      <c r="T64" s="135">
        <f t="shared" ref="T64" si="185">COUNTIF(M65:S65,"★")</f>
        <v>0</v>
      </c>
      <c r="U64" s="135"/>
      <c r="V64" s="135" t="str">
        <f>TEXT(M64,"YYYY-MM")</f>
        <v>2026-06</v>
      </c>
      <c r="W64" s="140" cm="1">
        <f t="array" ref="W64">SUMPRODUCT((M64:S64&gt;=$N$8)*(M64:S64 &lt;= $N$9)*(TEXT(M64:S64,"yyyy-mm")=V64)*(M65:S65 = "●"))</f>
        <v>0</v>
      </c>
      <c r="X64" s="140" cm="1">
        <f t="array" ref="X64">SUMPRODUCT((R64:S64&gt;=$N$8)*(R64:S64 &lt;= $N$9)*(TEXT(R64:S64,"yyyy-mm")=V64)*(R65:S65 = "▲"))</f>
        <v>0</v>
      </c>
      <c r="Y64" s="140" cm="1">
        <f t="array" ref="Y64">SUMPRODUCT((M64:S64&gt;=$N$8)*(M64:S64 &lt;= $N$9)*(TEXT(M64:S64,"yyyy-mm")=V64)*(M65:S65 = "★"))</f>
        <v>0</v>
      </c>
      <c r="Z64" s="135"/>
      <c r="AA64" s="135"/>
      <c r="AB64" s="132">
        <v>57</v>
      </c>
      <c r="AC64" s="141">
        <f>AI62+1</f>
        <v>46349</v>
      </c>
      <c r="AD64" s="141">
        <f t="shared" ref="AD64:AI64" si="186">AC64+1</f>
        <v>46350</v>
      </c>
      <c r="AE64" s="141">
        <f t="shared" si="186"/>
        <v>46351</v>
      </c>
      <c r="AF64" s="141">
        <f t="shared" si="186"/>
        <v>46352</v>
      </c>
      <c r="AG64" s="141">
        <f t="shared" si="186"/>
        <v>46353</v>
      </c>
      <c r="AH64" s="142">
        <f t="shared" si="186"/>
        <v>46354</v>
      </c>
      <c r="AI64" s="143">
        <f t="shared" si="186"/>
        <v>46355</v>
      </c>
      <c r="AJ64" s="68">
        <f t="shared" ref="AJ64" si="187">COUNTIF(AC65:AI65,"★")</f>
        <v>0</v>
      </c>
      <c r="AK64" s="68"/>
      <c r="AL64" s="68" t="str">
        <f>TEXT(AC64,"YYYY-MM")</f>
        <v>2026-11</v>
      </c>
      <c r="AM64" s="69" cm="1">
        <f t="array" ref="AM64">SUMPRODUCT((AC64:AI64&gt;=$N$8)*(AC64:AI64 &lt;= $N$9)*(TEXT(AC64:AI64,"yyyy-mm")=AL64)*(AC65:AI65 = "●"))</f>
        <v>0</v>
      </c>
      <c r="AN64" s="69" cm="1">
        <f t="array" ref="AN64">SUMPRODUCT((AH64:AI64&gt;=$N$8)*(AH64:AI64 &lt;= $N$9)*(TEXT(AH64:AI64,"yyyy-mm")=AL64)*(AH65:AI65 = "▲"))</f>
        <v>0</v>
      </c>
      <c r="AO64" s="69" cm="1">
        <f t="array" ref="AO64">SUMPRODUCT((AC64:AI64&gt;=$N$8)*(AC64:AI64 &lt;= $N$9)*(TEXT(AC64:AI64,"yyyy-mm")=AL64)*(AC65:AI65 = "★"))</f>
        <v>0</v>
      </c>
      <c r="AP64" s="68"/>
      <c r="AQ64" s="19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3"/>
    </row>
    <row r="65" spans="10:55" s="8" customFormat="1" ht="19.5" customHeight="1" thickBot="1" x14ac:dyDescent="0.5">
      <c r="J65" s="86"/>
      <c r="K65" s="135" t="str">
        <f t="shared" ref="K65" si="188">IF(U65&gt;=0.285,"OK","NG")</f>
        <v>NG</v>
      </c>
      <c r="L65" s="136"/>
      <c r="M65" s="144"/>
      <c r="N65" s="144"/>
      <c r="O65" s="144"/>
      <c r="P65" s="144"/>
      <c r="Q65" s="144"/>
      <c r="R65" s="145"/>
      <c r="S65" s="146"/>
      <c r="T65" s="135">
        <f t="shared" ref="T65" si="189">COUNTIF(M65:S65,"●")</f>
        <v>0</v>
      </c>
      <c r="U65" s="147">
        <f t="shared" ref="U65" si="190">IF(COUNTA(M65:S65)=0,-1,IF(OR(COUNTIF(M65:S65,"▲")&gt;6,AND(M64&lt;$N$9,$N$9&lt;S64)),0.285,IF(T64+T65=0,0,T65/(T65+T64))))</f>
        <v>-1</v>
      </c>
      <c r="V65" s="135" t="str">
        <f>TEXT(S64,"YYYY-MM")</f>
        <v>2026-07</v>
      </c>
      <c r="W65" s="140" cm="1">
        <f t="array" ref="W65">IF(V65=V64,0,SUMPRODUCT((M64:S64&gt;=$N$8)*(M64:S64 &lt;= $N$9)*(TEXT(M64:S64,"yyyy-mm")=V65)*(M65:S65 = "●")))</f>
        <v>0</v>
      </c>
      <c r="X65" s="140" cm="1">
        <f t="array" ref="X65">IF(V65=V64,0,SUMPRODUCT((M64:S64&gt;=$N$8)*(M64:S64 &lt;= $N$9)*(TEXT(M64:S64,"yyyy-mm")=V65)*(M65:S65 = "▲")))</f>
        <v>0</v>
      </c>
      <c r="Y65" s="140" cm="1">
        <f t="array" ref="Y65">IF(V65=V64,0,SUMPRODUCT((M64:S64&gt;=$N$8)*(M64:S64 &lt;= $N$9)*(TEXT(M64:S64,"yyyy-mm")=V65)*(M65:S65 = "★")))</f>
        <v>0</v>
      </c>
      <c r="Z65" s="135"/>
      <c r="AA65" s="135" t="str">
        <f t="shared" ref="AA65" si="191">IF(AK65&gt;=0.285,"OK","NG")</f>
        <v>NG</v>
      </c>
      <c r="AB65" s="136"/>
      <c r="AC65" s="144"/>
      <c r="AD65" s="144"/>
      <c r="AE65" s="144"/>
      <c r="AF65" s="144"/>
      <c r="AG65" s="144"/>
      <c r="AH65" s="145"/>
      <c r="AI65" s="146"/>
      <c r="AJ65" s="68">
        <f t="shared" ref="AJ65" si="192">COUNTIF(AC65:AI65,"●")</f>
        <v>0</v>
      </c>
      <c r="AK65" s="70">
        <f t="shared" ref="AK65" si="193">IF(COUNTA(AC65:AI65)=0,-1,IF(OR(COUNTIF(AC65:AI65,"▲")&gt;6,AND(AC64&lt;$N$9,$N$9&lt;AI64)),0.285,IF(AJ64+AJ65=0,0,AJ65/(AJ65+AJ64))))</f>
        <v>-1</v>
      </c>
      <c r="AL65" s="68" t="str">
        <f>TEXT(AI64,"YYYY-MM")</f>
        <v>2026-11</v>
      </c>
      <c r="AM65" s="69" cm="1">
        <f t="array" ref="AM65">IF(AL65=AL64,0,SUMPRODUCT((AC64:AI64&gt;=$N$8)*(AC64:AI64 &lt;= $N$9)*(TEXT(AC64:AI64,"yyyy-mm")=AL65)*(AC65:AI65 = "●")))</f>
        <v>0</v>
      </c>
      <c r="AN65" s="69" cm="1">
        <f t="array" ref="AN65">IF(AL65=AL64,0,SUMPRODUCT((AC64:AI64&gt;=$N$8)*(AC64:AI64 &lt;= $N$9)*(TEXT(AC64:AI64,"yyyy-mm")=AL65)*(AC65:AI65 = "▲")))</f>
        <v>0</v>
      </c>
      <c r="AO65" s="69" cm="1">
        <f t="array" ref="AO65">IF(AL65=AL64,0,SUMPRODUCT((AC64:AI64&gt;=$N$8)*(AC64:AI64 &lt;= $N$9)*(TEXT(AC64:AI64,"yyyy-mm")=AL65)*(AC65:AI65 = "★")))</f>
        <v>0</v>
      </c>
      <c r="AP65" s="68"/>
      <c r="AQ65" s="19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3"/>
    </row>
    <row r="66" spans="10:55" s="8" customFormat="1" ht="19.5" customHeight="1" x14ac:dyDescent="0.45">
      <c r="J66" s="86"/>
      <c r="K66" s="135"/>
      <c r="L66" s="132">
        <v>37</v>
      </c>
      <c r="M66" s="141">
        <f>S64+1</f>
        <v>46209</v>
      </c>
      <c r="N66" s="141">
        <f t="shared" ref="N66:S66" si="194">M66+1</f>
        <v>46210</v>
      </c>
      <c r="O66" s="141">
        <f t="shared" si="194"/>
        <v>46211</v>
      </c>
      <c r="P66" s="141">
        <f t="shared" si="194"/>
        <v>46212</v>
      </c>
      <c r="Q66" s="141">
        <f t="shared" si="194"/>
        <v>46213</v>
      </c>
      <c r="R66" s="142">
        <f t="shared" si="194"/>
        <v>46214</v>
      </c>
      <c r="S66" s="143">
        <f t="shared" si="194"/>
        <v>46215</v>
      </c>
      <c r="T66" s="135">
        <f t="shared" ref="T66" si="195">COUNTIF(M67:S67,"★")</f>
        <v>0</v>
      </c>
      <c r="U66" s="135"/>
      <c r="V66" s="135" t="str">
        <f>TEXT(M66,"YYYY-MM")</f>
        <v>2026-07</v>
      </c>
      <c r="W66" s="140" cm="1">
        <f t="array" ref="W66">SUMPRODUCT((M66:S66&gt;=$N$8)*(M66:S66 &lt;= $N$9)*(TEXT(M66:S66,"yyyy-mm")=V66)*(M67:S67 = "●"))</f>
        <v>0</v>
      </c>
      <c r="X66" s="140" cm="1">
        <f t="array" ref="X66">SUMPRODUCT((R66:S66&gt;=$N$8)*(R66:S66 &lt;= $N$9)*(TEXT(R66:S66,"yyyy-mm")=V66)*(R67:S67 = "▲"))</f>
        <v>0</v>
      </c>
      <c r="Y66" s="140" cm="1">
        <f t="array" ref="Y66">SUMPRODUCT((M66:S66&gt;=$N$8)*(M66:S66 &lt;= $N$9)*(TEXT(M66:S66,"yyyy-mm")=V66)*(M67:S67 = "★"))</f>
        <v>0</v>
      </c>
      <c r="Z66" s="135"/>
      <c r="AA66" s="135"/>
      <c r="AB66" s="132">
        <v>58</v>
      </c>
      <c r="AC66" s="141">
        <f>AI64+1</f>
        <v>46356</v>
      </c>
      <c r="AD66" s="141">
        <f t="shared" ref="AD66:AI66" si="196">AC66+1</f>
        <v>46357</v>
      </c>
      <c r="AE66" s="141">
        <f t="shared" si="196"/>
        <v>46358</v>
      </c>
      <c r="AF66" s="141">
        <f t="shared" si="196"/>
        <v>46359</v>
      </c>
      <c r="AG66" s="141">
        <f t="shared" si="196"/>
        <v>46360</v>
      </c>
      <c r="AH66" s="142">
        <f t="shared" si="196"/>
        <v>46361</v>
      </c>
      <c r="AI66" s="143">
        <f t="shared" si="196"/>
        <v>46362</v>
      </c>
      <c r="AJ66" s="68">
        <f t="shared" ref="AJ66" si="197">COUNTIF(AC67:AI67,"★")</f>
        <v>0</v>
      </c>
      <c r="AK66" s="68"/>
      <c r="AL66" s="68" t="str">
        <f>TEXT(AC66,"YYYY-MM")</f>
        <v>2026-11</v>
      </c>
      <c r="AM66" s="69" cm="1">
        <f t="array" ref="AM66">SUMPRODUCT((AC66:AI66&gt;=$N$8)*(AC66:AI66 &lt;= $N$9)*(TEXT(AC66:AI66,"yyyy-mm")=AL66)*(AC67:AI67 = "●"))</f>
        <v>0</v>
      </c>
      <c r="AN66" s="69" cm="1">
        <f t="array" ref="AN66">SUMPRODUCT((AH66:AI66&gt;=$N$8)*(AH66:AI66 &lt;= $N$9)*(TEXT(AH66:AI66,"yyyy-mm")=AL66)*(AH67:AI67 = "▲"))</f>
        <v>0</v>
      </c>
      <c r="AO66" s="69" cm="1">
        <f t="array" ref="AO66">SUMPRODUCT((AC66:AI66&gt;=$N$8)*(AC66:AI66 &lt;= $N$9)*(TEXT(AC66:AI66,"yyyy-mm")=AL66)*(AC67:AI67 = "★"))</f>
        <v>0</v>
      </c>
      <c r="AP66" s="68"/>
      <c r="AQ66" s="19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3"/>
    </row>
    <row r="67" spans="10:55" s="8" customFormat="1" ht="19.5" customHeight="1" thickBot="1" x14ac:dyDescent="0.5">
      <c r="J67" s="86"/>
      <c r="K67" s="135" t="str">
        <f t="shared" ref="K67" si="198">IF(U67&gt;=0.285,"OK","NG")</f>
        <v>NG</v>
      </c>
      <c r="L67" s="136"/>
      <c r="M67" s="144"/>
      <c r="N67" s="144"/>
      <c r="O67" s="144"/>
      <c r="P67" s="144"/>
      <c r="Q67" s="144"/>
      <c r="R67" s="145"/>
      <c r="S67" s="146"/>
      <c r="T67" s="135">
        <f t="shared" ref="T67" si="199">COUNTIF(M67:S67,"●")</f>
        <v>0</v>
      </c>
      <c r="U67" s="147">
        <f t="shared" ref="U67" si="200">IF(COUNTA(M67:S67)=0,-1,IF(OR(COUNTIF(M67:S67,"▲")&gt;6,AND(M66&lt;$N$9,$N$9&lt;S66)),0.285,IF(T66+T67=0,0,T67/(T67+T66))))</f>
        <v>-1</v>
      </c>
      <c r="V67" s="135" t="str">
        <f>TEXT(S66,"YYYY-MM")</f>
        <v>2026-07</v>
      </c>
      <c r="W67" s="140" cm="1">
        <f t="array" ref="W67">IF(V67=V66,0,SUMPRODUCT((M66:S66&gt;=$N$8)*(M66:S66 &lt;= $N$9)*(TEXT(M66:S66,"yyyy-mm")=V67)*(M67:S67 = "●")))</f>
        <v>0</v>
      </c>
      <c r="X67" s="140" cm="1">
        <f t="array" ref="X67">IF(V67=V66,0,SUMPRODUCT((M66:S66&gt;=$N$8)*(M66:S66 &lt;= $N$9)*(TEXT(M66:S66,"yyyy-mm")=V67)*(M67:S67 = "▲")))</f>
        <v>0</v>
      </c>
      <c r="Y67" s="140" cm="1">
        <f t="array" ref="Y67">IF(V67=V66,0,SUMPRODUCT((M66:S66&gt;=$N$8)*(M66:S66 &lt;= $N$9)*(TEXT(M66:S66,"yyyy-mm")=V67)*(M67:S67 = "★")))</f>
        <v>0</v>
      </c>
      <c r="Z67" s="135"/>
      <c r="AA67" s="135" t="str">
        <f t="shared" ref="AA67" si="201">IF(AK67&gt;=0.285,"OK","NG")</f>
        <v>NG</v>
      </c>
      <c r="AB67" s="136"/>
      <c r="AC67" s="144"/>
      <c r="AD67" s="144"/>
      <c r="AE67" s="144"/>
      <c r="AF67" s="144"/>
      <c r="AG67" s="144"/>
      <c r="AH67" s="145"/>
      <c r="AI67" s="146"/>
      <c r="AJ67" s="68">
        <f t="shared" ref="AJ67" si="202">COUNTIF(AC67:AI67,"●")</f>
        <v>0</v>
      </c>
      <c r="AK67" s="70">
        <f t="shared" ref="AK67" si="203">IF(COUNTA(AC67:AI67)=0,-1,IF(OR(COUNTIF(AC67:AI67,"▲")&gt;6,AND(AC66&lt;$N$9,$N$9&lt;AI66)),0.285,IF(AJ66+AJ67=0,0,AJ67/(AJ67+AJ66))))</f>
        <v>-1</v>
      </c>
      <c r="AL67" s="68" t="str">
        <f>TEXT(AI66,"YYYY-MM")</f>
        <v>2026-12</v>
      </c>
      <c r="AM67" s="69" cm="1">
        <f t="array" ref="AM67">IF(AL67=AL66,0,SUMPRODUCT((AC66:AI66&gt;=$N$8)*(AC66:AI66 &lt;= $N$9)*(TEXT(AC66:AI66,"yyyy-mm")=AL67)*(AC67:AI67 = "●")))</f>
        <v>0</v>
      </c>
      <c r="AN67" s="69" cm="1">
        <f t="array" ref="AN67">IF(AL67=AL66,0,SUMPRODUCT((AC66:AI66&gt;=$N$8)*(AC66:AI66 &lt;= $N$9)*(TEXT(AC66:AI66,"yyyy-mm")=AL67)*(AC67:AI67 = "▲")))</f>
        <v>0</v>
      </c>
      <c r="AO67" s="69" cm="1">
        <f t="array" ref="AO67">IF(AL67=AL66,0,SUMPRODUCT((AC66:AI66&gt;=$N$8)*(AC66:AI66 &lt;= $N$9)*(TEXT(AC66:AI66,"yyyy-mm")=AL67)*(AC67:AI67 = "★")))</f>
        <v>0</v>
      </c>
      <c r="AP67" s="68"/>
      <c r="AQ67" s="19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3"/>
    </row>
    <row r="68" spans="10:55" s="8" customFormat="1" ht="19.5" customHeight="1" x14ac:dyDescent="0.45">
      <c r="J68" s="86"/>
      <c r="K68" s="135"/>
      <c r="L68" s="132">
        <v>38</v>
      </c>
      <c r="M68" s="141">
        <f>S66+1</f>
        <v>46216</v>
      </c>
      <c r="N68" s="141">
        <f t="shared" ref="N68:S68" si="204">M68+1</f>
        <v>46217</v>
      </c>
      <c r="O68" s="141">
        <f t="shared" si="204"/>
        <v>46218</v>
      </c>
      <c r="P68" s="141">
        <f t="shared" si="204"/>
        <v>46219</v>
      </c>
      <c r="Q68" s="141">
        <f t="shared" si="204"/>
        <v>46220</v>
      </c>
      <c r="R68" s="142">
        <f t="shared" si="204"/>
        <v>46221</v>
      </c>
      <c r="S68" s="143">
        <f t="shared" si="204"/>
        <v>46222</v>
      </c>
      <c r="T68" s="135">
        <f t="shared" ref="T68" si="205">COUNTIF(M69:S69,"★")</f>
        <v>0</v>
      </c>
      <c r="U68" s="135"/>
      <c r="V68" s="135" t="str">
        <f>TEXT(M68,"YYYY-MM")</f>
        <v>2026-07</v>
      </c>
      <c r="W68" s="140" cm="1">
        <f t="array" ref="W68">SUMPRODUCT((M68:S68&gt;=$N$8)*(M68:S68 &lt;= $N$9)*(TEXT(M68:S68,"yyyy-mm")=V68)*(M69:S69 = "●"))</f>
        <v>0</v>
      </c>
      <c r="X68" s="140" cm="1">
        <f t="array" ref="X68">SUMPRODUCT((R68:S68&gt;=$N$8)*(R68:S68 &lt;= $N$9)*(TEXT(R68:S68,"yyyy-mm")=V68)*(R69:S69 = "▲"))</f>
        <v>0</v>
      </c>
      <c r="Y68" s="140" cm="1">
        <f t="array" ref="Y68">SUMPRODUCT((M68:S68&gt;=$N$8)*(M68:S68 &lt;= $N$9)*(TEXT(M68:S68,"yyyy-mm")=V68)*(M69:S69 = "★"))</f>
        <v>0</v>
      </c>
      <c r="Z68" s="135"/>
      <c r="AA68" s="135"/>
      <c r="AB68" s="132">
        <v>59</v>
      </c>
      <c r="AC68" s="141">
        <f>AI66+1</f>
        <v>46363</v>
      </c>
      <c r="AD68" s="141">
        <f t="shared" ref="AD68:AI68" si="206">AC68+1</f>
        <v>46364</v>
      </c>
      <c r="AE68" s="141">
        <f t="shared" si="206"/>
        <v>46365</v>
      </c>
      <c r="AF68" s="141">
        <f t="shared" si="206"/>
        <v>46366</v>
      </c>
      <c r="AG68" s="141">
        <f t="shared" si="206"/>
        <v>46367</v>
      </c>
      <c r="AH68" s="142">
        <f t="shared" si="206"/>
        <v>46368</v>
      </c>
      <c r="AI68" s="143">
        <f t="shared" si="206"/>
        <v>46369</v>
      </c>
      <c r="AJ68" s="68">
        <f t="shared" ref="AJ68" si="207">COUNTIF(AC69:AI69,"★")</f>
        <v>0</v>
      </c>
      <c r="AK68" s="68"/>
      <c r="AL68" s="68" t="str">
        <f>TEXT(AC68,"YYYY-MM")</f>
        <v>2026-12</v>
      </c>
      <c r="AM68" s="69" cm="1">
        <f t="array" ref="AM68">SUMPRODUCT((AC68:AI68&gt;=$N$8)*(AC68:AI68 &lt;= $N$9)*(TEXT(AC68:AI68,"yyyy-mm")=AL68)*(AC69:AI69 = "●"))</f>
        <v>0</v>
      </c>
      <c r="AN68" s="69" cm="1">
        <f t="array" ref="AN68">SUMPRODUCT((AH68:AI68&gt;=$N$8)*(AH68:AI68 &lt;= $N$9)*(TEXT(AH68:AI68,"yyyy-mm")=AL68)*(AH69:AI69 = "▲"))</f>
        <v>0</v>
      </c>
      <c r="AO68" s="69" cm="1">
        <f t="array" ref="AO68">SUMPRODUCT((AC68:AI68&gt;=$N$8)*(AC68:AI68 &lt;= $N$9)*(TEXT(AC68:AI68,"yyyy-mm")=AL68)*(AC69:AI69 = "★"))</f>
        <v>0</v>
      </c>
      <c r="AP68" s="68"/>
      <c r="AQ68" s="19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3"/>
    </row>
    <row r="69" spans="10:55" s="8" customFormat="1" ht="19.5" customHeight="1" thickBot="1" x14ac:dyDescent="0.5">
      <c r="J69" s="86"/>
      <c r="K69" s="135" t="str">
        <f t="shared" ref="K69" si="208">IF(U69&gt;=0.285,"OK","NG")</f>
        <v>NG</v>
      </c>
      <c r="L69" s="136"/>
      <c r="M69" s="144"/>
      <c r="N69" s="144"/>
      <c r="O69" s="144"/>
      <c r="P69" s="144"/>
      <c r="Q69" s="144"/>
      <c r="R69" s="145"/>
      <c r="S69" s="146"/>
      <c r="T69" s="135">
        <f t="shared" ref="T69" si="209">COUNTIF(M69:S69,"●")</f>
        <v>0</v>
      </c>
      <c r="U69" s="147">
        <f t="shared" ref="U69" si="210">IF(COUNTA(M69:S69)=0,-1,IF(OR(COUNTIF(M69:S69,"▲")&gt;6,AND(M68&lt;$N$9,$N$9&lt;S68)),0.285,IF(T68+T69=0,0,T69/(T69+T68))))</f>
        <v>-1</v>
      </c>
      <c r="V69" s="135" t="str">
        <f>TEXT(S68,"YYYY-MM")</f>
        <v>2026-07</v>
      </c>
      <c r="W69" s="140" cm="1">
        <f t="array" ref="W69">IF(V69=V68,0,SUMPRODUCT((M68:S68&gt;=$N$8)*(M68:S68 &lt;= $N$9)*(TEXT(M68:S68,"yyyy-mm")=V69)*(M69:S69 = "●")))</f>
        <v>0</v>
      </c>
      <c r="X69" s="140" cm="1">
        <f t="array" ref="X69">IF(V69=V68,0,SUMPRODUCT((M68:S68&gt;=$N$8)*(M68:S68 &lt;= $N$9)*(TEXT(M68:S68,"yyyy-mm")=V69)*(M69:S69 = "▲")))</f>
        <v>0</v>
      </c>
      <c r="Y69" s="140" cm="1">
        <f t="array" ref="Y69">IF(V69=V68,0,SUMPRODUCT((M68:S68&gt;=$N$8)*(M68:S68 &lt;= $N$9)*(TEXT(M68:S68,"yyyy-mm")=V69)*(M69:S69 = "★")))</f>
        <v>0</v>
      </c>
      <c r="Z69" s="135"/>
      <c r="AA69" s="135" t="str">
        <f t="shared" ref="AA69" si="211">IF(AK69&gt;=0.285,"OK","NG")</f>
        <v>NG</v>
      </c>
      <c r="AB69" s="136"/>
      <c r="AC69" s="144"/>
      <c r="AD69" s="144"/>
      <c r="AE69" s="144"/>
      <c r="AF69" s="144"/>
      <c r="AG69" s="144"/>
      <c r="AH69" s="145"/>
      <c r="AI69" s="146"/>
      <c r="AJ69" s="68">
        <f t="shared" ref="AJ69" si="212">COUNTIF(AC69:AI69,"●")</f>
        <v>0</v>
      </c>
      <c r="AK69" s="70">
        <f t="shared" ref="AK69" si="213">IF(COUNTA(AC69:AI69)=0,-1,IF(OR(COUNTIF(AC69:AI69,"▲")&gt;6,AND(AC68&lt;$N$9,$N$9&lt;AI68)),0.285,IF(AJ68+AJ69=0,0,AJ69/(AJ69+AJ68))))</f>
        <v>-1</v>
      </c>
      <c r="AL69" s="68" t="str">
        <f>TEXT(AI68,"YYYY-MM")</f>
        <v>2026-12</v>
      </c>
      <c r="AM69" s="69" cm="1">
        <f t="array" ref="AM69">IF(AL69=AL68,0,SUMPRODUCT((AC68:AI68&gt;=$N$8)*(AC68:AI68 &lt;= $N$9)*(TEXT(AC68:AI68,"yyyy-mm")=AL69)*(AC69:AI69 = "●")))</f>
        <v>0</v>
      </c>
      <c r="AN69" s="69" cm="1">
        <f t="array" ref="AN69">IF(AL69=AL68,0,SUMPRODUCT((AC68:AI68&gt;=$N$8)*(AC68:AI68 &lt;= $N$9)*(TEXT(AC68:AI68,"yyyy-mm")=AL69)*(AC69:AI69 = "▲")))</f>
        <v>0</v>
      </c>
      <c r="AO69" s="69" cm="1">
        <f t="array" ref="AO69">IF(AL69=AL68,0,SUMPRODUCT((AC68:AI68&gt;=$N$8)*(AC68:AI68 &lt;= $N$9)*(TEXT(AC68:AI68,"yyyy-mm")=AL69)*(AC69:AI69 = "★")))</f>
        <v>0</v>
      </c>
      <c r="AP69" s="68"/>
      <c r="AQ69" s="19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3"/>
    </row>
    <row r="70" spans="10:55" s="8" customFormat="1" ht="19.5" customHeight="1" x14ac:dyDescent="0.45">
      <c r="J70" s="86"/>
      <c r="K70" s="135"/>
      <c r="L70" s="132">
        <v>39</v>
      </c>
      <c r="M70" s="141">
        <f>S68+1</f>
        <v>46223</v>
      </c>
      <c r="N70" s="141">
        <f t="shared" ref="N70:S70" si="214">M70+1</f>
        <v>46224</v>
      </c>
      <c r="O70" s="141">
        <f t="shared" si="214"/>
        <v>46225</v>
      </c>
      <c r="P70" s="141">
        <f t="shared" si="214"/>
        <v>46226</v>
      </c>
      <c r="Q70" s="141">
        <f t="shared" si="214"/>
        <v>46227</v>
      </c>
      <c r="R70" s="142">
        <f t="shared" si="214"/>
        <v>46228</v>
      </c>
      <c r="S70" s="143">
        <f t="shared" si="214"/>
        <v>46229</v>
      </c>
      <c r="T70" s="135">
        <f t="shared" ref="T70" si="215">COUNTIF(M71:S71,"★")</f>
        <v>0</v>
      </c>
      <c r="U70" s="135"/>
      <c r="V70" s="135" t="str">
        <f>TEXT(M70,"YYYY-MM")</f>
        <v>2026-07</v>
      </c>
      <c r="W70" s="140" cm="1">
        <f t="array" ref="W70">SUMPRODUCT((M70:S70&gt;=$N$8)*(M70:S70 &lt;= $N$9)*(TEXT(M70:S70,"yyyy-mm")=V70)*(M71:S71 = "●"))</f>
        <v>0</v>
      </c>
      <c r="X70" s="140" cm="1">
        <f t="array" ref="X70">SUMPRODUCT((R70:S70&gt;=$N$8)*(R70:S70 &lt;= $N$9)*(TEXT(R70:S70,"yyyy-mm")=V70)*(R71:S71 = "▲"))</f>
        <v>0</v>
      </c>
      <c r="Y70" s="140" cm="1">
        <f t="array" ref="Y70">SUMPRODUCT((M70:S70&gt;=$N$8)*(M70:S70 &lt;= $N$9)*(TEXT(M70:S70,"yyyy-mm")=V70)*(M71:S71 = "★"))</f>
        <v>0</v>
      </c>
      <c r="Z70" s="135"/>
      <c r="AA70" s="135"/>
      <c r="AB70" s="132">
        <v>60</v>
      </c>
      <c r="AC70" s="141">
        <f>AI68+1</f>
        <v>46370</v>
      </c>
      <c r="AD70" s="141">
        <f t="shared" ref="AD70:AI70" si="216">AC70+1</f>
        <v>46371</v>
      </c>
      <c r="AE70" s="141">
        <f t="shared" si="216"/>
        <v>46372</v>
      </c>
      <c r="AF70" s="141">
        <f t="shared" si="216"/>
        <v>46373</v>
      </c>
      <c r="AG70" s="141">
        <f t="shared" si="216"/>
        <v>46374</v>
      </c>
      <c r="AH70" s="142">
        <f t="shared" si="216"/>
        <v>46375</v>
      </c>
      <c r="AI70" s="143">
        <f t="shared" si="216"/>
        <v>46376</v>
      </c>
      <c r="AJ70" s="68">
        <f t="shared" ref="AJ70" si="217">COUNTIF(AC71:AI71,"★")</f>
        <v>0</v>
      </c>
      <c r="AK70" s="68"/>
      <c r="AL70" s="68" t="str">
        <f>TEXT(AC70,"YYYY-MM")</f>
        <v>2026-12</v>
      </c>
      <c r="AM70" s="69" cm="1">
        <f t="array" ref="AM70">SUMPRODUCT((AC70:AI70&gt;=$N$8)*(AC70:AI70 &lt;= $N$9)*(TEXT(AC70:AI70,"yyyy-mm")=AL70)*(AC71:AI71 = "●"))</f>
        <v>0</v>
      </c>
      <c r="AN70" s="69" cm="1">
        <f t="array" ref="AN70">SUMPRODUCT((AH70:AI70&gt;=$N$8)*(AH70:AI70 &lt;= $N$9)*(TEXT(AH70:AI70,"yyyy-mm")=AL70)*(AH71:AI71 = "▲"))</f>
        <v>0</v>
      </c>
      <c r="AO70" s="69" cm="1">
        <f t="array" ref="AO70">SUMPRODUCT((AC70:AI70&gt;=$N$8)*(AC70:AI70 &lt;= $N$9)*(TEXT(AC70:AI70,"yyyy-mm")=AL70)*(AC71:AI71 = "★"))</f>
        <v>0</v>
      </c>
      <c r="AP70" s="68"/>
      <c r="AQ70" s="19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3"/>
    </row>
    <row r="71" spans="10:55" s="8" customFormat="1" ht="19.5" customHeight="1" thickBot="1" x14ac:dyDescent="0.5">
      <c r="J71" s="86"/>
      <c r="K71" s="135" t="str">
        <f t="shared" ref="K71" si="218">IF(U71&gt;=0.285,"OK","NG")</f>
        <v>NG</v>
      </c>
      <c r="L71" s="136"/>
      <c r="M71" s="144"/>
      <c r="N71" s="144"/>
      <c r="O71" s="144"/>
      <c r="P71" s="144"/>
      <c r="Q71" s="144"/>
      <c r="R71" s="145"/>
      <c r="S71" s="146"/>
      <c r="T71" s="135">
        <f t="shared" ref="T71" si="219">COUNTIF(M71:S71,"●")</f>
        <v>0</v>
      </c>
      <c r="U71" s="147">
        <f t="shared" ref="U71" si="220">IF(COUNTA(M71:S71)=0,-1,IF(OR(COUNTIF(M71:S71,"▲")&gt;6,AND(M70&lt;$N$9,$N$9&lt;S70)),0.285,IF(T70+T71=0,0,T71/(T71+T70))))</f>
        <v>-1</v>
      </c>
      <c r="V71" s="135" t="str">
        <f>TEXT(S70,"YYYY-MM")</f>
        <v>2026-07</v>
      </c>
      <c r="W71" s="140" cm="1">
        <f t="array" ref="W71">IF(V71=V70,0,SUMPRODUCT((M70:S70&gt;=$N$8)*(M70:S70 &lt;= $N$9)*(TEXT(M70:S70,"yyyy-mm")=V71)*(M71:S71 = "●")))</f>
        <v>0</v>
      </c>
      <c r="X71" s="140" cm="1">
        <f t="array" ref="X71">IF(V71=V70,0,SUMPRODUCT((M70:S70&gt;=$N$8)*(M70:S70 &lt;= $N$9)*(TEXT(M70:S70,"yyyy-mm")=V71)*(M71:S71 = "▲")))</f>
        <v>0</v>
      </c>
      <c r="Y71" s="140" cm="1">
        <f t="array" ref="Y71">IF(V71=V70,0,SUMPRODUCT((M70:S70&gt;=$N$8)*(M70:S70 &lt;= $N$9)*(TEXT(M70:S70,"yyyy-mm")=V71)*(M71:S71 = "★")))</f>
        <v>0</v>
      </c>
      <c r="Z71" s="135"/>
      <c r="AA71" s="135" t="str">
        <f t="shared" ref="AA71" si="221">IF(AK71&gt;=0.285,"OK","NG")</f>
        <v>NG</v>
      </c>
      <c r="AB71" s="136"/>
      <c r="AC71" s="144"/>
      <c r="AD71" s="144"/>
      <c r="AE71" s="144"/>
      <c r="AF71" s="144"/>
      <c r="AG71" s="144"/>
      <c r="AH71" s="145"/>
      <c r="AI71" s="146"/>
      <c r="AJ71" s="68">
        <f t="shared" ref="AJ71" si="222">COUNTIF(AC71:AI71,"●")</f>
        <v>0</v>
      </c>
      <c r="AK71" s="70">
        <f t="shared" ref="AK71" si="223">IF(COUNTA(AC71:AI71)=0,-1,IF(OR(COUNTIF(AC71:AI71,"▲")&gt;6,AND(AC70&lt;$N$9,$N$9&lt;AI70)),0.285,IF(AJ70+AJ71=0,0,AJ71/(AJ71+AJ70))))</f>
        <v>-1</v>
      </c>
      <c r="AL71" s="68" t="str">
        <f>TEXT(AI70,"YYYY-MM")</f>
        <v>2026-12</v>
      </c>
      <c r="AM71" s="69" cm="1">
        <f t="array" ref="AM71">IF(AL71=AL70,0,SUMPRODUCT((AC70:AI70&gt;=$N$8)*(AC70:AI70 &lt;= $N$9)*(TEXT(AC70:AI70,"yyyy-mm")=AL71)*(AC71:AI71 = "●")))</f>
        <v>0</v>
      </c>
      <c r="AN71" s="69" cm="1">
        <f t="array" ref="AN71">IF(AL71=AL70,0,SUMPRODUCT((AC70:AI70&gt;=$N$8)*(AC70:AI70 &lt;= $N$9)*(TEXT(AC70:AI70,"yyyy-mm")=AL71)*(AC71:AI71 = "▲")))</f>
        <v>0</v>
      </c>
      <c r="AO71" s="69" cm="1">
        <f t="array" ref="AO71">IF(AL71=AL70,0,SUMPRODUCT((AC70:AI70&gt;=$N$8)*(AC70:AI70 &lt;= $N$9)*(TEXT(AC70:AI70,"yyyy-mm")=AL71)*(AC71:AI71 = "★")))</f>
        <v>0</v>
      </c>
      <c r="AP71" s="68"/>
      <c r="AQ71" s="19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3"/>
    </row>
    <row r="72" spans="10:55" s="8" customFormat="1" ht="19.5" customHeight="1" x14ac:dyDescent="0.45">
      <c r="J72" s="86"/>
      <c r="K72" s="135"/>
      <c r="L72" s="132">
        <v>40</v>
      </c>
      <c r="M72" s="141">
        <f>S70+1</f>
        <v>46230</v>
      </c>
      <c r="N72" s="141">
        <f t="shared" ref="N72:S72" si="224">M72+1</f>
        <v>46231</v>
      </c>
      <c r="O72" s="141">
        <f t="shared" si="224"/>
        <v>46232</v>
      </c>
      <c r="P72" s="141">
        <f t="shared" si="224"/>
        <v>46233</v>
      </c>
      <c r="Q72" s="141">
        <f t="shared" si="224"/>
        <v>46234</v>
      </c>
      <c r="R72" s="142">
        <f t="shared" si="224"/>
        <v>46235</v>
      </c>
      <c r="S72" s="143">
        <f t="shared" si="224"/>
        <v>46236</v>
      </c>
      <c r="T72" s="135">
        <f t="shared" ref="T72" si="225">COUNTIF(M73:S73,"★")</f>
        <v>0</v>
      </c>
      <c r="U72" s="135"/>
      <c r="V72" s="135" t="str">
        <f>TEXT(M72,"YYYY-MM")</f>
        <v>2026-07</v>
      </c>
      <c r="W72" s="140" cm="1">
        <f t="array" ref="W72">SUMPRODUCT((M72:S72&gt;=$N$8)*(M72:S72 &lt;= $N$9)*(TEXT(M72:S72,"yyyy-mm")=V72)*(M73:S73 = "●"))</f>
        <v>0</v>
      </c>
      <c r="X72" s="140" cm="1">
        <f t="array" ref="X72">SUMPRODUCT((R72:S72&gt;=$N$8)*(R72:S72 &lt;= $N$9)*(TEXT(R72:S72,"yyyy-mm")=V72)*(R73:S73 = "▲"))</f>
        <v>0</v>
      </c>
      <c r="Y72" s="140" cm="1">
        <f t="array" ref="Y72">SUMPRODUCT((M72:S72&gt;=$N$8)*(M72:S72 &lt;= $N$9)*(TEXT(M72:S72,"yyyy-mm")=V72)*(M73:S73 = "★"))</f>
        <v>0</v>
      </c>
      <c r="Z72" s="135"/>
      <c r="AA72" s="135"/>
      <c r="AB72" s="132">
        <v>61</v>
      </c>
      <c r="AC72" s="141">
        <f>AI70+1</f>
        <v>46377</v>
      </c>
      <c r="AD72" s="141">
        <f t="shared" ref="AD72:AI72" si="226">AC72+1</f>
        <v>46378</v>
      </c>
      <c r="AE72" s="141">
        <f t="shared" si="226"/>
        <v>46379</v>
      </c>
      <c r="AF72" s="141">
        <f t="shared" si="226"/>
        <v>46380</v>
      </c>
      <c r="AG72" s="141">
        <f t="shared" si="226"/>
        <v>46381</v>
      </c>
      <c r="AH72" s="142">
        <f t="shared" si="226"/>
        <v>46382</v>
      </c>
      <c r="AI72" s="143">
        <f t="shared" si="226"/>
        <v>46383</v>
      </c>
      <c r="AJ72" s="68">
        <f t="shared" ref="AJ72" si="227">COUNTIF(AC73:AI73,"★")</f>
        <v>0</v>
      </c>
      <c r="AK72" s="68"/>
      <c r="AL72" s="68" t="str">
        <f>TEXT(AC72,"YYYY-MM")</f>
        <v>2026-12</v>
      </c>
      <c r="AM72" s="69" cm="1">
        <f t="array" ref="AM72">SUMPRODUCT((AC72:AI72&gt;=$N$8)*(AC72:AI72 &lt;= $N$9)*(TEXT(AC72:AI72,"yyyy-mm")=AL72)*(AC73:AI73 = "●"))</f>
        <v>0</v>
      </c>
      <c r="AN72" s="69" cm="1">
        <f t="array" ref="AN72">SUMPRODUCT((AH72:AI72&gt;=$N$8)*(AH72:AI72 &lt;= $N$9)*(TEXT(AH72:AI72,"yyyy-mm")=AL72)*(AH73:AI73 = "▲"))</f>
        <v>0</v>
      </c>
      <c r="AO72" s="69" cm="1">
        <f t="array" ref="AO72">SUMPRODUCT((AC72:AI72&gt;=$N$8)*(AC72:AI72 &lt;= $N$9)*(TEXT(AC72:AI72,"yyyy-mm")=AL72)*(AC73:AI73 = "★"))</f>
        <v>0</v>
      </c>
      <c r="AP72" s="68"/>
      <c r="AQ72" s="19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3"/>
    </row>
    <row r="73" spans="10:55" s="8" customFormat="1" ht="19.5" customHeight="1" thickBot="1" x14ac:dyDescent="0.5">
      <c r="J73" s="86"/>
      <c r="K73" s="135" t="str">
        <f t="shared" ref="K73" si="228">IF(U73&gt;=0.285,"OK","NG")</f>
        <v>NG</v>
      </c>
      <c r="L73" s="136"/>
      <c r="M73" s="144"/>
      <c r="N73" s="144"/>
      <c r="O73" s="144"/>
      <c r="P73" s="144"/>
      <c r="Q73" s="144"/>
      <c r="R73" s="145"/>
      <c r="S73" s="146"/>
      <c r="T73" s="135">
        <f t="shared" ref="T73" si="229">COUNTIF(M73:S73,"●")</f>
        <v>0</v>
      </c>
      <c r="U73" s="147">
        <f t="shared" ref="U73" si="230">IF(COUNTA(M73:S73)=0,-1,IF(OR(COUNTIF(M73:S73,"▲")&gt;6,AND(M72&lt;$N$9,$N$9&lt;S72)),0.285,IF(T72+T73=0,0,T73/(T73+T72))))</f>
        <v>-1</v>
      </c>
      <c r="V73" s="135" t="str">
        <f>TEXT(S72,"YYYY-MM")</f>
        <v>2026-08</v>
      </c>
      <c r="W73" s="140" cm="1">
        <f t="array" ref="W73">IF(V73=V72,0,SUMPRODUCT((M72:S72&gt;=$N$8)*(M72:S72 &lt;= $N$9)*(TEXT(M72:S72,"yyyy-mm")=V73)*(M73:S73 = "●")))</f>
        <v>0</v>
      </c>
      <c r="X73" s="140" cm="1">
        <f t="array" ref="X73">IF(V73=V72,0,SUMPRODUCT((M72:S72&gt;=$N$8)*(M72:S72 &lt;= $N$9)*(TEXT(M72:S72,"yyyy-mm")=V73)*(M73:S73 = "▲")))</f>
        <v>0</v>
      </c>
      <c r="Y73" s="140" cm="1">
        <f t="array" ref="Y73">IF(V73=V72,0,SUMPRODUCT((M72:S72&gt;=$N$8)*(M72:S72 &lt;= $N$9)*(TEXT(M72:S72,"yyyy-mm")=V73)*(M73:S73 = "★")))</f>
        <v>0</v>
      </c>
      <c r="Z73" s="135"/>
      <c r="AA73" s="135" t="str">
        <f t="shared" ref="AA73" si="231">IF(AK73&gt;=0.285,"OK","NG")</f>
        <v>NG</v>
      </c>
      <c r="AB73" s="136"/>
      <c r="AC73" s="144"/>
      <c r="AD73" s="144"/>
      <c r="AE73" s="144"/>
      <c r="AF73" s="144"/>
      <c r="AG73" s="144"/>
      <c r="AH73" s="145"/>
      <c r="AI73" s="146"/>
      <c r="AJ73" s="68">
        <f t="shared" ref="AJ73" si="232">COUNTIF(AC73:AI73,"●")</f>
        <v>0</v>
      </c>
      <c r="AK73" s="70">
        <f t="shared" ref="AK73" si="233">IF(COUNTA(AC73:AI73)=0,-1,IF(OR(COUNTIF(AC73:AI73,"▲")&gt;6,AND(AC72&lt;$N$9,$N$9&lt;AI72)),0.285,IF(AJ72+AJ73=0,0,AJ73/(AJ73+AJ72))))</f>
        <v>-1</v>
      </c>
      <c r="AL73" s="68" t="str">
        <f>TEXT(AI72,"YYYY-MM")</f>
        <v>2026-12</v>
      </c>
      <c r="AM73" s="69" cm="1">
        <f t="array" ref="AM73">IF(AL73=AL72,0,SUMPRODUCT((AC72:AI72&gt;=$N$8)*(AC72:AI72 &lt;= $N$9)*(TEXT(AC72:AI72,"yyyy-mm")=AL73)*(AC73:AI73 = "●")))</f>
        <v>0</v>
      </c>
      <c r="AN73" s="69" cm="1">
        <f t="array" ref="AN73">IF(AL73=AL72,0,SUMPRODUCT((AC72:AI72&gt;=$N$8)*(AC72:AI72 &lt;= $N$9)*(TEXT(AC72:AI72,"yyyy-mm")=AL73)*(AC73:AI73 = "▲")))</f>
        <v>0</v>
      </c>
      <c r="AO73" s="69" cm="1">
        <f t="array" ref="AO73">IF(AL73=AL72,0,SUMPRODUCT((AC72:AI72&gt;=$N$8)*(AC72:AI72 &lt;= $N$9)*(TEXT(AC72:AI72,"yyyy-mm")=AL73)*(AC73:AI73 = "★")))</f>
        <v>0</v>
      </c>
      <c r="AP73" s="68"/>
      <c r="AQ73" s="19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3"/>
    </row>
    <row r="74" spans="10:55" s="8" customFormat="1" ht="19.5" customHeight="1" x14ac:dyDescent="0.45">
      <c r="J74" s="86"/>
      <c r="K74" s="135"/>
      <c r="L74" s="132">
        <v>41</v>
      </c>
      <c r="M74" s="141">
        <f>S72+1</f>
        <v>46237</v>
      </c>
      <c r="N74" s="141">
        <f t="shared" ref="N74:S74" si="234">M74+1</f>
        <v>46238</v>
      </c>
      <c r="O74" s="141">
        <f t="shared" si="234"/>
        <v>46239</v>
      </c>
      <c r="P74" s="141">
        <f t="shared" si="234"/>
        <v>46240</v>
      </c>
      <c r="Q74" s="141">
        <f t="shared" si="234"/>
        <v>46241</v>
      </c>
      <c r="R74" s="142">
        <f t="shared" si="234"/>
        <v>46242</v>
      </c>
      <c r="S74" s="143">
        <f t="shared" si="234"/>
        <v>46243</v>
      </c>
      <c r="T74" s="135">
        <f t="shared" ref="T74" si="235">COUNTIF(M75:S75,"★")</f>
        <v>0</v>
      </c>
      <c r="U74" s="135"/>
      <c r="V74" s="135" t="str">
        <f>TEXT(M74,"YYYY-MM")</f>
        <v>2026-08</v>
      </c>
      <c r="W74" s="140" cm="1">
        <f t="array" ref="W74">SUMPRODUCT((M74:S74&gt;=$N$8)*(M74:S74 &lt;= $N$9)*(TEXT(M74:S74,"yyyy-mm")=V74)*(M75:S75 = "●"))</f>
        <v>0</v>
      </c>
      <c r="X74" s="140" cm="1">
        <f t="array" ref="X74">SUMPRODUCT((R74:S74&gt;=$N$8)*(R74:S74 &lt;= $N$9)*(TEXT(R74:S74,"yyyy-mm")=V74)*(R75:S75 = "▲"))</f>
        <v>0</v>
      </c>
      <c r="Y74" s="140" cm="1">
        <f t="array" ref="Y74">SUMPRODUCT((M74:S74&gt;=$N$8)*(M74:S74 &lt;= $N$9)*(TEXT(M74:S74,"yyyy-mm")=V74)*(M75:S75 = "★"))</f>
        <v>0</v>
      </c>
      <c r="Z74" s="135"/>
      <c r="AA74" s="135"/>
      <c r="AB74" s="132">
        <v>62</v>
      </c>
      <c r="AC74" s="141">
        <f>AI72+1</f>
        <v>46384</v>
      </c>
      <c r="AD74" s="141">
        <f t="shared" ref="AD74:AI74" si="236">AC74+1</f>
        <v>46385</v>
      </c>
      <c r="AE74" s="141">
        <f t="shared" si="236"/>
        <v>46386</v>
      </c>
      <c r="AF74" s="141">
        <f t="shared" si="236"/>
        <v>46387</v>
      </c>
      <c r="AG74" s="141">
        <f t="shared" si="236"/>
        <v>46388</v>
      </c>
      <c r="AH74" s="142">
        <f t="shared" si="236"/>
        <v>46389</v>
      </c>
      <c r="AI74" s="143">
        <f t="shared" si="236"/>
        <v>46390</v>
      </c>
      <c r="AJ74" s="68">
        <f t="shared" ref="AJ74" si="237">COUNTIF(AC75:AI75,"★")</f>
        <v>0</v>
      </c>
      <c r="AK74" s="68"/>
      <c r="AL74" s="68" t="str">
        <f>TEXT(AC74,"YYYY-MM")</f>
        <v>2026-12</v>
      </c>
      <c r="AM74" s="69" cm="1">
        <f t="array" ref="AM74">SUMPRODUCT((AC74:AI74&gt;=$N$8)*(AC74:AI74 &lt;= $N$9)*(TEXT(AC74:AI74,"yyyy-mm")=AL74)*(AC75:AI75 = "●"))</f>
        <v>0</v>
      </c>
      <c r="AN74" s="69" cm="1">
        <f t="array" ref="AN74">SUMPRODUCT((AH74:AI74&gt;=$N$8)*(AH74:AI74 &lt;= $N$9)*(TEXT(AH74:AI74,"yyyy-mm")=AL74)*(AH75:AI75 = "▲"))</f>
        <v>0</v>
      </c>
      <c r="AO74" s="69" cm="1">
        <f t="array" ref="AO74">SUMPRODUCT((AC74:AI74&gt;=$N$8)*(AC74:AI74 &lt;= $N$9)*(TEXT(AC74:AI74,"yyyy-mm")=AL74)*(AC75:AI75 = "★"))</f>
        <v>0</v>
      </c>
      <c r="AP74" s="68"/>
      <c r="AQ74" s="19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3"/>
    </row>
    <row r="75" spans="10:55" s="8" customFormat="1" ht="19.5" customHeight="1" thickBot="1" x14ac:dyDescent="0.5">
      <c r="J75" s="86"/>
      <c r="K75" s="135" t="str">
        <f t="shared" ref="K75" si="238">IF(U75&gt;=0.285,"OK","NG")</f>
        <v>NG</v>
      </c>
      <c r="L75" s="136"/>
      <c r="M75" s="144"/>
      <c r="N75" s="144"/>
      <c r="O75" s="144"/>
      <c r="P75" s="144"/>
      <c r="Q75" s="144"/>
      <c r="R75" s="145"/>
      <c r="S75" s="146"/>
      <c r="T75" s="135">
        <f t="shared" ref="T75" si="239">COUNTIF(M75:S75,"●")</f>
        <v>0</v>
      </c>
      <c r="U75" s="147">
        <f t="shared" ref="U75" si="240">IF(COUNTA(M75:S75)=0,-1,IF(OR(COUNTIF(M75:S75,"▲")&gt;6,AND(M74&lt;$N$9,$N$9&lt;S74)),0.285,IF(T74+T75=0,0,T75/(T75+T74))))</f>
        <v>-1</v>
      </c>
      <c r="V75" s="135" t="str">
        <f>TEXT(S74,"YYYY-MM")</f>
        <v>2026-08</v>
      </c>
      <c r="W75" s="140" cm="1">
        <f t="array" ref="W75">IF(V75=V74,0,SUMPRODUCT((M74:S74&gt;=$N$8)*(M74:S74 &lt;= $N$9)*(TEXT(M74:S74,"yyyy-mm")=V75)*(M75:S75 = "●")))</f>
        <v>0</v>
      </c>
      <c r="X75" s="140" cm="1">
        <f t="array" ref="X75">IF(V75=V74,0,SUMPRODUCT((M74:S74&gt;=$N$8)*(M74:S74 &lt;= $N$9)*(TEXT(M74:S74,"yyyy-mm")=V75)*(M75:S75 = "▲")))</f>
        <v>0</v>
      </c>
      <c r="Y75" s="140" cm="1">
        <f t="array" ref="Y75">IF(V75=V74,0,SUMPRODUCT((M74:S74&gt;=$N$8)*(M74:S74 &lt;= $N$9)*(TEXT(M74:S74,"yyyy-mm")=V75)*(M75:S75 = "★")))</f>
        <v>0</v>
      </c>
      <c r="Z75" s="135"/>
      <c r="AA75" s="135" t="str">
        <f t="shared" ref="AA75" si="241">IF(AK75&gt;=0.285,"OK","NG")</f>
        <v>NG</v>
      </c>
      <c r="AB75" s="136"/>
      <c r="AC75" s="144"/>
      <c r="AD75" s="144"/>
      <c r="AE75" s="144"/>
      <c r="AF75" s="144"/>
      <c r="AG75" s="144"/>
      <c r="AH75" s="145"/>
      <c r="AI75" s="146"/>
      <c r="AJ75" s="68">
        <f t="shared" ref="AJ75" si="242">COUNTIF(AC75:AI75,"●")</f>
        <v>0</v>
      </c>
      <c r="AK75" s="70">
        <f t="shared" ref="AK75" si="243">IF(COUNTA(AC75:AI75)=0,-1,IF(OR(COUNTIF(AC75:AI75,"▲")&gt;6,AND(AC74&lt;$N$9,$N$9&lt;AI74)),0.285,IF(AJ74+AJ75=0,0,AJ75/(AJ75+AJ74))))</f>
        <v>-1</v>
      </c>
      <c r="AL75" s="68" t="str">
        <f>TEXT(AI74,"YYYY-MM")</f>
        <v>2027-01</v>
      </c>
      <c r="AM75" s="69" cm="1">
        <f t="array" ref="AM75">IF(AL75=AL74,0,SUMPRODUCT((AC74:AI74&gt;=$N$8)*(AC74:AI74 &lt;= $N$9)*(TEXT(AC74:AI74,"yyyy-mm")=AL75)*(AC75:AI75 = "●")))</f>
        <v>0</v>
      </c>
      <c r="AN75" s="69" cm="1">
        <f t="array" ref="AN75">IF(AL75=AL74,0,SUMPRODUCT((AC74:AI74&gt;=$N$8)*(AC74:AI74 &lt;= $N$9)*(TEXT(AC74:AI74,"yyyy-mm")=AL75)*(AC75:AI75 = "▲")))</f>
        <v>0</v>
      </c>
      <c r="AO75" s="69" cm="1">
        <f t="array" ref="AO75">IF(AL75=AL74,0,SUMPRODUCT((AC74:AI74&gt;=$N$8)*(AC74:AI74 &lt;= $N$9)*(TEXT(AC74:AI74,"yyyy-mm")=AL75)*(AC75:AI75 = "★")))</f>
        <v>0</v>
      </c>
      <c r="AP75" s="68"/>
      <c r="AQ75" s="19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3"/>
    </row>
    <row r="76" spans="10:55" s="8" customFormat="1" ht="19.5" customHeight="1" x14ac:dyDescent="0.45">
      <c r="J76" s="86"/>
      <c r="K76" s="135"/>
      <c r="L76" s="132">
        <v>42</v>
      </c>
      <c r="M76" s="141">
        <f>S74+1</f>
        <v>46244</v>
      </c>
      <c r="N76" s="141">
        <f t="shared" ref="N76:S76" si="244">M76+1</f>
        <v>46245</v>
      </c>
      <c r="O76" s="141">
        <f t="shared" si="244"/>
        <v>46246</v>
      </c>
      <c r="P76" s="141">
        <f t="shared" si="244"/>
        <v>46247</v>
      </c>
      <c r="Q76" s="141">
        <f t="shared" si="244"/>
        <v>46248</v>
      </c>
      <c r="R76" s="142">
        <f t="shared" si="244"/>
        <v>46249</v>
      </c>
      <c r="S76" s="143">
        <f t="shared" si="244"/>
        <v>46250</v>
      </c>
      <c r="T76" s="135">
        <f t="shared" ref="T76" si="245">COUNTIF(M77:S77,"★")</f>
        <v>0</v>
      </c>
      <c r="U76" s="135"/>
      <c r="V76" s="135" t="str">
        <f>TEXT(M76,"YYYY-MM")</f>
        <v>2026-08</v>
      </c>
      <c r="W76" s="140" cm="1">
        <f t="array" ref="W76">SUMPRODUCT((M76:S76&gt;=$N$8)*(M76:S76 &lt;= $N$9)*(TEXT(M76:S76,"yyyy-mm")=V76)*(M77:S77 = "●"))</f>
        <v>0</v>
      </c>
      <c r="X76" s="140" cm="1">
        <f t="array" ref="X76">SUMPRODUCT((R76:S76&gt;=$N$8)*(R76:S76 &lt;= $N$9)*(TEXT(R76:S76,"yyyy-mm")=V76)*(R77:S77 = "▲"))</f>
        <v>0</v>
      </c>
      <c r="Y76" s="140" cm="1">
        <f t="array" ref="Y76">SUMPRODUCT((M76:S76&gt;=$N$8)*(M76:S76 &lt;= $N$9)*(TEXT(M76:S76,"yyyy-mm")=V76)*(M77:S77 = "★"))</f>
        <v>0</v>
      </c>
      <c r="Z76" s="135"/>
      <c r="AA76" s="135"/>
      <c r="AB76" s="132">
        <v>63</v>
      </c>
      <c r="AC76" s="141">
        <f>AI74+1</f>
        <v>46391</v>
      </c>
      <c r="AD76" s="141">
        <f t="shared" ref="AD76:AI76" si="246">AC76+1</f>
        <v>46392</v>
      </c>
      <c r="AE76" s="141">
        <f t="shared" si="246"/>
        <v>46393</v>
      </c>
      <c r="AF76" s="141">
        <f t="shared" si="246"/>
        <v>46394</v>
      </c>
      <c r="AG76" s="141">
        <f t="shared" si="246"/>
        <v>46395</v>
      </c>
      <c r="AH76" s="142">
        <f t="shared" si="246"/>
        <v>46396</v>
      </c>
      <c r="AI76" s="143">
        <f t="shared" si="246"/>
        <v>46397</v>
      </c>
      <c r="AJ76" s="68">
        <f t="shared" ref="AJ76" si="247">COUNTIF(AC77:AI77,"★")</f>
        <v>0</v>
      </c>
      <c r="AK76" s="68"/>
      <c r="AL76" s="68" t="str">
        <f>TEXT(AC76,"YYYY-MM")</f>
        <v>2027-01</v>
      </c>
      <c r="AM76" s="69" cm="1">
        <f t="array" ref="AM76">SUMPRODUCT((AC76:AI76&gt;=$N$8)*(AC76:AI76 &lt;= $N$9)*(TEXT(AC76:AI76,"yyyy-mm")=AL76)*(AC77:AI77 = "●"))</f>
        <v>0</v>
      </c>
      <c r="AN76" s="69" cm="1">
        <f t="array" ref="AN76">SUMPRODUCT((AH76:AI76&gt;=$N$8)*(AH76:AI76 &lt;= $N$9)*(TEXT(AH76:AI76,"yyyy-mm")=AL76)*(AH77:AI77 = "▲"))</f>
        <v>0</v>
      </c>
      <c r="AO76" s="69" cm="1">
        <f t="array" ref="AO76">SUMPRODUCT((AC76:AI76&gt;=$N$8)*(AC76:AI76 &lt;= $N$9)*(TEXT(AC76:AI76,"yyyy-mm")=AL76)*(AC77:AI77 = "★"))</f>
        <v>0</v>
      </c>
      <c r="AP76" s="68"/>
      <c r="AQ76" s="19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3"/>
    </row>
    <row r="77" spans="10:55" s="8" customFormat="1" ht="19.5" customHeight="1" thickBot="1" x14ac:dyDescent="0.5">
      <c r="J77" s="86"/>
      <c r="K77" s="135" t="str">
        <f t="shared" ref="K77" si="248">IF(U77&gt;=0.285,"OK","NG")</f>
        <v>NG</v>
      </c>
      <c r="L77" s="136"/>
      <c r="M77" s="144"/>
      <c r="N77" s="144"/>
      <c r="O77" s="144"/>
      <c r="P77" s="144"/>
      <c r="Q77" s="144"/>
      <c r="R77" s="145"/>
      <c r="S77" s="146"/>
      <c r="T77" s="135">
        <f t="shared" ref="T77" si="249">COUNTIF(M77:S77,"●")</f>
        <v>0</v>
      </c>
      <c r="U77" s="147">
        <f t="shared" ref="U77" si="250">IF(COUNTA(M77:S77)=0,-1,IF(OR(COUNTIF(M77:S77,"▲")&gt;6,AND(M76&lt;$N$9,$N$9&lt;S76)),0.285,IF(T76+T77=0,0,T77/(T77+T76))))</f>
        <v>-1</v>
      </c>
      <c r="V77" s="135" t="str">
        <f>TEXT(S76,"YYYY-MM")</f>
        <v>2026-08</v>
      </c>
      <c r="W77" s="140" cm="1">
        <f t="array" ref="W77">IF(V77=V76,0,SUMPRODUCT((M76:S76&gt;=$N$8)*(M76:S76 &lt;= $N$9)*(TEXT(M76:S76,"yyyy-mm")=V77)*(M77:S77 = "●")))</f>
        <v>0</v>
      </c>
      <c r="X77" s="140" cm="1">
        <f t="array" ref="X77">IF(V77=V76,0,SUMPRODUCT((M76:S76&gt;=$N$8)*(M76:S76 &lt;= $N$9)*(TEXT(M76:S76,"yyyy-mm")=V77)*(M77:S77 = "▲")))</f>
        <v>0</v>
      </c>
      <c r="Y77" s="140" cm="1">
        <f t="array" ref="Y77">IF(V77=V76,0,SUMPRODUCT((M76:S76&gt;=$N$8)*(M76:S76 &lt;= $N$9)*(TEXT(M76:S76,"yyyy-mm")=V77)*(M77:S77 = "★")))</f>
        <v>0</v>
      </c>
      <c r="Z77" s="135"/>
      <c r="AA77" s="135" t="str">
        <f t="shared" ref="AA77" si="251">IF(AK77&gt;=0.285,"OK","NG")</f>
        <v>NG</v>
      </c>
      <c r="AB77" s="136"/>
      <c r="AC77" s="144"/>
      <c r="AD77" s="144"/>
      <c r="AE77" s="144"/>
      <c r="AF77" s="144"/>
      <c r="AG77" s="144"/>
      <c r="AH77" s="145"/>
      <c r="AI77" s="146"/>
      <c r="AJ77" s="68">
        <f t="shared" ref="AJ77" si="252">COUNTIF(AC77:AI77,"●")</f>
        <v>0</v>
      </c>
      <c r="AK77" s="70">
        <f t="shared" ref="AK77" si="253">IF(COUNTA(AC77:AI77)=0,-1,IF(OR(COUNTIF(AC77:AI77,"▲")&gt;6,AND(AC76&lt;$N$9,$N$9&lt;AI76)),0.285,IF(AJ76+AJ77=0,0,AJ77/(AJ77+AJ76))))</f>
        <v>-1</v>
      </c>
      <c r="AL77" s="68" t="str">
        <f>TEXT(AI76,"YYYY-MM")</f>
        <v>2027-01</v>
      </c>
      <c r="AM77" s="69" cm="1">
        <f t="array" ref="AM77">IF(AL77=AL76,0,SUMPRODUCT((AC76:AI76&gt;=$N$8)*(AC76:AI76 &lt;= $N$9)*(TEXT(AC76:AI76,"yyyy-mm")=AL77)*(AC77:AI77 = "●")))</f>
        <v>0</v>
      </c>
      <c r="AN77" s="69" cm="1">
        <f t="array" ref="AN77">IF(AL77=AL76,0,SUMPRODUCT((AC76:AI76&gt;=$N$8)*(AC76:AI76 &lt;= $N$9)*(TEXT(AC76:AI76,"yyyy-mm")=AL77)*(AC77:AI77 = "▲")))</f>
        <v>0</v>
      </c>
      <c r="AO77" s="69" cm="1">
        <f t="array" ref="AO77">IF(AL77=AL76,0,SUMPRODUCT((AC76:AI76&gt;=$N$8)*(AC76:AI76 &lt;= $N$9)*(TEXT(AC76:AI76,"yyyy-mm")=AL77)*(AC77:AI77 = "★")))</f>
        <v>0</v>
      </c>
      <c r="AP77" s="68"/>
      <c r="AQ77" s="19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3"/>
    </row>
    <row r="78" spans="10:55" s="8" customFormat="1" ht="19.5" customHeight="1" x14ac:dyDescent="0.45">
      <c r="J78" s="86"/>
      <c r="K78" s="135"/>
      <c r="L78" s="132">
        <v>43</v>
      </c>
      <c r="M78" s="141">
        <f>S76+1</f>
        <v>46251</v>
      </c>
      <c r="N78" s="141">
        <f t="shared" ref="N78:S78" si="254">M78+1</f>
        <v>46252</v>
      </c>
      <c r="O78" s="141">
        <f t="shared" si="254"/>
        <v>46253</v>
      </c>
      <c r="P78" s="141">
        <f t="shared" si="254"/>
        <v>46254</v>
      </c>
      <c r="Q78" s="141">
        <f t="shared" si="254"/>
        <v>46255</v>
      </c>
      <c r="R78" s="142">
        <f t="shared" si="254"/>
        <v>46256</v>
      </c>
      <c r="S78" s="143">
        <f t="shared" si="254"/>
        <v>46257</v>
      </c>
      <c r="T78" s="135">
        <f t="shared" ref="T78" si="255">COUNTIF(M79:S79,"★")</f>
        <v>0</v>
      </c>
      <c r="U78" s="135"/>
      <c r="V78" s="135" t="str">
        <f>TEXT(M78,"YYYY-MM")</f>
        <v>2026-08</v>
      </c>
      <c r="W78" s="140" cm="1">
        <f t="array" ref="W78">SUMPRODUCT((M78:S78&gt;=$N$8)*(M78:S78 &lt;= $N$9)*(TEXT(M78:S78,"yyyy-mm")=V78)*(M79:S79 = "●"))</f>
        <v>0</v>
      </c>
      <c r="X78" s="140" cm="1">
        <f t="array" ref="X78">SUMPRODUCT((R78:S78&gt;=$N$8)*(R78:S78 &lt;= $N$9)*(TEXT(R78:S78,"yyyy-mm")=V78)*(R79:S79 = "▲"))</f>
        <v>0</v>
      </c>
      <c r="Y78" s="140" cm="1">
        <f t="array" ref="Y78">SUMPRODUCT((M78:S78&gt;=$N$8)*(M78:S78 &lt;= $N$9)*(TEXT(M78:S78,"yyyy-mm")=V78)*(M79:S79 = "★"))</f>
        <v>0</v>
      </c>
      <c r="Z78" s="135"/>
      <c r="AA78" s="135"/>
      <c r="AB78" s="132">
        <v>64</v>
      </c>
      <c r="AC78" s="141">
        <f>AI76+1</f>
        <v>46398</v>
      </c>
      <c r="AD78" s="141">
        <f t="shared" ref="AD78:AI78" si="256">AC78+1</f>
        <v>46399</v>
      </c>
      <c r="AE78" s="141">
        <f t="shared" si="256"/>
        <v>46400</v>
      </c>
      <c r="AF78" s="141">
        <f t="shared" si="256"/>
        <v>46401</v>
      </c>
      <c r="AG78" s="141">
        <f t="shared" si="256"/>
        <v>46402</v>
      </c>
      <c r="AH78" s="142">
        <f t="shared" si="256"/>
        <v>46403</v>
      </c>
      <c r="AI78" s="143">
        <f t="shared" si="256"/>
        <v>46404</v>
      </c>
      <c r="AJ78" s="68">
        <f t="shared" ref="AJ78" si="257">COUNTIF(AC79:AI79,"★")</f>
        <v>0</v>
      </c>
      <c r="AK78" s="68"/>
      <c r="AL78" s="68" t="str">
        <f>TEXT(AC78,"YYYY-MM")</f>
        <v>2027-01</v>
      </c>
      <c r="AM78" s="69" cm="1">
        <f t="array" ref="AM78">SUMPRODUCT((AC78:AI78&gt;=$N$8)*(AC78:AI78 &lt;= $N$9)*(TEXT(AC78:AI78,"yyyy-mm")=AL78)*(AC79:AI79 = "●"))</f>
        <v>0</v>
      </c>
      <c r="AN78" s="69" cm="1">
        <f t="array" ref="AN78">SUMPRODUCT((AH78:AI78&gt;=$N$8)*(AH78:AI78 &lt;= $N$9)*(TEXT(AH78:AI78,"yyyy-mm")=AL78)*(AH79:AI79 = "▲"))</f>
        <v>0</v>
      </c>
      <c r="AO78" s="69" cm="1">
        <f t="array" ref="AO78">SUMPRODUCT((AC78:AI78&gt;=$N$8)*(AC78:AI78 &lt;= $N$9)*(TEXT(AC78:AI78,"yyyy-mm")=AL78)*(AC79:AI79 = "★"))</f>
        <v>0</v>
      </c>
      <c r="AP78" s="68"/>
      <c r="AQ78" s="19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3"/>
    </row>
    <row r="79" spans="10:55" s="8" customFormat="1" ht="19.5" customHeight="1" thickBot="1" x14ac:dyDescent="0.5">
      <c r="J79" s="86"/>
      <c r="K79" s="135" t="str">
        <f t="shared" ref="K79" si="258">IF(U79&gt;=0.285,"OK","NG")</f>
        <v>NG</v>
      </c>
      <c r="L79" s="136"/>
      <c r="M79" s="144"/>
      <c r="N79" s="144"/>
      <c r="O79" s="144"/>
      <c r="P79" s="144"/>
      <c r="Q79" s="144"/>
      <c r="R79" s="145"/>
      <c r="S79" s="146"/>
      <c r="T79" s="135">
        <f t="shared" ref="T79" si="259">COUNTIF(M79:S79,"●")</f>
        <v>0</v>
      </c>
      <c r="U79" s="147">
        <f t="shared" ref="U79" si="260">IF(COUNTA(M79:S79)=0,-1,IF(OR(COUNTIF(M79:S79,"▲")&gt;6,AND(M78&lt;$N$9,$N$9&lt;S78)),0.285,IF(T78+T79=0,0,T79/(T79+T78))))</f>
        <v>-1</v>
      </c>
      <c r="V79" s="135" t="str">
        <f>TEXT(S78,"YYYY-MM")</f>
        <v>2026-08</v>
      </c>
      <c r="W79" s="140" cm="1">
        <f t="array" ref="W79">IF(V79=V78,0,SUMPRODUCT((M78:S78&gt;=$N$8)*(M78:S78 &lt;= $N$9)*(TEXT(M78:S78,"yyyy-mm")=V79)*(M79:S79 = "●")))</f>
        <v>0</v>
      </c>
      <c r="X79" s="140" cm="1">
        <f t="array" ref="X79">IF(V79=V78,0,SUMPRODUCT((M78:S78&gt;=$N$8)*(M78:S78 &lt;= $N$9)*(TEXT(M78:S78,"yyyy-mm")=V79)*(M79:S79 = "▲")))</f>
        <v>0</v>
      </c>
      <c r="Y79" s="140" cm="1">
        <f t="array" ref="Y79">IF(V79=V78,0,SUMPRODUCT((M78:S78&gt;=$N$8)*(M78:S78 &lt;= $N$9)*(TEXT(M78:S78,"yyyy-mm")=V79)*(M79:S79 = "★")))</f>
        <v>0</v>
      </c>
      <c r="Z79" s="135"/>
      <c r="AA79" s="135" t="str">
        <f t="shared" ref="AA79" si="261">IF(AK79&gt;=0.285,"OK","NG")</f>
        <v>NG</v>
      </c>
      <c r="AB79" s="136"/>
      <c r="AC79" s="144"/>
      <c r="AD79" s="144"/>
      <c r="AE79" s="144"/>
      <c r="AF79" s="144"/>
      <c r="AG79" s="144"/>
      <c r="AH79" s="145"/>
      <c r="AI79" s="146"/>
      <c r="AJ79" s="68">
        <f t="shared" ref="AJ79" si="262">COUNTIF(AC79:AI79,"●")</f>
        <v>0</v>
      </c>
      <c r="AK79" s="70">
        <f t="shared" ref="AK79" si="263">IF(COUNTA(AC79:AI79)=0,-1,IF(OR(COUNTIF(AC79:AI79,"▲")&gt;6,AND(AC78&lt;$N$9,$N$9&lt;AI78)),0.285,IF(AJ78+AJ79=0,0,AJ79/(AJ79+AJ78))))</f>
        <v>-1</v>
      </c>
      <c r="AL79" s="68" t="str">
        <f>TEXT(AI78,"YYYY-MM")</f>
        <v>2027-01</v>
      </c>
      <c r="AM79" s="69" cm="1">
        <f t="array" ref="AM79">IF(AL79=AL78,0,SUMPRODUCT((AC78:AI78&gt;=$N$8)*(AC78:AI78 &lt;= $N$9)*(TEXT(AC78:AI78,"yyyy-mm")=AL79)*(AC79:AI79 = "●")))</f>
        <v>0</v>
      </c>
      <c r="AN79" s="69" cm="1">
        <f t="array" ref="AN79">IF(AL79=AL78,0,SUMPRODUCT((AC78:AI78&gt;=$N$8)*(AC78:AI78 &lt;= $N$9)*(TEXT(AC78:AI78,"yyyy-mm")=AL79)*(AC79:AI79 = "▲")))</f>
        <v>0</v>
      </c>
      <c r="AO79" s="69" cm="1">
        <f t="array" ref="AO79">IF(AL79=AL78,0,SUMPRODUCT((AC78:AI78&gt;=$N$8)*(AC78:AI78 &lt;= $N$9)*(TEXT(AC78:AI78,"yyyy-mm")=AL79)*(AC79:AI79 = "★")))</f>
        <v>0</v>
      </c>
      <c r="AP79" s="68"/>
      <c r="AQ79" s="19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3"/>
    </row>
    <row r="80" spans="10:55" s="8" customFormat="1" ht="19.5" customHeight="1" x14ac:dyDescent="0.45">
      <c r="J80" s="86"/>
      <c r="K80" s="135"/>
      <c r="L80" s="132">
        <v>44</v>
      </c>
      <c r="M80" s="141">
        <f>S78+1</f>
        <v>46258</v>
      </c>
      <c r="N80" s="141">
        <f t="shared" ref="N80:S80" si="264">M80+1</f>
        <v>46259</v>
      </c>
      <c r="O80" s="141">
        <f t="shared" si="264"/>
        <v>46260</v>
      </c>
      <c r="P80" s="141">
        <f t="shared" si="264"/>
        <v>46261</v>
      </c>
      <c r="Q80" s="141">
        <f t="shared" si="264"/>
        <v>46262</v>
      </c>
      <c r="R80" s="142">
        <f t="shared" si="264"/>
        <v>46263</v>
      </c>
      <c r="S80" s="143">
        <f t="shared" si="264"/>
        <v>46264</v>
      </c>
      <c r="T80" s="135">
        <f t="shared" ref="T80" si="265">COUNTIF(M81:S81,"★")</f>
        <v>0</v>
      </c>
      <c r="U80" s="135"/>
      <c r="V80" s="135" t="str">
        <f>TEXT(M80,"YYYY-MM")</f>
        <v>2026-08</v>
      </c>
      <c r="W80" s="140" cm="1">
        <f t="array" ref="W80">SUMPRODUCT((M80:S80&gt;=$N$8)*(M80:S80 &lt;= $N$9)*(TEXT(M80:S80,"yyyy-mm")=V80)*(M81:S81 = "●"))</f>
        <v>0</v>
      </c>
      <c r="X80" s="140" cm="1">
        <f t="array" ref="X80">SUMPRODUCT((R80:S80&gt;=$N$8)*(R80:S80 &lt;= $N$9)*(TEXT(R80:S80,"yyyy-mm")=V80)*(R81:S81 = "▲"))</f>
        <v>0</v>
      </c>
      <c r="Y80" s="140" cm="1">
        <f t="array" ref="Y80">SUMPRODUCT((M80:S80&gt;=$N$8)*(M80:S80 &lt;= $N$9)*(TEXT(M80:S80,"yyyy-mm")=V80)*(M81:S81 = "★"))</f>
        <v>0</v>
      </c>
      <c r="Z80" s="135"/>
      <c r="AA80" s="135"/>
      <c r="AB80" s="132">
        <v>65</v>
      </c>
      <c r="AC80" s="141">
        <f>AI78+1</f>
        <v>46405</v>
      </c>
      <c r="AD80" s="141">
        <f t="shared" ref="AD80:AI80" si="266">AC80+1</f>
        <v>46406</v>
      </c>
      <c r="AE80" s="141">
        <f t="shared" si="266"/>
        <v>46407</v>
      </c>
      <c r="AF80" s="141">
        <f t="shared" si="266"/>
        <v>46408</v>
      </c>
      <c r="AG80" s="141">
        <f t="shared" si="266"/>
        <v>46409</v>
      </c>
      <c r="AH80" s="142">
        <f t="shared" si="266"/>
        <v>46410</v>
      </c>
      <c r="AI80" s="143">
        <f t="shared" si="266"/>
        <v>46411</v>
      </c>
      <c r="AJ80" s="68">
        <f t="shared" ref="AJ80" si="267">COUNTIF(AC81:AI81,"★")</f>
        <v>0</v>
      </c>
      <c r="AK80" s="68"/>
      <c r="AL80" s="68" t="str">
        <f>TEXT(AC80,"YYYY-MM")</f>
        <v>2027-01</v>
      </c>
      <c r="AM80" s="69" cm="1">
        <f t="array" ref="AM80">SUMPRODUCT((AC80:AI80&gt;=$N$8)*(AC80:AI80 &lt;= $N$9)*(TEXT(AC80:AI80,"yyyy-mm")=AL80)*(AC81:AI81 = "●"))</f>
        <v>0</v>
      </c>
      <c r="AN80" s="69" cm="1">
        <f t="array" ref="AN80">SUMPRODUCT((AH80:AI80&gt;=$N$8)*(AH80:AI80 &lt;= $N$9)*(TEXT(AH80:AI80,"yyyy-mm")=AL80)*(AH81:AI81 = "▲"))</f>
        <v>0</v>
      </c>
      <c r="AO80" s="69" cm="1">
        <f t="array" ref="AO80">SUMPRODUCT((AC80:AI80&gt;=$N$8)*(AC80:AI80 &lt;= $N$9)*(TEXT(AC80:AI80,"yyyy-mm")=AL80)*(AC81:AI81 = "★"))</f>
        <v>0</v>
      </c>
      <c r="AP80" s="68"/>
      <c r="AQ80" s="19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3"/>
    </row>
    <row r="81" spans="10:55" s="8" customFormat="1" ht="19.5" customHeight="1" thickBot="1" x14ac:dyDescent="0.5">
      <c r="J81" s="86"/>
      <c r="K81" s="135" t="str">
        <f t="shared" ref="K81" si="268">IF(U81&gt;=0.285,"OK","NG")</f>
        <v>NG</v>
      </c>
      <c r="L81" s="136"/>
      <c r="M81" s="144"/>
      <c r="N81" s="144"/>
      <c r="O81" s="144"/>
      <c r="P81" s="144"/>
      <c r="Q81" s="144"/>
      <c r="R81" s="145"/>
      <c r="S81" s="146"/>
      <c r="T81" s="135">
        <f t="shared" ref="T81" si="269">COUNTIF(M81:S81,"●")</f>
        <v>0</v>
      </c>
      <c r="U81" s="147">
        <f t="shared" ref="U81" si="270">IF(COUNTA(M81:S81)=0,-1,IF(OR(COUNTIF(M81:S81,"▲")&gt;6,AND(M80&lt;$N$9,$N$9&lt;S80)),0.285,IF(T80+T81=0,0,T81/(T81+T80))))</f>
        <v>-1</v>
      </c>
      <c r="V81" s="135" t="str">
        <f>TEXT(S80,"YYYY-MM")</f>
        <v>2026-08</v>
      </c>
      <c r="W81" s="140" cm="1">
        <f t="array" ref="W81">IF(V81=V80,0,SUMPRODUCT((M80:S80&gt;=$N$8)*(M80:S80 &lt;= $N$9)*(TEXT(M80:S80,"yyyy-mm")=V81)*(M81:S81 = "●")))</f>
        <v>0</v>
      </c>
      <c r="X81" s="140" cm="1">
        <f t="array" ref="X81">IF(V81=V80,0,SUMPRODUCT((M80:S80&gt;=$N$8)*(M80:S80 &lt;= $N$9)*(TEXT(M80:S80,"yyyy-mm")=V81)*(M81:S81 = "▲")))</f>
        <v>0</v>
      </c>
      <c r="Y81" s="140" cm="1">
        <f t="array" ref="Y81">IF(V81=V80,0,SUMPRODUCT((M80:S80&gt;=$N$8)*(M80:S80 &lt;= $N$9)*(TEXT(M80:S80,"yyyy-mm")=V81)*(M81:S81 = "★")))</f>
        <v>0</v>
      </c>
      <c r="Z81" s="135"/>
      <c r="AA81" s="135" t="str">
        <f t="shared" ref="AA81" si="271">IF(AK81&gt;=0.285,"OK","NG")</f>
        <v>NG</v>
      </c>
      <c r="AB81" s="136"/>
      <c r="AC81" s="144"/>
      <c r="AD81" s="144"/>
      <c r="AE81" s="144"/>
      <c r="AF81" s="144"/>
      <c r="AG81" s="144"/>
      <c r="AH81" s="145"/>
      <c r="AI81" s="146"/>
      <c r="AJ81" s="68">
        <f t="shared" ref="AJ81" si="272">COUNTIF(AC81:AI81,"●")</f>
        <v>0</v>
      </c>
      <c r="AK81" s="70">
        <f t="shared" ref="AK81" si="273">IF(COUNTA(AC81:AI81)=0,-1,IF(OR(COUNTIF(AC81:AI81,"▲")&gt;6,AND(AC80&lt;$N$9,$N$9&lt;AI80)),0.285,IF(AJ80+AJ81=0,0,AJ81/(AJ81+AJ80))))</f>
        <v>-1</v>
      </c>
      <c r="AL81" s="68" t="str">
        <f>TEXT(AI80,"YYYY-MM")</f>
        <v>2027-01</v>
      </c>
      <c r="AM81" s="69" cm="1">
        <f t="array" ref="AM81">IF(AL81=AL80,0,SUMPRODUCT((AC80:AI80&gt;=$N$8)*(AC80:AI80 &lt;= $N$9)*(TEXT(AC80:AI80,"yyyy-mm")=AL81)*(AC81:AI81 = "●")))</f>
        <v>0</v>
      </c>
      <c r="AN81" s="69" cm="1">
        <f t="array" ref="AN81">IF(AL81=AL80,0,SUMPRODUCT((AC80:AI80&gt;=$N$8)*(AC80:AI80 &lt;= $N$9)*(TEXT(AC80:AI80,"yyyy-mm")=AL81)*(AC81:AI81 = "▲")))</f>
        <v>0</v>
      </c>
      <c r="AO81" s="69" cm="1">
        <f t="array" ref="AO81">IF(AL81=AL80,0,SUMPRODUCT((AC80:AI80&gt;=$N$8)*(AC80:AI80 &lt;= $N$9)*(TEXT(AC80:AI80,"yyyy-mm")=AL81)*(AC81:AI81 = "★")))</f>
        <v>0</v>
      </c>
      <c r="AP81" s="68"/>
      <c r="AQ81" s="19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3"/>
    </row>
    <row r="82" spans="10:55" s="8" customFormat="1" ht="19.5" customHeight="1" x14ac:dyDescent="0.45">
      <c r="J82" s="86"/>
      <c r="K82" s="135"/>
      <c r="L82" s="132">
        <v>45</v>
      </c>
      <c r="M82" s="141">
        <f>S80+1</f>
        <v>46265</v>
      </c>
      <c r="N82" s="141">
        <f t="shared" ref="N82:S82" si="274">M82+1</f>
        <v>46266</v>
      </c>
      <c r="O82" s="141">
        <f t="shared" si="274"/>
        <v>46267</v>
      </c>
      <c r="P82" s="141">
        <f t="shared" si="274"/>
        <v>46268</v>
      </c>
      <c r="Q82" s="141">
        <f t="shared" si="274"/>
        <v>46269</v>
      </c>
      <c r="R82" s="142">
        <f t="shared" si="274"/>
        <v>46270</v>
      </c>
      <c r="S82" s="143">
        <f t="shared" si="274"/>
        <v>46271</v>
      </c>
      <c r="T82" s="135">
        <f t="shared" ref="T82" si="275">COUNTIF(M83:S83,"★")</f>
        <v>0</v>
      </c>
      <c r="U82" s="135"/>
      <c r="V82" s="135" t="str">
        <f>TEXT(M82,"YYYY-MM")</f>
        <v>2026-08</v>
      </c>
      <c r="W82" s="140" cm="1">
        <f t="array" ref="W82">SUMPRODUCT((M82:S82&gt;=$N$8)*(M82:S82 &lt;= $N$9)*(TEXT(M82:S82,"yyyy-mm")=V82)*(M83:S83 = "●"))</f>
        <v>0</v>
      </c>
      <c r="X82" s="140" cm="1">
        <f t="array" ref="X82">SUMPRODUCT((R82:S82&gt;=$N$8)*(R82:S82 &lt;= $N$9)*(TEXT(R82:S82,"yyyy-mm")=V82)*(R83:S83 = "▲"))</f>
        <v>0</v>
      </c>
      <c r="Y82" s="140" cm="1">
        <f t="array" ref="Y82">SUMPRODUCT((M82:S82&gt;=$N$8)*(M82:S82 &lt;= $N$9)*(TEXT(M82:S82,"yyyy-mm")=V82)*(M83:S83 = "★"))</f>
        <v>0</v>
      </c>
      <c r="Z82" s="135"/>
      <c r="AA82" s="135"/>
      <c r="AB82" s="132">
        <v>66</v>
      </c>
      <c r="AC82" s="141">
        <f>AI80+1</f>
        <v>46412</v>
      </c>
      <c r="AD82" s="141">
        <f t="shared" ref="AD82:AI82" si="276">AC82+1</f>
        <v>46413</v>
      </c>
      <c r="AE82" s="141">
        <f t="shared" si="276"/>
        <v>46414</v>
      </c>
      <c r="AF82" s="141">
        <f t="shared" si="276"/>
        <v>46415</v>
      </c>
      <c r="AG82" s="141">
        <f t="shared" si="276"/>
        <v>46416</v>
      </c>
      <c r="AH82" s="142">
        <f t="shared" si="276"/>
        <v>46417</v>
      </c>
      <c r="AI82" s="143">
        <f t="shared" si="276"/>
        <v>46418</v>
      </c>
      <c r="AJ82" s="68">
        <f t="shared" ref="AJ82" si="277">COUNTIF(AC83:AI83,"★")</f>
        <v>0</v>
      </c>
      <c r="AK82" s="68"/>
      <c r="AL82" s="68" t="str">
        <f>TEXT(AC82,"YYYY-MM")</f>
        <v>2027-01</v>
      </c>
      <c r="AM82" s="69" cm="1">
        <f t="array" ref="AM82">SUMPRODUCT((AC82:AI82&gt;=$N$8)*(AC82:AI82 &lt;= $N$9)*(TEXT(AC82:AI82,"yyyy-mm")=AL82)*(AC83:AI83 = "●"))</f>
        <v>0</v>
      </c>
      <c r="AN82" s="69" cm="1">
        <f t="array" ref="AN82">SUMPRODUCT((AH82:AI82&gt;=$N$8)*(AH82:AI82 &lt;= $N$9)*(TEXT(AH82:AI82,"yyyy-mm")=AL82)*(AH83:AI83 = "▲"))</f>
        <v>0</v>
      </c>
      <c r="AO82" s="69" cm="1">
        <f t="array" ref="AO82">SUMPRODUCT((AC82:AI82&gt;=$N$8)*(AC82:AI82 &lt;= $N$9)*(TEXT(AC82:AI82,"yyyy-mm")=AL82)*(AC83:AI83 = "★"))</f>
        <v>0</v>
      </c>
      <c r="AP82" s="68"/>
      <c r="AQ82" s="19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3"/>
    </row>
    <row r="83" spans="10:55" s="8" customFormat="1" ht="19.5" customHeight="1" thickBot="1" x14ac:dyDescent="0.5">
      <c r="J83" s="86"/>
      <c r="K83" s="135" t="str">
        <f t="shared" ref="K83" si="278">IF(U83&gt;=0.285,"OK","NG")</f>
        <v>NG</v>
      </c>
      <c r="L83" s="136"/>
      <c r="M83" s="144"/>
      <c r="N83" s="144"/>
      <c r="O83" s="144"/>
      <c r="P83" s="144"/>
      <c r="Q83" s="144"/>
      <c r="R83" s="145"/>
      <c r="S83" s="146"/>
      <c r="T83" s="135">
        <f t="shared" ref="T83" si="279">COUNTIF(M83:S83,"●")</f>
        <v>0</v>
      </c>
      <c r="U83" s="147">
        <f t="shared" ref="U83" si="280">IF(COUNTA(M83:S83)=0,-1,IF(OR(COUNTIF(M83:S83,"▲")&gt;6,AND(M82&lt;$N$9,$N$9&lt;S82)),0.285,IF(T82+T83=0,0,T83/(T83+T82))))</f>
        <v>-1</v>
      </c>
      <c r="V83" s="135" t="str">
        <f>TEXT(S82,"YYYY-MM")</f>
        <v>2026-09</v>
      </c>
      <c r="W83" s="140" cm="1">
        <f t="array" ref="W83">IF(V83=V82,0,SUMPRODUCT((M82:S82&gt;=$N$8)*(M82:S82 &lt;= $N$9)*(TEXT(M82:S82,"yyyy-mm")=V83)*(M83:S83 = "●")))</f>
        <v>0</v>
      </c>
      <c r="X83" s="140" cm="1">
        <f t="array" ref="X83">IF(V83=V82,0,SUMPRODUCT((M82:S82&gt;=$N$8)*(M82:S82 &lt;= $N$9)*(TEXT(M82:S82,"yyyy-mm")=V83)*(M83:S83 = "▲")))</f>
        <v>0</v>
      </c>
      <c r="Y83" s="140" cm="1">
        <f t="array" ref="Y83">IF(V83=V82,0,SUMPRODUCT((M82:S82&gt;=$N$8)*(M82:S82 &lt;= $N$9)*(TEXT(M82:S82,"yyyy-mm")=V83)*(M83:S83 = "★")))</f>
        <v>0</v>
      </c>
      <c r="Z83" s="135"/>
      <c r="AA83" s="135" t="str">
        <f t="shared" ref="AA83" si="281">IF(AK83&gt;=0.285,"OK","NG")</f>
        <v>NG</v>
      </c>
      <c r="AB83" s="136"/>
      <c r="AC83" s="144"/>
      <c r="AD83" s="144"/>
      <c r="AE83" s="144"/>
      <c r="AF83" s="144"/>
      <c r="AG83" s="144"/>
      <c r="AH83" s="145"/>
      <c r="AI83" s="146"/>
      <c r="AJ83" s="68">
        <f t="shared" ref="AJ83" si="282">COUNTIF(AC83:AI83,"●")</f>
        <v>0</v>
      </c>
      <c r="AK83" s="70">
        <f t="shared" ref="AK83" si="283">IF(COUNTA(AC83:AI83)=0,-1,IF(OR(COUNTIF(AC83:AI83,"▲")&gt;6,AND(AC82&lt;$N$9,$N$9&lt;AI82)),0.285,IF(AJ82+AJ83=0,0,AJ83/(AJ83+AJ82))))</f>
        <v>-1</v>
      </c>
      <c r="AL83" s="68" t="str">
        <f>TEXT(AI82,"YYYY-MM")</f>
        <v>2027-01</v>
      </c>
      <c r="AM83" s="69" cm="1">
        <f t="array" ref="AM83">IF(AL83=AL82,0,SUMPRODUCT((AC82:AI82&gt;=$N$8)*(AC82:AI82 &lt;= $N$9)*(TEXT(AC82:AI82,"yyyy-mm")=AL83)*(AC83:AI83 = "●")))</f>
        <v>0</v>
      </c>
      <c r="AN83" s="69" cm="1">
        <f t="array" ref="AN83">IF(AL83=AL82,0,SUMPRODUCT((AC82:AI82&gt;=$N$8)*(AC82:AI82 &lt;= $N$9)*(TEXT(AC82:AI82,"yyyy-mm")=AL83)*(AC83:AI83 = "▲")))</f>
        <v>0</v>
      </c>
      <c r="AO83" s="69" cm="1">
        <f t="array" ref="AO83">IF(AL83=AL82,0,SUMPRODUCT((AC82:AI82&gt;=$N$8)*(AC82:AI82 &lt;= $N$9)*(TEXT(AC82:AI82,"yyyy-mm")=AL83)*(AC83:AI83 = "★")))</f>
        <v>0</v>
      </c>
      <c r="AP83" s="68"/>
      <c r="AQ83" s="19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3"/>
    </row>
    <row r="84" spans="10:55" s="8" customFormat="1" ht="19.5" customHeight="1" x14ac:dyDescent="0.45">
      <c r="J84" s="86"/>
      <c r="K84" s="135"/>
      <c r="L84" s="132">
        <v>46</v>
      </c>
      <c r="M84" s="141">
        <f>S82+1</f>
        <v>46272</v>
      </c>
      <c r="N84" s="141">
        <f t="shared" ref="N84:S84" si="284">M84+1</f>
        <v>46273</v>
      </c>
      <c r="O84" s="141">
        <f t="shared" si="284"/>
        <v>46274</v>
      </c>
      <c r="P84" s="141">
        <f t="shared" si="284"/>
        <v>46275</v>
      </c>
      <c r="Q84" s="141">
        <f t="shared" si="284"/>
        <v>46276</v>
      </c>
      <c r="R84" s="142">
        <f t="shared" si="284"/>
        <v>46277</v>
      </c>
      <c r="S84" s="143">
        <f t="shared" si="284"/>
        <v>46278</v>
      </c>
      <c r="T84" s="135">
        <f t="shared" ref="T84" si="285">COUNTIF(M85:S85,"★")</f>
        <v>0</v>
      </c>
      <c r="U84" s="135"/>
      <c r="V84" s="135" t="str">
        <f>TEXT(M84,"YYYY-MM")</f>
        <v>2026-09</v>
      </c>
      <c r="W84" s="140" cm="1">
        <f t="array" ref="W84">SUMPRODUCT((M84:S84&gt;=$N$8)*(M84:S84 &lt;= $N$9)*(TEXT(M84:S84,"yyyy-mm")=V84)*(M85:S85 = "●"))</f>
        <v>0</v>
      </c>
      <c r="X84" s="140" cm="1">
        <f t="array" ref="X84">SUMPRODUCT((R84:S84&gt;=$N$8)*(R84:S84 &lt;= $N$9)*(TEXT(R84:S84,"yyyy-mm")=V84)*(R85:S85 = "▲"))</f>
        <v>0</v>
      </c>
      <c r="Y84" s="140" cm="1">
        <f t="array" ref="Y84">SUMPRODUCT((M84:S84&gt;=$N$8)*(M84:S84 &lt;= $N$9)*(TEXT(M84:S84,"yyyy-mm")=V84)*(M85:S85 = "★"))</f>
        <v>0</v>
      </c>
      <c r="Z84" s="135"/>
      <c r="AA84" s="135"/>
      <c r="AB84" s="132">
        <v>67</v>
      </c>
      <c r="AC84" s="141">
        <f>AI82+1</f>
        <v>46419</v>
      </c>
      <c r="AD84" s="141">
        <f t="shared" ref="AD84:AI84" si="286">AC84+1</f>
        <v>46420</v>
      </c>
      <c r="AE84" s="141">
        <f t="shared" si="286"/>
        <v>46421</v>
      </c>
      <c r="AF84" s="141">
        <f t="shared" si="286"/>
        <v>46422</v>
      </c>
      <c r="AG84" s="141">
        <f t="shared" si="286"/>
        <v>46423</v>
      </c>
      <c r="AH84" s="142">
        <f t="shared" si="286"/>
        <v>46424</v>
      </c>
      <c r="AI84" s="143">
        <f t="shared" si="286"/>
        <v>46425</v>
      </c>
      <c r="AJ84" s="68">
        <f t="shared" ref="AJ84" si="287">COUNTIF(AC85:AI85,"★")</f>
        <v>0</v>
      </c>
      <c r="AK84" s="68"/>
      <c r="AL84" s="68" t="str">
        <f>TEXT(AC84,"YYYY-MM")</f>
        <v>2027-02</v>
      </c>
      <c r="AM84" s="69" cm="1">
        <f t="array" ref="AM84">SUMPRODUCT((AC84:AI84&gt;=$N$8)*(AC84:AI84 &lt;= $N$9)*(TEXT(AC84:AI84,"yyyy-mm")=AL84)*(AC85:AI85 = "●"))</f>
        <v>0</v>
      </c>
      <c r="AN84" s="69" cm="1">
        <f t="array" ref="AN84">SUMPRODUCT((AH84:AI84&gt;=$N$8)*(AH84:AI84 &lt;= $N$9)*(TEXT(AH84:AI84,"yyyy-mm")=AL84)*(AH85:AI85 = "▲"))</f>
        <v>0</v>
      </c>
      <c r="AO84" s="69" cm="1">
        <f t="array" ref="AO84">SUMPRODUCT((AC84:AI84&gt;=$N$8)*(AC84:AI84 &lt;= $N$9)*(TEXT(AC84:AI84,"yyyy-mm")=AL84)*(AC85:AI85 = "★"))</f>
        <v>0</v>
      </c>
      <c r="AP84" s="68"/>
      <c r="AQ84" s="19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3"/>
    </row>
    <row r="85" spans="10:55" s="8" customFormat="1" ht="19.5" customHeight="1" thickBot="1" x14ac:dyDescent="0.5">
      <c r="J85" s="86"/>
      <c r="K85" s="135" t="str">
        <f t="shared" ref="K85" si="288">IF(U85&gt;=0.285,"OK","NG")</f>
        <v>NG</v>
      </c>
      <c r="L85" s="136"/>
      <c r="M85" s="144"/>
      <c r="N85" s="144"/>
      <c r="O85" s="144"/>
      <c r="P85" s="144"/>
      <c r="Q85" s="144"/>
      <c r="R85" s="145"/>
      <c r="S85" s="146"/>
      <c r="T85" s="135">
        <f t="shared" ref="T85" si="289">COUNTIF(M85:S85,"●")</f>
        <v>0</v>
      </c>
      <c r="U85" s="147">
        <f t="shared" ref="U85" si="290">IF(COUNTA(M85:S85)=0,-1,IF(OR(COUNTIF(M85:S85,"▲")&gt;6,AND(M84&lt;$N$9,$N$9&lt;S84)),0.285,IF(T84+T85=0,0,T85/(T85+T84))))</f>
        <v>-1</v>
      </c>
      <c r="V85" s="135" t="str">
        <f>TEXT(S84,"YYYY-MM")</f>
        <v>2026-09</v>
      </c>
      <c r="W85" s="140" cm="1">
        <f t="array" ref="W85">IF(V85=V84,0,SUMPRODUCT((M84:S84&gt;=$N$8)*(M84:S84 &lt;= $N$9)*(TEXT(M84:S84,"yyyy-mm")=V85)*(M85:S85 = "●")))</f>
        <v>0</v>
      </c>
      <c r="X85" s="140" cm="1">
        <f t="array" ref="X85">IF(V85=V84,0,SUMPRODUCT((M84:S84&gt;=$N$8)*(M84:S84 &lt;= $N$9)*(TEXT(M84:S84,"yyyy-mm")=V85)*(M85:S85 = "▲")))</f>
        <v>0</v>
      </c>
      <c r="Y85" s="140" cm="1">
        <f t="array" ref="Y85">IF(V85=V84,0,SUMPRODUCT((M84:S84&gt;=$N$8)*(M84:S84 &lt;= $N$9)*(TEXT(M84:S84,"yyyy-mm")=V85)*(M85:S85 = "★")))</f>
        <v>0</v>
      </c>
      <c r="Z85" s="135"/>
      <c r="AA85" s="135" t="str">
        <f t="shared" ref="AA85" si="291">IF(AK85&gt;=0.285,"OK","NG")</f>
        <v>NG</v>
      </c>
      <c r="AB85" s="136"/>
      <c r="AC85" s="144"/>
      <c r="AD85" s="144"/>
      <c r="AE85" s="144"/>
      <c r="AF85" s="144"/>
      <c r="AG85" s="144"/>
      <c r="AH85" s="145"/>
      <c r="AI85" s="146"/>
      <c r="AJ85" s="68">
        <f t="shared" ref="AJ85" si="292">COUNTIF(AC85:AI85,"●")</f>
        <v>0</v>
      </c>
      <c r="AK85" s="70">
        <f t="shared" ref="AK85" si="293">IF(COUNTA(AC85:AI85)=0,-1,IF(OR(COUNTIF(AC85:AI85,"▲")&gt;6,AND(AC84&lt;$N$9,$N$9&lt;AI84)),0.285,IF(AJ84+AJ85=0,0,AJ85/(AJ85+AJ84))))</f>
        <v>-1</v>
      </c>
      <c r="AL85" s="68" t="str">
        <f>TEXT(AI84,"YYYY-MM")</f>
        <v>2027-02</v>
      </c>
      <c r="AM85" s="69" cm="1">
        <f t="array" ref="AM85">IF(AL85=AL84,0,SUMPRODUCT((AC84:AI84&gt;=$N$8)*(AC84:AI84 &lt;= $N$9)*(TEXT(AC84:AI84,"yyyy-mm")=AL85)*(AC85:AI85 = "●")))</f>
        <v>0</v>
      </c>
      <c r="AN85" s="69" cm="1">
        <f t="array" ref="AN85">IF(AL85=AL84,0,SUMPRODUCT((AC84:AI84&gt;=$N$8)*(AC84:AI84 &lt;= $N$9)*(TEXT(AC84:AI84,"yyyy-mm")=AL85)*(AC85:AI85 = "▲")))</f>
        <v>0</v>
      </c>
      <c r="AO85" s="69" cm="1">
        <f t="array" ref="AO85">IF(AL85=AL84,0,SUMPRODUCT((AC84:AI84&gt;=$N$8)*(AC84:AI84 &lt;= $N$9)*(TEXT(AC84:AI84,"yyyy-mm")=AL85)*(AC85:AI85 = "★")))</f>
        <v>0</v>
      </c>
      <c r="AP85" s="68"/>
      <c r="AQ85" s="19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3"/>
    </row>
    <row r="86" spans="10:55" s="8" customFormat="1" ht="19.5" customHeight="1" x14ac:dyDescent="0.45">
      <c r="J86" s="86"/>
      <c r="K86" s="135"/>
      <c r="L86" s="132">
        <v>47</v>
      </c>
      <c r="M86" s="141">
        <f>S84+1</f>
        <v>46279</v>
      </c>
      <c r="N86" s="141">
        <f t="shared" ref="N86:S86" si="294">M86+1</f>
        <v>46280</v>
      </c>
      <c r="O86" s="141">
        <f t="shared" si="294"/>
        <v>46281</v>
      </c>
      <c r="P86" s="141">
        <f t="shared" si="294"/>
        <v>46282</v>
      </c>
      <c r="Q86" s="141">
        <f t="shared" si="294"/>
        <v>46283</v>
      </c>
      <c r="R86" s="142">
        <f t="shared" si="294"/>
        <v>46284</v>
      </c>
      <c r="S86" s="143">
        <f t="shared" si="294"/>
        <v>46285</v>
      </c>
      <c r="T86" s="135">
        <f t="shared" ref="T86" si="295">COUNTIF(M87:S87,"★")</f>
        <v>0</v>
      </c>
      <c r="U86" s="135"/>
      <c r="V86" s="135" t="str">
        <f>TEXT(M86,"YYYY-MM")</f>
        <v>2026-09</v>
      </c>
      <c r="W86" s="140" cm="1">
        <f t="array" ref="W86">SUMPRODUCT((M86:S86&gt;=$N$8)*(M86:S86 &lt;= $N$9)*(TEXT(M86:S86,"yyyy-mm")=V86)*(M87:S87 = "●"))</f>
        <v>0</v>
      </c>
      <c r="X86" s="140" cm="1">
        <f t="array" ref="X86">SUMPRODUCT((R86:S86&gt;=$N$8)*(R86:S86 &lt;= $N$9)*(TEXT(R86:S86,"yyyy-mm")=V86)*(R87:S87 = "▲"))</f>
        <v>0</v>
      </c>
      <c r="Y86" s="140" cm="1">
        <f t="array" ref="Y86">SUMPRODUCT((M86:S86&gt;=$N$8)*(M86:S86 &lt;= $N$9)*(TEXT(M86:S86,"yyyy-mm")=V86)*(M87:S87 = "★"))</f>
        <v>0</v>
      </c>
      <c r="Z86" s="135"/>
      <c r="AA86" s="135"/>
      <c r="AB86" s="132">
        <v>68</v>
      </c>
      <c r="AC86" s="141">
        <f>AI84+1</f>
        <v>46426</v>
      </c>
      <c r="AD86" s="141">
        <f t="shared" ref="AD86:AI86" si="296">AC86+1</f>
        <v>46427</v>
      </c>
      <c r="AE86" s="141">
        <f t="shared" si="296"/>
        <v>46428</v>
      </c>
      <c r="AF86" s="141">
        <f t="shared" si="296"/>
        <v>46429</v>
      </c>
      <c r="AG86" s="141">
        <f t="shared" si="296"/>
        <v>46430</v>
      </c>
      <c r="AH86" s="142">
        <f t="shared" si="296"/>
        <v>46431</v>
      </c>
      <c r="AI86" s="143">
        <f t="shared" si="296"/>
        <v>46432</v>
      </c>
      <c r="AJ86" s="68">
        <f t="shared" ref="AJ86" si="297">COUNTIF(AC87:AI87,"★")</f>
        <v>0</v>
      </c>
      <c r="AK86" s="68"/>
      <c r="AL86" s="68" t="str">
        <f>TEXT(AC86,"YYYY-MM")</f>
        <v>2027-02</v>
      </c>
      <c r="AM86" s="69" cm="1">
        <f t="array" ref="AM86">SUMPRODUCT((AC86:AI86&gt;=$N$8)*(AC86:AI86 &lt;= $N$9)*(TEXT(AC86:AI86,"yyyy-mm")=AL86)*(AC87:AI87 = "●"))</f>
        <v>0</v>
      </c>
      <c r="AN86" s="69" cm="1">
        <f t="array" ref="AN86">SUMPRODUCT((AH86:AI86&gt;=$N$8)*(AH86:AI86 &lt;= $N$9)*(TEXT(AH86:AI86,"yyyy-mm")=AL86)*(AH87:AI87 = "▲"))</f>
        <v>0</v>
      </c>
      <c r="AO86" s="69" cm="1">
        <f t="array" ref="AO86">SUMPRODUCT((AC86:AI86&gt;=$N$8)*(AC86:AI86 &lt;= $N$9)*(TEXT(AC86:AI86,"yyyy-mm")=AL86)*(AC87:AI87 = "★"))</f>
        <v>0</v>
      </c>
      <c r="AP86" s="68"/>
      <c r="AQ86" s="19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3"/>
    </row>
    <row r="87" spans="10:55" s="8" customFormat="1" ht="19.5" customHeight="1" thickBot="1" x14ac:dyDescent="0.5">
      <c r="J87" s="86"/>
      <c r="K87" s="135" t="str">
        <f t="shared" ref="K87" si="298">IF(U87&gt;=0.285,"OK","NG")</f>
        <v>NG</v>
      </c>
      <c r="L87" s="136"/>
      <c r="M87" s="144"/>
      <c r="N87" s="144"/>
      <c r="O87" s="144"/>
      <c r="P87" s="144"/>
      <c r="Q87" s="144"/>
      <c r="R87" s="145"/>
      <c r="S87" s="146"/>
      <c r="T87" s="135">
        <f t="shared" ref="T87" si="299">COUNTIF(M87:S87,"●")</f>
        <v>0</v>
      </c>
      <c r="U87" s="147">
        <f t="shared" ref="U87" si="300">IF(COUNTA(M87:S87)=0,-1,IF(OR(COUNTIF(M87:S87,"▲")&gt;6,AND(M86&lt;$N$9,$N$9&lt;S86)),0.285,IF(T86+T87=0,0,T87/(T87+T86))))</f>
        <v>-1</v>
      </c>
      <c r="V87" s="135" t="str">
        <f>TEXT(S86,"YYYY-MM")</f>
        <v>2026-09</v>
      </c>
      <c r="W87" s="140" cm="1">
        <f t="array" ref="W87">IF(V87=V86,0,SUMPRODUCT((M86:S86&gt;=$N$8)*(M86:S86 &lt;= $N$9)*(TEXT(M86:S86,"yyyy-mm")=V87)*(M87:S87 = "●")))</f>
        <v>0</v>
      </c>
      <c r="X87" s="140" cm="1">
        <f t="array" ref="X87">IF(V87=V86,0,SUMPRODUCT((M86:S86&gt;=$N$8)*(M86:S86 &lt;= $N$9)*(TEXT(M86:S86,"yyyy-mm")=V87)*(M87:S87 = "▲")))</f>
        <v>0</v>
      </c>
      <c r="Y87" s="140" cm="1">
        <f t="array" ref="Y87">IF(V87=V86,0,SUMPRODUCT((M86:S86&gt;=$N$8)*(M86:S86 &lt;= $N$9)*(TEXT(M86:S86,"yyyy-mm")=V87)*(M87:S87 = "★")))</f>
        <v>0</v>
      </c>
      <c r="Z87" s="135"/>
      <c r="AA87" s="135" t="str">
        <f t="shared" ref="AA87" si="301">IF(AK87&gt;=0.285,"OK","NG")</f>
        <v>NG</v>
      </c>
      <c r="AB87" s="136"/>
      <c r="AC87" s="144"/>
      <c r="AD87" s="144"/>
      <c r="AE87" s="144"/>
      <c r="AF87" s="144"/>
      <c r="AG87" s="144"/>
      <c r="AH87" s="145"/>
      <c r="AI87" s="146"/>
      <c r="AJ87" s="68">
        <f t="shared" ref="AJ87" si="302">COUNTIF(AC87:AI87,"●")</f>
        <v>0</v>
      </c>
      <c r="AK87" s="70">
        <f t="shared" ref="AK87" si="303">IF(COUNTA(AC87:AI87)=0,-1,IF(OR(COUNTIF(AC87:AI87,"▲")&gt;6,AND(AC86&lt;$N$9,$N$9&lt;AI86)),0.285,IF(AJ86+AJ87=0,0,AJ87/(AJ87+AJ86))))</f>
        <v>-1</v>
      </c>
      <c r="AL87" s="68" t="str">
        <f>TEXT(AI86,"YYYY-MM")</f>
        <v>2027-02</v>
      </c>
      <c r="AM87" s="69" cm="1">
        <f t="array" ref="AM87">IF(AL87=AL86,0,SUMPRODUCT((AC86:AI86&gt;=$N$8)*(AC86:AI86 &lt;= $N$9)*(TEXT(AC86:AI86,"yyyy-mm")=AL87)*(AC87:AI87 = "●")))</f>
        <v>0</v>
      </c>
      <c r="AN87" s="69" cm="1">
        <f t="array" ref="AN87">IF(AL87=AL86,0,SUMPRODUCT((AC86:AI86&gt;=$N$8)*(AC86:AI86 &lt;= $N$9)*(TEXT(AC86:AI86,"yyyy-mm")=AL87)*(AC87:AI87 = "▲")))</f>
        <v>0</v>
      </c>
      <c r="AO87" s="69" cm="1">
        <f t="array" ref="AO87">IF(AL87=AL86,0,SUMPRODUCT((AC86:AI86&gt;=$N$8)*(AC86:AI86 &lt;= $N$9)*(TEXT(AC86:AI86,"yyyy-mm")=AL87)*(AC87:AI87 = "★")))</f>
        <v>0</v>
      </c>
      <c r="AP87" s="68"/>
      <c r="AQ87" s="19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3"/>
    </row>
    <row r="88" spans="10:55" s="8" customFormat="1" ht="19.5" customHeight="1" x14ac:dyDescent="0.45">
      <c r="J88" s="86"/>
      <c r="K88" s="135"/>
      <c r="L88" s="132">
        <v>48</v>
      </c>
      <c r="M88" s="141">
        <f>S86+1</f>
        <v>46286</v>
      </c>
      <c r="N88" s="141">
        <f t="shared" ref="N88:S88" si="304">M88+1</f>
        <v>46287</v>
      </c>
      <c r="O88" s="141">
        <f t="shared" si="304"/>
        <v>46288</v>
      </c>
      <c r="P88" s="141">
        <f t="shared" si="304"/>
        <v>46289</v>
      </c>
      <c r="Q88" s="141">
        <f t="shared" si="304"/>
        <v>46290</v>
      </c>
      <c r="R88" s="142">
        <f t="shared" si="304"/>
        <v>46291</v>
      </c>
      <c r="S88" s="143">
        <f t="shared" si="304"/>
        <v>46292</v>
      </c>
      <c r="T88" s="135">
        <f t="shared" ref="T88" si="305">COUNTIF(M89:S89,"★")</f>
        <v>0</v>
      </c>
      <c r="U88" s="135"/>
      <c r="V88" s="135" t="str">
        <f>TEXT(M88,"YYYY-MM")</f>
        <v>2026-09</v>
      </c>
      <c r="W88" s="140" cm="1">
        <f t="array" ref="W88">SUMPRODUCT((M88:S88&gt;=$N$8)*(M88:S88 &lt;= $N$9)*(TEXT(M88:S88,"yyyy-mm")=V88)*(M89:S89 = "●"))</f>
        <v>0</v>
      </c>
      <c r="X88" s="140" cm="1">
        <f t="array" ref="X88">SUMPRODUCT((R88:S88&gt;=$N$8)*(R88:S88 &lt;= $N$9)*(TEXT(R88:S88,"yyyy-mm")=V88)*(R89:S89 = "▲"))</f>
        <v>0</v>
      </c>
      <c r="Y88" s="140" cm="1">
        <f t="array" ref="Y88">SUMPRODUCT((M88:S88&gt;=$N$8)*(M88:S88 &lt;= $N$9)*(TEXT(M88:S88,"yyyy-mm")=V88)*(M89:S89 = "★"))</f>
        <v>0</v>
      </c>
      <c r="Z88" s="135"/>
      <c r="AA88" s="135"/>
      <c r="AB88" s="132">
        <v>69</v>
      </c>
      <c r="AC88" s="141">
        <f>AI86+1</f>
        <v>46433</v>
      </c>
      <c r="AD88" s="141">
        <f t="shared" ref="AD88:AI88" si="306">AC88+1</f>
        <v>46434</v>
      </c>
      <c r="AE88" s="141">
        <f t="shared" si="306"/>
        <v>46435</v>
      </c>
      <c r="AF88" s="141">
        <f t="shared" si="306"/>
        <v>46436</v>
      </c>
      <c r="AG88" s="141">
        <f t="shared" si="306"/>
        <v>46437</v>
      </c>
      <c r="AH88" s="142">
        <f t="shared" si="306"/>
        <v>46438</v>
      </c>
      <c r="AI88" s="143">
        <f t="shared" si="306"/>
        <v>46439</v>
      </c>
      <c r="AJ88" s="68">
        <f t="shared" ref="AJ88" si="307">COUNTIF(AC89:AI89,"★")</f>
        <v>0</v>
      </c>
      <c r="AK88" s="68"/>
      <c r="AL88" s="68" t="str">
        <f>TEXT(AC88,"YYYY-MM")</f>
        <v>2027-02</v>
      </c>
      <c r="AM88" s="69" cm="1">
        <f t="array" ref="AM88">SUMPRODUCT((AC88:AI88&gt;=$N$8)*(AC88:AI88 &lt;= $N$9)*(TEXT(AC88:AI88,"yyyy-mm")=AL88)*(AC89:AI89 = "●"))</f>
        <v>0</v>
      </c>
      <c r="AN88" s="69" cm="1">
        <f t="array" ref="AN88">SUMPRODUCT((AH88:AI88&gt;=$N$8)*(AH88:AI88 &lt;= $N$9)*(TEXT(AH88:AI88,"yyyy-mm")=AL88)*(AH89:AI89 = "▲"))</f>
        <v>0</v>
      </c>
      <c r="AO88" s="69" cm="1">
        <f t="array" ref="AO88">SUMPRODUCT((AC88:AI88&gt;=$N$8)*(AC88:AI88 &lt;= $N$9)*(TEXT(AC88:AI88,"yyyy-mm")=AL88)*(AC89:AI89 = "★"))</f>
        <v>0</v>
      </c>
      <c r="AP88" s="68"/>
      <c r="AQ88" s="19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3"/>
    </row>
    <row r="89" spans="10:55" s="8" customFormat="1" ht="19.5" customHeight="1" thickBot="1" x14ac:dyDescent="0.5">
      <c r="J89" s="86"/>
      <c r="K89" s="135" t="str">
        <f t="shared" ref="K89" si="308">IF(U89&gt;=0.285,"OK","NG")</f>
        <v>NG</v>
      </c>
      <c r="L89" s="136"/>
      <c r="M89" s="144"/>
      <c r="N89" s="144"/>
      <c r="O89" s="144"/>
      <c r="P89" s="144"/>
      <c r="Q89" s="144"/>
      <c r="R89" s="145"/>
      <c r="S89" s="146"/>
      <c r="T89" s="135">
        <f t="shared" ref="T89" si="309">COUNTIF(M89:S89,"●")</f>
        <v>0</v>
      </c>
      <c r="U89" s="147">
        <f t="shared" ref="U89" si="310">IF(COUNTA(M89:S89)=0,-1,IF(OR(COUNTIF(M89:S89,"▲")&gt;6,AND(M88&lt;$N$9,$N$9&lt;S88)),0.285,IF(T88+T89=0,0,T89/(T89+T88))))</f>
        <v>-1</v>
      </c>
      <c r="V89" s="135" t="str">
        <f>TEXT(S88,"YYYY-MM")</f>
        <v>2026-09</v>
      </c>
      <c r="W89" s="140" cm="1">
        <f t="array" ref="W89">IF(V89=V88,0,SUMPRODUCT((M88:S88&gt;=$N$8)*(M88:S88 &lt;= $N$9)*(TEXT(M88:S88,"yyyy-mm")=V89)*(M89:S89 = "●")))</f>
        <v>0</v>
      </c>
      <c r="X89" s="140" cm="1">
        <f t="array" ref="X89">IF(V89=V88,0,SUMPRODUCT((M88:S88&gt;=$N$8)*(M88:S88 &lt;= $N$9)*(TEXT(M88:S88,"yyyy-mm")=V89)*(M89:S89 = "▲")))</f>
        <v>0</v>
      </c>
      <c r="Y89" s="140" cm="1">
        <f t="array" ref="Y89">IF(V89=V88,0,SUMPRODUCT((M88:S88&gt;=$N$8)*(M88:S88 &lt;= $N$9)*(TEXT(M88:S88,"yyyy-mm")=V89)*(M89:S89 = "★")))</f>
        <v>0</v>
      </c>
      <c r="Z89" s="135"/>
      <c r="AA89" s="135" t="str">
        <f t="shared" ref="AA89" si="311">IF(AK89&gt;=0.285,"OK","NG")</f>
        <v>NG</v>
      </c>
      <c r="AB89" s="136"/>
      <c r="AC89" s="144"/>
      <c r="AD89" s="144"/>
      <c r="AE89" s="144"/>
      <c r="AF89" s="144"/>
      <c r="AG89" s="144"/>
      <c r="AH89" s="145"/>
      <c r="AI89" s="146"/>
      <c r="AJ89" s="68">
        <f t="shared" ref="AJ89" si="312">COUNTIF(AC89:AI89,"●")</f>
        <v>0</v>
      </c>
      <c r="AK89" s="70">
        <f t="shared" ref="AK89" si="313">IF(COUNTA(AC89:AI89)=0,-1,IF(OR(COUNTIF(AC89:AI89,"▲")&gt;6,AND(AC88&lt;$N$9,$N$9&lt;AI88)),0.285,IF(AJ88+AJ89=0,0,AJ89/(AJ89+AJ88))))</f>
        <v>-1</v>
      </c>
      <c r="AL89" s="68" t="str">
        <f>TEXT(AI88,"YYYY-MM")</f>
        <v>2027-02</v>
      </c>
      <c r="AM89" s="69" cm="1">
        <f t="array" ref="AM89">IF(AL89=AL88,0,SUMPRODUCT((AC88:AI88&gt;=$N$8)*(AC88:AI88 &lt;= $N$9)*(TEXT(AC88:AI88,"yyyy-mm")=AL89)*(AC89:AI89 = "●")))</f>
        <v>0</v>
      </c>
      <c r="AN89" s="69" cm="1">
        <f t="array" ref="AN89">IF(AL89=AL88,0,SUMPRODUCT((AC88:AI88&gt;=$N$8)*(AC88:AI88 &lt;= $N$9)*(TEXT(AC88:AI88,"yyyy-mm")=AL89)*(AC89:AI89 = "▲")))</f>
        <v>0</v>
      </c>
      <c r="AO89" s="69" cm="1">
        <f t="array" ref="AO89">IF(AL89=AL88,0,SUMPRODUCT((AC88:AI88&gt;=$N$8)*(AC88:AI88 &lt;= $N$9)*(TEXT(AC88:AI88,"yyyy-mm")=AL89)*(AC89:AI89 = "★")))</f>
        <v>0</v>
      </c>
      <c r="AP89" s="68"/>
      <c r="AQ89" s="19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3"/>
    </row>
    <row r="90" spans="10:55" s="8" customFormat="1" ht="19.5" customHeight="1" x14ac:dyDescent="0.45">
      <c r="J90" s="86"/>
      <c r="K90" s="135"/>
      <c r="L90" s="132">
        <v>49</v>
      </c>
      <c r="M90" s="141">
        <f>S88+1</f>
        <v>46293</v>
      </c>
      <c r="N90" s="141">
        <f t="shared" ref="N90:S90" si="314">M90+1</f>
        <v>46294</v>
      </c>
      <c r="O90" s="141">
        <f t="shared" si="314"/>
        <v>46295</v>
      </c>
      <c r="P90" s="141">
        <f t="shared" si="314"/>
        <v>46296</v>
      </c>
      <c r="Q90" s="141">
        <f t="shared" si="314"/>
        <v>46297</v>
      </c>
      <c r="R90" s="142">
        <f t="shared" si="314"/>
        <v>46298</v>
      </c>
      <c r="S90" s="143">
        <f t="shared" si="314"/>
        <v>46299</v>
      </c>
      <c r="T90" s="135">
        <f t="shared" ref="T90" si="315">COUNTIF(M91:S91,"★")</f>
        <v>0</v>
      </c>
      <c r="U90" s="135"/>
      <c r="V90" s="135" t="str">
        <f t="shared" ref="V90" si="316">TEXT(M90,"YYYY-MM")</f>
        <v>2026-09</v>
      </c>
      <c r="W90" s="140" cm="1">
        <f t="array" ref="W90">SUMPRODUCT((M90:S90&gt;=$N$8)*(M90:S90 &lt;= $N$9)*(TEXT(M90:S90,"yyyy-mm")=V90)*(M91:S91 = "●"))</f>
        <v>0</v>
      </c>
      <c r="X90" s="140" cm="1">
        <f t="array" ref="X90">SUMPRODUCT((R90:S90&gt;=$N$8)*(R90:S90 &lt;= $N$9)*(TEXT(R90:S90,"yyyy-mm")=V90)*(R91:S91 = "▲"))</f>
        <v>0</v>
      </c>
      <c r="Y90" s="140" cm="1">
        <f t="array" ref="Y90">SUMPRODUCT((M90:S90&gt;=$N$8)*(M90:S90 &lt;= $N$9)*(TEXT(M90:S90,"yyyy-mm")=V90)*(M91:S91 = "★"))</f>
        <v>0</v>
      </c>
      <c r="Z90" s="135"/>
      <c r="AA90" s="135"/>
      <c r="AB90" s="132">
        <v>70</v>
      </c>
      <c r="AC90" s="141">
        <f>AI88+1</f>
        <v>46440</v>
      </c>
      <c r="AD90" s="141">
        <f t="shared" ref="AD90:AI90" si="317">AC90+1</f>
        <v>46441</v>
      </c>
      <c r="AE90" s="141">
        <f t="shared" si="317"/>
        <v>46442</v>
      </c>
      <c r="AF90" s="141">
        <f t="shared" si="317"/>
        <v>46443</v>
      </c>
      <c r="AG90" s="141">
        <f t="shared" si="317"/>
        <v>46444</v>
      </c>
      <c r="AH90" s="142">
        <f t="shared" si="317"/>
        <v>46445</v>
      </c>
      <c r="AI90" s="143">
        <f t="shared" si="317"/>
        <v>46446</v>
      </c>
      <c r="AJ90" s="68">
        <f t="shared" ref="AJ90" si="318">COUNTIF(AC91:AI91,"★")</f>
        <v>0</v>
      </c>
      <c r="AK90" s="68"/>
      <c r="AL90" s="68" t="str">
        <f t="shared" ref="AL90" si="319">TEXT(AC90,"YYYY-MM")</f>
        <v>2027-02</v>
      </c>
      <c r="AM90" s="69" cm="1">
        <f t="array" ref="AM90">SUMPRODUCT((AC90:AI90&gt;=$N$8)*(AC90:AI90 &lt;= $N$9)*(TEXT(AC90:AI90,"yyyy-mm")=AL90)*(AC91:AI91 = "●"))</f>
        <v>0</v>
      </c>
      <c r="AN90" s="69" cm="1">
        <f t="array" ref="AN90">SUMPRODUCT((AH90:AI90&gt;=$N$8)*(AH90:AI90 &lt;= $N$9)*(TEXT(AH90:AI90,"yyyy-mm")=AL90)*(AH91:AI91 = "▲"))</f>
        <v>0</v>
      </c>
      <c r="AO90" s="69" cm="1">
        <f t="array" ref="AO90">SUMPRODUCT((AC90:AI90&gt;=$N$8)*(AC90:AI90 &lt;= $N$9)*(TEXT(AC90:AI90,"yyyy-mm")=AL90)*(AC91:AI91 = "★"))</f>
        <v>0</v>
      </c>
      <c r="AP90" s="68"/>
      <c r="AQ90" s="19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3"/>
    </row>
    <row r="91" spans="10:55" s="8" customFormat="1" ht="19.5" customHeight="1" thickBot="1" x14ac:dyDescent="0.5">
      <c r="J91" s="86"/>
      <c r="K91" s="135" t="str">
        <f t="shared" ref="K91" si="320">IF(U91&gt;=0.285,"OK","NG")</f>
        <v>NG</v>
      </c>
      <c r="L91" s="136"/>
      <c r="M91" s="144"/>
      <c r="N91" s="144"/>
      <c r="O91" s="144"/>
      <c r="P91" s="144"/>
      <c r="Q91" s="144"/>
      <c r="R91" s="145"/>
      <c r="S91" s="146"/>
      <c r="T91" s="135">
        <f t="shared" ref="T91" si="321">COUNTIF(M91:S91,"●")</f>
        <v>0</v>
      </c>
      <c r="U91" s="147">
        <f t="shared" ref="U91" si="322">IF(COUNTA(M91:S91)=0,-1,IF(OR(COUNTIF(M91:S91,"▲")&gt;6,AND(M90&lt;$N$9,$N$9&lt;S90)),0.285,IF(T90+T91=0,0,T91/(T91+T90))))</f>
        <v>-1</v>
      </c>
      <c r="V91" s="135" t="str">
        <f t="shared" ref="V91" si="323">TEXT(S90,"YYYY-MM")</f>
        <v>2026-10</v>
      </c>
      <c r="W91" s="140" cm="1">
        <f t="array" ref="W91">IF(V91=V90,0,SUMPRODUCT((M90:S90&gt;=$N$8)*(M90:S90 &lt;= $N$9)*(TEXT(M90:S90,"yyyy-mm")=V91)*(M91:S91 = "●")))</f>
        <v>0</v>
      </c>
      <c r="X91" s="140" cm="1">
        <f t="array" ref="X91">IF(V91=V90,0,SUMPRODUCT((M90:S90&gt;=$N$8)*(M90:S90 &lt;= $N$9)*(TEXT(M90:S90,"yyyy-mm")=V91)*(M91:S91 = "▲")))</f>
        <v>0</v>
      </c>
      <c r="Y91" s="140" cm="1">
        <f t="array" ref="Y91">IF(V91=V90,0,SUMPRODUCT((M90:S90&gt;=$N$8)*(M90:S90 &lt;= $N$9)*(TEXT(M90:S90,"yyyy-mm")=V91)*(M91:S91 = "★")))</f>
        <v>0</v>
      </c>
      <c r="Z91" s="135"/>
      <c r="AA91" s="135" t="str">
        <f t="shared" ref="AA91" si="324">IF(AK91&gt;=0.285,"OK","NG")</f>
        <v>NG</v>
      </c>
      <c r="AB91" s="136"/>
      <c r="AC91" s="144"/>
      <c r="AD91" s="144"/>
      <c r="AE91" s="144"/>
      <c r="AF91" s="144"/>
      <c r="AG91" s="144"/>
      <c r="AH91" s="145"/>
      <c r="AI91" s="146"/>
      <c r="AJ91" s="68">
        <f t="shared" ref="AJ91" si="325">COUNTIF(AC91:AI91,"●")</f>
        <v>0</v>
      </c>
      <c r="AK91" s="70">
        <f t="shared" ref="AK91" si="326">IF(COUNTA(AC91:AI91)=0,-1,IF(OR(COUNTIF(AC91:AI91,"▲")&gt;6,AND(AC90&lt;$N$9,$N$9&lt;AI90)),0.285,IF(AJ90+AJ91=0,0,AJ91/(AJ91+AJ90))))</f>
        <v>-1</v>
      </c>
      <c r="AL91" s="68" t="str">
        <f t="shared" ref="AL91" si="327">TEXT(AI90,"YYYY-MM")</f>
        <v>2027-02</v>
      </c>
      <c r="AM91" s="69" cm="1">
        <f t="array" ref="AM91">IF(AL91=AL90,0,SUMPRODUCT((AC90:AI90&gt;=$N$8)*(AC90:AI90 &lt;= $N$9)*(TEXT(AC90:AI90,"yyyy-mm")=AL91)*(AC91:AI91 = "●")))</f>
        <v>0</v>
      </c>
      <c r="AN91" s="69" cm="1">
        <f t="array" ref="AN91">IF(AL91=AL90,0,SUMPRODUCT((AC90:AI90&gt;=$N$8)*(AC90:AI90 &lt;= $N$9)*(TEXT(AC90:AI90,"yyyy-mm")=AL91)*(AC91:AI91 = "▲")))</f>
        <v>0</v>
      </c>
      <c r="AO91" s="69" cm="1">
        <f t="array" ref="AO91">IF(AL91=AL90,0,SUMPRODUCT((AC90:AI90&gt;=$N$8)*(AC90:AI90 &lt;= $N$9)*(TEXT(AC90:AI90,"yyyy-mm")=AL91)*(AC91:AI91 = "★")))</f>
        <v>0</v>
      </c>
      <c r="AP91" s="68"/>
      <c r="AQ91" s="19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3"/>
    </row>
    <row r="92" spans="10:55" s="8" customFormat="1" ht="19.5" customHeight="1" x14ac:dyDescent="0.45">
      <c r="J92" s="86"/>
      <c r="K92" s="135"/>
      <c r="L92" s="132">
        <v>50</v>
      </c>
      <c r="M92" s="141">
        <f>S90+1</f>
        <v>46300</v>
      </c>
      <c r="N92" s="141">
        <f t="shared" ref="N92:S92" si="328">M92+1</f>
        <v>46301</v>
      </c>
      <c r="O92" s="141">
        <f t="shared" si="328"/>
        <v>46302</v>
      </c>
      <c r="P92" s="141">
        <f t="shared" si="328"/>
        <v>46303</v>
      </c>
      <c r="Q92" s="141">
        <f t="shared" si="328"/>
        <v>46304</v>
      </c>
      <c r="R92" s="142">
        <f t="shared" si="328"/>
        <v>46305</v>
      </c>
      <c r="S92" s="143">
        <f t="shared" si="328"/>
        <v>46306</v>
      </c>
      <c r="T92" s="135">
        <f t="shared" ref="T92" si="329">COUNTIF(M93:S93,"★")</f>
        <v>0</v>
      </c>
      <c r="U92" s="135"/>
      <c r="V92" s="135" t="str">
        <f t="shared" ref="V92" si="330">TEXT(M92,"YYYY-MM")</f>
        <v>2026-10</v>
      </c>
      <c r="W92" s="140" cm="1">
        <f t="array" ref="W92">SUMPRODUCT((M92:S92&gt;=$N$8)*(M92:S92 &lt;= $N$9)*(TEXT(M92:S92,"yyyy-mm")=V92)*(M93:S93 = "●"))</f>
        <v>0</v>
      </c>
      <c r="X92" s="140" cm="1">
        <f t="array" ref="X92">SUMPRODUCT((R92:S92&gt;=$N$8)*(R92:S92 &lt;= $N$9)*(TEXT(R92:S92,"yyyy-mm")=V92)*(R93:S93 = "▲"))</f>
        <v>0</v>
      </c>
      <c r="Y92" s="140" cm="1">
        <f t="array" ref="Y92">SUMPRODUCT((M92:S92&gt;=$N$8)*(M92:S92 &lt;= $N$9)*(TEXT(M92:S92,"yyyy-mm")=V92)*(M93:S93 = "★"))</f>
        <v>0</v>
      </c>
      <c r="Z92" s="135"/>
      <c r="AA92" s="135"/>
      <c r="AB92" s="132">
        <v>71</v>
      </c>
      <c r="AC92" s="141">
        <f>AI90+1</f>
        <v>46447</v>
      </c>
      <c r="AD92" s="141">
        <f t="shared" ref="AD92:AI92" si="331">AC92+1</f>
        <v>46448</v>
      </c>
      <c r="AE92" s="141">
        <f t="shared" si="331"/>
        <v>46449</v>
      </c>
      <c r="AF92" s="141">
        <f t="shared" si="331"/>
        <v>46450</v>
      </c>
      <c r="AG92" s="141">
        <f t="shared" si="331"/>
        <v>46451</v>
      </c>
      <c r="AH92" s="142">
        <f t="shared" si="331"/>
        <v>46452</v>
      </c>
      <c r="AI92" s="143">
        <f t="shared" si="331"/>
        <v>46453</v>
      </c>
      <c r="AJ92" s="68">
        <f t="shared" ref="AJ92" si="332">COUNTIF(AC93:AI93,"★")</f>
        <v>0</v>
      </c>
      <c r="AK92" s="68"/>
      <c r="AL92" s="68" t="str">
        <f t="shared" ref="AL92" si="333">TEXT(AC92,"YYYY-MM")</f>
        <v>2027-03</v>
      </c>
      <c r="AM92" s="69" cm="1">
        <f t="array" ref="AM92">SUMPRODUCT((AC92:AI92&gt;=$N$8)*(AC92:AI92 &lt;= $N$9)*(TEXT(AC92:AI92,"yyyy-mm")=AL92)*(AC93:AI93 = "●"))</f>
        <v>0</v>
      </c>
      <c r="AN92" s="69" cm="1">
        <f t="array" ref="AN92">SUMPRODUCT((AH92:AI92&gt;=$N$8)*(AH92:AI92 &lt;= $N$9)*(TEXT(AH92:AI92,"yyyy-mm")=AL92)*(AH93:AI93 = "▲"))</f>
        <v>0</v>
      </c>
      <c r="AO92" s="69" cm="1">
        <f t="array" ref="AO92">SUMPRODUCT((AC92:AI92&gt;=$N$8)*(AC92:AI92 &lt;= $N$9)*(TEXT(AC92:AI92,"yyyy-mm")=AL92)*(AC93:AI93 = "★"))</f>
        <v>0</v>
      </c>
      <c r="AP92" s="68"/>
      <c r="AQ92" s="19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3"/>
    </row>
    <row r="93" spans="10:55" s="8" customFormat="1" ht="19.5" customHeight="1" thickBot="1" x14ac:dyDescent="0.5">
      <c r="J93" s="86"/>
      <c r="K93" s="135" t="str">
        <f t="shared" ref="K93" si="334">IF(U93&gt;=0.285,"OK","NG")</f>
        <v>NG</v>
      </c>
      <c r="L93" s="136"/>
      <c r="M93" s="144"/>
      <c r="N93" s="144"/>
      <c r="O93" s="144"/>
      <c r="P93" s="144"/>
      <c r="Q93" s="144"/>
      <c r="R93" s="145"/>
      <c r="S93" s="146"/>
      <c r="T93" s="135">
        <f t="shared" ref="T93" si="335">COUNTIF(M93:S93,"●")</f>
        <v>0</v>
      </c>
      <c r="U93" s="147">
        <f t="shared" ref="U93" si="336">IF(COUNTA(M93:S93)=0,-1,IF(OR(COUNTIF(M93:S93,"▲")&gt;6,AND(M92&lt;$N$9,$N$9&lt;S92)),0.285,IF(T92+T93=0,0,T93/(T93+T92))))</f>
        <v>-1</v>
      </c>
      <c r="V93" s="135" t="str">
        <f t="shared" ref="V93" si="337">TEXT(S92,"YYYY-MM")</f>
        <v>2026-10</v>
      </c>
      <c r="W93" s="140" cm="1">
        <f t="array" ref="W93">IF(V93=V92,0,SUMPRODUCT((M92:S92&gt;=$N$8)*(M92:S92 &lt;= $N$9)*(TEXT(M92:S92,"yyyy-mm")=V93)*(M93:S93 = "●")))</f>
        <v>0</v>
      </c>
      <c r="X93" s="140" cm="1">
        <f t="array" ref="X93">IF(V93=V92,0,SUMPRODUCT((M92:S92&gt;=$N$8)*(M92:S92 &lt;= $N$9)*(TEXT(M92:S92,"yyyy-mm")=V93)*(M93:S93 = "▲")))</f>
        <v>0</v>
      </c>
      <c r="Y93" s="140" cm="1">
        <f t="array" ref="Y93">IF(V93=V92,0,SUMPRODUCT((M92:S92&gt;=$N$8)*(M92:S92 &lt;= $N$9)*(TEXT(M92:S92,"yyyy-mm")=V93)*(M93:S93 = "★")))</f>
        <v>0</v>
      </c>
      <c r="Z93" s="135"/>
      <c r="AA93" s="135" t="str">
        <f t="shared" ref="AA93" si="338">IF(AK93&gt;=0.285,"OK","NG")</f>
        <v>NG</v>
      </c>
      <c r="AB93" s="136"/>
      <c r="AC93" s="144"/>
      <c r="AD93" s="144"/>
      <c r="AE93" s="144"/>
      <c r="AF93" s="144"/>
      <c r="AG93" s="144"/>
      <c r="AH93" s="145"/>
      <c r="AI93" s="146"/>
      <c r="AJ93" s="68">
        <f t="shared" ref="AJ93" si="339">COUNTIF(AC93:AI93,"●")</f>
        <v>0</v>
      </c>
      <c r="AK93" s="70">
        <f t="shared" ref="AK93" si="340">IF(COUNTA(AC93:AI93)=0,-1,IF(OR(COUNTIF(AC93:AI93,"▲")&gt;6,AND(AC92&lt;$N$9,$N$9&lt;AI92)),0.285,IF(AJ92+AJ93=0,0,AJ93/(AJ93+AJ92))))</f>
        <v>-1</v>
      </c>
      <c r="AL93" s="68" t="str">
        <f t="shared" ref="AL93" si="341">TEXT(AI92,"YYYY-MM")</f>
        <v>2027-03</v>
      </c>
      <c r="AM93" s="69" cm="1">
        <f t="array" ref="AM93">IF(AL93=AL92,0,SUMPRODUCT((AC92:AI92&gt;=$N$8)*(AC92:AI92 &lt;= $N$9)*(TEXT(AC92:AI92,"yyyy-mm")=AL93)*(AC93:AI93 = "●")))</f>
        <v>0</v>
      </c>
      <c r="AN93" s="69" cm="1">
        <f t="array" ref="AN93">IF(AL93=AL92,0,SUMPRODUCT((AC92:AI92&gt;=$N$8)*(AC92:AI92 &lt;= $N$9)*(TEXT(AC92:AI92,"yyyy-mm")=AL93)*(AC93:AI93 = "▲")))</f>
        <v>0</v>
      </c>
      <c r="AO93" s="69" cm="1">
        <f t="array" ref="AO93">IF(AL93=AL92,0,SUMPRODUCT((AC92:AI92&gt;=$N$8)*(AC92:AI92 &lt;= $N$9)*(TEXT(AC92:AI92,"yyyy-mm")=AL93)*(AC93:AI93 = "★")))</f>
        <v>0</v>
      </c>
      <c r="AP93" s="68"/>
      <c r="AQ93" s="19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3"/>
    </row>
    <row r="94" spans="10:55" s="8" customFormat="1" ht="19.5" customHeight="1" x14ac:dyDescent="0.45">
      <c r="J94" s="86"/>
      <c r="K94" s="135"/>
      <c r="L94" s="132">
        <v>51</v>
      </c>
      <c r="M94" s="141">
        <f>S92+1</f>
        <v>46307</v>
      </c>
      <c r="N94" s="141">
        <f t="shared" ref="N94:S94" si="342">M94+1</f>
        <v>46308</v>
      </c>
      <c r="O94" s="141">
        <f t="shared" si="342"/>
        <v>46309</v>
      </c>
      <c r="P94" s="141">
        <f t="shared" si="342"/>
        <v>46310</v>
      </c>
      <c r="Q94" s="141">
        <f t="shared" si="342"/>
        <v>46311</v>
      </c>
      <c r="R94" s="142">
        <f t="shared" si="342"/>
        <v>46312</v>
      </c>
      <c r="S94" s="143">
        <f t="shared" si="342"/>
        <v>46313</v>
      </c>
      <c r="T94" s="135">
        <f t="shared" ref="T94" si="343">COUNTIF(M95:S95,"★")</f>
        <v>0</v>
      </c>
      <c r="U94" s="135"/>
      <c r="V94" s="135" t="str">
        <f t="shared" ref="V94" si="344">TEXT(M94,"YYYY-MM")</f>
        <v>2026-10</v>
      </c>
      <c r="W94" s="140" cm="1">
        <f t="array" ref="W94">SUMPRODUCT((M94:S94&gt;=$N$8)*(M94:S94 &lt;= $N$9)*(TEXT(M94:S94,"yyyy-mm")=V94)*(M95:S95 = "●"))</f>
        <v>0</v>
      </c>
      <c r="X94" s="140" cm="1">
        <f t="array" ref="X94">SUMPRODUCT((R94:S94&gt;=$N$8)*(R94:S94 &lt;= $N$9)*(TEXT(R94:S94,"yyyy-mm")=V94)*(R95:S95 = "▲"))</f>
        <v>0</v>
      </c>
      <c r="Y94" s="140" cm="1">
        <f t="array" ref="Y94">SUMPRODUCT((M94:S94&gt;=$N$8)*(M94:S94 &lt;= $N$9)*(TEXT(M94:S94,"yyyy-mm")=V94)*(M95:S95 = "★"))</f>
        <v>0</v>
      </c>
      <c r="Z94" s="135"/>
      <c r="AA94" s="135"/>
      <c r="AB94" s="132">
        <v>72</v>
      </c>
      <c r="AC94" s="141">
        <f>AI92+1</f>
        <v>46454</v>
      </c>
      <c r="AD94" s="141">
        <f t="shared" ref="AD94:AI94" si="345">AC94+1</f>
        <v>46455</v>
      </c>
      <c r="AE94" s="141">
        <f t="shared" si="345"/>
        <v>46456</v>
      </c>
      <c r="AF94" s="141">
        <f t="shared" si="345"/>
        <v>46457</v>
      </c>
      <c r="AG94" s="141">
        <f t="shared" si="345"/>
        <v>46458</v>
      </c>
      <c r="AH94" s="142">
        <f t="shared" si="345"/>
        <v>46459</v>
      </c>
      <c r="AI94" s="143">
        <f t="shared" si="345"/>
        <v>46460</v>
      </c>
      <c r="AJ94" s="68">
        <f t="shared" ref="AJ94" si="346">COUNTIF(AC95:AI95,"★")</f>
        <v>0</v>
      </c>
      <c r="AK94" s="68"/>
      <c r="AL94" s="68" t="str">
        <f t="shared" ref="AL94" si="347">TEXT(AC94,"YYYY-MM")</f>
        <v>2027-03</v>
      </c>
      <c r="AM94" s="69" cm="1">
        <f t="array" ref="AM94">SUMPRODUCT((AC94:AI94&gt;=$N$8)*(AC94:AI94 &lt;= $N$9)*(TEXT(AC94:AI94,"yyyy-mm")=AL94)*(AC95:AI95 = "●"))</f>
        <v>0</v>
      </c>
      <c r="AN94" s="69" cm="1">
        <f t="array" ref="AN94">SUMPRODUCT((AH94:AI94&gt;=$N$8)*(AH94:AI94 &lt;= $N$9)*(TEXT(AH94:AI94,"yyyy-mm")=AL94)*(AH95:AI95 = "▲"))</f>
        <v>0</v>
      </c>
      <c r="AO94" s="69" cm="1">
        <f t="array" ref="AO94">SUMPRODUCT((AC94:AI94&gt;=$N$8)*(AC94:AI94 &lt;= $N$9)*(TEXT(AC94:AI94,"yyyy-mm")=AL94)*(AC95:AI95 = "★"))</f>
        <v>0</v>
      </c>
      <c r="AP94" s="68"/>
      <c r="AQ94" s="19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3"/>
    </row>
    <row r="95" spans="10:55" s="8" customFormat="1" ht="19.5" customHeight="1" thickBot="1" x14ac:dyDescent="0.5">
      <c r="J95" s="86"/>
      <c r="K95" s="135" t="str">
        <f t="shared" ref="K95" si="348">IF(U95&gt;=0.285,"OK","NG")</f>
        <v>NG</v>
      </c>
      <c r="L95" s="136"/>
      <c r="M95" s="144"/>
      <c r="N95" s="144"/>
      <c r="O95" s="144"/>
      <c r="P95" s="144"/>
      <c r="Q95" s="144"/>
      <c r="R95" s="145"/>
      <c r="S95" s="146"/>
      <c r="T95" s="135">
        <f t="shared" ref="T95" si="349">COUNTIF(M95:S95,"●")</f>
        <v>0</v>
      </c>
      <c r="U95" s="147">
        <f t="shared" ref="U95" si="350">IF(COUNTA(M95:S95)=0,-1,IF(OR(COUNTIF(M95:S95,"▲")&gt;6,AND(M94&lt;$N$9,$N$9&lt;S94)),0.285,IF(T94+T95=0,0,T95/(T95+T94))))</f>
        <v>-1</v>
      </c>
      <c r="V95" s="135" t="str">
        <f t="shared" ref="V95" si="351">TEXT(S94,"YYYY-MM")</f>
        <v>2026-10</v>
      </c>
      <c r="W95" s="140" cm="1">
        <f t="array" ref="W95">IF(V95=V94,0,SUMPRODUCT((M94:S94&gt;=$N$8)*(M94:S94 &lt;= $N$9)*(TEXT(M94:S94,"yyyy-mm")=V95)*(M95:S95 = "●")))</f>
        <v>0</v>
      </c>
      <c r="X95" s="140" cm="1">
        <f t="array" ref="X95">IF(V95=V94,0,SUMPRODUCT((M94:S94&gt;=$N$8)*(M94:S94 &lt;= $N$9)*(TEXT(M94:S94,"yyyy-mm")=V95)*(M95:S95 = "▲")))</f>
        <v>0</v>
      </c>
      <c r="Y95" s="140" cm="1">
        <f t="array" ref="Y95">IF(V95=V94,0,SUMPRODUCT((M94:S94&gt;=$N$8)*(M94:S94 &lt;= $N$9)*(TEXT(M94:S94,"yyyy-mm")=V95)*(M95:S95 = "★")))</f>
        <v>0</v>
      </c>
      <c r="Z95" s="135"/>
      <c r="AA95" s="135" t="str">
        <f t="shared" ref="AA95" si="352">IF(AK95&gt;=0.285,"OK","NG")</f>
        <v>NG</v>
      </c>
      <c r="AB95" s="136"/>
      <c r="AC95" s="144"/>
      <c r="AD95" s="144"/>
      <c r="AE95" s="144"/>
      <c r="AF95" s="144"/>
      <c r="AG95" s="144"/>
      <c r="AH95" s="145"/>
      <c r="AI95" s="146"/>
      <c r="AJ95" s="68">
        <f t="shared" ref="AJ95" si="353">COUNTIF(AC95:AI95,"●")</f>
        <v>0</v>
      </c>
      <c r="AK95" s="70">
        <f t="shared" ref="AK95" si="354">IF(COUNTA(AC95:AI95)=0,-1,IF(OR(COUNTIF(AC95:AI95,"▲")&gt;6,AND(AC94&lt;$N$9,$N$9&lt;AI94)),0.285,IF(AJ94+AJ95=0,0,AJ95/(AJ95+AJ94))))</f>
        <v>-1</v>
      </c>
      <c r="AL95" s="68" t="str">
        <f t="shared" ref="AL95" si="355">TEXT(AI94,"YYYY-MM")</f>
        <v>2027-03</v>
      </c>
      <c r="AM95" s="69" cm="1">
        <f t="array" ref="AM95">IF(AL95=AL94,0,SUMPRODUCT((AC94:AI94&gt;=$N$8)*(AC94:AI94 &lt;= $N$9)*(TEXT(AC94:AI94,"yyyy-mm")=AL95)*(AC95:AI95 = "●")))</f>
        <v>0</v>
      </c>
      <c r="AN95" s="69" cm="1">
        <f t="array" ref="AN95">IF(AL95=AL94,0,SUMPRODUCT((AC94:AI94&gt;=$N$8)*(AC94:AI94 &lt;= $N$9)*(TEXT(AC94:AI94,"yyyy-mm")=AL95)*(AC95:AI95 = "▲")))</f>
        <v>0</v>
      </c>
      <c r="AO95" s="69" cm="1">
        <f t="array" ref="AO95">IF(AL95=AL94,0,SUMPRODUCT((AC94:AI94&gt;=$N$8)*(AC94:AI94 &lt;= $N$9)*(TEXT(AC94:AI94,"yyyy-mm")=AL95)*(AC95:AI95 = "★")))</f>
        <v>0</v>
      </c>
      <c r="AP95" s="68"/>
      <c r="AQ95" s="19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3"/>
    </row>
    <row r="96" spans="10:55" s="8" customFormat="1" ht="19.5" customHeight="1" x14ac:dyDescent="0.45">
      <c r="J96" s="86"/>
      <c r="K96" s="135"/>
      <c r="L96" s="132">
        <v>52</v>
      </c>
      <c r="M96" s="141">
        <f>S94+1</f>
        <v>46314</v>
      </c>
      <c r="N96" s="141">
        <f t="shared" ref="N96:S96" si="356">M96+1</f>
        <v>46315</v>
      </c>
      <c r="O96" s="141">
        <f t="shared" si="356"/>
        <v>46316</v>
      </c>
      <c r="P96" s="141">
        <f t="shared" si="356"/>
        <v>46317</v>
      </c>
      <c r="Q96" s="141">
        <f t="shared" si="356"/>
        <v>46318</v>
      </c>
      <c r="R96" s="142">
        <f t="shared" si="356"/>
        <v>46319</v>
      </c>
      <c r="S96" s="143">
        <f t="shared" si="356"/>
        <v>46320</v>
      </c>
      <c r="T96" s="135">
        <f t="shared" ref="T96" si="357">COUNTIF(M97:S97,"★")</f>
        <v>0</v>
      </c>
      <c r="U96" s="135"/>
      <c r="V96" s="135" t="str">
        <f t="shared" ref="V96" si="358">TEXT(M96,"YYYY-MM")</f>
        <v>2026-10</v>
      </c>
      <c r="W96" s="140" cm="1">
        <f t="array" ref="W96">SUMPRODUCT((M96:S96&gt;=$N$8)*(M96:S96 &lt;= $N$9)*(TEXT(M96:S96,"yyyy-mm")=V96)*(M97:S97 = "●"))</f>
        <v>0</v>
      </c>
      <c r="X96" s="140" cm="1">
        <f t="array" ref="X96">SUMPRODUCT((R96:S96&gt;=$N$8)*(R96:S96 &lt;= $N$9)*(TEXT(R96:S96,"yyyy-mm")=V96)*(R97:S97 = "▲"))</f>
        <v>0</v>
      </c>
      <c r="Y96" s="140" cm="1">
        <f t="array" ref="Y96">SUMPRODUCT((M96:S96&gt;=$N$8)*(M96:S96 &lt;= $N$9)*(TEXT(M96:S96,"yyyy-mm")=V96)*(M97:S97 = "★"))</f>
        <v>0</v>
      </c>
      <c r="Z96" s="135"/>
      <c r="AA96" s="135"/>
      <c r="AB96" s="132">
        <v>73</v>
      </c>
      <c r="AC96" s="141">
        <f>AI92+1</f>
        <v>46454</v>
      </c>
      <c r="AD96" s="141">
        <f t="shared" ref="AD96:AI96" si="359">AC96+1</f>
        <v>46455</v>
      </c>
      <c r="AE96" s="141">
        <f t="shared" si="359"/>
        <v>46456</v>
      </c>
      <c r="AF96" s="141">
        <f t="shared" si="359"/>
        <v>46457</v>
      </c>
      <c r="AG96" s="141">
        <f t="shared" si="359"/>
        <v>46458</v>
      </c>
      <c r="AH96" s="142">
        <f t="shared" si="359"/>
        <v>46459</v>
      </c>
      <c r="AI96" s="143">
        <f t="shared" si="359"/>
        <v>46460</v>
      </c>
      <c r="AJ96" s="68">
        <f t="shared" ref="AJ96" si="360">COUNTIF(AC97:AI97,"★")</f>
        <v>0</v>
      </c>
      <c r="AK96" s="68"/>
      <c r="AL96" s="68" t="str">
        <f t="shared" ref="AL96" si="361">TEXT(AC96,"YYYY-MM")</f>
        <v>2027-03</v>
      </c>
      <c r="AM96" s="69" cm="1">
        <f t="array" ref="AM96">SUMPRODUCT((AC96:AI96&gt;=$N$8)*(AC96:AI96 &lt;= $N$9)*(TEXT(AC96:AI96,"yyyy-mm")=AL96)*(AC97:AI97 = "●"))</f>
        <v>0</v>
      </c>
      <c r="AN96" s="69" cm="1">
        <f t="array" ref="AN96">SUMPRODUCT((AH96:AI96&gt;=$N$8)*(AH96:AI96 &lt;= $N$9)*(TEXT(AH96:AI96,"yyyy-mm")=AL96)*(AH97:AI97 = "▲"))</f>
        <v>0</v>
      </c>
      <c r="AO96" s="69" cm="1">
        <f t="array" ref="AO96">SUMPRODUCT((AC96:AI96&gt;=$N$8)*(AC96:AI96 &lt;= $N$9)*(TEXT(AC96:AI96,"yyyy-mm")=AL96)*(AC97:AI97 = "★"))</f>
        <v>0</v>
      </c>
      <c r="AP96" s="65"/>
      <c r="AQ96" s="7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3"/>
    </row>
    <row r="97" spans="10:55" s="8" customFormat="1" ht="19.5" customHeight="1" thickBot="1" x14ac:dyDescent="0.5">
      <c r="J97" s="86"/>
      <c r="K97" s="135" t="str">
        <f t="shared" ref="K97" si="362">IF(U97&gt;=0.285,"OK","NG")</f>
        <v>NG</v>
      </c>
      <c r="L97" s="136"/>
      <c r="M97" s="144"/>
      <c r="N97" s="144"/>
      <c r="O97" s="144"/>
      <c r="P97" s="144"/>
      <c r="Q97" s="144"/>
      <c r="R97" s="145"/>
      <c r="S97" s="146"/>
      <c r="T97" s="135">
        <f t="shared" ref="T97" si="363">COUNTIF(M97:S97,"●")</f>
        <v>0</v>
      </c>
      <c r="U97" s="147">
        <f t="shared" ref="U97" si="364">IF(COUNTA(M97:S97)=0,-1,IF(OR(COUNTIF(M97:S97,"▲")&gt;6,AND(M96&lt;$N$9,$N$9&lt;S96)),0.285,IF(T96+T97=0,0,T97/(T97+T96))))</f>
        <v>-1</v>
      </c>
      <c r="V97" s="135" t="str">
        <f t="shared" ref="V97" si="365">TEXT(S96,"YYYY-MM")</f>
        <v>2026-10</v>
      </c>
      <c r="W97" s="140" cm="1">
        <f t="array" ref="W97">IF(V97=V96,0,SUMPRODUCT((M96:S96&gt;=$N$8)*(M96:S96 &lt;= $N$9)*(TEXT(M96:S96,"yyyy-mm")=V97)*(M97:S97 = "●")))</f>
        <v>0</v>
      </c>
      <c r="X97" s="140" cm="1">
        <f t="array" ref="X97">IF(V97=V96,0,SUMPRODUCT((M96:S96&gt;=$N$8)*(M96:S96 &lt;= $N$9)*(TEXT(M96:S96,"yyyy-mm")=V97)*(M97:S97 = "▲")))</f>
        <v>0</v>
      </c>
      <c r="Y97" s="140" cm="1">
        <f t="array" ref="Y97">IF(V97=V96,0,SUMPRODUCT((M96:S96&gt;=$N$8)*(M96:S96 &lt;= $N$9)*(TEXT(M96:S96,"yyyy-mm")=V97)*(M97:S97 = "★")))</f>
        <v>0</v>
      </c>
      <c r="Z97" s="135"/>
      <c r="AA97" s="135" t="str">
        <f t="shared" ref="AA97" si="366">IF(AK97&gt;=0.285,"OK","NG")</f>
        <v>NG</v>
      </c>
      <c r="AB97" s="136"/>
      <c r="AC97" s="144"/>
      <c r="AD97" s="144"/>
      <c r="AE97" s="144"/>
      <c r="AF97" s="144"/>
      <c r="AG97" s="144"/>
      <c r="AH97" s="145"/>
      <c r="AI97" s="146"/>
      <c r="AJ97" s="68">
        <f t="shared" ref="AJ97" si="367">COUNTIF(AC97:AI97,"●")</f>
        <v>0</v>
      </c>
      <c r="AK97" s="70">
        <f t="shared" ref="AK97" si="368">IF(COUNTA(AC97:AI97)=0,-1,IF(OR(COUNTIF(AC97:AI97,"▲")&gt;6,AND(AC96&lt;$N$9,$N$9&lt;AI96)),0.285,IF(AJ96+AJ97=0,0,AJ97/(AJ97+AJ96))))</f>
        <v>-1</v>
      </c>
      <c r="AL97" s="68" t="str">
        <f t="shared" ref="AL97" si="369">TEXT(AI96,"YYYY-MM")</f>
        <v>2027-03</v>
      </c>
      <c r="AM97" s="69" cm="1">
        <f t="array" ref="AM97">IF(AL97=AL96,0,SUMPRODUCT((AC96:AI96&gt;=$N$8)*(AC96:AI96 &lt;= $N$9)*(TEXT(AC96:AI96,"yyyy-mm")=AL97)*(AC97:AI97 = "●")))</f>
        <v>0</v>
      </c>
      <c r="AN97" s="69" cm="1">
        <f t="array" ref="AN97">IF(AL97=AL96,0,SUMPRODUCT((AC96:AI96&gt;=$N$8)*(AC96:AI96 &lt;= $N$9)*(TEXT(AC96:AI96,"yyyy-mm")=AL97)*(AC97:AI97 = "▲")))</f>
        <v>0</v>
      </c>
      <c r="AO97" s="69" cm="1">
        <f t="array" ref="AO97">IF(AL97=AL96,0,SUMPRODUCT((AC96:AI96&gt;=$N$8)*(AC96:AI96 &lt;= $N$9)*(TEXT(AC96:AI96,"yyyy-mm")=AL97)*(AC97:AI97 = "★")))</f>
        <v>0</v>
      </c>
      <c r="AP97" s="65"/>
      <c r="AQ97" s="7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3"/>
    </row>
    <row r="98" spans="10:55" s="8" customFormat="1" ht="19.5" customHeight="1" x14ac:dyDescent="0.45">
      <c r="J98" s="86"/>
      <c r="K98" s="135"/>
      <c r="L98" s="132">
        <v>53</v>
      </c>
      <c r="M98" s="141">
        <f>S96+1</f>
        <v>46321</v>
      </c>
      <c r="N98" s="141">
        <f t="shared" ref="N98:S98" si="370">M98+1</f>
        <v>46322</v>
      </c>
      <c r="O98" s="141">
        <f t="shared" si="370"/>
        <v>46323</v>
      </c>
      <c r="P98" s="141">
        <f t="shared" si="370"/>
        <v>46324</v>
      </c>
      <c r="Q98" s="141">
        <f t="shared" si="370"/>
        <v>46325</v>
      </c>
      <c r="R98" s="142">
        <f t="shared" si="370"/>
        <v>46326</v>
      </c>
      <c r="S98" s="143">
        <f t="shared" si="370"/>
        <v>46327</v>
      </c>
      <c r="T98" s="135">
        <f t="shared" ref="T98" si="371">COUNTIF(M99:S99,"★")</f>
        <v>0</v>
      </c>
      <c r="U98" s="135"/>
      <c r="V98" s="135" t="str">
        <f t="shared" ref="V98" si="372">TEXT(M98,"YYYY-MM")</f>
        <v>2026-10</v>
      </c>
      <c r="W98" s="140" cm="1">
        <f t="array" ref="W98">SUMPRODUCT((M98:S98&gt;=$N$8)*(M98:S98 &lt;= $N$9)*(TEXT(M98:S98,"yyyy-mm")=V98)*(M99:S99 = "●"))</f>
        <v>0</v>
      </c>
      <c r="X98" s="140" cm="1">
        <f t="array" ref="X98">SUMPRODUCT((R98:S98&gt;=$N$8)*(R98:S98 &lt;= $N$9)*(TEXT(R98:S98,"yyyy-mm")=V98)*(R99:S99 = "▲"))</f>
        <v>0</v>
      </c>
      <c r="Y98" s="140" cm="1">
        <f t="array" ref="Y98">SUMPRODUCT((M98:S98&gt;=$N$8)*(M98:S98 &lt;= $N$9)*(TEXT(M98:S98,"yyyy-mm")=V98)*(M99:S99 = "★"))</f>
        <v>0</v>
      </c>
      <c r="Z98" s="135"/>
      <c r="AA98" s="135"/>
      <c r="AB98" s="132">
        <v>74</v>
      </c>
      <c r="AC98" s="141">
        <f>AI96+1</f>
        <v>46461</v>
      </c>
      <c r="AD98" s="141">
        <f t="shared" ref="AD98:AI98" si="373">AC98+1</f>
        <v>46462</v>
      </c>
      <c r="AE98" s="141">
        <f t="shared" si="373"/>
        <v>46463</v>
      </c>
      <c r="AF98" s="141">
        <f t="shared" si="373"/>
        <v>46464</v>
      </c>
      <c r="AG98" s="141">
        <f t="shared" si="373"/>
        <v>46465</v>
      </c>
      <c r="AH98" s="142">
        <f t="shared" si="373"/>
        <v>46466</v>
      </c>
      <c r="AI98" s="143">
        <f t="shared" si="373"/>
        <v>46467</v>
      </c>
      <c r="AJ98" s="68">
        <f t="shared" ref="AJ98" si="374">COUNTIF(AC99:AI99,"★")</f>
        <v>0</v>
      </c>
      <c r="AK98" s="68"/>
      <c r="AL98" s="68" t="str">
        <f t="shared" ref="AL98" si="375">TEXT(AC98,"YYYY-MM")</f>
        <v>2027-03</v>
      </c>
      <c r="AM98" s="69" cm="1">
        <f t="array" ref="AM98">SUMPRODUCT((AC98:AI98&gt;=$N$8)*(AC98:AI98 &lt;= $N$9)*(TEXT(AC98:AI98,"yyyy-mm")=AL98)*(AC99:AI99 = "●"))</f>
        <v>0</v>
      </c>
      <c r="AN98" s="69" cm="1">
        <f t="array" ref="AN98">SUMPRODUCT((AH98:AI98&gt;=$N$8)*(AH98:AI98 &lt;= $N$9)*(TEXT(AH98:AI98,"yyyy-mm")=AL98)*(AH99:AI99 = "▲"))</f>
        <v>0</v>
      </c>
      <c r="AO98" s="69" cm="1">
        <f t="array" ref="AO98">SUMPRODUCT((AC98:AI98&gt;=$N$8)*(AC98:AI98 &lt;= $N$9)*(TEXT(AC98:AI98,"yyyy-mm")=AL98)*(AC99:AI99 = "★"))</f>
        <v>0</v>
      </c>
      <c r="AP98" s="65"/>
      <c r="AQ98" s="7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3"/>
    </row>
    <row r="99" spans="10:55" s="8" customFormat="1" ht="19.5" customHeight="1" thickBot="1" x14ac:dyDescent="0.5">
      <c r="J99" s="86"/>
      <c r="K99" s="135" t="str">
        <f t="shared" ref="K99" si="376">IF(U99&gt;=0.285,"OK","NG")</f>
        <v>NG</v>
      </c>
      <c r="L99" s="136"/>
      <c r="M99" s="144"/>
      <c r="N99" s="144"/>
      <c r="O99" s="144"/>
      <c r="P99" s="144"/>
      <c r="Q99" s="144"/>
      <c r="R99" s="145"/>
      <c r="S99" s="146"/>
      <c r="T99" s="135">
        <f t="shared" ref="T99" si="377">COUNTIF(M99:S99,"●")</f>
        <v>0</v>
      </c>
      <c r="U99" s="147">
        <f t="shared" ref="U99" si="378">IF(COUNTA(M99:S99)=0,-1,IF(OR(COUNTIF(M99:S99,"▲")&gt;6,AND(M98&lt;$N$9,$N$9&lt;S98)),0.285,IF(T98+T99=0,0,T99/(T99+T98))))</f>
        <v>-1</v>
      </c>
      <c r="V99" s="135" t="str">
        <f t="shared" ref="V99" si="379">TEXT(S98,"YYYY-MM")</f>
        <v>2026-11</v>
      </c>
      <c r="W99" s="140" cm="1">
        <f t="array" ref="W99">IF(V99=V98,0,SUMPRODUCT((M98:S98&gt;=$N$8)*(M98:S98 &lt;= $N$9)*(TEXT(M98:S98,"yyyy-mm")=V99)*(M99:S99 = "●")))</f>
        <v>0</v>
      </c>
      <c r="X99" s="140" cm="1">
        <f t="array" ref="X99">IF(V99=V98,0,SUMPRODUCT((M98:S98&gt;=$N$8)*(M98:S98 &lt;= $N$9)*(TEXT(M98:S98,"yyyy-mm")=V99)*(M99:S99 = "▲")))</f>
        <v>0</v>
      </c>
      <c r="Y99" s="140" cm="1">
        <f t="array" ref="Y99">IF(V99=V98,0,SUMPRODUCT((M98:S98&gt;=$N$8)*(M98:S98 &lt;= $N$9)*(TEXT(M98:S98,"yyyy-mm")=V99)*(M99:S99 = "★")))</f>
        <v>0</v>
      </c>
      <c r="Z99" s="135"/>
      <c r="AA99" s="135" t="str">
        <f t="shared" ref="AA99" si="380">IF(AK99&gt;=0.285,"OK","NG")</f>
        <v>NG</v>
      </c>
      <c r="AB99" s="136"/>
      <c r="AC99" s="144"/>
      <c r="AD99" s="144"/>
      <c r="AE99" s="144"/>
      <c r="AF99" s="144"/>
      <c r="AG99" s="144"/>
      <c r="AH99" s="145"/>
      <c r="AI99" s="146"/>
      <c r="AJ99" s="68">
        <f t="shared" ref="AJ99" si="381">COUNTIF(AC99:AI99,"●")</f>
        <v>0</v>
      </c>
      <c r="AK99" s="70">
        <f t="shared" ref="AK99" si="382">IF(COUNTA(AC99:AI99)=0,-1,IF(OR(COUNTIF(AC99:AI99,"▲")&gt;6,AND(AC98&lt;$N$9,$N$9&lt;AI98)),0.285,IF(AJ98+AJ99=0,0,AJ99/(AJ99+AJ98))))</f>
        <v>-1</v>
      </c>
      <c r="AL99" s="68" t="str">
        <f t="shared" ref="AL99" si="383">TEXT(AI98,"YYYY-MM")</f>
        <v>2027-03</v>
      </c>
      <c r="AM99" s="69" cm="1">
        <f t="array" ref="AM99">IF(AL99=AL98,0,SUMPRODUCT((AC98:AI98&gt;=$N$8)*(AC98:AI98 &lt;= $N$9)*(TEXT(AC98:AI98,"yyyy-mm")=AL99)*(AC99:AI99 = "●")))</f>
        <v>0</v>
      </c>
      <c r="AN99" s="69" cm="1">
        <f t="array" ref="AN99">IF(AL99=AL98,0,SUMPRODUCT((AC98:AI98&gt;=$N$8)*(AC98:AI98 &lt;= $N$9)*(TEXT(AC98:AI98,"yyyy-mm")=AL99)*(AC99:AI99 = "▲")))</f>
        <v>0</v>
      </c>
      <c r="AO99" s="69" cm="1">
        <f t="array" ref="AO99">IF(AL99=AL98,0,SUMPRODUCT((AC98:AI98&gt;=$N$8)*(AC98:AI98 &lt;= $N$9)*(TEXT(AC98:AI98,"yyyy-mm")=AL99)*(AC99:AI99 = "★")))</f>
        <v>0</v>
      </c>
      <c r="AP99" s="65"/>
      <c r="AQ99" s="7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3"/>
    </row>
    <row r="100" spans="10:55" s="8" customFormat="1" ht="19.5" customHeight="1" x14ac:dyDescent="0.45">
      <c r="J100" s="86"/>
      <c r="K100" s="87"/>
      <c r="L100" s="28"/>
      <c r="M100" s="28"/>
      <c r="N100" s="28"/>
      <c r="O100" s="28"/>
      <c r="P100" s="28"/>
      <c r="Q100" s="28"/>
      <c r="R100" s="28"/>
      <c r="S100" s="28"/>
      <c r="T100" s="86"/>
      <c r="U100" s="148">
        <f>IFERROR(AVERAGEIF(U58:U99,"&gt;-1"),0)</f>
        <v>0</v>
      </c>
      <c r="V100" s="86"/>
      <c r="W100" s="81"/>
      <c r="X100" s="81"/>
      <c r="Y100" s="81"/>
      <c r="Z100" s="86"/>
      <c r="AA100" s="88"/>
      <c r="AB100" s="28"/>
      <c r="AC100" s="28"/>
      <c r="AD100" s="28"/>
      <c r="AE100" s="28"/>
      <c r="AF100" s="28"/>
      <c r="AG100" s="28"/>
      <c r="AH100" s="28"/>
      <c r="AI100" s="28"/>
      <c r="AJ100" s="65"/>
      <c r="AK100" s="71">
        <f>IFERROR(AVERAGEIF(AK58:AK99,"&gt;-1"),0)</f>
        <v>0</v>
      </c>
      <c r="AL100" s="65"/>
      <c r="AM100" s="64"/>
      <c r="AN100" s="64"/>
      <c r="AO100" s="64"/>
      <c r="AP100" s="65"/>
      <c r="AQ100" s="7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3"/>
    </row>
    <row r="101" spans="10:55" ht="19.5" customHeight="1" x14ac:dyDescent="0.45">
      <c r="J101" s="86"/>
      <c r="K101" s="87"/>
      <c r="L101" s="28"/>
      <c r="M101" s="28"/>
      <c r="N101" s="28"/>
      <c r="O101" s="28"/>
      <c r="P101" s="28"/>
      <c r="Q101" s="28"/>
      <c r="R101" s="28"/>
      <c r="S101" s="28"/>
      <c r="T101" s="86"/>
      <c r="U101" s="86"/>
      <c r="V101" s="86"/>
      <c r="W101" s="81"/>
      <c r="X101" s="81"/>
      <c r="Y101" s="81"/>
      <c r="Z101" s="86"/>
      <c r="AA101" s="88"/>
      <c r="AB101" s="28"/>
      <c r="AC101" s="28"/>
      <c r="AD101" s="28"/>
      <c r="AE101" s="28"/>
      <c r="AF101" s="28"/>
      <c r="AG101" s="28"/>
      <c r="AH101" s="28"/>
      <c r="AI101" s="28"/>
      <c r="AJ101" s="65"/>
      <c r="AK101" s="65"/>
      <c r="AL101" s="65"/>
      <c r="AM101" s="64"/>
      <c r="AN101" s="64"/>
      <c r="AO101" s="64"/>
      <c r="AP101" s="65"/>
    </row>
    <row r="102" spans="10:55" s="8" customFormat="1" ht="24" customHeight="1" x14ac:dyDescent="0.45">
      <c r="J102" s="75" t="s">
        <v>63</v>
      </c>
      <c r="K102" s="76"/>
      <c r="L102" s="76"/>
      <c r="M102" s="77"/>
      <c r="N102" s="78"/>
      <c r="O102" s="79"/>
      <c r="P102" s="79"/>
      <c r="Q102" s="79"/>
      <c r="R102" s="79"/>
      <c r="S102" s="79"/>
      <c r="T102" s="80"/>
      <c r="U102" s="80"/>
      <c r="V102" s="80"/>
      <c r="W102" s="81"/>
      <c r="X102" s="81"/>
      <c r="Y102" s="81"/>
      <c r="Z102" s="80"/>
      <c r="AA102" s="82"/>
      <c r="AB102" s="79"/>
      <c r="AC102" s="79"/>
      <c r="AD102" s="79"/>
      <c r="AE102" s="79"/>
      <c r="AF102" s="28"/>
      <c r="AG102" s="28"/>
      <c r="AH102" s="28"/>
      <c r="AI102" s="28"/>
      <c r="AJ102" s="65"/>
      <c r="AK102" s="65"/>
      <c r="AL102" s="65"/>
      <c r="AM102" s="64"/>
      <c r="AN102" s="64"/>
      <c r="AO102" s="64"/>
      <c r="AP102" s="68"/>
      <c r="AQ102" s="19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3"/>
    </row>
    <row r="103" spans="10:55" s="8" customFormat="1" ht="27" customHeight="1" x14ac:dyDescent="0.45">
      <c r="J103" s="83"/>
      <c r="K103" s="84"/>
      <c r="L103" s="84"/>
      <c r="M103" s="60" t="s">
        <v>97</v>
      </c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28"/>
      <c r="AI103" s="28"/>
      <c r="AJ103" s="65"/>
      <c r="AK103" s="65"/>
      <c r="AL103" s="65"/>
      <c r="AM103" s="64"/>
      <c r="AN103" s="64"/>
      <c r="AO103" s="64"/>
      <c r="AP103" s="68"/>
      <c r="AQ103" s="19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3"/>
    </row>
    <row r="104" spans="10:55" s="8" customFormat="1" ht="19.5" customHeight="1" x14ac:dyDescent="0.45">
      <c r="J104" s="83"/>
      <c r="K104" s="84"/>
      <c r="L104" s="84"/>
      <c r="M104" s="149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28"/>
      <c r="AI104" s="28"/>
      <c r="AJ104" s="65"/>
      <c r="AK104" s="65"/>
      <c r="AL104" s="65"/>
      <c r="AM104" s="64"/>
      <c r="AN104" s="64"/>
      <c r="AO104" s="64"/>
      <c r="AP104" s="68"/>
      <c r="AQ104" s="19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3"/>
    </row>
    <row r="105" spans="10:55" s="8" customFormat="1" ht="19.5" customHeight="1" x14ac:dyDescent="0.45">
      <c r="J105" s="86"/>
      <c r="K105" s="87"/>
      <c r="L105" s="28"/>
      <c r="M105" s="28"/>
      <c r="N105" s="28"/>
      <c r="O105" s="28"/>
      <c r="P105" s="28"/>
      <c r="Q105" s="28"/>
      <c r="R105" s="28"/>
      <c r="S105" s="28"/>
      <c r="T105" s="86"/>
      <c r="U105" s="86"/>
      <c r="V105" s="86"/>
      <c r="W105" s="81"/>
      <c r="X105" s="81"/>
      <c r="Y105" s="81"/>
      <c r="Z105" s="86"/>
      <c r="AA105" s="88"/>
      <c r="AB105" s="28"/>
      <c r="AC105" s="28"/>
      <c r="AD105" s="28"/>
      <c r="AE105" s="28"/>
      <c r="AF105" s="28"/>
      <c r="AG105" s="28"/>
      <c r="AH105" s="28"/>
      <c r="AI105" s="28"/>
      <c r="AJ105" s="65"/>
      <c r="AK105" s="65"/>
      <c r="AL105" s="65"/>
      <c r="AM105" s="64"/>
      <c r="AN105" s="64"/>
      <c r="AO105" s="64"/>
      <c r="AP105" s="68"/>
      <c r="AQ105" s="19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3"/>
    </row>
    <row r="106" spans="10:55" s="8" customFormat="1" ht="19.5" customHeight="1" thickBot="1" x14ac:dyDescent="0.5">
      <c r="J106" s="86"/>
      <c r="K106" s="87"/>
      <c r="L106" s="28"/>
      <c r="M106" s="28"/>
      <c r="N106" s="28"/>
      <c r="O106" s="28"/>
      <c r="P106" s="28"/>
      <c r="Q106" s="28"/>
      <c r="R106" s="28"/>
      <c r="S106" s="28"/>
      <c r="T106" s="86"/>
      <c r="U106" s="86"/>
      <c r="V106" s="86"/>
      <c r="W106" s="81"/>
      <c r="X106" s="81"/>
      <c r="Y106" s="81"/>
      <c r="Z106" s="86"/>
      <c r="AA106" s="88"/>
      <c r="AB106" s="28"/>
      <c r="AC106" s="28"/>
      <c r="AD106" s="28"/>
      <c r="AE106" s="28"/>
      <c r="AF106" s="28"/>
      <c r="AG106" s="28"/>
      <c r="AH106" s="28"/>
      <c r="AI106" s="28"/>
      <c r="AJ106" s="65"/>
      <c r="AK106" s="65"/>
      <c r="AL106" s="65"/>
      <c r="AM106" s="64"/>
      <c r="AN106" s="64"/>
      <c r="AO106" s="64"/>
      <c r="AP106" s="68"/>
      <c r="AQ106" s="19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3"/>
    </row>
    <row r="107" spans="10:55" s="8" customFormat="1" ht="19.5" customHeight="1" x14ac:dyDescent="0.45">
      <c r="J107" s="86"/>
      <c r="K107" s="86"/>
      <c r="L107" s="132" t="s">
        <v>47</v>
      </c>
      <c r="M107" s="133" t="str">
        <f>"実施状況（"&amp;YEAR(M109)&amp;"年～）"</f>
        <v>実施状況（2027年～）</v>
      </c>
      <c r="N107" s="133"/>
      <c r="O107" s="133"/>
      <c r="P107" s="133"/>
      <c r="Q107" s="133"/>
      <c r="R107" s="133"/>
      <c r="S107" s="134"/>
      <c r="T107" s="86"/>
      <c r="U107" s="86"/>
      <c r="V107" s="86"/>
      <c r="W107" s="81"/>
      <c r="X107" s="81"/>
      <c r="Y107" s="81"/>
      <c r="Z107" s="86"/>
      <c r="AA107" s="28"/>
      <c r="AB107" s="132" t="s">
        <v>47</v>
      </c>
      <c r="AC107" s="133" t="str">
        <f>"実施状況（"&amp;YEAR(AC109)&amp;"年～）"</f>
        <v>実施状況（2027年～）</v>
      </c>
      <c r="AD107" s="133"/>
      <c r="AE107" s="133"/>
      <c r="AF107" s="133"/>
      <c r="AG107" s="133"/>
      <c r="AH107" s="133"/>
      <c r="AI107" s="134"/>
      <c r="AJ107" s="65"/>
      <c r="AK107" s="65"/>
      <c r="AL107" s="65"/>
      <c r="AM107" s="64"/>
      <c r="AN107" s="64"/>
      <c r="AO107" s="64"/>
      <c r="AP107" s="68"/>
      <c r="AQ107" s="19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3"/>
    </row>
    <row r="108" spans="10:55" s="8" customFormat="1" ht="19.5" customHeight="1" thickBot="1" x14ac:dyDescent="0.5">
      <c r="J108" s="86"/>
      <c r="K108" s="135" t="s">
        <v>48</v>
      </c>
      <c r="L108" s="136"/>
      <c r="M108" s="137" t="s">
        <v>49</v>
      </c>
      <c r="N108" s="137" t="s">
        <v>50</v>
      </c>
      <c r="O108" s="137" t="s">
        <v>51</v>
      </c>
      <c r="P108" s="137" t="s">
        <v>52</v>
      </c>
      <c r="Q108" s="137" t="s">
        <v>53</v>
      </c>
      <c r="R108" s="138" t="s">
        <v>54</v>
      </c>
      <c r="S108" s="139" t="s">
        <v>55</v>
      </c>
      <c r="T108" s="135" t="s">
        <v>47</v>
      </c>
      <c r="U108" s="86" t="s">
        <v>56</v>
      </c>
      <c r="V108" s="86" t="s">
        <v>57</v>
      </c>
      <c r="W108" s="140" t="s">
        <v>38</v>
      </c>
      <c r="X108" s="140" t="s">
        <v>39</v>
      </c>
      <c r="Y108" s="140" t="s">
        <v>40</v>
      </c>
      <c r="Z108" s="86"/>
      <c r="AA108" s="135" t="s">
        <v>48</v>
      </c>
      <c r="AB108" s="136"/>
      <c r="AC108" s="137" t="s">
        <v>49</v>
      </c>
      <c r="AD108" s="137" t="s">
        <v>50</v>
      </c>
      <c r="AE108" s="137" t="s">
        <v>51</v>
      </c>
      <c r="AF108" s="137" t="s">
        <v>52</v>
      </c>
      <c r="AG108" s="137" t="s">
        <v>53</v>
      </c>
      <c r="AH108" s="138" t="s">
        <v>54</v>
      </c>
      <c r="AI108" s="139" t="s">
        <v>55</v>
      </c>
      <c r="AJ108" s="68" t="s">
        <v>47</v>
      </c>
      <c r="AK108" s="65" t="s">
        <v>56</v>
      </c>
      <c r="AL108" s="65" t="s">
        <v>57</v>
      </c>
      <c r="AM108" s="69" t="s">
        <v>38</v>
      </c>
      <c r="AN108" s="69" t="s">
        <v>39</v>
      </c>
      <c r="AO108" s="69" t="s">
        <v>40</v>
      </c>
      <c r="AP108" s="68"/>
      <c r="AQ108" s="19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3"/>
    </row>
    <row r="109" spans="10:55" s="8" customFormat="1" ht="19.5" customHeight="1" x14ac:dyDescent="0.45">
      <c r="J109" s="86"/>
      <c r="K109" s="135"/>
      <c r="L109" s="132">
        <v>75</v>
      </c>
      <c r="M109" s="141">
        <f>AI98+1</f>
        <v>46468</v>
      </c>
      <c r="N109" s="141">
        <f t="shared" ref="N109:S109" si="384">M109+1</f>
        <v>46469</v>
      </c>
      <c r="O109" s="141">
        <f t="shared" si="384"/>
        <v>46470</v>
      </c>
      <c r="P109" s="141">
        <f t="shared" si="384"/>
        <v>46471</v>
      </c>
      <c r="Q109" s="141">
        <f t="shared" si="384"/>
        <v>46472</v>
      </c>
      <c r="R109" s="151">
        <f t="shared" si="384"/>
        <v>46473</v>
      </c>
      <c r="S109" s="152">
        <f t="shared" si="384"/>
        <v>46474</v>
      </c>
      <c r="T109" s="135">
        <f t="shared" ref="T109" si="385">COUNTIF(M110:S110,"★")</f>
        <v>0</v>
      </c>
      <c r="U109" s="135"/>
      <c r="V109" s="135" t="str">
        <f>TEXT(M109,"YYYY-MM")</f>
        <v>2027-03</v>
      </c>
      <c r="W109" s="140" cm="1">
        <f t="array" ref="W109">SUMPRODUCT((M109:S109&gt;=$N$8)*(M109:S109 &lt;= $N$9)*(TEXT(M109:S109,"yyyy-mm")=V109)*(M110:S110 = "●"))</f>
        <v>0</v>
      </c>
      <c r="X109" s="140" cm="1">
        <f t="array" ref="X109">SUMPRODUCT((R109:S109&gt;=$N$8)*(R109:S109 &lt;= $N$9)*(TEXT(R109:S109,"yyyy-mm")=V109)*(R110:S110 = "▲"))</f>
        <v>0</v>
      </c>
      <c r="Y109" s="140" cm="1">
        <f t="array" ref="Y109">SUMPRODUCT((M109:S109&gt;=$N$8)*(M109:S109 &lt;= $N$9)*(TEXT(M109:S109,"yyyy-mm")=V109)*(M110:S110 = "★"))</f>
        <v>0</v>
      </c>
      <c r="Z109" s="135"/>
      <c r="AA109" s="135"/>
      <c r="AB109" s="132">
        <v>96</v>
      </c>
      <c r="AC109" s="141">
        <f>S149+1</f>
        <v>46615</v>
      </c>
      <c r="AD109" s="141">
        <f t="shared" ref="AD109:AI109" si="386">AC109+1</f>
        <v>46616</v>
      </c>
      <c r="AE109" s="141">
        <f t="shared" si="386"/>
        <v>46617</v>
      </c>
      <c r="AF109" s="141">
        <f t="shared" si="386"/>
        <v>46618</v>
      </c>
      <c r="AG109" s="141">
        <f t="shared" si="386"/>
        <v>46619</v>
      </c>
      <c r="AH109" s="151">
        <f t="shared" si="386"/>
        <v>46620</v>
      </c>
      <c r="AI109" s="152">
        <f t="shared" si="386"/>
        <v>46621</v>
      </c>
      <c r="AJ109" s="68">
        <f t="shared" ref="AJ109" si="387">COUNTIF(AC110:AI110,"★")</f>
        <v>0</v>
      </c>
      <c r="AK109" s="68"/>
      <c r="AL109" s="68" t="str">
        <f>TEXT(AC109,"YYYY-MM")</f>
        <v>2027-08</v>
      </c>
      <c r="AM109" s="69" cm="1">
        <f t="array" ref="AM109">SUMPRODUCT((AC109:AI109&gt;=$N$8)*(AC109:AI109 &lt;= $N$9)*(TEXT(AC109:AI109,"yyyy-mm")=AL109)*(AC110:AI110 = "●"))</f>
        <v>0</v>
      </c>
      <c r="AN109" s="69" cm="1">
        <f t="array" ref="AN109">SUMPRODUCT((AH109:AI109&gt;=$N$8)*(AH109:AI109 &lt;= $N$9)*(TEXT(AH109:AI109,"yyyy-mm")=AL109)*(AH110:AI110 = "▲"))</f>
        <v>0</v>
      </c>
      <c r="AO109" s="69" cm="1">
        <f t="array" ref="AO109">SUMPRODUCT((AC109:AI109&gt;=$N$8)*(AC109:AI109 &lt;= $N$9)*(TEXT(AC109:AI109,"yyyy-mm")=AL109)*(AC110:AI110 = "★"))</f>
        <v>0</v>
      </c>
      <c r="AP109" s="68"/>
      <c r="AQ109" s="19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3"/>
    </row>
    <row r="110" spans="10:55" s="8" customFormat="1" ht="19.5" customHeight="1" thickBot="1" x14ac:dyDescent="0.5">
      <c r="J110" s="86"/>
      <c r="K110" s="135" t="str">
        <f>IF(U110&gt;=0.285,"OK","NG")</f>
        <v>NG</v>
      </c>
      <c r="L110" s="136"/>
      <c r="M110" s="144"/>
      <c r="N110" s="144"/>
      <c r="O110" s="144"/>
      <c r="P110" s="144"/>
      <c r="Q110" s="144"/>
      <c r="R110" s="145"/>
      <c r="S110" s="146"/>
      <c r="T110" s="135">
        <f t="shared" ref="T110" si="388">COUNTIF(M110:S110,"●")</f>
        <v>0</v>
      </c>
      <c r="U110" s="147">
        <f>IF(COUNTA(M110:S110)=0,-1,IF(OR(COUNTIF(M110:S110,"▲")&gt;6,AND(M109&lt;$N$9,$N$9&lt;S109)),0.285,IF(T109+T110=0,0,T110/(T110+T109))))</f>
        <v>-1</v>
      </c>
      <c r="V110" s="135" t="str">
        <f>TEXT(S109,"YYYY-MM")</f>
        <v>2027-03</v>
      </c>
      <c r="W110" s="140" cm="1">
        <f t="array" ref="W110">IF(V110=V109,0,SUMPRODUCT((M109:S109&gt;=$N$8)*(M109:S109 &lt;= $N$9)*(TEXT(M109:S109,"yyyy-mm")=V110)*(M110:S110 = "●")))</f>
        <v>0</v>
      </c>
      <c r="X110" s="140" cm="1">
        <f t="array" ref="X110">IF(V110=V109,0,SUMPRODUCT((M109:S109&gt;=$N$8)*(M109:S109 &lt;= $N$9)*(TEXT(M109:S109,"yyyy-mm")=V110)*(M110:S110 = "▲")))</f>
        <v>0</v>
      </c>
      <c r="Y110" s="140" cm="1">
        <f t="array" ref="Y110">IF(V110=V109,0,SUMPRODUCT((M109:S109&gt;=$N$8)*(M109:S109 &lt;= $N$9)*(TEXT(M109:S109,"yyyy-mm")=V110)*(M110:S110 = "★")))</f>
        <v>0</v>
      </c>
      <c r="Z110" s="135"/>
      <c r="AA110" s="135" t="str">
        <f>IF(AK110&gt;=0.285,"OK","NG")</f>
        <v>NG</v>
      </c>
      <c r="AB110" s="136"/>
      <c r="AC110" s="144"/>
      <c r="AD110" s="144"/>
      <c r="AE110" s="144"/>
      <c r="AF110" s="144"/>
      <c r="AG110" s="144"/>
      <c r="AH110" s="145"/>
      <c r="AI110" s="146"/>
      <c r="AJ110" s="68">
        <f t="shared" ref="AJ110" si="389">COUNTIF(AC110:AI110,"●")</f>
        <v>0</v>
      </c>
      <c r="AK110" s="70">
        <f>IF(COUNTA(AC110:AI110)=0,-1,IF(OR(COUNTIF(AC110:AI110,"▲")&gt;6,AND(AC109&lt;$N$9,$N$9&lt;AI109)),0.285,IF(AJ109+AJ110=0,0,AJ110/(AJ110+AJ109))))</f>
        <v>-1</v>
      </c>
      <c r="AL110" s="68" t="str">
        <f>TEXT(AI109,"YYYY-MM")</f>
        <v>2027-08</v>
      </c>
      <c r="AM110" s="69" cm="1">
        <f t="array" ref="AM110">IF(AL110=AL109,0,SUMPRODUCT((AC109:AI109&gt;=$N$8)*(AC109:AI109 &lt;= $N$9)*(TEXT(AC109:AI109,"yyyy-mm")=AL110)*(AC110:AI110 = "●")))</f>
        <v>0</v>
      </c>
      <c r="AN110" s="69" cm="1">
        <f t="array" ref="AN110">IF(AL110=AL109,0,SUMPRODUCT((AC109:AI109&gt;=$N$8)*(AC109:AI109 &lt;= $N$9)*(TEXT(AC109:AI109,"yyyy-mm")=AL110)*(AC110:AI110 = "▲")))</f>
        <v>0</v>
      </c>
      <c r="AO110" s="69" cm="1">
        <f t="array" ref="AO110">IF(AL110=AL109,0,SUMPRODUCT((AC109:AI109&gt;=$N$8)*(AC109:AI109 &lt;= $N$9)*(TEXT(AC109:AI109,"yyyy-mm")=AL110)*(AC110:AI110 = "★")))</f>
        <v>0</v>
      </c>
      <c r="AP110" s="68"/>
      <c r="AQ110" s="19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3"/>
    </row>
    <row r="111" spans="10:55" s="8" customFormat="1" ht="19.5" customHeight="1" x14ac:dyDescent="0.45">
      <c r="J111" s="86"/>
      <c r="K111" s="135"/>
      <c r="L111" s="132">
        <v>76</v>
      </c>
      <c r="M111" s="141">
        <f>S109+1</f>
        <v>46475</v>
      </c>
      <c r="N111" s="141">
        <f t="shared" ref="N111:S111" si="390">M111+1</f>
        <v>46476</v>
      </c>
      <c r="O111" s="141">
        <f t="shared" si="390"/>
        <v>46477</v>
      </c>
      <c r="P111" s="141">
        <f t="shared" si="390"/>
        <v>46478</v>
      </c>
      <c r="Q111" s="141">
        <f t="shared" si="390"/>
        <v>46479</v>
      </c>
      <c r="R111" s="142">
        <f t="shared" si="390"/>
        <v>46480</v>
      </c>
      <c r="S111" s="143">
        <f t="shared" si="390"/>
        <v>46481</v>
      </c>
      <c r="T111" s="135">
        <f t="shared" ref="T111" si="391">COUNTIF(M112:S112,"★")</f>
        <v>0</v>
      </c>
      <c r="U111" s="135"/>
      <c r="V111" s="135" t="str">
        <f>TEXT(M111,"YYYY-MM")</f>
        <v>2027-03</v>
      </c>
      <c r="W111" s="140" cm="1">
        <f t="array" ref="W111">SUMPRODUCT((M111:S111&gt;=$N$8)*(M111:S111 &lt;= $N$9)*(TEXT(M111:S111,"yyyy-mm")=V111)*(M112:S112 = "●"))</f>
        <v>0</v>
      </c>
      <c r="X111" s="140" cm="1">
        <f t="array" ref="X111">SUMPRODUCT((R111:S111&gt;=$N$8)*(R111:S111 &lt;= $N$9)*(TEXT(R111:S111,"yyyy-mm")=V111)*(R112:S112 = "▲"))</f>
        <v>0</v>
      </c>
      <c r="Y111" s="140" cm="1">
        <f t="array" ref="Y111">SUMPRODUCT((M111:S111&gt;=$N$8)*(M111:S111 &lt;= $N$9)*(TEXT(M111:S111,"yyyy-mm")=V111)*(M112:S112 = "★"))</f>
        <v>0</v>
      </c>
      <c r="Z111" s="135"/>
      <c r="AA111" s="135"/>
      <c r="AB111" s="132">
        <v>97</v>
      </c>
      <c r="AC111" s="141">
        <f>AI109+1</f>
        <v>46622</v>
      </c>
      <c r="AD111" s="141">
        <f t="shared" ref="AD111:AI111" si="392">AC111+1</f>
        <v>46623</v>
      </c>
      <c r="AE111" s="141">
        <f t="shared" si="392"/>
        <v>46624</v>
      </c>
      <c r="AF111" s="141">
        <f t="shared" si="392"/>
        <v>46625</v>
      </c>
      <c r="AG111" s="141">
        <f t="shared" si="392"/>
        <v>46626</v>
      </c>
      <c r="AH111" s="142">
        <f t="shared" si="392"/>
        <v>46627</v>
      </c>
      <c r="AI111" s="143">
        <f t="shared" si="392"/>
        <v>46628</v>
      </c>
      <c r="AJ111" s="68">
        <f t="shared" ref="AJ111" si="393">COUNTIF(AC112:AI112,"★")</f>
        <v>0</v>
      </c>
      <c r="AK111" s="68"/>
      <c r="AL111" s="68" t="str">
        <f>TEXT(AC111,"YYYY-MM")</f>
        <v>2027-08</v>
      </c>
      <c r="AM111" s="69" cm="1">
        <f t="array" ref="AM111">SUMPRODUCT((AC111:AI111&gt;=$N$8)*(AC111:AI111 &lt;= $N$9)*(TEXT(AC111:AI111,"yyyy-mm")=AL111)*(AC112:AI112 = "●"))</f>
        <v>0</v>
      </c>
      <c r="AN111" s="69" cm="1">
        <f t="array" ref="AN111">SUMPRODUCT((AH111:AI111&gt;=$N$8)*(AH111:AI111 &lt;= $N$9)*(TEXT(AH111:AI111,"yyyy-mm")=AL111)*(AH112:AI112 = "▲"))</f>
        <v>0</v>
      </c>
      <c r="AO111" s="69" cm="1">
        <f t="array" ref="AO111">SUMPRODUCT((AC111:AI111&gt;=$N$8)*(AC111:AI111 &lt;= $N$9)*(TEXT(AC111:AI111,"yyyy-mm")=AL111)*(AC112:AI112 = "★"))</f>
        <v>0</v>
      </c>
      <c r="AP111" s="68"/>
      <c r="AQ111" s="19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3"/>
    </row>
    <row r="112" spans="10:55" s="8" customFormat="1" ht="19.5" customHeight="1" thickBot="1" x14ac:dyDescent="0.5">
      <c r="J112" s="86"/>
      <c r="K112" s="135" t="str">
        <f t="shared" ref="K112" si="394">IF(U112&gt;=0.285,"OK","NG")</f>
        <v>NG</v>
      </c>
      <c r="L112" s="136"/>
      <c r="M112" s="144"/>
      <c r="N112" s="144"/>
      <c r="O112" s="144"/>
      <c r="P112" s="144"/>
      <c r="Q112" s="144"/>
      <c r="R112" s="145"/>
      <c r="S112" s="146"/>
      <c r="T112" s="135">
        <f t="shared" ref="T112" si="395">COUNTIF(M112:S112,"●")</f>
        <v>0</v>
      </c>
      <c r="U112" s="147">
        <f t="shared" ref="U112" si="396">IF(COUNTA(M112:S112)=0,-1,IF(OR(COUNTIF(M112:S112,"▲")&gt;6,AND(M111&lt;$N$9,$N$9&lt;S111)),0.285,IF(T111+T112=0,0,T112/(T112+T111))))</f>
        <v>-1</v>
      </c>
      <c r="V112" s="135" t="str">
        <f>TEXT(S111,"YYYY-MM")</f>
        <v>2027-04</v>
      </c>
      <c r="W112" s="140" cm="1">
        <f t="array" ref="W112">IF(V112=V111,0,SUMPRODUCT((M111:S111&gt;=$N$8)*(M111:S111 &lt;= $N$9)*(TEXT(M111:S111,"yyyy-mm")=V112)*(M112:S112 = "●")))</f>
        <v>0</v>
      </c>
      <c r="X112" s="140" cm="1">
        <f t="array" ref="X112">IF(V112=V111,0,SUMPRODUCT((M111:S111&gt;=$N$8)*(M111:S111 &lt;= $N$9)*(TEXT(M111:S111,"yyyy-mm")=V112)*(M112:S112 = "▲")))</f>
        <v>0</v>
      </c>
      <c r="Y112" s="140" cm="1">
        <f t="array" ref="Y112">IF(V112=V111,0,SUMPRODUCT((M111:S111&gt;=$N$8)*(M111:S111 &lt;= $N$9)*(TEXT(M111:S111,"yyyy-mm")=V112)*(M112:S112 = "★")))</f>
        <v>0</v>
      </c>
      <c r="Z112" s="135"/>
      <c r="AA112" s="135" t="str">
        <f t="shared" ref="AA112" si="397">IF(AK112&gt;=0.285,"OK","NG")</f>
        <v>NG</v>
      </c>
      <c r="AB112" s="136"/>
      <c r="AC112" s="144"/>
      <c r="AD112" s="144"/>
      <c r="AE112" s="144"/>
      <c r="AF112" s="144"/>
      <c r="AG112" s="144"/>
      <c r="AH112" s="145"/>
      <c r="AI112" s="146"/>
      <c r="AJ112" s="68">
        <f t="shared" ref="AJ112" si="398">COUNTIF(AC112:AI112,"●")</f>
        <v>0</v>
      </c>
      <c r="AK112" s="70">
        <f t="shared" ref="AK112" si="399">IF(COUNTA(AC112:AI112)=0,-1,IF(OR(COUNTIF(AC112:AI112,"▲")&gt;6,AND(AC111&lt;$N$9,$N$9&lt;AI111)),0.285,IF(AJ111+AJ112=0,0,AJ112/(AJ112+AJ111))))</f>
        <v>-1</v>
      </c>
      <c r="AL112" s="68" t="str">
        <f>TEXT(AI111,"YYYY-MM")</f>
        <v>2027-08</v>
      </c>
      <c r="AM112" s="69" cm="1">
        <f t="array" ref="AM112">IF(AL112=AL111,0,SUMPRODUCT((AC111:AI111&gt;=$N$8)*(AC111:AI111 &lt;= $N$9)*(TEXT(AC111:AI111,"yyyy-mm")=AL112)*(AC112:AI112 = "●")))</f>
        <v>0</v>
      </c>
      <c r="AN112" s="69" cm="1">
        <f t="array" ref="AN112">IF(AL112=AL111,0,SUMPRODUCT((AC111:AI111&gt;=$N$8)*(AC111:AI111 &lt;= $N$9)*(TEXT(AC111:AI111,"yyyy-mm")=AL112)*(AC112:AI112 = "▲")))</f>
        <v>0</v>
      </c>
      <c r="AO112" s="69" cm="1">
        <f t="array" ref="AO112">IF(AL112=AL111,0,SUMPRODUCT((AC111:AI111&gt;=$N$8)*(AC111:AI111 &lt;= $N$9)*(TEXT(AC111:AI111,"yyyy-mm")=AL112)*(AC112:AI112 = "★")))</f>
        <v>0</v>
      </c>
      <c r="AP112" s="68"/>
      <c r="AQ112" s="19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3"/>
    </row>
    <row r="113" spans="10:55" s="8" customFormat="1" ht="19.5" customHeight="1" x14ac:dyDescent="0.45">
      <c r="J113" s="86"/>
      <c r="K113" s="135"/>
      <c r="L113" s="132">
        <v>77</v>
      </c>
      <c r="M113" s="141">
        <f>S111+1</f>
        <v>46482</v>
      </c>
      <c r="N113" s="141">
        <f t="shared" ref="N113:S113" si="400">M113+1</f>
        <v>46483</v>
      </c>
      <c r="O113" s="141">
        <f t="shared" si="400"/>
        <v>46484</v>
      </c>
      <c r="P113" s="141">
        <f t="shared" si="400"/>
        <v>46485</v>
      </c>
      <c r="Q113" s="141">
        <f t="shared" si="400"/>
        <v>46486</v>
      </c>
      <c r="R113" s="142">
        <f t="shared" si="400"/>
        <v>46487</v>
      </c>
      <c r="S113" s="143">
        <f t="shared" si="400"/>
        <v>46488</v>
      </c>
      <c r="T113" s="135">
        <f t="shared" ref="T113" si="401">COUNTIF(M114:S114,"★")</f>
        <v>0</v>
      </c>
      <c r="U113" s="135"/>
      <c r="V113" s="135" t="str">
        <f>TEXT(M113,"YYYY-MM")</f>
        <v>2027-04</v>
      </c>
      <c r="W113" s="140" cm="1">
        <f t="array" ref="W113">SUMPRODUCT((M113:S113&gt;=$N$8)*(M113:S113 &lt;= $N$9)*(TEXT(M113:S113,"yyyy-mm")=V113)*(M114:S114 = "●"))</f>
        <v>0</v>
      </c>
      <c r="X113" s="140" cm="1">
        <f t="array" ref="X113">SUMPRODUCT((R113:S113&gt;=$N$8)*(R113:S113 &lt;= $N$9)*(TEXT(R113:S113,"yyyy-mm")=V113)*(R114:S114 = "▲"))</f>
        <v>0</v>
      </c>
      <c r="Y113" s="140" cm="1">
        <f t="array" ref="Y113">SUMPRODUCT((M113:S113&gt;=$N$8)*(M113:S113 &lt;= $N$9)*(TEXT(M113:S113,"yyyy-mm")=V113)*(M114:S114 = "★"))</f>
        <v>0</v>
      </c>
      <c r="Z113" s="135"/>
      <c r="AA113" s="135"/>
      <c r="AB113" s="132">
        <v>98</v>
      </c>
      <c r="AC113" s="141">
        <f>AI111+1</f>
        <v>46629</v>
      </c>
      <c r="AD113" s="141">
        <f t="shared" ref="AD113:AI113" si="402">AC113+1</f>
        <v>46630</v>
      </c>
      <c r="AE113" s="141">
        <f t="shared" si="402"/>
        <v>46631</v>
      </c>
      <c r="AF113" s="141">
        <f t="shared" si="402"/>
        <v>46632</v>
      </c>
      <c r="AG113" s="141">
        <f t="shared" si="402"/>
        <v>46633</v>
      </c>
      <c r="AH113" s="142">
        <f t="shared" si="402"/>
        <v>46634</v>
      </c>
      <c r="AI113" s="143">
        <f t="shared" si="402"/>
        <v>46635</v>
      </c>
      <c r="AJ113" s="68">
        <f t="shared" ref="AJ113" si="403">COUNTIF(AC114:AI114,"★")</f>
        <v>0</v>
      </c>
      <c r="AK113" s="68"/>
      <c r="AL113" s="68" t="str">
        <f>TEXT(AC113,"YYYY-MM")</f>
        <v>2027-08</v>
      </c>
      <c r="AM113" s="69" cm="1">
        <f t="array" ref="AM113">SUMPRODUCT((AC113:AI113&gt;=$N$8)*(AC113:AI113 &lt;= $N$9)*(TEXT(AC113:AI113,"yyyy-mm")=AL113)*(AC114:AI114 = "●"))</f>
        <v>0</v>
      </c>
      <c r="AN113" s="69" cm="1">
        <f t="array" ref="AN113">SUMPRODUCT((AH113:AI113&gt;=$N$8)*(AH113:AI113 &lt;= $N$9)*(TEXT(AH113:AI113,"yyyy-mm")=AL113)*(AH114:AI114 = "▲"))</f>
        <v>0</v>
      </c>
      <c r="AO113" s="69" cm="1">
        <f t="array" ref="AO113">SUMPRODUCT((AC113:AI113&gt;=$N$8)*(AC113:AI113 &lt;= $N$9)*(TEXT(AC113:AI113,"yyyy-mm")=AL113)*(AC114:AI114 = "★"))</f>
        <v>0</v>
      </c>
      <c r="AP113" s="68"/>
      <c r="AQ113" s="19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3"/>
    </row>
    <row r="114" spans="10:55" s="8" customFormat="1" ht="19.5" customHeight="1" thickBot="1" x14ac:dyDescent="0.5">
      <c r="J114" s="86"/>
      <c r="K114" s="135" t="str">
        <f t="shared" ref="K114" si="404">IF(U114&gt;=0.285,"OK","NG")</f>
        <v>NG</v>
      </c>
      <c r="L114" s="136"/>
      <c r="M114" s="144"/>
      <c r="N114" s="144"/>
      <c r="O114" s="144"/>
      <c r="P114" s="144"/>
      <c r="Q114" s="144"/>
      <c r="R114" s="145"/>
      <c r="S114" s="146"/>
      <c r="T114" s="135">
        <f t="shared" ref="T114" si="405">COUNTIF(M114:S114,"●")</f>
        <v>0</v>
      </c>
      <c r="U114" s="147">
        <f t="shared" ref="U114" si="406">IF(COUNTA(M114:S114)=0,-1,IF(OR(COUNTIF(M114:S114,"▲")&gt;6,AND(M113&lt;$N$9,$N$9&lt;S113)),0.285,IF(T113+T114=0,0,T114/(T114+T113))))</f>
        <v>-1</v>
      </c>
      <c r="V114" s="135" t="str">
        <f>TEXT(S113,"YYYY-MM")</f>
        <v>2027-04</v>
      </c>
      <c r="W114" s="140" cm="1">
        <f t="array" ref="W114">IF(V114=V113,0,SUMPRODUCT((M113:S113&gt;=$N$8)*(M113:S113 &lt;= $N$9)*(TEXT(M113:S113,"yyyy-mm")=V114)*(M114:S114 = "●")))</f>
        <v>0</v>
      </c>
      <c r="X114" s="140" cm="1">
        <f t="array" ref="X114">IF(V114=V113,0,SUMPRODUCT((M113:S113&gt;=$N$8)*(M113:S113 &lt;= $N$9)*(TEXT(M113:S113,"yyyy-mm")=V114)*(M114:S114 = "▲")))</f>
        <v>0</v>
      </c>
      <c r="Y114" s="140" cm="1">
        <f t="array" ref="Y114">IF(V114=V113,0,SUMPRODUCT((M113:S113&gt;=$N$8)*(M113:S113 &lt;= $N$9)*(TEXT(M113:S113,"yyyy-mm")=V114)*(M114:S114 = "★")))</f>
        <v>0</v>
      </c>
      <c r="Z114" s="135"/>
      <c r="AA114" s="135" t="str">
        <f t="shared" ref="AA114" si="407">IF(AK114&gt;=0.285,"OK","NG")</f>
        <v>NG</v>
      </c>
      <c r="AB114" s="136"/>
      <c r="AC114" s="144"/>
      <c r="AD114" s="144"/>
      <c r="AE114" s="144"/>
      <c r="AF114" s="144"/>
      <c r="AG114" s="144"/>
      <c r="AH114" s="145"/>
      <c r="AI114" s="146"/>
      <c r="AJ114" s="68">
        <f t="shared" ref="AJ114" si="408">COUNTIF(AC114:AI114,"●")</f>
        <v>0</v>
      </c>
      <c r="AK114" s="70">
        <f t="shared" ref="AK114" si="409">IF(COUNTA(AC114:AI114)=0,-1,IF(OR(COUNTIF(AC114:AI114,"▲")&gt;6,AND(AC113&lt;$N$9,$N$9&lt;AI113)),0.285,IF(AJ113+AJ114=0,0,AJ114/(AJ114+AJ113))))</f>
        <v>-1</v>
      </c>
      <c r="AL114" s="68" t="str">
        <f>TEXT(AI113,"YYYY-MM")</f>
        <v>2027-09</v>
      </c>
      <c r="AM114" s="69" cm="1">
        <f t="array" ref="AM114">IF(AL114=AL113,0,SUMPRODUCT((AC113:AI113&gt;=$N$8)*(AC113:AI113 &lt;= $N$9)*(TEXT(AC113:AI113,"yyyy-mm")=AL114)*(AC114:AI114 = "●")))</f>
        <v>0</v>
      </c>
      <c r="AN114" s="69" cm="1">
        <f t="array" ref="AN114">IF(AL114=AL113,0,SUMPRODUCT((AC113:AI113&gt;=$N$8)*(AC113:AI113 &lt;= $N$9)*(TEXT(AC113:AI113,"yyyy-mm")=AL114)*(AC114:AI114 = "▲")))</f>
        <v>0</v>
      </c>
      <c r="AO114" s="69" cm="1">
        <f t="array" ref="AO114">IF(AL114=AL113,0,SUMPRODUCT((AC113:AI113&gt;=$N$8)*(AC113:AI113 &lt;= $N$9)*(TEXT(AC113:AI113,"yyyy-mm")=AL114)*(AC114:AI114 = "★")))</f>
        <v>0</v>
      </c>
      <c r="AP114" s="68"/>
      <c r="AQ114" s="19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3"/>
    </row>
    <row r="115" spans="10:55" s="8" customFormat="1" ht="19.5" customHeight="1" x14ac:dyDescent="0.45">
      <c r="J115" s="86"/>
      <c r="K115" s="135"/>
      <c r="L115" s="132">
        <v>78</v>
      </c>
      <c r="M115" s="141">
        <f>S113+1</f>
        <v>46489</v>
      </c>
      <c r="N115" s="141">
        <f t="shared" ref="N115:S115" si="410">M115+1</f>
        <v>46490</v>
      </c>
      <c r="O115" s="141">
        <f t="shared" si="410"/>
        <v>46491</v>
      </c>
      <c r="P115" s="141">
        <f t="shared" si="410"/>
        <v>46492</v>
      </c>
      <c r="Q115" s="141">
        <f t="shared" si="410"/>
        <v>46493</v>
      </c>
      <c r="R115" s="142">
        <f t="shared" si="410"/>
        <v>46494</v>
      </c>
      <c r="S115" s="143">
        <f t="shared" si="410"/>
        <v>46495</v>
      </c>
      <c r="T115" s="135">
        <f t="shared" ref="T115" si="411">COUNTIF(M116:S116,"★")</f>
        <v>0</v>
      </c>
      <c r="U115" s="135"/>
      <c r="V115" s="135" t="str">
        <f>TEXT(M115,"YYYY-MM")</f>
        <v>2027-04</v>
      </c>
      <c r="W115" s="140" cm="1">
        <f t="array" ref="W115">SUMPRODUCT((M115:S115&gt;=$N$8)*(M115:S115 &lt;= $N$9)*(TEXT(M115:S115,"yyyy-mm")=V115)*(M116:S116 = "●"))</f>
        <v>0</v>
      </c>
      <c r="X115" s="140" cm="1">
        <f t="array" ref="X115">SUMPRODUCT((R115:S115&gt;=$N$8)*(R115:S115 &lt;= $N$9)*(TEXT(R115:S115,"yyyy-mm")=V115)*(R116:S116 = "▲"))</f>
        <v>0</v>
      </c>
      <c r="Y115" s="140" cm="1">
        <f t="array" ref="Y115">SUMPRODUCT((M115:S115&gt;=$N$8)*(M115:S115 &lt;= $N$9)*(TEXT(M115:S115,"yyyy-mm")=V115)*(M116:S116 = "★"))</f>
        <v>0</v>
      </c>
      <c r="Z115" s="135"/>
      <c r="AA115" s="135"/>
      <c r="AB115" s="132">
        <v>99</v>
      </c>
      <c r="AC115" s="141">
        <f>AI113+1</f>
        <v>46636</v>
      </c>
      <c r="AD115" s="141">
        <f t="shared" ref="AD115:AI115" si="412">AC115+1</f>
        <v>46637</v>
      </c>
      <c r="AE115" s="141">
        <f t="shared" si="412"/>
        <v>46638</v>
      </c>
      <c r="AF115" s="141">
        <f t="shared" si="412"/>
        <v>46639</v>
      </c>
      <c r="AG115" s="141">
        <f t="shared" si="412"/>
        <v>46640</v>
      </c>
      <c r="AH115" s="142">
        <f t="shared" si="412"/>
        <v>46641</v>
      </c>
      <c r="AI115" s="143">
        <f t="shared" si="412"/>
        <v>46642</v>
      </c>
      <c r="AJ115" s="68">
        <f t="shared" ref="AJ115" si="413">COUNTIF(AC116:AI116,"★")</f>
        <v>0</v>
      </c>
      <c r="AK115" s="68"/>
      <c r="AL115" s="68" t="str">
        <f>TEXT(AC115,"YYYY-MM")</f>
        <v>2027-09</v>
      </c>
      <c r="AM115" s="69" cm="1">
        <f t="array" ref="AM115">SUMPRODUCT((AC115:AI115&gt;=$N$8)*(AC115:AI115 &lt;= $N$9)*(TEXT(AC115:AI115,"yyyy-mm")=AL115)*(AC116:AI116 = "●"))</f>
        <v>0</v>
      </c>
      <c r="AN115" s="69" cm="1">
        <f t="array" ref="AN115">SUMPRODUCT((AH115:AI115&gt;=$N$8)*(AH115:AI115 &lt;= $N$9)*(TEXT(AH115:AI115,"yyyy-mm")=AL115)*(AH116:AI116 = "▲"))</f>
        <v>0</v>
      </c>
      <c r="AO115" s="69" cm="1">
        <f t="array" ref="AO115">SUMPRODUCT((AC115:AI115&gt;=$N$8)*(AC115:AI115 &lt;= $N$9)*(TEXT(AC115:AI115,"yyyy-mm")=AL115)*(AC116:AI116 = "★"))</f>
        <v>0</v>
      </c>
      <c r="AP115" s="68"/>
      <c r="AQ115" s="19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3"/>
    </row>
    <row r="116" spans="10:55" s="8" customFormat="1" ht="19.5" customHeight="1" thickBot="1" x14ac:dyDescent="0.5">
      <c r="J116" s="86"/>
      <c r="K116" s="135" t="str">
        <f t="shared" ref="K116" si="414">IF(U116&gt;=0.285,"OK","NG")</f>
        <v>NG</v>
      </c>
      <c r="L116" s="136"/>
      <c r="M116" s="144"/>
      <c r="N116" s="144"/>
      <c r="O116" s="144"/>
      <c r="P116" s="144"/>
      <c r="Q116" s="144"/>
      <c r="R116" s="145"/>
      <c r="S116" s="146"/>
      <c r="T116" s="135">
        <f t="shared" ref="T116" si="415">COUNTIF(M116:S116,"●")</f>
        <v>0</v>
      </c>
      <c r="U116" s="147">
        <f t="shared" ref="U116" si="416">IF(COUNTA(M116:S116)=0,-1,IF(OR(COUNTIF(M116:S116,"▲")&gt;6,AND(M115&lt;$N$9,$N$9&lt;S115)),0.285,IF(T115+T116=0,0,T116/(T116+T115))))</f>
        <v>-1</v>
      </c>
      <c r="V116" s="135" t="str">
        <f>TEXT(S115,"YYYY-MM")</f>
        <v>2027-04</v>
      </c>
      <c r="W116" s="140" cm="1">
        <f t="array" ref="W116">IF(V116=V115,0,SUMPRODUCT((M115:S115&gt;=$N$8)*(M115:S115 &lt;= $N$9)*(TEXT(M115:S115,"yyyy-mm")=V116)*(M116:S116 = "●")))</f>
        <v>0</v>
      </c>
      <c r="X116" s="140" cm="1">
        <f t="array" ref="X116">IF(V116=V115,0,SUMPRODUCT((M115:S115&gt;=$N$8)*(M115:S115 &lt;= $N$9)*(TEXT(M115:S115,"yyyy-mm")=V116)*(M116:S116 = "▲")))</f>
        <v>0</v>
      </c>
      <c r="Y116" s="140" cm="1">
        <f t="array" ref="Y116">IF(V116=V115,0,SUMPRODUCT((M115:S115&gt;=$N$8)*(M115:S115 &lt;= $N$9)*(TEXT(M115:S115,"yyyy-mm")=V116)*(M116:S116 = "★")))</f>
        <v>0</v>
      </c>
      <c r="Z116" s="135"/>
      <c r="AA116" s="135" t="str">
        <f t="shared" ref="AA116" si="417">IF(AK116&gt;=0.285,"OK","NG")</f>
        <v>NG</v>
      </c>
      <c r="AB116" s="136"/>
      <c r="AC116" s="144"/>
      <c r="AD116" s="144"/>
      <c r="AE116" s="144"/>
      <c r="AF116" s="144"/>
      <c r="AG116" s="144"/>
      <c r="AH116" s="145"/>
      <c r="AI116" s="146"/>
      <c r="AJ116" s="68">
        <f t="shared" ref="AJ116" si="418">COUNTIF(AC116:AI116,"●")</f>
        <v>0</v>
      </c>
      <c r="AK116" s="70">
        <f t="shared" ref="AK116" si="419">IF(COUNTA(AC116:AI116)=0,-1,IF(OR(COUNTIF(AC116:AI116,"▲")&gt;6,AND(AC115&lt;$N$9,$N$9&lt;AI115)),0.285,IF(AJ115+AJ116=0,0,AJ116/(AJ116+AJ115))))</f>
        <v>-1</v>
      </c>
      <c r="AL116" s="68" t="str">
        <f>TEXT(AI115,"YYYY-MM")</f>
        <v>2027-09</v>
      </c>
      <c r="AM116" s="69" cm="1">
        <f t="array" ref="AM116">IF(AL116=AL115,0,SUMPRODUCT((AC115:AI115&gt;=$N$8)*(AC115:AI115 &lt;= $N$9)*(TEXT(AC115:AI115,"yyyy-mm")=AL116)*(AC116:AI116 = "●")))</f>
        <v>0</v>
      </c>
      <c r="AN116" s="69" cm="1">
        <f t="array" ref="AN116">IF(AL116=AL115,0,SUMPRODUCT((AC115:AI115&gt;=$N$8)*(AC115:AI115 &lt;= $N$9)*(TEXT(AC115:AI115,"yyyy-mm")=AL116)*(AC116:AI116 = "▲")))</f>
        <v>0</v>
      </c>
      <c r="AO116" s="69" cm="1">
        <f t="array" ref="AO116">IF(AL116=AL115,0,SUMPRODUCT((AC115:AI115&gt;=$N$8)*(AC115:AI115 &lt;= $N$9)*(TEXT(AC115:AI115,"yyyy-mm")=AL116)*(AC116:AI116 = "★")))</f>
        <v>0</v>
      </c>
      <c r="AP116" s="68"/>
      <c r="AQ116" s="19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3"/>
    </row>
    <row r="117" spans="10:55" s="8" customFormat="1" ht="19.5" customHeight="1" x14ac:dyDescent="0.45">
      <c r="J117" s="86"/>
      <c r="K117" s="135"/>
      <c r="L117" s="132">
        <v>79</v>
      </c>
      <c r="M117" s="141">
        <f>S115+1</f>
        <v>46496</v>
      </c>
      <c r="N117" s="141">
        <f t="shared" ref="N117:S117" si="420">M117+1</f>
        <v>46497</v>
      </c>
      <c r="O117" s="141">
        <f t="shared" si="420"/>
        <v>46498</v>
      </c>
      <c r="P117" s="141">
        <f t="shared" si="420"/>
        <v>46499</v>
      </c>
      <c r="Q117" s="141">
        <f t="shared" si="420"/>
        <v>46500</v>
      </c>
      <c r="R117" s="142">
        <f t="shared" si="420"/>
        <v>46501</v>
      </c>
      <c r="S117" s="143">
        <f t="shared" si="420"/>
        <v>46502</v>
      </c>
      <c r="T117" s="135">
        <f t="shared" ref="T117" si="421">COUNTIF(M118:S118,"★")</f>
        <v>0</v>
      </c>
      <c r="U117" s="135"/>
      <c r="V117" s="135" t="str">
        <f>TEXT(M117,"YYYY-MM")</f>
        <v>2027-04</v>
      </c>
      <c r="W117" s="140" cm="1">
        <f t="array" ref="W117">SUMPRODUCT((M117:S117&gt;=$N$8)*(M117:S117 &lt;= $N$9)*(TEXT(M117:S117,"yyyy-mm")=V117)*(M118:S118 = "●"))</f>
        <v>0</v>
      </c>
      <c r="X117" s="140" cm="1">
        <f t="array" ref="X117">SUMPRODUCT((R117:S117&gt;=$N$8)*(R117:S117 &lt;= $N$9)*(TEXT(R117:S117,"yyyy-mm")=V117)*(R118:S118 = "▲"))</f>
        <v>0</v>
      </c>
      <c r="Y117" s="140" cm="1">
        <f t="array" ref="Y117">SUMPRODUCT((M117:S117&gt;=$N$8)*(M117:S117 &lt;= $N$9)*(TEXT(M117:S117,"yyyy-mm")=V117)*(M118:S118 = "★"))</f>
        <v>0</v>
      </c>
      <c r="Z117" s="135"/>
      <c r="AA117" s="135"/>
      <c r="AB117" s="132">
        <v>100</v>
      </c>
      <c r="AC117" s="141">
        <f>AI115+1</f>
        <v>46643</v>
      </c>
      <c r="AD117" s="141">
        <f t="shared" ref="AD117:AI117" si="422">AC117+1</f>
        <v>46644</v>
      </c>
      <c r="AE117" s="141">
        <f t="shared" si="422"/>
        <v>46645</v>
      </c>
      <c r="AF117" s="141">
        <f t="shared" si="422"/>
        <v>46646</v>
      </c>
      <c r="AG117" s="141">
        <f t="shared" si="422"/>
        <v>46647</v>
      </c>
      <c r="AH117" s="142">
        <f t="shared" si="422"/>
        <v>46648</v>
      </c>
      <c r="AI117" s="143">
        <f t="shared" si="422"/>
        <v>46649</v>
      </c>
      <c r="AJ117" s="68">
        <f t="shared" ref="AJ117" si="423">COUNTIF(AC118:AI118,"★")</f>
        <v>0</v>
      </c>
      <c r="AK117" s="68"/>
      <c r="AL117" s="68" t="str">
        <f>TEXT(AC117,"YYYY-MM")</f>
        <v>2027-09</v>
      </c>
      <c r="AM117" s="69" cm="1">
        <f t="array" ref="AM117">SUMPRODUCT((AC117:AI117&gt;=$N$8)*(AC117:AI117 &lt;= $N$9)*(TEXT(AC117:AI117,"yyyy-mm")=AL117)*(AC118:AI118 = "●"))</f>
        <v>0</v>
      </c>
      <c r="AN117" s="69" cm="1">
        <f t="array" ref="AN117">SUMPRODUCT((AH117:AI117&gt;=$N$8)*(AH117:AI117 &lt;= $N$9)*(TEXT(AH117:AI117,"yyyy-mm")=AL117)*(AH118:AI118 = "▲"))</f>
        <v>0</v>
      </c>
      <c r="AO117" s="69" cm="1">
        <f t="array" ref="AO117">SUMPRODUCT((AC117:AI117&gt;=$N$8)*(AC117:AI117 &lt;= $N$9)*(TEXT(AC117:AI117,"yyyy-mm")=AL117)*(AC118:AI118 = "★"))</f>
        <v>0</v>
      </c>
      <c r="AP117" s="68"/>
      <c r="AQ117" s="19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3"/>
    </row>
    <row r="118" spans="10:55" s="8" customFormat="1" ht="19.5" customHeight="1" thickBot="1" x14ac:dyDescent="0.5">
      <c r="J118" s="86"/>
      <c r="K118" s="135" t="str">
        <f t="shared" ref="K118" si="424">IF(U118&gt;=0.285,"OK","NG")</f>
        <v>NG</v>
      </c>
      <c r="L118" s="136"/>
      <c r="M118" s="144"/>
      <c r="N118" s="144"/>
      <c r="O118" s="144"/>
      <c r="P118" s="144"/>
      <c r="Q118" s="144"/>
      <c r="R118" s="145"/>
      <c r="S118" s="146"/>
      <c r="T118" s="135">
        <f t="shared" ref="T118" si="425">COUNTIF(M118:S118,"●")</f>
        <v>0</v>
      </c>
      <c r="U118" s="147">
        <f t="shared" ref="U118" si="426">IF(COUNTA(M118:S118)=0,-1,IF(OR(COUNTIF(M118:S118,"▲")&gt;6,AND(M117&lt;$N$9,$N$9&lt;S117)),0.285,IF(T117+T118=0,0,T118/(T118+T117))))</f>
        <v>-1</v>
      </c>
      <c r="V118" s="135" t="str">
        <f>TEXT(S117,"YYYY-MM")</f>
        <v>2027-04</v>
      </c>
      <c r="W118" s="140" cm="1">
        <f t="array" ref="W118">IF(V118=V117,0,SUMPRODUCT((M117:S117&gt;=$N$8)*(M117:S117 &lt;= $N$9)*(TEXT(M117:S117,"yyyy-mm")=V118)*(M118:S118 = "●")))</f>
        <v>0</v>
      </c>
      <c r="X118" s="140" cm="1">
        <f t="array" ref="X118">IF(V118=V117,0,SUMPRODUCT((M117:S117&gt;=$N$8)*(M117:S117 &lt;= $N$9)*(TEXT(M117:S117,"yyyy-mm")=V118)*(M118:S118 = "▲")))</f>
        <v>0</v>
      </c>
      <c r="Y118" s="140" cm="1">
        <f t="array" ref="Y118">IF(V118=V117,0,SUMPRODUCT((M117:S117&gt;=$N$8)*(M117:S117 &lt;= $N$9)*(TEXT(M117:S117,"yyyy-mm")=V118)*(M118:S118 = "★")))</f>
        <v>0</v>
      </c>
      <c r="Z118" s="135"/>
      <c r="AA118" s="135" t="str">
        <f t="shared" ref="AA118" si="427">IF(AK118&gt;=0.285,"OK","NG")</f>
        <v>NG</v>
      </c>
      <c r="AB118" s="136"/>
      <c r="AC118" s="144"/>
      <c r="AD118" s="144"/>
      <c r="AE118" s="144"/>
      <c r="AF118" s="144"/>
      <c r="AG118" s="144"/>
      <c r="AH118" s="145"/>
      <c r="AI118" s="146"/>
      <c r="AJ118" s="68">
        <f t="shared" ref="AJ118" si="428">COUNTIF(AC118:AI118,"●")</f>
        <v>0</v>
      </c>
      <c r="AK118" s="70">
        <f t="shared" ref="AK118" si="429">IF(COUNTA(AC118:AI118)=0,-1,IF(OR(COUNTIF(AC118:AI118,"▲")&gt;6,AND(AC117&lt;$N$9,$N$9&lt;AI117)),0.285,IF(AJ117+AJ118=0,0,AJ118/(AJ118+AJ117))))</f>
        <v>-1</v>
      </c>
      <c r="AL118" s="68" t="str">
        <f>TEXT(AI117,"YYYY-MM")</f>
        <v>2027-09</v>
      </c>
      <c r="AM118" s="69" cm="1">
        <f t="array" ref="AM118">IF(AL118=AL117,0,SUMPRODUCT((AC117:AI117&gt;=$N$8)*(AC117:AI117 &lt;= $N$9)*(TEXT(AC117:AI117,"yyyy-mm")=AL118)*(AC118:AI118 = "●")))</f>
        <v>0</v>
      </c>
      <c r="AN118" s="69" cm="1">
        <f t="array" ref="AN118">IF(AL118=AL117,0,SUMPRODUCT((AC117:AI117&gt;=$N$8)*(AC117:AI117 &lt;= $N$9)*(TEXT(AC117:AI117,"yyyy-mm")=AL118)*(AC118:AI118 = "▲")))</f>
        <v>0</v>
      </c>
      <c r="AO118" s="69" cm="1">
        <f t="array" ref="AO118">IF(AL118=AL117,0,SUMPRODUCT((AC117:AI117&gt;=$N$8)*(AC117:AI117 &lt;= $N$9)*(TEXT(AC117:AI117,"yyyy-mm")=AL118)*(AC118:AI118 = "★")))</f>
        <v>0</v>
      </c>
      <c r="AP118" s="68"/>
      <c r="AQ118" s="19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3"/>
    </row>
    <row r="119" spans="10:55" s="8" customFormat="1" ht="19.5" customHeight="1" x14ac:dyDescent="0.45">
      <c r="J119" s="86"/>
      <c r="K119" s="135"/>
      <c r="L119" s="132">
        <v>80</v>
      </c>
      <c r="M119" s="141">
        <f>S117+1</f>
        <v>46503</v>
      </c>
      <c r="N119" s="141">
        <f t="shared" ref="N119:S119" si="430">M119+1</f>
        <v>46504</v>
      </c>
      <c r="O119" s="141">
        <f t="shared" si="430"/>
        <v>46505</v>
      </c>
      <c r="P119" s="141">
        <f t="shared" si="430"/>
        <v>46506</v>
      </c>
      <c r="Q119" s="141">
        <f t="shared" si="430"/>
        <v>46507</v>
      </c>
      <c r="R119" s="142">
        <f t="shared" si="430"/>
        <v>46508</v>
      </c>
      <c r="S119" s="143">
        <f t="shared" si="430"/>
        <v>46509</v>
      </c>
      <c r="T119" s="135">
        <f t="shared" ref="T119" si="431">COUNTIF(M120:S120,"★")</f>
        <v>0</v>
      </c>
      <c r="U119" s="135"/>
      <c r="V119" s="135" t="str">
        <f>TEXT(M119,"YYYY-MM")</f>
        <v>2027-04</v>
      </c>
      <c r="W119" s="140" cm="1">
        <f t="array" ref="W119">SUMPRODUCT((M119:S119&gt;=$N$8)*(M119:S119 &lt;= $N$9)*(TEXT(M119:S119,"yyyy-mm")=V119)*(M120:S120 = "●"))</f>
        <v>0</v>
      </c>
      <c r="X119" s="140" cm="1">
        <f t="array" ref="X119">SUMPRODUCT((R119:S119&gt;=$N$8)*(R119:S119 &lt;= $N$9)*(TEXT(R119:S119,"yyyy-mm")=V119)*(R120:S120 = "▲"))</f>
        <v>0</v>
      </c>
      <c r="Y119" s="140" cm="1">
        <f t="array" ref="Y119">SUMPRODUCT((M119:S119&gt;=$N$8)*(M119:S119 &lt;= $N$9)*(TEXT(M119:S119,"yyyy-mm")=V119)*(M120:S120 = "★"))</f>
        <v>0</v>
      </c>
      <c r="Z119" s="135"/>
      <c r="AA119" s="135"/>
      <c r="AB119" s="132">
        <v>101</v>
      </c>
      <c r="AC119" s="141">
        <f>AI117+1</f>
        <v>46650</v>
      </c>
      <c r="AD119" s="141">
        <f t="shared" ref="AD119:AI119" si="432">AC119+1</f>
        <v>46651</v>
      </c>
      <c r="AE119" s="141">
        <f t="shared" si="432"/>
        <v>46652</v>
      </c>
      <c r="AF119" s="141">
        <f t="shared" si="432"/>
        <v>46653</v>
      </c>
      <c r="AG119" s="141">
        <f t="shared" si="432"/>
        <v>46654</v>
      </c>
      <c r="AH119" s="142">
        <f t="shared" si="432"/>
        <v>46655</v>
      </c>
      <c r="AI119" s="143">
        <f t="shared" si="432"/>
        <v>46656</v>
      </c>
      <c r="AJ119" s="68">
        <f t="shared" ref="AJ119" si="433">COUNTIF(AC120:AI120,"★")</f>
        <v>0</v>
      </c>
      <c r="AK119" s="68"/>
      <c r="AL119" s="68" t="str">
        <f>TEXT(AC119,"YYYY-MM")</f>
        <v>2027-09</v>
      </c>
      <c r="AM119" s="69" cm="1">
        <f t="array" ref="AM119">SUMPRODUCT((AC119:AI119&gt;=$N$8)*(AC119:AI119 &lt;= $N$9)*(TEXT(AC119:AI119,"yyyy-mm")=AL119)*(AC120:AI120 = "●"))</f>
        <v>0</v>
      </c>
      <c r="AN119" s="69" cm="1">
        <f t="array" ref="AN119">SUMPRODUCT((AH119:AI119&gt;=$N$8)*(AH119:AI119 &lt;= $N$9)*(TEXT(AH119:AI119,"yyyy-mm")=AL119)*(AH120:AI120 = "▲"))</f>
        <v>0</v>
      </c>
      <c r="AO119" s="69" cm="1">
        <f t="array" ref="AO119">SUMPRODUCT((AC119:AI119&gt;=$N$8)*(AC119:AI119 &lt;= $N$9)*(TEXT(AC119:AI119,"yyyy-mm")=AL119)*(AC120:AI120 = "★"))</f>
        <v>0</v>
      </c>
      <c r="AP119" s="68"/>
      <c r="AQ119" s="19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3"/>
    </row>
    <row r="120" spans="10:55" s="8" customFormat="1" ht="19.5" customHeight="1" thickBot="1" x14ac:dyDescent="0.5">
      <c r="J120" s="86"/>
      <c r="K120" s="135" t="str">
        <f t="shared" ref="K120" si="434">IF(U120&gt;=0.285,"OK","NG")</f>
        <v>NG</v>
      </c>
      <c r="L120" s="136"/>
      <c r="M120" s="144"/>
      <c r="N120" s="144"/>
      <c r="O120" s="144"/>
      <c r="P120" s="144"/>
      <c r="Q120" s="144"/>
      <c r="R120" s="145"/>
      <c r="S120" s="146"/>
      <c r="T120" s="135">
        <f t="shared" ref="T120" si="435">COUNTIF(M120:S120,"●")</f>
        <v>0</v>
      </c>
      <c r="U120" s="147">
        <f t="shared" ref="U120" si="436">IF(COUNTA(M120:S120)=0,-1,IF(OR(COUNTIF(M120:S120,"▲")&gt;6,AND(M119&lt;$N$9,$N$9&lt;S119)),0.285,IF(T119+T120=0,0,T120/(T120+T119))))</f>
        <v>-1</v>
      </c>
      <c r="V120" s="135" t="str">
        <f>TEXT(S119,"YYYY-MM")</f>
        <v>2027-05</v>
      </c>
      <c r="W120" s="140" cm="1">
        <f t="array" ref="W120">IF(V120=V119,0,SUMPRODUCT((M119:S119&gt;=$N$8)*(M119:S119 &lt;= $N$9)*(TEXT(M119:S119,"yyyy-mm")=V120)*(M120:S120 = "●")))</f>
        <v>0</v>
      </c>
      <c r="X120" s="140" cm="1">
        <f t="array" ref="X120">IF(V120=V119,0,SUMPRODUCT((M119:S119&gt;=$N$8)*(M119:S119 &lt;= $N$9)*(TEXT(M119:S119,"yyyy-mm")=V120)*(M120:S120 = "▲")))</f>
        <v>0</v>
      </c>
      <c r="Y120" s="140" cm="1">
        <f t="array" ref="Y120">IF(V120=V119,0,SUMPRODUCT((M119:S119&gt;=$N$8)*(M119:S119 &lt;= $N$9)*(TEXT(M119:S119,"yyyy-mm")=V120)*(M120:S120 = "★")))</f>
        <v>0</v>
      </c>
      <c r="Z120" s="135"/>
      <c r="AA120" s="135" t="str">
        <f t="shared" ref="AA120" si="437">IF(AK120&gt;=0.285,"OK","NG")</f>
        <v>NG</v>
      </c>
      <c r="AB120" s="136"/>
      <c r="AC120" s="144"/>
      <c r="AD120" s="144"/>
      <c r="AE120" s="144"/>
      <c r="AF120" s="144"/>
      <c r="AG120" s="144"/>
      <c r="AH120" s="145"/>
      <c r="AI120" s="146"/>
      <c r="AJ120" s="68">
        <f t="shared" ref="AJ120" si="438">COUNTIF(AC120:AI120,"●")</f>
        <v>0</v>
      </c>
      <c r="AK120" s="70">
        <f t="shared" ref="AK120" si="439">IF(COUNTA(AC120:AI120)=0,-1,IF(OR(COUNTIF(AC120:AI120,"▲")&gt;6,AND(AC119&lt;$N$9,$N$9&lt;AI119)),0.285,IF(AJ119+AJ120=0,0,AJ120/(AJ120+AJ119))))</f>
        <v>-1</v>
      </c>
      <c r="AL120" s="68" t="str">
        <f>TEXT(AI119,"YYYY-MM")</f>
        <v>2027-09</v>
      </c>
      <c r="AM120" s="69" cm="1">
        <f t="array" ref="AM120">IF(AL120=AL119,0,SUMPRODUCT((AC119:AI119&gt;=$N$8)*(AC119:AI119 &lt;= $N$9)*(TEXT(AC119:AI119,"yyyy-mm")=AL120)*(AC120:AI120 = "●")))</f>
        <v>0</v>
      </c>
      <c r="AN120" s="69" cm="1">
        <f t="array" ref="AN120">IF(AL120=AL119,0,SUMPRODUCT((AC119:AI119&gt;=$N$8)*(AC119:AI119 &lt;= $N$9)*(TEXT(AC119:AI119,"yyyy-mm")=AL120)*(AC120:AI120 = "▲")))</f>
        <v>0</v>
      </c>
      <c r="AO120" s="69" cm="1">
        <f t="array" ref="AO120">IF(AL120=AL119,0,SUMPRODUCT((AC119:AI119&gt;=$N$8)*(AC119:AI119 &lt;= $N$9)*(TEXT(AC119:AI119,"yyyy-mm")=AL120)*(AC120:AI120 = "★")))</f>
        <v>0</v>
      </c>
      <c r="AP120" s="68"/>
      <c r="AQ120" s="19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3"/>
    </row>
    <row r="121" spans="10:55" s="8" customFormat="1" ht="19.5" customHeight="1" x14ac:dyDescent="0.45">
      <c r="J121" s="86"/>
      <c r="K121" s="135"/>
      <c r="L121" s="132">
        <v>81</v>
      </c>
      <c r="M121" s="141">
        <f>S119+1</f>
        <v>46510</v>
      </c>
      <c r="N121" s="141">
        <f t="shared" ref="N121:S121" si="440">M121+1</f>
        <v>46511</v>
      </c>
      <c r="O121" s="141">
        <f t="shared" si="440"/>
        <v>46512</v>
      </c>
      <c r="P121" s="141">
        <f t="shared" si="440"/>
        <v>46513</v>
      </c>
      <c r="Q121" s="141">
        <f t="shared" si="440"/>
        <v>46514</v>
      </c>
      <c r="R121" s="142">
        <f t="shared" si="440"/>
        <v>46515</v>
      </c>
      <c r="S121" s="143">
        <f t="shared" si="440"/>
        <v>46516</v>
      </c>
      <c r="T121" s="135">
        <f t="shared" ref="T121" si="441">COUNTIF(M122:S122,"★")</f>
        <v>0</v>
      </c>
      <c r="U121" s="135"/>
      <c r="V121" s="135" t="str">
        <f>TEXT(M121,"YYYY-MM")</f>
        <v>2027-05</v>
      </c>
      <c r="W121" s="140" cm="1">
        <f t="array" ref="W121">SUMPRODUCT((M121:S121&gt;=$N$8)*(M121:S121 &lt;= $N$9)*(TEXT(M121:S121,"yyyy-mm")=V121)*(M122:S122 = "●"))</f>
        <v>0</v>
      </c>
      <c r="X121" s="140" cm="1">
        <f t="array" ref="X121">SUMPRODUCT((R121:S121&gt;=$N$8)*(R121:S121 &lt;= $N$9)*(TEXT(R121:S121,"yyyy-mm")=V121)*(R122:S122 = "▲"))</f>
        <v>0</v>
      </c>
      <c r="Y121" s="140" cm="1">
        <f t="array" ref="Y121">SUMPRODUCT((M121:S121&gt;=$N$8)*(M121:S121 &lt;= $N$9)*(TEXT(M121:S121,"yyyy-mm")=V121)*(M122:S122 = "★"))</f>
        <v>0</v>
      </c>
      <c r="Z121" s="135"/>
      <c r="AA121" s="135"/>
      <c r="AB121" s="132">
        <v>102</v>
      </c>
      <c r="AC121" s="141">
        <f>AI119+1</f>
        <v>46657</v>
      </c>
      <c r="AD121" s="141">
        <f t="shared" ref="AD121:AI121" si="442">AC121+1</f>
        <v>46658</v>
      </c>
      <c r="AE121" s="141">
        <f t="shared" si="442"/>
        <v>46659</v>
      </c>
      <c r="AF121" s="141">
        <f t="shared" si="442"/>
        <v>46660</v>
      </c>
      <c r="AG121" s="141">
        <f t="shared" si="442"/>
        <v>46661</v>
      </c>
      <c r="AH121" s="142">
        <f t="shared" si="442"/>
        <v>46662</v>
      </c>
      <c r="AI121" s="143">
        <f t="shared" si="442"/>
        <v>46663</v>
      </c>
      <c r="AJ121" s="68">
        <f t="shared" ref="AJ121" si="443">COUNTIF(AC122:AI122,"★")</f>
        <v>0</v>
      </c>
      <c r="AK121" s="68"/>
      <c r="AL121" s="68" t="str">
        <f>TEXT(AC121,"YYYY-MM")</f>
        <v>2027-09</v>
      </c>
      <c r="AM121" s="69" cm="1">
        <f t="array" ref="AM121">SUMPRODUCT((AC121:AI121&gt;=$N$8)*(AC121:AI121 &lt;= $N$9)*(TEXT(AC121:AI121,"yyyy-mm")=AL121)*(AC122:AI122 = "●"))</f>
        <v>0</v>
      </c>
      <c r="AN121" s="69" cm="1">
        <f t="array" ref="AN121">SUMPRODUCT((AH121:AI121&gt;=$N$8)*(AH121:AI121 &lt;= $N$9)*(TEXT(AH121:AI121,"yyyy-mm")=AL121)*(AH122:AI122 = "▲"))</f>
        <v>0</v>
      </c>
      <c r="AO121" s="69" cm="1">
        <f t="array" ref="AO121">SUMPRODUCT((AC121:AI121&gt;=$N$8)*(AC121:AI121 &lt;= $N$9)*(TEXT(AC121:AI121,"yyyy-mm")=AL121)*(AC122:AI122 = "★"))</f>
        <v>0</v>
      </c>
      <c r="AP121" s="68"/>
      <c r="AQ121" s="19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3"/>
    </row>
    <row r="122" spans="10:55" s="8" customFormat="1" ht="19.5" customHeight="1" thickBot="1" x14ac:dyDescent="0.5">
      <c r="J122" s="86"/>
      <c r="K122" s="135" t="str">
        <f t="shared" ref="K122" si="444">IF(U122&gt;=0.285,"OK","NG")</f>
        <v>NG</v>
      </c>
      <c r="L122" s="136"/>
      <c r="M122" s="144"/>
      <c r="N122" s="144"/>
      <c r="O122" s="144"/>
      <c r="P122" s="144"/>
      <c r="Q122" s="144"/>
      <c r="R122" s="145"/>
      <c r="S122" s="146"/>
      <c r="T122" s="135">
        <f t="shared" ref="T122" si="445">COUNTIF(M122:S122,"●")</f>
        <v>0</v>
      </c>
      <c r="U122" s="147">
        <f t="shared" ref="U122" si="446">IF(COUNTA(M122:S122)=0,-1,IF(OR(COUNTIF(M122:S122,"▲")&gt;6,AND(M121&lt;$N$9,$N$9&lt;S121)),0.285,IF(T121+T122=0,0,T122/(T122+T121))))</f>
        <v>-1</v>
      </c>
      <c r="V122" s="135" t="str">
        <f>TEXT(S121,"YYYY-MM")</f>
        <v>2027-05</v>
      </c>
      <c r="W122" s="140" cm="1">
        <f t="array" ref="W122">IF(V122=V121,0,SUMPRODUCT((M121:S121&gt;=$N$8)*(M121:S121 &lt;= $N$9)*(TEXT(M121:S121,"yyyy-mm")=V122)*(M122:S122 = "●")))</f>
        <v>0</v>
      </c>
      <c r="X122" s="140" cm="1">
        <f t="array" ref="X122">IF(V122=V121,0,SUMPRODUCT((M121:S121&gt;=$N$8)*(M121:S121 &lt;= $N$9)*(TEXT(M121:S121,"yyyy-mm")=V122)*(M122:S122 = "▲")))</f>
        <v>0</v>
      </c>
      <c r="Y122" s="140" cm="1">
        <f t="array" ref="Y122">IF(V122=V121,0,SUMPRODUCT((M121:S121&gt;=$N$8)*(M121:S121 &lt;= $N$9)*(TEXT(M121:S121,"yyyy-mm")=V122)*(M122:S122 = "★")))</f>
        <v>0</v>
      </c>
      <c r="Z122" s="135"/>
      <c r="AA122" s="135" t="str">
        <f t="shared" ref="AA122" si="447">IF(AK122&gt;=0.285,"OK","NG")</f>
        <v>NG</v>
      </c>
      <c r="AB122" s="136"/>
      <c r="AC122" s="144"/>
      <c r="AD122" s="144"/>
      <c r="AE122" s="144"/>
      <c r="AF122" s="144"/>
      <c r="AG122" s="144"/>
      <c r="AH122" s="145"/>
      <c r="AI122" s="146"/>
      <c r="AJ122" s="68">
        <f t="shared" ref="AJ122" si="448">COUNTIF(AC122:AI122,"●")</f>
        <v>0</v>
      </c>
      <c r="AK122" s="70">
        <f t="shared" ref="AK122" si="449">IF(COUNTA(AC122:AI122)=0,-1,IF(OR(COUNTIF(AC122:AI122,"▲")&gt;6,AND(AC121&lt;$N$9,$N$9&lt;AI121)),0.285,IF(AJ121+AJ122=0,0,AJ122/(AJ122+AJ121))))</f>
        <v>-1</v>
      </c>
      <c r="AL122" s="68" t="str">
        <f>TEXT(AI121,"YYYY-MM")</f>
        <v>2027-10</v>
      </c>
      <c r="AM122" s="69" cm="1">
        <f t="array" ref="AM122">IF(AL122=AL121,0,SUMPRODUCT((AC121:AI121&gt;=$N$8)*(AC121:AI121 &lt;= $N$9)*(TEXT(AC121:AI121,"yyyy-mm")=AL122)*(AC122:AI122 = "●")))</f>
        <v>0</v>
      </c>
      <c r="AN122" s="69" cm="1">
        <f t="array" ref="AN122">IF(AL122=AL121,0,SUMPRODUCT((AC121:AI121&gt;=$N$8)*(AC121:AI121 &lt;= $N$9)*(TEXT(AC121:AI121,"yyyy-mm")=AL122)*(AC122:AI122 = "▲")))</f>
        <v>0</v>
      </c>
      <c r="AO122" s="69" cm="1">
        <f t="array" ref="AO122">IF(AL122=AL121,0,SUMPRODUCT((AC121:AI121&gt;=$N$8)*(AC121:AI121 &lt;= $N$9)*(TEXT(AC121:AI121,"yyyy-mm")=AL122)*(AC122:AI122 = "★")))</f>
        <v>0</v>
      </c>
      <c r="AP122" s="68"/>
      <c r="AQ122" s="19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3"/>
    </row>
    <row r="123" spans="10:55" s="8" customFormat="1" ht="19.5" customHeight="1" x14ac:dyDescent="0.45">
      <c r="J123" s="86"/>
      <c r="K123" s="135"/>
      <c r="L123" s="132">
        <v>82</v>
      </c>
      <c r="M123" s="141">
        <f>S121+1</f>
        <v>46517</v>
      </c>
      <c r="N123" s="141">
        <f t="shared" ref="N123:S123" si="450">M123+1</f>
        <v>46518</v>
      </c>
      <c r="O123" s="141">
        <f t="shared" si="450"/>
        <v>46519</v>
      </c>
      <c r="P123" s="141">
        <f t="shared" si="450"/>
        <v>46520</v>
      </c>
      <c r="Q123" s="141">
        <f t="shared" si="450"/>
        <v>46521</v>
      </c>
      <c r="R123" s="142">
        <f t="shared" si="450"/>
        <v>46522</v>
      </c>
      <c r="S123" s="143">
        <f t="shared" si="450"/>
        <v>46523</v>
      </c>
      <c r="T123" s="135">
        <f t="shared" ref="T123" si="451">COUNTIF(M124:S124,"★")</f>
        <v>0</v>
      </c>
      <c r="U123" s="135"/>
      <c r="V123" s="135" t="str">
        <f>TEXT(M123,"YYYY-MM")</f>
        <v>2027-05</v>
      </c>
      <c r="W123" s="140" cm="1">
        <f t="array" ref="W123">SUMPRODUCT((M123:S123&gt;=$N$8)*(M123:S123 &lt;= $N$9)*(TEXT(M123:S123,"yyyy-mm")=V123)*(M124:S124 = "●"))</f>
        <v>0</v>
      </c>
      <c r="X123" s="140" cm="1">
        <f t="array" ref="X123">SUMPRODUCT((R123:S123&gt;=$N$8)*(R123:S123 &lt;= $N$9)*(TEXT(R123:S123,"yyyy-mm")=V123)*(R124:S124 = "▲"))</f>
        <v>0</v>
      </c>
      <c r="Y123" s="140" cm="1">
        <f t="array" ref="Y123">SUMPRODUCT((M123:S123&gt;=$N$8)*(M123:S123 &lt;= $N$9)*(TEXT(M123:S123,"yyyy-mm")=V123)*(M124:S124 = "★"))</f>
        <v>0</v>
      </c>
      <c r="Z123" s="135"/>
      <c r="AA123" s="135"/>
      <c r="AB123" s="132">
        <v>103</v>
      </c>
      <c r="AC123" s="141">
        <f>AI121+1</f>
        <v>46664</v>
      </c>
      <c r="AD123" s="141">
        <f t="shared" ref="AD123:AI123" si="452">AC123+1</f>
        <v>46665</v>
      </c>
      <c r="AE123" s="141">
        <f t="shared" si="452"/>
        <v>46666</v>
      </c>
      <c r="AF123" s="141">
        <f t="shared" si="452"/>
        <v>46667</v>
      </c>
      <c r="AG123" s="141">
        <f t="shared" si="452"/>
        <v>46668</v>
      </c>
      <c r="AH123" s="142">
        <f t="shared" si="452"/>
        <v>46669</v>
      </c>
      <c r="AI123" s="143">
        <f t="shared" si="452"/>
        <v>46670</v>
      </c>
      <c r="AJ123" s="68">
        <f t="shared" ref="AJ123" si="453">COUNTIF(AC124:AI124,"★")</f>
        <v>0</v>
      </c>
      <c r="AK123" s="68"/>
      <c r="AL123" s="68" t="str">
        <f>TEXT(AC123,"YYYY-MM")</f>
        <v>2027-10</v>
      </c>
      <c r="AM123" s="69" cm="1">
        <f t="array" ref="AM123">SUMPRODUCT((AC123:AI123&gt;=$N$8)*(AC123:AI123 &lt;= $N$9)*(TEXT(AC123:AI123,"yyyy-mm")=AL123)*(AC124:AI124 = "●"))</f>
        <v>0</v>
      </c>
      <c r="AN123" s="69" cm="1">
        <f t="array" ref="AN123">SUMPRODUCT((AH123:AI123&gt;=$N$8)*(AH123:AI123 &lt;= $N$9)*(TEXT(AH123:AI123,"yyyy-mm")=AL123)*(AH124:AI124 = "▲"))</f>
        <v>0</v>
      </c>
      <c r="AO123" s="69" cm="1">
        <f t="array" ref="AO123">SUMPRODUCT((AC123:AI123&gt;=$N$8)*(AC123:AI123 &lt;= $N$9)*(TEXT(AC123:AI123,"yyyy-mm")=AL123)*(AC124:AI124 = "★"))</f>
        <v>0</v>
      </c>
      <c r="AP123" s="68"/>
      <c r="AQ123" s="19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3"/>
    </row>
    <row r="124" spans="10:55" s="8" customFormat="1" ht="19.5" customHeight="1" thickBot="1" x14ac:dyDescent="0.5">
      <c r="J124" s="86"/>
      <c r="K124" s="135" t="str">
        <f t="shared" ref="K124" si="454">IF(U124&gt;=0.285,"OK","NG")</f>
        <v>NG</v>
      </c>
      <c r="L124" s="136"/>
      <c r="M124" s="144"/>
      <c r="N124" s="144"/>
      <c r="O124" s="144"/>
      <c r="P124" s="144"/>
      <c r="Q124" s="144"/>
      <c r="R124" s="145"/>
      <c r="S124" s="146"/>
      <c r="T124" s="135">
        <f t="shared" ref="T124" si="455">COUNTIF(M124:S124,"●")</f>
        <v>0</v>
      </c>
      <c r="U124" s="147">
        <f t="shared" ref="U124" si="456">IF(COUNTA(M124:S124)=0,-1,IF(OR(COUNTIF(M124:S124,"▲")&gt;6,AND(M123&lt;$N$9,$N$9&lt;S123)),0.285,IF(T123+T124=0,0,T124/(T124+T123))))</f>
        <v>-1</v>
      </c>
      <c r="V124" s="135" t="str">
        <f>TEXT(S123,"YYYY-MM")</f>
        <v>2027-05</v>
      </c>
      <c r="W124" s="140" cm="1">
        <f t="array" ref="W124">IF(V124=V123,0,SUMPRODUCT((M123:S123&gt;=$N$8)*(M123:S123 &lt;= $N$9)*(TEXT(M123:S123,"yyyy-mm")=V124)*(M124:S124 = "●")))</f>
        <v>0</v>
      </c>
      <c r="X124" s="140" cm="1">
        <f t="array" ref="X124">IF(V124=V123,0,SUMPRODUCT((M123:S123&gt;=$N$8)*(M123:S123 &lt;= $N$9)*(TEXT(M123:S123,"yyyy-mm")=V124)*(M124:S124 = "▲")))</f>
        <v>0</v>
      </c>
      <c r="Y124" s="140" cm="1">
        <f t="array" ref="Y124">IF(V124=V123,0,SUMPRODUCT((M123:S123&gt;=$N$8)*(M123:S123 &lt;= $N$9)*(TEXT(M123:S123,"yyyy-mm")=V124)*(M124:S124 = "★")))</f>
        <v>0</v>
      </c>
      <c r="Z124" s="135"/>
      <c r="AA124" s="135" t="str">
        <f t="shared" ref="AA124" si="457">IF(AK124&gt;=0.285,"OK","NG")</f>
        <v>NG</v>
      </c>
      <c r="AB124" s="136"/>
      <c r="AC124" s="144"/>
      <c r="AD124" s="144"/>
      <c r="AE124" s="144"/>
      <c r="AF124" s="144"/>
      <c r="AG124" s="144"/>
      <c r="AH124" s="145"/>
      <c r="AI124" s="146"/>
      <c r="AJ124" s="68">
        <f t="shared" ref="AJ124" si="458">COUNTIF(AC124:AI124,"●")</f>
        <v>0</v>
      </c>
      <c r="AK124" s="70">
        <f t="shared" ref="AK124" si="459">IF(COUNTA(AC124:AI124)=0,-1,IF(OR(COUNTIF(AC124:AI124,"▲")&gt;6,AND(AC123&lt;$N$9,$N$9&lt;AI123)),0.285,IF(AJ123+AJ124=0,0,AJ124/(AJ124+AJ123))))</f>
        <v>-1</v>
      </c>
      <c r="AL124" s="68" t="str">
        <f>TEXT(AI123,"YYYY-MM")</f>
        <v>2027-10</v>
      </c>
      <c r="AM124" s="69" cm="1">
        <f t="array" ref="AM124">IF(AL124=AL123,0,SUMPRODUCT((AC123:AI123&gt;=$N$8)*(AC123:AI123 &lt;= $N$9)*(TEXT(AC123:AI123,"yyyy-mm")=AL124)*(AC124:AI124 = "●")))</f>
        <v>0</v>
      </c>
      <c r="AN124" s="69" cm="1">
        <f t="array" ref="AN124">IF(AL124=AL123,0,SUMPRODUCT((AC123:AI123&gt;=$N$8)*(AC123:AI123 &lt;= $N$9)*(TEXT(AC123:AI123,"yyyy-mm")=AL124)*(AC124:AI124 = "▲")))</f>
        <v>0</v>
      </c>
      <c r="AO124" s="69" cm="1">
        <f t="array" ref="AO124">IF(AL124=AL123,0,SUMPRODUCT((AC123:AI123&gt;=$N$8)*(AC123:AI123 &lt;= $N$9)*(TEXT(AC123:AI123,"yyyy-mm")=AL124)*(AC124:AI124 = "★")))</f>
        <v>0</v>
      </c>
      <c r="AP124" s="68"/>
      <c r="AQ124" s="19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3"/>
    </row>
    <row r="125" spans="10:55" s="8" customFormat="1" ht="19.5" customHeight="1" x14ac:dyDescent="0.45">
      <c r="J125" s="86"/>
      <c r="K125" s="135"/>
      <c r="L125" s="132">
        <v>83</v>
      </c>
      <c r="M125" s="141">
        <f>S123+1</f>
        <v>46524</v>
      </c>
      <c r="N125" s="141">
        <f t="shared" ref="N125:S125" si="460">M125+1</f>
        <v>46525</v>
      </c>
      <c r="O125" s="141">
        <f t="shared" si="460"/>
        <v>46526</v>
      </c>
      <c r="P125" s="141">
        <f t="shared" si="460"/>
        <v>46527</v>
      </c>
      <c r="Q125" s="141">
        <f t="shared" si="460"/>
        <v>46528</v>
      </c>
      <c r="R125" s="142">
        <f t="shared" si="460"/>
        <v>46529</v>
      </c>
      <c r="S125" s="143">
        <f t="shared" si="460"/>
        <v>46530</v>
      </c>
      <c r="T125" s="135">
        <f t="shared" ref="T125" si="461">COUNTIF(M126:S126,"★")</f>
        <v>0</v>
      </c>
      <c r="U125" s="135"/>
      <c r="V125" s="135" t="str">
        <f>TEXT(M125,"YYYY-MM")</f>
        <v>2027-05</v>
      </c>
      <c r="W125" s="140" cm="1">
        <f t="array" ref="W125">SUMPRODUCT((M125:S125&gt;=$N$8)*(M125:S125 &lt;= $N$9)*(TEXT(M125:S125,"yyyy-mm")=V125)*(M126:S126 = "●"))</f>
        <v>0</v>
      </c>
      <c r="X125" s="140" cm="1">
        <f t="array" ref="X125">SUMPRODUCT((R125:S125&gt;=$N$8)*(R125:S125 &lt;= $N$9)*(TEXT(R125:S125,"yyyy-mm")=V125)*(R126:S126 = "▲"))</f>
        <v>0</v>
      </c>
      <c r="Y125" s="140" cm="1">
        <f t="array" ref="Y125">SUMPRODUCT((M125:S125&gt;=$N$8)*(M125:S125 &lt;= $N$9)*(TEXT(M125:S125,"yyyy-mm")=V125)*(M126:S126 = "★"))</f>
        <v>0</v>
      </c>
      <c r="Z125" s="135"/>
      <c r="AA125" s="135"/>
      <c r="AB125" s="132">
        <v>104</v>
      </c>
      <c r="AC125" s="141">
        <f>AI123+1</f>
        <v>46671</v>
      </c>
      <c r="AD125" s="141">
        <f t="shared" ref="AD125:AI125" si="462">AC125+1</f>
        <v>46672</v>
      </c>
      <c r="AE125" s="141">
        <f t="shared" si="462"/>
        <v>46673</v>
      </c>
      <c r="AF125" s="141">
        <f t="shared" si="462"/>
        <v>46674</v>
      </c>
      <c r="AG125" s="141">
        <f t="shared" si="462"/>
        <v>46675</v>
      </c>
      <c r="AH125" s="142">
        <f t="shared" si="462"/>
        <v>46676</v>
      </c>
      <c r="AI125" s="143">
        <f t="shared" si="462"/>
        <v>46677</v>
      </c>
      <c r="AJ125" s="68">
        <f t="shared" ref="AJ125" si="463">COUNTIF(AC126:AI126,"★")</f>
        <v>0</v>
      </c>
      <c r="AK125" s="68"/>
      <c r="AL125" s="68" t="str">
        <f>TEXT(AC125,"YYYY-MM")</f>
        <v>2027-10</v>
      </c>
      <c r="AM125" s="69" cm="1">
        <f t="array" ref="AM125">SUMPRODUCT((AC125:AI125&gt;=$N$8)*(AC125:AI125 &lt;= $N$9)*(TEXT(AC125:AI125,"yyyy-mm")=AL125)*(AC126:AI126 = "●"))</f>
        <v>0</v>
      </c>
      <c r="AN125" s="69" cm="1">
        <f t="array" ref="AN125">SUMPRODUCT((AH125:AI125&gt;=$N$8)*(AH125:AI125 &lt;= $N$9)*(TEXT(AH125:AI125,"yyyy-mm")=AL125)*(AH126:AI126 = "▲"))</f>
        <v>0</v>
      </c>
      <c r="AO125" s="69" cm="1">
        <f t="array" ref="AO125">SUMPRODUCT((AC125:AI125&gt;=$N$8)*(AC125:AI125 &lt;= $N$9)*(TEXT(AC125:AI125,"yyyy-mm")=AL125)*(AC126:AI126 = "★"))</f>
        <v>0</v>
      </c>
      <c r="AP125" s="68"/>
      <c r="AQ125" s="19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3"/>
    </row>
    <row r="126" spans="10:55" s="8" customFormat="1" ht="19.5" customHeight="1" thickBot="1" x14ac:dyDescent="0.5">
      <c r="J126" s="86"/>
      <c r="K126" s="135" t="str">
        <f t="shared" ref="K126" si="464">IF(U126&gt;=0.285,"OK","NG")</f>
        <v>NG</v>
      </c>
      <c r="L126" s="136"/>
      <c r="M126" s="144"/>
      <c r="N126" s="144"/>
      <c r="O126" s="144"/>
      <c r="P126" s="144"/>
      <c r="Q126" s="144"/>
      <c r="R126" s="145"/>
      <c r="S126" s="146"/>
      <c r="T126" s="135">
        <f t="shared" ref="T126" si="465">COUNTIF(M126:S126,"●")</f>
        <v>0</v>
      </c>
      <c r="U126" s="147">
        <f t="shared" ref="U126" si="466">IF(COUNTA(M126:S126)=0,-1,IF(OR(COUNTIF(M126:S126,"▲")&gt;6,AND(M125&lt;$N$9,$N$9&lt;S125)),0.285,IF(T125+T126=0,0,T126/(T126+T125))))</f>
        <v>-1</v>
      </c>
      <c r="V126" s="135" t="str">
        <f>TEXT(S125,"YYYY-MM")</f>
        <v>2027-05</v>
      </c>
      <c r="W126" s="140" cm="1">
        <f t="array" ref="W126">IF(V126=V125,0,SUMPRODUCT((M125:S125&gt;=$N$8)*(M125:S125 &lt;= $N$9)*(TEXT(M125:S125,"yyyy-mm")=V126)*(M126:S126 = "●")))</f>
        <v>0</v>
      </c>
      <c r="X126" s="140" cm="1">
        <f t="array" ref="X126">IF(V126=V125,0,SUMPRODUCT((M125:S125&gt;=$N$8)*(M125:S125 &lt;= $N$9)*(TEXT(M125:S125,"yyyy-mm")=V126)*(M126:S126 = "▲")))</f>
        <v>0</v>
      </c>
      <c r="Y126" s="140" cm="1">
        <f t="array" ref="Y126">IF(V126=V125,0,SUMPRODUCT((M125:S125&gt;=$N$8)*(M125:S125 &lt;= $N$9)*(TEXT(M125:S125,"yyyy-mm")=V126)*(M126:S126 = "★")))</f>
        <v>0</v>
      </c>
      <c r="Z126" s="135"/>
      <c r="AA126" s="135" t="str">
        <f t="shared" ref="AA126" si="467">IF(AK126&gt;=0.285,"OK","NG")</f>
        <v>NG</v>
      </c>
      <c r="AB126" s="136"/>
      <c r="AC126" s="144"/>
      <c r="AD126" s="144"/>
      <c r="AE126" s="144"/>
      <c r="AF126" s="144"/>
      <c r="AG126" s="144"/>
      <c r="AH126" s="145"/>
      <c r="AI126" s="146"/>
      <c r="AJ126" s="68">
        <f t="shared" ref="AJ126" si="468">COUNTIF(AC126:AI126,"●")</f>
        <v>0</v>
      </c>
      <c r="AK126" s="70">
        <f t="shared" ref="AK126" si="469">IF(COUNTA(AC126:AI126)=0,-1,IF(OR(COUNTIF(AC126:AI126,"▲")&gt;6,AND(AC125&lt;$N$9,$N$9&lt;AI125)),0.285,IF(AJ125+AJ126=0,0,AJ126/(AJ126+AJ125))))</f>
        <v>-1</v>
      </c>
      <c r="AL126" s="68" t="str">
        <f>TEXT(AI125,"YYYY-MM")</f>
        <v>2027-10</v>
      </c>
      <c r="AM126" s="69" cm="1">
        <f t="array" ref="AM126">IF(AL126=AL125,0,SUMPRODUCT((AC125:AI125&gt;=$N$8)*(AC125:AI125 &lt;= $N$9)*(TEXT(AC125:AI125,"yyyy-mm")=AL126)*(AC126:AI126 = "●")))</f>
        <v>0</v>
      </c>
      <c r="AN126" s="69" cm="1">
        <f t="array" ref="AN126">IF(AL126=AL125,0,SUMPRODUCT((AC125:AI125&gt;=$N$8)*(AC125:AI125 &lt;= $N$9)*(TEXT(AC125:AI125,"yyyy-mm")=AL126)*(AC126:AI126 = "▲")))</f>
        <v>0</v>
      </c>
      <c r="AO126" s="69" cm="1">
        <f t="array" ref="AO126">IF(AL126=AL125,0,SUMPRODUCT((AC125:AI125&gt;=$N$8)*(AC125:AI125 &lt;= $N$9)*(TEXT(AC125:AI125,"yyyy-mm")=AL126)*(AC126:AI126 = "★")))</f>
        <v>0</v>
      </c>
      <c r="AP126" s="68"/>
      <c r="AQ126" s="19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3"/>
    </row>
    <row r="127" spans="10:55" s="8" customFormat="1" ht="19.5" customHeight="1" x14ac:dyDescent="0.45">
      <c r="J127" s="86"/>
      <c r="K127" s="135"/>
      <c r="L127" s="132">
        <v>84</v>
      </c>
      <c r="M127" s="141">
        <f>S125+1</f>
        <v>46531</v>
      </c>
      <c r="N127" s="141">
        <f t="shared" ref="N127:S127" si="470">M127+1</f>
        <v>46532</v>
      </c>
      <c r="O127" s="141">
        <f t="shared" si="470"/>
        <v>46533</v>
      </c>
      <c r="P127" s="141">
        <f t="shared" si="470"/>
        <v>46534</v>
      </c>
      <c r="Q127" s="141">
        <f t="shared" si="470"/>
        <v>46535</v>
      </c>
      <c r="R127" s="142">
        <f t="shared" si="470"/>
        <v>46536</v>
      </c>
      <c r="S127" s="143">
        <f t="shared" si="470"/>
        <v>46537</v>
      </c>
      <c r="T127" s="135">
        <f t="shared" ref="T127" si="471">COUNTIF(M128:S128,"★")</f>
        <v>0</v>
      </c>
      <c r="U127" s="135"/>
      <c r="V127" s="135" t="str">
        <f>TEXT(M127,"YYYY-MM")</f>
        <v>2027-05</v>
      </c>
      <c r="W127" s="140" cm="1">
        <f t="array" ref="W127">SUMPRODUCT((M127:S127&gt;=$N$8)*(M127:S127 &lt;= $N$9)*(TEXT(M127:S127,"yyyy-mm")=V127)*(M128:S128 = "●"))</f>
        <v>0</v>
      </c>
      <c r="X127" s="140" cm="1">
        <f t="array" ref="X127">SUMPRODUCT((R127:S127&gt;=$N$8)*(R127:S127 &lt;= $N$9)*(TEXT(R127:S127,"yyyy-mm")=V127)*(R128:S128 = "▲"))</f>
        <v>0</v>
      </c>
      <c r="Y127" s="140" cm="1">
        <f t="array" ref="Y127">SUMPRODUCT((M127:S127&gt;=$N$8)*(M127:S127 &lt;= $N$9)*(TEXT(M127:S127,"yyyy-mm")=V127)*(M128:S128 = "★"))</f>
        <v>0</v>
      </c>
      <c r="Z127" s="135"/>
      <c r="AA127" s="135"/>
      <c r="AB127" s="132">
        <v>105</v>
      </c>
      <c r="AC127" s="141">
        <f>AI125+1</f>
        <v>46678</v>
      </c>
      <c r="AD127" s="141">
        <f t="shared" ref="AD127:AI127" si="472">AC127+1</f>
        <v>46679</v>
      </c>
      <c r="AE127" s="141">
        <f t="shared" si="472"/>
        <v>46680</v>
      </c>
      <c r="AF127" s="141">
        <f t="shared" si="472"/>
        <v>46681</v>
      </c>
      <c r="AG127" s="141">
        <f t="shared" si="472"/>
        <v>46682</v>
      </c>
      <c r="AH127" s="142">
        <f t="shared" si="472"/>
        <v>46683</v>
      </c>
      <c r="AI127" s="143">
        <f t="shared" si="472"/>
        <v>46684</v>
      </c>
      <c r="AJ127" s="68">
        <f t="shared" ref="AJ127" si="473">COUNTIF(AC128:AI128,"★")</f>
        <v>0</v>
      </c>
      <c r="AK127" s="68"/>
      <c r="AL127" s="68" t="str">
        <f>TEXT(AC127,"YYYY-MM")</f>
        <v>2027-10</v>
      </c>
      <c r="AM127" s="69" cm="1">
        <f t="array" ref="AM127">SUMPRODUCT((AC127:AI127&gt;=$N$8)*(AC127:AI127 &lt;= $N$9)*(TEXT(AC127:AI127,"yyyy-mm")=AL127)*(AC128:AI128 = "●"))</f>
        <v>0</v>
      </c>
      <c r="AN127" s="69" cm="1">
        <f t="array" ref="AN127">SUMPRODUCT((AH127:AI127&gt;=$N$8)*(AH127:AI127 &lt;= $N$9)*(TEXT(AH127:AI127,"yyyy-mm")=AL127)*(AH128:AI128 = "▲"))</f>
        <v>0</v>
      </c>
      <c r="AO127" s="69" cm="1">
        <f t="array" ref="AO127">SUMPRODUCT((AC127:AI127&gt;=$N$8)*(AC127:AI127 &lt;= $N$9)*(TEXT(AC127:AI127,"yyyy-mm")=AL127)*(AC128:AI128 = "★"))</f>
        <v>0</v>
      </c>
      <c r="AP127" s="68"/>
      <c r="AQ127" s="19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3"/>
    </row>
    <row r="128" spans="10:55" s="8" customFormat="1" ht="19.5" customHeight="1" thickBot="1" x14ac:dyDescent="0.5">
      <c r="J128" s="86"/>
      <c r="K128" s="135" t="str">
        <f t="shared" ref="K128" si="474">IF(U128&gt;=0.285,"OK","NG")</f>
        <v>NG</v>
      </c>
      <c r="L128" s="136"/>
      <c r="M128" s="144"/>
      <c r="N128" s="144"/>
      <c r="O128" s="144"/>
      <c r="P128" s="144"/>
      <c r="Q128" s="144"/>
      <c r="R128" s="145"/>
      <c r="S128" s="146"/>
      <c r="T128" s="135">
        <f t="shared" ref="T128" si="475">COUNTIF(M128:S128,"●")</f>
        <v>0</v>
      </c>
      <c r="U128" s="147">
        <f t="shared" ref="U128" si="476">IF(COUNTA(M128:S128)=0,-1,IF(OR(COUNTIF(M128:S128,"▲")&gt;6,AND(M127&lt;$N$9,$N$9&lt;S127)),0.285,IF(T127+T128=0,0,T128/(T128+T127))))</f>
        <v>-1</v>
      </c>
      <c r="V128" s="135" t="str">
        <f>TEXT(S127,"YYYY-MM")</f>
        <v>2027-05</v>
      </c>
      <c r="W128" s="140" cm="1">
        <f t="array" ref="W128">IF(V128=V127,0,SUMPRODUCT((M127:S127&gt;=$N$8)*(M127:S127 &lt;= $N$9)*(TEXT(M127:S127,"yyyy-mm")=V128)*(M128:S128 = "●")))</f>
        <v>0</v>
      </c>
      <c r="X128" s="140" cm="1">
        <f t="array" ref="X128">IF(V128=V127,0,SUMPRODUCT((M127:S127&gt;=$N$8)*(M127:S127 &lt;= $N$9)*(TEXT(M127:S127,"yyyy-mm")=V128)*(M128:S128 = "▲")))</f>
        <v>0</v>
      </c>
      <c r="Y128" s="140" cm="1">
        <f t="array" ref="Y128">IF(V128=V127,0,SUMPRODUCT((M127:S127&gt;=$N$8)*(M127:S127 &lt;= $N$9)*(TEXT(M127:S127,"yyyy-mm")=V128)*(M128:S128 = "★")))</f>
        <v>0</v>
      </c>
      <c r="Z128" s="135"/>
      <c r="AA128" s="135" t="str">
        <f t="shared" ref="AA128" si="477">IF(AK128&gt;=0.285,"OK","NG")</f>
        <v>NG</v>
      </c>
      <c r="AB128" s="136"/>
      <c r="AC128" s="144"/>
      <c r="AD128" s="144"/>
      <c r="AE128" s="144"/>
      <c r="AF128" s="144"/>
      <c r="AG128" s="144"/>
      <c r="AH128" s="145"/>
      <c r="AI128" s="146"/>
      <c r="AJ128" s="68">
        <f t="shared" ref="AJ128" si="478">COUNTIF(AC128:AI128,"●")</f>
        <v>0</v>
      </c>
      <c r="AK128" s="70">
        <f t="shared" ref="AK128" si="479">IF(COUNTA(AC128:AI128)=0,-1,IF(OR(COUNTIF(AC128:AI128,"▲")&gt;6,AND(AC127&lt;$N$9,$N$9&lt;AI127)),0.285,IF(AJ127+AJ128=0,0,AJ128/(AJ128+AJ127))))</f>
        <v>-1</v>
      </c>
      <c r="AL128" s="68" t="str">
        <f>TEXT(AI127,"YYYY-MM")</f>
        <v>2027-10</v>
      </c>
      <c r="AM128" s="69" cm="1">
        <f t="array" ref="AM128">IF(AL128=AL127,0,SUMPRODUCT((AC127:AI127&gt;=$N$8)*(AC127:AI127 &lt;= $N$9)*(TEXT(AC127:AI127,"yyyy-mm")=AL128)*(AC128:AI128 = "●")))</f>
        <v>0</v>
      </c>
      <c r="AN128" s="69" cm="1">
        <f t="array" ref="AN128">IF(AL128=AL127,0,SUMPRODUCT((AC127:AI127&gt;=$N$8)*(AC127:AI127 &lt;= $N$9)*(TEXT(AC127:AI127,"yyyy-mm")=AL128)*(AC128:AI128 = "▲")))</f>
        <v>0</v>
      </c>
      <c r="AO128" s="69" cm="1">
        <f t="array" ref="AO128">IF(AL128=AL127,0,SUMPRODUCT((AC127:AI127&gt;=$N$8)*(AC127:AI127 &lt;= $N$9)*(TEXT(AC127:AI127,"yyyy-mm")=AL128)*(AC128:AI128 = "★")))</f>
        <v>0</v>
      </c>
      <c r="AP128" s="68"/>
      <c r="AQ128" s="19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3"/>
    </row>
    <row r="129" spans="10:55" s="8" customFormat="1" ht="19.5" customHeight="1" x14ac:dyDescent="0.45">
      <c r="J129" s="86"/>
      <c r="K129" s="135"/>
      <c r="L129" s="132">
        <v>85</v>
      </c>
      <c r="M129" s="141">
        <f>S127+1</f>
        <v>46538</v>
      </c>
      <c r="N129" s="141">
        <f t="shared" ref="N129:S129" si="480">M129+1</f>
        <v>46539</v>
      </c>
      <c r="O129" s="141">
        <f t="shared" si="480"/>
        <v>46540</v>
      </c>
      <c r="P129" s="141">
        <f t="shared" si="480"/>
        <v>46541</v>
      </c>
      <c r="Q129" s="141">
        <f t="shared" si="480"/>
        <v>46542</v>
      </c>
      <c r="R129" s="142">
        <f t="shared" si="480"/>
        <v>46543</v>
      </c>
      <c r="S129" s="143">
        <f t="shared" si="480"/>
        <v>46544</v>
      </c>
      <c r="T129" s="135">
        <f t="shared" ref="T129" si="481">COUNTIF(M130:S130,"★")</f>
        <v>0</v>
      </c>
      <c r="U129" s="135"/>
      <c r="V129" s="135" t="str">
        <f>TEXT(M129,"YYYY-MM")</f>
        <v>2027-05</v>
      </c>
      <c r="W129" s="140" cm="1">
        <f t="array" ref="W129">SUMPRODUCT((M129:S129&gt;=$N$8)*(M129:S129 &lt;= $N$9)*(TEXT(M129:S129,"yyyy-mm")=V129)*(M130:S130 = "●"))</f>
        <v>0</v>
      </c>
      <c r="X129" s="140" cm="1">
        <f t="array" ref="X129">SUMPRODUCT((R129:S129&gt;=$N$8)*(R129:S129 &lt;= $N$9)*(TEXT(R129:S129,"yyyy-mm")=V129)*(R130:S130 = "▲"))</f>
        <v>0</v>
      </c>
      <c r="Y129" s="140" cm="1">
        <f t="array" ref="Y129">SUMPRODUCT((M129:S129&gt;=$N$8)*(M129:S129 &lt;= $N$9)*(TEXT(M129:S129,"yyyy-mm")=V129)*(M130:S130 = "★"))</f>
        <v>0</v>
      </c>
      <c r="Z129" s="135"/>
      <c r="AA129" s="135"/>
      <c r="AB129" s="132">
        <v>106</v>
      </c>
      <c r="AC129" s="141">
        <f>AI127+1</f>
        <v>46685</v>
      </c>
      <c r="AD129" s="141">
        <f t="shared" ref="AD129:AI129" si="482">AC129+1</f>
        <v>46686</v>
      </c>
      <c r="AE129" s="141">
        <f t="shared" si="482"/>
        <v>46687</v>
      </c>
      <c r="AF129" s="141">
        <f t="shared" si="482"/>
        <v>46688</v>
      </c>
      <c r="AG129" s="141">
        <f t="shared" si="482"/>
        <v>46689</v>
      </c>
      <c r="AH129" s="142">
        <f t="shared" si="482"/>
        <v>46690</v>
      </c>
      <c r="AI129" s="143">
        <f t="shared" si="482"/>
        <v>46691</v>
      </c>
      <c r="AJ129" s="68">
        <f t="shared" ref="AJ129" si="483">COUNTIF(AC130:AI130,"★")</f>
        <v>0</v>
      </c>
      <c r="AK129" s="68"/>
      <c r="AL129" s="68" t="str">
        <f>TEXT(AC129,"YYYY-MM")</f>
        <v>2027-10</v>
      </c>
      <c r="AM129" s="69" cm="1">
        <f t="array" ref="AM129">SUMPRODUCT((AC129:AI129&gt;=$N$8)*(AC129:AI129 &lt;= $N$9)*(TEXT(AC129:AI129,"yyyy-mm")=AL129)*(AC130:AI130 = "●"))</f>
        <v>0</v>
      </c>
      <c r="AN129" s="69" cm="1">
        <f t="array" ref="AN129">SUMPRODUCT((AH129:AI129&gt;=$N$8)*(AH129:AI129 &lt;= $N$9)*(TEXT(AH129:AI129,"yyyy-mm")=AL129)*(AH130:AI130 = "▲"))</f>
        <v>0</v>
      </c>
      <c r="AO129" s="69" cm="1">
        <f t="array" ref="AO129">SUMPRODUCT((AC129:AI129&gt;=$N$8)*(AC129:AI129 &lt;= $N$9)*(TEXT(AC129:AI129,"yyyy-mm")=AL129)*(AC130:AI130 = "★"))</f>
        <v>0</v>
      </c>
      <c r="AP129" s="68"/>
      <c r="AQ129" s="19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3"/>
    </row>
    <row r="130" spans="10:55" s="8" customFormat="1" ht="19.5" customHeight="1" thickBot="1" x14ac:dyDescent="0.5">
      <c r="J130" s="86"/>
      <c r="K130" s="135" t="str">
        <f t="shared" ref="K130" si="484">IF(U130&gt;=0.285,"OK","NG")</f>
        <v>NG</v>
      </c>
      <c r="L130" s="136"/>
      <c r="M130" s="144"/>
      <c r="N130" s="144"/>
      <c r="O130" s="144"/>
      <c r="P130" s="144"/>
      <c r="Q130" s="144"/>
      <c r="R130" s="145"/>
      <c r="S130" s="146"/>
      <c r="T130" s="135">
        <f t="shared" ref="T130" si="485">COUNTIF(M130:S130,"●")</f>
        <v>0</v>
      </c>
      <c r="U130" s="147">
        <f t="shared" ref="U130" si="486">IF(COUNTA(M130:S130)=0,-1,IF(OR(COUNTIF(M130:S130,"▲")&gt;6,AND(M129&lt;$N$9,$N$9&lt;S129)),0.285,IF(T129+T130=0,0,T130/(T130+T129))))</f>
        <v>-1</v>
      </c>
      <c r="V130" s="135" t="str">
        <f>TEXT(S129,"YYYY-MM")</f>
        <v>2027-06</v>
      </c>
      <c r="W130" s="140" cm="1">
        <f t="array" ref="W130">IF(V130=V129,0,SUMPRODUCT((M129:S129&gt;=$N$8)*(M129:S129 &lt;= $N$9)*(TEXT(M129:S129,"yyyy-mm")=V130)*(M130:S130 = "●")))</f>
        <v>0</v>
      </c>
      <c r="X130" s="140" cm="1">
        <f t="array" ref="X130">IF(V130=V129,0,SUMPRODUCT((M129:S129&gt;=$N$8)*(M129:S129 &lt;= $N$9)*(TEXT(M129:S129,"yyyy-mm")=V130)*(M130:S130 = "▲")))</f>
        <v>0</v>
      </c>
      <c r="Y130" s="140" cm="1">
        <f t="array" ref="Y130">IF(V130=V129,0,SUMPRODUCT((M129:S129&gt;=$N$8)*(M129:S129 &lt;= $N$9)*(TEXT(M129:S129,"yyyy-mm")=V130)*(M130:S130 = "★")))</f>
        <v>0</v>
      </c>
      <c r="Z130" s="135"/>
      <c r="AA130" s="135" t="str">
        <f t="shared" ref="AA130" si="487">IF(AK130&gt;=0.285,"OK","NG")</f>
        <v>NG</v>
      </c>
      <c r="AB130" s="136"/>
      <c r="AC130" s="144"/>
      <c r="AD130" s="144"/>
      <c r="AE130" s="144"/>
      <c r="AF130" s="144"/>
      <c r="AG130" s="144"/>
      <c r="AH130" s="145"/>
      <c r="AI130" s="146"/>
      <c r="AJ130" s="68">
        <f t="shared" ref="AJ130" si="488">COUNTIF(AC130:AI130,"●")</f>
        <v>0</v>
      </c>
      <c r="AK130" s="70">
        <f t="shared" ref="AK130" si="489">IF(COUNTA(AC130:AI130)=0,-1,IF(OR(COUNTIF(AC130:AI130,"▲")&gt;6,AND(AC129&lt;$N$9,$N$9&lt;AI129)),0.285,IF(AJ129+AJ130=0,0,AJ130/(AJ130+AJ129))))</f>
        <v>-1</v>
      </c>
      <c r="AL130" s="68" t="str">
        <f>TEXT(AI129,"YYYY-MM")</f>
        <v>2027-10</v>
      </c>
      <c r="AM130" s="69" cm="1">
        <f t="array" ref="AM130">IF(AL130=AL129,0,SUMPRODUCT((AC129:AI129&gt;=$N$8)*(AC129:AI129 &lt;= $N$9)*(TEXT(AC129:AI129,"yyyy-mm")=AL130)*(AC130:AI130 = "●")))</f>
        <v>0</v>
      </c>
      <c r="AN130" s="69" cm="1">
        <f t="array" ref="AN130">IF(AL130=AL129,0,SUMPRODUCT((AC129:AI129&gt;=$N$8)*(AC129:AI129 &lt;= $N$9)*(TEXT(AC129:AI129,"yyyy-mm")=AL130)*(AC130:AI130 = "▲")))</f>
        <v>0</v>
      </c>
      <c r="AO130" s="69" cm="1">
        <f t="array" ref="AO130">IF(AL130=AL129,0,SUMPRODUCT((AC129:AI129&gt;=$N$8)*(AC129:AI129 &lt;= $N$9)*(TEXT(AC129:AI129,"yyyy-mm")=AL130)*(AC130:AI130 = "★")))</f>
        <v>0</v>
      </c>
      <c r="AP130" s="68"/>
      <c r="AQ130" s="19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3"/>
    </row>
    <row r="131" spans="10:55" s="8" customFormat="1" ht="19.5" customHeight="1" x14ac:dyDescent="0.45">
      <c r="J131" s="86"/>
      <c r="K131" s="135"/>
      <c r="L131" s="132">
        <v>86</v>
      </c>
      <c r="M131" s="141">
        <f>S129+1</f>
        <v>46545</v>
      </c>
      <c r="N131" s="141">
        <f t="shared" ref="N131:S131" si="490">M131+1</f>
        <v>46546</v>
      </c>
      <c r="O131" s="141">
        <f t="shared" si="490"/>
        <v>46547</v>
      </c>
      <c r="P131" s="141">
        <f t="shared" si="490"/>
        <v>46548</v>
      </c>
      <c r="Q131" s="141">
        <f t="shared" si="490"/>
        <v>46549</v>
      </c>
      <c r="R131" s="142">
        <f t="shared" si="490"/>
        <v>46550</v>
      </c>
      <c r="S131" s="143">
        <f t="shared" si="490"/>
        <v>46551</v>
      </c>
      <c r="T131" s="135">
        <f t="shared" ref="T131" si="491">COUNTIF(M132:S132,"★")</f>
        <v>0</v>
      </c>
      <c r="U131" s="135"/>
      <c r="V131" s="135" t="str">
        <f>TEXT(M131,"YYYY-MM")</f>
        <v>2027-06</v>
      </c>
      <c r="W131" s="140" cm="1">
        <f t="array" ref="W131">SUMPRODUCT((M131:S131&gt;=$N$8)*(M131:S131 &lt;= $N$9)*(TEXT(M131:S131,"yyyy-mm")=V131)*(M132:S132 = "●"))</f>
        <v>0</v>
      </c>
      <c r="X131" s="140" cm="1">
        <f t="array" ref="X131">SUMPRODUCT((R131:S131&gt;=$N$8)*(R131:S131 &lt;= $N$9)*(TEXT(R131:S131,"yyyy-mm")=V131)*(R132:S132 = "▲"))</f>
        <v>0</v>
      </c>
      <c r="Y131" s="140" cm="1">
        <f t="array" ref="Y131">SUMPRODUCT((M131:S131&gt;=$N$8)*(M131:S131 &lt;= $N$9)*(TEXT(M131:S131,"yyyy-mm")=V131)*(M132:S132 = "★"))</f>
        <v>0</v>
      </c>
      <c r="Z131" s="135"/>
      <c r="AA131" s="135"/>
      <c r="AB131" s="132">
        <v>107</v>
      </c>
      <c r="AC131" s="141">
        <f>AI129+1</f>
        <v>46692</v>
      </c>
      <c r="AD131" s="141">
        <f t="shared" ref="AD131:AI131" si="492">AC131+1</f>
        <v>46693</v>
      </c>
      <c r="AE131" s="141">
        <f t="shared" si="492"/>
        <v>46694</v>
      </c>
      <c r="AF131" s="141">
        <f t="shared" si="492"/>
        <v>46695</v>
      </c>
      <c r="AG131" s="141">
        <f t="shared" si="492"/>
        <v>46696</v>
      </c>
      <c r="AH131" s="142">
        <f t="shared" si="492"/>
        <v>46697</v>
      </c>
      <c r="AI131" s="143">
        <f t="shared" si="492"/>
        <v>46698</v>
      </c>
      <c r="AJ131" s="68">
        <f t="shared" ref="AJ131" si="493">COUNTIF(AC132:AI132,"★")</f>
        <v>0</v>
      </c>
      <c r="AK131" s="68"/>
      <c r="AL131" s="68" t="str">
        <f>TEXT(AC131,"YYYY-MM")</f>
        <v>2027-11</v>
      </c>
      <c r="AM131" s="69" cm="1">
        <f t="array" ref="AM131">SUMPRODUCT((AC131:AI131&gt;=$N$8)*(AC131:AI131 &lt;= $N$9)*(TEXT(AC131:AI131,"yyyy-mm")=AL131)*(AC132:AI132 = "●"))</f>
        <v>0</v>
      </c>
      <c r="AN131" s="69" cm="1">
        <f t="array" ref="AN131">SUMPRODUCT((AH131:AI131&gt;=$N$8)*(AH131:AI131 &lt;= $N$9)*(TEXT(AH131:AI131,"yyyy-mm")=AL131)*(AH132:AI132 = "▲"))</f>
        <v>0</v>
      </c>
      <c r="AO131" s="69" cm="1">
        <f t="array" ref="AO131">SUMPRODUCT((AC131:AI131&gt;=$N$8)*(AC131:AI131 &lt;= $N$9)*(TEXT(AC131:AI131,"yyyy-mm")=AL131)*(AC132:AI132 = "★"))</f>
        <v>0</v>
      </c>
      <c r="AP131" s="68"/>
      <c r="AQ131" s="19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3"/>
    </row>
    <row r="132" spans="10:55" s="8" customFormat="1" ht="19.5" customHeight="1" thickBot="1" x14ac:dyDescent="0.5">
      <c r="J132" s="86"/>
      <c r="K132" s="135" t="str">
        <f t="shared" ref="K132" si="494">IF(U132&gt;=0.285,"OK","NG")</f>
        <v>NG</v>
      </c>
      <c r="L132" s="136"/>
      <c r="M132" s="144"/>
      <c r="N132" s="144"/>
      <c r="O132" s="144"/>
      <c r="P132" s="144"/>
      <c r="Q132" s="144"/>
      <c r="R132" s="145"/>
      <c r="S132" s="146"/>
      <c r="T132" s="135">
        <f t="shared" ref="T132" si="495">COUNTIF(M132:S132,"●")</f>
        <v>0</v>
      </c>
      <c r="U132" s="147">
        <f t="shared" ref="U132" si="496">IF(COUNTA(M132:S132)=0,-1,IF(OR(COUNTIF(M132:S132,"▲")&gt;6,AND(M131&lt;$N$9,$N$9&lt;S131)),0.285,IF(T131+T132=0,0,T132/(T132+T131))))</f>
        <v>-1</v>
      </c>
      <c r="V132" s="135" t="str">
        <f>TEXT(S131,"YYYY-MM")</f>
        <v>2027-06</v>
      </c>
      <c r="W132" s="140" cm="1">
        <f t="array" ref="W132">IF(V132=V131,0,SUMPRODUCT((M131:S131&gt;=$N$8)*(M131:S131 &lt;= $N$9)*(TEXT(M131:S131,"yyyy-mm")=V132)*(M132:S132 = "●")))</f>
        <v>0</v>
      </c>
      <c r="X132" s="140" cm="1">
        <f t="array" ref="X132">IF(V132=V131,0,SUMPRODUCT((M131:S131&gt;=$N$8)*(M131:S131 &lt;= $N$9)*(TEXT(M131:S131,"yyyy-mm")=V132)*(M132:S132 = "▲")))</f>
        <v>0</v>
      </c>
      <c r="Y132" s="140" cm="1">
        <f t="array" ref="Y132">IF(V132=V131,0,SUMPRODUCT((M131:S131&gt;=$N$8)*(M131:S131 &lt;= $N$9)*(TEXT(M131:S131,"yyyy-mm")=V132)*(M132:S132 = "★")))</f>
        <v>0</v>
      </c>
      <c r="Z132" s="135"/>
      <c r="AA132" s="135" t="str">
        <f t="shared" ref="AA132" si="497">IF(AK132&gt;=0.285,"OK","NG")</f>
        <v>NG</v>
      </c>
      <c r="AB132" s="136"/>
      <c r="AC132" s="144"/>
      <c r="AD132" s="144"/>
      <c r="AE132" s="144"/>
      <c r="AF132" s="144"/>
      <c r="AG132" s="144"/>
      <c r="AH132" s="145"/>
      <c r="AI132" s="146"/>
      <c r="AJ132" s="68">
        <f t="shared" ref="AJ132" si="498">COUNTIF(AC132:AI132,"●")</f>
        <v>0</v>
      </c>
      <c r="AK132" s="70">
        <f t="shared" ref="AK132" si="499">IF(COUNTA(AC132:AI132)=0,-1,IF(OR(COUNTIF(AC132:AI132,"▲")&gt;6,AND(AC131&lt;$N$9,$N$9&lt;AI131)),0.285,IF(AJ131+AJ132=0,0,AJ132/(AJ132+AJ131))))</f>
        <v>-1</v>
      </c>
      <c r="AL132" s="68" t="str">
        <f>TEXT(AI131,"YYYY-MM")</f>
        <v>2027-11</v>
      </c>
      <c r="AM132" s="69" cm="1">
        <f t="array" ref="AM132">IF(AL132=AL131,0,SUMPRODUCT((AC131:AI131&gt;=$N$8)*(AC131:AI131 &lt;= $N$9)*(TEXT(AC131:AI131,"yyyy-mm")=AL132)*(AC132:AI132 = "●")))</f>
        <v>0</v>
      </c>
      <c r="AN132" s="69" cm="1">
        <f t="array" ref="AN132">IF(AL132=AL131,0,SUMPRODUCT((AC131:AI131&gt;=$N$8)*(AC131:AI131 &lt;= $N$9)*(TEXT(AC131:AI131,"yyyy-mm")=AL132)*(AC132:AI132 = "▲")))</f>
        <v>0</v>
      </c>
      <c r="AO132" s="69" cm="1">
        <f t="array" ref="AO132">IF(AL132=AL131,0,SUMPRODUCT((AC131:AI131&gt;=$N$8)*(AC131:AI131 &lt;= $N$9)*(TEXT(AC131:AI131,"yyyy-mm")=AL132)*(AC132:AI132 = "★")))</f>
        <v>0</v>
      </c>
      <c r="AP132" s="68"/>
      <c r="AQ132" s="19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3"/>
    </row>
    <row r="133" spans="10:55" s="8" customFormat="1" ht="19.5" customHeight="1" x14ac:dyDescent="0.45">
      <c r="J133" s="86"/>
      <c r="K133" s="135"/>
      <c r="L133" s="132">
        <v>87</v>
      </c>
      <c r="M133" s="141">
        <f>S131+1</f>
        <v>46552</v>
      </c>
      <c r="N133" s="141">
        <f t="shared" ref="N133:S133" si="500">M133+1</f>
        <v>46553</v>
      </c>
      <c r="O133" s="141">
        <f t="shared" si="500"/>
        <v>46554</v>
      </c>
      <c r="P133" s="141">
        <f t="shared" si="500"/>
        <v>46555</v>
      </c>
      <c r="Q133" s="141">
        <f t="shared" si="500"/>
        <v>46556</v>
      </c>
      <c r="R133" s="142">
        <f t="shared" si="500"/>
        <v>46557</v>
      </c>
      <c r="S133" s="143">
        <f t="shared" si="500"/>
        <v>46558</v>
      </c>
      <c r="T133" s="135">
        <f t="shared" ref="T133" si="501">COUNTIF(M134:S134,"★")</f>
        <v>0</v>
      </c>
      <c r="U133" s="135"/>
      <c r="V133" s="135" t="str">
        <f>TEXT(M133,"YYYY-MM")</f>
        <v>2027-06</v>
      </c>
      <c r="W133" s="140" cm="1">
        <f t="array" ref="W133">SUMPRODUCT((M133:S133&gt;=$N$8)*(M133:S133 &lt;= $N$9)*(TEXT(M133:S133,"yyyy-mm")=V133)*(M134:S134 = "●"))</f>
        <v>0</v>
      </c>
      <c r="X133" s="140" cm="1">
        <f t="array" ref="X133">SUMPRODUCT((R133:S133&gt;=$N$8)*(R133:S133 &lt;= $N$9)*(TEXT(R133:S133,"yyyy-mm")=V133)*(R134:S134 = "▲"))</f>
        <v>0</v>
      </c>
      <c r="Y133" s="140" cm="1">
        <f t="array" ref="Y133">SUMPRODUCT((M133:S133&gt;=$N$8)*(M133:S133 &lt;= $N$9)*(TEXT(M133:S133,"yyyy-mm")=V133)*(M134:S134 = "★"))</f>
        <v>0</v>
      </c>
      <c r="Z133" s="135"/>
      <c r="AA133" s="135"/>
      <c r="AB133" s="132">
        <v>108</v>
      </c>
      <c r="AC133" s="141">
        <f>AI131+1</f>
        <v>46699</v>
      </c>
      <c r="AD133" s="141">
        <f t="shared" ref="AD133:AI133" si="502">AC133+1</f>
        <v>46700</v>
      </c>
      <c r="AE133" s="141">
        <f t="shared" si="502"/>
        <v>46701</v>
      </c>
      <c r="AF133" s="141">
        <f t="shared" si="502"/>
        <v>46702</v>
      </c>
      <c r="AG133" s="141">
        <f t="shared" si="502"/>
        <v>46703</v>
      </c>
      <c r="AH133" s="142">
        <f t="shared" si="502"/>
        <v>46704</v>
      </c>
      <c r="AI133" s="143">
        <f t="shared" si="502"/>
        <v>46705</v>
      </c>
      <c r="AJ133" s="68">
        <f t="shared" ref="AJ133" si="503">COUNTIF(AC134:AI134,"★")</f>
        <v>0</v>
      </c>
      <c r="AK133" s="68"/>
      <c r="AL133" s="68" t="str">
        <f>TEXT(AC133,"YYYY-MM")</f>
        <v>2027-11</v>
      </c>
      <c r="AM133" s="69" cm="1">
        <f t="array" ref="AM133">SUMPRODUCT((AC133:AI133&gt;=$N$8)*(AC133:AI133 &lt;= $N$9)*(TEXT(AC133:AI133,"yyyy-mm")=AL133)*(AC134:AI134 = "●"))</f>
        <v>0</v>
      </c>
      <c r="AN133" s="69" cm="1">
        <f t="array" ref="AN133">SUMPRODUCT((AH133:AI133&gt;=$N$8)*(AH133:AI133 &lt;= $N$9)*(TEXT(AH133:AI133,"yyyy-mm")=AL133)*(AH134:AI134 = "▲"))</f>
        <v>0</v>
      </c>
      <c r="AO133" s="69" cm="1">
        <f t="array" ref="AO133">SUMPRODUCT((AC133:AI133&gt;=$N$8)*(AC133:AI133 &lt;= $N$9)*(TEXT(AC133:AI133,"yyyy-mm")=AL133)*(AC134:AI134 = "★"))</f>
        <v>0</v>
      </c>
      <c r="AP133" s="68"/>
      <c r="AQ133" s="19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3"/>
    </row>
    <row r="134" spans="10:55" s="8" customFormat="1" ht="19.5" customHeight="1" thickBot="1" x14ac:dyDescent="0.5">
      <c r="J134" s="86"/>
      <c r="K134" s="135" t="str">
        <f t="shared" ref="K134" si="504">IF(U134&gt;=0.285,"OK","NG")</f>
        <v>NG</v>
      </c>
      <c r="L134" s="136"/>
      <c r="M134" s="144"/>
      <c r="N134" s="144"/>
      <c r="O134" s="144"/>
      <c r="P134" s="144"/>
      <c r="Q134" s="144"/>
      <c r="R134" s="145"/>
      <c r="S134" s="146"/>
      <c r="T134" s="135">
        <f t="shared" ref="T134" si="505">COUNTIF(M134:S134,"●")</f>
        <v>0</v>
      </c>
      <c r="U134" s="147">
        <f t="shared" ref="U134" si="506">IF(COUNTA(M134:S134)=0,-1,IF(OR(COUNTIF(M134:S134,"▲")&gt;6,AND(M133&lt;$N$9,$N$9&lt;S133)),0.285,IF(T133+T134=0,0,T134/(T134+T133))))</f>
        <v>-1</v>
      </c>
      <c r="V134" s="135" t="str">
        <f>TEXT(S133,"YYYY-MM")</f>
        <v>2027-06</v>
      </c>
      <c r="W134" s="140" cm="1">
        <f t="array" ref="W134">IF(V134=V133,0,SUMPRODUCT((M133:S133&gt;=$N$8)*(M133:S133 &lt;= $N$9)*(TEXT(M133:S133,"yyyy-mm")=V134)*(M134:S134 = "●")))</f>
        <v>0</v>
      </c>
      <c r="X134" s="140" cm="1">
        <f t="array" ref="X134">IF(V134=V133,0,SUMPRODUCT((M133:S133&gt;=$N$8)*(M133:S133 &lt;= $N$9)*(TEXT(M133:S133,"yyyy-mm")=V134)*(M134:S134 = "▲")))</f>
        <v>0</v>
      </c>
      <c r="Y134" s="140" cm="1">
        <f t="array" ref="Y134">IF(V134=V133,0,SUMPRODUCT((M133:S133&gt;=$N$8)*(M133:S133 &lt;= $N$9)*(TEXT(M133:S133,"yyyy-mm")=V134)*(M134:S134 = "★")))</f>
        <v>0</v>
      </c>
      <c r="Z134" s="135"/>
      <c r="AA134" s="135" t="str">
        <f t="shared" ref="AA134" si="507">IF(AK134&gt;=0.285,"OK","NG")</f>
        <v>NG</v>
      </c>
      <c r="AB134" s="136"/>
      <c r="AC134" s="144"/>
      <c r="AD134" s="144"/>
      <c r="AE134" s="144"/>
      <c r="AF134" s="144"/>
      <c r="AG134" s="144"/>
      <c r="AH134" s="145"/>
      <c r="AI134" s="146"/>
      <c r="AJ134" s="68">
        <f t="shared" ref="AJ134" si="508">COUNTIF(AC134:AI134,"●")</f>
        <v>0</v>
      </c>
      <c r="AK134" s="70">
        <f t="shared" ref="AK134" si="509">IF(COUNTA(AC134:AI134)=0,-1,IF(OR(COUNTIF(AC134:AI134,"▲")&gt;6,AND(AC133&lt;$N$9,$N$9&lt;AI133)),0.285,IF(AJ133+AJ134=0,0,AJ134/(AJ134+AJ133))))</f>
        <v>-1</v>
      </c>
      <c r="AL134" s="68" t="str">
        <f>TEXT(AI133,"YYYY-MM")</f>
        <v>2027-11</v>
      </c>
      <c r="AM134" s="69" cm="1">
        <f t="array" ref="AM134">IF(AL134=AL133,0,SUMPRODUCT((AC133:AI133&gt;=$N$8)*(AC133:AI133 &lt;= $N$9)*(TEXT(AC133:AI133,"yyyy-mm")=AL134)*(AC134:AI134 = "●")))</f>
        <v>0</v>
      </c>
      <c r="AN134" s="69" cm="1">
        <f t="array" ref="AN134">IF(AL134=AL133,0,SUMPRODUCT((AC133:AI133&gt;=$N$8)*(AC133:AI133 &lt;= $N$9)*(TEXT(AC133:AI133,"yyyy-mm")=AL134)*(AC134:AI134 = "▲")))</f>
        <v>0</v>
      </c>
      <c r="AO134" s="69" cm="1">
        <f t="array" ref="AO134">IF(AL134=AL133,0,SUMPRODUCT((AC133:AI133&gt;=$N$8)*(AC133:AI133 &lt;= $N$9)*(TEXT(AC133:AI133,"yyyy-mm")=AL134)*(AC134:AI134 = "★")))</f>
        <v>0</v>
      </c>
      <c r="AP134" s="68"/>
      <c r="AQ134" s="19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3"/>
    </row>
    <row r="135" spans="10:55" s="8" customFormat="1" ht="19.5" customHeight="1" x14ac:dyDescent="0.45">
      <c r="J135" s="86"/>
      <c r="K135" s="135"/>
      <c r="L135" s="132">
        <v>88</v>
      </c>
      <c r="M135" s="141">
        <f>S133+1</f>
        <v>46559</v>
      </c>
      <c r="N135" s="141">
        <f t="shared" ref="N135:S135" si="510">M135+1</f>
        <v>46560</v>
      </c>
      <c r="O135" s="141">
        <f t="shared" si="510"/>
        <v>46561</v>
      </c>
      <c r="P135" s="141">
        <f t="shared" si="510"/>
        <v>46562</v>
      </c>
      <c r="Q135" s="141">
        <f t="shared" si="510"/>
        <v>46563</v>
      </c>
      <c r="R135" s="142">
        <f t="shared" si="510"/>
        <v>46564</v>
      </c>
      <c r="S135" s="143">
        <f t="shared" si="510"/>
        <v>46565</v>
      </c>
      <c r="T135" s="135">
        <f t="shared" ref="T135" si="511">COUNTIF(M136:S136,"★")</f>
        <v>0</v>
      </c>
      <c r="U135" s="135"/>
      <c r="V135" s="135" t="str">
        <f>TEXT(M135,"YYYY-MM")</f>
        <v>2027-06</v>
      </c>
      <c r="W135" s="140" cm="1">
        <f t="array" ref="W135">SUMPRODUCT((M135:S135&gt;=$N$8)*(M135:S135 &lt;= $N$9)*(TEXT(M135:S135,"yyyy-mm")=V135)*(M136:S136 = "●"))</f>
        <v>0</v>
      </c>
      <c r="X135" s="140" cm="1">
        <f t="array" ref="X135">SUMPRODUCT((R135:S135&gt;=$N$8)*(R135:S135 &lt;= $N$9)*(TEXT(R135:S135,"yyyy-mm")=V135)*(R136:S136 = "▲"))</f>
        <v>0</v>
      </c>
      <c r="Y135" s="140" cm="1">
        <f t="array" ref="Y135">SUMPRODUCT((M135:S135&gt;=$N$8)*(M135:S135 &lt;= $N$9)*(TEXT(M135:S135,"yyyy-mm")=V135)*(M136:S136 = "★"))</f>
        <v>0</v>
      </c>
      <c r="Z135" s="135"/>
      <c r="AA135" s="135"/>
      <c r="AB135" s="132">
        <v>109</v>
      </c>
      <c r="AC135" s="141">
        <f>AI133+1</f>
        <v>46706</v>
      </c>
      <c r="AD135" s="141">
        <f t="shared" ref="AD135:AI135" si="512">AC135+1</f>
        <v>46707</v>
      </c>
      <c r="AE135" s="141">
        <f t="shared" si="512"/>
        <v>46708</v>
      </c>
      <c r="AF135" s="141">
        <f t="shared" si="512"/>
        <v>46709</v>
      </c>
      <c r="AG135" s="141">
        <f t="shared" si="512"/>
        <v>46710</v>
      </c>
      <c r="AH135" s="142">
        <f t="shared" si="512"/>
        <v>46711</v>
      </c>
      <c r="AI135" s="143">
        <f t="shared" si="512"/>
        <v>46712</v>
      </c>
      <c r="AJ135" s="68">
        <f t="shared" ref="AJ135" si="513">COUNTIF(AC136:AI136,"★")</f>
        <v>0</v>
      </c>
      <c r="AK135" s="68"/>
      <c r="AL135" s="68" t="str">
        <f>TEXT(AC135,"YYYY-MM")</f>
        <v>2027-11</v>
      </c>
      <c r="AM135" s="69" cm="1">
        <f t="array" ref="AM135">SUMPRODUCT((AC135:AI135&gt;=$N$8)*(AC135:AI135 &lt;= $N$9)*(TEXT(AC135:AI135,"yyyy-mm")=AL135)*(AC136:AI136 = "●"))</f>
        <v>0</v>
      </c>
      <c r="AN135" s="69" cm="1">
        <f t="array" ref="AN135">SUMPRODUCT((AH135:AI135&gt;=$N$8)*(AH135:AI135 &lt;= $N$9)*(TEXT(AH135:AI135,"yyyy-mm")=AL135)*(AH136:AI136 = "▲"))</f>
        <v>0</v>
      </c>
      <c r="AO135" s="69" cm="1">
        <f t="array" ref="AO135">SUMPRODUCT((AC135:AI135&gt;=$N$8)*(AC135:AI135 &lt;= $N$9)*(TEXT(AC135:AI135,"yyyy-mm")=AL135)*(AC136:AI136 = "★"))</f>
        <v>0</v>
      </c>
      <c r="AP135" s="68"/>
      <c r="AQ135" s="19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3"/>
    </row>
    <row r="136" spans="10:55" s="8" customFormat="1" ht="19.5" customHeight="1" thickBot="1" x14ac:dyDescent="0.5">
      <c r="J136" s="86"/>
      <c r="K136" s="135" t="str">
        <f t="shared" ref="K136" si="514">IF(U136&gt;=0.285,"OK","NG")</f>
        <v>NG</v>
      </c>
      <c r="L136" s="136"/>
      <c r="M136" s="144"/>
      <c r="N136" s="144"/>
      <c r="O136" s="144"/>
      <c r="P136" s="144"/>
      <c r="Q136" s="144"/>
      <c r="R136" s="145"/>
      <c r="S136" s="146"/>
      <c r="T136" s="135">
        <f t="shared" ref="T136" si="515">COUNTIF(M136:S136,"●")</f>
        <v>0</v>
      </c>
      <c r="U136" s="147">
        <f t="shared" ref="U136" si="516">IF(COUNTA(M136:S136)=0,-1,IF(OR(COUNTIF(M136:S136,"▲")&gt;6,AND(M135&lt;$N$9,$N$9&lt;S135)),0.285,IF(T135+T136=0,0,T136/(T136+T135))))</f>
        <v>-1</v>
      </c>
      <c r="V136" s="135" t="str">
        <f>TEXT(S135,"YYYY-MM")</f>
        <v>2027-06</v>
      </c>
      <c r="W136" s="140" cm="1">
        <f t="array" ref="W136">IF(V136=V135,0,SUMPRODUCT((M135:S135&gt;=$N$8)*(M135:S135 &lt;= $N$9)*(TEXT(M135:S135,"yyyy-mm")=V136)*(M136:S136 = "●")))</f>
        <v>0</v>
      </c>
      <c r="X136" s="140" cm="1">
        <f t="array" ref="X136">IF(V136=V135,0,SUMPRODUCT((M135:S135&gt;=$N$8)*(M135:S135 &lt;= $N$9)*(TEXT(M135:S135,"yyyy-mm")=V136)*(M136:S136 = "▲")))</f>
        <v>0</v>
      </c>
      <c r="Y136" s="140" cm="1">
        <f t="array" ref="Y136">IF(V136=V135,0,SUMPRODUCT((M135:S135&gt;=$N$8)*(M135:S135 &lt;= $N$9)*(TEXT(M135:S135,"yyyy-mm")=V136)*(M136:S136 = "★")))</f>
        <v>0</v>
      </c>
      <c r="Z136" s="135"/>
      <c r="AA136" s="135" t="str">
        <f t="shared" ref="AA136" si="517">IF(AK136&gt;=0.285,"OK","NG")</f>
        <v>NG</v>
      </c>
      <c r="AB136" s="136"/>
      <c r="AC136" s="144"/>
      <c r="AD136" s="144"/>
      <c r="AE136" s="144"/>
      <c r="AF136" s="144"/>
      <c r="AG136" s="144"/>
      <c r="AH136" s="145"/>
      <c r="AI136" s="146"/>
      <c r="AJ136" s="68">
        <f t="shared" ref="AJ136" si="518">COUNTIF(AC136:AI136,"●")</f>
        <v>0</v>
      </c>
      <c r="AK136" s="70">
        <f t="shared" ref="AK136" si="519">IF(COUNTA(AC136:AI136)=0,-1,IF(OR(COUNTIF(AC136:AI136,"▲")&gt;6,AND(AC135&lt;$N$9,$N$9&lt;AI135)),0.285,IF(AJ135+AJ136=0,0,AJ136/(AJ136+AJ135))))</f>
        <v>-1</v>
      </c>
      <c r="AL136" s="68" t="str">
        <f>TEXT(AI135,"YYYY-MM")</f>
        <v>2027-11</v>
      </c>
      <c r="AM136" s="69" cm="1">
        <f t="array" ref="AM136">IF(AL136=AL135,0,SUMPRODUCT((AC135:AI135&gt;=$N$8)*(AC135:AI135 &lt;= $N$9)*(TEXT(AC135:AI135,"yyyy-mm")=AL136)*(AC136:AI136 = "●")))</f>
        <v>0</v>
      </c>
      <c r="AN136" s="69" cm="1">
        <f t="array" ref="AN136">IF(AL136=AL135,0,SUMPRODUCT((AC135:AI135&gt;=$N$8)*(AC135:AI135 &lt;= $N$9)*(TEXT(AC135:AI135,"yyyy-mm")=AL136)*(AC136:AI136 = "▲")))</f>
        <v>0</v>
      </c>
      <c r="AO136" s="69" cm="1">
        <f t="array" ref="AO136">IF(AL136=AL135,0,SUMPRODUCT((AC135:AI135&gt;=$N$8)*(AC135:AI135 &lt;= $N$9)*(TEXT(AC135:AI135,"yyyy-mm")=AL136)*(AC136:AI136 = "★")))</f>
        <v>0</v>
      </c>
      <c r="AP136" s="68"/>
      <c r="AQ136" s="19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3"/>
    </row>
    <row r="137" spans="10:55" s="8" customFormat="1" ht="19.5" customHeight="1" x14ac:dyDescent="0.45">
      <c r="J137" s="86"/>
      <c r="K137" s="135"/>
      <c r="L137" s="132">
        <v>89</v>
      </c>
      <c r="M137" s="141">
        <f>S135+1</f>
        <v>46566</v>
      </c>
      <c r="N137" s="141">
        <f t="shared" ref="N137:S137" si="520">M137+1</f>
        <v>46567</v>
      </c>
      <c r="O137" s="141">
        <f t="shared" si="520"/>
        <v>46568</v>
      </c>
      <c r="P137" s="141">
        <f t="shared" si="520"/>
        <v>46569</v>
      </c>
      <c r="Q137" s="141">
        <f t="shared" si="520"/>
        <v>46570</v>
      </c>
      <c r="R137" s="142">
        <f t="shared" si="520"/>
        <v>46571</v>
      </c>
      <c r="S137" s="143">
        <f t="shared" si="520"/>
        <v>46572</v>
      </c>
      <c r="T137" s="135">
        <f t="shared" ref="T137" si="521">COUNTIF(M138:S138,"★")</f>
        <v>0</v>
      </c>
      <c r="U137" s="135"/>
      <c r="V137" s="135" t="str">
        <f>TEXT(M137,"YYYY-MM")</f>
        <v>2027-06</v>
      </c>
      <c r="W137" s="140" cm="1">
        <f t="array" ref="W137">SUMPRODUCT((M137:S137&gt;=$N$8)*(M137:S137 &lt;= $N$9)*(TEXT(M137:S137,"yyyy-mm")=V137)*(M138:S138 = "●"))</f>
        <v>0</v>
      </c>
      <c r="X137" s="140" cm="1">
        <f t="array" ref="X137">SUMPRODUCT((R137:S137&gt;=$N$8)*(R137:S137 &lt;= $N$9)*(TEXT(R137:S137,"yyyy-mm")=V137)*(R138:S138 = "▲"))</f>
        <v>0</v>
      </c>
      <c r="Y137" s="140" cm="1">
        <f t="array" ref="Y137">SUMPRODUCT((M137:S137&gt;=$N$8)*(M137:S137 &lt;= $N$9)*(TEXT(M137:S137,"yyyy-mm")=V137)*(M138:S138 = "★"))</f>
        <v>0</v>
      </c>
      <c r="Z137" s="135"/>
      <c r="AA137" s="135"/>
      <c r="AB137" s="132">
        <v>110</v>
      </c>
      <c r="AC137" s="141">
        <f>AI135+1</f>
        <v>46713</v>
      </c>
      <c r="AD137" s="141">
        <f t="shared" ref="AD137:AI137" si="522">AC137+1</f>
        <v>46714</v>
      </c>
      <c r="AE137" s="141">
        <f t="shared" si="522"/>
        <v>46715</v>
      </c>
      <c r="AF137" s="141">
        <f t="shared" si="522"/>
        <v>46716</v>
      </c>
      <c r="AG137" s="141">
        <f t="shared" si="522"/>
        <v>46717</v>
      </c>
      <c r="AH137" s="142">
        <f t="shared" si="522"/>
        <v>46718</v>
      </c>
      <c r="AI137" s="143">
        <f t="shared" si="522"/>
        <v>46719</v>
      </c>
      <c r="AJ137" s="68">
        <f t="shared" ref="AJ137" si="523">COUNTIF(AC138:AI138,"★")</f>
        <v>0</v>
      </c>
      <c r="AK137" s="68"/>
      <c r="AL137" s="68" t="str">
        <f>TEXT(AC137,"YYYY-MM")</f>
        <v>2027-11</v>
      </c>
      <c r="AM137" s="69" cm="1">
        <f t="array" ref="AM137">SUMPRODUCT((AC137:AI137&gt;=$N$8)*(AC137:AI137 &lt;= $N$9)*(TEXT(AC137:AI137,"yyyy-mm")=AL137)*(AC138:AI138 = "●"))</f>
        <v>0</v>
      </c>
      <c r="AN137" s="69" cm="1">
        <f t="array" ref="AN137">SUMPRODUCT((AH137:AI137&gt;=$N$8)*(AH137:AI137 &lt;= $N$9)*(TEXT(AH137:AI137,"yyyy-mm")=AL137)*(AH138:AI138 = "▲"))</f>
        <v>0</v>
      </c>
      <c r="AO137" s="69" cm="1">
        <f t="array" ref="AO137">SUMPRODUCT((AC137:AI137&gt;=$N$8)*(AC137:AI137 &lt;= $N$9)*(TEXT(AC137:AI137,"yyyy-mm")=AL137)*(AC138:AI138 = "★"))</f>
        <v>0</v>
      </c>
      <c r="AP137" s="68"/>
      <c r="AQ137" s="19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3"/>
    </row>
    <row r="138" spans="10:55" s="8" customFormat="1" ht="19.5" customHeight="1" thickBot="1" x14ac:dyDescent="0.5">
      <c r="J138" s="86"/>
      <c r="K138" s="135" t="str">
        <f t="shared" ref="K138" si="524">IF(U138&gt;=0.285,"OK","NG")</f>
        <v>NG</v>
      </c>
      <c r="L138" s="136"/>
      <c r="M138" s="144"/>
      <c r="N138" s="144"/>
      <c r="O138" s="144"/>
      <c r="P138" s="144"/>
      <c r="Q138" s="144"/>
      <c r="R138" s="145"/>
      <c r="S138" s="146"/>
      <c r="T138" s="135">
        <f t="shared" ref="T138" si="525">COUNTIF(M138:S138,"●")</f>
        <v>0</v>
      </c>
      <c r="U138" s="147">
        <f t="shared" ref="U138" si="526">IF(COUNTA(M138:S138)=0,-1,IF(OR(COUNTIF(M138:S138,"▲")&gt;6,AND(M137&lt;$N$9,$N$9&lt;S137)),0.285,IF(T137+T138=0,0,T138/(T138+T137))))</f>
        <v>-1</v>
      </c>
      <c r="V138" s="135" t="str">
        <f>TEXT(S137,"YYYY-MM")</f>
        <v>2027-07</v>
      </c>
      <c r="W138" s="140" cm="1">
        <f t="array" ref="W138">IF(V138=V137,0,SUMPRODUCT((M137:S137&gt;=$N$8)*(M137:S137 &lt;= $N$9)*(TEXT(M137:S137,"yyyy-mm")=V138)*(M138:S138 = "●")))</f>
        <v>0</v>
      </c>
      <c r="X138" s="140" cm="1">
        <f t="array" ref="X138">IF(V138=V137,0,SUMPRODUCT((M137:S137&gt;=$N$8)*(M137:S137 &lt;= $N$9)*(TEXT(M137:S137,"yyyy-mm")=V138)*(M138:S138 = "▲")))</f>
        <v>0</v>
      </c>
      <c r="Y138" s="140" cm="1">
        <f t="array" ref="Y138">IF(V138=V137,0,SUMPRODUCT((M137:S137&gt;=$N$8)*(M137:S137 &lt;= $N$9)*(TEXT(M137:S137,"yyyy-mm")=V138)*(M138:S138 = "★")))</f>
        <v>0</v>
      </c>
      <c r="Z138" s="135"/>
      <c r="AA138" s="135" t="str">
        <f t="shared" ref="AA138" si="527">IF(AK138&gt;=0.285,"OK","NG")</f>
        <v>NG</v>
      </c>
      <c r="AB138" s="136"/>
      <c r="AC138" s="144"/>
      <c r="AD138" s="144"/>
      <c r="AE138" s="144"/>
      <c r="AF138" s="144"/>
      <c r="AG138" s="144"/>
      <c r="AH138" s="145"/>
      <c r="AI138" s="146"/>
      <c r="AJ138" s="68">
        <f t="shared" ref="AJ138" si="528">COUNTIF(AC138:AI138,"●")</f>
        <v>0</v>
      </c>
      <c r="AK138" s="70">
        <f t="shared" ref="AK138" si="529">IF(COUNTA(AC138:AI138)=0,-1,IF(OR(COUNTIF(AC138:AI138,"▲")&gt;6,AND(AC137&lt;$N$9,$N$9&lt;AI137)),0.285,IF(AJ137+AJ138=0,0,AJ138/(AJ138+AJ137))))</f>
        <v>-1</v>
      </c>
      <c r="AL138" s="68" t="str">
        <f>TEXT(AI137,"YYYY-MM")</f>
        <v>2027-11</v>
      </c>
      <c r="AM138" s="69" cm="1">
        <f t="array" ref="AM138">IF(AL138=AL137,0,SUMPRODUCT((AC137:AI137&gt;=$N$8)*(AC137:AI137 &lt;= $N$9)*(TEXT(AC137:AI137,"yyyy-mm")=AL138)*(AC138:AI138 = "●")))</f>
        <v>0</v>
      </c>
      <c r="AN138" s="69" cm="1">
        <f t="array" ref="AN138">IF(AL138=AL137,0,SUMPRODUCT((AC137:AI137&gt;=$N$8)*(AC137:AI137 &lt;= $N$9)*(TEXT(AC137:AI137,"yyyy-mm")=AL138)*(AC138:AI138 = "▲")))</f>
        <v>0</v>
      </c>
      <c r="AO138" s="69" cm="1">
        <f t="array" ref="AO138">IF(AL138=AL137,0,SUMPRODUCT((AC137:AI137&gt;=$N$8)*(AC137:AI137 &lt;= $N$9)*(TEXT(AC137:AI137,"yyyy-mm")=AL138)*(AC138:AI138 = "★")))</f>
        <v>0</v>
      </c>
      <c r="AP138" s="68"/>
      <c r="AQ138" s="19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3"/>
    </row>
    <row r="139" spans="10:55" s="8" customFormat="1" ht="19.5" customHeight="1" x14ac:dyDescent="0.45">
      <c r="J139" s="86"/>
      <c r="K139" s="135"/>
      <c r="L139" s="132">
        <v>90</v>
      </c>
      <c r="M139" s="141">
        <f>S137+1</f>
        <v>46573</v>
      </c>
      <c r="N139" s="141">
        <f t="shared" ref="N139:S139" si="530">M139+1</f>
        <v>46574</v>
      </c>
      <c r="O139" s="141">
        <f t="shared" si="530"/>
        <v>46575</v>
      </c>
      <c r="P139" s="141">
        <f t="shared" si="530"/>
        <v>46576</v>
      </c>
      <c r="Q139" s="141">
        <f t="shared" si="530"/>
        <v>46577</v>
      </c>
      <c r="R139" s="142">
        <f t="shared" si="530"/>
        <v>46578</v>
      </c>
      <c r="S139" s="143">
        <f t="shared" si="530"/>
        <v>46579</v>
      </c>
      <c r="T139" s="135">
        <f t="shared" ref="T139" si="531">COUNTIF(M140:S140,"★")</f>
        <v>0</v>
      </c>
      <c r="U139" s="135"/>
      <c r="V139" s="135" t="str">
        <f>TEXT(M139,"YYYY-MM")</f>
        <v>2027-07</v>
      </c>
      <c r="W139" s="140" cm="1">
        <f t="array" ref="W139">SUMPRODUCT((M139:S139&gt;=$N$8)*(M139:S139 &lt;= $N$9)*(TEXT(M139:S139,"yyyy-mm")=V139)*(M140:S140 = "●"))</f>
        <v>0</v>
      </c>
      <c r="X139" s="140" cm="1">
        <f t="array" ref="X139">SUMPRODUCT((R139:S139&gt;=$N$8)*(R139:S139 &lt;= $N$9)*(TEXT(R139:S139,"yyyy-mm")=V139)*(R140:S140 = "▲"))</f>
        <v>0</v>
      </c>
      <c r="Y139" s="140" cm="1">
        <f t="array" ref="Y139">SUMPRODUCT((M139:S139&gt;=$N$8)*(M139:S139 &lt;= $N$9)*(TEXT(M139:S139,"yyyy-mm")=V139)*(M140:S140 = "★"))</f>
        <v>0</v>
      </c>
      <c r="Z139" s="135"/>
      <c r="AA139" s="135"/>
      <c r="AB139" s="132">
        <v>111</v>
      </c>
      <c r="AC139" s="141">
        <f>AI137+1</f>
        <v>46720</v>
      </c>
      <c r="AD139" s="141">
        <f t="shared" ref="AD139:AI139" si="532">AC139+1</f>
        <v>46721</v>
      </c>
      <c r="AE139" s="141">
        <f t="shared" si="532"/>
        <v>46722</v>
      </c>
      <c r="AF139" s="141">
        <f t="shared" si="532"/>
        <v>46723</v>
      </c>
      <c r="AG139" s="141">
        <f t="shared" si="532"/>
        <v>46724</v>
      </c>
      <c r="AH139" s="142">
        <f t="shared" si="532"/>
        <v>46725</v>
      </c>
      <c r="AI139" s="143">
        <f t="shared" si="532"/>
        <v>46726</v>
      </c>
      <c r="AJ139" s="68">
        <f t="shared" ref="AJ139" si="533">COUNTIF(AC140:AI140,"★")</f>
        <v>0</v>
      </c>
      <c r="AK139" s="68"/>
      <c r="AL139" s="68" t="str">
        <f>TEXT(AC139,"YYYY-MM")</f>
        <v>2027-11</v>
      </c>
      <c r="AM139" s="69" cm="1">
        <f t="array" ref="AM139">SUMPRODUCT((AC139:AI139&gt;=$N$8)*(AC139:AI139 &lt;= $N$9)*(TEXT(AC139:AI139,"yyyy-mm")=AL139)*(AC140:AI140 = "●"))</f>
        <v>0</v>
      </c>
      <c r="AN139" s="69" cm="1">
        <f t="array" ref="AN139">SUMPRODUCT((AH139:AI139&gt;=$N$8)*(AH139:AI139 &lt;= $N$9)*(TEXT(AH139:AI139,"yyyy-mm")=AL139)*(AH140:AI140 = "▲"))</f>
        <v>0</v>
      </c>
      <c r="AO139" s="69" cm="1">
        <f t="array" ref="AO139">SUMPRODUCT((AC139:AI139&gt;=$N$8)*(AC139:AI139 &lt;= $N$9)*(TEXT(AC139:AI139,"yyyy-mm")=AL139)*(AC140:AI140 = "★"))</f>
        <v>0</v>
      </c>
      <c r="AP139" s="68"/>
      <c r="AQ139" s="19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3"/>
    </row>
    <row r="140" spans="10:55" s="8" customFormat="1" ht="19.5" customHeight="1" thickBot="1" x14ac:dyDescent="0.5">
      <c r="J140" s="86"/>
      <c r="K140" s="135" t="str">
        <f t="shared" ref="K140" si="534">IF(U140&gt;=0.285,"OK","NG")</f>
        <v>NG</v>
      </c>
      <c r="L140" s="136"/>
      <c r="M140" s="144"/>
      <c r="N140" s="144"/>
      <c r="O140" s="144"/>
      <c r="P140" s="144"/>
      <c r="Q140" s="144"/>
      <c r="R140" s="145"/>
      <c r="S140" s="146"/>
      <c r="T140" s="135">
        <f t="shared" ref="T140" si="535">COUNTIF(M140:S140,"●")</f>
        <v>0</v>
      </c>
      <c r="U140" s="147">
        <f t="shared" ref="U140" si="536">IF(COUNTA(M140:S140)=0,-1,IF(OR(COUNTIF(M140:S140,"▲")&gt;6,AND(M139&lt;$N$9,$N$9&lt;S139)),0.285,IF(T139+T140=0,0,T140/(T140+T139))))</f>
        <v>-1</v>
      </c>
      <c r="V140" s="135" t="str">
        <f>TEXT(S139,"YYYY-MM")</f>
        <v>2027-07</v>
      </c>
      <c r="W140" s="140" cm="1">
        <f t="array" ref="W140">IF(V140=V139,0,SUMPRODUCT((M139:S139&gt;=$N$8)*(M139:S139 &lt;= $N$9)*(TEXT(M139:S139,"yyyy-mm")=V140)*(M140:S140 = "●")))</f>
        <v>0</v>
      </c>
      <c r="X140" s="140" cm="1">
        <f t="array" ref="X140">IF(V140=V139,0,SUMPRODUCT((M139:S139&gt;=$N$8)*(M139:S139 &lt;= $N$9)*(TEXT(M139:S139,"yyyy-mm")=V140)*(M140:S140 = "▲")))</f>
        <v>0</v>
      </c>
      <c r="Y140" s="140" cm="1">
        <f t="array" ref="Y140">IF(V140=V139,0,SUMPRODUCT((M139:S139&gt;=$N$8)*(M139:S139 &lt;= $N$9)*(TEXT(M139:S139,"yyyy-mm")=V140)*(M140:S140 = "★")))</f>
        <v>0</v>
      </c>
      <c r="Z140" s="135"/>
      <c r="AA140" s="135" t="str">
        <f t="shared" ref="AA140" si="537">IF(AK140&gt;=0.285,"OK","NG")</f>
        <v>NG</v>
      </c>
      <c r="AB140" s="136"/>
      <c r="AC140" s="144"/>
      <c r="AD140" s="144"/>
      <c r="AE140" s="144"/>
      <c r="AF140" s="144"/>
      <c r="AG140" s="144"/>
      <c r="AH140" s="145"/>
      <c r="AI140" s="146"/>
      <c r="AJ140" s="68">
        <f t="shared" ref="AJ140" si="538">COUNTIF(AC140:AI140,"●")</f>
        <v>0</v>
      </c>
      <c r="AK140" s="70">
        <f t="shared" ref="AK140" si="539">IF(COUNTA(AC140:AI140)=0,-1,IF(OR(COUNTIF(AC140:AI140,"▲")&gt;6,AND(AC139&lt;$N$9,$N$9&lt;AI139)),0.285,IF(AJ139+AJ140=0,0,AJ140/(AJ140+AJ139))))</f>
        <v>-1</v>
      </c>
      <c r="AL140" s="68" t="str">
        <f>TEXT(AI139,"YYYY-MM")</f>
        <v>2027-12</v>
      </c>
      <c r="AM140" s="69" cm="1">
        <f t="array" ref="AM140">IF(AL140=AL139,0,SUMPRODUCT((AC139:AI139&gt;=$N$8)*(AC139:AI139 &lt;= $N$9)*(TEXT(AC139:AI139,"yyyy-mm")=AL140)*(AC140:AI140 = "●")))</f>
        <v>0</v>
      </c>
      <c r="AN140" s="69" cm="1">
        <f t="array" ref="AN140">IF(AL140=AL139,0,SUMPRODUCT((AC139:AI139&gt;=$N$8)*(AC139:AI139 &lt;= $N$9)*(TEXT(AC139:AI139,"yyyy-mm")=AL140)*(AC140:AI140 = "▲")))</f>
        <v>0</v>
      </c>
      <c r="AO140" s="69" cm="1">
        <f t="array" ref="AO140">IF(AL140=AL139,0,SUMPRODUCT((AC139:AI139&gt;=$N$8)*(AC139:AI139 &lt;= $N$9)*(TEXT(AC139:AI139,"yyyy-mm")=AL140)*(AC140:AI140 = "★")))</f>
        <v>0</v>
      </c>
      <c r="AP140" s="68"/>
      <c r="AQ140" s="19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3"/>
    </row>
    <row r="141" spans="10:55" s="8" customFormat="1" ht="19.5" customHeight="1" x14ac:dyDescent="0.45">
      <c r="J141" s="86"/>
      <c r="K141" s="135"/>
      <c r="L141" s="132">
        <v>91</v>
      </c>
      <c r="M141" s="141">
        <f>S139+1</f>
        <v>46580</v>
      </c>
      <c r="N141" s="141">
        <f t="shared" ref="N141:S141" si="540">M141+1</f>
        <v>46581</v>
      </c>
      <c r="O141" s="141">
        <f t="shared" si="540"/>
        <v>46582</v>
      </c>
      <c r="P141" s="141">
        <f t="shared" si="540"/>
        <v>46583</v>
      </c>
      <c r="Q141" s="141">
        <f t="shared" si="540"/>
        <v>46584</v>
      </c>
      <c r="R141" s="142">
        <f t="shared" si="540"/>
        <v>46585</v>
      </c>
      <c r="S141" s="143">
        <f t="shared" si="540"/>
        <v>46586</v>
      </c>
      <c r="T141" s="135">
        <f t="shared" ref="T141" si="541">COUNTIF(M142:S142,"★")</f>
        <v>0</v>
      </c>
      <c r="U141" s="135"/>
      <c r="V141" s="135" t="str">
        <f t="shared" ref="V141" si="542">TEXT(M141,"YYYY-MM")</f>
        <v>2027-07</v>
      </c>
      <c r="W141" s="140" cm="1">
        <f t="array" ref="W141">SUMPRODUCT((M141:S141&gt;=$N$8)*(M141:S141 &lt;= $N$9)*(TEXT(M141:S141,"yyyy-mm")=V141)*(M142:S142 = "●"))</f>
        <v>0</v>
      </c>
      <c r="X141" s="140" cm="1">
        <f t="array" ref="X141">SUMPRODUCT((R141:S141&gt;=$N$8)*(R141:S141 &lt;= $N$9)*(TEXT(R141:S141,"yyyy-mm")=V141)*(R142:S142 = "▲"))</f>
        <v>0</v>
      </c>
      <c r="Y141" s="140" cm="1">
        <f t="array" ref="Y141">SUMPRODUCT((M141:S141&gt;=$N$8)*(M141:S141 &lt;= $N$9)*(TEXT(M141:S141,"yyyy-mm")=V141)*(M142:S142 = "★"))</f>
        <v>0</v>
      </c>
      <c r="Z141" s="135"/>
      <c r="AA141" s="135"/>
      <c r="AB141" s="132">
        <v>112</v>
      </c>
      <c r="AC141" s="141">
        <f>AI139+1</f>
        <v>46727</v>
      </c>
      <c r="AD141" s="141">
        <f t="shared" ref="AD141:AI141" si="543">AC141+1</f>
        <v>46728</v>
      </c>
      <c r="AE141" s="141">
        <f t="shared" si="543"/>
        <v>46729</v>
      </c>
      <c r="AF141" s="141">
        <f t="shared" si="543"/>
        <v>46730</v>
      </c>
      <c r="AG141" s="141">
        <f t="shared" si="543"/>
        <v>46731</v>
      </c>
      <c r="AH141" s="142">
        <f t="shared" si="543"/>
        <v>46732</v>
      </c>
      <c r="AI141" s="143">
        <f t="shared" si="543"/>
        <v>46733</v>
      </c>
      <c r="AJ141" s="68">
        <f t="shared" ref="AJ141" si="544">COUNTIF(AC142:AI142,"★")</f>
        <v>0</v>
      </c>
      <c r="AK141" s="68"/>
      <c r="AL141" s="68" t="str">
        <f t="shared" ref="AL141" si="545">TEXT(AC141,"YYYY-MM")</f>
        <v>2027-12</v>
      </c>
      <c r="AM141" s="69" cm="1">
        <f t="array" ref="AM141">SUMPRODUCT((AC141:AI141&gt;=$N$8)*(AC141:AI141 &lt;= $N$9)*(TEXT(AC141:AI141,"yyyy-mm")=AL141)*(AC142:AI142 = "●"))</f>
        <v>0</v>
      </c>
      <c r="AN141" s="69" cm="1">
        <f t="array" ref="AN141">SUMPRODUCT((AH141:AI141&gt;=$N$8)*(AH141:AI141 &lt;= $N$9)*(TEXT(AH141:AI141,"yyyy-mm")=AL141)*(AH142:AI142 = "▲"))</f>
        <v>0</v>
      </c>
      <c r="AO141" s="69" cm="1">
        <f t="array" ref="AO141">SUMPRODUCT((AC141:AI141&gt;=$N$8)*(AC141:AI141 &lt;= $N$9)*(TEXT(AC141:AI141,"yyyy-mm")=AL141)*(AC142:AI142 = "★"))</f>
        <v>0</v>
      </c>
      <c r="AP141" s="68"/>
      <c r="AQ141" s="19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3"/>
    </row>
    <row r="142" spans="10:55" s="8" customFormat="1" ht="19.5" customHeight="1" thickBot="1" x14ac:dyDescent="0.5">
      <c r="J142" s="86"/>
      <c r="K142" s="135" t="str">
        <f t="shared" ref="K142" si="546">IF(U142&gt;=0.285,"OK","NG")</f>
        <v>NG</v>
      </c>
      <c r="L142" s="136"/>
      <c r="M142" s="144"/>
      <c r="N142" s="144"/>
      <c r="O142" s="144"/>
      <c r="P142" s="144"/>
      <c r="Q142" s="144"/>
      <c r="R142" s="145"/>
      <c r="S142" s="146"/>
      <c r="T142" s="135">
        <f t="shared" ref="T142" si="547">COUNTIF(M142:S142,"●")</f>
        <v>0</v>
      </c>
      <c r="U142" s="147">
        <f t="shared" ref="U142" si="548">IF(COUNTA(M142:S142)=0,-1,IF(OR(COUNTIF(M142:S142,"▲")&gt;6,AND(M141&lt;$N$9,$N$9&lt;S141)),0.285,IF(T141+T142=0,0,T142/(T142+T141))))</f>
        <v>-1</v>
      </c>
      <c r="V142" s="135" t="str">
        <f t="shared" ref="V142" si="549">TEXT(S141,"YYYY-MM")</f>
        <v>2027-07</v>
      </c>
      <c r="W142" s="140" cm="1">
        <f t="array" ref="W142">IF(V142=V141,0,SUMPRODUCT((M141:S141&gt;=$N$8)*(M141:S141 &lt;= $N$9)*(TEXT(M141:S141,"yyyy-mm")=V142)*(M142:S142 = "●")))</f>
        <v>0</v>
      </c>
      <c r="X142" s="140" cm="1">
        <f t="array" ref="X142">IF(V142=V141,0,SUMPRODUCT((M141:S141&gt;=$N$8)*(M141:S141 &lt;= $N$9)*(TEXT(M141:S141,"yyyy-mm")=V142)*(M142:S142 = "▲")))</f>
        <v>0</v>
      </c>
      <c r="Y142" s="140" cm="1">
        <f t="array" ref="Y142">IF(V142=V141,0,SUMPRODUCT((M141:S141&gt;=$N$8)*(M141:S141 &lt;= $N$9)*(TEXT(M141:S141,"yyyy-mm")=V142)*(M142:S142 = "★")))</f>
        <v>0</v>
      </c>
      <c r="Z142" s="135"/>
      <c r="AA142" s="135" t="str">
        <f t="shared" ref="AA142" si="550">IF(AK142&gt;=0.285,"OK","NG")</f>
        <v>NG</v>
      </c>
      <c r="AB142" s="136"/>
      <c r="AC142" s="144"/>
      <c r="AD142" s="144"/>
      <c r="AE142" s="144"/>
      <c r="AF142" s="144"/>
      <c r="AG142" s="144"/>
      <c r="AH142" s="145"/>
      <c r="AI142" s="146"/>
      <c r="AJ142" s="68">
        <f t="shared" ref="AJ142" si="551">COUNTIF(AC142:AI142,"●")</f>
        <v>0</v>
      </c>
      <c r="AK142" s="70">
        <f t="shared" ref="AK142" si="552">IF(COUNTA(AC142:AI142)=0,-1,IF(OR(COUNTIF(AC142:AI142,"▲")&gt;6,AND(AC141&lt;$N$9,$N$9&lt;AI141)),0.285,IF(AJ141+AJ142=0,0,AJ142/(AJ142+AJ141))))</f>
        <v>-1</v>
      </c>
      <c r="AL142" s="68" t="str">
        <f t="shared" ref="AL142" si="553">TEXT(AI141,"YYYY-MM")</f>
        <v>2027-12</v>
      </c>
      <c r="AM142" s="69" cm="1">
        <f t="array" ref="AM142">IF(AL142=AL141,0,SUMPRODUCT((AC141:AI141&gt;=$N$8)*(AC141:AI141 &lt;= $N$9)*(TEXT(AC141:AI141,"yyyy-mm")=AL142)*(AC142:AI142 = "●")))</f>
        <v>0</v>
      </c>
      <c r="AN142" s="69" cm="1">
        <f t="array" ref="AN142">IF(AL142=AL141,0,SUMPRODUCT((AC141:AI141&gt;=$N$8)*(AC141:AI141 &lt;= $N$9)*(TEXT(AC141:AI141,"yyyy-mm")=AL142)*(AC142:AI142 = "▲")))</f>
        <v>0</v>
      </c>
      <c r="AO142" s="69" cm="1">
        <f t="array" ref="AO142">IF(AL142=AL141,0,SUMPRODUCT((AC141:AI141&gt;=$N$8)*(AC141:AI141 &lt;= $N$9)*(TEXT(AC141:AI141,"yyyy-mm")=AL142)*(AC142:AI142 = "★")))</f>
        <v>0</v>
      </c>
      <c r="AP142" s="68"/>
      <c r="AQ142" s="19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3"/>
    </row>
    <row r="143" spans="10:55" s="8" customFormat="1" ht="19.5" customHeight="1" x14ac:dyDescent="0.45">
      <c r="J143" s="86"/>
      <c r="K143" s="135"/>
      <c r="L143" s="132">
        <v>92</v>
      </c>
      <c r="M143" s="141">
        <f>S141+1</f>
        <v>46587</v>
      </c>
      <c r="N143" s="141">
        <f t="shared" ref="N143:S143" si="554">M143+1</f>
        <v>46588</v>
      </c>
      <c r="O143" s="141">
        <f t="shared" si="554"/>
        <v>46589</v>
      </c>
      <c r="P143" s="141">
        <f t="shared" si="554"/>
        <v>46590</v>
      </c>
      <c r="Q143" s="141">
        <f t="shared" si="554"/>
        <v>46591</v>
      </c>
      <c r="R143" s="142">
        <f t="shared" si="554"/>
        <v>46592</v>
      </c>
      <c r="S143" s="143">
        <f t="shared" si="554"/>
        <v>46593</v>
      </c>
      <c r="T143" s="135">
        <f t="shared" ref="T143" si="555">COUNTIF(M144:S144,"★")</f>
        <v>0</v>
      </c>
      <c r="U143" s="135"/>
      <c r="V143" s="135" t="str">
        <f t="shared" ref="V143" si="556">TEXT(M143,"YYYY-MM")</f>
        <v>2027-07</v>
      </c>
      <c r="W143" s="140" cm="1">
        <f t="array" ref="W143">SUMPRODUCT((M143:S143&gt;=$N$8)*(M143:S143 &lt;= $N$9)*(TEXT(M143:S143,"yyyy-mm")=V143)*(M144:S144 = "●"))</f>
        <v>0</v>
      </c>
      <c r="X143" s="140" cm="1">
        <f t="array" ref="X143">SUMPRODUCT((R143:S143&gt;=$N$8)*(R143:S143 &lt;= $N$9)*(TEXT(R143:S143,"yyyy-mm")=V143)*(R144:S144 = "▲"))</f>
        <v>0</v>
      </c>
      <c r="Y143" s="140" cm="1">
        <f t="array" ref="Y143">SUMPRODUCT((M143:S143&gt;=$N$8)*(M143:S143 &lt;= $N$9)*(TEXT(M143:S143,"yyyy-mm")=V143)*(M144:S144 = "★"))</f>
        <v>0</v>
      </c>
      <c r="Z143" s="135"/>
      <c r="AA143" s="135"/>
      <c r="AB143" s="132">
        <v>113</v>
      </c>
      <c r="AC143" s="141">
        <f>AI141+1</f>
        <v>46734</v>
      </c>
      <c r="AD143" s="141">
        <f t="shared" ref="AD143:AI143" si="557">AC143+1</f>
        <v>46735</v>
      </c>
      <c r="AE143" s="141">
        <f t="shared" si="557"/>
        <v>46736</v>
      </c>
      <c r="AF143" s="141">
        <f t="shared" si="557"/>
        <v>46737</v>
      </c>
      <c r="AG143" s="141">
        <f t="shared" si="557"/>
        <v>46738</v>
      </c>
      <c r="AH143" s="142">
        <f t="shared" si="557"/>
        <v>46739</v>
      </c>
      <c r="AI143" s="143">
        <f t="shared" si="557"/>
        <v>46740</v>
      </c>
      <c r="AJ143" s="68">
        <f t="shared" ref="AJ143" si="558">COUNTIF(AC144:AI144,"★")</f>
        <v>0</v>
      </c>
      <c r="AK143" s="68"/>
      <c r="AL143" s="68" t="str">
        <f t="shared" ref="AL143" si="559">TEXT(AC143,"YYYY-MM")</f>
        <v>2027-12</v>
      </c>
      <c r="AM143" s="69" cm="1">
        <f t="array" ref="AM143">SUMPRODUCT((AC143:AI143&gt;=$N$8)*(AC143:AI143 &lt;= $N$9)*(TEXT(AC143:AI143,"yyyy-mm")=AL143)*(AC144:AI144 = "●"))</f>
        <v>0</v>
      </c>
      <c r="AN143" s="69" cm="1">
        <f t="array" ref="AN143">SUMPRODUCT((AH143:AI143&gt;=$N$8)*(AH143:AI143 &lt;= $N$9)*(TEXT(AH143:AI143,"yyyy-mm")=AL143)*(AH144:AI144 = "▲"))</f>
        <v>0</v>
      </c>
      <c r="AO143" s="69" cm="1">
        <f t="array" ref="AO143">SUMPRODUCT((AC143:AI143&gt;=$N$8)*(AC143:AI143 &lt;= $N$9)*(TEXT(AC143:AI143,"yyyy-mm")=AL143)*(AC144:AI144 = "★"))</f>
        <v>0</v>
      </c>
      <c r="AP143" s="68"/>
      <c r="AQ143" s="19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3"/>
    </row>
    <row r="144" spans="10:55" s="8" customFormat="1" ht="19.5" customHeight="1" thickBot="1" x14ac:dyDescent="0.5">
      <c r="J144" s="86"/>
      <c r="K144" s="135" t="str">
        <f t="shared" ref="K144" si="560">IF(U144&gt;=0.285,"OK","NG")</f>
        <v>NG</v>
      </c>
      <c r="L144" s="136"/>
      <c r="M144" s="144"/>
      <c r="N144" s="144"/>
      <c r="O144" s="144"/>
      <c r="P144" s="144"/>
      <c r="Q144" s="144"/>
      <c r="R144" s="145"/>
      <c r="S144" s="146"/>
      <c r="T144" s="135">
        <f t="shared" ref="T144" si="561">COUNTIF(M144:S144,"●")</f>
        <v>0</v>
      </c>
      <c r="U144" s="147">
        <f t="shared" ref="U144" si="562">IF(COUNTA(M144:S144)=0,-1,IF(OR(COUNTIF(M144:S144,"▲")&gt;6,AND(M143&lt;$N$9,$N$9&lt;S143)),0.285,IF(T143+T144=0,0,T144/(T144+T143))))</f>
        <v>-1</v>
      </c>
      <c r="V144" s="135" t="str">
        <f t="shared" ref="V144" si="563">TEXT(S143,"YYYY-MM")</f>
        <v>2027-07</v>
      </c>
      <c r="W144" s="140" cm="1">
        <f t="array" ref="W144">IF(V144=V143,0,SUMPRODUCT((M143:S143&gt;=$N$8)*(M143:S143 &lt;= $N$9)*(TEXT(M143:S143,"yyyy-mm")=V144)*(M144:S144 = "●")))</f>
        <v>0</v>
      </c>
      <c r="X144" s="140" cm="1">
        <f t="array" ref="X144">IF(V144=V143,0,SUMPRODUCT((M143:S143&gt;=$N$8)*(M143:S143 &lt;= $N$9)*(TEXT(M143:S143,"yyyy-mm")=V144)*(M144:S144 = "▲")))</f>
        <v>0</v>
      </c>
      <c r="Y144" s="140" cm="1">
        <f t="array" ref="Y144">IF(V144=V143,0,SUMPRODUCT((M143:S143&gt;=$N$8)*(M143:S143 &lt;= $N$9)*(TEXT(M143:S143,"yyyy-mm")=V144)*(M144:S144 = "★")))</f>
        <v>0</v>
      </c>
      <c r="Z144" s="135"/>
      <c r="AA144" s="135" t="str">
        <f t="shared" ref="AA144" si="564">IF(AK144&gt;=0.285,"OK","NG")</f>
        <v>NG</v>
      </c>
      <c r="AB144" s="136"/>
      <c r="AC144" s="144"/>
      <c r="AD144" s="144"/>
      <c r="AE144" s="144"/>
      <c r="AF144" s="144"/>
      <c r="AG144" s="144"/>
      <c r="AH144" s="145"/>
      <c r="AI144" s="146"/>
      <c r="AJ144" s="68">
        <f t="shared" ref="AJ144" si="565">COUNTIF(AC144:AI144,"●")</f>
        <v>0</v>
      </c>
      <c r="AK144" s="70">
        <f t="shared" ref="AK144" si="566">IF(COUNTA(AC144:AI144)=0,-1,IF(OR(COUNTIF(AC144:AI144,"▲")&gt;6,AND(AC143&lt;$N$9,$N$9&lt;AI143)),0.285,IF(AJ143+AJ144=0,0,AJ144/(AJ144+AJ143))))</f>
        <v>-1</v>
      </c>
      <c r="AL144" s="68" t="str">
        <f t="shared" ref="AL144" si="567">TEXT(AI143,"YYYY-MM")</f>
        <v>2027-12</v>
      </c>
      <c r="AM144" s="69" cm="1">
        <f t="array" ref="AM144">IF(AL144=AL143,0,SUMPRODUCT((AC143:AI143&gt;=$N$8)*(AC143:AI143 &lt;= $N$9)*(TEXT(AC143:AI143,"yyyy-mm")=AL144)*(AC144:AI144 = "●")))</f>
        <v>0</v>
      </c>
      <c r="AN144" s="69" cm="1">
        <f t="array" ref="AN144">IF(AL144=AL143,0,SUMPRODUCT((AC143:AI143&gt;=$N$8)*(AC143:AI143 &lt;= $N$9)*(TEXT(AC143:AI143,"yyyy-mm")=AL144)*(AC144:AI144 = "▲")))</f>
        <v>0</v>
      </c>
      <c r="AO144" s="69" cm="1">
        <f t="array" ref="AO144">IF(AL144=AL143,0,SUMPRODUCT((AC143:AI143&gt;=$N$8)*(AC143:AI143 &lt;= $N$9)*(TEXT(AC143:AI143,"yyyy-mm")=AL144)*(AC144:AI144 = "★")))</f>
        <v>0</v>
      </c>
      <c r="AP144" s="68"/>
      <c r="AQ144" s="19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3"/>
    </row>
    <row r="145" spans="10:55" s="8" customFormat="1" ht="19.5" customHeight="1" x14ac:dyDescent="0.45">
      <c r="J145" s="86"/>
      <c r="K145" s="135"/>
      <c r="L145" s="132">
        <v>93</v>
      </c>
      <c r="M145" s="141">
        <f>S143+1</f>
        <v>46594</v>
      </c>
      <c r="N145" s="141">
        <f t="shared" ref="N145:S145" si="568">M145+1</f>
        <v>46595</v>
      </c>
      <c r="O145" s="141">
        <f t="shared" si="568"/>
        <v>46596</v>
      </c>
      <c r="P145" s="141">
        <f t="shared" si="568"/>
        <v>46597</v>
      </c>
      <c r="Q145" s="141">
        <f t="shared" si="568"/>
        <v>46598</v>
      </c>
      <c r="R145" s="142">
        <f t="shared" si="568"/>
        <v>46599</v>
      </c>
      <c r="S145" s="143">
        <f t="shared" si="568"/>
        <v>46600</v>
      </c>
      <c r="T145" s="135">
        <f t="shared" ref="T145" si="569">COUNTIF(M146:S146,"★")</f>
        <v>0</v>
      </c>
      <c r="U145" s="135"/>
      <c r="V145" s="135" t="str">
        <f t="shared" ref="V145" si="570">TEXT(M145,"YYYY-MM")</f>
        <v>2027-07</v>
      </c>
      <c r="W145" s="140" cm="1">
        <f t="array" ref="W145">SUMPRODUCT((M145:S145&gt;=$N$8)*(M145:S145 &lt;= $N$9)*(TEXT(M145:S145,"yyyy-mm")=V145)*(M146:S146 = "●"))</f>
        <v>0</v>
      </c>
      <c r="X145" s="140" cm="1">
        <f t="array" ref="X145">SUMPRODUCT((R145:S145&gt;=$N$8)*(R145:S145 &lt;= $N$9)*(TEXT(R145:S145,"yyyy-mm")=V145)*(R146:S146 = "▲"))</f>
        <v>0</v>
      </c>
      <c r="Y145" s="140" cm="1">
        <f t="array" ref="Y145">SUMPRODUCT((M145:S145&gt;=$N$8)*(M145:S145 &lt;= $N$9)*(TEXT(M145:S145,"yyyy-mm")=V145)*(M146:S146 = "★"))</f>
        <v>0</v>
      </c>
      <c r="Z145" s="135"/>
      <c r="AA145" s="135"/>
      <c r="AB145" s="132">
        <v>114</v>
      </c>
      <c r="AC145" s="141">
        <f>AI143+1</f>
        <v>46741</v>
      </c>
      <c r="AD145" s="141">
        <f t="shared" ref="AD145:AI145" si="571">AC145+1</f>
        <v>46742</v>
      </c>
      <c r="AE145" s="141">
        <f t="shared" si="571"/>
        <v>46743</v>
      </c>
      <c r="AF145" s="141">
        <f t="shared" si="571"/>
        <v>46744</v>
      </c>
      <c r="AG145" s="141">
        <f t="shared" si="571"/>
        <v>46745</v>
      </c>
      <c r="AH145" s="142">
        <f t="shared" si="571"/>
        <v>46746</v>
      </c>
      <c r="AI145" s="143">
        <f t="shared" si="571"/>
        <v>46747</v>
      </c>
      <c r="AJ145" s="68">
        <f t="shared" ref="AJ145" si="572">COUNTIF(AC146:AI146,"★")</f>
        <v>0</v>
      </c>
      <c r="AK145" s="68"/>
      <c r="AL145" s="68" t="str">
        <f t="shared" ref="AL145" si="573">TEXT(AC145,"YYYY-MM")</f>
        <v>2027-12</v>
      </c>
      <c r="AM145" s="69" cm="1">
        <f t="array" ref="AM145">SUMPRODUCT((AC145:AI145&gt;=$N$8)*(AC145:AI145 &lt;= $N$9)*(TEXT(AC145:AI145,"yyyy-mm")=AL145)*(AC146:AI146 = "●"))</f>
        <v>0</v>
      </c>
      <c r="AN145" s="69" cm="1">
        <f t="array" ref="AN145">SUMPRODUCT((AH145:AI145&gt;=$N$8)*(AH145:AI145 &lt;= $N$9)*(TEXT(AH145:AI145,"yyyy-mm")=AL145)*(AH146:AI146 = "▲"))</f>
        <v>0</v>
      </c>
      <c r="AO145" s="69" cm="1">
        <f t="array" ref="AO145">SUMPRODUCT((AC145:AI145&gt;=$N$8)*(AC145:AI145 &lt;= $N$9)*(TEXT(AC145:AI145,"yyyy-mm")=AL145)*(AC146:AI146 = "★"))</f>
        <v>0</v>
      </c>
      <c r="AP145" s="65"/>
      <c r="AQ145" s="7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3"/>
    </row>
    <row r="146" spans="10:55" s="8" customFormat="1" ht="19.5" customHeight="1" thickBot="1" x14ac:dyDescent="0.5">
      <c r="J146" s="86"/>
      <c r="K146" s="135" t="str">
        <f t="shared" ref="K146" si="574">IF(U146&gt;=0.285,"OK","NG")</f>
        <v>NG</v>
      </c>
      <c r="L146" s="136"/>
      <c r="M146" s="144"/>
      <c r="N146" s="144"/>
      <c r="O146" s="144"/>
      <c r="P146" s="144"/>
      <c r="Q146" s="144"/>
      <c r="R146" s="145"/>
      <c r="S146" s="146"/>
      <c r="T146" s="135">
        <f t="shared" ref="T146" si="575">COUNTIF(M146:S146,"●")</f>
        <v>0</v>
      </c>
      <c r="U146" s="147">
        <f t="shared" ref="U146" si="576">IF(COUNTA(M146:S146)=0,-1,IF(OR(COUNTIF(M146:S146,"▲")&gt;6,AND(M145&lt;$N$9,$N$9&lt;S145)),0.285,IF(T145+T146=0,0,T146/(T146+T145))))</f>
        <v>-1</v>
      </c>
      <c r="V146" s="135" t="str">
        <f t="shared" ref="V146" si="577">TEXT(S145,"YYYY-MM")</f>
        <v>2027-08</v>
      </c>
      <c r="W146" s="140" cm="1">
        <f t="array" ref="W146">IF(V146=V145,0,SUMPRODUCT((M145:S145&gt;=$N$8)*(M145:S145 &lt;= $N$9)*(TEXT(M145:S145,"yyyy-mm")=V146)*(M146:S146 = "●")))</f>
        <v>0</v>
      </c>
      <c r="X146" s="140" cm="1">
        <f t="array" ref="X146">IF(V146=V145,0,SUMPRODUCT((M145:S145&gt;=$N$8)*(M145:S145 &lt;= $N$9)*(TEXT(M145:S145,"yyyy-mm")=V146)*(M146:S146 = "▲")))</f>
        <v>0</v>
      </c>
      <c r="Y146" s="140" cm="1">
        <f t="array" ref="Y146">IF(V146=V145,0,SUMPRODUCT((M145:S145&gt;=$N$8)*(M145:S145 &lt;= $N$9)*(TEXT(M145:S145,"yyyy-mm")=V146)*(M146:S146 = "★")))</f>
        <v>0</v>
      </c>
      <c r="Z146" s="135"/>
      <c r="AA146" s="135" t="str">
        <f t="shared" ref="AA146" si="578">IF(AK146&gt;=0.285,"OK","NG")</f>
        <v>NG</v>
      </c>
      <c r="AB146" s="136"/>
      <c r="AC146" s="144"/>
      <c r="AD146" s="144"/>
      <c r="AE146" s="144"/>
      <c r="AF146" s="144"/>
      <c r="AG146" s="144"/>
      <c r="AH146" s="145"/>
      <c r="AI146" s="146"/>
      <c r="AJ146" s="68">
        <f t="shared" ref="AJ146" si="579">COUNTIF(AC146:AI146,"●")</f>
        <v>0</v>
      </c>
      <c r="AK146" s="70">
        <f t="shared" ref="AK146" si="580">IF(COUNTA(AC146:AI146)=0,-1,IF(OR(COUNTIF(AC146:AI146,"▲")&gt;6,AND(AC145&lt;$N$9,$N$9&lt;AI145)),0.285,IF(AJ145+AJ146=0,0,AJ146/(AJ146+AJ145))))</f>
        <v>-1</v>
      </c>
      <c r="AL146" s="68" t="str">
        <f t="shared" ref="AL146" si="581">TEXT(AI145,"YYYY-MM")</f>
        <v>2027-12</v>
      </c>
      <c r="AM146" s="69" cm="1">
        <f t="array" ref="AM146">IF(AL146=AL145,0,SUMPRODUCT((AC145:AI145&gt;=$N$8)*(AC145:AI145 &lt;= $N$9)*(TEXT(AC145:AI145,"yyyy-mm")=AL146)*(AC146:AI146 = "●")))</f>
        <v>0</v>
      </c>
      <c r="AN146" s="69" cm="1">
        <f t="array" ref="AN146">IF(AL146=AL145,0,SUMPRODUCT((AC145:AI145&gt;=$N$8)*(AC145:AI145 &lt;= $N$9)*(TEXT(AC145:AI145,"yyyy-mm")=AL146)*(AC146:AI146 = "▲")))</f>
        <v>0</v>
      </c>
      <c r="AO146" s="69" cm="1">
        <f t="array" ref="AO146">IF(AL146=AL145,0,SUMPRODUCT((AC145:AI145&gt;=$N$8)*(AC145:AI145 &lt;= $N$9)*(TEXT(AC145:AI145,"yyyy-mm")=AL146)*(AC146:AI146 = "★")))</f>
        <v>0</v>
      </c>
      <c r="AP146" s="65"/>
      <c r="AQ146" s="7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3"/>
    </row>
    <row r="147" spans="10:55" s="8" customFormat="1" ht="19.5" customHeight="1" x14ac:dyDescent="0.45">
      <c r="J147" s="86"/>
      <c r="K147" s="135"/>
      <c r="L147" s="132">
        <v>94</v>
      </c>
      <c r="M147" s="141">
        <f>S145+1</f>
        <v>46601</v>
      </c>
      <c r="N147" s="141">
        <f t="shared" ref="N147:S147" si="582">M147+1</f>
        <v>46602</v>
      </c>
      <c r="O147" s="141">
        <f t="shared" si="582"/>
        <v>46603</v>
      </c>
      <c r="P147" s="141">
        <f t="shared" si="582"/>
        <v>46604</v>
      </c>
      <c r="Q147" s="141">
        <f t="shared" si="582"/>
        <v>46605</v>
      </c>
      <c r="R147" s="142">
        <f t="shared" si="582"/>
        <v>46606</v>
      </c>
      <c r="S147" s="143">
        <f t="shared" si="582"/>
        <v>46607</v>
      </c>
      <c r="T147" s="135">
        <f t="shared" ref="T147" si="583">COUNTIF(M148:S148,"★")</f>
        <v>0</v>
      </c>
      <c r="U147" s="135"/>
      <c r="V147" s="135" t="str">
        <f t="shared" ref="V147" si="584">TEXT(M147,"YYYY-MM")</f>
        <v>2027-08</v>
      </c>
      <c r="W147" s="140" cm="1">
        <f t="array" ref="W147">SUMPRODUCT((M147:S147&gt;=$N$8)*(M147:S147 &lt;= $N$9)*(TEXT(M147:S147,"yyyy-mm")=V147)*(M148:S148 = "●"))</f>
        <v>0</v>
      </c>
      <c r="X147" s="140" cm="1">
        <f t="array" ref="X147">SUMPRODUCT((R147:S147&gt;=$N$8)*(R147:S147 &lt;= $N$9)*(TEXT(R147:S147,"yyyy-mm")=V147)*(R148:S148 = "▲"))</f>
        <v>0</v>
      </c>
      <c r="Y147" s="140" cm="1">
        <f t="array" ref="Y147">SUMPRODUCT((M147:S147&gt;=$N$8)*(M147:S147 &lt;= $N$9)*(TEXT(M147:S147,"yyyy-mm")=V147)*(M148:S148 = "★"))</f>
        <v>0</v>
      </c>
      <c r="Z147" s="135"/>
      <c r="AA147" s="135"/>
      <c r="AB147" s="132">
        <v>115</v>
      </c>
      <c r="AC147" s="141">
        <f>AI145+1</f>
        <v>46748</v>
      </c>
      <c r="AD147" s="141">
        <f t="shared" ref="AD147:AI147" si="585">AC147+1</f>
        <v>46749</v>
      </c>
      <c r="AE147" s="141">
        <f t="shared" si="585"/>
        <v>46750</v>
      </c>
      <c r="AF147" s="141">
        <f t="shared" si="585"/>
        <v>46751</v>
      </c>
      <c r="AG147" s="141">
        <f t="shared" si="585"/>
        <v>46752</v>
      </c>
      <c r="AH147" s="142">
        <f t="shared" si="585"/>
        <v>46753</v>
      </c>
      <c r="AI147" s="143">
        <f t="shared" si="585"/>
        <v>46754</v>
      </c>
      <c r="AJ147" s="68">
        <f t="shared" ref="AJ147" si="586">COUNTIF(AC148:AI148,"★")</f>
        <v>0</v>
      </c>
      <c r="AK147" s="68"/>
      <c r="AL147" s="68" t="str">
        <f t="shared" ref="AL147" si="587">TEXT(AC147,"YYYY-MM")</f>
        <v>2027-12</v>
      </c>
      <c r="AM147" s="69" cm="1">
        <f t="array" ref="AM147">SUMPRODUCT((AC147:AI147&gt;=$N$8)*(AC147:AI147 &lt;= $N$9)*(TEXT(AC147:AI147,"yyyy-mm")=AL147)*(AC148:AI148 = "●"))</f>
        <v>0</v>
      </c>
      <c r="AN147" s="69" cm="1">
        <f t="array" ref="AN147">SUMPRODUCT((AH147:AI147&gt;=$N$8)*(AH147:AI147 &lt;= $N$9)*(TEXT(AH147:AI147,"yyyy-mm")=AL147)*(AH148:AI148 = "▲"))</f>
        <v>0</v>
      </c>
      <c r="AO147" s="69" cm="1">
        <f t="array" ref="AO147">SUMPRODUCT((AC147:AI147&gt;=$N$8)*(AC147:AI147 &lt;= $N$9)*(TEXT(AC147:AI147,"yyyy-mm")=AL147)*(AC148:AI148 = "★"))</f>
        <v>0</v>
      </c>
      <c r="AP147" s="65"/>
      <c r="AQ147" s="7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3"/>
    </row>
    <row r="148" spans="10:55" s="8" customFormat="1" ht="19.5" customHeight="1" thickBot="1" x14ac:dyDescent="0.5">
      <c r="J148" s="86"/>
      <c r="K148" s="135" t="str">
        <f t="shared" ref="K148" si="588">IF(U148&gt;=0.285,"OK","NG")</f>
        <v>NG</v>
      </c>
      <c r="L148" s="136"/>
      <c r="M148" s="144"/>
      <c r="N148" s="144"/>
      <c r="O148" s="144"/>
      <c r="P148" s="144"/>
      <c r="Q148" s="144"/>
      <c r="R148" s="145"/>
      <c r="S148" s="146"/>
      <c r="T148" s="135">
        <f t="shared" ref="T148" si="589">COUNTIF(M148:S148,"●")</f>
        <v>0</v>
      </c>
      <c r="U148" s="147">
        <f t="shared" ref="U148" si="590">IF(COUNTA(M148:S148)=0,-1,IF(OR(COUNTIF(M148:S148,"▲")&gt;6,AND(M147&lt;$N$9,$N$9&lt;S147)),0.285,IF(T147+T148=0,0,T148/(T148+T147))))</f>
        <v>-1</v>
      </c>
      <c r="V148" s="135" t="str">
        <f t="shared" ref="V148" si="591">TEXT(S147,"YYYY-MM")</f>
        <v>2027-08</v>
      </c>
      <c r="W148" s="140" cm="1">
        <f t="array" ref="W148">IF(V148=V147,0,SUMPRODUCT((M147:S147&gt;=$N$8)*(M147:S147 &lt;= $N$9)*(TEXT(M147:S147,"yyyy-mm")=V148)*(M148:S148 = "●")))</f>
        <v>0</v>
      </c>
      <c r="X148" s="140" cm="1">
        <f t="array" ref="X148">IF(V148=V147,0,SUMPRODUCT((M147:S147&gt;=$N$8)*(M147:S147 &lt;= $N$9)*(TEXT(M147:S147,"yyyy-mm")=V148)*(M148:S148 = "▲")))</f>
        <v>0</v>
      </c>
      <c r="Y148" s="140" cm="1">
        <f t="array" ref="Y148">IF(V148=V147,0,SUMPRODUCT((M147:S147&gt;=$N$8)*(M147:S147 &lt;= $N$9)*(TEXT(M147:S147,"yyyy-mm")=V148)*(M148:S148 = "★")))</f>
        <v>0</v>
      </c>
      <c r="Z148" s="135"/>
      <c r="AA148" s="135" t="str">
        <f t="shared" ref="AA148" si="592">IF(AK148&gt;=0.285,"OK","NG")</f>
        <v>NG</v>
      </c>
      <c r="AB148" s="136"/>
      <c r="AC148" s="144"/>
      <c r="AD148" s="144"/>
      <c r="AE148" s="144"/>
      <c r="AF148" s="144"/>
      <c r="AG148" s="144"/>
      <c r="AH148" s="145"/>
      <c r="AI148" s="146"/>
      <c r="AJ148" s="68">
        <f t="shared" ref="AJ148" si="593">COUNTIF(AC148:AI148,"●")</f>
        <v>0</v>
      </c>
      <c r="AK148" s="70">
        <f t="shared" ref="AK148" si="594">IF(COUNTA(AC148:AI148)=0,-1,IF(OR(COUNTIF(AC148:AI148,"▲")&gt;6,AND(AC147&lt;$N$9,$N$9&lt;AI147)),0.285,IF(AJ147+AJ148=0,0,AJ148/(AJ148+AJ147))))</f>
        <v>-1</v>
      </c>
      <c r="AL148" s="68" t="str">
        <f t="shared" ref="AL148" si="595">TEXT(AI147,"YYYY-MM")</f>
        <v>2028-01</v>
      </c>
      <c r="AM148" s="69" cm="1">
        <f t="array" ref="AM148">IF(AL148=AL147,0,SUMPRODUCT((AC147:AI147&gt;=$N$8)*(AC147:AI147 &lt;= $N$9)*(TEXT(AC147:AI147,"yyyy-mm")=AL148)*(AC148:AI148 = "●")))</f>
        <v>0</v>
      </c>
      <c r="AN148" s="69" cm="1">
        <f t="array" ref="AN148">IF(AL148=AL147,0,SUMPRODUCT((AC147:AI147&gt;=$N$8)*(AC147:AI147 &lt;= $N$9)*(TEXT(AC147:AI147,"yyyy-mm")=AL148)*(AC148:AI148 = "▲")))</f>
        <v>0</v>
      </c>
      <c r="AO148" s="69" cm="1">
        <f t="array" ref="AO148">IF(AL148=AL147,0,SUMPRODUCT((AC147:AI147&gt;=$N$8)*(AC147:AI147 &lt;= $N$9)*(TEXT(AC147:AI147,"yyyy-mm")=AL148)*(AC148:AI148 = "★")))</f>
        <v>0</v>
      </c>
      <c r="AP148" s="65"/>
      <c r="AQ148" s="7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3"/>
    </row>
    <row r="149" spans="10:55" s="8" customFormat="1" ht="19.5" customHeight="1" x14ac:dyDescent="0.45">
      <c r="J149" s="86"/>
      <c r="K149" s="135"/>
      <c r="L149" s="132">
        <v>95</v>
      </c>
      <c r="M149" s="141">
        <f>S147+1</f>
        <v>46608</v>
      </c>
      <c r="N149" s="141">
        <f t="shared" ref="N149:S149" si="596">M149+1</f>
        <v>46609</v>
      </c>
      <c r="O149" s="141">
        <f t="shared" si="596"/>
        <v>46610</v>
      </c>
      <c r="P149" s="141">
        <f t="shared" si="596"/>
        <v>46611</v>
      </c>
      <c r="Q149" s="141">
        <f t="shared" si="596"/>
        <v>46612</v>
      </c>
      <c r="R149" s="142">
        <f t="shared" si="596"/>
        <v>46613</v>
      </c>
      <c r="S149" s="143">
        <f t="shared" si="596"/>
        <v>46614</v>
      </c>
      <c r="T149" s="135">
        <f t="shared" ref="T149" si="597">COUNTIF(M150:S150,"★")</f>
        <v>0</v>
      </c>
      <c r="U149" s="135"/>
      <c r="V149" s="135" t="str">
        <f t="shared" ref="V149" si="598">TEXT(M149,"YYYY-MM")</f>
        <v>2027-08</v>
      </c>
      <c r="W149" s="140" cm="1">
        <f t="array" ref="W149">SUMPRODUCT((M149:S149&gt;=$N$8)*(M149:S149 &lt;= $N$9)*(TEXT(M149:S149,"yyyy-mm")=V149)*(M150:S150 = "●"))</f>
        <v>0</v>
      </c>
      <c r="X149" s="140" cm="1">
        <f t="array" ref="X149">SUMPRODUCT((R149:S149&gt;=$N$8)*(R149:S149 &lt;= $N$9)*(TEXT(R149:S149,"yyyy-mm")=V149)*(R150:S150 = "▲"))</f>
        <v>0</v>
      </c>
      <c r="Y149" s="140" cm="1">
        <f t="array" ref="Y149">SUMPRODUCT((M149:S149&gt;=$N$8)*(M149:S149 &lt;= $N$9)*(TEXT(M149:S149,"yyyy-mm")=V149)*(M150:S150 = "★"))</f>
        <v>0</v>
      </c>
      <c r="Z149" s="135"/>
      <c r="AA149" s="135"/>
      <c r="AB149" s="132">
        <v>116</v>
      </c>
      <c r="AC149" s="141">
        <f>AI147+1</f>
        <v>46755</v>
      </c>
      <c r="AD149" s="141">
        <f t="shared" ref="AD149:AI149" si="599">AC149+1</f>
        <v>46756</v>
      </c>
      <c r="AE149" s="141">
        <f t="shared" si="599"/>
        <v>46757</v>
      </c>
      <c r="AF149" s="141">
        <f t="shared" si="599"/>
        <v>46758</v>
      </c>
      <c r="AG149" s="141">
        <f t="shared" si="599"/>
        <v>46759</v>
      </c>
      <c r="AH149" s="142">
        <f t="shared" si="599"/>
        <v>46760</v>
      </c>
      <c r="AI149" s="143">
        <f t="shared" si="599"/>
        <v>46761</v>
      </c>
      <c r="AJ149" s="68">
        <f t="shared" ref="AJ149" si="600">COUNTIF(AC150:AI150,"★")</f>
        <v>0</v>
      </c>
      <c r="AK149" s="68"/>
      <c r="AL149" s="68" t="str">
        <f t="shared" ref="AL149" si="601">TEXT(AC149,"YYYY-MM")</f>
        <v>2028-01</v>
      </c>
      <c r="AM149" s="69" cm="1">
        <f t="array" ref="AM149">SUMPRODUCT((AC149:AI149&gt;=$N$8)*(AC149:AI149 &lt;= $N$9)*(TEXT(AC149:AI149,"yyyy-mm")=AL149)*(AC150:AI150 = "●"))</f>
        <v>0</v>
      </c>
      <c r="AN149" s="69" cm="1">
        <f t="array" ref="AN149">SUMPRODUCT((AH149:AI149&gt;=$N$8)*(AH149:AI149 &lt;= $N$9)*(TEXT(AH149:AI149,"yyyy-mm")=AL149)*(AH150:AI150 = "▲"))</f>
        <v>0</v>
      </c>
      <c r="AO149" s="69" cm="1">
        <f t="array" ref="AO149">SUMPRODUCT((AC149:AI149&gt;=$N$8)*(AC149:AI149 &lt;= $N$9)*(TEXT(AC149:AI149,"yyyy-mm")=AL149)*(AC150:AI150 = "★"))</f>
        <v>0</v>
      </c>
      <c r="AP149" s="65"/>
      <c r="AQ149" s="7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3"/>
    </row>
    <row r="150" spans="10:55" s="8" customFormat="1" ht="19.5" customHeight="1" thickBot="1" x14ac:dyDescent="0.5">
      <c r="J150" s="86"/>
      <c r="K150" s="135" t="str">
        <f t="shared" ref="K150" si="602">IF(U150&gt;=0.285,"OK","NG")</f>
        <v>NG</v>
      </c>
      <c r="L150" s="136"/>
      <c r="M150" s="144"/>
      <c r="N150" s="144"/>
      <c r="O150" s="144"/>
      <c r="P150" s="144"/>
      <c r="Q150" s="144"/>
      <c r="R150" s="145"/>
      <c r="S150" s="146"/>
      <c r="T150" s="135">
        <f t="shared" ref="T150" si="603">COUNTIF(M150:S150,"●")</f>
        <v>0</v>
      </c>
      <c r="U150" s="147">
        <f t="shared" ref="U150" si="604">IF(COUNTA(M150:S150)=0,-1,IF(OR(COUNTIF(M150:S150,"▲")&gt;6,AND(M149&lt;$N$9,$N$9&lt;S149)),0.285,IF(T149+T150=0,0,T150/(T150+T149))))</f>
        <v>-1</v>
      </c>
      <c r="V150" s="135" t="str">
        <f t="shared" ref="V150" si="605">TEXT(S149,"YYYY-MM")</f>
        <v>2027-08</v>
      </c>
      <c r="W150" s="140" cm="1">
        <f t="array" ref="W150">IF(V150=V149,0,SUMPRODUCT((M149:S149&gt;=$N$8)*(M149:S149 &lt;= $N$9)*(TEXT(M149:S149,"yyyy-mm")=V150)*(M150:S150 = "●")))</f>
        <v>0</v>
      </c>
      <c r="X150" s="140" cm="1">
        <f t="array" ref="X150">IF(V150=V149,0,SUMPRODUCT((M149:S149&gt;=$N$8)*(M149:S149 &lt;= $N$9)*(TEXT(M149:S149,"yyyy-mm")=V150)*(M150:S150 = "▲")))</f>
        <v>0</v>
      </c>
      <c r="Y150" s="140" cm="1">
        <f t="array" ref="Y150">IF(V150=V149,0,SUMPRODUCT((M149:S149&gt;=$N$8)*(M149:S149 &lt;= $N$9)*(TEXT(M149:S149,"yyyy-mm")=V150)*(M150:S150 = "★")))</f>
        <v>0</v>
      </c>
      <c r="Z150" s="135"/>
      <c r="AA150" s="135" t="str">
        <f t="shared" ref="AA150" si="606">IF(AK150&gt;=0.285,"OK","NG")</f>
        <v>NG</v>
      </c>
      <c r="AB150" s="136"/>
      <c r="AC150" s="144"/>
      <c r="AD150" s="144"/>
      <c r="AE150" s="144"/>
      <c r="AF150" s="144"/>
      <c r="AG150" s="144"/>
      <c r="AH150" s="145"/>
      <c r="AI150" s="146"/>
      <c r="AJ150" s="68">
        <f t="shared" ref="AJ150" si="607">COUNTIF(AC150:AI150,"●")</f>
        <v>0</v>
      </c>
      <c r="AK150" s="70">
        <f t="shared" ref="AK150" si="608">IF(COUNTA(AC150:AI150)=0,-1,IF(OR(COUNTIF(AC150:AI150,"▲")&gt;6,AND(AC149&lt;$N$9,$N$9&lt;AI149)),0.285,IF(AJ149+AJ150=0,0,AJ150/(AJ150+AJ149))))</f>
        <v>-1</v>
      </c>
      <c r="AL150" s="68" t="str">
        <f t="shared" ref="AL150" si="609">TEXT(AI149,"YYYY-MM")</f>
        <v>2028-01</v>
      </c>
      <c r="AM150" s="69" cm="1">
        <f t="array" ref="AM150">IF(AL150=AL149,0,SUMPRODUCT((AC149:AI149&gt;=$N$8)*(AC149:AI149 &lt;= $N$9)*(TEXT(AC149:AI149,"yyyy-mm")=AL150)*(AC150:AI150 = "●")))</f>
        <v>0</v>
      </c>
      <c r="AN150" s="69" cm="1">
        <f t="array" ref="AN150">IF(AL150=AL149,0,SUMPRODUCT((AC149:AI149&gt;=$N$8)*(AC149:AI149 &lt;= $N$9)*(TEXT(AC149:AI149,"yyyy-mm")=AL150)*(AC150:AI150 = "▲")))</f>
        <v>0</v>
      </c>
      <c r="AO150" s="69" cm="1">
        <f t="array" ref="AO150">IF(AL150=AL149,0,SUMPRODUCT((AC149:AI149&gt;=$N$8)*(AC149:AI149 &lt;= $N$9)*(TEXT(AC149:AI149,"yyyy-mm")=AL150)*(AC150:AI150 = "★")))</f>
        <v>0</v>
      </c>
      <c r="AP150" s="65"/>
      <c r="AQ150" s="7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3"/>
    </row>
    <row r="151" spans="10:55" s="8" customFormat="1" ht="19.5" customHeight="1" x14ac:dyDescent="0.45">
      <c r="J151" s="86"/>
      <c r="K151" s="87"/>
      <c r="L151" s="28"/>
      <c r="M151" s="28"/>
      <c r="N151" s="28"/>
      <c r="O151" s="28"/>
      <c r="P151" s="28"/>
      <c r="Q151" s="28"/>
      <c r="R151" s="28"/>
      <c r="S151" s="28"/>
      <c r="T151" s="86"/>
      <c r="U151" s="148">
        <f>IFERROR(AVERAGEIF(U109:U150,"&gt;-1"),0)</f>
        <v>0</v>
      </c>
      <c r="V151" s="86"/>
      <c r="W151" s="81"/>
      <c r="X151" s="81"/>
      <c r="Y151" s="81"/>
      <c r="Z151" s="86"/>
      <c r="AA151" s="88"/>
      <c r="AB151" s="28"/>
      <c r="AC151" s="28"/>
      <c r="AD151" s="28"/>
      <c r="AE151" s="28"/>
      <c r="AF151" s="28"/>
      <c r="AG151" s="28"/>
      <c r="AH151" s="28"/>
      <c r="AI151" s="28"/>
      <c r="AJ151" s="65"/>
      <c r="AK151" s="71">
        <f>IFERROR(AVERAGEIF(AK109:AK150,"&gt;-1"),0)</f>
        <v>0</v>
      </c>
      <c r="AL151" s="65"/>
      <c r="AM151" s="64"/>
      <c r="AN151" s="64"/>
      <c r="AO151" s="64"/>
      <c r="AP151" s="68"/>
      <c r="AQ151" s="19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3"/>
    </row>
    <row r="152" spans="10:55" s="8" customFormat="1" ht="19.5" customHeight="1" x14ac:dyDescent="0.45">
      <c r="J152" s="86"/>
      <c r="K152" s="87"/>
      <c r="L152" s="28"/>
      <c r="M152" s="28"/>
      <c r="N152" s="28"/>
      <c r="O152" s="28"/>
      <c r="P152" s="28"/>
      <c r="Q152" s="28"/>
      <c r="R152" s="28"/>
      <c r="S152" s="28"/>
      <c r="T152" s="86"/>
      <c r="U152" s="86"/>
      <c r="V152" s="86"/>
      <c r="W152" s="81"/>
      <c r="X152" s="81"/>
      <c r="Y152" s="81"/>
      <c r="Z152" s="86"/>
      <c r="AA152" s="88"/>
      <c r="AB152" s="28"/>
      <c r="AC152" s="28"/>
      <c r="AD152" s="28"/>
      <c r="AE152" s="28"/>
      <c r="AF152" s="28"/>
      <c r="AG152" s="28"/>
      <c r="AH152" s="28"/>
      <c r="AI152" s="28"/>
      <c r="AJ152" s="65"/>
      <c r="AK152" s="65"/>
      <c r="AL152" s="65"/>
      <c r="AM152" s="64"/>
      <c r="AN152" s="64"/>
      <c r="AO152" s="64"/>
      <c r="AP152" s="68"/>
      <c r="AQ152" s="19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3"/>
    </row>
    <row r="153" spans="10:55" s="8" customFormat="1" ht="24" customHeight="1" x14ac:dyDescent="0.45">
      <c r="J153" s="75" t="s">
        <v>63</v>
      </c>
      <c r="K153" s="76"/>
      <c r="L153" s="76"/>
      <c r="M153" s="77"/>
      <c r="N153" s="78"/>
      <c r="O153" s="79"/>
      <c r="P153" s="79"/>
      <c r="Q153" s="79"/>
      <c r="R153" s="79"/>
      <c r="S153" s="79"/>
      <c r="T153" s="80"/>
      <c r="U153" s="80"/>
      <c r="V153" s="80"/>
      <c r="W153" s="81"/>
      <c r="X153" s="81"/>
      <c r="Y153" s="81"/>
      <c r="Z153" s="80"/>
      <c r="AA153" s="82"/>
      <c r="AB153" s="79"/>
      <c r="AC153" s="79"/>
      <c r="AD153" s="79"/>
      <c r="AE153" s="79"/>
      <c r="AF153" s="28"/>
      <c r="AG153" s="28"/>
      <c r="AH153" s="28"/>
      <c r="AI153" s="28"/>
      <c r="AJ153" s="65"/>
      <c r="AK153" s="65"/>
      <c r="AL153" s="65"/>
      <c r="AM153" s="64"/>
      <c r="AN153" s="64"/>
      <c r="AO153" s="64"/>
      <c r="AP153" s="68"/>
      <c r="AQ153" s="19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3"/>
    </row>
    <row r="154" spans="10:55" s="8" customFormat="1" ht="27" customHeight="1" x14ac:dyDescent="0.45">
      <c r="J154" s="83"/>
      <c r="K154" s="84"/>
      <c r="L154" s="84"/>
      <c r="M154" s="60" t="s">
        <v>96</v>
      </c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28"/>
      <c r="AI154" s="28"/>
      <c r="AJ154" s="65"/>
      <c r="AK154" s="65"/>
      <c r="AL154" s="65"/>
      <c r="AM154" s="64"/>
      <c r="AN154" s="64"/>
      <c r="AO154" s="64"/>
      <c r="AP154" s="68"/>
      <c r="AQ154" s="19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3"/>
    </row>
    <row r="155" spans="10:55" s="8" customFormat="1" ht="20.25" customHeight="1" x14ac:dyDescent="0.45">
      <c r="J155" s="83"/>
      <c r="K155" s="84"/>
      <c r="L155" s="84"/>
      <c r="M155" s="149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28"/>
      <c r="AI155" s="28"/>
      <c r="AJ155" s="65"/>
      <c r="AK155" s="65"/>
      <c r="AL155" s="65"/>
      <c r="AM155" s="64"/>
      <c r="AN155" s="64"/>
      <c r="AO155" s="64"/>
      <c r="AP155" s="68"/>
      <c r="AQ155" s="19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3"/>
    </row>
    <row r="156" spans="10:55" s="8" customFormat="1" ht="20.25" customHeight="1" x14ac:dyDescent="0.45">
      <c r="J156" s="86"/>
      <c r="K156" s="87"/>
      <c r="L156" s="28"/>
      <c r="M156" s="28"/>
      <c r="N156" s="28"/>
      <c r="O156" s="28"/>
      <c r="P156" s="28"/>
      <c r="Q156" s="28"/>
      <c r="R156" s="28"/>
      <c r="S156" s="28"/>
      <c r="T156" s="86"/>
      <c r="U156" s="86"/>
      <c r="V156" s="86"/>
      <c r="W156" s="81"/>
      <c r="X156" s="81"/>
      <c r="Y156" s="81"/>
      <c r="Z156" s="86"/>
      <c r="AA156" s="88"/>
      <c r="AB156" s="28"/>
      <c r="AC156" s="28"/>
      <c r="AD156" s="28"/>
      <c r="AE156" s="28"/>
      <c r="AF156" s="28"/>
      <c r="AG156" s="28"/>
      <c r="AH156" s="28"/>
      <c r="AI156" s="28"/>
      <c r="AJ156" s="65"/>
      <c r="AK156" s="65"/>
      <c r="AL156" s="65"/>
      <c r="AM156" s="64"/>
      <c r="AN156" s="64"/>
      <c r="AO156" s="64"/>
      <c r="AP156" s="68"/>
      <c r="AQ156" s="19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3"/>
    </row>
    <row r="157" spans="10:55" s="8" customFormat="1" ht="20.25" customHeight="1" thickBot="1" x14ac:dyDescent="0.5">
      <c r="J157" s="86"/>
      <c r="K157" s="87"/>
      <c r="L157" s="28"/>
      <c r="M157" s="28"/>
      <c r="N157" s="28"/>
      <c r="O157" s="28"/>
      <c r="P157" s="28"/>
      <c r="Q157" s="28"/>
      <c r="R157" s="28"/>
      <c r="S157" s="28"/>
      <c r="T157" s="86"/>
      <c r="U157" s="86"/>
      <c r="V157" s="86"/>
      <c r="W157" s="81"/>
      <c r="X157" s="81"/>
      <c r="Y157" s="81"/>
      <c r="Z157" s="86"/>
      <c r="AA157" s="88"/>
      <c r="AB157" s="28"/>
      <c r="AC157" s="28"/>
      <c r="AD157" s="28"/>
      <c r="AE157" s="28"/>
      <c r="AF157" s="28"/>
      <c r="AG157" s="28"/>
      <c r="AH157" s="28"/>
      <c r="AI157" s="28"/>
      <c r="AJ157" s="65"/>
      <c r="AK157" s="65"/>
      <c r="AL157" s="65"/>
      <c r="AM157" s="64"/>
      <c r="AN157" s="64"/>
      <c r="AO157" s="64"/>
      <c r="AP157" s="68"/>
      <c r="AQ157" s="19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3"/>
    </row>
    <row r="158" spans="10:55" s="8" customFormat="1" ht="20.25" customHeight="1" x14ac:dyDescent="0.45">
      <c r="J158" s="86"/>
      <c r="K158" s="86"/>
      <c r="L158" s="132" t="s">
        <v>47</v>
      </c>
      <c r="M158" s="133" t="str">
        <f>"実施状況（"&amp;YEAR(M160)&amp;"年～）"</f>
        <v>実施状況（2028年～）</v>
      </c>
      <c r="N158" s="133"/>
      <c r="O158" s="133"/>
      <c r="P158" s="133"/>
      <c r="Q158" s="133"/>
      <c r="R158" s="133"/>
      <c r="S158" s="134"/>
      <c r="T158" s="86"/>
      <c r="U158" s="86"/>
      <c r="V158" s="86"/>
      <c r="W158" s="81"/>
      <c r="X158" s="81"/>
      <c r="Y158" s="81"/>
      <c r="Z158" s="86"/>
      <c r="AA158" s="28"/>
      <c r="AB158" s="132" t="s">
        <v>47</v>
      </c>
      <c r="AC158" s="133" t="str">
        <f>"実施状況（"&amp;YEAR(AC160)&amp;"年～）"</f>
        <v>実施状況（2028年～）</v>
      </c>
      <c r="AD158" s="133"/>
      <c r="AE158" s="133"/>
      <c r="AF158" s="133"/>
      <c r="AG158" s="133"/>
      <c r="AH158" s="133"/>
      <c r="AI158" s="134"/>
      <c r="AJ158" s="65"/>
      <c r="AK158" s="65"/>
      <c r="AL158" s="65"/>
      <c r="AM158" s="64"/>
      <c r="AN158" s="64"/>
      <c r="AO158" s="64"/>
      <c r="AP158" s="68"/>
      <c r="AQ158" s="19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3"/>
    </row>
    <row r="159" spans="10:55" s="8" customFormat="1" ht="20.25" customHeight="1" thickBot="1" x14ac:dyDescent="0.5">
      <c r="J159" s="86"/>
      <c r="K159" s="135" t="s">
        <v>48</v>
      </c>
      <c r="L159" s="136"/>
      <c r="M159" s="137" t="s">
        <v>49</v>
      </c>
      <c r="N159" s="137" t="s">
        <v>50</v>
      </c>
      <c r="O159" s="137" t="s">
        <v>51</v>
      </c>
      <c r="P159" s="137" t="s">
        <v>52</v>
      </c>
      <c r="Q159" s="137" t="s">
        <v>53</v>
      </c>
      <c r="R159" s="138" t="s">
        <v>54</v>
      </c>
      <c r="S159" s="139" t="s">
        <v>55</v>
      </c>
      <c r="T159" s="135" t="s">
        <v>47</v>
      </c>
      <c r="U159" s="86" t="s">
        <v>56</v>
      </c>
      <c r="V159" s="86" t="s">
        <v>57</v>
      </c>
      <c r="W159" s="140" t="s">
        <v>38</v>
      </c>
      <c r="X159" s="140" t="s">
        <v>39</v>
      </c>
      <c r="Y159" s="140" t="s">
        <v>40</v>
      </c>
      <c r="Z159" s="86"/>
      <c r="AA159" s="135" t="s">
        <v>48</v>
      </c>
      <c r="AB159" s="136"/>
      <c r="AC159" s="137" t="s">
        <v>49</v>
      </c>
      <c r="AD159" s="137" t="s">
        <v>50</v>
      </c>
      <c r="AE159" s="137" t="s">
        <v>51</v>
      </c>
      <c r="AF159" s="137" t="s">
        <v>52</v>
      </c>
      <c r="AG159" s="137" t="s">
        <v>53</v>
      </c>
      <c r="AH159" s="138" t="s">
        <v>54</v>
      </c>
      <c r="AI159" s="139" t="s">
        <v>55</v>
      </c>
      <c r="AJ159" s="68" t="s">
        <v>47</v>
      </c>
      <c r="AK159" s="65" t="s">
        <v>56</v>
      </c>
      <c r="AL159" s="65" t="s">
        <v>57</v>
      </c>
      <c r="AM159" s="69" t="s">
        <v>38</v>
      </c>
      <c r="AN159" s="69" t="s">
        <v>39</v>
      </c>
      <c r="AO159" s="69" t="s">
        <v>40</v>
      </c>
      <c r="AP159" s="68"/>
      <c r="AQ159" s="19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3"/>
    </row>
    <row r="160" spans="10:55" s="8" customFormat="1" ht="20.25" customHeight="1" x14ac:dyDescent="0.45">
      <c r="J160" s="86"/>
      <c r="K160" s="135"/>
      <c r="L160" s="132">
        <v>117</v>
      </c>
      <c r="M160" s="141">
        <f>AI149+1</f>
        <v>46762</v>
      </c>
      <c r="N160" s="141">
        <f t="shared" ref="N160:S160" si="610">M160+1</f>
        <v>46763</v>
      </c>
      <c r="O160" s="141">
        <f t="shared" si="610"/>
        <v>46764</v>
      </c>
      <c r="P160" s="141">
        <f t="shared" si="610"/>
        <v>46765</v>
      </c>
      <c r="Q160" s="141">
        <f t="shared" si="610"/>
        <v>46766</v>
      </c>
      <c r="R160" s="151">
        <f t="shared" si="610"/>
        <v>46767</v>
      </c>
      <c r="S160" s="152">
        <f t="shared" si="610"/>
        <v>46768</v>
      </c>
      <c r="T160" s="135">
        <f t="shared" ref="T160" si="611">COUNTIF(M161:S161,"★")</f>
        <v>0</v>
      </c>
      <c r="U160" s="135"/>
      <c r="V160" s="135" t="str">
        <f>TEXT(M160,"YYYY-MM")</f>
        <v>2028-01</v>
      </c>
      <c r="W160" s="140" cm="1">
        <f t="array" ref="W160">SUMPRODUCT((M160:S160&gt;=$N$8)*(M160:S160 &lt;= $N$9)*(TEXT(M160:S160,"yyyy-mm")=V160)*(M161:S161 = "●"))</f>
        <v>0</v>
      </c>
      <c r="X160" s="140" cm="1">
        <f t="array" ref="X160">SUMPRODUCT((R160:S160&gt;=$N$8)*(R160:S160 &lt;= $N$9)*(TEXT(R160:S160,"yyyy-mm")=V160)*(R161:S161 = "▲"))</f>
        <v>0</v>
      </c>
      <c r="Y160" s="140" cm="1">
        <f t="array" ref="Y160">SUMPRODUCT((M160:S160&gt;=$N$8)*(M160:S160 &lt;= $N$9)*(TEXT(M160:S160,"yyyy-mm")=V160)*(M161:S161 = "★"))</f>
        <v>0</v>
      </c>
      <c r="Z160" s="135"/>
      <c r="AA160" s="135"/>
      <c r="AB160" s="132">
        <v>138</v>
      </c>
      <c r="AC160" s="141">
        <f>S200+1</f>
        <v>46909</v>
      </c>
      <c r="AD160" s="141">
        <f t="shared" ref="AD160:AI160" si="612">AC160+1</f>
        <v>46910</v>
      </c>
      <c r="AE160" s="141">
        <f t="shared" si="612"/>
        <v>46911</v>
      </c>
      <c r="AF160" s="141">
        <f t="shared" si="612"/>
        <v>46912</v>
      </c>
      <c r="AG160" s="141">
        <f t="shared" si="612"/>
        <v>46913</v>
      </c>
      <c r="AH160" s="151">
        <f t="shared" si="612"/>
        <v>46914</v>
      </c>
      <c r="AI160" s="152">
        <f t="shared" si="612"/>
        <v>46915</v>
      </c>
      <c r="AJ160" s="68">
        <f t="shared" ref="AJ160" si="613">COUNTIF(AC161:AI161,"★")</f>
        <v>0</v>
      </c>
      <c r="AK160" s="68"/>
      <c r="AL160" s="68" t="str">
        <f>TEXT(AC160,"YYYY-MM")</f>
        <v>2028-06</v>
      </c>
      <c r="AM160" s="69" cm="1">
        <f t="array" ref="AM160">SUMPRODUCT((AC160:AI160&gt;=$N$8)*(AC160:AI160 &lt;= $N$9)*(TEXT(AC160:AI160,"yyyy-mm")=AL160)*(AC161:AI161 = "●"))</f>
        <v>0</v>
      </c>
      <c r="AN160" s="69" cm="1">
        <f t="array" ref="AN160">SUMPRODUCT((AH160:AI160&gt;=$N$8)*(AH160:AI160 &lt;= $N$9)*(TEXT(AH160:AI160,"yyyy-mm")=AL160)*(AH161:AI161 = "▲"))</f>
        <v>0</v>
      </c>
      <c r="AO160" s="69" cm="1">
        <f t="array" ref="AO160">SUMPRODUCT((AC160:AI160&gt;=$N$8)*(AC160:AI160 &lt;= $N$9)*(TEXT(AC160:AI160,"yyyy-mm")=AL160)*(AC161:AI161 = "★"))</f>
        <v>0</v>
      </c>
      <c r="AP160" s="68"/>
      <c r="AQ160" s="19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3"/>
    </row>
    <row r="161" spans="10:55" s="8" customFormat="1" ht="20.25" customHeight="1" thickBot="1" x14ac:dyDescent="0.5">
      <c r="J161" s="86"/>
      <c r="K161" s="135" t="str">
        <f>IF(U161&gt;=0.285,"OK","NG")</f>
        <v>NG</v>
      </c>
      <c r="L161" s="136"/>
      <c r="M161" s="144"/>
      <c r="N161" s="144"/>
      <c r="O161" s="144"/>
      <c r="P161" s="144"/>
      <c r="Q161" s="144"/>
      <c r="R161" s="145"/>
      <c r="S161" s="146"/>
      <c r="T161" s="135">
        <f t="shared" ref="T161" si="614">COUNTIF(M161:S161,"●")</f>
        <v>0</v>
      </c>
      <c r="U161" s="147">
        <f>IF(COUNTA(M161:S161)=0,-1,IF(OR(COUNTIF(M161:S161,"▲")&gt;6,AND(M160&lt;$N$9,$N$9&lt;S160)),0.285,IF(T160+T161=0,0,T161/(T161+T160))))</f>
        <v>-1</v>
      </c>
      <c r="V161" s="135" t="str">
        <f>TEXT(S160,"YYYY-MM")</f>
        <v>2028-01</v>
      </c>
      <c r="W161" s="140" cm="1">
        <f t="array" ref="W161">IF(V161=V160,0,SUMPRODUCT((M160:S160&gt;=$N$8)*(M160:S160 &lt;= $N$9)*(TEXT(M160:S160,"yyyy-mm")=V161)*(M161:S161 = "●")))</f>
        <v>0</v>
      </c>
      <c r="X161" s="140" cm="1">
        <f t="array" ref="X161">IF(V161=V160,0,SUMPRODUCT((M160:S160&gt;=$N$8)*(M160:S160 &lt;= $N$9)*(TEXT(M160:S160,"yyyy-mm")=V161)*(M161:S161 = "▲")))</f>
        <v>0</v>
      </c>
      <c r="Y161" s="140" cm="1">
        <f t="array" ref="Y161">IF(V161=V160,0,SUMPRODUCT((M160:S160&gt;=$N$8)*(M160:S160 &lt;= $N$9)*(TEXT(M160:S160,"yyyy-mm")=V161)*(M161:S161 = "★")))</f>
        <v>0</v>
      </c>
      <c r="Z161" s="135"/>
      <c r="AA161" s="135" t="str">
        <f>IF(AK161&gt;=0.285,"OK","NG")</f>
        <v>NG</v>
      </c>
      <c r="AB161" s="136"/>
      <c r="AC161" s="144"/>
      <c r="AD161" s="144"/>
      <c r="AE161" s="144"/>
      <c r="AF161" s="144"/>
      <c r="AG161" s="144"/>
      <c r="AH161" s="145"/>
      <c r="AI161" s="146"/>
      <c r="AJ161" s="68">
        <f t="shared" ref="AJ161" si="615">COUNTIF(AC161:AI161,"●")</f>
        <v>0</v>
      </c>
      <c r="AK161" s="70">
        <f>IF(COUNTA(AC161:AI161)=0,-1,IF(OR(COUNTIF(AC161:AI161,"▲")&gt;6,AND(AC160&lt;$N$9,$N$9&lt;AI160)),0.285,IF(AJ160+AJ161=0,0,AJ161/(AJ161+AJ160))))</f>
        <v>-1</v>
      </c>
      <c r="AL161" s="68" t="str">
        <f>TEXT(AI160,"YYYY-MM")</f>
        <v>2028-06</v>
      </c>
      <c r="AM161" s="69" cm="1">
        <f t="array" ref="AM161">IF(AL161=AL160,0,SUMPRODUCT((AC160:AI160&gt;=$N$8)*(AC160:AI160 &lt;= $N$9)*(TEXT(AC160:AI160,"yyyy-mm")=AL161)*(AC161:AI161 = "●")))</f>
        <v>0</v>
      </c>
      <c r="AN161" s="69" cm="1">
        <f t="array" ref="AN161">IF(AL161=AL160,0,SUMPRODUCT((AC160:AI160&gt;=$N$8)*(AC160:AI160 &lt;= $N$9)*(TEXT(AC160:AI160,"yyyy-mm")=AL161)*(AC161:AI161 = "▲")))</f>
        <v>0</v>
      </c>
      <c r="AO161" s="69" cm="1">
        <f t="array" ref="AO161">IF(AL161=AL160,0,SUMPRODUCT((AC160:AI160&gt;=$N$8)*(AC160:AI160 &lt;= $N$9)*(TEXT(AC160:AI160,"yyyy-mm")=AL161)*(AC161:AI161 = "★")))</f>
        <v>0</v>
      </c>
      <c r="AP161" s="68"/>
      <c r="AQ161" s="19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3"/>
    </row>
    <row r="162" spans="10:55" s="8" customFormat="1" ht="20.25" customHeight="1" x14ac:dyDescent="0.45">
      <c r="J162" s="86"/>
      <c r="K162" s="135"/>
      <c r="L162" s="132">
        <v>118</v>
      </c>
      <c r="M162" s="141">
        <f>S160+1</f>
        <v>46769</v>
      </c>
      <c r="N162" s="141">
        <f t="shared" ref="N162:S162" si="616">M162+1</f>
        <v>46770</v>
      </c>
      <c r="O162" s="141">
        <f t="shared" si="616"/>
        <v>46771</v>
      </c>
      <c r="P162" s="141">
        <f t="shared" si="616"/>
        <v>46772</v>
      </c>
      <c r="Q162" s="141">
        <f t="shared" si="616"/>
        <v>46773</v>
      </c>
      <c r="R162" s="142">
        <f t="shared" si="616"/>
        <v>46774</v>
      </c>
      <c r="S162" s="143">
        <f t="shared" si="616"/>
        <v>46775</v>
      </c>
      <c r="T162" s="135">
        <f t="shared" ref="T162" si="617">COUNTIF(M163:S163,"★")</f>
        <v>0</v>
      </c>
      <c r="U162" s="135"/>
      <c r="V162" s="135" t="str">
        <f>TEXT(M162,"YYYY-MM")</f>
        <v>2028-01</v>
      </c>
      <c r="W162" s="140" cm="1">
        <f t="array" ref="W162">SUMPRODUCT((M162:S162&gt;=$N$8)*(M162:S162 &lt;= $N$9)*(TEXT(M162:S162,"yyyy-mm")=V162)*(M163:S163 = "●"))</f>
        <v>0</v>
      </c>
      <c r="X162" s="140" cm="1">
        <f t="array" ref="X162">SUMPRODUCT((R162:S162&gt;=$N$8)*(R162:S162 &lt;= $N$9)*(TEXT(R162:S162,"yyyy-mm")=V162)*(R163:S163 = "▲"))</f>
        <v>0</v>
      </c>
      <c r="Y162" s="140" cm="1">
        <f t="array" ref="Y162">SUMPRODUCT((M162:S162&gt;=$N$8)*(M162:S162 &lt;= $N$9)*(TEXT(M162:S162,"yyyy-mm")=V162)*(M163:S163 = "★"))</f>
        <v>0</v>
      </c>
      <c r="Z162" s="135"/>
      <c r="AA162" s="135"/>
      <c r="AB162" s="132">
        <v>139</v>
      </c>
      <c r="AC162" s="141">
        <f>AI160+1</f>
        <v>46916</v>
      </c>
      <c r="AD162" s="141">
        <f t="shared" ref="AD162:AI162" si="618">AC162+1</f>
        <v>46917</v>
      </c>
      <c r="AE162" s="141">
        <f t="shared" si="618"/>
        <v>46918</v>
      </c>
      <c r="AF162" s="141">
        <f t="shared" si="618"/>
        <v>46919</v>
      </c>
      <c r="AG162" s="141">
        <f t="shared" si="618"/>
        <v>46920</v>
      </c>
      <c r="AH162" s="142">
        <f t="shared" si="618"/>
        <v>46921</v>
      </c>
      <c r="AI162" s="143">
        <f t="shared" si="618"/>
        <v>46922</v>
      </c>
      <c r="AJ162" s="68">
        <f t="shared" ref="AJ162" si="619">COUNTIF(AC163:AI163,"★")</f>
        <v>0</v>
      </c>
      <c r="AK162" s="68"/>
      <c r="AL162" s="68" t="str">
        <f>TEXT(AC162,"YYYY-MM")</f>
        <v>2028-06</v>
      </c>
      <c r="AM162" s="69" cm="1">
        <f t="array" ref="AM162">SUMPRODUCT((AC162:AI162&gt;=$N$8)*(AC162:AI162 &lt;= $N$9)*(TEXT(AC162:AI162,"yyyy-mm")=AL162)*(AC163:AI163 = "●"))</f>
        <v>0</v>
      </c>
      <c r="AN162" s="69" cm="1">
        <f t="array" ref="AN162">SUMPRODUCT((AH162:AI162&gt;=$N$8)*(AH162:AI162 &lt;= $N$9)*(TEXT(AH162:AI162,"yyyy-mm")=AL162)*(AH163:AI163 = "▲"))</f>
        <v>0</v>
      </c>
      <c r="AO162" s="69" cm="1">
        <f t="array" ref="AO162">SUMPRODUCT((AC162:AI162&gt;=$N$8)*(AC162:AI162 &lt;= $N$9)*(TEXT(AC162:AI162,"yyyy-mm")=AL162)*(AC163:AI163 = "★"))</f>
        <v>0</v>
      </c>
      <c r="AP162" s="68"/>
      <c r="AQ162" s="19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3"/>
    </row>
    <row r="163" spans="10:55" s="8" customFormat="1" ht="20.25" customHeight="1" thickBot="1" x14ac:dyDescent="0.5">
      <c r="J163" s="86"/>
      <c r="K163" s="135" t="str">
        <f t="shared" ref="K163" si="620">IF(U163&gt;=0.285,"OK","NG")</f>
        <v>NG</v>
      </c>
      <c r="L163" s="136"/>
      <c r="M163" s="144"/>
      <c r="N163" s="144"/>
      <c r="O163" s="144"/>
      <c r="P163" s="144"/>
      <c r="Q163" s="144"/>
      <c r="R163" s="145"/>
      <c r="S163" s="146"/>
      <c r="T163" s="135">
        <f t="shared" ref="T163" si="621">COUNTIF(M163:S163,"●")</f>
        <v>0</v>
      </c>
      <c r="U163" s="147">
        <f t="shared" ref="U163" si="622">IF(COUNTA(M163:S163)=0,-1,IF(OR(COUNTIF(M163:S163,"▲")&gt;6,AND(M162&lt;$N$9,$N$9&lt;S162)),0.285,IF(T162+T163=0,0,T163/(T163+T162))))</f>
        <v>-1</v>
      </c>
      <c r="V163" s="135" t="str">
        <f>TEXT(S162,"YYYY-MM")</f>
        <v>2028-01</v>
      </c>
      <c r="W163" s="140" cm="1">
        <f t="array" ref="W163">IF(V163=V162,0,SUMPRODUCT((M162:S162&gt;=$N$8)*(M162:S162 &lt;= $N$9)*(TEXT(M162:S162,"yyyy-mm")=V163)*(M163:S163 = "●")))</f>
        <v>0</v>
      </c>
      <c r="X163" s="140" cm="1">
        <f t="array" ref="X163">IF(V163=V162,0,SUMPRODUCT((M162:S162&gt;=$N$8)*(M162:S162 &lt;= $N$9)*(TEXT(M162:S162,"yyyy-mm")=V163)*(M163:S163 = "▲")))</f>
        <v>0</v>
      </c>
      <c r="Y163" s="140" cm="1">
        <f t="array" ref="Y163">IF(V163=V162,0,SUMPRODUCT((M162:S162&gt;=$N$8)*(M162:S162 &lt;= $N$9)*(TEXT(M162:S162,"yyyy-mm")=V163)*(M163:S163 = "★")))</f>
        <v>0</v>
      </c>
      <c r="Z163" s="135"/>
      <c r="AA163" s="135" t="str">
        <f t="shared" ref="AA163" si="623">IF(AK163&gt;=0.285,"OK","NG")</f>
        <v>NG</v>
      </c>
      <c r="AB163" s="136"/>
      <c r="AC163" s="144"/>
      <c r="AD163" s="144"/>
      <c r="AE163" s="144"/>
      <c r="AF163" s="144"/>
      <c r="AG163" s="144"/>
      <c r="AH163" s="145"/>
      <c r="AI163" s="146"/>
      <c r="AJ163" s="68">
        <f t="shared" ref="AJ163" si="624">COUNTIF(AC163:AI163,"●")</f>
        <v>0</v>
      </c>
      <c r="AK163" s="70">
        <f t="shared" ref="AK163" si="625">IF(COUNTA(AC163:AI163)=0,-1,IF(OR(COUNTIF(AC163:AI163,"▲")&gt;6,AND(AC162&lt;$N$9,$N$9&lt;AI162)),0.285,IF(AJ162+AJ163=0,0,AJ163/(AJ163+AJ162))))</f>
        <v>-1</v>
      </c>
      <c r="AL163" s="68" t="str">
        <f>TEXT(AI162,"YYYY-MM")</f>
        <v>2028-06</v>
      </c>
      <c r="AM163" s="69" cm="1">
        <f t="array" ref="AM163">IF(AL163=AL162,0,SUMPRODUCT((AC162:AI162&gt;=$N$8)*(AC162:AI162 &lt;= $N$9)*(TEXT(AC162:AI162,"yyyy-mm")=AL163)*(AC163:AI163 = "●")))</f>
        <v>0</v>
      </c>
      <c r="AN163" s="69" cm="1">
        <f t="array" ref="AN163">IF(AL163=AL162,0,SUMPRODUCT((AC162:AI162&gt;=$N$8)*(AC162:AI162 &lt;= $N$9)*(TEXT(AC162:AI162,"yyyy-mm")=AL163)*(AC163:AI163 = "▲")))</f>
        <v>0</v>
      </c>
      <c r="AO163" s="69" cm="1">
        <f t="array" ref="AO163">IF(AL163=AL162,0,SUMPRODUCT((AC162:AI162&gt;=$N$8)*(AC162:AI162 &lt;= $N$9)*(TEXT(AC162:AI162,"yyyy-mm")=AL163)*(AC163:AI163 = "★")))</f>
        <v>0</v>
      </c>
      <c r="AP163" s="68"/>
      <c r="AQ163" s="19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3"/>
    </row>
    <row r="164" spans="10:55" s="8" customFormat="1" ht="20.25" customHeight="1" x14ac:dyDescent="0.45">
      <c r="J164" s="86"/>
      <c r="K164" s="135"/>
      <c r="L164" s="132">
        <v>119</v>
      </c>
      <c r="M164" s="141">
        <f>S162+1</f>
        <v>46776</v>
      </c>
      <c r="N164" s="141">
        <f t="shared" ref="N164:S164" si="626">M164+1</f>
        <v>46777</v>
      </c>
      <c r="O164" s="141">
        <f t="shared" si="626"/>
        <v>46778</v>
      </c>
      <c r="P164" s="141">
        <f t="shared" si="626"/>
        <v>46779</v>
      </c>
      <c r="Q164" s="141">
        <f t="shared" si="626"/>
        <v>46780</v>
      </c>
      <c r="R164" s="142">
        <f t="shared" si="626"/>
        <v>46781</v>
      </c>
      <c r="S164" s="143">
        <f t="shared" si="626"/>
        <v>46782</v>
      </c>
      <c r="T164" s="135">
        <f t="shared" ref="T164" si="627">COUNTIF(M165:S165,"★")</f>
        <v>0</v>
      </c>
      <c r="U164" s="135"/>
      <c r="V164" s="135" t="str">
        <f>TEXT(M164,"YYYY-MM")</f>
        <v>2028-01</v>
      </c>
      <c r="W164" s="140" cm="1">
        <f t="array" ref="W164">SUMPRODUCT((M164:S164&gt;=$N$8)*(M164:S164 &lt;= $N$9)*(TEXT(M164:S164,"yyyy-mm")=V164)*(M165:S165 = "●"))</f>
        <v>0</v>
      </c>
      <c r="X164" s="140" cm="1">
        <f t="array" ref="X164">SUMPRODUCT((R164:S164&gt;=$N$8)*(R164:S164 &lt;= $N$9)*(TEXT(R164:S164,"yyyy-mm")=V164)*(R165:S165 = "▲"))</f>
        <v>0</v>
      </c>
      <c r="Y164" s="140" cm="1">
        <f t="array" ref="Y164">SUMPRODUCT((M164:S164&gt;=$N$8)*(M164:S164 &lt;= $N$9)*(TEXT(M164:S164,"yyyy-mm")=V164)*(M165:S165 = "★"))</f>
        <v>0</v>
      </c>
      <c r="Z164" s="135"/>
      <c r="AA164" s="135"/>
      <c r="AB164" s="132">
        <v>140</v>
      </c>
      <c r="AC164" s="141">
        <f>AI162+1</f>
        <v>46923</v>
      </c>
      <c r="AD164" s="141">
        <f t="shared" ref="AD164:AI164" si="628">AC164+1</f>
        <v>46924</v>
      </c>
      <c r="AE164" s="141">
        <f t="shared" si="628"/>
        <v>46925</v>
      </c>
      <c r="AF164" s="141">
        <f t="shared" si="628"/>
        <v>46926</v>
      </c>
      <c r="AG164" s="141">
        <f t="shared" si="628"/>
        <v>46927</v>
      </c>
      <c r="AH164" s="142">
        <f t="shared" si="628"/>
        <v>46928</v>
      </c>
      <c r="AI164" s="143">
        <f t="shared" si="628"/>
        <v>46929</v>
      </c>
      <c r="AJ164" s="68">
        <f t="shared" ref="AJ164" si="629">COUNTIF(AC165:AI165,"★")</f>
        <v>0</v>
      </c>
      <c r="AK164" s="68"/>
      <c r="AL164" s="68" t="str">
        <f>TEXT(AC164,"YYYY-MM")</f>
        <v>2028-06</v>
      </c>
      <c r="AM164" s="69" cm="1">
        <f t="array" ref="AM164">SUMPRODUCT((AC164:AI164&gt;=$N$8)*(AC164:AI164 &lt;= $N$9)*(TEXT(AC164:AI164,"yyyy-mm")=AL164)*(AC165:AI165 = "●"))</f>
        <v>0</v>
      </c>
      <c r="AN164" s="69" cm="1">
        <f t="array" ref="AN164">SUMPRODUCT((AH164:AI164&gt;=$N$8)*(AH164:AI164 &lt;= $N$9)*(TEXT(AH164:AI164,"yyyy-mm")=AL164)*(AH165:AI165 = "▲"))</f>
        <v>0</v>
      </c>
      <c r="AO164" s="69" cm="1">
        <f t="array" ref="AO164">SUMPRODUCT((AC164:AI164&gt;=$N$8)*(AC164:AI164 &lt;= $N$9)*(TEXT(AC164:AI164,"yyyy-mm")=AL164)*(AC165:AI165 = "★"))</f>
        <v>0</v>
      </c>
      <c r="AP164" s="68"/>
      <c r="AQ164" s="19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3"/>
    </row>
    <row r="165" spans="10:55" s="8" customFormat="1" ht="20.25" customHeight="1" thickBot="1" x14ac:dyDescent="0.5">
      <c r="J165" s="86"/>
      <c r="K165" s="135" t="str">
        <f t="shared" ref="K165" si="630">IF(U165&gt;=0.285,"OK","NG")</f>
        <v>NG</v>
      </c>
      <c r="L165" s="136"/>
      <c r="M165" s="144"/>
      <c r="N165" s="144"/>
      <c r="O165" s="144"/>
      <c r="P165" s="144"/>
      <c r="Q165" s="144"/>
      <c r="R165" s="145"/>
      <c r="S165" s="146"/>
      <c r="T165" s="135">
        <f t="shared" ref="T165" si="631">COUNTIF(M165:S165,"●")</f>
        <v>0</v>
      </c>
      <c r="U165" s="147">
        <f t="shared" ref="U165" si="632">IF(COUNTA(M165:S165)=0,-1,IF(OR(COUNTIF(M165:S165,"▲")&gt;6,AND(M164&lt;$N$9,$N$9&lt;S164)),0.285,IF(T164+T165=0,0,T165/(T165+T164))))</f>
        <v>-1</v>
      </c>
      <c r="V165" s="135" t="str">
        <f>TEXT(S164,"YYYY-MM")</f>
        <v>2028-01</v>
      </c>
      <c r="W165" s="140" cm="1">
        <f t="array" ref="W165">IF(V165=V164,0,SUMPRODUCT((M164:S164&gt;=$N$8)*(M164:S164 &lt;= $N$9)*(TEXT(M164:S164,"yyyy-mm")=V165)*(M165:S165 = "●")))</f>
        <v>0</v>
      </c>
      <c r="X165" s="140" cm="1">
        <f t="array" ref="X165">IF(V165=V164,0,SUMPRODUCT((M164:S164&gt;=$N$8)*(M164:S164 &lt;= $N$9)*(TEXT(M164:S164,"yyyy-mm")=V165)*(M165:S165 = "▲")))</f>
        <v>0</v>
      </c>
      <c r="Y165" s="140" cm="1">
        <f t="array" ref="Y165">IF(V165=V164,0,SUMPRODUCT((M164:S164&gt;=$N$8)*(M164:S164 &lt;= $N$9)*(TEXT(M164:S164,"yyyy-mm")=V165)*(M165:S165 = "★")))</f>
        <v>0</v>
      </c>
      <c r="Z165" s="135"/>
      <c r="AA165" s="135" t="str">
        <f t="shared" ref="AA165" si="633">IF(AK165&gt;=0.285,"OK","NG")</f>
        <v>NG</v>
      </c>
      <c r="AB165" s="136"/>
      <c r="AC165" s="144"/>
      <c r="AD165" s="144"/>
      <c r="AE165" s="144"/>
      <c r="AF165" s="144"/>
      <c r="AG165" s="144"/>
      <c r="AH165" s="145"/>
      <c r="AI165" s="146"/>
      <c r="AJ165" s="68">
        <f t="shared" ref="AJ165" si="634">COUNTIF(AC165:AI165,"●")</f>
        <v>0</v>
      </c>
      <c r="AK165" s="70">
        <f t="shared" ref="AK165" si="635">IF(COUNTA(AC165:AI165)=0,-1,IF(OR(COUNTIF(AC165:AI165,"▲")&gt;6,AND(AC164&lt;$N$9,$N$9&lt;AI164)),0.285,IF(AJ164+AJ165=0,0,AJ165/(AJ165+AJ164))))</f>
        <v>-1</v>
      </c>
      <c r="AL165" s="68" t="str">
        <f>TEXT(AI164,"YYYY-MM")</f>
        <v>2028-06</v>
      </c>
      <c r="AM165" s="69" cm="1">
        <f t="array" ref="AM165">IF(AL165=AL164,0,SUMPRODUCT((AC164:AI164&gt;=$N$8)*(AC164:AI164 &lt;= $N$9)*(TEXT(AC164:AI164,"yyyy-mm")=AL165)*(AC165:AI165 = "●")))</f>
        <v>0</v>
      </c>
      <c r="AN165" s="69" cm="1">
        <f t="array" ref="AN165">IF(AL165=AL164,0,SUMPRODUCT((AC164:AI164&gt;=$N$8)*(AC164:AI164 &lt;= $N$9)*(TEXT(AC164:AI164,"yyyy-mm")=AL165)*(AC165:AI165 = "▲")))</f>
        <v>0</v>
      </c>
      <c r="AO165" s="69" cm="1">
        <f t="array" ref="AO165">IF(AL165=AL164,0,SUMPRODUCT((AC164:AI164&gt;=$N$8)*(AC164:AI164 &lt;= $N$9)*(TEXT(AC164:AI164,"yyyy-mm")=AL165)*(AC165:AI165 = "★")))</f>
        <v>0</v>
      </c>
      <c r="AP165" s="68"/>
      <c r="AQ165" s="19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3"/>
    </row>
    <row r="166" spans="10:55" s="8" customFormat="1" ht="20.25" customHeight="1" x14ac:dyDescent="0.45">
      <c r="J166" s="86"/>
      <c r="K166" s="135"/>
      <c r="L166" s="132">
        <v>120</v>
      </c>
      <c r="M166" s="141">
        <f>S164+1</f>
        <v>46783</v>
      </c>
      <c r="N166" s="141">
        <f t="shared" ref="N166:S166" si="636">M166+1</f>
        <v>46784</v>
      </c>
      <c r="O166" s="141">
        <f t="shared" si="636"/>
        <v>46785</v>
      </c>
      <c r="P166" s="141">
        <f t="shared" si="636"/>
        <v>46786</v>
      </c>
      <c r="Q166" s="141">
        <f t="shared" si="636"/>
        <v>46787</v>
      </c>
      <c r="R166" s="142">
        <f t="shared" si="636"/>
        <v>46788</v>
      </c>
      <c r="S166" s="143">
        <f t="shared" si="636"/>
        <v>46789</v>
      </c>
      <c r="T166" s="135">
        <f t="shared" ref="T166" si="637">COUNTIF(M167:S167,"★")</f>
        <v>0</v>
      </c>
      <c r="U166" s="135"/>
      <c r="V166" s="135" t="str">
        <f>TEXT(M166,"YYYY-MM")</f>
        <v>2028-01</v>
      </c>
      <c r="W166" s="140" cm="1">
        <f t="array" ref="W166">SUMPRODUCT((M166:S166&gt;=$N$8)*(M166:S166 &lt;= $N$9)*(TEXT(M166:S166,"yyyy-mm")=V166)*(M167:S167 = "●"))</f>
        <v>0</v>
      </c>
      <c r="X166" s="140" cm="1">
        <f t="array" ref="X166">SUMPRODUCT((R166:S166&gt;=$N$8)*(R166:S166 &lt;= $N$9)*(TEXT(R166:S166,"yyyy-mm")=V166)*(R167:S167 = "▲"))</f>
        <v>0</v>
      </c>
      <c r="Y166" s="140" cm="1">
        <f t="array" ref="Y166">SUMPRODUCT((M166:S166&gt;=$N$8)*(M166:S166 &lt;= $N$9)*(TEXT(M166:S166,"yyyy-mm")=V166)*(M167:S167 = "★"))</f>
        <v>0</v>
      </c>
      <c r="Z166" s="135"/>
      <c r="AA166" s="135"/>
      <c r="AB166" s="132">
        <v>141</v>
      </c>
      <c r="AC166" s="141">
        <f>AI164+1</f>
        <v>46930</v>
      </c>
      <c r="AD166" s="141">
        <f t="shared" ref="AD166:AI166" si="638">AC166+1</f>
        <v>46931</v>
      </c>
      <c r="AE166" s="141">
        <f t="shared" si="638"/>
        <v>46932</v>
      </c>
      <c r="AF166" s="141">
        <f t="shared" si="638"/>
        <v>46933</v>
      </c>
      <c r="AG166" s="141">
        <f t="shared" si="638"/>
        <v>46934</v>
      </c>
      <c r="AH166" s="142">
        <f t="shared" si="638"/>
        <v>46935</v>
      </c>
      <c r="AI166" s="143">
        <f t="shared" si="638"/>
        <v>46936</v>
      </c>
      <c r="AJ166" s="68">
        <f t="shared" ref="AJ166" si="639">COUNTIF(AC167:AI167,"★")</f>
        <v>0</v>
      </c>
      <c r="AK166" s="68"/>
      <c r="AL166" s="68" t="str">
        <f>TEXT(AC166,"YYYY-MM")</f>
        <v>2028-06</v>
      </c>
      <c r="AM166" s="69" cm="1">
        <f t="array" ref="AM166">SUMPRODUCT((AC166:AI166&gt;=$N$8)*(AC166:AI166 &lt;= $N$9)*(TEXT(AC166:AI166,"yyyy-mm")=AL166)*(AC167:AI167 = "●"))</f>
        <v>0</v>
      </c>
      <c r="AN166" s="69" cm="1">
        <f t="array" ref="AN166">SUMPRODUCT((AH166:AI166&gt;=$N$8)*(AH166:AI166 &lt;= $N$9)*(TEXT(AH166:AI166,"yyyy-mm")=AL166)*(AH167:AI167 = "▲"))</f>
        <v>0</v>
      </c>
      <c r="AO166" s="69" cm="1">
        <f t="array" ref="AO166">SUMPRODUCT((AC166:AI166&gt;=$N$8)*(AC166:AI166 &lt;= $N$9)*(TEXT(AC166:AI166,"yyyy-mm")=AL166)*(AC167:AI167 = "★"))</f>
        <v>0</v>
      </c>
      <c r="AP166" s="68"/>
      <c r="AQ166" s="19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3"/>
    </row>
    <row r="167" spans="10:55" s="8" customFormat="1" ht="20.25" customHeight="1" thickBot="1" x14ac:dyDescent="0.5">
      <c r="J167" s="86"/>
      <c r="K167" s="135" t="str">
        <f t="shared" ref="K167" si="640">IF(U167&gt;=0.285,"OK","NG")</f>
        <v>NG</v>
      </c>
      <c r="L167" s="136"/>
      <c r="M167" s="144"/>
      <c r="N167" s="144"/>
      <c r="O167" s="144"/>
      <c r="P167" s="144"/>
      <c r="Q167" s="144"/>
      <c r="R167" s="145"/>
      <c r="S167" s="146"/>
      <c r="T167" s="135">
        <f t="shared" ref="T167" si="641">COUNTIF(M167:S167,"●")</f>
        <v>0</v>
      </c>
      <c r="U167" s="147">
        <f t="shared" ref="U167" si="642">IF(COUNTA(M167:S167)=0,-1,IF(OR(COUNTIF(M167:S167,"▲")&gt;6,AND(M166&lt;$N$9,$N$9&lt;S166)),0.285,IF(T166+T167=0,0,T167/(T167+T166))))</f>
        <v>-1</v>
      </c>
      <c r="V167" s="135" t="str">
        <f>TEXT(S166,"YYYY-MM")</f>
        <v>2028-02</v>
      </c>
      <c r="W167" s="140" cm="1">
        <f t="array" ref="W167">IF(V167=V166,0,SUMPRODUCT((M166:S166&gt;=$N$8)*(M166:S166 &lt;= $N$9)*(TEXT(M166:S166,"yyyy-mm")=V167)*(M167:S167 = "●")))</f>
        <v>0</v>
      </c>
      <c r="X167" s="140" cm="1">
        <f t="array" ref="X167">IF(V167=V166,0,SUMPRODUCT((M166:S166&gt;=$N$8)*(M166:S166 &lt;= $N$9)*(TEXT(M166:S166,"yyyy-mm")=V167)*(M167:S167 = "▲")))</f>
        <v>0</v>
      </c>
      <c r="Y167" s="140" cm="1">
        <f t="array" ref="Y167">IF(V167=V166,0,SUMPRODUCT((M166:S166&gt;=$N$8)*(M166:S166 &lt;= $N$9)*(TEXT(M166:S166,"yyyy-mm")=V167)*(M167:S167 = "★")))</f>
        <v>0</v>
      </c>
      <c r="Z167" s="135"/>
      <c r="AA167" s="135" t="str">
        <f t="shared" ref="AA167" si="643">IF(AK167&gt;=0.285,"OK","NG")</f>
        <v>NG</v>
      </c>
      <c r="AB167" s="136"/>
      <c r="AC167" s="144"/>
      <c r="AD167" s="144"/>
      <c r="AE167" s="144"/>
      <c r="AF167" s="144"/>
      <c r="AG167" s="144"/>
      <c r="AH167" s="145"/>
      <c r="AI167" s="146"/>
      <c r="AJ167" s="68">
        <f t="shared" ref="AJ167" si="644">COUNTIF(AC167:AI167,"●")</f>
        <v>0</v>
      </c>
      <c r="AK167" s="70">
        <f t="shared" ref="AK167" si="645">IF(COUNTA(AC167:AI167)=0,-1,IF(OR(COUNTIF(AC167:AI167,"▲")&gt;6,AND(AC166&lt;$N$9,$N$9&lt;AI166)),0.285,IF(AJ166+AJ167=0,0,AJ167/(AJ167+AJ166))))</f>
        <v>-1</v>
      </c>
      <c r="AL167" s="68" t="str">
        <f>TEXT(AI166,"YYYY-MM")</f>
        <v>2028-07</v>
      </c>
      <c r="AM167" s="69" cm="1">
        <f t="array" ref="AM167">IF(AL167=AL166,0,SUMPRODUCT((AC166:AI166&gt;=$N$8)*(AC166:AI166 &lt;= $N$9)*(TEXT(AC166:AI166,"yyyy-mm")=AL167)*(AC167:AI167 = "●")))</f>
        <v>0</v>
      </c>
      <c r="AN167" s="69" cm="1">
        <f t="array" ref="AN167">IF(AL167=AL166,0,SUMPRODUCT((AC166:AI166&gt;=$N$8)*(AC166:AI166 &lt;= $N$9)*(TEXT(AC166:AI166,"yyyy-mm")=AL167)*(AC167:AI167 = "▲")))</f>
        <v>0</v>
      </c>
      <c r="AO167" s="69" cm="1">
        <f t="array" ref="AO167">IF(AL167=AL166,0,SUMPRODUCT((AC166:AI166&gt;=$N$8)*(AC166:AI166 &lt;= $N$9)*(TEXT(AC166:AI166,"yyyy-mm")=AL167)*(AC167:AI167 = "★")))</f>
        <v>0</v>
      </c>
      <c r="AP167" s="68"/>
      <c r="AQ167" s="19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3"/>
    </row>
    <row r="168" spans="10:55" s="8" customFormat="1" ht="20.25" customHeight="1" x14ac:dyDescent="0.45">
      <c r="J168" s="86"/>
      <c r="K168" s="135"/>
      <c r="L168" s="132">
        <v>121</v>
      </c>
      <c r="M168" s="141">
        <f>S166+1</f>
        <v>46790</v>
      </c>
      <c r="N168" s="141">
        <f t="shared" ref="N168:S168" si="646">M168+1</f>
        <v>46791</v>
      </c>
      <c r="O168" s="141">
        <f t="shared" si="646"/>
        <v>46792</v>
      </c>
      <c r="P168" s="141">
        <f t="shared" si="646"/>
        <v>46793</v>
      </c>
      <c r="Q168" s="141">
        <f t="shared" si="646"/>
        <v>46794</v>
      </c>
      <c r="R168" s="142">
        <f t="shared" si="646"/>
        <v>46795</v>
      </c>
      <c r="S168" s="143">
        <f t="shared" si="646"/>
        <v>46796</v>
      </c>
      <c r="T168" s="135">
        <f t="shared" ref="T168" si="647">COUNTIF(M169:S169,"★")</f>
        <v>0</v>
      </c>
      <c r="U168" s="135"/>
      <c r="V168" s="135" t="str">
        <f>TEXT(M168,"YYYY-MM")</f>
        <v>2028-02</v>
      </c>
      <c r="W168" s="140" cm="1">
        <f t="array" ref="W168">SUMPRODUCT((M168:S168&gt;=$N$8)*(M168:S168 &lt;= $N$9)*(TEXT(M168:S168,"yyyy-mm")=V168)*(M169:S169 = "●"))</f>
        <v>0</v>
      </c>
      <c r="X168" s="140" cm="1">
        <f t="array" ref="X168">SUMPRODUCT((R168:S168&gt;=$N$8)*(R168:S168 &lt;= $N$9)*(TEXT(R168:S168,"yyyy-mm")=V168)*(R169:S169 = "▲"))</f>
        <v>0</v>
      </c>
      <c r="Y168" s="140" cm="1">
        <f t="array" ref="Y168">SUMPRODUCT((M168:S168&gt;=$N$8)*(M168:S168 &lt;= $N$9)*(TEXT(M168:S168,"yyyy-mm")=V168)*(M169:S169 = "★"))</f>
        <v>0</v>
      </c>
      <c r="Z168" s="135"/>
      <c r="AA168" s="135"/>
      <c r="AB168" s="132">
        <v>142</v>
      </c>
      <c r="AC168" s="141">
        <f>AI166+1</f>
        <v>46937</v>
      </c>
      <c r="AD168" s="141">
        <f t="shared" ref="AD168:AI168" si="648">AC168+1</f>
        <v>46938</v>
      </c>
      <c r="AE168" s="141">
        <f t="shared" si="648"/>
        <v>46939</v>
      </c>
      <c r="AF168" s="141">
        <f t="shared" si="648"/>
        <v>46940</v>
      </c>
      <c r="AG168" s="141">
        <f t="shared" si="648"/>
        <v>46941</v>
      </c>
      <c r="AH168" s="142">
        <f t="shared" si="648"/>
        <v>46942</v>
      </c>
      <c r="AI168" s="143">
        <f t="shared" si="648"/>
        <v>46943</v>
      </c>
      <c r="AJ168" s="68">
        <f t="shared" ref="AJ168" si="649">COUNTIF(AC169:AI169,"★")</f>
        <v>0</v>
      </c>
      <c r="AK168" s="68"/>
      <c r="AL168" s="68" t="str">
        <f>TEXT(AC168,"YYYY-MM")</f>
        <v>2028-07</v>
      </c>
      <c r="AM168" s="69" cm="1">
        <f t="array" ref="AM168">SUMPRODUCT((AC168:AI168&gt;=$N$8)*(AC168:AI168 &lt;= $N$9)*(TEXT(AC168:AI168,"yyyy-mm")=AL168)*(AC169:AI169 = "●"))</f>
        <v>0</v>
      </c>
      <c r="AN168" s="69" cm="1">
        <f t="array" ref="AN168">SUMPRODUCT((AH168:AI168&gt;=$N$8)*(AH168:AI168 &lt;= $N$9)*(TEXT(AH168:AI168,"yyyy-mm")=AL168)*(AH169:AI169 = "▲"))</f>
        <v>0</v>
      </c>
      <c r="AO168" s="69" cm="1">
        <f t="array" ref="AO168">SUMPRODUCT((AC168:AI168&gt;=$N$8)*(AC168:AI168 &lt;= $N$9)*(TEXT(AC168:AI168,"yyyy-mm")=AL168)*(AC169:AI169 = "★"))</f>
        <v>0</v>
      </c>
      <c r="AP168" s="68"/>
      <c r="AQ168" s="19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3"/>
    </row>
    <row r="169" spans="10:55" s="8" customFormat="1" ht="20.25" customHeight="1" thickBot="1" x14ac:dyDescent="0.5">
      <c r="J169" s="86"/>
      <c r="K169" s="135" t="str">
        <f t="shared" ref="K169" si="650">IF(U169&gt;=0.285,"OK","NG")</f>
        <v>NG</v>
      </c>
      <c r="L169" s="136"/>
      <c r="M169" s="144"/>
      <c r="N169" s="144"/>
      <c r="O169" s="144"/>
      <c r="P169" s="144"/>
      <c r="Q169" s="144"/>
      <c r="R169" s="145"/>
      <c r="S169" s="146"/>
      <c r="T169" s="135">
        <f t="shared" ref="T169" si="651">COUNTIF(M169:S169,"●")</f>
        <v>0</v>
      </c>
      <c r="U169" s="147">
        <f t="shared" ref="U169" si="652">IF(COUNTA(M169:S169)=0,-1,IF(OR(COUNTIF(M169:S169,"▲")&gt;6,AND(M168&lt;$N$9,$N$9&lt;S168)),0.285,IF(T168+T169=0,0,T169/(T169+T168))))</f>
        <v>-1</v>
      </c>
      <c r="V169" s="135" t="str">
        <f>TEXT(S168,"YYYY-MM")</f>
        <v>2028-02</v>
      </c>
      <c r="W169" s="140" cm="1">
        <f t="array" ref="W169">IF(V169=V168,0,SUMPRODUCT((M168:S168&gt;=$N$8)*(M168:S168 &lt;= $N$9)*(TEXT(M168:S168,"yyyy-mm")=V169)*(M169:S169 = "●")))</f>
        <v>0</v>
      </c>
      <c r="X169" s="140" cm="1">
        <f t="array" ref="X169">IF(V169=V168,0,SUMPRODUCT((M168:S168&gt;=$N$8)*(M168:S168 &lt;= $N$9)*(TEXT(M168:S168,"yyyy-mm")=V169)*(M169:S169 = "▲")))</f>
        <v>0</v>
      </c>
      <c r="Y169" s="140" cm="1">
        <f t="array" ref="Y169">IF(V169=V168,0,SUMPRODUCT((M168:S168&gt;=$N$8)*(M168:S168 &lt;= $N$9)*(TEXT(M168:S168,"yyyy-mm")=V169)*(M169:S169 = "★")))</f>
        <v>0</v>
      </c>
      <c r="Z169" s="135"/>
      <c r="AA169" s="135" t="str">
        <f t="shared" ref="AA169" si="653">IF(AK169&gt;=0.285,"OK","NG")</f>
        <v>NG</v>
      </c>
      <c r="AB169" s="136"/>
      <c r="AC169" s="144"/>
      <c r="AD169" s="144"/>
      <c r="AE169" s="144"/>
      <c r="AF169" s="144"/>
      <c r="AG169" s="144"/>
      <c r="AH169" s="145"/>
      <c r="AI169" s="146"/>
      <c r="AJ169" s="68">
        <f t="shared" ref="AJ169" si="654">COUNTIF(AC169:AI169,"●")</f>
        <v>0</v>
      </c>
      <c r="AK169" s="70">
        <f t="shared" ref="AK169" si="655">IF(COUNTA(AC169:AI169)=0,-1,IF(OR(COUNTIF(AC169:AI169,"▲")&gt;6,AND(AC168&lt;$N$9,$N$9&lt;AI168)),0.285,IF(AJ168+AJ169=0,0,AJ169/(AJ169+AJ168))))</f>
        <v>-1</v>
      </c>
      <c r="AL169" s="68" t="str">
        <f>TEXT(AI168,"YYYY-MM")</f>
        <v>2028-07</v>
      </c>
      <c r="AM169" s="69" cm="1">
        <f t="array" ref="AM169">IF(AL169=AL168,0,SUMPRODUCT((AC168:AI168&gt;=$N$8)*(AC168:AI168 &lt;= $N$9)*(TEXT(AC168:AI168,"yyyy-mm")=AL169)*(AC169:AI169 = "●")))</f>
        <v>0</v>
      </c>
      <c r="AN169" s="69" cm="1">
        <f t="array" ref="AN169">IF(AL169=AL168,0,SUMPRODUCT((AC168:AI168&gt;=$N$8)*(AC168:AI168 &lt;= $N$9)*(TEXT(AC168:AI168,"yyyy-mm")=AL169)*(AC169:AI169 = "▲")))</f>
        <v>0</v>
      </c>
      <c r="AO169" s="69" cm="1">
        <f t="array" ref="AO169">IF(AL169=AL168,0,SUMPRODUCT((AC168:AI168&gt;=$N$8)*(AC168:AI168 &lt;= $N$9)*(TEXT(AC168:AI168,"yyyy-mm")=AL169)*(AC169:AI169 = "★")))</f>
        <v>0</v>
      </c>
      <c r="AP169" s="68"/>
      <c r="AQ169" s="19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3"/>
    </row>
    <row r="170" spans="10:55" s="8" customFormat="1" ht="20.25" customHeight="1" x14ac:dyDescent="0.45">
      <c r="J170" s="86"/>
      <c r="K170" s="135"/>
      <c r="L170" s="132">
        <v>122</v>
      </c>
      <c r="M170" s="141">
        <f>S168+1</f>
        <v>46797</v>
      </c>
      <c r="N170" s="141">
        <f t="shared" ref="N170:S170" si="656">M170+1</f>
        <v>46798</v>
      </c>
      <c r="O170" s="141">
        <f t="shared" si="656"/>
        <v>46799</v>
      </c>
      <c r="P170" s="141">
        <f t="shared" si="656"/>
        <v>46800</v>
      </c>
      <c r="Q170" s="141">
        <f t="shared" si="656"/>
        <v>46801</v>
      </c>
      <c r="R170" s="142">
        <f t="shared" si="656"/>
        <v>46802</v>
      </c>
      <c r="S170" s="143">
        <f t="shared" si="656"/>
        <v>46803</v>
      </c>
      <c r="T170" s="135">
        <f t="shared" ref="T170" si="657">COUNTIF(M171:S171,"★")</f>
        <v>0</v>
      </c>
      <c r="U170" s="135"/>
      <c r="V170" s="135" t="str">
        <f>TEXT(M170,"YYYY-MM")</f>
        <v>2028-02</v>
      </c>
      <c r="W170" s="140" cm="1">
        <f t="array" ref="W170">SUMPRODUCT((M170:S170&gt;=$N$8)*(M170:S170 &lt;= $N$9)*(TEXT(M170:S170,"yyyy-mm")=V170)*(M171:S171 = "●"))</f>
        <v>0</v>
      </c>
      <c r="X170" s="140" cm="1">
        <f t="array" ref="X170">SUMPRODUCT((R170:S170&gt;=$N$8)*(R170:S170 &lt;= $N$9)*(TEXT(R170:S170,"yyyy-mm")=V170)*(R171:S171 = "▲"))</f>
        <v>0</v>
      </c>
      <c r="Y170" s="140" cm="1">
        <f t="array" ref="Y170">SUMPRODUCT((M170:S170&gt;=$N$8)*(M170:S170 &lt;= $N$9)*(TEXT(M170:S170,"yyyy-mm")=V170)*(M171:S171 = "★"))</f>
        <v>0</v>
      </c>
      <c r="Z170" s="135"/>
      <c r="AA170" s="135"/>
      <c r="AB170" s="132">
        <v>143</v>
      </c>
      <c r="AC170" s="141">
        <f>AI168+1</f>
        <v>46944</v>
      </c>
      <c r="AD170" s="141">
        <f t="shared" ref="AD170:AI170" si="658">AC170+1</f>
        <v>46945</v>
      </c>
      <c r="AE170" s="141">
        <f t="shared" si="658"/>
        <v>46946</v>
      </c>
      <c r="AF170" s="141">
        <f t="shared" si="658"/>
        <v>46947</v>
      </c>
      <c r="AG170" s="141">
        <f t="shared" si="658"/>
        <v>46948</v>
      </c>
      <c r="AH170" s="142">
        <f t="shared" si="658"/>
        <v>46949</v>
      </c>
      <c r="AI170" s="143">
        <f t="shared" si="658"/>
        <v>46950</v>
      </c>
      <c r="AJ170" s="68">
        <f t="shared" ref="AJ170" si="659">COUNTIF(AC171:AI171,"★")</f>
        <v>0</v>
      </c>
      <c r="AK170" s="68"/>
      <c r="AL170" s="68" t="str">
        <f>TEXT(AC170,"YYYY-MM")</f>
        <v>2028-07</v>
      </c>
      <c r="AM170" s="69" cm="1">
        <f t="array" ref="AM170">SUMPRODUCT((AC170:AI170&gt;=$N$8)*(AC170:AI170 &lt;= $N$9)*(TEXT(AC170:AI170,"yyyy-mm")=AL170)*(AC171:AI171 = "●"))</f>
        <v>0</v>
      </c>
      <c r="AN170" s="69" cm="1">
        <f t="array" ref="AN170">SUMPRODUCT((AH170:AI170&gt;=$N$8)*(AH170:AI170 &lt;= $N$9)*(TEXT(AH170:AI170,"yyyy-mm")=AL170)*(AH171:AI171 = "▲"))</f>
        <v>0</v>
      </c>
      <c r="AO170" s="69" cm="1">
        <f t="array" ref="AO170">SUMPRODUCT((AC170:AI170&gt;=$N$8)*(AC170:AI170 &lt;= $N$9)*(TEXT(AC170:AI170,"yyyy-mm")=AL170)*(AC171:AI171 = "★"))</f>
        <v>0</v>
      </c>
      <c r="AP170" s="68"/>
      <c r="AQ170" s="19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3"/>
    </row>
    <row r="171" spans="10:55" s="8" customFormat="1" ht="20.25" customHeight="1" thickBot="1" x14ac:dyDescent="0.5">
      <c r="J171" s="86"/>
      <c r="K171" s="135" t="str">
        <f t="shared" ref="K171" si="660">IF(U171&gt;=0.285,"OK","NG")</f>
        <v>NG</v>
      </c>
      <c r="L171" s="136"/>
      <c r="M171" s="144"/>
      <c r="N171" s="144"/>
      <c r="O171" s="144"/>
      <c r="P171" s="144"/>
      <c r="Q171" s="144"/>
      <c r="R171" s="145"/>
      <c r="S171" s="146"/>
      <c r="T171" s="135">
        <f t="shared" ref="T171" si="661">COUNTIF(M171:S171,"●")</f>
        <v>0</v>
      </c>
      <c r="U171" s="147">
        <f t="shared" ref="U171" si="662">IF(COUNTA(M171:S171)=0,-1,IF(OR(COUNTIF(M171:S171,"▲")&gt;6,AND(M170&lt;$N$9,$N$9&lt;S170)),0.285,IF(T170+T171=0,0,T171/(T171+T170))))</f>
        <v>-1</v>
      </c>
      <c r="V171" s="135" t="str">
        <f>TEXT(S170,"YYYY-MM")</f>
        <v>2028-02</v>
      </c>
      <c r="W171" s="140" cm="1">
        <f t="array" ref="W171">IF(V171=V170,0,SUMPRODUCT((M170:S170&gt;=$N$8)*(M170:S170 &lt;= $N$9)*(TEXT(M170:S170,"yyyy-mm")=V171)*(M171:S171 = "●")))</f>
        <v>0</v>
      </c>
      <c r="X171" s="140" cm="1">
        <f t="array" ref="X171">IF(V171=V170,0,SUMPRODUCT((M170:S170&gt;=$N$8)*(M170:S170 &lt;= $N$9)*(TEXT(M170:S170,"yyyy-mm")=V171)*(M171:S171 = "▲")))</f>
        <v>0</v>
      </c>
      <c r="Y171" s="140" cm="1">
        <f t="array" ref="Y171">IF(V171=V170,0,SUMPRODUCT((M170:S170&gt;=$N$8)*(M170:S170 &lt;= $N$9)*(TEXT(M170:S170,"yyyy-mm")=V171)*(M171:S171 = "★")))</f>
        <v>0</v>
      </c>
      <c r="Z171" s="135"/>
      <c r="AA171" s="135" t="str">
        <f t="shared" ref="AA171" si="663">IF(AK171&gt;=0.285,"OK","NG")</f>
        <v>NG</v>
      </c>
      <c r="AB171" s="136"/>
      <c r="AC171" s="144"/>
      <c r="AD171" s="144"/>
      <c r="AE171" s="144"/>
      <c r="AF171" s="144"/>
      <c r="AG171" s="144"/>
      <c r="AH171" s="145"/>
      <c r="AI171" s="146"/>
      <c r="AJ171" s="68">
        <f t="shared" ref="AJ171" si="664">COUNTIF(AC171:AI171,"●")</f>
        <v>0</v>
      </c>
      <c r="AK171" s="70">
        <f t="shared" ref="AK171" si="665">IF(COUNTA(AC171:AI171)=0,-1,IF(OR(COUNTIF(AC171:AI171,"▲")&gt;6,AND(AC170&lt;$N$9,$N$9&lt;AI170)),0.285,IF(AJ170+AJ171=0,0,AJ171/(AJ171+AJ170))))</f>
        <v>-1</v>
      </c>
      <c r="AL171" s="68" t="str">
        <f>TEXT(AI170,"YYYY-MM")</f>
        <v>2028-07</v>
      </c>
      <c r="AM171" s="69" cm="1">
        <f t="array" ref="AM171">IF(AL171=AL170,0,SUMPRODUCT((AC170:AI170&gt;=$N$8)*(AC170:AI170 &lt;= $N$9)*(TEXT(AC170:AI170,"yyyy-mm")=AL171)*(AC171:AI171 = "●")))</f>
        <v>0</v>
      </c>
      <c r="AN171" s="69" cm="1">
        <f t="array" ref="AN171">IF(AL171=AL170,0,SUMPRODUCT((AC170:AI170&gt;=$N$8)*(AC170:AI170 &lt;= $N$9)*(TEXT(AC170:AI170,"yyyy-mm")=AL171)*(AC171:AI171 = "▲")))</f>
        <v>0</v>
      </c>
      <c r="AO171" s="69" cm="1">
        <f t="array" ref="AO171">IF(AL171=AL170,0,SUMPRODUCT((AC170:AI170&gt;=$N$8)*(AC170:AI170 &lt;= $N$9)*(TEXT(AC170:AI170,"yyyy-mm")=AL171)*(AC171:AI171 = "★")))</f>
        <v>0</v>
      </c>
      <c r="AP171" s="68"/>
      <c r="AQ171" s="19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3"/>
    </row>
    <row r="172" spans="10:55" s="8" customFormat="1" ht="20.25" customHeight="1" x14ac:dyDescent="0.45">
      <c r="J172" s="86"/>
      <c r="K172" s="135"/>
      <c r="L172" s="132">
        <v>123</v>
      </c>
      <c r="M172" s="141">
        <f>S170+1</f>
        <v>46804</v>
      </c>
      <c r="N172" s="141">
        <f t="shared" ref="N172:S172" si="666">M172+1</f>
        <v>46805</v>
      </c>
      <c r="O172" s="141">
        <f t="shared" si="666"/>
        <v>46806</v>
      </c>
      <c r="P172" s="141">
        <f t="shared" si="666"/>
        <v>46807</v>
      </c>
      <c r="Q172" s="141">
        <f t="shared" si="666"/>
        <v>46808</v>
      </c>
      <c r="R172" s="142">
        <f t="shared" si="666"/>
        <v>46809</v>
      </c>
      <c r="S172" s="143">
        <f t="shared" si="666"/>
        <v>46810</v>
      </c>
      <c r="T172" s="135">
        <f t="shared" ref="T172" si="667">COUNTIF(M173:S173,"★")</f>
        <v>0</v>
      </c>
      <c r="U172" s="135"/>
      <c r="V172" s="135" t="str">
        <f>TEXT(M172,"YYYY-MM")</f>
        <v>2028-02</v>
      </c>
      <c r="W172" s="140" cm="1">
        <f t="array" ref="W172">SUMPRODUCT((M172:S172&gt;=$N$8)*(M172:S172 &lt;= $N$9)*(TEXT(M172:S172,"yyyy-mm")=V172)*(M173:S173 = "●"))</f>
        <v>0</v>
      </c>
      <c r="X172" s="140" cm="1">
        <f t="array" ref="X172">SUMPRODUCT((R172:S172&gt;=$N$8)*(R172:S172 &lt;= $N$9)*(TEXT(R172:S172,"yyyy-mm")=V172)*(R173:S173 = "▲"))</f>
        <v>0</v>
      </c>
      <c r="Y172" s="140" cm="1">
        <f t="array" ref="Y172">SUMPRODUCT((M172:S172&gt;=$N$8)*(M172:S172 &lt;= $N$9)*(TEXT(M172:S172,"yyyy-mm")=V172)*(M173:S173 = "★"))</f>
        <v>0</v>
      </c>
      <c r="Z172" s="135"/>
      <c r="AA172" s="135"/>
      <c r="AB172" s="132">
        <v>144</v>
      </c>
      <c r="AC172" s="141">
        <f>AI170+1</f>
        <v>46951</v>
      </c>
      <c r="AD172" s="141">
        <f t="shared" ref="AD172:AI172" si="668">AC172+1</f>
        <v>46952</v>
      </c>
      <c r="AE172" s="141">
        <f t="shared" si="668"/>
        <v>46953</v>
      </c>
      <c r="AF172" s="141">
        <f t="shared" si="668"/>
        <v>46954</v>
      </c>
      <c r="AG172" s="141">
        <f t="shared" si="668"/>
        <v>46955</v>
      </c>
      <c r="AH172" s="142">
        <f t="shared" si="668"/>
        <v>46956</v>
      </c>
      <c r="AI172" s="143">
        <f t="shared" si="668"/>
        <v>46957</v>
      </c>
      <c r="AJ172" s="68">
        <f t="shared" ref="AJ172" si="669">COUNTIF(AC173:AI173,"★")</f>
        <v>0</v>
      </c>
      <c r="AK172" s="68"/>
      <c r="AL172" s="68" t="str">
        <f>TEXT(AC172,"YYYY-MM")</f>
        <v>2028-07</v>
      </c>
      <c r="AM172" s="69" cm="1">
        <f t="array" ref="AM172">SUMPRODUCT((AC172:AI172&gt;=$N$8)*(AC172:AI172 &lt;= $N$9)*(TEXT(AC172:AI172,"yyyy-mm")=AL172)*(AC173:AI173 = "●"))</f>
        <v>0</v>
      </c>
      <c r="AN172" s="69" cm="1">
        <f t="array" ref="AN172">SUMPRODUCT((AH172:AI172&gt;=$N$8)*(AH172:AI172 &lt;= $N$9)*(TEXT(AH172:AI172,"yyyy-mm")=AL172)*(AH173:AI173 = "▲"))</f>
        <v>0</v>
      </c>
      <c r="AO172" s="69" cm="1">
        <f t="array" ref="AO172">SUMPRODUCT((AC172:AI172&gt;=$N$8)*(AC172:AI172 &lt;= $N$9)*(TEXT(AC172:AI172,"yyyy-mm")=AL172)*(AC173:AI173 = "★"))</f>
        <v>0</v>
      </c>
      <c r="AP172" s="68"/>
      <c r="AQ172" s="19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3"/>
    </row>
    <row r="173" spans="10:55" s="8" customFormat="1" ht="20.25" customHeight="1" thickBot="1" x14ac:dyDescent="0.5">
      <c r="J173" s="86"/>
      <c r="K173" s="135" t="str">
        <f t="shared" ref="K173" si="670">IF(U173&gt;=0.285,"OK","NG")</f>
        <v>NG</v>
      </c>
      <c r="L173" s="136"/>
      <c r="M173" s="144"/>
      <c r="N173" s="144"/>
      <c r="O173" s="144"/>
      <c r="P173" s="144"/>
      <c r="Q173" s="144"/>
      <c r="R173" s="145"/>
      <c r="S173" s="146"/>
      <c r="T173" s="135">
        <f t="shared" ref="T173" si="671">COUNTIF(M173:S173,"●")</f>
        <v>0</v>
      </c>
      <c r="U173" s="147">
        <f t="shared" ref="U173" si="672">IF(COUNTA(M173:S173)=0,-1,IF(OR(COUNTIF(M173:S173,"▲")&gt;6,AND(M172&lt;$N$9,$N$9&lt;S172)),0.285,IF(T172+T173=0,0,T173/(T173+T172))))</f>
        <v>-1</v>
      </c>
      <c r="V173" s="135" t="str">
        <f>TEXT(S172,"YYYY-MM")</f>
        <v>2028-02</v>
      </c>
      <c r="W173" s="140" cm="1">
        <f t="array" ref="W173">IF(V173=V172,0,SUMPRODUCT((M172:S172&gt;=$N$8)*(M172:S172 &lt;= $N$9)*(TEXT(M172:S172,"yyyy-mm")=V173)*(M173:S173 = "●")))</f>
        <v>0</v>
      </c>
      <c r="X173" s="140" cm="1">
        <f t="array" ref="X173">IF(V173=V172,0,SUMPRODUCT((M172:S172&gt;=$N$8)*(M172:S172 &lt;= $N$9)*(TEXT(M172:S172,"yyyy-mm")=V173)*(M173:S173 = "▲")))</f>
        <v>0</v>
      </c>
      <c r="Y173" s="140" cm="1">
        <f t="array" ref="Y173">IF(V173=V172,0,SUMPRODUCT((M172:S172&gt;=$N$8)*(M172:S172 &lt;= $N$9)*(TEXT(M172:S172,"yyyy-mm")=V173)*(M173:S173 = "★")))</f>
        <v>0</v>
      </c>
      <c r="Z173" s="135"/>
      <c r="AA173" s="135" t="str">
        <f t="shared" ref="AA173" si="673">IF(AK173&gt;=0.285,"OK","NG")</f>
        <v>NG</v>
      </c>
      <c r="AB173" s="136"/>
      <c r="AC173" s="144"/>
      <c r="AD173" s="144"/>
      <c r="AE173" s="144"/>
      <c r="AF173" s="144"/>
      <c r="AG173" s="144"/>
      <c r="AH173" s="145"/>
      <c r="AI173" s="146"/>
      <c r="AJ173" s="68">
        <f t="shared" ref="AJ173" si="674">COUNTIF(AC173:AI173,"●")</f>
        <v>0</v>
      </c>
      <c r="AK173" s="70">
        <f t="shared" ref="AK173" si="675">IF(COUNTA(AC173:AI173)=0,-1,IF(OR(COUNTIF(AC173:AI173,"▲")&gt;6,AND(AC172&lt;$N$9,$N$9&lt;AI172)),0.285,IF(AJ172+AJ173=0,0,AJ173/(AJ173+AJ172))))</f>
        <v>-1</v>
      </c>
      <c r="AL173" s="68" t="str">
        <f>TEXT(AI172,"YYYY-MM")</f>
        <v>2028-07</v>
      </c>
      <c r="AM173" s="69" cm="1">
        <f t="array" ref="AM173">IF(AL173=AL172,0,SUMPRODUCT((AC172:AI172&gt;=$N$8)*(AC172:AI172 &lt;= $N$9)*(TEXT(AC172:AI172,"yyyy-mm")=AL173)*(AC173:AI173 = "●")))</f>
        <v>0</v>
      </c>
      <c r="AN173" s="69" cm="1">
        <f t="array" ref="AN173">IF(AL173=AL172,0,SUMPRODUCT((AC172:AI172&gt;=$N$8)*(AC172:AI172 &lt;= $N$9)*(TEXT(AC172:AI172,"yyyy-mm")=AL173)*(AC173:AI173 = "▲")))</f>
        <v>0</v>
      </c>
      <c r="AO173" s="69" cm="1">
        <f t="array" ref="AO173">IF(AL173=AL172,0,SUMPRODUCT((AC172:AI172&gt;=$N$8)*(AC172:AI172 &lt;= $N$9)*(TEXT(AC172:AI172,"yyyy-mm")=AL173)*(AC173:AI173 = "★")))</f>
        <v>0</v>
      </c>
      <c r="AP173" s="68"/>
      <c r="AQ173" s="19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3"/>
    </row>
    <row r="174" spans="10:55" s="8" customFormat="1" ht="20.25" customHeight="1" x14ac:dyDescent="0.45">
      <c r="J174" s="86"/>
      <c r="K174" s="135"/>
      <c r="L174" s="132">
        <v>124</v>
      </c>
      <c r="M174" s="141">
        <f>S172+1</f>
        <v>46811</v>
      </c>
      <c r="N174" s="141">
        <f t="shared" ref="N174:S174" si="676">M174+1</f>
        <v>46812</v>
      </c>
      <c r="O174" s="141">
        <f t="shared" si="676"/>
        <v>46813</v>
      </c>
      <c r="P174" s="141">
        <f t="shared" si="676"/>
        <v>46814</v>
      </c>
      <c r="Q174" s="141">
        <f t="shared" si="676"/>
        <v>46815</v>
      </c>
      <c r="R174" s="142">
        <f t="shared" si="676"/>
        <v>46816</v>
      </c>
      <c r="S174" s="143">
        <f t="shared" si="676"/>
        <v>46817</v>
      </c>
      <c r="T174" s="135">
        <f t="shared" ref="T174" si="677">COUNTIF(M175:S175,"★")</f>
        <v>0</v>
      </c>
      <c r="U174" s="135"/>
      <c r="V174" s="135" t="str">
        <f>TEXT(M174,"YYYY-MM")</f>
        <v>2028-02</v>
      </c>
      <c r="W174" s="140" cm="1">
        <f t="array" ref="W174">SUMPRODUCT((M174:S174&gt;=$N$8)*(M174:S174 &lt;= $N$9)*(TEXT(M174:S174,"yyyy-mm")=V174)*(M175:S175 = "●"))</f>
        <v>0</v>
      </c>
      <c r="X174" s="140" cm="1">
        <f t="array" ref="X174">SUMPRODUCT((R174:S174&gt;=$N$8)*(R174:S174 &lt;= $N$9)*(TEXT(R174:S174,"yyyy-mm")=V174)*(R175:S175 = "▲"))</f>
        <v>0</v>
      </c>
      <c r="Y174" s="140" cm="1">
        <f t="array" ref="Y174">SUMPRODUCT((M174:S174&gt;=$N$8)*(M174:S174 &lt;= $N$9)*(TEXT(M174:S174,"yyyy-mm")=V174)*(M175:S175 = "★"))</f>
        <v>0</v>
      </c>
      <c r="Z174" s="135"/>
      <c r="AA174" s="135"/>
      <c r="AB174" s="132">
        <v>145</v>
      </c>
      <c r="AC174" s="141">
        <f>AI172+1</f>
        <v>46958</v>
      </c>
      <c r="AD174" s="141">
        <f t="shared" ref="AD174:AI174" si="678">AC174+1</f>
        <v>46959</v>
      </c>
      <c r="AE174" s="141">
        <f t="shared" si="678"/>
        <v>46960</v>
      </c>
      <c r="AF174" s="141">
        <f t="shared" si="678"/>
        <v>46961</v>
      </c>
      <c r="AG174" s="141">
        <f t="shared" si="678"/>
        <v>46962</v>
      </c>
      <c r="AH174" s="142">
        <f t="shared" si="678"/>
        <v>46963</v>
      </c>
      <c r="AI174" s="143">
        <f t="shared" si="678"/>
        <v>46964</v>
      </c>
      <c r="AJ174" s="68">
        <f t="shared" ref="AJ174" si="679">COUNTIF(AC175:AI175,"★")</f>
        <v>0</v>
      </c>
      <c r="AK174" s="68"/>
      <c r="AL174" s="68" t="str">
        <f>TEXT(AC174,"YYYY-MM")</f>
        <v>2028-07</v>
      </c>
      <c r="AM174" s="69" cm="1">
        <f t="array" ref="AM174">SUMPRODUCT((AC174:AI174&gt;=$N$8)*(AC174:AI174 &lt;= $N$9)*(TEXT(AC174:AI174,"yyyy-mm")=AL174)*(AC175:AI175 = "●"))</f>
        <v>0</v>
      </c>
      <c r="AN174" s="69" cm="1">
        <f t="array" ref="AN174">SUMPRODUCT((AH174:AI174&gt;=$N$8)*(AH174:AI174 &lt;= $N$9)*(TEXT(AH174:AI174,"yyyy-mm")=AL174)*(AH175:AI175 = "▲"))</f>
        <v>0</v>
      </c>
      <c r="AO174" s="69" cm="1">
        <f t="array" ref="AO174">SUMPRODUCT((AC174:AI174&gt;=$N$8)*(AC174:AI174 &lt;= $N$9)*(TEXT(AC174:AI174,"yyyy-mm")=AL174)*(AC175:AI175 = "★"))</f>
        <v>0</v>
      </c>
      <c r="AP174" s="68"/>
      <c r="AQ174" s="19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3"/>
    </row>
    <row r="175" spans="10:55" s="8" customFormat="1" ht="20.25" customHeight="1" thickBot="1" x14ac:dyDescent="0.5">
      <c r="J175" s="86"/>
      <c r="K175" s="135" t="str">
        <f t="shared" ref="K175" si="680">IF(U175&gt;=0.285,"OK","NG")</f>
        <v>NG</v>
      </c>
      <c r="L175" s="136"/>
      <c r="M175" s="144"/>
      <c r="N175" s="144"/>
      <c r="O175" s="144"/>
      <c r="P175" s="144"/>
      <c r="Q175" s="144"/>
      <c r="R175" s="145"/>
      <c r="S175" s="146"/>
      <c r="T175" s="135">
        <f t="shared" ref="T175" si="681">COUNTIF(M175:S175,"●")</f>
        <v>0</v>
      </c>
      <c r="U175" s="147">
        <f t="shared" ref="U175" si="682">IF(COUNTA(M175:S175)=0,-1,IF(OR(COUNTIF(M175:S175,"▲")&gt;6,AND(M174&lt;$N$9,$N$9&lt;S174)),0.285,IF(T174+T175=0,0,T175/(T175+T174))))</f>
        <v>-1</v>
      </c>
      <c r="V175" s="135" t="str">
        <f>TEXT(S174,"YYYY-MM")</f>
        <v>2028-03</v>
      </c>
      <c r="W175" s="140" cm="1">
        <f t="array" ref="W175">IF(V175=V174,0,SUMPRODUCT((M174:S174&gt;=$N$8)*(M174:S174 &lt;= $N$9)*(TEXT(M174:S174,"yyyy-mm")=V175)*(M175:S175 = "●")))</f>
        <v>0</v>
      </c>
      <c r="X175" s="140" cm="1">
        <f t="array" ref="X175">IF(V175=V174,0,SUMPRODUCT((M174:S174&gt;=$N$8)*(M174:S174 &lt;= $N$9)*(TEXT(M174:S174,"yyyy-mm")=V175)*(M175:S175 = "▲")))</f>
        <v>0</v>
      </c>
      <c r="Y175" s="140" cm="1">
        <f t="array" ref="Y175">IF(V175=V174,0,SUMPRODUCT((M174:S174&gt;=$N$8)*(M174:S174 &lt;= $N$9)*(TEXT(M174:S174,"yyyy-mm")=V175)*(M175:S175 = "★")))</f>
        <v>0</v>
      </c>
      <c r="Z175" s="135"/>
      <c r="AA175" s="135" t="str">
        <f t="shared" ref="AA175" si="683">IF(AK175&gt;=0.285,"OK","NG")</f>
        <v>NG</v>
      </c>
      <c r="AB175" s="136"/>
      <c r="AC175" s="144"/>
      <c r="AD175" s="144"/>
      <c r="AE175" s="144"/>
      <c r="AF175" s="144"/>
      <c r="AG175" s="144"/>
      <c r="AH175" s="145"/>
      <c r="AI175" s="146"/>
      <c r="AJ175" s="68">
        <f t="shared" ref="AJ175" si="684">COUNTIF(AC175:AI175,"●")</f>
        <v>0</v>
      </c>
      <c r="AK175" s="70">
        <f t="shared" ref="AK175" si="685">IF(COUNTA(AC175:AI175)=0,-1,IF(OR(COUNTIF(AC175:AI175,"▲")&gt;6,AND(AC174&lt;$N$9,$N$9&lt;AI174)),0.285,IF(AJ174+AJ175=0,0,AJ175/(AJ175+AJ174))))</f>
        <v>-1</v>
      </c>
      <c r="AL175" s="68" t="str">
        <f>TEXT(AI174,"YYYY-MM")</f>
        <v>2028-07</v>
      </c>
      <c r="AM175" s="69" cm="1">
        <f t="array" ref="AM175">IF(AL175=AL174,0,SUMPRODUCT((AC174:AI174&gt;=$N$8)*(AC174:AI174 &lt;= $N$9)*(TEXT(AC174:AI174,"yyyy-mm")=AL175)*(AC175:AI175 = "●")))</f>
        <v>0</v>
      </c>
      <c r="AN175" s="69" cm="1">
        <f t="array" ref="AN175">IF(AL175=AL174,0,SUMPRODUCT((AC174:AI174&gt;=$N$8)*(AC174:AI174 &lt;= $N$9)*(TEXT(AC174:AI174,"yyyy-mm")=AL175)*(AC175:AI175 = "▲")))</f>
        <v>0</v>
      </c>
      <c r="AO175" s="69" cm="1">
        <f t="array" ref="AO175">IF(AL175=AL174,0,SUMPRODUCT((AC174:AI174&gt;=$N$8)*(AC174:AI174 &lt;= $N$9)*(TEXT(AC174:AI174,"yyyy-mm")=AL175)*(AC175:AI175 = "★")))</f>
        <v>0</v>
      </c>
      <c r="AP175" s="68"/>
      <c r="AQ175" s="19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3"/>
    </row>
    <row r="176" spans="10:55" s="8" customFormat="1" ht="20.25" customHeight="1" x14ac:dyDescent="0.45">
      <c r="J176" s="86"/>
      <c r="K176" s="135"/>
      <c r="L176" s="132">
        <v>125</v>
      </c>
      <c r="M176" s="141">
        <f>S174+1</f>
        <v>46818</v>
      </c>
      <c r="N176" s="141">
        <f t="shared" ref="N176:S176" si="686">M176+1</f>
        <v>46819</v>
      </c>
      <c r="O176" s="141">
        <f t="shared" si="686"/>
        <v>46820</v>
      </c>
      <c r="P176" s="141">
        <f t="shared" si="686"/>
        <v>46821</v>
      </c>
      <c r="Q176" s="141">
        <f t="shared" si="686"/>
        <v>46822</v>
      </c>
      <c r="R176" s="142">
        <f t="shared" si="686"/>
        <v>46823</v>
      </c>
      <c r="S176" s="143">
        <f t="shared" si="686"/>
        <v>46824</v>
      </c>
      <c r="T176" s="135">
        <f t="shared" ref="T176" si="687">COUNTIF(M177:S177,"★")</f>
        <v>0</v>
      </c>
      <c r="U176" s="135"/>
      <c r="V176" s="135" t="str">
        <f>TEXT(M176,"YYYY-MM")</f>
        <v>2028-03</v>
      </c>
      <c r="W176" s="140" cm="1">
        <f t="array" ref="W176">SUMPRODUCT((M176:S176&gt;=$N$8)*(M176:S176 &lt;= $N$9)*(TEXT(M176:S176,"yyyy-mm")=V176)*(M177:S177 = "●"))</f>
        <v>0</v>
      </c>
      <c r="X176" s="140" cm="1">
        <f t="array" ref="X176">SUMPRODUCT((R176:S176&gt;=$N$8)*(R176:S176 &lt;= $N$9)*(TEXT(R176:S176,"yyyy-mm")=V176)*(R177:S177 = "▲"))</f>
        <v>0</v>
      </c>
      <c r="Y176" s="140" cm="1">
        <f t="array" ref="Y176">SUMPRODUCT((M176:S176&gt;=$N$8)*(M176:S176 &lt;= $N$9)*(TEXT(M176:S176,"yyyy-mm")=V176)*(M177:S177 = "★"))</f>
        <v>0</v>
      </c>
      <c r="Z176" s="135"/>
      <c r="AA176" s="135"/>
      <c r="AB176" s="132">
        <v>146</v>
      </c>
      <c r="AC176" s="141">
        <f>AI174+1</f>
        <v>46965</v>
      </c>
      <c r="AD176" s="141">
        <f t="shared" ref="AD176:AI176" si="688">AC176+1</f>
        <v>46966</v>
      </c>
      <c r="AE176" s="141">
        <f t="shared" si="688"/>
        <v>46967</v>
      </c>
      <c r="AF176" s="141">
        <f t="shared" si="688"/>
        <v>46968</v>
      </c>
      <c r="AG176" s="141">
        <f t="shared" si="688"/>
        <v>46969</v>
      </c>
      <c r="AH176" s="142">
        <f t="shared" si="688"/>
        <v>46970</v>
      </c>
      <c r="AI176" s="143">
        <f t="shared" si="688"/>
        <v>46971</v>
      </c>
      <c r="AJ176" s="68">
        <f t="shared" ref="AJ176" si="689">COUNTIF(AC177:AI177,"★")</f>
        <v>0</v>
      </c>
      <c r="AK176" s="68"/>
      <c r="AL176" s="68" t="str">
        <f>TEXT(AC176,"YYYY-MM")</f>
        <v>2028-07</v>
      </c>
      <c r="AM176" s="69" cm="1">
        <f t="array" ref="AM176">SUMPRODUCT((AC176:AI176&gt;=$N$8)*(AC176:AI176 &lt;= $N$9)*(TEXT(AC176:AI176,"yyyy-mm")=AL176)*(AC177:AI177 = "●"))</f>
        <v>0</v>
      </c>
      <c r="AN176" s="69" cm="1">
        <f t="array" ref="AN176">SUMPRODUCT((AH176:AI176&gt;=$N$8)*(AH176:AI176 &lt;= $N$9)*(TEXT(AH176:AI176,"yyyy-mm")=AL176)*(AH177:AI177 = "▲"))</f>
        <v>0</v>
      </c>
      <c r="AO176" s="69" cm="1">
        <f t="array" ref="AO176">SUMPRODUCT((AC176:AI176&gt;=$N$8)*(AC176:AI176 &lt;= $N$9)*(TEXT(AC176:AI176,"yyyy-mm")=AL176)*(AC177:AI177 = "★"))</f>
        <v>0</v>
      </c>
      <c r="AP176" s="68"/>
      <c r="AQ176" s="19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3"/>
    </row>
    <row r="177" spans="9:55" s="8" customFormat="1" ht="20.25" customHeight="1" thickBot="1" x14ac:dyDescent="0.5">
      <c r="J177" s="86"/>
      <c r="K177" s="135" t="str">
        <f t="shared" ref="K177" si="690">IF(U177&gt;=0.285,"OK","NG")</f>
        <v>NG</v>
      </c>
      <c r="L177" s="136"/>
      <c r="M177" s="144"/>
      <c r="N177" s="144"/>
      <c r="O177" s="144"/>
      <c r="P177" s="144"/>
      <c r="Q177" s="144"/>
      <c r="R177" s="145"/>
      <c r="S177" s="146"/>
      <c r="T177" s="135">
        <f t="shared" ref="T177" si="691">COUNTIF(M177:S177,"●")</f>
        <v>0</v>
      </c>
      <c r="U177" s="147">
        <f t="shared" ref="U177" si="692">IF(COUNTA(M177:S177)=0,-1,IF(OR(COUNTIF(M177:S177,"▲")&gt;6,AND(M176&lt;$N$9,$N$9&lt;S176)),0.285,IF(T176+T177=0,0,T177/(T177+T176))))</f>
        <v>-1</v>
      </c>
      <c r="V177" s="135" t="str">
        <f>TEXT(S176,"YYYY-MM")</f>
        <v>2028-03</v>
      </c>
      <c r="W177" s="140" cm="1">
        <f t="array" ref="W177">IF(V177=V176,0,SUMPRODUCT((M176:S176&gt;=$N$8)*(M176:S176 &lt;= $N$9)*(TEXT(M176:S176,"yyyy-mm")=V177)*(M177:S177 = "●")))</f>
        <v>0</v>
      </c>
      <c r="X177" s="140" cm="1">
        <f t="array" ref="X177">IF(V177=V176,0,SUMPRODUCT((M176:S176&gt;=$N$8)*(M176:S176 &lt;= $N$9)*(TEXT(M176:S176,"yyyy-mm")=V177)*(M177:S177 = "▲")))</f>
        <v>0</v>
      </c>
      <c r="Y177" s="140" cm="1">
        <f t="array" ref="Y177">IF(V177=V176,0,SUMPRODUCT((M176:S176&gt;=$N$8)*(M176:S176 &lt;= $N$9)*(TEXT(M176:S176,"yyyy-mm")=V177)*(M177:S177 = "★")))</f>
        <v>0</v>
      </c>
      <c r="Z177" s="135"/>
      <c r="AA177" s="135" t="str">
        <f t="shared" ref="AA177" si="693">IF(AK177&gt;=0.285,"OK","NG")</f>
        <v>NG</v>
      </c>
      <c r="AB177" s="136"/>
      <c r="AC177" s="144"/>
      <c r="AD177" s="144"/>
      <c r="AE177" s="144"/>
      <c r="AF177" s="144"/>
      <c r="AG177" s="144"/>
      <c r="AH177" s="145"/>
      <c r="AI177" s="146"/>
      <c r="AJ177" s="68">
        <f t="shared" ref="AJ177" si="694">COUNTIF(AC177:AI177,"●")</f>
        <v>0</v>
      </c>
      <c r="AK177" s="70">
        <f t="shared" ref="AK177" si="695">IF(COUNTA(AC177:AI177)=0,-1,IF(OR(COUNTIF(AC177:AI177,"▲")&gt;6,AND(AC176&lt;$N$9,$N$9&lt;AI176)),0.285,IF(AJ176+AJ177=0,0,AJ177/(AJ177+AJ176))))</f>
        <v>-1</v>
      </c>
      <c r="AL177" s="68" t="str">
        <f>TEXT(AI176,"YYYY-MM")</f>
        <v>2028-08</v>
      </c>
      <c r="AM177" s="69" cm="1">
        <f t="array" ref="AM177">IF(AL177=AL176,0,SUMPRODUCT((AC176:AI176&gt;=$N$8)*(AC176:AI176 &lt;= $N$9)*(TEXT(AC176:AI176,"yyyy-mm")=AL177)*(AC177:AI177 = "●")))</f>
        <v>0</v>
      </c>
      <c r="AN177" s="69" cm="1">
        <f t="array" ref="AN177">IF(AL177=AL176,0,SUMPRODUCT((AC176:AI176&gt;=$N$8)*(AC176:AI176 &lt;= $N$9)*(TEXT(AC176:AI176,"yyyy-mm")=AL177)*(AC177:AI177 = "▲")))</f>
        <v>0</v>
      </c>
      <c r="AO177" s="69" cm="1">
        <f t="array" ref="AO177">IF(AL177=AL176,0,SUMPRODUCT((AC176:AI176&gt;=$N$8)*(AC176:AI176 &lt;= $N$9)*(TEXT(AC176:AI176,"yyyy-mm")=AL177)*(AC177:AI177 = "★")))</f>
        <v>0</v>
      </c>
      <c r="AP177" s="68"/>
      <c r="AQ177" s="19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3"/>
    </row>
    <row r="178" spans="9:55" s="8" customFormat="1" ht="20.25" customHeight="1" x14ac:dyDescent="0.45">
      <c r="J178" s="86"/>
      <c r="K178" s="135"/>
      <c r="L178" s="132">
        <v>126</v>
      </c>
      <c r="M178" s="141">
        <f>S176+1</f>
        <v>46825</v>
      </c>
      <c r="N178" s="141">
        <f t="shared" ref="N178:S178" si="696">M178+1</f>
        <v>46826</v>
      </c>
      <c r="O178" s="141">
        <f t="shared" si="696"/>
        <v>46827</v>
      </c>
      <c r="P178" s="141">
        <f t="shared" si="696"/>
        <v>46828</v>
      </c>
      <c r="Q178" s="141">
        <f t="shared" si="696"/>
        <v>46829</v>
      </c>
      <c r="R178" s="142">
        <f t="shared" si="696"/>
        <v>46830</v>
      </c>
      <c r="S178" s="143">
        <f t="shared" si="696"/>
        <v>46831</v>
      </c>
      <c r="T178" s="135">
        <f t="shared" ref="T178" si="697">COUNTIF(M179:S179,"★")</f>
        <v>0</v>
      </c>
      <c r="U178" s="135"/>
      <c r="V178" s="135" t="str">
        <f>TEXT(M178,"YYYY-MM")</f>
        <v>2028-03</v>
      </c>
      <c r="W178" s="140" cm="1">
        <f t="array" ref="W178">SUMPRODUCT((M178:S178&gt;=$N$8)*(M178:S178 &lt;= $N$9)*(TEXT(M178:S178,"yyyy-mm")=V178)*(M179:S179 = "●"))</f>
        <v>0</v>
      </c>
      <c r="X178" s="140" cm="1">
        <f t="array" ref="X178">SUMPRODUCT((R178:S178&gt;=$N$8)*(R178:S178 &lt;= $N$9)*(TEXT(R178:S178,"yyyy-mm")=V178)*(R179:S179 = "▲"))</f>
        <v>0</v>
      </c>
      <c r="Y178" s="140" cm="1">
        <f t="array" ref="Y178">SUMPRODUCT((M178:S178&gt;=$N$8)*(M178:S178 &lt;= $N$9)*(TEXT(M178:S178,"yyyy-mm")=V178)*(M179:S179 = "★"))</f>
        <v>0</v>
      </c>
      <c r="Z178" s="135"/>
      <c r="AA178" s="135"/>
      <c r="AB178" s="132">
        <v>147</v>
      </c>
      <c r="AC178" s="141">
        <f>AI176+1</f>
        <v>46972</v>
      </c>
      <c r="AD178" s="141">
        <f t="shared" ref="AD178:AI178" si="698">AC178+1</f>
        <v>46973</v>
      </c>
      <c r="AE178" s="141">
        <f t="shared" si="698"/>
        <v>46974</v>
      </c>
      <c r="AF178" s="141">
        <f t="shared" si="698"/>
        <v>46975</v>
      </c>
      <c r="AG178" s="141">
        <f t="shared" si="698"/>
        <v>46976</v>
      </c>
      <c r="AH178" s="142">
        <f t="shared" si="698"/>
        <v>46977</v>
      </c>
      <c r="AI178" s="143">
        <f t="shared" si="698"/>
        <v>46978</v>
      </c>
      <c r="AJ178" s="68">
        <f t="shared" ref="AJ178" si="699">COUNTIF(AC179:AI179,"★")</f>
        <v>0</v>
      </c>
      <c r="AK178" s="68"/>
      <c r="AL178" s="68" t="str">
        <f>TEXT(AC178,"YYYY-MM")</f>
        <v>2028-08</v>
      </c>
      <c r="AM178" s="69" cm="1">
        <f t="array" ref="AM178">SUMPRODUCT((AC178:AI178&gt;=$N$8)*(AC178:AI178 &lt;= $N$9)*(TEXT(AC178:AI178,"yyyy-mm")=AL178)*(AC179:AI179 = "●"))</f>
        <v>0</v>
      </c>
      <c r="AN178" s="69" cm="1">
        <f t="array" ref="AN178">SUMPRODUCT((AH178:AI178&gt;=$N$8)*(AH178:AI178 &lt;= $N$9)*(TEXT(AH178:AI178,"yyyy-mm")=AL178)*(AH179:AI179 = "▲"))</f>
        <v>0</v>
      </c>
      <c r="AO178" s="69" cm="1">
        <f t="array" ref="AO178">SUMPRODUCT((AC178:AI178&gt;=$N$8)*(AC178:AI178 &lt;= $N$9)*(TEXT(AC178:AI178,"yyyy-mm")=AL178)*(AC179:AI179 = "★"))</f>
        <v>0</v>
      </c>
      <c r="AP178" s="68"/>
      <c r="AQ178" s="19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3"/>
    </row>
    <row r="179" spans="9:55" s="8" customFormat="1" ht="20.25" customHeight="1" thickBot="1" x14ac:dyDescent="0.5">
      <c r="J179" s="86"/>
      <c r="K179" s="135" t="str">
        <f t="shared" ref="K179" si="700">IF(U179&gt;=0.285,"OK","NG")</f>
        <v>NG</v>
      </c>
      <c r="L179" s="136"/>
      <c r="M179" s="144"/>
      <c r="N179" s="144"/>
      <c r="O179" s="144"/>
      <c r="P179" s="144"/>
      <c r="Q179" s="144"/>
      <c r="R179" s="145"/>
      <c r="S179" s="146"/>
      <c r="T179" s="135">
        <f t="shared" ref="T179" si="701">COUNTIF(M179:S179,"●")</f>
        <v>0</v>
      </c>
      <c r="U179" s="147">
        <f t="shared" ref="U179" si="702">IF(COUNTA(M179:S179)=0,-1,IF(OR(COUNTIF(M179:S179,"▲")&gt;6,AND(M178&lt;$N$9,$N$9&lt;S178)),0.285,IF(T178+T179=0,0,T179/(T179+T178))))</f>
        <v>-1</v>
      </c>
      <c r="V179" s="135" t="str">
        <f>TEXT(S178,"YYYY-MM")</f>
        <v>2028-03</v>
      </c>
      <c r="W179" s="140" cm="1">
        <f t="array" ref="W179">IF(V179=V178,0,SUMPRODUCT((M178:S178&gt;=$N$8)*(M178:S178 &lt;= $N$9)*(TEXT(M178:S178,"yyyy-mm")=V179)*(M179:S179 = "●")))</f>
        <v>0</v>
      </c>
      <c r="X179" s="140" cm="1">
        <f t="array" ref="X179">IF(V179=V178,0,SUMPRODUCT((M178:S178&gt;=$N$8)*(M178:S178 &lt;= $N$9)*(TEXT(M178:S178,"yyyy-mm")=V179)*(M179:S179 = "▲")))</f>
        <v>0</v>
      </c>
      <c r="Y179" s="140" cm="1">
        <f t="array" ref="Y179">IF(V179=V178,0,SUMPRODUCT((M178:S178&gt;=$N$8)*(M178:S178 &lt;= $N$9)*(TEXT(M178:S178,"yyyy-mm")=V179)*(M179:S179 = "★")))</f>
        <v>0</v>
      </c>
      <c r="Z179" s="135"/>
      <c r="AA179" s="135" t="str">
        <f t="shared" ref="AA179" si="703">IF(AK179&gt;=0.285,"OK","NG")</f>
        <v>NG</v>
      </c>
      <c r="AB179" s="136"/>
      <c r="AC179" s="144"/>
      <c r="AD179" s="144"/>
      <c r="AE179" s="144"/>
      <c r="AF179" s="144"/>
      <c r="AG179" s="144"/>
      <c r="AH179" s="145"/>
      <c r="AI179" s="146"/>
      <c r="AJ179" s="68">
        <f t="shared" ref="AJ179" si="704">COUNTIF(AC179:AI179,"●")</f>
        <v>0</v>
      </c>
      <c r="AK179" s="70">
        <f t="shared" ref="AK179" si="705">IF(COUNTA(AC179:AI179)=0,-1,IF(OR(COUNTIF(AC179:AI179,"▲")&gt;6,AND(AC178&lt;$N$9,$N$9&lt;AI178)),0.285,IF(AJ178+AJ179=0,0,AJ179/(AJ179+AJ178))))</f>
        <v>-1</v>
      </c>
      <c r="AL179" s="68" t="str">
        <f>TEXT(AI178,"YYYY-MM")</f>
        <v>2028-08</v>
      </c>
      <c r="AM179" s="69" cm="1">
        <f t="array" ref="AM179">IF(AL179=AL178,0,SUMPRODUCT((AC178:AI178&gt;=$N$8)*(AC178:AI178 &lt;= $N$9)*(TEXT(AC178:AI178,"yyyy-mm")=AL179)*(AC179:AI179 = "●")))</f>
        <v>0</v>
      </c>
      <c r="AN179" s="69" cm="1">
        <f t="array" ref="AN179">IF(AL179=AL178,0,SUMPRODUCT((AC178:AI178&gt;=$N$8)*(AC178:AI178 &lt;= $N$9)*(TEXT(AC178:AI178,"yyyy-mm")=AL179)*(AC179:AI179 = "▲")))</f>
        <v>0</v>
      </c>
      <c r="AO179" s="69" cm="1">
        <f t="array" ref="AO179">IF(AL179=AL178,0,SUMPRODUCT((AC178:AI178&gt;=$N$8)*(AC178:AI178 &lt;= $N$9)*(TEXT(AC178:AI178,"yyyy-mm")=AL179)*(AC179:AI179 = "★")))</f>
        <v>0</v>
      </c>
      <c r="AP179" s="68"/>
      <c r="AQ179" s="19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3"/>
    </row>
    <row r="180" spans="9:55" s="8" customFormat="1" ht="20.25" customHeight="1" x14ac:dyDescent="0.45">
      <c r="J180" s="86"/>
      <c r="K180" s="135"/>
      <c r="L180" s="132">
        <v>127</v>
      </c>
      <c r="M180" s="141">
        <f>S178+1</f>
        <v>46832</v>
      </c>
      <c r="N180" s="141">
        <f t="shared" ref="N180:S180" si="706">M180+1</f>
        <v>46833</v>
      </c>
      <c r="O180" s="141">
        <f t="shared" si="706"/>
        <v>46834</v>
      </c>
      <c r="P180" s="141">
        <f t="shared" si="706"/>
        <v>46835</v>
      </c>
      <c r="Q180" s="141">
        <f t="shared" si="706"/>
        <v>46836</v>
      </c>
      <c r="R180" s="142">
        <f t="shared" si="706"/>
        <v>46837</v>
      </c>
      <c r="S180" s="143">
        <f t="shared" si="706"/>
        <v>46838</v>
      </c>
      <c r="T180" s="135">
        <f t="shared" ref="T180" si="707">COUNTIF(M181:S181,"★")</f>
        <v>0</v>
      </c>
      <c r="U180" s="135"/>
      <c r="V180" s="135" t="str">
        <f>TEXT(M180,"YYYY-MM")</f>
        <v>2028-03</v>
      </c>
      <c r="W180" s="140" cm="1">
        <f t="array" ref="W180">SUMPRODUCT((M180:S180&gt;=$N$8)*(M180:S180 &lt;= $N$9)*(TEXT(M180:S180,"yyyy-mm")=V180)*(M181:S181 = "●"))</f>
        <v>0</v>
      </c>
      <c r="X180" s="140" cm="1">
        <f t="array" ref="X180">SUMPRODUCT((R180:S180&gt;=$N$8)*(R180:S180 &lt;= $N$9)*(TEXT(R180:S180,"yyyy-mm")=V180)*(R181:S181 = "▲"))</f>
        <v>0</v>
      </c>
      <c r="Y180" s="140" cm="1">
        <f t="array" ref="Y180">SUMPRODUCT((M180:S180&gt;=$N$8)*(M180:S180 &lt;= $N$9)*(TEXT(M180:S180,"yyyy-mm")=V180)*(M181:S181 = "★"))</f>
        <v>0</v>
      </c>
      <c r="Z180" s="135"/>
      <c r="AA180" s="135"/>
      <c r="AB180" s="132">
        <v>148</v>
      </c>
      <c r="AC180" s="141">
        <f>AI178+1</f>
        <v>46979</v>
      </c>
      <c r="AD180" s="141">
        <f t="shared" ref="AD180:AI180" si="708">AC180+1</f>
        <v>46980</v>
      </c>
      <c r="AE180" s="141">
        <f t="shared" si="708"/>
        <v>46981</v>
      </c>
      <c r="AF180" s="141">
        <f t="shared" si="708"/>
        <v>46982</v>
      </c>
      <c r="AG180" s="141">
        <f t="shared" si="708"/>
        <v>46983</v>
      </c>
      <c r="AH180" s="142">
        <f t="shared" si="708"/>
        <v>46984</v>
      </c>
      <c r="AI180" s="143">
        <f t="shared" si="708"/>
        <v>46985</v>
      </c>
      <c r="AJ180" s="68">
        <f t="shared" ref="AJ180" si="709">COUNTIF(AC181:AI181,"★")</f>
        <v>0</v>
      </c>
      <c r="AK180" s="68"/>
      <c r="AL180" s="68" t="str">
        <f>TEXT(AC180,"YYYY-MM")</f>
        <v>2028-08</v>
      </c>
      <c r="AM180" s="69" cm="1">
        <f t="array" ref="AM180">SUMPRODUCT((AC180:AI180&gt;=$N$8)*(AC180:AI180 &lt;= $N$9)*(TEXT(AC180:AI180,"yyyy-mm")=AL180)*(AC181:AI181 = "●"))</f>
        <v>0</v>
      </c>
      <c r="AN180" s="69" cm="1">
        <f t="array" ref="AN180">SUMPRODUCT((AH180:AI180&gt;=$N$8)*(AH180:AI180 &lt;= $N$9)*(TEXT(AH180:AI180,"yyyy-mm")=AL180)*(AH181:AI181 = "▲"))</f>
        <v>0</v>
      </c>
      <c r="AO180" s="69" cm="1">
        <f t="array" ref="AO180">SUMPRODUCT((AC180:AI180&gt;=$N$8)*(AC180:AI180 &lt;= $N$9)*(TEXT(AC180:AI180,"yyyy-mm")=AL180)*(AC181:AI181 = "★"))</f>
        <v>0</v>
      </c>
      <c r="AP180" s="68"/>
      <c r="AQ180" s="19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3"/>
    </row>
    <row r="181" spans="9:55" s="8" customFormat="1" ht="20.25" customHeight="1" thickBot="1" x14ac:dyDescent="0.5">
      <c r="J181" s="86"/>
      <c r="K181" s="135" t="str">
        <f t="shared" ref="K181" si="710">IF(U181&gt;=0.285,"OK","NG")</f>
        <v>NG</v>
      </c>
      <c r="L181" s="136"/>
      <c r="M181" s="144"/>
      <c r="N181" s="144"/>
      <c r="O181" s="144"/>
      <c r="P181" s="144"/>
      <c r="Q181" s="144"/>
      <c r="R181" s="145"/>
      <c r="S181" s="146"/>
      <c r="T181" s="135">
        <f t="shared" ref="T181" si="711">COUNTIF(M181:S181,"●")</f>
        <v>0</v>
      </c>
      <c r="U181" s="147">
        <f t="shared" ref="U181" si="712">IF(COUNTA(M181:S181)=0,-1,IF(OR(COUNTIF(M181:S181,"▲")&gt;6,AND(M180&lt;$N$9,$N$9&lt;S180)),0.285,IF(T180+T181=0,0,T181/(T181+T180))))</f>
        <v>-1</v>
      </c>
      <c r="V181" s="135" t="str">
        <f>TEXT(S180,"YYYY-MM")</f>
        <v>2028-03</v>
      </c>
      <c r="W181" s="140" cm="1">
        <f t="array" ref="W181">IF(V181=V180,0,SUMPRODUCT((M180:S180&gt;=$N$8)*(M180:S180 &lt;= $N$9)*(TEXT(M180:S180,"yyyy-mm")=V181)*(M181:S181 = "●")))</f>
        <v>0</v>
      </c>
      <c r="X181" s="140" cm="1">
        <f t="array" ref="X181">IF(V181=V180,0,SUMPRODUCT((M180:S180&gt;=$N$8)*(M180:S180 &lt;= $N$9)*(TEXT(M180:S180,"yyyy-mm")=V181)*(M181:S181 = "▲")))</f>
        <v>0</v>
      </c>
      <c r="Y181" s="140" cm="1">
        <f t="array" ref="Y181">IF(V181=V180,0,SUMPRODUCT((M180:S180&gt;=$N$8)*(M180:S180 &lt;= $N$9)*(TEXT(M180:S180,"yyyy-mm")=V181)*(M181:S181 = "★")))</f>
        <v>0</v>
      </c>
      <c r="Z181" s="135"/>
      <c r="AA181" s="135" t="str">
        <f t="shared" ref="AA181" si="713">IF(AK181&gt;=0.285,"OK","NG")</f>
        <v>NG</v>
      </c>
      <c r="AB181" s="136"/>
      <c r="AC181" s="144"/>
      <c r="AD181" s="144"/>
      <c r="AE181" s="144"/>
      <c r="AF181" s="144"/>
      <c r="AG181" s="144"/>
      <c r="AH181" s="145"/>
      <c r="AI181" s="146"/>
      <c r="AJ181" s="68">
        <f t="shared" ref="AJ181" si="714">COUNTIF(AC181:AI181,"●")</f>
        <v>0</v>
      </c>
      <c r="AK181" s="70">
        <f t="shared" ref="AK181" si="715">IF(COUNTA(AC181:AI181)=0,-1,IF(OR(COUNTIF(AC181:AI181,"▲")&gt;6,AND(AC180&lt;$N$9,$N$9&lt;AI180)),0.285,IF(AJ180+AJ181=0,0,AJ181/(AJ181+AJ180))))</f>
        <v>-1</v>
      </c>
      <c r="AL181" s="68" t="str">
        <f>TEXT(AI180,"YYYY-MM")</f>
        <v>2028-08</v>
      </c>
      <c r="AM181" s="69" cm="1">
        <f t="array" ref="AM181">IF(AL181=AL180,0,SUMPRODUCT((AC180:AI180&gt;=$N$8)*(AC180:AI180 &lt;= $N$9)*(TEXT(AC180:AI180,"yyyy-mm")=AL181)*(AC181:AI181 = "●")))</f>
        <v>0</v>
      </c>
      <c r="AN181" s="69" cm="1">
        <f t="array" ref="AN181">IF(AL181=AL180,0,SUMPRODUCT((AC180:AI180&gt;=$N$8)*(AC180:AI180 &lt;= $N$9)*(TEXT(AC180:AI180,"yyyy-mm")=AL181)*(AC181:AI181 = "▲")))</f>
        <v>0</v>
      </c>
      <c r="AO181" s="69" cm="1">
        <f t="array" ref="AO181">IF(AL181=AL180,0,SUMPRODUCT((AC180:AI180&gt;=$N$8)*(AC180:AI180 &lt;= $N$9)*(TEXT(AC180:AI180,"yyyy-mm")=AL181)*(AC181:AI181 = "★")))</f>
        <v>0</v>
      </c>
      <c r="AP181" s="68"/>
      <c r="AQ181" s="19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3"/>
    </row>
    <row r="182" spans="9:55" s="8" customFormat="1" ht="20.25" customHeight="1" x14ac:dyDescent="0.45">
      <c r="I182" s="4"/>
      <c r="J182" s="86"/>
      <c r="K182" s="135"/>
      <c r="L182" s="132">
        <v>128</v>
      </c>
      <c r="M182" s="141">
        <f>S180+1</f>
        <v>46839</v>
      </c>
      <c r="N182" s="141">
        <f t="shared" ref="N182:S182" si="716">M182+1</f>
        <v>46840</v>
      </c>
      <c r="O182" s="141">
        <f t="shared" si="716"/>
        <v>46841</v>
      </c>
      <c r="P182" s="141">
        <f t="shared" si="716"/>
        <v>46842</v>
      </c>
      <c r="Q182" s="141">
        <f t="shared" si="716"/>
        <v>46843</v>
      </c>
      <c r="R182" s="142">
        <f t="shared" si="716"/>
        <v>46844</v>
      </c>
      <c r="S182" s="143">
        <f t="shared" si="716"/>
        <v>46845</v>
      </c>
      <c r="T182" s="135">
        <f t="shared" ref="T182" si="717">COUNTIF(M183:S183,"★")</f>
        <v>0</v>
      </c>
      <c r="U182" s="135"/>
      <c r="V182" s="135" t="str">
        <f>TEXT(M182,"YYYY-MM")</f>
        <v>2028-03</v>
      </c>
      <c r="W182" s="140" cm="1">
        <f t="array" ref="W182">SUMPRODUCT((M182:S182&gt;=$N$8)*(M182:S182 &lt;= $N$9)*(TEXT(M182:S182,"yyyy-mm")=V182)*(M183:S183 = "●"))</f>
        <v>0</v>
      </c>
      <c r="X182" s="140" cm="1">
        <f t="array" ref="X182">SUMPRODUCT((R182:S182&gt;=$N$8)*(R182:S182 &lt;= $N$9)*(TEXT(R182:S182,"yyyy-mm")=V182)*(R183:S183 = "▲"))</f>
        <v>0</v>
      </c>
      <c r="Y182" s="140" cm="1">
        <f t="array" ref="Y182">SUMPRODUCT((M182:S182&gt;=$N$8)*(M182:S182 &lt;= $N$9)*(TEXT(M182:S182,"yyyy-mm")=V182)*(M183:S183 = "★"))</f>
        <v>0</v>
      </c>
      <c r="Z182" s="135"/>
      <c r="AA182" s="135"/>
      <c r="AB182" s="132">
        <v>149</v>
      </c>
      <c r="AC182" s="141">
        <f>AI180+1</f>
        <v>46986</v>
      </c>
      <c r="AD182" s="141">
        <f t="shared" ref="AD182:AI182" si="718">AC182+1</f>
        <v>46987</v>
      </c>
      <c r="AE182" s="141">
        <f t="shared" si="718"/>
        <v>46988</v>
      </c>
      <c r="AF182" s="141">
        <f t="shared" si="718"/>
        <v>46989</v>
      </c>
      <c r="AG182" s="141">
        <f t="shared" si="718"/>
        <v>46990</v>
      </c>
      <c r="AH182" s="142">
        <f t="shared" si="718"/>
        <v>46991</v>
      </c>
      <c r="AI182" s="143">
        <f t="shared" si="718"/>
        <v>46992</v>
      </c>
      <c r="AJ182" s="68">
        <f t="shared" ref="AJ182" si="719">COUNTIF(AC183:AI183,"★")</f>
        <v>0</v>
      </c>
      <c r="AK182" s="68"/>
      <c r="AL182" s="68" t="str">
        <f>TEXT(AC182,"YYYY-MM")</f>
        <v>2028-08</v>
      </c>
      <c r="AM182" s="69" cm="1">
        <f t="array" ref="AM182">SUMPRODUCT((AC182:AI182&gt;=$N$8)*(AC182:AI182 &lt;= $N$9)*(TEXT(AC182:AI182,"yyyy-mm")=AL182)*(AC183:AI183 = "●"))</f>
        <v>0</v>
      </c>
      <c r="AN182" s="69" cm="1">
        <f t="array" ref="AN182">SUMPRODUCT((AH182:AI182&gt;=$N$8)*(AH182:AI182 &lt;= $N$9)*(TEXT(AH182:AI182,"yyyy-mm")=AL182)*(AH183:AI183 = "▲"))</f>
        <v>0</v>
      </c>
      <c r="AO182" s="69" cm="1">
        <f t="array" ref="AO182">SUMPRODUCT((AC182:AI182&gt;=$N$8)*(AC182:AI182 &lt;= $N$9)*(TEXT(AC182:AI182,"yyyy-mm")=AL182)*(AC183:AI183 = "★"))</f>
        <v>0</v>
      </c>
      <c r="AP182" s="68"/>
      <c r="AQ182" s="19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3"/>
    </row>
    <row r="183" spans="9:55" s="8" customFormat="1" ht="20.25" customHeight="1" thickBot="1" x14ac:dyDescent="0.5">
      <c r="I183" s="4"/>
      <c r="J183" s="86"/>
      <c r="K183" s="135" t="str">
        <f t="shared" ref="K183" si="720">IF(U183&gt;=0.285,"OK","NG")</f>
        <v>NG</v>
      </c>
      <c r="L183" s="136"/>
      <c r="M183" s="144"/>
      <c r="N183" s="144"/>
      <c r="O183" s="144"/>
      <c r="P183" s="144"/>
      <c r="Q183" s="144"/>
      <c r="R183" s="145"/>
      <c r="S183" s="146"/>
      <c r="T183" s="135">
        <f t="shared" ref="T183" si="721">COUNTIF(M183:S183,"●")</f>
        <v>0</v>
      </c>
      <c r="U183" s="147">
        <f t="shared" ref="U183" si="722">IF(COUNTA(M183:S183)=0,-1,IF(OR(COUNTIF(M183:S183,"▲")&gt;6,AND(M182&lt;$N$9,$N$9&lt;S182)),0.285,IF(T182+T183=0,0,T183/(T183+T182))))</f>
        <v>-1</v>
      </c>
      <c r="V183" s="135" t="str">
        <f>TEXT(S182,"YYYY-MM")</f>
        <v>2028-04</v>
      </c>
      <c r="W183" s="140" cm="1">
        <f t="array" ref="W183">IF(V183=V182,0,SUMPRODUCT((M182:S182&gt;=$N$8)*(M182:S182 &lt;= $N$9)*(TEXT(M182:S182,"yyyy-mm")=V183)*(M183:S183 = "●")))</f>
        <v>0</v>
      </c>
      <c r="X183" s="140" cm="1">
        <f t="array" ref="X183">IF(V183=V182,0,SUMPRODUCT((M182:S182&gt;=$N$8)*(M182:S182 &lt;= $N$9)*(TEXT(M182:S182,"yyyy-mm")=V183)*(M183:S183 = "▲")))</f>
        <v>0</v>
      </c>
      <c r="Y183" s="140" cm="1">
        <f t="array" ref="Y183">IF(V183=V182,0,SUMPRODUCT((M182:S182&gt;=$N$8)*(M182:S182 &lt;= $N$9)*(TEXT(M182:S182,"yyyy-mm")=V183)*(M183:S183 = "★")))</f>
        <v>0</v>
      </c>
      <c r="Z183" s="135"/>
      <c r="AA183" s="135" t="str">
        <f t="shared" ref="AA183" si="723">IF(AK183&gt;=0.285,"OK","NG")</f>
        <v>NG</v>
      </c>
      <c r="AB183" s="136"/>
      <c r="AC183" s="144"/>
      <c r="AD183" s="144"/>
      <c r="AE183" s="144"/>
      <c r="AF183" s="144"/>
      <c r="AG183" s="144"/>
      <c r="AH183" s="145"/>
      <c r="AI183" s="146"/>
      <c r="AJ183" s="68">
        <f t="shared" ref="AJ183" si="724">COUNTIF(AC183:AI183,"●")</f>
        <v>0</v>
      </c>
      <c r="AK183" s="70">
        <f t="shared" ref="AK183" si="725">IF(COUNTA(AC183:AI183)=0,-1,IF(OR(COUNTIF(AC183:AI183,"▲")&gt;6,AND(AC182&lt;$N$9,$N$9&lt;AI182)),0.285,IF(AJ182+AJ183=0,0,AJ183/(AJ183+AJ182))))</f>
        <v>-1</v>
      </c>
      <c r="AL183" s="68" t="str">
        <f>TEXT(AI182,"YYYY-MM")</f>
        <v>2028-08</v>
      </c>
      <c r="AM183" s="69" cm="1">
        <f t="array" ref="AM183">IF(AL183=AL182,0,SUMPRODUCT((AC182:AI182&gt;=$N$8)*(AC182:AI182 &lt;= $N$9)*(TEXT(AC182:AI182,"yyyy-mm")=AL183)*(AC183:AI183 = "●")))</f>
        <v>0</v>
      </c>
      <c r="AN183" s="69" cm="1">
        <f t="array" ref="AN183">IF(AL183=AL182,0,SUMPRODUCT((AC182:AI182&gt;=$N$8)*(AC182:AI182 &lt;= $N$9)*(TEXT(AC182:AI182,"yyyy-mm")=AL183)*(AC183:AI183 = "▲")))</f>
        <v>0</v>
      </c>
      <c r="AO183" s="69" cm="1">
        <f t="array" ref="AO183">IF(AL183=AL182,0,SUMPRODUCT((AC182:AI182&gt;=$N$8)*(AC182:AI182 &lt;= $N$9)*(TEXT(AC182:AI182,"yyyy-mm")=AL183)*(AC183:AI183 = "★")))</f>
        <v>0</v>
      </c>
      <c r="AP183" s="68"/>
      <c r="AQ183" s="19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3"/>
    </row>
    <row r="184" spans="9:55" s="8" customFormat="1" ht="20.25" customHeight="1" x14ac:dyDescent="0.45">
      <c r="I184" s="4"/>
      <c r="J184" s="86"/>
      <c r="K184" s="135"/>
      <c r="L184" s="132">
        <v>129</v>
      </c>
      <c r="M184" s="141">
        <f>S182+1</f>
        <v>46846</v>
      </c>
      <c r="N184" s="141">
        <f t="shared" ref="N184:S184" si="726">M184+1</f>
        <v>46847</v>
      </c>
      <c r="O184" s="141">
        <f t="shared" si="726"/>
        <v>46848</v>
      </c>
      <c r="P184" s="141">
        <f t="shared" si="726"/>
        <v>46849</v>
      </c>
      <c r="Q184" s="141">
        <f t="shared" si="726"/>
        <v>46850</v>
      </c>
      <c r="R184" s="142">
        <f t="shared" si="726"/>
        <v>46851</v>
      </c>
      <c r="S184" s="143">
        <f t="shared" si="726"/>
        <v>46852</v>
      </c>
      <c r="T184" s="135">
        <f t="shared" ref="T184" si="727">COUNTIF(M185:S185,"★")</f>
        <v>0</v>
      </c>
      <c r="U184" s="135"/>
      <c r="V184" s="135" t="str">
        <f>TEXT(M184,"YYYY-MM")</f>
        <v>2028-04</v>
      </c>
      <c r="W184" s="140" cm="1">
        <f t="array" ref="W184">SUMPRODUCT((M184:S184&gt;=$N$8)*(M184:S184 &lt;= $N$9)*(TEXT(M184:S184,"yyyy-mm")=V184)*(M185:S185 = "●"))</f>
        <v>0</v>
      </c>
      <c r="X184" s="140" cm="1">
        <f t="array" ref="X184">SUMPRODUCT((R184:S184&gt;=$N$8)*(R184:S184 &lt;= $N$9)*(TEXT(R184:S184,"yyyy-mm")=V184)*(R185:S185 = "▲"))</f>
        <v>0</v>
      </c>
      <c r="Y184" s="140" cm="1">
        <f t="array" ref="Y184">SUMPRODUCT((M184:S184&gt;=$N$8)*(M184:S184 &lt;= $N$9)*(TEXT(M184:S184,"yyyy-mm")=V184)*(M185:S185 = "★"))</f>
        <v>0</v>
      </c>
      <c r="Z184" s="135"/>
      <c r="AA184" s="135"/>
      <c r="AB184" s="132">
        <v>150</v>
      </c>
      <c r="AC184" s="141">
        <f>AI182+1</f>
        <v>46993</v>
      </c>
      <c r="AD184" s="141">
        <f t="shared" ref="AD184:AI184" si="728">AC184+1</f>
        <v>46994</v>
      </c>
      <c r="AE184" s="141">
        <f t="shared" si="728"/>
        <v>46995</v>
      </c>
      <c r="AF184" s="141">
        <f t="shared" si="728"/>
        <v>46996</v>
      </c>
      <c r="AG184" s="141">
        <f t="shared" si="728"/>
        <v>46997</v>
      </c>
      <c r="AH184" s="142">
        <f t="shared" si="728"/>
        <v>46998</v>
      </c>
      <c r="AI184" s="143">
        <f t="shared" si="728"/>
        <v>46999</v>
      </c>
      <c r="AJ184" s="68">
        <f t="shared" ref="AJ184" si="729">COUNTIF(AC185:AI185,"★")</f>
        <v>0</v>
      </c>
      <c r="AK184" s="68"/>
      <c r="AL184" s="68" t="str">
        <f>TEXT(AC184,"YYYY-MM")</f>
        <v>2028-08</v>
      </c>
      <c r="AM184" s="69" cm="1">
        <f t="array" ref="AM184">SUMPRODUCT((AC184:AI184&gt;=$N$8)*(AC184:AI184 &lt;= $N$9)*(TEXT(AC184:AI184,"yyyy-mm")=AL184)*(AC185:AI185 = "●"))</f>
        <v>0</v>
      </c>
      <c r="AN184" s="69" cm="1">
        <f t="array" ref="AN184">SUMPRODUCT((AH184:AI184&gt;=$N$8)*(AH184:AI184 &lt;= $N$9)*(TEXT(AH184:AI184,"yyyy-mm")=AL184)*(AH185:AI185 = "▲"))</f>
        <v>0</v>
      </c>
      <c r="AO184" s="69" cm="1">
        <f t="array" ref="AO184">SUMPRODUCT((AC184:AI184&gt;=$N$8)*(AC184:AI184 &lt;= $N$9)*(TEXT(AC184:AI184,"yyyy-mm")=AL184)*(AC185:AI185 = "★"))</f>
        <v>0</v>
      </c>
      <c r="AP184" s="68"/>
      <c r="AQ184" s="19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3"/>
    </row>
    <row r="185" spans="9:55" s="8" customFormat="1" ht="20.25" customHeight="1" thickBot="1" x14ac:dyDescent="0.5">
      <c r="I185" s="4"/>
      <c r="J185" s="86"/>
      <c r="K185" s="135" t="str">
        <f t="shared" ref="K185" si="730">IF(U185&gt;=0.285,"OK","NG")</f>
        <v>NG</v>
      </c>
      <c r="L185" s="136"/>
      <c r="M185" s="144"/>
      <c r="N185" s="144"/>
      <c r="O185" s="144"/>
      <c r="P185" s="144"/>
      <c r="Q185" s="144"/>
      <c r="R185" s="145"/>
      <c r="S185" s="146"/>
      <c r="T185" s="135">
        <f t="shared" ref="T185" si="731">COUNTIF(M185:S185,"●")</f>
        <v>0</v>
      </c>
      <c r="U185" s="147">
        <f t="shared" ref="U185" si="732">IF(COUNTA(M185:S185)=0,-1,IF(OR(COUNTIF(M185:S185,"▲")&gt;6,AND(M184&lt;$N$9,$N$9&lt;S184)),0.285,IF(T184+T185=0,0,T185/(T185+T184))))</f>
        <v>-1</v>
      </c>
      <c r="V185" s="135" t="str">
        <f>TEXT(S184,"YYYY-MM")</f>
        <v>2028-04</v>
      </c>
      <c r="W185" s="140" cm="1">
        <f t="array" ref="W185">IF(V185=V184,0,SUMPRODUCT((M184:S184&gt;=$N$8)*(M184:S184 &lt;= $N$9)*(TEXT(M184:S184,"yyyy-mm")=V185)*(M185:S185 = "●")))</f>
        <v>0</v>
      </c>
      <c r="X185" s="140" cm="1">
        <f t="array" ref="X185">IF(V185=V184,0,SUMPRODUCT((M184:S184&gt;=$N$8)*(M184:S184 &lt;= $N$9)*(TEXT(M184:S184,"yyyy-mm")=V185)*(M185:S185 = "▲")))</f>
        <v>0</v>
      </c>
      <c r="Y185" s="140" cm="1">
        <f t="array" ref="Y185">IF(V185=V184,0,SUMPRODUCT((M184:S184&gt;=$N$8)*(M184:S184 &lt;= $N$9)*(TEXT(M184:S184,"yyyy-mm")=V185)*(M185:S185 = "★")))</f>
        <v>0</v>
      </c>
      <c r="Z185" s="135"/>
      <c r="AA185" s="135" t="str">
        <f t="shared" ref="AA185" si="733">IF(AK185&gt;=0.285,"OK","NG")</f>
        <v>NG</v>
      </c>
      <c r="AB185" s="136"/>
      <c r="AC185" s="144"/>
      <c r="AD185" s="144"/>
      <c r="AE185" s="144"/>
      <c r="AF185" s="144"/>
      <c r="AG185" s="144"/>
      <c r="AH185" s="145"/>
      <c r="AI185" s="146"/>
      <c r="AJ185" s="68">
        <f t="shared" ref="AJ185" si="734">COUNTIF(AC185:AI185,"●")</f>
        <v>0</v>
      </c>
      <c r="AK185" s="70">
        <f t="shared" ref="AK185" si="735">IF(COUNTA(AC185:AI185)=0,-1,IF(OR(COUNTIF(AC185:AI185,"▲")&gt;6,AND(AC184&lt;$N$9,$N$9&lt;AI184)),0.285,IF(AJ184+AJ185=0,0,AJ185/(AJ185+AJ184))))</f>
        <v>-1</v>
      </c>
      <c r="AL185" s="68" t="str">
        <f>TEXT(AI184,"YYYY-MM")</f>
        <v>2028-09</v>
      </c>
      <c r="AM185" s="69" cm="1">
        <f t="array" ref="AM185">IF(AL185=AL184,0,SUMPRODUCT((AC184:AI184&gt;=$N$8)*(AC184:AI184 &lt;= $N$9)*(TEXT(AC184:AI184,"yyyy-mm")=AL185)*(AC185:AI185 = "●")))</f>
        <v>0</v>
      </c>
      <c r="AN185" s="69" cm="1">
        <f t="array" ref="AN185">IF(AL185=AL184,0,SUMPRODUCT((AC184:AI184&gt;=$N$8)*(AC184:AI184 &lt;= $N$9)*(TEXT(AC184:AI184,"yyyy-mm")=AL185)*(AC185:AI185 = "▲")))</f>
        <v>0</v>
      </c>
      <c r="AO185" s="69" cm="1">
        <f t="array" ref="AO185">IF(AL185=AL184,0,SUMPRODUCT((AC184:AI184&gt;=$N$8)*(AC184:AI184 &lt;= $N$9)*(TEXT(AC184:AI184,"yyyy-mm")=AL185)*(AC185:AI185 = "★")))</f>
        <v>0</v>
      </c>
      <c r="AP185" s="68"/>
      <c r="AQ185" s="19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3"/>
    </row>
    <row r="186" spans="9:55" s="8" customFormat="1" ht="20.25" customHeight="1" x14ac:dyDescent="0.45">
      <c r="I186" s="4"/>
      <c r="J186" s="86"/>
      <c r="K186" s="135"/>
      <c r="L186" s="132">
        <v>130</v>
      </c>
      <c r="M186" s="141">
        <f>S184+1</f>
        <v>46853</v>
      </c>
      <c r="N186" s="141">
        <f t="shared" ref="N186:S186" si="736">M186+1</f>
        <v>46854</v>
      </c>
      <c r="O186" s="141">
        <f t="shared" si="736"/>
        <v>46855</v>
      </c>
      <c r="P186" s="141">
        <f t="shared" si="736"/>
        <v>46856</v>
      </c>
      <c r="Q186" s="141">
        <f t="shared" si="736"/>
        <v>46857</v>
      </c>
      <c r="R186" s="142">
        <f t="shared" si="736"/>
        <v>46858</v>
      </c>
      <c r="S186" s="143">
        <f t="shared" si="736"/>
        <v>46859</v>
      </c>
      <c r="T186" s="135">
        <f t="shared" ref="T186" si="737">COUNTIF(M187:S187,"★")</f>
        <v>0</v>
      </c>
      <c r="U186" s="135"/>
      <c r="V186" s="135" t="str">
        <f>TEXT(M186,"YYYY-MM")</f>
        <v>2028-04</v>
      </c>
      <c r="W186" s="140" cm="1">
        <f t="array" ref="W186">SUMPRODUCT((M186:S186&gt;=$N$8)*(M186:S186 &lt;= $N$9)*(TEXT(M186:S186,"yyyy-mm")=V186)*(M187:S187 = "●"))</f>
        <v>0</v>
      </c>
      <c r="X186" s="140" cm="1">
        <f t="array" ref="X186">SUMPRODUCT((R186:S186&gt;=$N$8)*(R186:S186 &lt;= $N$9)*(TEXT(R186:S186,"yyyy-mm")=V186)*(R187:S187 = "▲"))</f>
        <v>0</v>
      </c>
      <c r="Y186" s="140" cm="1">
        <f t="array" ref="Y186">SUMPRODUCT((M186:S186&gt;=$N$8)*(M186:S186 &lt;= $N$9)*(TEXT(M186:S186,"yyyy-mm")=V186)*(M187:S187 = "★"))</f>
        <v>0</v>
      </c>
      <c r="Z186" s="135"/>
      <c r="AA186" s="135"/>
      <c r="AB186" s="132">
        <v>151</v>
      </c>
      <c r="AC186" s="141">
        <f>AI184+1</f>
        <v>47000</v>
      </c>
      <c r="AD186" s="141">
        <f t="shared" ref="AD186:AI186" si="738">AC186+1</f>
        <v>47001</v>
      </c>
      <c r="AE186" s="141">
        <f t="shared" si="738"/>
        <v>47002</v>
      </c>
      <c r="AF186" s="141">
        <f t="shared" si="738"/>
        <v>47003</v>
      </c>
      <c r="AG186" s="141">
        <f t="shared" si="738"/>
        <v>47004</v>
      </c>
      <c r="AH186" s="142">
        <f t="shared" si="738"/>
        <v>47005</v>
      </c>
      <c r="AI186" s="143">
        <f t="shared" si="738"/>
        <v>47006</v>
      </c>
      <c r="AJ186" s="68">
        <f t="shared" ref="AJ186" si="739">COUNTIF(AC187:AI187,"★")</f>
        <v>0</v>
      </c>
      <c r="AK186" s="68"/>
      <c r="AL186" s="68" t="str">
        <f>TEXT(AC186,"YYYY-MM")</f>
        <v>2028-09</v>
      </c>
      <c r="AM186" s="69" cm="1">
        <f t="array" ref="AM186">SUMPRODUCT((AC186:AI186&gt;=$N$8)*(AC186:AI186 &lt;= $N$9)*(TEXT(AC186:AI186,"yyyy-mm")=AL186)*(AC187:AI187 = "●"))</f>
        <v>0</v>
      </c>
      <c r="AN186" s="69" cm="1">
        <f t="array" ref="AN186">SUMPRODUCT((AH186:AI186&gt;=$N$8)*(AH186:AI186 &lt;= $N$9)*(TEXT(AH186:AI186,"yyyy-mm")=AL186)*(AH187:AI187 = "▲"))</f>
        <v>0</v>
      </c>
      <c r="AO186" s="69" cm="1">
        <f t="array" ref="AO186">SUMPRODUCT((AC186:AI186&gt;=$N$8)*(AC186:AI186 &lt;= $N$9)*(TEXT(AC186:AI186,"yyyy-mm")=AL186)*(AC187:AI187 = "★"))</f>
        <v>0</v>
      </c>
      <c r="AP186" s="68"/>
      <c r="AQ186" s="19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3"/>
    </row>
    <row r="187" spans="9:55" s="8" customFormat="1" ht="20.25" customHeight="1" thickBot="1" x14ac:dyDescent="0.5">
      <c r="I187" s="4"/>
      <c r="J187" s="86"/>
      <c r="K187" s="135" t="str">
        <f t="shared" ref="K187" si="740">IF(U187&gt;=0.285,"OK","NG")</f>
        <v>NG</v>
      </c>
      <c r="L187" s="136"/>
      <c r="M187" s="144"/>
      <c r="N187" s="144"/>
      <c r="O187" s="144"/>
      <c r="P187" s="144"/>
      <c r="Q187" s="144"/>
      <c r="R187" s="145"/>
      <c r="S187" s="146"/>
      <c r="T187" s="135">
        <f t="shared" ref="T187" si="741">COUNTIF(M187:S187,"●")</f>
        <v>0</v>
      </c>
      <c r="U187" s="147">
        <f t="shared" ref="U187" si="742">IF(COUNTA(M187:S187)=0,-1,IF(OR(COUNTIF(M187:S187,"▲")&gt;6,AND(M186&lt;$N$9,$N$9&lt;S186)),0.285,IF(T186+T187=0,0,T187/(T187+T186))))</f>
        <v>-1</v>
      </c>
      <c r="V187" s="135" t="str">
        <f>TEXT(S186,"YYYY-MM")</f>
        <v>2028-04</v>
      </c>
      <c r="W187" s="140" cm="1">
        <f t="array" ref="W187">IF(V187=V186,0,SUMPRODUCT((M186:S186&gt;=$N$8)*(M186:S186 &lt;= $N$9)*(TEXT(M186:S186,"yyyy-mm")=V187)*(M187:S187 = "●")))</f>
        <v>0</v>
      </c>
      <c r="X187" s="140" cm="1">
        <f t="array" ref="X187">IF(V187=V186,0,SUMPRODUCT((M186:S186&gt;=$N$8)*(M186:S186 &lt;= $N$9)*(TEXT(M186:S186,"yyyy-mm")=V187)*(M187:S187 = "▲")))</f>
        <v>0</v>
      </c>
      <c r="Y187" s="140" cm="1">
        <f t="array" ref="Y187">IF(V187=V186,0,SUMPRODUCT((M186:S186&gt;=$N$8)*(M186:S186 &lt;= $N$9)*(TEXT(M186:S186,"yyyy-mm")=V187)*(M187:S187 = "★")))</f>
        <v>0</v>
      </c>
      <c r="Z187" s="135"/>
      <c r="AA187" s="135" t="str">
        <f t="shared" ref="AA187" si="743">IF(AK187&gt;=0.285,"OK","NG")</f>
        <v>NG</v>
      </c>
      <c r="AB187" s="136"/>
      <c r="AC187" s="144"/>
      <c r="AD187" s="144"/>
      <c r="AE187" s="144"/>
      <c r="AF187" s="144"/>
      <c r="AG187" s="144"/>
      <c r="AH187" s="145"/>
      <c r="AI187" s="146"/>
      <c r="AJ187" s="68">
        <f t="shared" ref="AJ187" si="744">COUNTIF(AC187:AI187,"●")</f>
        <v>0</v>
      </c>
      <c r="AK187" s="70">
        <f t="shared" ref="AK187" si="745">IF(COUNTA(AC187:AI187)=0,-1,IF(OR(COUNTIF(AC187:AI187,"▲")&gt;6,AND(AC186&lt;$N$9,$N$9&lt;AI186)),0.285,IF(AJ186+AJ187=0,0,AJ187/(AJ187+AJ186))))</f>
        <v>-1</v>
      </c>
      <c r="AL187" s="68" t="str">
        <f>TEXT(AI186,"YYYY-MM")</f>
        <v>2028-09</v>
      </c>
      <c r="AM187" s="69" cm="1">
        <f t="array" ref="AM187">IF(AL187=AL186,0,SUMPRODUCT((AC186:AI186&gt;=$N$8)*(AC186:AI186 &lt;= $N$9)*(TEXT(AC186:AI186,"yyyy-mm")=AL187)*(AC187:AI187 = "●")))</f>
        <v>0</v>
      </c>
      <c r="AN187" s="69" cm="1">
        <f t="array" ref="AN187">IF(AL187=AL186,0,SUMPRODUCT((AC186:AI186&gt;=$N$8)*(AC186:AI186 &lt;= $N$9)*(TEXT(AC186:AI186,"yyyy-mm")=AL187)*(AC187:AI187 = "▲")))</f>
        <v>0</v>
      </c>
      <c r="AO187" s="69" cm="1">
        <f t="array" ref="AO187">IF(AL187=AL186,0,SUMPRODUCT((AC186:AI186&gt;=$N$8)*(AC186:AI186 &lt;= $N$9)*(TEXT(AC186:AI186,"yyyy-mm")=AL187)*(AC187:AI187 = "★")))</f>
        <v>0</v>
      </c>
      <c r="AP187" s="68"/>
      <c r="AQ187" s="19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3"/>
    </row>
    <row r="188" spans="9:55" s="8" customFormat="1" ht="20.25" customHeight="1" x14ac:dyDescent="0.45">
      <c r="I188" s="4"/>
      <c r="J188" s="86"/>
      <c r="K188" s="135"/>
      <c r="L188" s="132">
        <v>131</v>
      </c>
      <c r="M188" s="141">
        <f>S186+1</f>
        <v>46860</v>
      </c>
      <c r="N188" s="141">
        <f t="shared" ref="N188:S188" si="746">M188+1</f>
        <v>46861</v>
      </c>
      <c r="O188" s="141">
        <f t="shared" si="746"/>
        <v>46862</v>
      </c>
      <c r="P188" s="141">
        <f t="shared" si="746"/>
        <v>46863</v>
      </c>
      <c r="Q188" s="141">
        <f t="shared" si="746"/>
        <v>46864</v>
      </c>
      <c r="R188" s="142">
        <f t="shared" si="746"/>
        <v>46865</v>
      </c>
      <c r="S188" s="143">
        <f t="shared" si="746"/>
        <v>46866</v>
      </c>
      <c r="T188" s="135">
        <f t="shared" ref="T188" si="747">COUNTIF(M189:S189,"★")</f>
        <v>0</v>
      </c>
      <c r="U188" s="135"/>
      <c r="V188" s="135" t="str">
        <f>TEXT(M188,"YYYY-MM")</f>
        <v>2028-04</v>
      </c>
      <c r="W188" s="140" cm="1">
        <f t="array" ref="W188">SUMPRODUCT((M188:S188&gt;=$N$8)*(M188:S188 &lt;= $N$9)*(TEXT(M188:S188,"yyyy-mm")=V188)*(M189:S189 = "●"))</f>
        <v>0</v>
      </c>
      <c r="X188" s="140" cm="1">
        <f t="array" ref="X188">SUMPRODUCT((R188:S188&gt;=$N$8)*(R188:S188 &lt;= $N$9)*(TEXT(R188:S188,"yyyy-mm")=V188)*(R189:S189 = "▲"))</f>
        <v>0</v>
      </c>
      <c r="Y188" s="140" cm="1">
        <f t="array" ref="Y188">SUMPRODUCT((M188:S188&gt;=$N$8)*(M188:S188 &lt;= $N$9)*(TEXT(M188:S188,"yyyy-mm")=V188)*(M189:S189 = "★"))</f>
        <v>0</v>
      </c>
      <c r="Z188" s="135"/>
      <c r="AA188" s="135"/>
      <c r="AB188" s="132">
        <v>152</v>
      </c>
      <c r="AC188" s="141">
        <f>AI186+1</f>
        <v>47007</v>
      </c>
      <c r="AD188" s="141">
        <f t="shared" ref="AD188:AI188" si="748">AC188+1</f>
        <v>47008</v>
      </c>
      <c r="AE188" s="141">
        <f t="shared" si="748"/>
        <v>47009</v>
      </c>
      <c r="AF188" s="141">
        <f t="shared" si="748"/>
        <v>47010</v>
      </c>
      <c r="AG188" s="141">
        <f t="shared" si="748"/>
        <v>47011</v>
      </c>
      <c r="AH188" s="142">
        <f t="shared" si="748"/>
        <v>47012</v>
      </c>
      <c r="AI188" s="143">
        <f t="shared" si="748"/>
        <v>47013</v>
      </c>
      <c r="AJ188" s="68">
        <f t="shared" ref="AJ188" si="749">COUNTIF(AC189:AI189,"★")</f>
        <v>0</v>
      </c>
      <c r="AK188" s="68"/>
      <c r="AL188" s="68" t="str">
        <f>TEXT(AC188,"YYYY-MM")</f>
        <v>2028-09</v>
      </c>
      <c r="AM188" s="69" cm="1">
        <f t="array" ref="AM188">SUMPRODUCT((AC188:AI188&gt;=$N$8)*(AC188:AI188 &lt;= $N$9)*(TEXT(AC188:AI188,"yyyy-mm")=AL188)*(AC189:AI189 = "●"))</f>
        <v>0</v>
      </c>
      <c r="AN188" s="69" cm="1">
        <f t="array" ref="AN188">SUMPRODUCT((AH188:AI188&gt;=$N$8)*(AH188:AI188 &lt;= $N$9)*(TEXT(AH188:AI188,"yyyy-mm")=AL188)*(AH189:AI189 = "▲"))</f>
        <v>0</v>
      </c>
      <c r="AO188" s="69" cm="1">
        <f t="array" ref="AO188">SUMPRODUCT((AC188:AI188&gt;=$N$8)*(AC188:AI188 &lt;= $N$9)*(TEXT(AC188:AI188,"yyyy-mm")=AL188)*(AC189:AI189 = "★"))</f>
        <v>0</v>
      </c>
      <c r="AP188" s="68"/>
      <c r="AQ188" s="19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3"/>
    </row>
    <row r="189" spans="9:55" s="8" customFormat="1" ht="20.25" customHeight="1" thickBot="1" x14ac:dyDescent="0.5">
      <c r="I189" s="4"/>
      <c r="J189" s="86"/>
      <c r="K189" s="135" t="str">
        <f t="shared" ref="K189" si="750">IF(U189&gt;=0.285,"OK","NG")</f>
        <v>NG</v>
      </c>
      <c r="L189" s="136"/>
      <c r="M189" s="144"/>
      <c r="N189" s="144"/>
      <c r="O189" s="144"/>
      <c r="P189" s="144"/>
      <c r="Q189" s="144"/>
      <c r="R189" s="145"/>
      <c r="S189" s="146"/>
      <c r="T189" s="135">
        <f t="shared" ref="T189" si="751">COUNTIF(M189:S189,"●")</f>
        <v>0</v>
      </c>
      <c r="U189" s="147">
        <f t="shared" ref="U189" si="752">IF(COUNTA(M189:S189)=0,-1,IF(OR(COUNTIF(M189:S189,"▲")&gt;6,AND(M188&lt;$N$9,$N$9&lt;S188)),0.285,IF(T188+T189=0,0,T189/(T189+T188))))</f>
        <v>-1</v>
      </c>
      <c r="V189" s="135" t="str">
        <f>TEXT(S188,"YYYY-MM")</f>
        <v>2028-04</v>
      </c>
      <c r="W189" s="140" cm="1">
        <f t="array" ref="W189">IF(V189=V188,0,SUMPRODUCT((M188:S188&gt;=$N$8)*(M188:S188 &lt;= $N$9)*(TEXT(M188:S188,"yyyy-mm")=V189)*(M189:S189 = "●")))</f>
        <v>0</v>
      </c>
      <c r="X189" s="140" cm="1">
        <f t="array" ref="X189">IF(V189=V188,0,SUMPRODUCT((M188:S188&gt;=$N$8)*(M188:S188 &lt;= $N$9)*(TEXT(M188:S188,"yyyy-mm")=V189)*(M189:S189 = "▲")))</f>
        <v>0</v>
      </c>
      <c r="Y189" s="140" cm="1">
        <f t="array" ref="Y189">IF(V189=V188,0,SUMPRODUCT((M188:S188&gt;=$N$8)*(M188:S188 &lt;= $N$9)*(TEXT(M188:S188,"yyyy-mm")=V189)*(M189:S189 = "★")))</f>
        <v>0</v>
      </c>
      <c r="Z189" s="135"/>
      <c r="AA189" s="135" t="str">
        <f t="shared" ref="AA189" si="753">IF(AK189&gt;=0.285,"OK","NG")</f>
        <v>NG</v>
      </c>
      <c r="AB189" s="136"/>
      <c r="AC189" s="144"/>
      <c r="AD189" s="144"/>
      <c r="AE189" s="144"/>
      <c r="AF189" s="144"/>
      <c r="AG189" s="144"/>
      <c r="AH189" s="145"/>
      <c r="AI189" s="146"/>
      <c r="AJ189" s="68">
        <f t="shared" ref="AJ189" si="754">COUNTIF(AC189:AI189,"●")</f>
        <v>0</v>
      </c>
      <c r="AK189" s="70">
        <f t="shared" ref="AK189" si="755">IF(COUNTA(AC189:AI189)=0,-1,IF(OR(COUNTIF(AC189:AI189,"▲")&gt;6,AND(AC188&lt;$N$9,$N$9&lt;AI188)),0.285,IF(AJ188+AJ189=0,0,AJ189/(AJ189+AJ188))))</f>
        <v>-1</v>
      </c>
      <c r="AL189" s="68" t="str">
        <f>TEXT(AI188,"YYYY-MM")</f>
        <v>2028-09</v>
      </c>
      <c r="AM189" s="69" cm="1">
        <f t="array" ref="AM189">IF(AL189=AL188,0,SUMPRODUCT((AC188:AI188&gt;=$N$8)*(AC188:AI188 &lt;= $N$9)*(TEXT(AC188:AI188,"yyyy-mm")=AL189)*(AC189:AI189 = "●")))</f>
        <v>0</v>
      </c>
      <c r="AN189" s="69" cm="1">
        <f t="array" ref="AN189">IF(AL189=AL188,0,SUMPRODUCT((AC188:AI188&gt;=$N$8)*(AC188:AI188 &lt;= $N$9)*(TEXT(AC188:AI188,"yyyy-mm")=AL189)*(AC189:AI189 = "▲")))</f>
        <v>0</v>
      </c>
      <c r="AO189" s="69" cm="1">
        <f t="array" ref="AO189">IF(AL189=AL188,0,SUMPRODUCT((AC188:AI188&gt;=$N$8)*(AC188:AI188 &lt;= $N$9)*(TEXT(AC188:AI188,"yyyy-mm")=AL189)*(AC189:AI189 = "★")))</f>
        <v>0</v>
      </c>
      <c r="AP189" s="68"/>
      <c r="AQ189" s="19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3"/>
    </row>
    <row r="190" spans="9:55" s="8" customFormat="1" ht="20.25" customHeight="1" x14ac:dyDescent="0.45">
      <c r="I190" s="4"/>
      <c r="J190" s="86"/>
      <c r="K190" s="135"/>
      <c r="L190" s="132">
        <v>132</v>
      </c>
      <c r="M190" s="141">
        <f>S188+1</f>
        <v>46867</v>
      </c>
      <c r="N190" s="141">
        <f t="shared" ref="N190:S190" si="756">M190+1</f>
        <v>46868</v>
      </c>
      <c r="O190" s="141">
        <f t="shared" si="756"/>
        <v>46869</v>
      </c>
      <c r="P190" s="141">
        <f t="shared" si="756"/>
        <v>46870</v>
      </c>
      <c r="Q190" s="141">
        <f t="shared" si="756"/>
        <v>46871</v>
      </c>
      <c r="R190" s="142">
        <f t="shared" si="756"/>
        <v>46872</v>
      </c>
      <c r="S190" s="143">
        <f t="shared" si="756"/>
        <v>46873</v>
      </c>
      <c r="T190" s="135">
        <f t="shared" ref="T190" si="757">COUNTIF(M191:S191,"★")</f>
        <v>0</v>
      </c>
      <c r="U190" s="135"/>
      <c r="V190" s="135" t="str">
        <f>TEXT(M190,"YYYY-MM")</f>
        <v>2028-04</v>
      </c>
      <c r="W190" s="140" cm="1">
        <f t="array" ref="W190">SUMPRODUCT((M190:S190&gt;=$N$8)*(M190:S190 &lt;= $N$9)*(TEXT(M190:S190,"yyyy-mm")=V190)*(M191:S191 = "●"))</f>
        <v>0</v>
      </c>
      <c r="X190" s="140" cm="1">
        <f t="array" ref="X190">SUMPRODUCT((R190:S190&gt;=$N$8)*(R190:S190 &lt;= $N$9)*(TEXT(R190:S190,"yyyy-mm")=V190)*(R191:S191 = "▲"))</f>
        <v>0</v>
      </c>
      <c r="Y190" s="140" cm="1">
        <f t="array" ref="Y190">SUMPRODUCT((M190:S190&gt;=$N$8)*(M190:S190 &lt;= $N$9)*(TEXT(M190:S190,"yyyy-mm")=V190)*(M191:S191 = "★"))</f>
        <v>0</v>
      </c>
      <c r="Z190" s="135"/>
      <c r="AA190" s="135"/>
      <c r="AB190" s="132">
        <v>153</v>
      </c>
      <c r="AC190" s="141">
        <f>AI188+1</f>
        <v>47014</v>
      </c>
      <c r="AD190" s="141">
        <f t="shared" ref="AD190:AI190" si="758">AC190+1</f>
        <v>47015</v>
      </c>
      <c r="AE190" s="141">
        <f t="shared" si="758"/>
        <v>47016</v>
      </c>
      <c r="AF190" s="141">
        <f t="shared" si="758"/>
        <v>47017</v>
      </c>
      <c r="AG190" s="141">
        <f t="shared" si="758"/>
        <v>47018</v>
      </c>
      <c r="AH190" s="142">
        <f t="shared" si="758"/>
        <v>47019</v>
      </c>
      <c r="AI190" s="143">
        <f t="shared" si="758"/>
        <v>47020</v>
      </c>
      <c r="AJ190" s="68">
        <f t="shared" ref="AJ190" si="759">COUNTIF(AC191:AI191,"★")</f>
        <v>0</v>
      </c>
      <c r="AK190" s="68"/>
      <c r="AL190" s="68" t="str">
        <f>TEXT(AC190,"YYYY-MM")</f>
        <v>2028-09</v>
      </c>
      <c r="AM190" s="69" cm="1">
        <f t="array" ref="AM190">SUMPRODUCT((AC190:AI190&gt;=$N$8)*(AC190:AI190 &lt;= $N$9)*(TEXT(AC190:AI190,"yyyy-mm")=AL190)*(AC191:AI191 = "●"))</f>
        <v>0</v>
      </c>
      <c r="AN190" s="69" cm="1">
        <f t="array" ref="AN190">SUMPRODUCT((AH190:AI190&gt;=$N$8)*(AH190:AI190 &lt;= $N$9)*(TEXT(AH190:AI190,"yyyy-mm")=AL190)*(AH191:AI191 = "▲"))</f>
        <v>0</v>
      </c>
      <c r="AO190" s="69" cm="1">
        <f t="array" ref="AO190">SUMPRODUCT((AC190:AI190&gt;=$N$8)*(AC190:AI190 &lt;= $N$9)*(TEXT(AC190:AI190,"yyyy-mm")=AL190)*(AC191:AI191 = "★"))</f>
        <v>0</v>
      </c>
      <c r="AP190" s="68"/>
      <c r="AQ190" s="19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3"/>
    </row>
    <row r="191" spans="9:55" s="8" customFormat="1" ht="20.25" customHeight="1" thickBot="1" x14ac:dyDescent="0.5">
      <c r="I191" s="4"/>
      <c r="J191" s="86"/>
      <c r="K191" s="135" t="str">
        <f t="shared" ref="K191:K201" si="760">IF(U191&gt;=0.285,"OK","NG")</f>
        <v>NG</v>
      </c>
      <c r="L191" s="136"/>
      <c r="M191" s="144"/>
      <c r="N191" s="144"/>
      <c r="O191" s="144"/>
      <c r="P191" s="144"/>
      <c r="Q191" s="144"/>
      <c r="R191" s="145"/>
      <c r="S191" s="146"/>
      <c r="T191" s="135">
        <f t="shared" ref="T191" si="761">COUNTIF(M191:S191,"●")</f>
        <v>0</v>
      </c>
      <c r="U191" s="147">
        <f t="shared" ref="U191:U201" si="762">IF(COUNTA(M191:S191)=0,-1,IF(OR(COUNTIF(M191:S191,"▲")&gt;6,AND(M190&lt;$N$9,$N$9&lt;S190)),0.285,IF(T190+T191=0,0,T191/(T191+T190))))</f>
        <v>-1</v>
      </c>
      <c r="V191" s="135" t="str">
        <f>TEXT(S190,"YYYY-MM")</f>
        <v>2028-04</v>
      </c>
      <c r="W191" s="140" cm="1">
        <f t="array" ref="W191">IF(V191=V190,0,SUMPRODUCT((M190:S190&gt;=$N$8)*(M190:S190 &lt;= $N$9)*(TEXT(M190:S190,"yyyy-mm")=V191)*(M191:S191 = "●")))</f>
        <v>0</v>
      </c>
      <c r="X191" s="140" cm="1">
        <f t="array" ref="X191">IF(V191=V190,0,SUMPRODUCT((M190:S190&gt;=$N$8)*(M190:S190 &lt;= $N$9)*(TEXT(M190:S190,"yyyy-mm")=V191)*(M191:S191 = "▲")))</f>
        <v>0</v>
      </c>
      <c r="Y191" s="140" cm="1">
        <f t="array" ref="Y191">IF(V191=V190,0,SUMPRODUCT((M190:S190&gt;=$N$8)*(M190:S190 &lt;= $N$9)*(TEXT(M190:S190,"yyyy-mm")=V191)*(M191:S191 = "★")))</f>
        <v>0</v>
      </c>
      <c r="Z191" s="135"/>
      <c r="AA191" s="135" t="str">
        <f t="shared" ref="AA191:AA201" si="763">IF(AK191&gt;=0.285,"OK","NG")</f>
        <v>NG</v>
      </c>
      <c r="AB191" s="136"/>
      <c r="AC191" s="144"/>
      <c r="AD191" s="144"/>
      <c r="AE191" s="144"/>
      <c r="AF191" s="144"/>
      <c r="AG191" s="144"/>
      <c r="AH191" s="145"/>
      <c r="AI191" s="146"/>
      <c r="AJ191" s="68">
        <f t="shared" ref="AJ191" si="764">COUNTIF(AC191:AI191,"●")</f>
        <v>0</v>
      </c>
      <c r="AK191" s="70">
        <f t="shared" ref="AK191:AK201" si="765">IF(COUNTA(AC191:AI191)=0,-1,IF(OR(COUNTIF(AC191:AI191,"▲")&gt;6,AND(AC190&lt;$N$9,$N$9&lt;AI190)),0.285,IF(AJ190+AJ191=0,0,AJ191/(AJ191+AJ190))))</f>
        <v>-1</v>
      </c>
      <c r="AL191" s="68" t="str">
        <f>TEXT(AI190,"YYYY-MM")</f>
        <v>2028-09</v>
      </c>
      <c r="AM191" s="69" cm="1">
        <f t="array" ref="AM191">IF(AL191=AL190,0,SUMPRODUCT((AC190:AI190&gt;=$N$8)*(AC190:AI190 &lt;= $N$9)*(TEXT(AC190:AI190,"yyyy-mm")=AL191)*(AC191:AI191 = "●")))</f>
        <v>0</v>
      </c>
      <c r="AN191" s="69" cm="1">
        <f t="array" ref="AN191">IF(AL191=AL190,0,SUMPRODUCT((AC190:AI190&gt;=$N$8)*(AC190:AI190 &lt;= $N$9)*(TEXT(AC190:AI190,"yyyy-mm")=AL191)*(AC191:AI191 = "▲")))</f>
        <v>0</v>
      </c>
      <c r="AO191" s="69" cm="1">
        <f t="array" ref="AO191">IF(AL191=AL190,0,SUMPRODUCT((AC190:AI190&gt;=$N$8)*(AC190:AI190 &lt;= $N$9)*(TEXT(AC190:AI190,"yyyy-mm")=AL191)*(AC191:AI191 = "★")))</f>
        <v>0</v>
      </c>
      <c r="AP191" s="68"/>
      <c r="AQ191" s="19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3"/>
    </row>
    <row r="192" spans="9:55" s="8" customFormat="1" ht="20.25" customHeight="1" x14ac:dyDescent="0.45">
      <c r="I192" s="4"/>
      <c r="J192" s="86"/>
      <c r="K192" s="135"/>
      <c r="L192" s="132">
        <v>133</v>
      </c>
      <c r="M192" s="141">
        <f>S190+1</f>
        <v>46874</v>
      </c>
      <c r="N192" s="141">
        <f t="shared" ref="N192:S192" si="766">M192+1</f>
        <v>46875</v>
      </c>
      <c r="O192" s="141">
        <f t="shared" si="766"/>
        <v>46876</v>
      </c>
      <c r="P192" s="141">
        <f t="shared" si="766"/>
        <v>46877</v>
      </c>
      <c r="Q192" s="141">
        <f t="shared" si="766"/>
        <v>46878</v>
      </c>
      <c r="R192" s="142">
        <f t="shared" si="766"/>
        <v>46879</v>
      </c>
      <c r="S192" s="143">
        <f t="shared" si="766"/>
        <v>46880</v>
      </c>
      <c r="T192" s="135">
        <f t="shared" ref="T192" si="767">COUNTIF(M193:S193,"★")</f>
        <v>0</v>
      </c>
      <c r="U192" s="135"/>
      <c r="V192" s="135" t="str">
        <f t="shared" ref="V192" si="768">TEXT(M192,"YYYY-MM")</f>
        <v>2028-05</v>
      </c>
      <c r="W192" s="140" cm="1">
        <f t="array" ref="W192">SUMPRODUCT((M192:S192&gt;=$N$8)*(M192:S192 &lt;= $N$9)*(TEXT(M192:S192,"yyyy-mm")=V192)*(M193:S193 = "●"))</f>
        <v>0</v>
      </c>
      <c r="X192" s="140" cm="1">
        <f t="array" ref="X192">SUMPRODUCT((R192:S192&gt;=$N$8)*(R192:S192 &lt;= $N$9)*(TEXT(R192:S192,"yyyy-mm")=V192)*(R193:S193 = "▲"))</f>
        <v>0</v>
      </c>
      <c r="Y192" s="140" cm="1">
        <f t="array" ref="Y192">SUMPRODUCT((M192:S192&gt;=$N$8)*(M192:S192 &lt;= $N$9)*(TEXT(M192:S192,"yyyy-mm")=V192)*(M193:S193 = "★"))</f>
        <v>0</v>
      </c>
      <c r="Z192" s="135"/>
      <c r="AA192" s="135"/>
      <c r="AB192" s="132">
        <v>154</v>
      </c>
      <c r="AC192" s="141">
        <f>AI190+1</f>
        <v>47021</v>
      </c>
      <c r="AD192" s="141">
        <f t="shared" ref="AD192:AI192" si="769">AC192+1</f>
        <v>47022</v>
      </c>
      <c r="AE192" s="141">
        <f t="shared" si="769"/>
        <v>47023</v>
      </c>
      <c r="AF192" s="141">
        <f t="shared" si="769"/>
        <v>47024</v>
      </c>
      <c r="AG192" s="141">
        <f t="shared" si="769"/>
        <v>47025</v>
      </c>
      <c r="AH192" s="142">
        <f t="shared" si="769"/>
        <v>47026</v>
      </c>
      <c r="AI192" s="143">
        <f t="shared" si="769"/>
        <v>47027</v>
      </c>
      <c r="AJ192" s="68">
        <f t="shared" ref="AJ192" si="770">COUNTIF(AC193:AI193,"★")</f>
        <v>0</v>
      </c>
      <c r="AK192" s="68"/>
      <c r="AL192" s="68" t="str">
        <f t="shared" ref="AL192" si="771">TEXT(AC192,"YYYY-MM")</f>
        <v>2028-09</v>
      </c>
      <c r="AM192" s="69" cm="1">
        <f t="array" ref="AM192">SUMPRODUCT((AC192:AI192&gt;=$N$8)*(AC192:AI192 &lt;= $N$9)*(TEXT(AC192:AI192,"yyyy-mm")=AL192)*(AC193:AI193 = "●"))</f>
        <v>0</v>
      </c>
      <c r="AN192" s="69" cm="1">
        <f t="array" ref="AN192">SUMPRODUCT((AH192:AI192&gt;=$N$8)*(AH192:AI192 &lt;= $N$9)*(TEXT(AH192:AI192,"yyyy-mm")=AL192)*(AH193:AI193 = "▲"))</f>
        <v>0</v>
      </c>
      <c r="AO192" s="69" cm="1">
        <f t="array" ref="AO192">SUMPRODUCT((AC192:AI192&gt;=$N$8)*(AC192:AI192 &lt;= $N$9)*(TEXT(AC192:AI192,"yyyy-mm")=AL192)*(AC193:AI193 = "★"))</f>
        <v>0</v>
      </c>
      <c r="AP192" s="68"/>
      <c r="AQ192" s="19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3"/>
    </row>
    <row r="193" spans="9:55" s="8" customFormat="1" ht="20.25" customHeight="1" thickBot="1" x14ac:dyDescent="0.5">
      <c r="I193" s="4"/>
      <c r="J193" s="86"/>
      <c r="K193" s="135" t="str">
        <f t="shared" ref="K193:K203" si="772">IF(U193&gt;=0.285,"OK","NG")</f>
        <v>NG</v>
      </c>
      <c r="L193" s="136"/>
      <c r="M193" s="144"/>
      <c r="N193" s="144"/>
      <c r="O193" s="144"/>
      <c r="P193" s="144"/>
      <c r="Q193" s="144"/>
      <c r="R193" s="145"/>
      <c r="S193" s="146"/>
      <c r="T193" s="135">
        <f t="shared" ref="T193" si="773">COUNTIF(M193:S193,"●")</f>
        <v>0</v>
      </c>
      <c r="U193" s="147">
        <f t="shared" ref="U193:U203" si="774">IF(COUNTA(M193:S193)=0,-1,IF(OR(COUNTIF(M193:S193,"▲")&gt;6,AND(M192&lt;$N$9,$N$9&lt;S192)),0.285,IF(T192+T193=0,0,T193/(T193+T192))))</f>
        <v>-1</v>
      </c>
      <c r="V193" s="135" t="str">
        <f t="shared" ref="V193" si="775">TEXT(S192,"YYYY-MM")</f>
        <v>2028-05</v>
      </c>
      <c r="W193" s="140" cm="1">
        <f t="array" ref="W193">IF(V193=V192,0,SUMPRODUCT((M192:S192&gt;=$N$8)*(M192:S192 &lt;= $N$9)*(TEXT(M192:S192,"yyyy-mm")=V193)*(M193:S193 = "●")))</f>
        <v>0</v>
      </c>
      <c r="X193" s="140" cm="1">
        <f t="array" ref="X193">IF(V193=V192,0,SUMPRODUCT((M192:S192&gt;=$N$8)*(M192:S192 &lt;= $N$9)*(TEXT(M192:S192,"yyyy-mm")=V193)*(M193:S193 = "▲")))</f>
        <v>0</v>
      </c>
      <c r="Y193" s="140" cm="1">
        <f t="array" ref="Y193">IF(V193=V192,0,SUMPRODUCT((M192:S192&gt;=$N$8)*(M192:S192 &lt;= $N$9)*(TEXT(M192:S192,"yyyy-mm")=V193)*(M193:S193 = "★")))</f>
        <v>0</v>
      </c>
      <c r="Z193" s="135"/>
      <c r="AA193" s="135" t="str">
        <f t="shared" ref="AA193:AA203" si="776">IF(AK193&gt;=0.285,"OK","NG")</f>
        <v>NG</v>
      </c>
      <c r="AB193" s="136"/>
      <c r="AC193" s="144"/>
      <c r="AD193" s="144"/>
      <c r="AE193" s="144"/>
      <c r="AF193" s="144"/>
      <c r="AG193" s="144"/>
      <c r="AH193" s="145"/>
      <c r="AI193" s="146"/>
      <c r="AJ193" s="68">
        <f t="shared" ref="AJ193" si="777">COUNTIF(AC193:AI193,"●")</f>
        <v>0</v>
      </c>
      <c r="AK193" s="70">
        <f t="shared" ref="AK193:AK203" si="778">IF(COUNTA(AC193:AI193)=0,-1,IF(OR(COUNTIF(AC193:AI193,"▲")&gt;6,AND(AC192&lt;$N$9,$N$9&lt;AI192)),0.285,IF(AJ192+AJ193=0,0,AJ193/(AJ193+AJ192))))</f>
        <v>-1</v>
      </c>
      <c r="AL193" s="68" t="str">
        <f t="shared" ref="AL193" si="779">TEXT(AI192,"YYYY-MM")</f>
        <v>2028-10</v>
      </c>
      <c r="AM193" s="69" cm="1">
        <f t="array" ref="AM193">IF(AL193=AL192,0,SUMPRODUCT((AC192:AI192&gt;=$N$8)*(AC192:AI192 &lt;= $N$9)*(TEXT(AC192:AI192,"yyyy-mm")=AL193)*(AC193:AI193 = "●")))</f>
        <v>0</v>
      </c>
      <c r="AN193" s="69" cm="1">
        <f t="array" ref="AN193">IF(AL193=AL192,0,SUMPRODUCT((AC192:AI192&gt;=$N$8)*(AC192:AI192 &lt;= $N$9)*(TEXT(AC192:AI192,"yyyy-mm")=AL193)*(AC193:AI193 = "▲")))</f>
        <v>0</v>
      </c>
      <c r="AO193" s="69" cm="1">
        <f t="array" ref="AO193">IF(AL193=AL192,0,SUMPRODUCT((AC192:AI192&gt;=$N$8)*(AC192:AI192 &lt;= $N$9)*(TEXT(AC192:AI192,"yyyy-mm")=AL193)*(AC193:AI193 = "★")))</f>
        <v>0</v>
      </c>
      <c r="AP193" s="68"/>
      <c r="AQ193" s="19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3"/>
    </row>
    <row r="194" spans="9:55" s="8" customFormat="1" ht="20.25" customHeight="1" x14ac:dyDescent="0.45">
      <c r="I194" s="4"/>
      <c r="J194" s="86"/>
      <c r="K194" s="135"/>
      <c r="L194" s="132">
        <v>134</v>
      </c>
      <c r="M194" s="141">
        <f>S192+1</f>
        <v>46881</v>
      </c>
      <c r="N194" s="141">
        <f t="shared" ref="N194:S194" si="780">M194+1</f>
        <v>46882</v>
      </c>
      <c r="O194" s="141">
        <f t="shared" si="780"/>
        <v>46883</v>
      </c>
      <c r="P194" s="141">
        <f t="shared" si="780"/>
        <v>46884</v>
      </c>
      <c r="Q194" s="141">
        <f t="shared" si="780"/>
        <v>46885</v>
      </c>
      <c r="R194" s="142">
        <f t="shared" si="780"/>
        <v>46886</v>
      </c>
      <c r="S194" s="143">
        <f t="shared" si="780"/>
        <v>46887</v>
      </c>
      <c r="T194" s="135">
        <f t="shared" ref="T194" si="781">COUNTIF(M195:S195,"★")</f>
        <v>0</v>
      </c>
      <c r="U194" s="135"/>
      <c r="V194" s="135" t="str">
        <f t="shared" ref="V194" si="782">TEXT(M194,"YYYY-MM")</f>
        <v>2028-05</v>
      </c>
      <c r="W194" s="140" cm="1">
        <f t="array" ref="W194">SUMPRODUCT((M194:S194&gt;=$N$8)*(M194:S194 &lt;= $N$9)*(TEXT(M194:S194,"yyyy-mm")=V194)*(M195:S195 = "●"))</f>
        <v>0</v>
      </c>
      <c r="X194" s="140" cm="1">
        <f t="array" ref="X194">SUMPRODUCT((R194:S194&gt;=$N$8)*(R194:S194 &lt;= $N$9)*(TEXT(R194:S194,"yyyy-mm")=V194)*(R195:S195 = "▲"))</f>
        <v>0</v>
      </c>
      <c r="Y194" s="140" cm="1">
        <f t="array" ref="Y194">SUMPRODUCT((M194:S194&gt;=$N$8)*(M194:S194 &lt;= $N$9)*(TEXT(M194:S194,"yyyy-mm")=V194)*(M195:S195 = "★"))</f>
        <v>0</v>
      </c>
      <c r="Z194" s="135"/>
      <c r="AA194" s="135"/>
      <c r="AB194" s="132">
        <v>155</v>
      </c>
      <c r="AC194" s="141">
        <f>AI192+1</f>
        <v>47028</v>
      </c>
      <c r="AD194" s="141">
        <f t="shared" ref="AD194:AI194" si="783">AC194+1</f>
        <v>47029</v>
      </c>
      <c r="AE194" s="141">
        <f t="shared" si="783"/>
        <v>47030</v>
      </c>
      <c r="AF194" s="141">
        <f t="shared" si="783"/>
        <v>47031</v>
      </c>
      <c r="AG194" s="141">
        <f t="shared" si="783"/>
        <v>47032</v>
      </c>
      <c r="AH194" s="142">
        <f t="shared" si="783"/>
        <v>47033</v>
      </c>
      <c r="AI194" s="143">
        <f t="shared" si="783"/>
        <v>47034</v>
      </c>
      <c r="AJ194" s="68">
        <f t="shared" ref="AJ194" si="784">COUNTIF(AC195:AI195,"★")</f>
        <v>0</v>
      </c>
      <c r="AK194" s="68"/>
      <c r="AL194" s="68" t="str">
        <f t="shared" ref="AL194" si="785">TEXT(AC194,"YYYY-MM")</f>
        <v>2028-10</v>
      </c>
      <c r="AM194" s="69" cm="1">
        <f t="array" ref="AM194">SUMPRODUCT((AC194:AI194&gt;=$N$8)*(AC194:AI194 &lt;= $N$9)*(TEXT(AC194:AI194,"yyyy-mm")=AL194)*(AC195:AI195 = "●"))</f>
        <v>0</v>
      </c>
      <c r="AN194" s="69" cm="1">
        <f t="array" ref="AN194">SUMPRODUCT((AH194:AI194&gt;=$N$8)*(AH194:AI194 &lt;= $N$9)*(TEXT(AH194:AI194,"yyyy-mm")=AL194)*(AH195:AI195 = "▲"))</f>
        <v>0</v>
      </c>
      <c r="AO194" s="69" cm="1">
        <f t="array" ref="AO194">SUMPRODUCT((AC194:AI194&gt;=$N$8)*(AC194:AI194 &lt;= $N$9)*(TEXT(AC194:AI194,"yyyy-mm")=AL194)*(AC195:AI195 = "★"))</f>
        <v>0</v>
      </c>
      <c r="AP194" s="65"/>
      <c r="AQ194" s="7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3"/>
    </row>
    <row r="195" spans="9:55" s="8" customFormat="1" ht="20.25" customHeight="1" thickBot="1" x14ac:dyDescent="0.5">
      <c r="I195" s="4"/>
      <c r="J195" s="86"/>
      <c r="K195" s="135" t="str">
        <f t="shared" ref="K195:K205" si="786">IF(U195&gt;=0.285,"OK","NG")</f>
        <v>NG</v>
      </c>
      <c r="L195" s="136"/>
      <c r="M195" s="144"/>
      <c r="N195" s="144"/>
      <c r="O195" s="144"/>
      <c r="P195" s="144"/>
      <c r="Q195" s="144"/>
      <c r="R195" s="145"/>
      <c r="S195" s="146"/>
      <c r="T195" s="135">
        <f t="shared" ref="T195" si="787">COUNTIF(M195:S195,"●")</f>
        <v>0</v>
      </c>
      <c r="U195" s="147">
        <f t="shared" ref="U195:U205" si="788">IF(COUNTA(M195:S195)=0,-1,IF(OR(COUNTIF(M195:S195,"▲")&gt;6,AND(M194&lt;$N$9,$N$9&lt;S194)),0.285,IF(T194+T195=0,0,T195/(T195+T194))))</f>
        <v>-1</v>
      </c>
      <c r="V195" s="135" t="str">
        <f t="shared" ref="V195" si="789">TEXT(S194,"YYYY-MM")</f>
        <v>2028-05</v>
      </c>
      <c r="W195" s="140" cm="1">
        <f t="array" ref="W195">IF(V195=V194,0,SUMPRODUCT((M194:S194&gt;=$N$8)*(M194:S194 &lt;= $N$9)*(TEXT(M194:S194,"yyyy-mm")=V195)*(M195:S195 = "●")))</f>
        <v>0</v>
      </c>
      <c r="X195" s="140" cm="1">
        <f t="array" ref="X195">IF(V195=V194,0,SUMPRODUCT((M194:S194&gt;=$N$8)*(M194:S194 &lt;= $N$9)*(TEXT(M194:S194,"yyyy-mm")=V195)*(M195:S195 = "▲")))</f>
        <v>0</v>
      </c>
      <c r="Y195" s="140" cm="1">
        <f t="array" ref="Y195">IF(V195=V194,0,SUMPRODUCT((M194:S194&gt;=$N$8)*(M194:S194 &lt;= $N$9)*(TEXT(M194:S194,"yyyy-mm")=V195)*(M195:S195 = "★")))</f>
        <v>0</v>
      </c>
      <c r="Z195" s="135"/>
      <c r="AA195" s="135" t="str">
        <f t="shared" ref="AA195:AA205" si="790">IF(AK195&gt;=0.285,"OK","NG")</f>
        <v>NG</v>
      </c>
      <c r="AB195" s="136"/>
      <c r="AC195" s="144"/>
      <c r="AD195" s="144"/>
      <c r="AE195" s="144"/>
      <c r="AF195" s="144"/>
      <c r="AG195" s="144"/>
      <c r="AH195" s="145"/>
      <c r="AI195" s="146"/>
      <c r="AJ195" s="68">
        <f t="shared" ref="AJ195" si="791">COUNTIF(AC195:AI195,"●")</f>
        <v>0</v>
      </c>
      <c r="AK195" s="70">
        <f t="shared" ref="AK195:AK205" si="792">IF(COUNTA(AC195:AI195)=0,-1,IF(OR(COUNTIF(AC195:AI195,"▲")&gt;6,AND(AC194&lt;$N$9,$N$9&lt;AI194)),0.285,IF(AJ194+AJ195=0,0,AJ195/(AJ195+AJ194))))</f>
        <v>-1</v>
      </c>
      <c r="AL195" s="68" t="str">
        <f t="shared" ref="AL195" si="793">TEXT(AI194,"YYYY-MM")</f>
        <v>2028-10</v>
      </c>
      <c r="AM195" s="69" cm="1">
        <f t="array" ref="AM195">IF(AL195=AL194,0,SUMPRODUCT((AC194:AI194&gt;=$N$8)*(AC194:AI194 &lt;= $N$9)*(TEXT(AC194:AI194,"yyyy-mm")=AL195)*(AC195:AI195 = "●")))</f>
        <v>0</v>
      </c>
      <c r="AN195" s="69" cm="1">
        <f t="array" ref="AN195">IF(AL195=AL194,0,SUMPRODUCT((AC194:AI194&gt;=$N$8)*(AC194:AI194 &lt;= $N$9)*(TEXT(AC194:AI194,"yyyy-mm")=AL195)*(AC195:AI195 = "▲")))</f>
        <v>0</v>
      </c>
      <c r="AO195" s="69" cm="1">
        <f t="array" ref="AO195">IF(AL195=AL194,0,SUMPRODUCT((AC194:AI194&gt;=$N$8)*(AC194:AI194 &lt;= $N$9)*(TEXT(AC194:AI194,"yyyy-mm")=AL195)*(AC195:AI195 = "★")))</f>
        <v>0</v>
      </c>
      <c r="AP195" s="65"/>
      <c r="AQ195" s="7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3"/>
    </row>
    <row r="196" spans="9:55" s="8" customFormat="1" ht="20.25" customHeight="1" x14ac:dyDescent="0.45">
      <c r="I196" s="3"/>
      <c r="J196" s="86"/>
      <c r="K196" s="135"/>
      <c r="L196" s="132">
        <v>135</v>
      </c>
      <c r="M196" s="141">
        <f>S194+1</f>
        <v>46888</v>
      </c>
      <c r="N196" s="141">
        <f t="shared" ref="N196:S196" si="794">M196+1</f>
        <v>46889</v>
      </c>
      <c r="O196" s="141">
        <f t="shared" si="794"/>
        <v>46890</v>
      </c>
      <c r="P196" s="141">
        <f t="shared" si="794"/>
        <v>46891</v>
      </c>
      <c r="Q196" s="141">
        <f t="shared" si="794"/>
        <v>46892</v>
      </c>
      <c r="R196" s="142">
        <f t="shared" si="794"/>
        <v>46893</v>
      </c>
      <c r="S196" s="143">
        <f t="shared" si="794"/>
        <v>46894</v>
      </c>
      <c r="T196" s="135">
        <f t="shared" ref="T196" si="795">COUNTIF(M197:S197,"★")</f>
        <v>0</v>
      </c>
      <c r="U196" s="135"/>
      <c r="V196" s="135" t="str">
        <f t="shared" ref="V196" si="796">TEXT(M196,"YYYY-MM")</f>
        <v>2028-05</v>
      </c>
      <c r="W196" s="140" cm="1">
        <f t="array" ref="W196">SUMPRODUCT((M196:S196&gt;=$N$8)*(M196:S196 &lt;= $N$9)*(TEXT(M196:S196,"yyyy-mm")=V196)*(M197:S197 = "●"))</f>
        <v>0</v>
      </c>
      <c r="X196" s="140" cm="1">
        <f t="array" ref="X196">SUMPRODUCT((R196:S196&gt;=$N$8)*(R196:S196 &lt;= $N$9)*(TEXT(R196:S196,"yyyy-mm")=V196)*(R197:S197 = "▲"))</f>
        <v>0</v>
      </c>
      <c r="Y196" s="140" cm="1">
        <f t="array" ref="Y196">SUMPRODUCT((M196:S196&gt;=$N$8)*(M196:S196 &lt;= $N$9)*(TEXT(M196:S196,"yyyy-mm")=V196)*(M197:S197 = "★"))</f>
        <v>0</v>
      </c>
      <c r="Z196" s="135"/>
      <c r="AA196" s="135"/>
      <c r="AB196" s="132">
        <v>156</v>
      </c>
      <c r="AC196" s="141">
        <f>AI194+1</f>
        <v>47035</v>
      </c>
      <c r="AD196" s="141">
        <f t="shared" ref="AD196:AI196" si="797">AC196+1</f>
        <v>47036</v>
      </c>
      <c r="AE196" s="141">
        <f t="shared" si="797"/>
        <v>47037</v>
      </c>
      <c r="AF196" s="141">
        <f t="shared" si="797"/>
        <v>47038</v>
      </c>
      <c r="AG196" s="141">
        <f t="shared" si="797"/>
        <v>47039</v>
      </c>
      <c r="AH196" s="142">
        <f t="shared" si="797"/>
        <v>47040</v>
      </c>
      <c r="AI196" s="143">
        <f t="shared" si="797"/>
        <v>47041</v>
      </c>
      <c r="AJ196" s="68">
        <f t="shared" ref="AJ196" si="798">COUNTIF(AC197:AI197,"★")</f>
        <v>0</v>
      </c>
      <c r="AK196" s="68"/>
      <c r="AL196" s="68" t="str">
        <f t="shared" ref="AL196" si="799">TEXT(AC196,"YYYY-MM")</f>
        <v>2028-10</v>
      </c>
      <c r="AM196" s="69" cm="1">
        <f t="array" ref="AM196">SUMPRODUCT((AC196:AI196&gt;=$N$8)*(AC196:AI196 &lt;= $N$9)*(TEXT(AC196:AI196,"yyyy-mm")=AL196)*(AC197:AI197 = "●"))</f>
        <v>0</v>
      </c>
      <c r="AN196" s="69" cm="1">
        <f t="array" ref="AN196">SUMPRODUCT((AH196:AI196&gt;=$N$8)*(AH196:AI196 &lt;= $N$9)*(TEXT(AH196:AI196,"yyyy-mm")=AL196)*(AH197:AI197 = "▲"))</f>
        <v>0</v>
      </c>
      <c r="AO196" s="69" cm="1">
        <f t="array" ref="AO196">SUMPRODUCT((AC196:AI196&gt;=$N$8)*(AC196:AI196 &lt;= $N$9)*(TEXT(AC196:AI196,"yyyy-mm")=AL196)*(AC197:AI197 = "★"))</f>
        <v>0</v>
      </c>
      <c r="AP196" s="65"/>
      <c r="AQ196" s="7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3"/>
    </row>
    <row r="197" spans="9:55" s="8" customFormat="1" ht="20.25" customHeight="1" thickBot="1" x14ac:dyDescent="0.5">
      <c r="I197" s="3"/>
      <c r="J197" s="86"/>
      <c r="K197" s="135" t="str">
        <f t="shared" ref="K197:K207" si="800">IF(U197&gt;=0.285,"OK","NG")</f>
        <v>NG</v>
      </c>
      <c r="L197" s="136"/>
      <c r="M197" s="144"/>
      <c r="N197" s="144"/>
      <c r="O197" s="144"/>
      <c r="P197" s="144"/>
      <c r="Q197" s="144"/>
      <c r="R197" s="145"/>
      <c r="S197" s="146"/>
      <c r="T197" s="135">
        <f t="shared" ref="T197" si="801">COUNTIF(M197:S197,"●")</f>
        <v>0</v>
      </c>
      <c r="U197" s="147">
        <f t="shared" ref="U197:U207" si="802">IF(COUNTA(M197:S197)=0,-1,IF(OR(COUNTIF(M197:S197,"▲")&gt;6,AND(M196&lt;$N$9,$N$9&lt;S196)),0.285,IF(T196+T197=0,0,T197/(T197+T196))))</f>
        <v>-1</v>
      </c>
      <c r="V197" s="135" t="str">
        <f t="shared" ref="V197" si="803">TEXT(S196,"YYYY-MM")</f>
        <v>2028-05</v>
      </c>
      <c r="W197" s="140" cm="1">
        <f t="array" ref="W197">IF(V197=V196,0,SUMPRODUCT((M196:S196&gt;=$N$8)*(M196:S196 &lt;= $N$9)*(TEXT(M196:S196,"yyyy-mm")=V197)*(M197:S197 = "●")))</f>
        <v>0</v>
      </c>
      <c r="X197" s="140" cm="1">
        <f t="array" ref="X197">IF(V197=V196,0,SUMPRODUCT((M196:S196&gt;=$N$8)*(M196:S196 &lt;= $N$9)*(TEXT(M196:S196,"yyyy-mm")=V197)*(M197:S197 = "▲")))</f>
        <v>0</v>
      </c>
      <c r="Y197" s="140" cm="1">
        <f t="array" ref="Y197">IF(V197=V196,0,SUMPRODUCT((M196:S196&gt;=$N$8)*(M196:S196 &lt;= $N$9)*(TEXT(M196:S196,"yyyy-mm")=V197)*(M197:S197 = "★")))</f>
        <v>0</v>
      </c>
      <c r="Z197" s="135"/>
      <c r="AA197" s="135" t="str">
        <f t="shared" ref="AA197:AA207" si="804">IF(AK197&gt;=0.285,"OK","NG")</f>
        <v>NG</v>
      </c>
      <c r="AB197" s="136"/>
      <c r="AC197" s="144"/>
      <c r="AD197" s="144"/>
      <c r="AE197" s="144"/>
      <c r="AF197" s="144"/>
      <c r="AG197" s="144"/>
      <c r="AH197" s="145"/>
      <c r="AI197" s="146"/>
      <c r="AJ197" s="68">
        <f t="shared" ref="AJ197" si="805">COUNTIF(AC197:AI197,"●")</f>
        <v>0</v>
      </c>
      <c r="AK197" s="70">
        <f t="shared" ref="AK197:AK207" si="806">IF(COUNTA(AC197:AI197)=0,-1,IF(OR(COUNTIF(AC197:AI197,"▲")&gt;6,AND(AC196&lt;$N$9,$N$9&lt;AI196)),0.285,IF(AJ196+AJ197=0,0,AJ197/(AJ197+AJ196))))</f>
        <v>-1</v>
      </c>
      <c r="AL197" s="68" t="str">
        <f t="shared" ref="AL197" si="807">TEXT(AI196,"YYYY-MM")</f>
        <v>2028-10</v>
      </c>
      <c r="AM197" s="69" cm="1">
        <f t="array" ref="AM197">IF(AL197=AL196,0,SUMPRODUCT((AC196:AI196&gt;=$N$8)*(AC196:AI196 &lt;= $N$9)*(TEXT(AC196:AI196,"yyyy-mm")=AL197)*(AC197:AI197 = "●")))</f>
        <v>0</v>
      </c>
      <c r="AN197" s="69" cm="1">
        <f t="array" ref="AN197">IF(AL197=AL196,0,SUMPRODUCT((AC196:AI196&gt;=$N$8)*(AC196:AI196 &lt;= $N$9)*(TEXT(AC196:AI196,"yyyy-mm")=AL197)*(AC197:AI197 = "▲")))</f>
        <v>0</v>
      </c>
      <c r="AO197" s="69" cm="1">
        <f t="array" ref="AO197">IF(AL197=AL196,0,SUMPRODUCT((AC196:AI196&gt;=$N$8)*(AC196:AI196 &lt;= $N$9)*(TEXT(AC196:AI196,"yyyy-mm")=AL197)*(AC197:AI197 = "★")))</f>
        <v>0</v>
      </c>
      <c r="AP197" s="65"/>
      <c r="AQ197" s="7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3"/>
    </row>
    <row r="198" spans="9:55" s="8" customFormat="1" ht="20.25" customHeight="1" x14ac:dyDescent="0.45">
      <c r="I198" s="3"/>
      <c r="J198" s="86"/>
      <c r="K198" s="135"/>
      <c r="L198" s="132">
        <v>136</v>
      </c>
      <c r="M198" s="141">
        <f>S196+1</f>
        <v>46895</v>
      </c>
      <c r="N198" s="141">
        <f t="shared" ref="N198:S198" si="808">M198+1</f>
        <v>46896</v>
      </c>
      <c r="O198" s="141">
        <f t="shared" si="808"/>
        <v>46897</v>
      </c>
      <c r="P198" s="141">
        <f t="shared" si="808"/>
        <v>46898</v>
      </c>
      <c r="Q198" s="141">
        <f t="shared" si="808"/>
        <v>46899</v>
      </c>
      <c r="R198" s="142">
        <f t="shared" si="808"/>
        <v>46900</v>
      </c>
      <c r="S198" s="143">
        <f t="shared" si="808"/>
        <v>46901</v>
      </c>
      <c r="T198" s="135">
        <f t="shared" ref="T198" si="809">COUNTIF(M199:S199,"★")</f>
        <v>0</v>
      </c>
      <c r="U198" s="135"/>
      <c r="V198" s="135" t="str">
        <f t="shared" ref="V198" si="810">TEXT(M198,"YYYY-MM")</f>
        <v>2028-05</v>
      </c>
      <c r="W198" s="140" cm="1">
        <f t="array" ref="W198">SUMPRODUCT((M198:S198&gt;=$N$8)*(M198:S198 &lt;= $N$9)*(TEXT(M198:S198,"yyyy-mm")=V198)*(M199:S199 = "●"))</f>
        <v>0</v>
      </c>
      <c r="X198" s="140" cm="1">
        <f t="array" ref="X198">SUMPRODUCT((R198:S198&gt;=$N$8)*(R198:S198 &lt;= $N$9)*(TEXT(R198:S198,"yyyy-mm")=V198)*(R199:S199 = "▲"))</f>
        <v>0</v>
      </c>
      <c r="Y198" s="140" cm="1">
        <f t="array" ref="Y198">SUMPRODUCT((M198:S198&gt;=$N$8)*(M198:S198 &lt;= $N$9)*(TEXT(M198:S198,"yyyy-mm")=V198)*(M199:S199 = "★"))</f>
        <v>0</v>
      </c>
      <c r="Z198" s="135"/>
      <c r="AA198" s="135"/>
      <c r="AB198" s="132">
        <v>157</v>
      </c>
      <c r="AC198" s="141">
        <f>AI196+1</f>
        <v>47042</v>
      </c>
      <c r="AD198" s="141">
        <f t="shared" ref="AD198:AI198" si="811">AC198+1</f>
        <v>47043</v>
      </c>
      <c r="AE198" s="141">
        <f t="shared" si="811"/>
        <v>47044</v>
      </c>
      <c r="AF198" s="141">
        <f t="shared" si="811"/>
        <v>47045</v>
      </c>
      <c r="AG198" s="141">
        <f t="shared" si="811"/>
        <v>47046</v>
      </c>
      <c r="AH198" s="142">
        <f t="shared" si="811"/>
        <v>47047</v>
      </c>
      <c r="AI198" s="143">
        <f t="shared" si="811"/>
        <v>47048</v>
      </c>
      <c r="AJ198" s="68">
        <f t="shared" ref="AJ198" si="812">COUNTIF(AC199:AI199,"★")</f>
        <v>0</v>
      </c>
      <c r="AK198" s="68"/>
      <c r="AL198" s="68" t="str">
        <f t="shared" ref="AL198" si="813">TEXT(AC198,"YYYY-MM")</f>
        <v>2028-10</v>
      </c>
      <c r="AM198" s="69" cm="1">
        <f t="array" ref="AM198">SUMPRODUCT((AC198:AI198&gt;=$N$8)*(AC198:AI198 &lt;= $N$9)*(TEXT(AC198:AI198,"yyyy-mm")=AL198)*(AC199:AI199 = "●"))</f>
        <v>0</v>
      </c>
      <c r="AN198" s="69" cm="1">
        <f t="array" ref="AN198">SUMPRODUCT((AH198:AI198&gt;=$N$8)*(AH198:AI198 &lt;= $N$9)*(TEXT(AH198:AI198,"yyyy-mm")=AL198)*(AH199:AI199 = "▲"))</f>
        <v>0</v>
      </c>
      <c r="AO198" s="69" cm="1">
        <f t="array" ref="AO198">SUMPRODUCT((AC198:AI198&gt;=$N$8)*(AC198:AI198 &lt;= $N$9)*(TEXT(AC198:AI198,"yyyy-mm")=AL198)*(AC199:AI199 = "★"))</f>
        <v>0</v>
      </c>
      <c r="AP198" s="65"/>
      <c r="AQ198" s="7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3"/>
    </row>
    <row r="199" spans="9:55" s="8" customFormat="1" ht="20.25" customHeight="1" thickBot="1" x14ac:dyDescent="0.5">
      <c r="I199" s="3"/>
      <c r="J199" s="86"/>
      <c r="K199" s="135" t="str">
        <f t="shared" ref="K199:K209" si="814">IF(U199&gt;=0.285,"OK","NG")</f>
        <v>NG</v>
      </c>
      <c r="L199" s="136"/>
      <c r="M199" s="144"/>
      <c r="N199" s="144"/>
      <c r="O199" s="144"/>
      <c r="P199" s="144"/>
      <c r="Q199" s="144"/>
      <c r="R199" s="145"/>
      <c r="S199" s="146"/>
      <c r="T199" s="135">
        <f t="shared" ref="T199" si="815">COUNTIF(M199:S199,"●")</f>
        <v>0</v>
      </c>
      <c r="U199" s="147">
        <f t="shared" ref="U199:U209" si="816">IF(COUNTA(M199:S199)=0,-1,IF(OR(COUNTIF(M199:S199,"▲")&gt;6,AND(M198&lt;$N$9,$N$9&lt;S198)),0.285,IF(T198+T199=0,0,T199/(T199+T198))))</f>
        <v>-1</v>
      </c>
      <c r="V199" s="135" t="str">
        <f t="shared" ref="V199" si="817">TEXT(S198,"YYYY-MM")</f>
        <v>2028-05</v>
      </c>
      <c r="W199" s="140" cm="1">
        <f t="array" ref="W199">IF(V199=V198,0,SUMPRODUCT((M198:S198&gt;=$N$8)*(M198:S198 &lt;= $N$9)*(TEXT(M198:S198,"yyyy-mm")=V199)*(M199:S199 = "●")))</f>
        <v>0</v>
      </c>
      <c r="X199" s="140" cm="1">
        <f t="array" ref="X199">IF(V199=V198,0,SUMPRODUCT((M198:S198&gt;=$N$8)*(M198:S198 &lt;= $N$9)*(TEXT(M198:S198,"yyyy-mm")=V199)*(M199:S199 = "▲")))</f>
        <v>0</v>
      </c>
      <c r="Y199" s="140" cm="1">
        <f t="array" ref="Y199">IF(V199=V198,0,SUMPRODUCT((M198:S198&gt;=$N$8)*(M198:S198 &lt;= $N$9)*(TEXT(M198:S198,"yyyy-mm")=V199)*(M199:S199 = "★")))</f>
        <v>0</v>
      </c>
      <c r="Z199" s="135"/>
      <c r="AA199" s="135" t="str">
        <f t="shared" ref="AA199:AA209" si="818">IF(AK199&gt;=0.285,"OK","NG")</f>
        <v>NG</v>
      </c>
      <c r="AB199" s="136"/>
      <c r="AC199" s="144"/>
      <c r="AD199" s="144"/>
      <c r="AE199" s="144"/>
      <c r="AF199" s="144"/>
      <c r="AG199" s="144"/>
      <c r="AH199" s="145"/>
      <c r="AI199" s="146"/>
      <c r="AJ199" s="68">
        <f t="shared" ref="AJ199" si="819">COUNTIF(AC199:AI199,"●")</f>
        <v>0</v>
      </c>
      <c r="AK199" s="70">
        <f t="shared" ref="AK199:AK209" si="820">IF(COUNTA(AC199:AI199)=0,-1,IF(OR(COUNTIF(AC199:AI199,"▲")&gt;6,AND(AC198&lt;$N$9,$N$9&lt;AI198)),0.285,IF(AJ198+AJ199=0,0,AJ199/(AJ199+AJ198))))</f>
        <v>-1</v>
      </c>
      <c r="AL199" s="68" t="str">
        <f t="shared" ref="AL199" si="821">TEXT(AI198,"YYYY-MM")</f>
        <v>2028-10</v>
      </c>
      <c r="AM199" s="69" cm="1">
        <f t="array" ref="AM199">IF(AL199=AL198,0,SUMPRODUCT((AC198:AI198&gt;=$N$8)*(AC198:AI198 &lt;= $N$9)*(TEXT(AC198:AI198,"yyyy-mm")=AL199)*(AC199:AI199 = "●")))</f>
        <v>0</v>
      </c>
      <c r="AN199" s="69" cm="1">
        <f t="array" ref="AN199">IF(AL199=AL198,0,SUMPRODUCT((AC198:AI198&gt;=$N$8)*(AC198:AI198 &lt;= $N$9)*(TEXT(AC198:AI198,"yyyy-mm")=AL199)*(AC199:AI199 = "▲")))</f>
        <v>0</v>
      </c>
      <c r="AO199" s="69" cm="1">
        <f t="array" ref="AO199">IF(AL199=AL198,0,SUMPRODUCT((AC198:AI198&gt;=$N$8)*(AC198:AI198 &lt;= $N$9)*(TEXT(AC198:AI198,"yyyy-mm")=AL199)*(AC199:AI199 = "★")))</f>
        <v>0</v>
      </c>
      <c r="AP199" s="65"/>
      <c r="AQ199" s="7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3"/>
    </row>
    <row r="200" spans="9:55" s="8" customFormat="1" ht="20.25" customHeight="1" x14ac:dyDescent="0.45">
      <c r="I200" s="3"/>
      <c r="J200" s="86"/>
      <c r="K200" s="135"/>
      <c r="L200" s="132">
        <v>137</v>
      </c>
      <c r="M200" s="141">
        <f>S198+1</f>
        <v>46902</v>
      </c>
      <c r="N200" s="141">
        <f t="shared" ref="N200:S200" si="822">M200+1</f>
        <v>46903</v>
      </c>
      <c r="O200" s="141">
        <f t="shared" si="822"/>
        <v>46904</v>
      </c>
      <c r="P200" s="141">
        <f t="shared" si="822"/>
        <v>46905</v>
      </c>
      <c r="Q200" s="141">
        <f t="shared" si="822"/>
        <v>46906</v>
      </c>
      <c r="R200" s="142">
        <f t="shared" si="822"/>
        <v>46907</v>
      </c>
      <c r="S200" s="143">
        <f t="shared" si="822"/>
        <v>46908</v>
      </c>
      <c r="T200" s="135">
        <f t="shared" ref="T200" si="823">COUNTIF(M201:S201,"★")</f>
        <v>0</v>
      </c>
      <c r="U200" s="135"/>
      <c r="V200" s="135" t="str">
        <f t="shared" ref="V200" si="824">TEXT(M200,"YYYY-MM")</f>
        <v>2028-05</v>
      </c>
      <c r="W200" s="140" cm="1">
        <f t="array" ref="W200">SUMPRODUCT((M200:S200&gt;=$N$8)*(M200:S200 &lt;= $N$9)*(TEXT(M200:S200,"yyyy-mm")=V200)*(M201:S201 = "●"))</f>
        <v>0</v>
      </c>
      <c r="X200" s="140" cm="1">
        <f t="array" ref="X200">SUMPRODUCT((R200:S200&gt;=$N$8)*(R200:S200 &lt;= $N$9)*(TEXT(R200:S200,"yyyy-mm")=V200)*(R201:S201 = "▲"))</f>
        <v>0</v>
      </c>
      <c r="Y200" s="140" cm="1">
        <f t="array" ref="Y200">SUMPRODUCT((M200:S200&gt;=$N$8)*(M200:S200 &lt;= $N$9)*(TEXT(M200:S200,"yyyy-mm")=V200)*(M201:S201 = "★"))</f>
        <v>0</v>
      </c>
      <c r="Z200" s="135"/>
      <c r="AA200" s="135"/>
      <c r="AB200" s="132">
        <v>158</v>
      </c>
      <c r="AC200" s="141">
        <f>AI198+1</f>
        <v>47049</v>
      </c>
      <c r="AD200" s="141">
        <f t="shared" ref="AD200:AI200" si="825">AC200+1</f>
        <v>47050</v>
      </c>
      <c r="AE200" s="141">
        <f t="shared" si="825"/>
        <v>47051</v>
      </c>
      <c r="AF200" s="141">
        <f t="shared" si="825"/>
        <v>47052</v>
      </c>
      <c r="AG200" s="141">
        <f t="shared" si="825"/>
        <v>47053</v>
      </c>
      <c r="AH200" s="142">
        <f t="shared" si="825"/>
        <v>47054</v>
      </c>
      <c r="AI200" s="143">
        <f t="shared" si="825"/>
        <v>47055</v>
      </c>
      <c r="AJ200" s="68">
        <f t="shared" ref="AJ200" si="826">COUNTIF(AC201:AI201,"★")</f>
        <v>0</v>
      </c>
      <c r="AK200" s="68"/>
      <c r="AL200" s="68" t="str">
        <f t="shared" ref="AL200" si="827">TEXT(AC200,"YYYY-MM")</f>
        <v>2028-10</v>
      </c>
      <c r="AM200" s="69" cm="1">
        <f t="array" ref="AM200">SUMPRODUCT((AC200:AI200&gt;=$N$8)*(AC200:AI200 &lt;= $N$9)*(TEXT(AC200:AI200,"yyyy-mm")=AL200)*(AC201:AI201 = "●"))</f>
        <v>0</v>
      </c>
      <c r="AN200" s="69" cm="1">
        <f t="array" ref="AN200">SUMPRODUCT((AH200:AI200&gt;=$N$8)*(AH200:AI200 &lt;= $N$9)*(TEXT(AH200:AI200,"yyyy-mm")=AL200)*(AH201:AI201 = "▲"))</f>
        <v>0</v>
      </c>
      <c r="AO200" s="69" cm="1">
        <f t="array" ref="AO200">SUMPRODUCT((AC200:AI200&gt;=$N$8)*(AC200:AI200 &lt;= $N$9)*(TEXT(AC200:AI200,"yyyy-mm")=AL200)*(AC201:AI201 = "★"))</f>
        <v>0</v>
      </c>
      <c r="AP200" s="68"/>
      <c r="AQ200" s="19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3"/>
    </row>
    <row r="201" spans="9:55" s="8" customFormat="1" ht="20.25" customHeight="1" thickBot="1" x14ac:dyDescent="0.5">
      <c r="I201" s="3"/>
      <c r="J201" s="86"/>
      <c r="K201" s="135" t="str">
        <f t="shared" ref="K201:K211" si="828">IF(U201&gt;=0.285,"OK","NG")</f>
        <v>NG</v>
      </c>
      <c r="L201" s="136"/>
      <c r="M201" s="144"/>
      <c r="N201" s="144"/>
      <c r="O201" s="144"/>
      <c r="P201" s="144"/>
      <c r="Q201" s="144"/>
      <c r="R201" s="145"/>
      <c r="S201" s="146"/>
      <c r="T201" s="135">
        <f t="shared" ref="T201" si="829">COUNTIF(M201:S201,"●")</f>
        <v>0</v>
      </c>
      <c r="U201" s="147">
        <f t="shared" ref="U201:U211" si="830">IF(COUNTA(M201:S201)=0,-1,IF(OR(COUNTIF(M201:S201,"▲")&gt;6,AND(M200&lt;$N$9,$N$9&lt;S200)),0.285,IF(T200+T201=0,0,T201/(T201+T200))))</f>
        <v>-1</v>
      </c>
      <c r="V201" s="135" t="str">
        <f t="shared" ref="V201" si="831">TEXT(S200,"YYYY-MM")</f>
        <v>2028-06</v>
      </c>
      <c r="W201" s="140" cm="1">
        <f t="array" ref="W201">IF(V201=V200,0,SUMPRODUCT((M200:S200&gt;=$N$8)*(M200:S200 &lt;= $N$9)*(TEXT(M200:S200,"yyyy-mm")=V201)*(M201:S201 = "●")))</f>
        <v>0</v>
      </c>
      <c r="X201" s="140" cm="1">
        <f t="array" ref="X201">IF(V201=V200,0,SUMPRODUCT((M200:S200&gt;=$N$8)*(M200:S200 &lt;= $N$9)*(TEXT(M200:S200,"yyyy-mm")=V201)*(M201:S201 = "▲")))</f>
        <v>0</v>
      </c>
      <c r="Y201" s="140" cm="1">
        <f t="array" ref="Y201">IF(V201=V200,0,SUMPRODUCT((M200:S200&gt;=$N$8)*(M200:S200 &lt;= $N$9)*(TEXT(M200:S200,"yyyy-mm")=V201)*(M201:S201 = "★")))</f>
        <v>0</v>
      </c>
      <c r="Z201" s="135"/>
      <c r="AA201" s="135" t="str">
        <f t="shared" ref="AA201:AA211" si="832">IF(AK201&gt;=0.285,"OK","NG")</f>
        <v>NG</v>
      </c>
      <c r="AB201" s="136"/>
      <c r="AC201" s="144"/>
      <c r="AD201" s="144"/>
      <c r="AE201" s="144"/>
      <c r="AF201" s="144"/>
      <c r="AG201" s="144"/>
      <c r="AH201" s="145"/>
      <c r="AI201" s="146"/>
      <c r="AJ201" s="68">
        <f t="shared" ref="AJ201" si="833">COUNTIF(AC201:AI201,"●")</f>
        <v>0</v>
      </c>
      <c r="AK201" s="70">
        <f t="shared" ref="AK201:AK211" si="834">IF(COUNTA(AC201:AI201)=0,-1,IF(OR(COUNTIF(AC201:AI201,"▲")&gt;6,AND(AC200&lt;$N$9,$N$9&lt;AI200)),0.285,IF(AJ200+AJ201=0,0,AJ201/(AJ201+AJ200))))</f>
        <v>-1</v>
      </c>
      <c r="AL201" s="68" t="str">
        <f t="shared" ref="AL201" si="835">TEXT(AI200,"YYYY-MM")</f>
        <v>2028-10</v>
      </c>
      <c r="AM201" s="69" cm="1">
        <f t="array" ref="AM201">IF(AL201=AL200,0,SUMPRODUCT((AC200:AI200&gt;=$N$8)*(AC200:AI200 &lt;= $N$9)*(TEXT(AC200:AI200,"yyyy-mm")=AL201)*(AC201:AI201 = "●")))</f>
        <v>0</v>
      </c>
      <c r="AN201" s="69" cm="1">
        <f t="array" ref="AN201">IF(AL201=AL200,0,SUMPRODUCT((AC200:AI200&gt;=$N$8)*(AC200:AI200 &lt;= $N$9)*(TEXT(AC200:AI200,"yyyy-mm")=AL201)*(AC201:AI201 = "▲")))</f>
        <v>0</v>
      </c>
      <c r="AO201" s="69" cm="1">
        <f t="array" ref="AO201">IF(AL201=AL200,0,SUMPRODUCT((AC200:AI200&gt;=$N$8)*(AC200:AI200 &lt;= $N$9)*(TEXT(AC200:AI200,"yyyy-mm")=AL201)*(AC201:AI201 = "★")))</f>
        <v>0</v>
      </c>
      <c r="AP201" s="68"/>
      <c r="AQ201" s="19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3"/>
    </row>
    <row r="202" spans="9:55" s="8" customFormat="1" x14ac:dyDescent="0.45">
      <c r="I202" s="3"/>
      <c r="J202" s="7"/>
      <c r="K202" s="9"/>
      <c r="L202" s="4"/>
      <c r="M202" s="4"/>
      <c r="N202" s="4"/>
      <c r="O202" s="4"/>
      <c r="P202" s="4"/>
      <c r="Q202" s="4"/>
      <c r="R202" s="4"/>
      <c r="S202" s="4"/>
      <c r="T202" s="7"/>
      <c r="U202" s="16">
        <f>IFERROR(AVERAGEIF(U160:U201,"&gt;-1"),0)</f>
        <v>0</v>
      </c>
      <c r="V202" s="7"/>
      <c r="W202" s="6"/>
      <c r="X202" s="6"/>
      <c r="Y202" s="6"/>
      <c r="Z202" s="7"/>
      <c r="AA202" s="10"/>
      <c r="AB202" s="4"/>
      <c r="AC202" s="4"/>
      <c r="AD202" s="4"/>
      <c r="AE202" s="4"/>
      <c r="AF202" s="4"/>
      <c r="AG202" s="4"/>
      <c r="AH202" s="4"/>
      <c r="AI202" s="4"/>
      <c r="AJ202" s="7"/>
      <c r="AK202" s="16">
        <f>IFERROR(AVERAGEIF(AK160:AK201,"&gt;-1"),0)</f>
        <v>0</v>
      </c>
      <c r="AL202" s="7"/>
      <c r="AM202" s="6"/>
      <c r="AN202" s="6"/>
      <c r="AO202" s="6"/>
      <c r="AP202" s="19"/>
      <c r="AQ202" s="19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3"/>
    </row>
    <row r="203" spans="9:55" s="8" customFormat="1" x14ac:dyDescent="0.45">
      <c r="I203" s="3"/>
      <c r="J203" s="7"/>
      <c r="K203" s="9"/>
      <c r="L203" s="4"/>
      <c r="M203" s="4"/>
      <c r="N203" s="4"/>
      <c r="O203" s="4"/>
      <c r="P203" s="4"/>
      <c r="Q203" s="4"/>
      <c r="R203" s="4"/>
      <c r="S203" s="4"/>
      <c r="T203" s="7"/>
      <c r="U203" s="7"/>
      <c r="V203" s="7"/>
      <c r="W203" s="6"/>
      <c r="X203" s="6"/>
      <c r="Y203" s="6"/>
      <c r="Z203" s="7"/>
      <c r="AA203" s="10"/>
      <c r="AB203" s="4"/>
      <c r="AC203" s="4"/>
      <c r="AD203" s="4"/>
      <c r="AE203" s="4"/>
      <c r="AF203" s="4"/>
      <c r="AG203" s="4"/>
      <c r="AH203" s="4"/>
      <c r="AI203" s="4"/>
      <c r="AJ203" s="7"/>
      <c r="AK203" s="7"/>
      <c r="AL203" s="7"/>
      <c r="AM203" s="6"/>
      <c r="AN203" s="6"/>
      <c r="AO203" s="6"/>
      <c r="AP203" s="19"/>
      <c r="AQ203" s="19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3"/>
    </row>
    <row r="204" spans="9:55" s="8" customFormat="1" x14ac:dyDescent="0.45">
      <c r="I204" s="3"/>
      <c r="J204" s="3"/>
      <c r="K204" s="2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22"/>
      <c r="X204" s="22"/>
      <c r="Y204" s="22"/>
      <c r="Z204" s="3"/>
      <c r="AA204" s="21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6"/>
      <c r="AN204" s="6"/>
      <c r="AO204" s="6"/>
      <c r="AP204" s="19"/>
      <c r="AQ204" s="19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3"/>
    </row>
    <row r="205" spans="9:55" s="8" customFormat="1" x14ac:dyDescent="0.45">
      <c r="I205" s="3"/>
      <c r="J205" s="3"/>
      <c r="K205" s="2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22"/>
      <c r="X205" s="22"/>
      <c r="Y205" s="22"/>
      <c r="Z205" s="3"/>
      <c r="AA205" s="21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6"/>
      <c r="AN205" s="6"/>
      <c r="AO205" s="6"/>
      <c r="AP205" s="19"/>
      <c r="AQ205" s="19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3"/>
    </row>
    <row r="206" spans="9:55" s="8" customFormat="1" x14ac:dyDescent="0.45">
      <c r="I206" s="3"/>
      <c r="J206" s="3"/>
      <c r="K206" s="2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22"/>
      <c r="X206" s="22"/>
      <c r="Y206" s="22"/>
      <c r="Z206" s="3"/>
      <c r="AA206" s="21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6"/>
      <c r="AN206" s="6"/>
      <c r="AO206" s="6"/>
      <c r="AP206" s="19"/>
      <c r="AQ206" s="19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3"/>
    </row>
    <row r="207" spans="9:55" s="8" customFormat="1" x14ac:dyDescent="0.45">
      <c r="I207" s="3"/>
      <c r="J207" s="3"/>
      <c r="K207" s="2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22"/>
      <c r="X207" s="22"/>
      <c r="Y207" s="22"/>
      <c r="Z207" s="3"/>
      <c r="AA207" s="21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20"/>
      <c r="AN207" s="6"/>
      <c r="AO207" s="6"/>
      <c r="AP207" s="19"/>
      <c r="AQ207" s="19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3"/>
    </row>
    <row r="208" spans="9:55" s="8" customFormat="1" x14ac:dyDescent="0.45">
      <c r="I208" s="3"/>
      <c r="J208" s="3"/>
      <c r="K208" s="2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22"/>
      <c r="X208" s="22"/>
      <c r="Y208" s="22"/>
      <c r="Z208" s="3"/>
      <c r="AA208" s="21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20"/>
      <c r="AN208" s="20"/>
      <c r="AO208" s="20"/>
      <c r="AP208" s="19"/>
      <c r="AQ208" s="19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3"/>
    </row>
    <row r="209" spans="9:55" s="8" customFormat="1" x14ac:dyDescent="0.45">
      <c r="I209" s="3"/>
      <c r="J209" s="3"/>
      <c r="K209" s="2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22"/>
      <c r="X209" s="22"/>
      <c r="Y209" s="22"/>
      <c r="Z209" s="3"/>
      <c r="AA209" s="21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20"/>
      <c r="AN209" s="20"/>
      <c r="AO209" s="20"/>
      <c r="AP209" s="19"/>
      <c r="AQ209" s="19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3"/>
    </row>
    <row r="210" spans="9:55" s="8" customFormat="1" x14ac:dyDescent="0.45">
      <c r="I210" s="3"/>
      <c r="J210" s="3"/>
      <c r="K210" s="2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22"/>
      <c r="X210" s="22"/>
      <c r="Y210" s="22"/>
      <c r="Z210" s="3"/>
      <c r="AA210" s="21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20"/>
      <c r="AN210" s="20"/>
      <c r="AO210" s="20"/>
      <c r="AP210" s="19"/>
      <c r="AQ210" s="19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3"/>
    </row>
    <row r="211" spans="9:55" s="8" customFormat="1" x14ac:dyDescent="0.45">
      <c r="I211" s="3"/>
      <c r="J211" s="3"/>
      <c r="K211" s="2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22"/>
      <c r="X211" s="22"/>
      <c r="Y211" s="22"/>
      <c r="Z211" s="3"/>
      <c r="AA211" s="21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20"/>
      <c r="AN211" s="20"/>
      <c r="AO211" s="20"/>
      <c r="AP211" s="19"/>
      <c r="AQ211" s="19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3"/>
    </row>
    <row r="212" spans="9:55" s="8" customFormat="1" x14ac:dyDescent="0.45">
      <c r="I212" s="3"/>
      <c r="J212" s="3"/>
      <c r="K212" s="2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22"/>
      <c r="X212" s="22"/>
      <c r="Y212" s="22"/>
      <c r="Z212" s="3"/>
      <c r="AA212" s="21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20"/>
      <c r="AN212" s="20"/>
      <c r="AO212" s="20"/>
      <c r="AP212" s="19"/>
      <c r="AQ212" s="19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3"/>
    </row>
    <row r="213" spans="9:55" s="8" customFormat="1" x14ac:dyDescent="0.45">
      <c r="I213" s="3"/>
      <c r="J213" s="3"/>
      <c r="K213" s="2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22"/>
      <c r="X213" s="22"/>
      <c r="Y213" s="22"/>
      <c r="Z213" s="3"/>
      <c r="AA213" s="21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20"/>
      <c r="AN213" s="20"/>
      <c r="AO213" s="20"/>
      <c r="AP213" s="19"/>
      <c r="AQ213" s="19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3"/>
    </row>
    <row r="214" spans="9:55" s="8" customFormat="1" x14ac:dyDescent="0.45">
      <c r="I214" s="3"/>
      <c r="J214" s="3"/>
      <c r="K214" s="2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22"/>
      <c r="X214" s="22"/>
      <c r="Y214" s="22"/>
      <c r="Z214" s="3"/>
      <c r="AA214" s="21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20"/>
      <c r="AN214" s="20"/>
      <c r="AO214" s="20"/>
      <c r="AP214" s="19"/>
      <c r="AQ214" s="19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3"/>
    </row>
    <row r="215" spans="9:55" s="8" customFormat="1" x14ac:dyDescent="0.45">
      <c r="I215" s="3"/>
      <c r="J215" s="3"/>
      <c r="K215" s="2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22"/>
      <c r="X215" s="22"/>
      <c r="Y215" s="22"/>
      <c r="Z215" s="3"/>
      <c r="AA215" s="21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20"/>
      <c r="AN215" s="20"/>
      <c r="AO215" s="20"/>
      <c r="AP215" s="19"/>
      <c r="AQ215" s="19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3"/>
    </row>
    <row r="216" spans="9:55" s="8" customFormat="1" x14ac:dyDescent="0.45">
      <c r="I216" s="3"/>
      <c r="J216" s="3"/>
      <c r="K216" s="2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22"/>
      <c r="X216" s="22"/>
      <c r="Y216" s="22"/>
      <c r="Z216" s="3"/>
      <c r="AA216" s="21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20"/>
      <c r="AN216" s="20"/>
      <c r="AO216" s="20"/>
      <c r="AP216" s="19"/>
      <c r="AQ216" s="19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3"/>
    </row>
    <row r="217" spans="9:55" s="8" customFormat="1" x14ac:dyDescent="0.45">
      <c r="I217" s="3"/>
      <c r="J217" s="3"/>
      <c r="K217" s="2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22"/>
      <c r="X217" s="22"/>
      <c r="Y217" s="22"/>
      <c r="Z217" s="3"/>
      <c r="AA217" s="21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20"/>
      <c r="AN217" s="20"/>
      <c r="AO217" s="20"/>
      <c r="AP217" s="19"/>
      <c r="AQ217" s="19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3"/>
    </row>
    <row r="218" spans="9:55" s="8" customFormat="1" x14ac:dyDescent="0.45">
      <c r="I218" s="3"/>
      <c r="J218" s="3"/>
      <c r="K218" s="2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22"/>
      <c r="X218" s="22"/>
      <c r="Y218" s="22"/>
      <c r="Z218" s="3"/>
      <c r="AA218" s="21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20"/>
      <c r="AN218" s="20"/>
      <c r="AO218" s="20"/>
      <c r="AP218" s="19"/>
      <c r="AQ218" s="19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3"/>
    </row>
    <row r="219" spans="9:55" s="8" customFormat="1" x14ac:dyDescent="0.45">
      <c r="I219" s="3"/>
      <c r="J219" s="3"/>
      <c r="K219" s="2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22"/>
      <c r="X219" s="22"/>
      <c r="Y219" s="22"/>
      <c r="Z219" s="3"/>
      <c r="AA219" s="21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20"/>
      <c r="AN219" s="20"/>
      <c r="AO219" s="20"/>
      <c r="AP219" s="19"/>
      <c r="AQ219" s="19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3"/>
    </row>
    <row r="220" spans="9:55" s="8" customFormat="1" x14ac:dyDescent="0.45">
      <c r="I220" s="3"/>
      <c r="J220" s="3"/>
      <c r="K220" s="2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22"/>
      <c r="X220" s="22"/>
      <c r="Y220" s="22"/>
      <c r="Z220" s="3"/>
      <c r="AA220" s="21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20"/>
      <c r="AN220" s="20"/>
      <c r="AO220" s="20"/>
      <c r="AP220" s="19"/>
      <c r="AQ220" s="19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3"/>
    </row>
    <row r="221" spans="9:55" s="8" customFormat="1" x14ac:dyDescent="0.45">
      <c r="I221" s="3"/>
      <c r="J221" s="3"/>
      <c r="K221" s="2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22"/>
      <c r="X221" s="22"/>
      <c r="Y221" s="22"/>
      <c r="Z221" s="3"/>
      <c r="AA221" s="21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20"/>
      <c r="AN221" s="20"/>
      <c r="AO221" s="20"/>
      <c r="AP221" s="19"/>
      <c r="AQ221" s="19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3"/>
    </row>
    <row r="222" spans="9:55" s="8" customFormat="1" x14ac:dyDescent="0.45">
      <c r="I222" s="3"/>
      <c r="J222" s="3"/>
      <c r="K222" s="2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22"/>
      <c r="X222" s="22"/>
      <c r="Y222" s="22"/>
      <c r="Z222" s="3"/>
      <c r="AA222" s="21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20"/>
      <c r="AN222" s="20"/>
      <c r="AO222" s="20"/>
      <c r="AP222" s="19"/>
      <c r="AQ222" s="19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3"/>
    </row>
    <row r="223" spans="9:55" s="8" customFormat="1" x14ac:dyDescent="0.45">
      <c r="I223" s="3"/>
      <c r="J223" s="3"/>
      <c r="K223" s="2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22"/>
      <c r="X223" s="22"/>
      <c r="Y223" s="22"/>
      <c r="Z223" s="3"/>
      <c r="AA223" s="21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20"/>
      <c r="AN223" s="20"/>
      <c r="AO223" s="20"/>
      <c r="AP223" s="19"/>
      <c r="AQ223" s="19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3"/>
    </row>
    <row r="224" spans="9:55" s="8" customFormat="1" x14ac:dyDescent="0.45">
      <c r="I224" s="3"/>
      <c r="J224" s="3"/>
      <c r="K224" s="2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22"/>
      <c r="X224" s="22"/>
      <c r="Y224" s="22"/>
      <c r="Z224" s="3"/>
      <c r="AA224" s="21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20"/>
      <c r="AN224" s="20"/>
      <c r="AO224" s="20"/>
      <c r="AP224" s="19"/>
      <c r="AQ224" s="19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3"/>
    </row>
    <row r="225" spans="9:55" s="8" customFormat="1" x14ac:dyDescent="0.45">
      <c r="I225" s="3"/>
      <c r="J225" s="3"/>
      <c r="K225" s="2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22"/>
      <c r="X225" s="22"/>
      <c r="Y225" s="22"/>
      <c r="Z225" s="3"/>
      <c r="AA225" s="21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20"/>
      <c r="AN225" s="20"/>
      <c r="AO225" s="20"/>
      <c r="AP225" s="19"/>
      <c r="AQ225" s="19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3"/>
    </row>
    <row r="226" spans="9:55" s="8" customFormat="1" x14ac:dyDescent="0.45">
      <c r="I226" s="3"/>
      <c r="J226" s="3"/>
      <c r="K226" s="2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22"/>
      <c r="X226" s="22"/>
      <c r="Y226" s="22"/>
      <c r="Z226" s="3"/>
      <c r="AA226" s="21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20"/>
      <c r="AN226" s="20"/>
      <c r="AO226" s="20"/>
      <c r="AP226" s="19"/>
      <c r="AQ226" s="19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3"/>
    </row>
    <row r="227" spans="9:55" s="8" customFormat="1" x14ac:dyDescent="0.45">
      <c r="I227" s="3"/>
      <c r="J227" s="3"/>
      <c r="K227" s="2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22"/>
      <c r="X227" s="22"/>
      <c r="Y227" s="22"/>
      <c r="Z227" s="3"/>
      <c r="AA227" s="21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20"/>
      <c r="AN227" s="20"/>
      <c r="AO227" s="20"/>
      <c r="AP227" s="19"/>
      <c r="AQ227" s="19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3"/>
    </row>
    <row r="228" spans="9:55" s="8" customFormat="1" x14ac:dyDescent="0.45">
      <c r="I228" s="3"/>
      <c r="J228" s="3"/>
      <c r="K228" s="2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22"/>
      <c r="X228" s="22"/>
      <c r="Y228" s="22"/>
      <c r="Z228" s="3"/>
      <c r="AA228" s="21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20"/>
      <c r="AN228" s="20"/>
      <c r="AO228" s="20"/>
      <c r="AP228" s="19"/>
      <c r="AQ228" s="19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3"/>
    </row>
    <row r="229" spans="9:55" s="8" customFormat="1" x14ac:dyDescent="0.45">
      <c r="I229" s="3"/>
      <c r="J229" s="3"/>
      <c r="K229" s="2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22"/>
      <c r="X229" s="22"/>
      <c r="Y229" s="22"/>
      <c r="Z229" s="3"/>
      <c r="AA229" s="21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20"/>
      <c r="AN229" s="20"/>
      <c r="AO229" s="20"/>
      <c r="AP229" s="19"/>
      <c r="AQ229" s="19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3"/>
    </row>
    <row r="230" spans="9:55" s="8" customFormat="1" x14ac:dyDescent="0.45">
      <c r="I230" s="3"/>
      <c r="J230" s="3"/>
      <c r="K230" s="2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22"/>
      <c r="X230" s="22"/>
      <c r="Y230" s="22"/>
      <c r="Z230" s="3"/>
      <c r="AA230" s="21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20"/>
      <c r="AN230" s="20"/>
      <c r="AO230" s="20"/>
      <c r="AP230" s="19"/>
      <c r="AQ230" s="19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3"/>
    </row>
    <row r="231" spans="9:55" s="8" customFormat="1" x14ac:dyDescent="0.45">
      <c r="I231" s="3"/>
      <c r="J231" s="3"/>
      <c r="K231" s="2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22"/>
      <c r="X231" s="22"/>
      <c r="Y231" s="22"/>
      <c r="Z231" s="3"/>
      <c r="AA231" s="21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20"/>
      <c r="AN231" s="20"/>
      <c r="AO231" s="20"/>
      <c r="AP231" s="19"/>
      <c r="AQ231" s="19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3"/>
    </row>
    <row r="232" spans="9:55" s="8" customFormat="1" x14ac:dyDescent="0.45">
      <c r="I232" s="3"/>
      <c r="J232" s="3"/>
      <c r="K232" s="2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22"/>
      <c r="X232" s="22"/>
      <c r="Y232" s="22"/>
      <c r="Z232" s="3"/>
      <c r="AA232" s="21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20"/>
      <c r="AN232" s="20"/>
      <c r="AO232" s="20"/>
      <c r="AP232" s="19"/>
      <c r="AQ232" s="19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3"/>
    </row>
    <row r="233" spans="9:55" s="8" customFormat="1" x14ac:dyDescent="0.45">
      <c r="I233" s="3"/>
      <c r="J233" s="3"/>
      <c r="K233" s="2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22"/>
      <c r="X233" s="22"/>
      <c r="Y233" s="22"/>
      <c r="Z233" s="3"/>
      <c r="AA233" s="21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20"/>
      <c r="AN233" s="20"/>
      <c r="AO233" s="20"/>
      <c r="AP233" s="19"/>
      <c r="AQ233" s="19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3"/>
    </row>
    <row r="234" spans="9:55" s="8" customFormat="1" x14ac:dyDescent="0.45">
      <c r="I234" s="3"/>
      <c r="J234" s="3"/>
      <c r="K234" s="2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22"/>
      <c r="X234" s="22"/>
      <c r="Y234" s="22"/>
      <c r="Z234" s="3"/>
      <c r="AA234" s="21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20"/>
      <c r="AN234" s="20"/>
      <c r="AO234" s="20"/>
      <c r="AP234" s="19"/>
      <c r="AQ234" s="19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3"/>
    </row>
    <row r="235" spans="9:55" s="8" customFormat="1" x14ac:dyDescent="0.45">
      <c r="I235" s="3"/>
      <c r="J235" s="3"/>
      <c r="K235" s="2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22"/>
      <c r="X235" s="22"/>
      <c r="Y235" s="22"/>
      <c r="Z235" s="3"/>
      <c r="AA235" s="21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20"/>
      <c r="AN235" s="20"/>
      <c r="AO235" s="20"/>
      <c r="AP235" s="19"/>
      <c r="AQ235" s="19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3"/>
    </row>
    <row r="236" spans="9:55" s="8" customFormat="1" x14ac:dyDescent="0.45">
      <c r="I236" s="3"/>
      <c r="J236" s="3"/>
      <c r="K236" s="2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22"/>
      <c r="X236" s="22"/>
      <c r="Y236" s="22"/>
      <c r="Z236" s="3"/>
      <c r="AA236" s="21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20"/>
      <c r="AN236" s="20"/>
      <c r="AO236" s="20"/>
      <c r="AP236" s="19"/>
      <c r="AQ236" s="19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3"/>
    </row>
    <row r="237" spans="9:55" s="8" customFormat="1" x14ac:dyDescent="0.45">
      <c r="I237" s="3"/>
      <c r="J237" s="3"/>
      <c r="K237" s="2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22"/>
      <c r="X237" s="22"/>
      <c r="Y237" s="22"/>
      <c r="Z237" s="3"/>
      <c r="AA237" s="21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20"/>
      <c r="AN237" s="20"/>
      <c r="AO237" s="20"/>
      <c r="AP237" s="19"/>
      <c r="AQ237" s="19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3"/>
    </row>
    <row r="238" spans="9:55" s="8" customFormat="1" x14ac:dyDescent="0.45">
      <c r="I238" s="3"/>
      <c r="J238" s="3"/>
      <c r="K238" s="2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22"/>
      <c r="X238" s="22"/>
      <c r="Y238" s="22"/>
      <c r="Z238" s="3"/>
      <c r="AA238" s="21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20"/>
      <c r="AN238" s="20"/>
      <c r="AO238" s="20"/>
      <c r="AP238" s="19"/>
      <c r="AQ238" s="19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3"/>
    </row>
    <row r="239" spans="9:55" s="8" customFormat="1" x14ac:dyDescent="0.45">
      <c r="I239" s="3"/>
      <c r="J239" s="3"/>
      <c r="K239" s="2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22"/>
      <c r="X239" s="22"/>
      <c r="Y239" s="22"/>
      <c r="Z239" s="3"/>
      <c r="AA239" s="21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20"/>
      <c r="AN239" s="20"/>
      <c r="AO239" s="20"/>
      <c r="AP239" s="19"/>
      <c r="AQ239" s="19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3"/>
    </row>
    <row r="240" spans="9:55" s="8" customFormat="1" x14ac:dyDescent="0.45">
      <c r="I240" s="3"/>
      <c r="J240" s="3"/>
      <c r="K240" s="2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22"/>
      <c r="X240" s="22"/>
      <c r="Y240" s="22"/>
      <c r="Z240" s="3"/>
      <c r="AA240" s="21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20"/>
      <c r="AN240" s="20"/>
      <c r="AO240" s="20"/>
      <c r="AP240" s="7"/>
      <c r="AQ240" s="7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3"/>
    </row>
    <row r="241" spans="9:55" s="8" customFormat="1" x14ac:dyDescent="0.45">
      <c r="I241" s="4"/>
      <c r="J241" s="3"/>
      <c r="K241" s="2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22"/>
      <c r="X241" s="22"/>
      <c r="Y241" s="22"/>
      <c r="Z241" s="3"/>
      <c r="AA241" s="21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20"/>
      <c r="AN241" s="20"/>
      <c r="AO241" s="20"/>
      <c r="AP241" s="7"/>
      <c r="AQ241" s="7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3"/>
    </row>
    <row r="242" spans="9:55" s="8" customFormat="1" x14ac:dyDescent="0.45">
      <c r="I242" s="4"/>
      <c r="J242" s="3"/>
      <c r="K242" s="2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22"/>
      <c r="X242" s="22"/>
      <c r="Y242" s="22"/>
      <c r="Z242" s="3"/>
      <c r="AA242" s="21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20"/>
      <c r="AN242" s="20"/>
      <c r="AO242" s="20"/>
      <c r="AP242" s="7"/>
      <c r="AQ242" s="7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3"/>
    </row>
    <row r="243" spans="9:55" s="8" customFormat="1" x14ac:dyDescent="0.45">
      <c r="I243" s="4"/>
      <c r="J243" s="3"/>
      <c r="K243" s="2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22"/>
      <c r="X243" s="22"/>
      <c r="Y243" s="22"/>
      <c r="Z243" s="3"/>
      <c r="AA243" s="21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20"/>
      <c r="AN243" s="20"/>
      <c r="AO243" s="20"/>
      <c r="AP243" s="7"/>
      <c r="AQ243" s="7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3"/>
    </row>
    <row r="244" spans="9:55" s="8" customFormat="1" x14ac:dyDescent="0.45">
      <c r="I244" s="4"/>
      <c r="J244" s="3"/>
      <c r="K244" s="2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22"/>
      <c r="X244" s="22"/>
      <c r="Y244" s="22"/>
      <c r="Z244" s="3"/>
      <c r="AA244" s="21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20"/>
      <c r="AN244" s="20"/>
      <c r="AO244" s="20"/>
      <c r="AP244" s="7"/>
      <c r="AQ244" s="7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3"/>
    </row>
    <row r="245" spans="9:55" s="8" customFormat="1" x14ac:dyDescent="0.45">
      <c r="I245" s="4"/>
      <c r="J245" s="3"/>
      <c r="K245" s="2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22"/>
      <c r="X245" s="22"/>
      <c r="Y245" s="22"/>
      <c r="Z245" s="3"/>
      <c r="AA245" s="21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20"/>
      <c r="AN245" s="20"/>
      <c r="AO245" s="20"/>
      <c r="AP245" s="7"/>
      <c r="AQ245" s="7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3"/>
    </row>
    <row r="246" spans="9:55" s="7" customFormat="1" x14ac:dyDescent="0.45">
      <c r="J246" s="3"/>
      <c r="K246" s="2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22"/>
      <c r="X246" s="22"/>
      <c r="Y246" s="22"/>
      <c r="Z246" s="3"/>
      <c r="AA246" s="21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20"/>
      <c r="AN246" s="20"/>
      <c r="AO246" s="20"/>
      <c r="AR246" s="8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3"/>
    </row>
    <row r="247" spans="9:55" s="7" customFormat="1" x14ac:dyDescent="0.45">
      <c r="J247" s="3"/>
      <c r="K247" s="2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22"/>
      <c r="X247" s="22"/>
      <c r="Y247" s="22"/>
      <c r="Z247" s="3"/>
      <c r="AA247" s="21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20"/>
      <c r="AN247" s="20"/>
      <c r="AO247" s="20"/>
      <c r="AR247" s="8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3"/>
    </row>
    <row r="248" spans="9:55" s="7" customFormat="1" x14ac:dyDescent="0.45">
      <c r="J248" s="3"/>
      <c r="K248" s="2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22"/>
      <c r="X248" s="22"/>
      <c r="Y248" s="22"/>
      <c r="Z248" s="3"/>
      <c r="AA248" s="21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6"/>
      <c r="AN248" s="6"/>
      <c r="AO248" s="6"/>
      <c r="AR248" s="8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3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275" priority="17" operator="greaterThan">
      <formula>$N$9</formula>
    </cfRule>
  </conditionalFormatting>
  <conditionalFormatting sqref="M18:S18">
    <cfRule type="cellIs" dxfId="274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273" priority="20">
      <formula>M18&gt;$N$9</formula>
    </cfRule>
  </conditionalFormatting>
  <conditionalFormatting sqref="M58:S58">
    <cfRule type="cellIs" dxfId="272" priority="15" operator="lessThan">
      <formula>$N$8</formula>
    </cfRule>
  </conditionalFormatting>
  <conditionalFormatting sqref="M63:S63">
    <cfRule type="expression" dxfId="271" priority="16">
      <formula>M62&gt;$N$9</formula>
    </cfRule>
  </conditionalFormatting>
  <conditionalFormatting sqref="M109:S109">
    <cfRule type="cellIs" dxfId="270" priority="11" operator="lessThan">
      <formula>$N$8</formula>
    </cfRule>
  </conditionalFormatting>
  <conditionalFormatting sqref="M114:S114">
    <cfRule type="expression" dxfId="269" priority="12">
      <formula>M113&gt;$N$9</formula>
    </cfRule>
  </conditionalFormatting>
  <conditionalFormatting sqref="M160:S160">
    <cfRule type="cellIs" dxfId="268" priority="7" operator="lessThan">
      <formula>$N$8</formula>
    </cfRule>
  </conditionalFormatting>
  <conditionalFormatting sqref="M162:S162">
    <cfRule type="cellIs" dxfId="267" priority="6" operator="greaterThan">
      <formula>$N$9</formula>
    </cfRule>
  </conditionalFormatting>
  <conditionalFormatting sqref="M165:S165">
    <cfRule type="expression" dxfId="266" priority="8">
      <formula>M164&gt;$N$9</formula>
    </cfRule>
  </conditionalFormatting>
  <conditionalFormatting sqref="AA1 K3:K50 AA3:AA9 K53:K101 AA16:AA51 K105:K152 AA53:AA102 K156:K1048576 AA156:AA1048576 AA105:AA153">
    <cfRule type="containsText" dxfId="265" priority="1" operator="containsText" text="NG">
      <formula>NOT(ISERROR(SEARCH("NG",K1)))</formula>
    </cfRule>
    <cfRule type="containsText" dxfId="264" priority="2" operator="containsText" text="OK">
      <formula>NOT(ISERROR(SEARCH("OK",K1)))</formula>
    </cfRule>
  </conditionalFormatting>
  <conditionalFormatting sqref="AC18:AI18">
    <cfRule type="cellIs" dxfId="263" priority="18" operator="lessThan">
      <formula>$N$8</formula>
    </cfRule>
  </conditionalFormatting>
  <conditionalFormatting sqref="AC23:AI23">
    <cfRule type="expression" dxfId="262" priority="19">
      <formula>AC22&gt;$N$9</formula>
    </cfRule>
  </conditionalFormatting>
  <conditionalFormatting sqref="AC58:AI58">
    <cfRule type="cellIs" dxfId="261" priority="13" operator="lessThan">
      <formula>$N$8</formula>
    </cfRule>
  </conditionalFormatting>
  <conditionalFormatting sqref="AC63:AI63">
    <cfRule type="expression" dxfId="260" priority="14">
      <formula>AC62&gt;$N$9</formula>
    </cfRule>
  </conditionalFormatting>
  <conditionalFormatting sqref="AC109:AI109">
    <cfRule type="cellIs" dxfId="259" priority="9" operator="lessThan">
      <formula>$N$8</formula>
    </cfRule>
  </conditionalFormatting>
  <conditionalFormatting sqref="AC114:AI114">
    <cfRule type="expression" dxfId="258" priority="10">
      <formula>AC113&gt;$N$9</formula>
    </cfRule>
  </conditionalFormatting>
  <conditionalFormatting sqref="AC160:AI160">
    <cfRule type="cellIs" dxfId="257" priority="4" operator="lessThan">
      <formula>$N$8</formula>
    </cfRule>
  </conditionalFormatting>
  <conditionalFormatting sqref="AC162:AI162">
    <cfRule type="cellIs" dxfId="256" priority="3" operator="greaterThan">
      <formula>$N$9</formula>
    </cfRule>
  </conditionalFormatting>
  <conditionalFormatting sqref="AC165:AI165">
    <cfRule type="expression" dxfId="255" priority="5">
      <formula>AC164&gt;$N$9</formula>
    </cfRule>
  </conditionalFormatting>
  <conditionalFormatting sqref="M19:S19">
    <cfRule type="expression" dxfId="254" priority="22">
      <formula>M$18&lt;$N$8</formula>
    </cfRule>
  </conditionalFormatting>
  <conditionalFormatting sqref="AC19:AI19 M59:S59 AC59:AI59 M110:S110 AC110:AI110 M161:S161 AC161:AI161">
    <cfRule type="expression" dxfId="253" priority="23">
      <formula>M$18&gt;$N$9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B44AECF-2738-4FB1-AA84-9557637F242D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317AD-9512-430B-81DA-95B361C623C9}">
  <sheetPr>
    <pageSetUpPr fitToPage="1"/>
  </sheetPr>
  <dimension ref="A1:BN248"/>
  <sheetViews>
    <sheetView view="pageBreakPreview" topLeftCell="J1" zoomScale="75" zoomScaleNormal="100" zoomScaleSheetLayoutView="75" workbookViewId="0">
      <selection activeCell="M2" sqref="M2:AG2"/>
    </sheetView>
  </sheetViews>
  <sheetFormatPr defaultRowHeight="18.75" x14ac:dyDescent="0.45"/>
  <cols>
    <col min="1" max="1" width="9" style="4" hidden="1" customWidth="1"/>
    <col min="2" max="2" width="5.875" style="4" hidden="1" customWidth="1"/>
    <col min="3" max="4" width="12.75" style="4" hidden="1" customWidth="1"/>
    <col min="5" max="5" width="10.125" style="4" hidden="1" customWidth="1"/>
    <col min="6" max="7" width="9" style="4" hidden="1" customWidth="1"/>
    <col min="8" max="8" width="9.125" style="4" hidden="1" customWidth="1"/>
    <col min="9" max="9" width="9.5" style="4" hidden="1" customWidth="1"/>
    <col min="10" max="10" width="1.25" style="7" customWidth="1"/>
    <col min="11" max="11" width="5.625" style="9" customWidth="1"/>
    <col min="12" max="19" width="6" style="4" customWidth="1"/>
    <col min="20" max="20" width="3.625" style="7" hidden="1" customWidth="1"/>
    <col min="21" max="21" width="9.625" style="7" hidden="1" customWidth="1"/>
    <col min="22" max="22" width="9.375" style="7" hidden="1" customWidth="1"/>
    <col min="23" max="23" width="3.625" style="6" hidden="1" customWidth="1"/>
    <col min="24" max="25" width="3.875" style="6" hidden="1" customWidth="1"/>
    <col min="26" max="26" width="4.5" style="7" customWidth="1"/>
    <col min="27" max="27" width="5.75" style="10" customWidth="1"/>
    <col min="28" max="35" width="6" style="4" customWidth="1"/>
    <col min="36" max="36" width="3.625" style="7" hidden="1" customWidth="1"/>
    <col min="37" max="38" width="9.375" style="7" hidden="1" customWidth="1"/>
    <col min="39" max="41" width="3.625" style="6" hidden="1" customWidth="1"/>
    <col min="42" max="42" width="3.625" style="7" customWidth="1"/>
    <col min="43" max="43" width="3.625" style="7" hidden="1" customWidth="1"/>
    <col min="44" max="44" width="23" style="8" hidden="1" customWidth="1"/>
    <col min="45" max="45" width="12.75" style="4" hidden="1" customWidth="1"/>
    <col min="46" max="46" width="11.25" style="4" hidden="1" customWidth="1"/>
    <col min="47" max="54" width="5.125" style="4" customWidth="1"/>
    <col min="55" max="55" width="5.125" style="3" customWidth="1"/>
    <col min="56" max="68" width="5.125" style="4" customWidth="1"/>
    <col min="69" max="16384" width="9" style="4"/>
  </cols>
  <sheetData>
    <row r="1" spans="1:66" ht="24" customHeight="1" x14ac:dyDescent="0.45">
      <c r="J1" s="75" t="s">
        <v>63</v>
      </c>
      <c r="K1" s="76"/>
      <c r="L1" s="76"/>
      <c r="M1" s="77"/>
      <c r="N1" s="78"/>
      <c r="O1" s="79"/>
      <c r="P1" s="79"/>
      <c r="Q1" s="79"/>
      <c r="R1" s="79"/>
      <c r="S1" s="79"/>
      <c r="T1" s="80"/>
      <c r="U1" s="80"/>
      <c r="V1" s="80"/>
      <c r="W1" s="81"/>
      <c r="X1" s="81"/>
      <c r="Y1" s="81"/>
      <c r="Z1" s="80"/>
      <c r="AA1" s="82"/>
      <c r="AB1" s="79"/>
      <c r="AC1" s="79"/>
      <c r="AD1" s="79"/>
      <c r="AE1" s="79"/>
      <c r="AF1" s="28"/>
      <c r="AG1" s="28"/>
      <c r="AH1" s="28"/>
      <c r="AI1" s="28"/>
      <c r="AJ1" s="65"/>
      <c r="AK1" s="65"/>
      <c r="AL1" s="65"/>
      <c r="AM1" s="64"/>
      <c r="AN1" s="64"/>
      <c r="AO1" s="64"/>
      <c r="AP1" s="65"/>
    </row>
    <row r="2" spans="1:66" ht="24" customHeight="1" x14ac:dyDescent="0.45">
      <c r="J2" s="83"/>
      <c r="K2" s="84"/>
      <c r="L2" s="84"/>
      <c r="M2" s="60" t="s">
        <v>94</v>
      </c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28"/>
      <c r="AI2" s="28"/>
      <c r="AJ2" s="65"/>
      <c r="AK2" s="65"/>
      <c r="AL2" s="65"/>
      <c r="AM2" s="64"/>
      <c r="AN2" s="64"/>
      <c r="AO2" s="64"/>
      <c r="AP2" s="65"/>
    </row>
    <row r="3" spans="1:66" ht="15" customHeight="1" x14ac:dyDescent="0.45">
      <c r="J3" s="86"/>
      <c r="K3" s="87"/>
      <c r="L3" s="28"/>
      <c r="M3" s="28"/>
      <c r="N3" s="28"/>
      <c r="O3" s="28"/>
      <c r="P3" s="28"/>
      <c r="Q3" s="28"/>
      <c r="R3" s="28"/>
      <c r="S3" s="28"/>
      <c r="T3" s="86"/>
      <c r="U3" s="80"/>
      <c r="V3" s="80"/>
      <c r="W3" s="81"/>
      <c r="X3" s="81"/>
      <c r="Y3" s="81"/>
      <c r="Z3" s="80"/>
      <c r="AA3" s="88"/>
      <c r="AB3" s="28"/>
      <c r="AC3" s="28"/>
      <c r="AD3" s="28"/>
      <c r="AE3" s="28"/>
      <c r="AF3" s="28"/>
      <c r="AG3" s="28"/>
      <c r="AH3" s="28"/>
      <c r="AI3" s="28"/>
      <c r="AJ3" s="65"/>
      <c r="AK3" s="65"/>
      <c r="AL3" s="65"/>
      <c r="AM3" s="64"/>
      <c r="AN3" s="64"/>
      <c r="AO3" s="64"/>
      <c r="AP3" s="65"/>
      <c r="AR3" s="11" t="s">
        <v>30</v>
      </c>
    </row>
    <row r="4" spans="1:66" ht="21" customHeight="1" x14ac:dyDescent="0.45">
      <c r="J4" s="86"/>
      <c r="K4" s="87"/>
      <c r="L4" s="89" t="s">
        <v>31</v>
      </c>
      <c r="M4" s="90"/>
      <c r="N4" s="91" t="str">
        <f>入力シート!C5</f>
        <v>○○工事</v>
      </c>
      <c r="O4" s="92"/>
      <c r="P4" s="92"/>
      <c r="Q4" s="92"/>
      <c r="R4" s="92"/>
      <c r="S4" s="92"/>
      <c r="T4" s="93"/>
      <c r="U4" s="93"/>
      <c r="V4" s="93"/>
      <c r="W4" s="93"/>
      <c r="X4" s="93"/>
      <c r="Y4" s="93"/>
      <c r="Z4" s="94"/>
      <c r="AA4" s="88"/>
      <c r="AB4" s="95" t="s">
        <v>32</v>
      </c>
      <c r="AC4" s="95"/>
      <c r="AD4" s="95"/>
      <c r="AE4" s="95"/>
      <c r="AF4" s="95"/>
      <c r="AG4" s="95">
        <f>COUNTIF(M18:S49,"▲")+COUNTIF(AC18:AI49,"▲")+COUNTIF(M58:S99,"▲")+COUNTIF(AC58:AI99,"▲")+COUNTIF(M109:S150,"▲")+COUNTIF(AC109:AI150,"▲")</f>
        <v>0</v>
      </c>
      <c r="AH4" s="95"/>
      <c r="AI4" s="28"/>
      <c r="AJ4" s="65"/>
      <c r="AK4" s="65"/>
      <c r="AL4" s="65"/>
      <c r="AM4" s="64"/>
      <c r="AN4" s="64"/>
      <c r="AO4" s="64"/>
      <c r="AP4" s="65"/>
      <c r="AR4" s="11">
        <f>N9+1-N8</f>
        <v>28</v>
      </c>
      <c r="BN4" s="12"/>
    </row>
    <row r="5" spans="1:66" ht="21" customHeight="1" x14ac:dyDescent="0.45">
      <c r="J5" s="86"/>
      <c r="K5" s="87"/>
      <c r="L5" s="96"/>
      <c r="M5" s="97"/>
      <c r="N5" s="98"/>
      <c r="O5" s="99"/>
      <c r="P5" s="99"/>
      <c r="Q5" s="99"/>
      <c r="R5" s="99"/>
      <c r="S5" s="99"/>
      <c r="T5" s="100"/>
      <c r="U5" s="100"/>
      <c r="V5" s="100"/>
      <c r="W5" s="100"/>
      <c r="X5" s="100"/>
      <c r="Y5" s="100"/>
      <c r="Z5" s="101"/>
      <c r="AA5" s="88"/>
      <c r="AB5" s="95" t="s">
        <v>7</v>
      </c>
      <c r="AC5" s="95"/>
      <c r="AD5" s="95"/>
      <c r="AE5" s="95"/>
      <c r="AF5" s="95"/>
      <c r="AG5" s="102" t="e">
        <f>AT18</f>
        <v>#DIV/0!</v>
      </c>
      <c r="AH5" s="103"/>
      <c r="AI5" s="28"/>
      <c r="AJ5" s="65"/>
      <c r="AK5" s="65"/>
      <c r="AL5" s="65"/>
      <c r="AM5" s="64"/>
      <c r="AN5" s="64"/>
      <c r="AO5" s="64"/>
      <c r="AP5" s="65"/>
      <c r="AR5" s="13" t="s">
        <v>33</v>
      </c>
      <c r="AS5" s="8"/>
      <c r="BN5" s="12"/>
    </row>
    <row r="6" spans="1:66" ht="21" customHeight="1" x14ac:dyDescent="0.45">
      <c r="J6" s="86"/>
      <c r="K6" s="87"/>
      <c r="L6" s="104"/>
      <c r="M6" s="105"/>
      <c r="N6" s="106"/>
      <c r="O6" s="107"/>
      <c r="P6" s="107"/>
      <c r="Q6" s="107"/>
      <c r="R6" s="107"/>
      <c r="S6" s="107"/>
      <c r="T6" s="108"/>
      <c r="U6" s="108"/>
      <c r="V6" s="108"/>
      <c r="W6" s="108"/>
      <c r="X6" s="108"/>
      <c r="Y6" s="108"/>
      <c r="Z6" s="109"/>
      <c r="AA6" s="88"/>
      <c r="AB6" s="95" t="s">
        <v>8</v>
      </c>
      <c r="AC6" s="95"/>
      <c r="AD6" s="95"/>
      <c r="AE6" s="95"/>
      <c r="AF6" s="95"/>
      <c r="AG6" s="102" t="e">
        <f ca="1">I47</f>
        <v>#DIV/0!</v>
      </c>
      <c r="AH6" s="102"/>
      <c r="AI6" s="28"/>
      <c r="AJ6" s="65"/>
      <c r="AK6" s="65"/>
      <c r="AL6" s="65"/>
      <c r="AM6" s="64"/>
      <c r="AN6" s="64"/>
      <c r="AO6" s="64"/>
      <c r="AP6" s="65"/>
      <c r="AR6" s="14">
        <f>ROUNDUP(AR4*0.285,0)</f>
        <v>8</v>
      </c>
      <c r="AS6" s="15"/>
    </row>
    <row r="7" spans="1:66" ht="21" customHeight="1" x14ac:dyDescent="0.45">
      <c r="I7" s="4" t="s">
        <v>34</v>
      </c>
      <c r="J7" s="86"/>
      <c r="K7" s="87"/>
      <c r="L7" s="110" t="s">
        <v>3</v>
      </c>
      <c r="M7" s="111"/>
      <c r="N7" s="112" t="str">
        <f>入力シート!C8</f>
        <v>○○建設</v>
      </c>
      <c r="O7" s="113"/>
      <c r="P7" s="113"/>
      <c r="Q7" s="113"/>
      <c r="R7" s="113"/>
      <c r="S7" s="113"/>
      <c r="T7" s="114"/>
      <c r="U7" s="114"/>
      <c r="V7" s="114"/>
      <c r="W7" s="114"/>
      <c r="X7" s="114"/>
      <c r="Y7" s="114"/>
      <c r="Z7" s="115"/>
      <c r="AA7" s="88"/>
      <c r="AB7" s="95" t="s">
        <v>9</v>
      </c>
      <c r="AC7" s="95"/>
      <c r="AD7" s="95"/>
      <c r="AE7" s="95"/>
      <c r="AF7" s="95"/>
      <c r="AG7" s="102" t="e">
        <f ca="1">F47/(F47+H47)</f>
        <v>#DIV/0!</v>
      </c>
      <c r="AH7" s="102"/>
      <c r="AI7" s="28"/>
      <c r="AJ7" s="65"/>
      <c r="AK7" s="65"/>
      <c r="AL7" s="65"/>
      <c r="AM7" s="64"/>
      <c r="AN7" s="64"/>
      <c r="AO7" s="64"/>
      <c r="AP7" s="65"/>
    </row>
    <row r="8" spans="1:66" ht="21" customHeight="1" x14ac:dyDescent="0.45">
      <c r="I8" s="4" t="s">
        <v>35</v>
      </c>
      <c r="J8" s="86"/>
      <c r="K8" s="87"/>
      <c r="L8" s="110" t="s">
        <v>4</v>
      </c>
      <c r="M8" s="116"/>
      <c r="N8" s="117">
        <f>入力シート!C9</f>
        <v>45962</v>
      </c>
      <c r="O8" s="118"/>
      <c r="P8" s="118"/>
      <c r="Q8" s="119"/>
      <c r="R8" s="28"/>
      <c r="S8" s="28"/>
      <c r="T8" s="86"/>
      <c r="U8" s="86"/>
      <c r="V8" s="86"/>
      <c r="W8" s="81"/>
      <c r="X8" s="81"/>
      <c r="Y8" s="81"/>
      <c r="Z8" s="86"/>
      <c r="AA8" s="88"/>
      <c r="AB8" s="28"/>
      <c r="AC8" s="28"/>
      <c r="AD8" s="28"/>
      <c r="AE8" s="28"/>
      <c r="AF8" s="28"/>
      <c r="AG8" s="28"/>
      <c r="AH8" s="28"/>
      <c r="AI8" s="28"/>
      <c r="AJ8" s="65"/>
      <c r="AK8" s="65"/>
      <c r="AL8" s="65"/>
      <c r="AM8" s="64"/>
      <c r="AN8" s="64"/>
      <c r="AO8" s="64"/>
      <c r="AP8" s="65"/>
      <c r="AS8" s="4" t="s">
        <v>36</v>
      </c>
      <c r="AT8" s="4" t="s">
        <v>37</v>
      </c>
    </row>
    <row r="9" spans="1:66" ht="21" customHeight="1" x14ac:dyDescent="0.45">
      <c r="F9" s="4" t="s">
        <v>38</v>
      </c>
      <c r="G9" s="4" t="s">
        <v>39</v>
      </c>
      <c r="H9" s="4" t="s">
        <v>40</v>
      </c>
      <c r="I9" s="4" t="s">
        <v>41</v>
      </c>
      <c r="J9" s="86"/>
      <c r="K9" s="87"/>
      <c r="L9" s="110" t="s">
        <v>0</v>
      </c>
      <c r="M9" s="116"/>
      <c r="N9" s="117">
        <f>入力シート!C10</f>
        <v>45989</v>
      </c>
      <c r="O9" s="118"/>
      <c r="P9" s="118"/>
      <c r="Q9" s="115"/>
      <c r="R9" s="28"/>
      <c r="S9" s="28"/>
      <c r="T9" s="86"/>
      <c r="U9" s="86"/>
      <c r="V9" s="86"/>
      <c r="W9" s="81"/>
      <c r="X9" s="81"/>
      <c r="Y9" s="81"/>
      <c r="Z9" s="86"/>
      <c r="AA9" s="88"/>
      <c r="AB9" s="28"/>
      <c r="AC9" s="28"/>
      <c r="AD9" s="28"/>
      <c r="AE9" s="28"/>
      <c r="AF9" s="28"/>
      <c r="AG9" s="28"/>
      <c r="AH9" s="28"/>
      <c r="AI9" s="28"/>
      <c r="AJ9" s="65"/>
      <c r="AK9" s="65"/>
      <c r="AL9" s="65"/>
      <c r="AM9" s="64"/>
      <c r="AN9" s="64"/>
      <c r="AO9" s="64"/>
      <c r="AP9" s="65"/>
      <c r="AR9" s="16">
        <f>SUM(U50,AK50,U100,AK100,U151,AK151,U202,AK202,)</f>
        <v>0</v>
      </c>
      <c r="AS9" s="4">
        <v>1</v>
      </c>
      <c r="AT9" s="17">
        <f>U50</f>
        <v>0</v>
      </c>
    </row>
    <row r="10" spans="1:66" ht="21" customHeight="1" x14ac:dyDescent="0.45">
      <c r="A10" s="4">
        <v>1</v>
      </c>
      <c r="B10" s="4">
        <v>1</v>
      </c>
      <c r="C10" s="18">
        <f>N8</f>
        <v>45962</v>
      </c>
      <c r="D10" s="18">
        <f>EOMONTH(C10,0)</f>
        <v>45991</v>
      </c>
      <c r="E10" s="4" t="str">
        <f>TEXT(C10,"YYYY-MM")</f>
        <v>2025-11</v>
      </c>
      <c r="F10" s="2">
        <f ca="1">SUMIF($V$18:$W$49,E10,$W$18:$W$49)</f>
        <v>0</v>
      </c>
      <c r="G10" s="2">
        <f ca="1">SUMIF($V$18:$X$49,E10,$X$18:$X$49)</f>
        <v>0</v>
      </c>
      <c r="H10" s="2">
        <f ca="1">SUMIF($V$18:$Y$49,E10,$Y$18:$Y$49)</f>
        <v>0</v>
      </c>
      <c r="I10" s="17" t="e">
        <f ca="1">F10/(F10+H10)</f>
        <v>#DIV/0!</v>
      </c>
      <c r="J10" s="86"/>
      <c r="K10" s="87"/>
      <c r="L10" s="110" t="s">
        <v>5</v>
      </c>
      <c r="M10" s="116"/>
      <c r="N10" s="120" t="str">
        <f>入力シート!B15</f>
        <v>●●建設</v>
      </c>
      <c r="O10" s="121"/>
      <c r="P10" s="121"/>
      <c r="Q10" s="115"/>
      <c r="R10" s="28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3"/>
      <c r="AJ10" s="65"/>
      <c r="AK10" s="65"/>
      <c r="AL10" s="65"/>
      <c r="AM10" s="64"/>
      <c r="AN10" s="64"/>
      <c r="AO10" s="64"/>
      <c r="AP10" s="65"/>
      <c r="AS10" s="4">
        <v>2</v>
      </c>
      <c r="AT10" s="4">
        <f>AK50</f>
        <v>0</v>
      </c>
    </row>
    <row r="11" spans="1:66" ht="21" customHeight="1" x14ac:dyDescent="0.45">
      <c r="A11" s="4">
        <v>2</v>
      </c>
      <c r="B11" s="4">
        <v>2</v>
      </c>
      <c r="C11" s="18">
        <f>EOMONTH(C10,0)+1</f>
        <v>45992</v>
      </c>
      <c r="D11" s="18">
        <f>IF(EOMONTH(C11,0)&gt;=$N$9,$N$9,EOMONTH(C11,0))</f>
        <v>45989</v>
      </c>
      <c r="E11" s="4" t="str">
        <f>TEXT(C11,"YYYY-MM")</f>
        <v>2025-12</v>
      </c>
      <c r="F11" s="2">
        <f ca="1">SUMIF($V$18:$W$49,E11,$W$18:$W$49)</f>
        <v>0</v>
      </c>
      <c r="G11" s="2">
        <f ca="1">SUMIF($V$18:$X$49,E11,$X$18:$X$49)</f>
        <v>0</v>
      </c>
      <c r="H11" s="2">
        <f ca="1">SUMIF($V$18:$Y$49,E11,$Y$18:$Y$49)</f>
        <v>0</v>
      </c>
      <c r="I11" s="17" t="e">
        <f ca="1">IF(D11=D10,0,F11/(F11+H11))</f>
        <v>#DIV/0!</v>
      </c>
      <c r="J11" s="86"/>
      <c r="K11" s="87"/>
      <c r="L11" s="110" t="s">
        <v>6</v>
      </c>
      <c r="M11" s="116"/>
      <c r="N11" s="120" t="str">
        <f>入力シート!C22</f>
        <v>能登　二郎</v>
      </c>
      <c r="O11" s="121"/>
      <c r="P11" s="121"/>
      <c r="Q11" s="119"/>
      <c r="R11" s="28"/>
      <c r="S11" s="124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66"/>
      <c r="AK11" s="66"/>
      <c r="AL11" s="66"/>
      <c r="AM11" s="67"/>
      <c r="AN11" s="67"/>
      <c r="AO11" s="67"/>
      <c r="AP11" s="65"/>
      <c r="AS11" s="4">
        <v>3</v>
      </c>
      <c r="AT11" s="17">
        <f>U100</f>
        <v>0</v>
      </c>
    </row>
    <row r="12" spans="1:66" ht="30" customHeight="1" x14ac:dyDescent="0.45">
      <c r="A12" s="4">
        <v>3</v>
      </c>
      <c r="B12" s="4">
        <v>3</v>
      </c>
      <c r="C12" s="18">
        <f>EDATE(C11,1)</f>
        <v>46023</v>
      </c>
      <c r="D12" s="18">
        <f>IF(EOMONTH(C12,0)&gt;=$N$9,$N$9,EOMONTH(C12,0))</f>
        <v>45989</v>
      </c>
      <c r="E12" s="4" t="str">
        <f t="shared" ref="E12:E46" si="0">TEXT(C12,"YYYY-MM")</f>
        <v>2026-01</v>
      </c>
      <c r="F12" s="2">
        <f ca="1">SUMIF($V$18:$W$49,E12,$W$18:$W$49)+SUMIF($AL$18:$AM$49,E12,$AM$18:$AM$49)</f>
        <v>0</v>
      </c>
      <c r="G12" s="2">
        <f ca="1">SUMIF($V$18:$X$49,E12,$X$18:$X$49)+SUMIF($AL$18:$AN$49,E12,$AN$18:$AN$49)</f>
        <v>0</v>
      </c>
      <c r="H12" s="2">
        <f ca="1">SUMIF($V$18:$Y$49,E12,$Y$18:$Y$49)+SUMIF($AL$18:$AO$49,E12,$AO$18:$AO$49)</f>
        <v>0</v>
      </c>
      <c r="I12" s="17">
        <f>IF(D12=D11,0,F12/(F12+H12))</f>
        <v>0</v>
      </c>
      <c r="J12" s="86"/>
      <c r="K12" s="87"/>
      <c r="L12" s="28"/>
      <c r="M12" s="28" t="s">
        <v>42</v>
      </c>
      <c r="N12" s="126" t="s">
        <v>43</v>
      </c>
      <c r="O12" s="28"/>
      <c r="P12" s="28"/>
      <c r="Q12" s="28"/>
      <c r="R12" s="28"/>
      <c r="S12" s="72"/>
      <c r="T12" s="72"/>
      <c r="U12" s="72"/>
      <c r="V12" s="72"/>
      <c r="W12" s="72"/>
      <c r="X12" s="72"/>
      <c r="Y12" s="72"/>
      <c r="Z12" s="73" t="s">
        <v>91</v>
      </c>
      <c r="AA12" s="73"/>
      <c r="AB12" s="73"/>
      <c r="AC12" s="73"/>
      <c r="AD12" s="73"/>
      <c r="AE12" s="73"/>
      <c r="AF12" s="73"/>
      <c r="AG12" s="73"/>
      <c r="AH12" s="73"/>
      <c r="AI12" s="73"/>
      <c r="AJ12" s="66"/>
      <c r="AK12" s="66"/>
      <c r="AL12" s="66"/>
      <c r="AM12" s="67"/>
      <c r="AN12" s="67"/>
      <c r="AO12" s="67"/>
      <c r="AP12" s="65"/>
      <c r="AS12" s="4">
        <v>4</v>
      </c>
      <c r="AT12" s="4">
        <f>AK100</f>
        <v>0</v>
      </c>
    </row>
    <row r="13" spans="1:66" ht="20.25" customHeight="1" x14ac:dyDescent="0.45">
      <c r="A13" s="4">
        <v>4</v>
      </c>
      <c r="B13" s="4">
        <v>4</v>
      </c>
      <c r="C13" s="18">
        <f t="shared" ref="C13:C46" si="1">EDATE(C12,1)</f>
        <v>46054</v>
      </c>
      <c r="D13" s="18">
        <f t="shared" ref="D13:D46" si="2">IF(EOMONTH(C13,0)&gt;=$N$9,$N$9,EOMONTH(C13,0))</f>
        <v>45989</v>
      </c>
      <c r="E13" s="4" t="str">
        <f t="shared" si="0"/>
        <v>2026-02</v>
      </c>
      <c r="F13" s="2">
        <f ca="1">SUMIF($V$18:$W$49,E13,$W$18:$W$49)+SUMIF($AL$18:$AM$49,E13,$AM$18:$AM$49)</f>
        <v>0</v>
      </c>
      <c r="G13" s="2">
        <f ca="1">SUMIF($V$18:$X$49,E13,$X$18:$X$49)+SUMIF($AL$18:$AN$49,E13,$AN$18:$AN$49)</f>
        <v>0</v>
      </c>
      <c r="H13" s="2">
        <f ca="1">SUMIF($V$18:$Y$49,E13,$Y$18:$Y$49)+SUMIF($AL$18:$AO$49,E13,$AO$18:$AO$49)</f>
        <v>0</v>
      </c>
      <c r="I13" s="17">
        <f t="shared" ref="I13:I46" si="3">IF(D13=D12,0,F13/(F13+H13))</f>
        <v>0</v>
      </c>
      <c r="J13" s="86"/>
      <c r="K13" s="87"/>
      <c r="L13" s="28"/>
      <c r="M13" s="28" t="s">
        <v>44</v>
      </c>
      <c r="N13" s="126" t="s">
        <v>45</v>
      </c>
      <c r="O13" s="127"/>
      <c r="P13" s="127"/>
      <c r="Q13" s="127"/>
      <c r="R13" s="127"/>
      <c r="S13" s="72"/>
      <c r="T13" s="72"/>
      <c r="U13" s="72"/>
      <c r="V13" s="72"/>
      <c r="W13" s="72"/>
      <c r="X13" s="72"/>
      <c r="Y13" s="72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66"/>
      <c r="AK13" s="66"/>
      <c r="AL13" s="66"/>
      <c r="AM13" s="67"/>
      <c r="AN13" s="67"/>
      <c r="AO13" s="67"/>
      <c r="AP13" s="65"/>
      <c r="AS13" s="4">
        <v>5</v>
      </c>
      <c r="AT13" s="4">
        <f>U151</f>
        <v>0</v>
      </c>
    </row>
    <row r="14" spans="1:66" ht="30" customHeight="1" x14ac:dyDescent="0.45">
      <c r="A14" s="4">
        <v>1</v>
      </c>
      <c r="B14" s="4">
        <v>5</v>
      </c>
      <c r="C14" s="18">
        <f t="shared" si="1"/>
        <v>46082</v>
      </c>
      <c r="D14" s="18">
        <f t="shared" si="2"/>
        <v>45989</v>
      </c>
      <c r="E14" s="4" t="str">
        <f t="shared" si="0"/>
        <v>2026-03</v>
      </c>
      <c r="F14" s="2">
        <f ca="1">SUMIF($V$18:$W$49,E14,$W$18:$W$49)+SUMIF($AL$18:$AM$49,E14,$AM$18:$AM$49)</f>
        <v>0</v>
      </c>
      <c r="G14" s="2">
        <f ca="1">SUMIF($V$18:$X$49,E14,$X$18:$X$49)+SUMIF($AL$18:$AN$49,E14,$AN$18:$AN$49)</f>
        <v>0</v>
      </c>
      <c r="H14" s="2">
        <f ca="1">SUMIF($V$18:$Y$49,E14,$Y$18:$Y$49)+SUMIF($AL$18:$AO$49,E14,$AO$18:$AO$49)</f>
        <v>0</v>
      </c>
      <c r="I14" s="17">
        <f t="shared" si="3"/>
        <v>0</v>
      </c>
      <c r="J14" s="86"/>
      <c r="K14" s="87"/>
      <c r="L14" s="28"/>
      <c r="M14" s="128" t="s">
        <v>40</v>
      </c>
      <c r="N14" s="129" t="s">
        <v>46</v>
      </c>
      <c r="O14" s="127"/>
      <c r="P14" s="127"/>
      <c r="Q14" s="127"/>
      <c r="R14" s="127"/>
      <c r="S14" s="72"/>
      <c r="T14" s="72"/>
      <c r="U14" s="72"/>
      <c r="V14" s="72"/>
      <c r="W14" s="72"/>
      <c r="X14" s="72"/>
      <c r="Y14" s="72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66"/>
      <c r="AK14" s="66"/>
      <c r="AL14" s="66"/>
      <c r="AM14" s="67"/>
      <c r="AN14" s="67"/>
      <c r="AO14" s="67"/>
      <c r="AP14" s="65"/>
      <c r="AS14" s="4">
        <v>6</v>
      </c>
      <c r="AT14" s="4">
        <f>AK151</f>
        <v>0</v>
      </c>
    </row>
    <row r="15" spans="1:66" ht="11.25" customHeight="1" thickBot="1" x14ac:dyDescent="0.5">
      <c r="C15" s="18"/>
      <c r="D15" s="18"/>
      <c r="F15" s="2"/>
      <c r="G15" s="2"/>
      <c r="H15" s="2"/>
      <c r="I15" s="17"/>
      <c r="J15" s="86"/>
      <c r="K15" s="87"/>
      <c r="L15" s="28"/>
      <c r="M15" s="28"/>
      <c r="N15" s="126"/>
      <c r="O15" s="127"/>
      <c r="P15" s="127"/>
      <c r="Q15" s="127"/>
      <c r="R15" s="127"/>
      <c r="S15" s="130"/>
      <c r="T15" s="130"/>
      <c r="U15" s="130"/>
      <c r="V15" s="130"/>
      <c r="W15" s="131"/>
      <c r="X15" s="131"/>
      <c r="Y15" s="131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66"/>
      <c r="AK15" s="66"/>
      <c r="AL15" s="66"/>
      <c r="AM15" s="67"/>
      <c r="AN15" s="67"/>
      <c r="AO15" s="67"/>
      <c r="AP15" s="65"/>
    </row>
    <row r="16" spans="1:66" ht="19.5" customHeight="1" x14ac:dyDescent="0.45">
      <c r="A16" s="4">
        <v>2</v>
      </c>
      <c r="B16" s="4">
        <v>6</v>
      </c>
      <c r="C16" s="18">
        <f>EDATE(C14,1)</f>
        <v>46113</v>
      </c>
      <c r="D16" s="18">
        <f t="shared" si="2"/>
        <v>45989</v>
      </c>
      <c r="E16" s="4" t="str">
        <f t="shared" si="0"/>
        <v>2026-04</v>
      </c>
      <c r="F16" s="2">
        <f ca="1">SUMIF($AL$18:$AM$49,E16,$AM$18:$AM$49)</f>
        <v>0</v>
      </c>
      <c r="G16" s="2">
        <f ca="1">SUMIF($AL$18:$AN$49,E16,$AN$18:$AN$49)</f>
        <v>0</v>
      </c>
      <c r="H16" s="2">
        <f ca="1">SUMIF($AL$18:$AO$49,E16,$AO$18:$AO$49)</f>
        <v>0</v>
      </c>
      <c r="I16" s="17">
        <f>IF(D16=D14,0,F16/(F16+H16))</f>
        <v>0</v>
      </c>
      <c r="J16" s="87"/>
      <c r="K16" s="86"/>
      <c r="L16" s="132" t="s">
        <v>47</v>
      </c>
      <c r="M16" s="133" t="str">
        <f>"実施状況（"&amp;YEAR(M18)&amp;"年～）"</f>
        <v>実施状況（2025年～）</v>
      </c>
      <c r="N16" s="133"/>
      <c r="O16" s="133"/>
      <c r="P16" s="133"/>
      <c r="Q16" s="133"/>
      <c r="R16" s="133"/>
      <c r="S16" s="134"/>
      <c r="T16" s="86"/>
      <c r="U16" s="86"/>
      <c r="V16" s="86"/>
      <c r="W16" s="81"/>
      <c r="X16" s="81"/>
      <c r="Y16" s="81"/>
      <c r="Z16" s="86"/>
      <c r="AA16" s="28"/>
      <c r="AB16" s="132" t="s">
        <v>47</v>
      </c>
      <c r="AC16" s="133" t="str">
        <f>"実施状況（"&amp;YEAR(AC18)&amp;"年～）"</f>
        <v>実施状況（2026年～）</v>
      </c>
      <c r="AD16" s="133"/>
      <c r="AE16" s="133"/>
      <c r="AF16" s="133"/>
      <c r="AG16" s="133"/>
      <c r="AH16" s="133"/>
      <c r="AI16" s="134"/>
      <c r="AJ16" s="65"/>
      <c r="AK16" s="65"/>
      <c r="AL16" s="65"/>
      <c r="AM16" s="64"/>
      <c r="AN16" s="64"/>
      <c r="AO16" s="64"/>
      <c r="AP16" s="68"/>
      <c r="AQ16" s="19"/>
      <c r="AS16" s="4">
        <v>7</v>
      </c>
      <c r="AT16" s="4">
        <f>U202</f>
        <v>0</v>
      </c>
    </row>
    <row r="17" spans="1:55" ht="19.5" customHeight="1" thickBot="1" x14ac:dyDescent="0.5">
      <c r="A17" s="4">
        <v>3</v>
      </c>
      <c r="B17" s="4">
        <v>7</v>
      </c>
      <c r="C17" s="18">
        <f t="shared" si="1"/>
        <v>46143</v>
      </c>
      <c r="D17" s="18">
        <f t="shared" si="2"/>
        <v>45989</v>
      </c>
      <c r="E17" s="4" t="str">
        <f t="shared" si="0"/>
        <v>2026-05</v>
      </c>
      <c r="F17" s="2">
        <f ca="1">SUMIF($V$58:$W$99,E17,$W$58:$W$99)+SUMIF($AL$18:$AM$49,E17,$AM$18:$AM$49)</f>
        <v>0</v>
      </c>
      <c r="G17" s="2">
        <f ca="1">SUMIF($V$58:$X$99,E17,$X$58:$X$99)+SUMIF($AL$18:$AN$49,E17,$AN$18:$AN$49)</f>
        <v>0</v>
      </c>
      <c r="H17" s="2">
        <f ca="1">SUMIF($V$58:$Y$99,E17,$Y$58:$Y$99)+SUMIF($AL$18:$AO$49,E17,$AO$18:$AO$49)</f>
        <v>0</v>
      </c>
      <c r="I17" s="17">
        <f t="shared" si="3"/>
        <v>0</v>
      </c>
      <c r="J17" s="87"/>
      <c r="K17" s="135" t="s">
        <v>48</v>
      </c>
      <c r="L17" s="136"/>
      <c r="M17" s="137" t="s">
        <v>49</v>
      </c>
      <c r="N17" s="137" t="s">
        <v>50</v>
      </c>
      <c r="O17" s="137" t="s">
        <v>51</v>
      </c>
      <c r="P17" s="137" t="s">
        <v>52</v>
      </c>
      <c r="Q17" s="137" t="s">
        <v>53</v>
      </c>
      <c r="R17" s="138" t="s">
        <v>54</v>
      </c>
      <c r="S17" s="139" t="s">
        <v>55</v>
      </c>
      <c r="T17" s="135" t="s">
        <v>47</v>
      </c>
      <c r="U17" s="86" t="s">
        <v>56</v>
      </c>
      <c r="V17" s="86" t="s">
        <v>57</v>
      </c>
      <c r="W17" s="140" t="s">
        <v>38</v>
      </c>
      <c r="X17" s="140" t="s">
        <v>39</v>
      </c>
      <c r="Y17" s="140" t="s">
        <v>40</v>
      </c>
      <c r="Z17" s="135"/>
      <c r="AA17" s="62" t="s">
        <v>48</v>
      </c>
      <c r="AB17" s="136"/>
      <c r="AC17" s="137" t="s">
        <v>49</v>
      </c>
      <c r="AD17" s="137" t="s">
        <v>50</v>
      </c>
      <c r="AE17" s="137" t="s">
        <v>51</v>
      </c>
      <c r="AF17" s="137" t="s">
        <v>52</v>
      </c>
      <c r="AG17" s="137" t="s">
        <v>53</v>
      </c>
      <c r="AH17" s="138" t="s">
        <v>54</v>
      </c>
      <c r="AI17" s="139" t="s">
        <v>55</v>
      </c>
      <c r="AJ17" s="68" t="s">
        <v>47</v>
      </c>
      <c r="AK17" s="65" t="s">
        <v>56</v>
      </c>
      <c r="AL17" s="65" t="s">
        <v>57</v>
      </c>
      <c r="AM17" s="69" t="s">
        <v>38</v>
      </c>
      <c r="AN17" s="69" t="s">
        <v>39</v>
      </c>
      <c r="AO17" s="69" t="s">
        <v>40</v>
      </c>
      <c r="AP17" s="68"/>
      <c r="AQ17" s="19"/>
      <c r="AS17" s="4">
        <v>8</v>
      </c>
      <c r="AT17" s="4">
        <f>AK202</f>
        <v>0</v>
      </c>
    </row>
    <row r="18" spans="1:55" ht="19.5" customHeight="1" x14ac:dyDescent="0.45">
      <c r="A18" s="4">
        <v>4</v>
      </c>
      <c r="B18" s="4">
        <v>8</v>
      </c>
      <c r="C18" s="18">
        <f t="shared" si="1"/>
        <v>46174</v>
      </c>
      <c r="D18" s="18">
        <f t="shared" si="2"/>
        <v>45989</v>
      </c>
      <c r="E18" s="4" t="str">
        <f t="shared" si="0"/>
        <v>2026-06</v>
      </c>
      <c r="F18" s="2">
        <f ca="1">SUMIF($V$58:$W$99,E18,$W$58:$W$99)+SUMIF($AL$18:$AM$49,E18,$AM$18:$AM$49)</f>
        <v>0</v>
      </c>
      <c r="G18" s="2">
        <f ca="1">SUMIF($V$58:$X$99,E18,$X$58:$X$99)+SUMIF($AL$18:$AN$49,E18,$AN$18:$AN$49)</f>
        <v>0</v>
      </c>
      <c r="H18" s="2">
        <f ca="1">SUMIF($V$58:$Y$99,E18,$Y$58:$Y$99)+SUMIF($AL$18:$AO$49,E18,$AO$18:$AO$49)</f>
        <v>0</v>
      </c>
      <c r="I18" s="17">
        <f t="shared" si="3"/>
        <v>0</v>
      </c>
      <c r="J18" s="135"/>
      <c r="K18" s="135"/>
      <c r="L18" s="132">
        <v>1</v>
      </c>
      <c r="M18" s="141">
        <f>N8-WEEKDAY(N8,2)+1</f>
        <v>45957</v>
      </c>
      <c r="N18" s="141">
        <f t="shared" ref="N18:S18" si="4">M18+1</f>
        <v>45958</v>
      </c>
      <c r="O18" s="141">
        <f t="shared" si="4"/>
        <v>45959</v>
      </c>
      <c r="P18" s="141">
        <f t="shared" si="4"/>
        <v>45960</v>
      </c>
      <c r="Q18" s="141">
        <f t="shared" si="4"/>
        <v>45961</v>
      </c>
      <c r="R18" s="142">
        <f t="shared" si="4"/>
        <v>45962</v>
      </c>
      <c r="S18" s="143">
        <f t="shared" si="4"/>
        <v>45963</v>
      </c>
      <c r="T18" s="135">
        <f>COUNTIF(M19:S19,"★")</f>
        <v>0</v>
      </c>
      <c r="U18" s="135"/>
      <c r="V18" s="135" t="str">
        <f>TEXT(N8,"YYYY-MM")</f>
        <v>2025-11</v>
      </c>
      <c r="W18" s="140" cm="1">
        <f t="array" ref="W18">SUMPRODUCT((M18:S18&gt;=$N$8)*(M18:S18 &lt;= $N$9)*(TEXT(M18:S18,"yyyy-mm")=V18)*(M19:S19 = "●"))</f>
        <v>0</v>
      </c>
      <c r="X18" s="140" cm="1">
        <f t="array" ref="X18">SUMPRODUCT((R18:S18&gt;=$N$8)*(R18:S18 &lt;= $N$9)*(TEXT(R18:S18,"yyyy-mm")=V18)*(R19:S19 = "▲"))</f>
        <v>0</v>
      </c>
      <c r="Y18" s="140" cm="1">
        <f t="array" ref="Y18">SUMPRODUCT((M18:S18&gt;=$N$8)*(M18:S18 &lt;= $N$9)*(TEXT(M18:S18,"yyyy-mm")=V18)*(M19:S19 = "★"))</f>
        <v>0</v>
      </c>
      <c r="Z18" s="135"/>
      <c r="AA18" s="135"/>
      <c r="AB18" s="132">
        <v>17</v>
      </c>
      <c r="AC18" s="141">
        <f>S48+1</f>
        <v>46069</v>
      </c>
      <c r="AD18" s="141">
        <f t="shared" ref="AD18:AI18" si="5">AC18+1</f>
        <v>46070</v>
      </c>
      <c r="AE18" s="141">
        <f t="shared" si="5"/>
        <v>46071</v>
      </c>
      <c r="AF18" s="141">
        <f t="shared" si="5"/>
        <v>46072</v>
      </c>
      <c r="AG18" s="141">
        <f t="shared" si="5"/>
        <v>46073</v>
      </c>
      <c r="AH18" s="142">
        <f t="shared" si="5"/>
        <v>46074</v>
      </c>
      <c r="AI18" s="143">
        <f t="shared" si="5"/>
        <v>46075</v>
      </c>
      <c r="AJ18" s="68">
        <f t="shared" ref="AJ18" si="6">COUNTIF(AC19:AI19,"★")</f>
        <v>0</v>
      </c>
      <c r="AK18" s="68"/>
      <c r="AL18" s="68" t="str">
        <f>TEXT(AC18,"YYYY-MM")</f>
        <v>2026-02</v>
      </c>
      <c r="AM18" s="69" cm="1">
        <f t="array" ref="AM18">SUMPRODUCT((AC18:AI18&gt;=$N$8)*(AC18:AI18 &lt;= $N$9)*(TEXT(AC18:AI18,"yyyy-mm")=AL18)*(AC19:AI19 = "●"))</f>
        <v>0</v>
      </c>
      <c r="AN18" s="69" cm="1">
        <f t="array" ref="AN18">SUMPRODUCT((AH18:AI18&gt;=$N$8)*(AH18:AI18 &lt;= $N$9)*(TEXT(AH18:AI18,"yyyy-mm")=AL18)*(AH19:AI19 = "▲"))</f>
        <v>0</v>
      </c>
      <c r="AO18" s="69" cm="1">
        <f t="array" ref="AO18">SUMPRODUCT((AC18:AI18&gt;=$N$8)*(AC18:AI18 &lt;= $N$9)*(TEXT(AC18:AI18,"yyyy-mm")=AL18)*(AC19:AI19 = "★"))</f>
        <v>0</v>
      </c>
      <c r="AP18" s="68"/>
      <c r="AQ18" s="19"/>
      <c r="AT18" s="17" t="e">
        <f>AVERAGEIF(AT9:AT17,"&gt;0")</f>
        <v>#DIV/0!</v>
      </c>
    </row>
    <row r="19" spans="1:55" s="8" customFormat="1" ht="19.5" customHeight="1" thickBot="1" x14ac:dyDescent="0.5">
      <c r="A19" s="4">
        <v>1</v>
      </c>
      <c r="B19" s="4">
        <v>9</v>
      </c>
      <c r="C19" s="18">
        <f t="shared" si="1"/>
        <v>46204</v>
      </c>
      <c r="D19" s="18">
        <f t="shared" si="2"/>
        <v>45989</v>
      </c>
      <c r="E19" s="4" t="str">
        <f t="shared" si="0"/>
        <v>2026-07</v>
      </c>
      <c r="F19" s="2">
        <f ca="1">SUMIF($AL$18:$AM$49,E19,$AM$18:$AM$49)+SUMIF($V$58:$W$99,E19,$W$58:$W$99)</f>
        <v>0</v>
      </c>
      <c r="G19" s="2">
        <f ca="1">SUMIF($AL$18:$AN$49,E19,$AN$18:$AN$49)+SUMIF($V$58:$X$99,E19,$X$58:$X$99)</f>
        <v>0</v>
      </c>
      <c r="H19" s="2">
        <f ca="1">SUMIF($AL$18:$AO$49,E19,$AO$18:$AO$49)+SUMIF($V$58:$Y$99,E19,$Y$58:$Y$99)</f>
        <v>0</v>
      </c>
      <c r="I19" s="17">
        <f t="shared" si="3"/>
        <v>0</v>
      </c>
      <c r="J19" s="135"/>
      <c r="K19" s="135" t="str">
        <f>IF(U19&gt;=0.285,"OK","NG")</f>
        <v>NG</v>
      </c>
      <c r="L19" s="136"/>
      <c r="M19" s="144"/>
      <c r="N19" s="144"/>
      <c r="O19" s="144"/>
      <c r="P19" s="144"/>
      <c r="Q19" s="144"/>
      <c r="R19" s="145"/>
      <c r="S19" s="146"/>
      <c r="T19" s="135">
        <f>COUNTIF(M19:S19,"●")</f>
        <v>0</v>
      </c>
      <c r="U19" s="147">
        <f>IF(COUNTA(M19:S19)=0,-1,IF(OR(COUNTIF(M19:S19,"▲")&gt;6,AND(M18&lt;$N$9,$N$9&lt;S18)),0.285,IF(T18+T19=0,0,T19/(T19+T18))))</f>
        <v>-1</v>
      </c>
      <c r="V19" s="135" t="str">
        <f>TEXT(S18,"YYYY-MM")</f>
        <v>2025-11</v>
      </c>
      <c r="W19" s="140" cm="1">
        <f t="array" ref="W19">IF(V19=V18,0,SUMPRODUCT((M18:S18&gt;=$N$8)*(M18:S18 &lt;= $N$9)*(TEXT(M18:S18,"yyyy-mm")=V19)*(M19:S19 = "●")))</f>
        <v>0</v>
      </c>
      <c r="X19" s="140" cm="1">
        <f t="array" ref="X19">IF(V19=V18,0,SUMPRODUCT((M18:S18&gt;=$N$8)*(M18:S18 &lt;= $N$9)*(TEXT(M18:S18,"yyyy-mm")=V19)*(M19:S19 = "▲")))</f>
        <v>0</v>
      </c>
      <c r="Y19" s="140" cm="1">
        <f t="array" ref="Y19">IF(V19=V18,0,SUMPRODUCT((M18:S18&gt;=$N$8)*(M18:S18 &lt;= $N$9)*(TEXT(M18:S18,"yyyy-mm")=V19)*(M19:S19 = "★")))</f>
        <v>0</v>
      </c>
      <c r="Z19" s="135"/>
      <c r="AA19" s="135" t="str">
        <f>IF(AK19&gt;=0.285,"OK","NG")</f>
        <v>NG</v>
      </c>
      <c r="AB19" s="136"/>
      <c r="AC19" s="144"/>
      <c r="AD19" s="144"/>
      <c r="AE19" s="144"/>
      <c r="AF19" s="144"/>
      <c r="AG19" s="144"/>
      <c r="AH19" s="145"/>
      <c r="AI19" s="146"/>
      <c r="AJ19" s="68">
        <f t="shared" ref="AJ19" si="7">COUNTIF(AC19:AI19,"●")</f>
        <v>0</v>
      </c>
      <c r="AK19" s="70">
        <f>IF(COUNTA(AC19:AI19)=0,-1,IF(OR(COUNTIF(AC19:AI19,"▲")&gt;6,AND(AC18&lt;$N$9,$N$9&lt;AI18)),0.285,IF(AJ18+AJ19=0,0,AJ19/(AJ19+AJ18))))</f>
        <v>-1</v>
      </c>
      <c r="AL19" s="68" t="str">
        <f>TEXT(AI18,"YYYY-MM")</f>
        <v>2026-02</v>
      </c>
      <c r="AM19" s="69" cm="1">
        <f t="array" ref="AM19">IF(AL19=AL18,0,SUMPRODUCT((AC18:AI18&gt;=$N$8)*(AC18:AI18 &lt;= $N$9)*(TEXT(AC18:AI18,"yyyy-mm")=AL19)*(AC19:AI19 = "●")))</f>
        <v>0</v>
      </c>
      <c r="AN19" s="69" cm="1">
        <f t="array" ref="AN19">IF(AL19=AL18,0,SUMPRODUCT((AC18:AI18&gt;=$N$8)*(AC18:AI18 &lt;= $N$9)*(TEXT(AC18:AI18,"yyyy-mm")=AL19)*(AC19:AI19 = "▲")))</f>
        <v>0</v>
      </c>
      <c r="AO19" s="69" cm="1">
        <f t="array" ref="AO19">IF(AL19=AL18,0,SUMPRODUCT((AC18:AI18&gt;=$N$8)*(AC18:AI18 &lt;= $N$9)*(TEXT(AC18:AI18,"yyyy-mm")=AL19)*(AC19:AI19 = "★")))</f>
        <v>0</v>
      </c>
      <c r="AP19" s="68"/>
      <c r="AQ19" s="19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3"/>
    </row>
    <row r="20" spans="1:55" s="8" customFormat="1" ht="19.5" customHeight="1" x14ac:dyDescent="0.45">
      <c r="A20" s="4">
        <v>2</v>
      </c>
      <c r="B20" s="4">
        <v>10</v>
      </c>
      <c r="C20" s="18">
        <f t="shared" si="1"/>
        <v>46235</v>
      </c>
      <c r="D20" s="18">
        <f t="shared" si="2"/>
        <v>45989</v>
      </c>
      <c r="E20" s="4" t="str">
        <f t="shared" si="0"/>
        <v>2026-08</v>
      </c>
      <c r="F20" s="2">
        <f ca="1">SUMIF($V$58:$W$99,E20,$W$58:$W$99)</f>
        <v>0</v>
      </c>
      <c r="G20" s="2">
        <f ca="1">SUMIF($V$58:$X$99,E20,$X$58:$X$99)</f>
        <v>0</v>
      </c>
      <c r="H20" s="2">
        <f ca="1">SUMIF($V$58:$Y$99,E20,$Y$58:$Y$99)</f>
        <v>0</v>
      </c>
      <c r="I20" s="17">
        <f t="shared" si="3"/>
        <v>0</v>
      </c>
      <c r="J20" s="135"/>
      <c r="K20" s="135"/>
      <c r="L20" s="132">
        <v>2</v>
      </c>
      <c r="M20" s="141">
        <f>S18+1</f>
        <v>45964</v>
      </c>
      <c r="N20" s="141">
        <f>M20+1</f>
        <v>45965</v>
      </c>
      <c r="O20" s="141">
        <f t="shared" ref="O20:Q20" si="8">N20+1</f>
        <v>45966</v>
      </c>
      <c r="P20" s="141">
        <f t="shared" si="8"/>
        <v>45967</v>
      </c>
      <c r="Q20" s="141">
        <f t="shared" si="8"/>
        <v>45968</v>
      </c>
      <c r="R20" s="142">
        <f>Q20+1</f>
        <v>45969</v>
      </c>
      <c r="S20" s="143">
        <f>R20+1</f>
        <v>45970</v>
      </c>
      <c r="T20" s="135">
        <f t="shared" ref="T20" si="9">COUNTIF(M21:S21,"★")</f>
        <v>0</v>
      </c>
      <c r="U20" s="135"/>
      <c r="V20" s="135" t="str">
        <f>TEXT(M20,"YYYY-MM")</f>
        <v>2025-11</v>
      </c>
      <c r="W20" s="140" cm="1">
        <f t="array" ref="W20">SUMPRODUCT((M20:S20&gt;=$N$8)*(M20:S20 &lt;= $N$9)*(TEXT(M20:S20,"yyyy-mm")=V20)*(M21:S21 = "●"))</f>
        <v>0</v>
      </c>
      <c r="X20" s="140" cm="1">
        <f t="array" ref="X20">SUMPRODUCT((R20:S20&gt;=$N$8)*(R20:S20 &lt;= $N$9)*(TEXT(R20:S20,"yyyy-mm")=V20)*(R21:S21 = "▲"))</f>
        <v>0</v>
      </c>
      <c r="Y20" s="140" cm="1">
        <f t="array" ref="Y20">SUMPRODUCT((M20:S20&gt;=$N$8)*(M20:S20 &lt;= $N$9)*(TEXT(M20:S20,"yyyy-mm")=V20)*(M21:S21 = "★"))</f>
        <v>0</v>
      </c>
      <c r="Z20" s="135"/>
      <c r="AA20" s="135"/>
      <c r="AB20" s="132">
        <v>18</v>
      </c>
      <c r="AC20" s="141">
        <f>AI18+1</f>
        <v>46076</v>
      </c>
      <c r="AD20" s="141">
        <f t="shared" ref="AD20:AI20" si="10">AC20+1</f>
        <v>46077</v>
      </c>
      <c r="AE20" s="141">
        <f t="shared" si="10"/>
        <v>46078</v>
      </c>
      <c r="AF20" s="141">
        <f t="shared" si="10"/>
        <v>46079</v>
      </c>
      <c r="AG20" s="141">
        <f t="shared" si="10"/>
        <v>46080</v>
      </c>
      <c r="AH20" s="142">
        <f t="shared" si="10"/>
        <v>46081</v>
      </c>
      <c r="AI20" s="143">
        <f t="shared" si="10"/>
        <v>46082</v>
      </c>
      <c r="AJ20" s="68">
        <f t="shared" ref="AJ20" si="11">COUNTIF(AC21:AI21,"★")</f>
        <v>0</v>
      </c>
      <c r="AK20" s="68"/>
      <c r="AL20" s="68" t="str">
        <f>TEXT(AC20,"YYYY-MM")</f>
        <v>2026-02</v>
      </c>
      <c r="AM20" s="69" cm="1">
        <f t="array" ref="AM20">SUMPRODUCT((AC20:AI20&gt;=$N$8)*(AC20:AI20 &lt;= $N$9)*(TEXT(AC20:AI20,"yyyy-mm")=AL20)*(AC21:AI21 = "●"))</f>
        <v>0</v>
      </c>
      <c r="AN20" s="69" cm="1">
        <f t="array" ref="AN20">SUMPRODUCT((AH20:AI20&gt;=$N$8)*(AH20:AI20 &lt;= $N$9)*(TEXT(AH20:AI20,"yyyy-mm")=AL20)*(AH21:AI21 = "▲"))</f>
        <v>0</v>
      </c>
      <c r="AO20" s="69" cm="1">
        <f t="array" ref="AO20">SUMPRODUCT((AC20:AI20&gt;=$N$8)*(AC20:AI20 &lt;= $N$9)*(TEXT(AC20:AI20,"yyyy-mm")=AL20)*(AC21:AI21 = "★"))</f>
        <v>0</v>
      </c>
      <c r="AP20" s="68"/>
      <c r="AQ20" s="19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3"/>
    </row>
    <row r="21" spans="1:55" s="8" customFormat="1" ht="19.5" customHeight="1" thickBot="1" x14ac:dyDescent="0.5">
      <c r="A21" s="4">
        <v>3</v>
      </c>
      <c r="B21" s="4">
        <v>11</v>
      </c>
      <c r="C21" s="18">
        <f t="shared" si="1"/>
        <v>46266</v>
      </c>
      <c r="D21" s="18">
        <f t="shared" si="2"/>
        <v>45989</v>
      </c>
      <c r="E21" s="4" t="str">
        <f t="shared" si="0"/>
        <v>2026-09</v>
      </c>
      <c r="F21" s="2">
        <f ca="1">SUMIF($V$58:$W$99,E21,$W$58:$W$99)</f>
        <v>0</v>
      </c>
      <c r="G21" s="2">
        <f ca="1">SUMIF($V$58:$X$99,E21,$X$58:$X$99)</f>
        <v>0</v>
      </c>
      <c r="H21" s="2">
        <f ca="1">SUMIF($V$58:$Y$99,E21,$Y$58:$Y$99)</f>
        <v>0</v>
      </c>
      <c r="I21" s="17">
        <f t="shared" si="3"/>
        <v>0</v>
      </c>
      <c r="J21" s="135"/>
      <c r="K21" s="135" t="str">
        <f t="shared" ref="K21" si="12">IF(U21&gt;=0.285,"OK","NG")</f>
        <v>NG</v>
      </c>
      <c r="L21" s="136"/>
      <c r="M21" s="144"/>
      <c r="N21" s="144"/>
      <c r="O21" s="144"/>
      <c r="P21" s="144"/>
      <c r="Q21" s="144"/>
      <c r="R21" s="145"/>
      <c r="S21" s="146"/>
      <c r="T21" s="135">
        <f t="shared" ref="T21" si="13">COUNTIF(M21:S21,"●")</f>
        <v>0</v>
      </c>
      <c r="U21" s="147">
        <f t="shared" ref="U21" si="14">IF(COUNTA(M21:S21)=0,-1,IF(OR(COUNTIF(M21:S21,"▲")&gt;6,AND(M20&lt;$N$9,$N$9&lt;S20)),0.285,IF(T20+T21=0,0,T21/(T21+T20))))</f>
        <v>-1</v>
      </c>
      <c r="V21" s="135" t="str">
        <f>TEXT(S20,"YYYY-MM")</f>
        <v>2025-11</v>
      </c>
      <c r="W21" s="140" cm="1">
        <f t="array" ref="W21">IF(V21=V20,0,SUMPRODUCT((M20:S20&gt;=$N$8)*(M20:S20 &lt;= $N$9)*(TEXT(M20:S20,"yyyy-mm")=V21)*(M21:S21 = "●")))</f>
        <v>0</v>
      </c>
      <c r="X21" s="140" cm="1">
        <f t="array" ref="X21">IF(V21=V20,0,SUMPRODUCT((M20:S20&gt;=$N$8)*(M20:S20 &lt;= $N$9)*(TEXT(M20:S20,"yyyy-mm")=V21)*(M21:S21 = "▲")))</f>
        <v>0</v>
      </c>
      <c r="Y21" s="140" cm="1">
        <f t="array" ref="Y21">IF(V21=V20,0,SUMPRODUCT((M20:S20&gt;=$N$8)*(M20:S20 &lt;= $N$9)*(TEXT(M20:S20,"yyyy-mm")=V21)*(M21:S21 = "★")))</f>
        <v>0</v>
      </c>
      <c r="Z21" s="135"/>
      <c r="AA21" s="135" t="str">
        <f t="shared" ref="AA21" si="15">IF(AK21&gt;=0.285,"OK","NG")</f>
        <v>NG</v>
      </c>
      <c r="AB21" s="136"/>
      <c r="AC21" s="144"/>
      <c r="AD21" s="144"/>
      <c r="AE21" s="144"/>
      <c r="AF21" s="144"/>
      <c r="AG21" s="144"/>
      <c r="AH21" s="145"/>
      <c r="AI21" s="146"/>
      <c r="AJ21" s="68">
        <f t="shared" ref="AJ21" si="16">COUNTIF(AC21:AI21,"●")</f>
        <v>0</v>
      </c>
      <c r="AK21" s="70">
        <f t="shared" ref="AK21" si="17">IF(COUNTA(AC21:AI21)=0,-1,IF(OR(COUNTIF(AC21:AI21,"▲")&gt;6,AND(AC20&lt;$N$9,$N$9&lt;AI20)),0.285,IF(AJ20+AJ21=0,0,AJ21/(AJ21+AJ20))))</f>
        <v>-1</v>
      </c>
      <c r="AL21" s="68" t="str">
        <f>TEXT(AI20,"YYYY-MM")</f>
        <v>2026-03</v>
      </c>
      <c r="AM21" s="69" cm="1">
        <f t="array" ref="AM21">IF(AL21=AL20,0,SUMPRODUCT((AC20:AI20&gt;=$N$8)*(AC20:AI20 &lt;= $N$9)*(TEXT(AC20:AI20,"yyyy-mm")=AL21)*(AC21:AI21 = "●")))</f>
        <v>0</v>
      </c>
      <c r="AN21" s="69" cm="1">
        <f t="array" ref="AN21">IF(AL21=AL20,0,SUMPRODUCT((AC20:AI20&gt;=$N$8)*(AC20:AI20 &lt;= $N$9)*(TEXT(AC20:AI20,"yyyy-mm")=AL21)*(AC21:AI21 = "▲")))</f>
        <v>0</v>
      </c>
      <c r="AO21" s="69" cm="1">
        <f t="array" ref="AO21">IF(AL21=AL20,0,SUMPRODUCT((AC20:AI20&gt;=$N$8)*(AC20:AI20 &lt;= $N$9)*(TEXT(AC20:AI20,"yyyy-mm")=AL21)*(AC21:AI21 = "★")))</f>
        <v>0</v>
      </c>
      <c r="AP21" s="68"/>
      <c r="AQ21" s="19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3"/>
    </row>
    <row r="22" spans="1:55" s="8" customFormat="1" ht="19.5" customHeight="1" x14ac:dyDescent="0.45">
      <c r="A22" s="4">
        <v>4</v>
      </c>
      <c r="B22" s="4">
        <v>12</v>
      </c>
      <c r="C22" s="18">
        <f t="shared" si="1"/>
        <v>46296</v>
      </c>
      <c r="D22" s="18">
        <f t="shared" si="2"/>
        <v>45989</v>
      </c>
      <c r="E22" s="4" t="str">
        <f t="shared" si="0"/>
        <v>2026-10</v>
      </c>
      <c r="F22" s="2">
        <f ca="1">SUMIF($AL$58:$AM$99,E22,$AM$58:$AM$99)+SUMIF($V$58:$W$99,E22,$W$58:$W$99)</f>
        <v>0</v>
      </c>
      <c r="G22" s="2">
        <f ca="1">SUMIF($AL$58:$AN$99,E22,$AN$58:$AN$99)+SUMIF($V$58:$X$99,E22,$X$58:$X$99)</f>
        <v>0</v>
      </c>
      <c r="H22" s="2">
        <f ca="1">SUMIF($AL$58:$AO$99,E22,$AO$58:$AO$99)+SUMIF($V$58:$Y$99,E22,$Y$58:$Y$99)</f>
        <v>0</v>
      </c>
      <c r="I22" s="17">
        <f t="shared" si="3"/>
        <v>0</v>
      </c>
      <c r="J22" s="135"/>
      <c r="K22" s="135"/>
      <c r="L22" s="132">
        <v>3</v>
      </c>
      <c r="M22" s="141">
        <f>S20+1</f>
        <v>45971</v>
      </c>
      <c r="N22" s="141">
        <f>M22+1</f>
        <v>45972</v>
      </c>
      <c r="O22" s="141">
        <f t="shared" ref="O22:Q22" si="18">N22+1</f>
        <v>45973</v>
      </c>
      <c r="P22" s="141">
        <f t="shared" si="18"/>
        <v>45974</v>
      </c>
      <c r="Q22" s="141">
        <f t="shared" si="18"/>
        <v>45975</v>
      </c>
      <c r="R22" s="142">
        <f>Q22+1</f>
        <v>45976</v>
      </c>
      <c r="S22" s="143">
        <f>R22+1</f>
        <v>45977</v>
      </c>
      <c r="T22" s="135">
        <f t="shared" ref="T22" si="19">COUNTIF(M23:S23,"★")</f>
        <v>0</v>
      </c>
      <c r="U22" s="135"/>
      <c r="V22" s="135" t="str">
        <f>TEXT(M22,"YYYY-MM")</f>
        <v>2025-11</v>
      </c>
      <c r="W22" s="140" cm="1">
        <f t="array" ref="W22">SUMPRODUCT((M22:S22&gt;=$N$8)*(M22:S22 &lt;= $N$9)*(TEXT(M22:S22,"yyyy-mm")=V22)*(M23:S23 = "●"))</f>
        <v>0</v>
      </c>
      <c r="X22" s="140" cm="1">
        <f t="array" ref="X22">SUMPRODUCT((R22:S22&gt;=$N$8)*(R22:S22 &lt;= $N$9)*(TEXT(R22:S22,"yyyy-mm")=V22)*(R23:S23 = "▲"))</f>
        <v>0</v>
      </c>
      <c r="Y22" s="140" cm="1">
        <f t="array" ref="Y22">SUMPRODUCT((M22:S22&gt;=$N$8)*(M22:S22 &lt;= $N$9)*(TEXT(M22:S22,"yyyy-mm")=V22)*(M23:S23 = "★"))</f>
        <v>0</v>
      </c>
      <c r="Z22" s="135"/>
      <c r="AA22" s="135"/>
      <c r="AB22" s="132">
        <v>19</v>
      </c>
      <c r="AC22" s="141">
        <f>AI20+1</f>
        <v>46083</v>
      </c>
      <c r="AD22" s="141">
        <f t="shared" ref="AD22:AI22" si="20">AC22+1</f>
        <v>46084</v>
      </c>
      <c r="AE22" s="141">
        <f t="shared" si="20"/>
        <v>46085</v>
      </c>
      <c r="AF22" s="141">
        <f t="shared" si="20"/>
        <v>46086</v>
      </c>
      <c r="AG22" s="141">
        <f t="shared" si="20"/>
        <v>46087</v>
      </c>
      <c r="AH22" s="142">
        <f t="shared" si="20"/>
        <v>46088</v>
      </c>
      <c r="AI22" s="143">
        <f t="shared" si="20"/>
        <v>46089</v>
      </c>
      <c r="AJ22" s="68">
        <f t="shared" ref="AJ22" si="21">COUNTIF(AC23:AI23,"★")</f>
        <v>0</v>
      </c>
      <c r="AK22" s="68"/>
      <c r="AL22" s="68" t="str">
        <f>TEXT(AC22,"YYYY-MM")</f>
        <v>2026-03</v>
      </c>
      <c r="AM22" s="69" cm="1">
        <f t="array" ref="AM22">SUMPRODUCT((AC22:AI22&gt;=$N$8)*(AC22:AI22 &lt;= $N$9)*(TEXT(AC22:AI22,"yyyy-mm")=AL22)*(AC23:AI23 = "●"))</f>
        <v>0</v>
      </c>
      <c r="AN22" s="69" cm="1">
        <f t="array" ref="AN22">SUMPRODUCT((AH22:AI22&gt;=$N$8)*(AH22:AI22 &lt;= $N$9)*(TEXT(AH22:AI22,"yyyy-mm")=AL22)*(AH23:AI23 = "▲"))</f>
        <v>0</v>
      </c>
      <c r="AO22" s="69" cm="1">
        <f t="array" ref="AO22">SUMPRODUCT((AC22:AI22&gt;=$N$8)*(AC22:AI22 &lt;= $N$9)*(TEXT(AC22:AI22,"yyyy-mm")=AL22)*(AC23:AI23 = "★"))</f>
        <v>0</v>
      </c>
      <c r="AP22" s="68"/>
      <c r="AQ22" s="19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3"/>
    </row>
    <row r="23" spans="1:55" s="8" customFormat="1" ht="19.5" customHeight="1" thickBot="1" x14ac:dyDescent="0.5">
      <c r="A23" s="4">
        <v>5</v>
      </c>
      <c r="B23" s="4">
        <v>13</v>
      </c>
      <c r="C23" s="18">
        <f t="shared" si="1"/>
        <v>46327</v>
      </c>
      <c r="D23" s="18">
        <f t="shared" si="2"/>
        <v>45989</v>
      </c>
      <c r="E23" s="4" t="str">
        <f t="shared" si="0"/>
        <v>2026-11</v>
      </c>
      <c r="F23" s="2">
        <f ca="1">SUMIF($AL$58:$AM$99,E23,$AM$58:$AM$99)+SUMIF($V$58:$W$99,E23,$W$58:$W$99)</f>
        <v>0</v>
      </c>
      <c r="G23" s="2">
        <f ca="1">SUMIF($AL$58:$AN$99,E23,$AN$58:$AN$99)+SUMIF($V$58:$X$99,E23,$X$58:$X$99)</f>
        <v>0</v>
      </c>
      <c r="H23" s="2">
        <f ca="1">SUMIF($AL$58:$AO$99,E23,$AO$58:$AO$99)+SUMIF($V$58:$Y$99,E23,$Y$58:$Y$99)</f>
        <v>0</v>
      </c>
      <c r="I23" s="17">
        <f t="shared" si="3"/>
        <v>0</v>
      </c>
      <c r="J23" s="135"/>
      <c r="K23" s="135" t="str">
        <f t="shared" ref="K23" si="22">IF(U23&gt;=0.285,"OK","NG")</f>
        <v>NG</v>
      </c>
      <c r="L23" s="136"/>
      <c r="M23" s="144"/>
      <c r="N23" s="144"/>
      <c r="O23" s="144"/>
      <c r="P23" s="144"/>
      <c r="Q23" s="144"/>
      <c r="R23" s="145"/>
      <c r="S23" s="146"/>
      <c r="T23" s="135">
        <f t="shared" ref="T23" si="23">COUNTIF(M23:S23,"●")</f>
        <v>0</v>
      </c>
      <c r="U23" s="147">
        <f t="shared" ref="U23" si="24">IF(COUNTA(M23:S23)=0,-1,IF(OR(COUNTIF(M23:S23,"▲")&gt;6,AND(M22&lt;$N$9,$N$9&lt;S22)),0.285,IF(T22+T23=0,0,T23/(T23+T22))))</f>
        <v>-1</v>
      </c>
      <c r="V23" s="135" t="str">
        <f>TEXT(S22,"YYYY-MM")</f>
        <v>2025-11</v>
      </c>
      <c r="W23" s="140" cm="1">
        <f t="array" ref="W23">IF(V23=V22,0,SUMPRODUCT((M22:S22&gt;=$N$8)*(M22:S22 &lt;= $N$9)*(TEXT(M22:S22,"yyyy-mm")=V23)*(M23:S23 = "●")))</f>
        <v>0</v>
      </c>
      <c r="X23" s="140" cm="1">
        <f t="array" ref="X23">IF(V23=V22,0,SUMPRODUCT((M22:S22&gt;=$N$8)*(M22:S22 &lt;= $N$9)*(TEXT(M22:S22,"yyyy-mm")=V23)*(M23:S23 = "▲")))</f>
        <v>0</v>
      </c>
      <c r="Y23" s="140" cm="1">
        <f t="array" ref="Y23">IF(V23=V22,0,SUMPRODUCT((M22:S22&gt;=$N$8)*(M22:S22 &lt;= $N$9)*(TEXT(M22:S22,"yyyy-mm")=V23)*(M23:S23 = "★")))</f>
        <v>0</v>
      </c>
      <c r="Z23" s="135"/>
      <c r="AA23" s="135" t="str">
        <f t="shared" ref="AA23" si="25">IF(AK23&gt;=0.285,"OK","NG")</f>
        <v>NG</v>
      </c>
      <c r="AB23" s="136"/>
      <c r="AC23" s="144"/>
      <c r="AD23" s="144"/>
      <c r="AE23" s="144"/>
      <c r="AF23" s="144"/>
      <c r="AG23" s="144"/>
      <c r="AH23" s="145"/>
      <c r="AI23" s="146"/>
      <c r="AJ23" s="68">
        <f t="shared" ref="AJ23" si="26">COUNTIF(AC23:AI23,"●")</f>
        <v>0</v>
      </c>
      <c r="AK23" s="70">
        <f t="shared" ref="AK23" si="27">IF(COUNTA(AC23:AI23)=0,-1,IF(OR(COUNTIF(AC23:AI23,"▲")&gt;6,AND(AC22&lt;$N$9,$N$9&lt;AI22)),0.285,IF(AJ22+AJ23=0,0,AJ23/(AJ23+AJ22))))</f>
        <v>-1</v>
      </c>
      <c r="AL23" s="68" t="str">
        <f>TEXT(AI22,"YYYY-MM")</f>
        <v>2026-03</v>
      </c>
      <c r="AM23" s="69" cm="1">
        <f t="array" ref="AM23">IF(AL23=AL22,0,SUMPRODUCT((AC22:AI22&gt;=$N$8)*(AC22:AI22 &lt;= $N$9)*(TEXT(AC22:AI22,"yyyy-mm")=AL23)*(AC23:AI23 = "●")))</f>
        <v>0</v>
      </c>
      <c r="AN23" s="69" cm="1">
        <f t="array" ref="AN23">IF(AL23=AL22,0,SUMPRODUCT((AC22:AI22&gt;=$N$8)*(AC22:AI22 &lt;= $N$9)*(TEXT(AC22:AI22,"yyyy-mm")=AL23)*(AC23:AI23 = "▲")))</f>
        <v>0</v>
      </c>
      <c r="AO23" s="69" cm="1">
        <f t="array" ref="AO23">IF(AL23=AL22,0,SUMPRODUCT((AC22:AI22&gt;=$N$8)*(AC22:AI22 &lt;= $N$9)*(TEXT(AC22:AI22,"yyyy-mm")=AL23)*(AC23:AI23 = "★")))</f>
        <v>0</v>
      </c>
      <c r="AP23" s="68"/>
      <c r="AQ23" s="19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3"/>
    </row>
    <row r="24" spans="1:55" s="8" customFormat="1" ht="19.5" customHeight="1" x14ac:dyDescent="0.45">
      <c r="A24" s="4">
        <v>1</v>
      </c>
      <c r="B24" s="4">
        <v>14</v>
      </c>
      <c r="C24" s="18">
        <f t="shared" si="1"/>
        <v>46357</v>
      </c>
      <c r="D24" s="18">
        <f t="shared" si="2"/>
        <v>45989</v>
      </c>
      <c r="E24" s="4" t="str">
        <f t="shared" si="0"/>
        <v>2026-12</v>
      </c>
      <c r="F24" s="2">
        <f ca="1">SUMIF($V$58:$W$99,E24,$W$58:$W$99)+SUMIF($AL$58:$AM$99,E24,$AM$58:$AM$99)</f>
        <v>0</v>
      </c>
      <c r="G24" s="2">
        <f ca="1">SUMIF($V$58:$X$99,E24,$X$58:$X$99)+SUMIF($AL$58:$AN$99,E24,$AN$58:$AN$99)</f>
        <v>0</v>
      </c>
      <c r="H24" s="2">
        <f ca="1">SUMIF($V$58:$Y$99,E24,$Y$58:$Y$99)+SUMIF($AL$58:$AO$99,E24,$AO$58:$AO$99)</f>
        <v>0</v>
      </c>
      <c r="I24" s="17">
        <f t="shared" si="3"/>
        <v>0</v>
      </c>
      <c r="J24" s="135"/>
      <c r="K24" s="135"/>
      <c r="L24" s="132">
        <v>4</v>
      </c>
      <c r="M24" s="141">
        <f>S22+1</f>
        <v>45978</v>
      </c>
      <c r="N24" s="141">
        <f>M24+1</f>
        <v>45979</v>
      </c>
      <c r="O24" s="141">
        <f t="shared" ref="O24:Q24" si="28">N24+1</f>
        <v>45980</v>
      </c>
      <c r="P24" s="141">
        <f t="shared" si="28"/>
        <v>45981</v>
      </c>
      <c r="Q24" s="141">
        <f t="shared" si="28"/>
        <v>45982</v>
      </c>
      <c r="R24" s="142">
        <f>Q24+1</f>
        <v>45983</v>
      </c>
      <c r="S24" s="143">
        <f>R24+1</f>
        <v>45984</v>
      </c>
      <c r="T24" s="135">
        <f t="shared" ref="T24" si="29">COUNTIF(M25:S25,"★")</f>
        <v>0</v>
      </c>
      <c r="U24" s="135"/>
      <c r="V24" s="135" t="str">
        <f>TEXT(M24,"YYYY-MM")</f>
        <v>2025-11</v>
      </c>
      <c r="W24" s="140" cm="1">
        <f t="array" ref="W24">SUMPRODUCT((M24:S24&gt;=$N$8)*(M24:S24 &lt;= $N$9)*(TEXT(M24:S24,"yyyy-mm")=V24)*(M25:S25 = "●"))</f>
        <v>0</v>
      </c>
      <c r="X24" s="140" cm="1">
        <f t="array" ref="X24">SUMPRODUCT((R24:S24&gt;=$N$8)*(R24:S24 &lt;= $N$9)*(TEXT(R24:S24,"yyyy-mm")=V24)*(R25:S25 = "▲"))</f>
        <v>0</v>
      </c>
      <c r="Y24" s="140" cm="1">
        <f t="array" ref="Y24">SUMPRODUCT((M24:S24&gt;=$N$8)*(M24:S24 &lt;= $N$9)*(TEXT(M24:S24,"yyyy-mm")=V24)*(M25:S25 = "★"))</f>
        <v>0</v>
      </c>
      <c r="Z24" s="135"/>
      <c r="AA24" s="135"/>
      <c r="AB24" s="132">
        <v>20</v>
      </c>
      <c r="AC24" s="141">
        <f>AI22+1</f>
        <v>46090</v>
      </c>
      <c r="AD24" s="141">
        <f t="shared" ref="AD24:AI24" si="30">AC24+1</f>
        <v>46091</v>
      </c>
      <c r="AE24" s="141">
        <f t="shared" si="30"/>
        <v>46092</v>
      </c>
      <c r="AF24" s="141">
        <f t="shared" si="30"/>
        <v>46093</v>
      </c>
      <c r="AG24" s="141">
        <f t="shared" si="30"/>
        <v>46094</v>
      </c>
      <c r="AH24" s="142">
        <f t="shared" si="30"/>
        <v>46095</v>
      </c>
      <c r="AI24" s="143">
        <f t="shared" si="30"/>
        <v>46096</v>
      </c>
      <c r="AJ24" s="68">
        <f t="shared" ref="AJ24" si="31">COUNTIF(AC25:AI25,"★")</f>
        <v>0</v>
      </c>
      <c r="AK24" s="68"/>
      <c r="AL24" s="68" t="str">
        <f>TEXT(AC24,"YYYY-MM")</f>
        <v>2026-03</v>
      </c>
      <c r="AM24" s="69" cm="1">
        <f t="array" ref="AM24">SUMPRODUCT((AC24:AI24&gt;=$N$8)*(AC24:AI24 &lt;= $N$9)*(TEXT(AC24:AI24,"yyyy-mm")=AL24)*(AC25:AI25 = "●"))</f>
        <v>0</v>
      </c>
      <c r="AN24" s="69" cm="1">
        <f t="array" ref="AN24">SUMPRODUCT((AH24:AI24&gt;=$N$8)*(AH24:AI24 &lt;= $N$9)*(TEXT(AH24:AI24,"yyyy-mm")=AL24)*(AH25:AI25 = "▲"))</f>
        <v>0</v>
      </c>
      <c r="AO24" s="69" cm="1">
        <f t="array" ref="AO24">SUMPRODUCT((AC24:AI24&gt;=$N$8)*(AC24:AI24 &lt;= $N$9)*(TEXT(AC24:AI24,"yyyy-mm")=AL24)*(AC25:AI25 = "★"))</f>
        <v>0</v>
      </c>
      <c r="AP24" s="68"/>
      <c r="AQ24" s="19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3"/>
    </row>
    <row r="25" spans="1:55" s="8" customFormat="1" ht="19.5" customHeight="1" thickBot="1" x14ac:dyDescent="0.5">
      <c r="A25" s="4">
        <v>2</v>
      </c>
      <c r="B25" s="4">
        <v>15</v>
      </c>
      <c r="C25" s="18">
        <f t="shared" si="1"/>
        <v>46388</v>
      </c>
      <c r="D25" s="18">
        <f t="shared" si="2"/>
        <v>45989</v>
      </c>
      <c r="E25" s="4" t="str">
        <f t="shared" si="0"/>
        <v>2027-01</v>
      </c>
      <c r="F25" s="2">
        <f ca="1">SUMIF($AL$58:$AM$99,E25,$AM$58:$AM$99)</f>
        <v>0</v>
      </c>
      <c r="G25" s="2">
        <f ca="1">SUMIF($AL$58:$AN$99,E25,$AN$58:$AN$99)</f>
        <v>0</v>
      </c>
      <c r="H25" s="2">
        <f ca="1">SUMIF($AL$58:$AO$99,E25,$AO$58:$AO$99)</f>
        <v>0</v>
      </c>
      <c r="I25" s="17">
        <f t="shared" si="3"/>
        <v>0</v>
      </c>
      <c r="J25" s="135"/>
      <c r="K25" s="135" t="str">
        <f t="shared" ref="K25" si="32">IF(U25&gt;=0.285,"OK","NG")</f>
        <v>NG</v>
      </c>
      <c r="L25" s="136"/>
      <c r="M25" s="144"/>
      <c r="N25" s="144"/>
      <c r="O25" s="144"/>
      <c r="P25" s="144"/>
      <c r="Q25" s="144"/>
      <c r="R25" s="145"/>
      <c r="S25" s="146"/>
      <c r="T25" s="135">
        <f t="shared" ref="T25" si="33">COUNTIF(M25:S25,"●")</f>
        <v>0</v>
      </c>
      <c r="U25" s="147">
        <f t="shared" ref="U25" si="34">IF(COUNTA(M25:S25)=0,-1,IF(OR(COUNTIF(M25:S25,"▲")&gt;6,AND(M24&lt;$N$9,$N$9&lt;S24)),0.285,IF(T24+T25=0,0,T25/(T25+T24))))</f>
        <v>-1</v>
      </c>
      <c r="V25" s="135" t="str">
        <f>TEXT(S24,"YYYY-MM")</f>
        <v>2025-11</v>
      </c>
      <c r="W25" s="140" cm="1">
        <f t="array" ref="W25">IF(V25=V24,0,SUMPRODUCT((M24:S24&gt;=$N$8)*(M24:S24 &lt;= $N$9)*(TEXT(M24:S24,"yyyy-mm")=V25)*(M25:S25 = "●")))</f>
        <v>0</v>
      </c>
      <c r="X25" s="140" cm="1">
        <f t="array" ref="X25">IF(V25=V24,0,SUMPRODUCT((M24:S24&gt;=$N$8)*(M24:S24 &lt;= $N$9)*(TEXT(M24:S24,"yyyy-mm")=V25)*(M25:S25 = "▲")))</f>
        <v>0</v>
      </c>
      <c r="Y25" s="140" cm="1">
        <f t="array" ref="Y25">IF(V25=V24,0,SUMPRODUCT((M24:S24&gt;=$N$8)*(M24:S24 &lt;= $N$9)*(TEXT(M24:S24,"yyyy-mm")=V25)*(M25:S25 = "★")))</f>
        <v>0</v>
      </c>
      <c r="Z25" s="135"/>
      <c r="AA25" s="135" t="str">
        <f t="shared" ref="AA25" si="35">IF(AK25&gt;=0.285,"OK","NG")</f>
        <v>NG</v>
      </c>
      <c r="AB25" s="136"/>
      <c r="AC25" s="144"/>
      <c r="AD25" s="144"/>
      <c r="AE25" s="144"/>
      <c r="AF25" s="144"/>
      <c r="AG25" s="144"/>
      <c r="AH25" s="145"/>
      <c r="AI25" s="146"/>
      <c r="AJ25" s="68">
        <f t="shared" ref="AJ25" si="36">COUNTIF(AC25:AI25,"●")</f>
        <v>0</v>
      </c>
      <c r="AK25" s="70">
        <f t="shared" ref="AK25" si="37">IF(COUNTA(AC25:AI25)=0,-1,IF(OR(COUNTIF(AC25:AI25,"▲")&gt;6,AND(AC24&lt;$N$9,$N$9&lt;AI24)),0.285,IF(AJ24+AJ25=0,0,AJ25/(AJ25+AJ24))))</f>
        <v>-1</v>
      </c>
      <c r="AL25" s="68" t="str">
        <f>TEXT(AI24,"YYYY-MM")</f>
        <v>2026-03</v>
      </c>
      <c r="AM25" s="69" cm="1">
        <f t="array" ref="AM25">IF(AL25=AL24,0,SUMPRODUCT((AC24:AI24&gt;=$N$8)*(AC24:AI24 &lt;= $N$9)*(TEXT(AC24:AI24,"yyyy-mm")=AL25)*(AC25:AI25 = "●")))</f>
        <v>0</v>
      </c>
      <c r="AN25" s="69" cm="1">
        <f t="array" ref="AN25">IF(AL25=AL24,0,SUMPRODUCT((AC24:AI24&gt;=$N$8)*(AC24:AI24 &lt;= $N$9)*(TEXT(AC24:AI24,"yyyy-mm")=AL25)*(AC25:AI25 = "▲")))</f>
        <v>0</v>
      </c>
      <c r="AO25" s="69" cm="1">
        <f t="array" ref="AO25">IF(AL25=AL24,0,SUMPRODUCT((AC24:AI24&gt;=$N$8)*(AC24:AI24 &lt;= $N$9)*(TEXT(AC24:AI24,"yyyy-mm")=AL25)*(AC25:AI25 = "★")))</f>
        <v>0</v>
      </c>
      <c r="AP25" s="68"/>
      <c r="AQ25" s="19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3"/>
    </row>
    <row r="26" spans="1:55" s="8" customFormat="1" ht="19.5" customHeight="1" x14ac:dyDescent="0.45">
      <c r="A26" s="4">
        <v>3</v>
      </c>
      <c r="B26" s="4">
        <v>16</v>
      </c>
      <c r="C26" s="18">
        <f t="shared" si="1"/>
        <v>46419</v>
      </c>
      <c r="D26" s="18">
        <f t="shared" si="2"/>
        <v>45989</v>
      </c>
      <c r="E26" s="4" t="str">
        <f t="shared" si="0"/>
        <v>2027-02</v>
      </c>
      <c r="F26" s="2">
        <f ca="1">SUMIF($AL$58:$AM$99,E26,$AM$58:$AM$99)</f>
        <v>0</v>
      </c>
      <c r="G26" s="2">
        <f ca="1">SUMIF($AL$58:$AN$99,E26,$AN$58:$AN$99)</f>
        <v>0</v>
      </c>
      <c r="H26" s="2">
        <f ca="1">SUMIF($AL$58:$AO$99,E26,$AO$58:$AO$99)</f>
        <v>0</v>
      </c>
      <c r="I26" s="17">
        <f t="shared" si="3"/>
        <v>0</v>
      </c>
      <c r="J26" s="135"/>
      <c r="K26" s="135"/>
      <c r="L26" s="132">
        <v>5</v>
      </c>
      <c r="M26" s="141">
        <f>S24+1</f>
        <v>45985</v>
      </c>
      <c r="N26" s="141">
        <f>M26+1</f>
        <v>45986</v>
      </c>
      <c r="O26" s="141">
        <f t="shared" ref="O26:Q26" si="38">N26+1</f>
        <v>45987</v>
      </c>
      <c r="P26" s="141">
        <f t="shared" si="38"/>
        <v>45988</v>
      </c>
      <c r="Q26" s="141">
        <f t="shared" si="38"/>
        <v>45989</v>
      </c>
      <c r="R26" s="142">
        <f>Q26+1</f>
        <v>45990</v>
      </c>
      <c r="S26" s="143">
        <f>R26+1</f>
        <v>45991</v>
      </c>
      <c r="T26" s="135">
        <f t="shared" ref="T26" si="39">COUNTIF(M27:S27,"★")</f>
        <v>0</v>
      </c>
      <c r="U26" s="135"/>
      <c r="V26" s="135" t="str">
        <f>TEXT(M26,"YYYY-MM")</f>
        <v>2025-11</v>
      </c>
      <c r="W26" s="140" cm="1">
        <f t="array" ref="W26">SUMPRODUCT((M26:S26&gt;=$N$8)*(M26:S26 &lt;= $N$9)*(TEXT(M26:S26,"yyyy-mm")=V26)*(M27:S27 = "●"))</f>
        <v>0</v>
      </c>
      <c r="X26" s="140" cm="1">
        <f t="array" ref="X26">SUMPRODUCT((R26:S26&gt;=$N$8)*(R26:S26 &lt;= $N$9)*(TEXT(R26:S26,"yyyy-mm")=V26)*(R27:S27 = "▲"))</f>
        <v>0</v>
      </c>
      <c r="Y26" s="140" cm="1">
        <f t="array" ref="Y26">SUMPRODUCT((M26:S26&gt;=$N$8)*(M26:S26 &lt;= $N$9)*(TEXT(M26:S26,"yyyy-mm")=V26)*(M27:S27 = "★"))</f>
        <v>0</v>
      </c>
      <c r="Z26" s="135"/>
      <c r="AA26" s="135"/>
      <c r="AB26" s="132">
        <v>21</v>
      </c>
      <c r="AC26" s="141">
        <f>AI24+1</f>
        <v>46097</v>
      </c>
      <c r="AD26" s="141">
        <f t="shared" ref="AD26:AI26" si="40">AC26+1</f>
        <v>46098</v>
      </c>
      <c r="AE26" s="141">
        <f t="shared" si="40"/>
        <v>46099</v>
      </c>
      <c r="AF26" s="141">
        <f t="shared" si="40"/>
        <v>46100</v>
      </c>
      <c r="AG26" s="141">
        <f t="shared" si="40"/>
        <v>46101</v>
      </c>
      <c r="AH26" s="142">
        <f t="shared" si="40"/>
        <v>46102</v>
      </c>
      <c r="AI26" s="143">
        <f t="shared" si="40"/>
        <v>46103</v>
      </c>
      <c r="AJ26" s="68">
        <f t="shared" ref="AJ26" si="41">COUNTIF(AC27:AI27,"★")</f>
        <v>0</v>
      </c>
      <c r="AK26" s="68"/>
      <c r="AL26" s="68" t="str">
        <f>TEXT(AC26,"YYYY-MM")</f>
        <v>2026-03</v>
      </c>
      <c r="AM26" s="69" cm="1">
        <f t="array" ref="AM26">SUMPRODUCT((AC26:AI26&gt;=$N$8)*(AC26:AI26 &lt;= $N$9)*(TEXT(AC26:AI26,"yyyy-mm")=AL26)*(AC27:AI27 = "●"))</f>
        <v>0</v>
      </c>
      <c r="AN26" s="69" cm="1">
        <f t="array" ref="AN26">SUMPRODUCT((AH26:AI26&gt;=$N$8)*(AH26:AI26 &lt;= $N$9)*(TEXT(AH26:AI26,"yyyy-mm")=AL26)*(AH27:AI27 = "▲"))</f>
        <v>0</v>
      </c>
      <c r="AO26" s="69" cm="1">
        <f t="array" ref="AO26">SUMPRODUCT((AC26:AI26&gt;=$N$8)*(AC26:AI26 &lt;= $N$9)*(TEXT(AC26:AI26,"yyyy-mm")=AL26)*(AC27:AI27 = "★"))</f>
        <v>0</v>
      </c>
      <c r="AP26" s="68"/>
      <c r="AQ26" s="19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3"/>
    </row>
    <row r="27" spans="1:55" s="8" customFormat="1" ht="19.5" customHeight="1" thickBot="1" x14ac:dyDescent="0.5">
      <c r="A27" s="4">
        <v>4</v>
      </c>
      <c r="B27" s="4">
        <v>17</v>
      </c>
      <c r="C27" s="18">
        <f t="shared" si="1"/>
        <v>46447</v>
      </c>
      <c r="D27" s="18">
        <f t="shared" si="2"/>
        <v>45989</v>
      </c>
      <c r="E27" s="4" t="str">
        <f t="shared" si="0"/>
        <v>2027-03</v>
      </c>
      <c r="F27" s="2">
        <f ca="1">SUMIF($V$109:$W$150,E27,$W$109:$W$150)+SUMIF($AL$58:$AM$99,E27,$AM$58:$AM$99)</f>
        <v>0</v>
      </c>
      <c r="G27" s="2">
        <f ca="1">SUMIF($V$109:$X$150,E27,$X$109:$X$150)+SUMIF($AL$58:$AN$99,E27,$AN$58:$AN$99)</f>
        <v>0</v>
      </c>
      <c r="H27" s="2">
        <f ca="1">SUMIF($V$109:$Y$150,E27,$Y$109:$Y$150)+SUMIF($AL$58:$AO$99,E27,$AO$58:$AO$99)</f>
        <v>0</v>
      </c>
      <c r="I27" s="17">
        <f t="shared" si="3"/>
        <v>0</v>
      </c>
      <c r="J27" s="135"/>
      <c r="K27" s="135" t="str">
        <f t="shared" ref="K27" si="42">IF(U27&gt;=0.285,"OK","NG")</f>
        <v>NG</v>
      </c>
      <c r="L27" s="136"/>
      <c r="M27" s="144"/>
      <c r="N27" s="144"/>
      <c r="O27" s="144"/>
      <c r="P27" s="144"/>
      <c r="Q27" s="144"/>
      <c r="R27" s="145"/>
      <c r="S27" s="146"/>
      <c r="T27" s="135">
        <f t="shared" ref="T27" si="43">COUNTIF(M27:S27,"●")</f>
        <v>0</v>
      </c>
      <c r="U27" s="147">
        <f t="shared" ref="U27" si="44">IF(COUNTA(M27:S27)=0,-1,IF(OR(COUNTIF(M27:S27,"▲")&gt;6,AND(M26&lt;$N$9,$N$9&lt;S26)),0.285,IF(T26+T27=0,0,T27/(T27+T26))))</f>
        <v>-1</v>
      </c>
      <c r="V27" s="135" t="str">
        <f>TEXT(S26,"YYYY-MM")</f>
        <v>2025-11</v>
      </c>
      <c r="W27" s="140" cm="1">
        <f t="array" ref="W27">IF(V27=V26,0,SUMPRODUCT((M26:S26&gt;=$N$8)*(M26:S26 &lt;= $N$9)*(TEXT(M26:S26,"yyyy-mm")=V27)*(M27:S27 = "●")))</f>
        <v>0</v>
      </c>
      <c r="X27" s="140" cm="1">
        <f t="array" ref="X27">IF(V27=V26,0,SUMPRODUCT((M26:S26&gt;=$N$8)*(M26:S26 &lt;= $N$9)*(TEXT(M26:S26,"yyyy-mm")=V27)*(M27:S27 = "▲")))</f>
        <v>0</v>
      </c>
      <c r="Y27" s="140" cm="1">
        <f t="array" ref="Y27">IF(V27=V26,0,SUMPRODUCT((M26:S26&gt;=$N$8)*(M26:S26 &lt;= $N$9)*(TEXT(M26:S26,"yyyy-mm")=V27)*(M27:S27 = "★")))</f>
        <v>0</v>
      </c>
      <c r="Z27" s="135"/>
      <c r="AA27" s="135" t="str">
        <f t="shared" ref="AA27" si="45">IF(AK27&gt;=0.285,"OK","NG")</f>
        <v>NG</v>
      </c>
      <c r="AB27" s="136"/>
      <c r="AC27" s="144"/>
      <c r="AD27" s="144"/>
      <c r="AE27" s="144"/>
      <c r="AF27" s="144"/>
      <c r="AG27" s="144"/>
      <c r="AH27" s="145"/>
      <c r="AI27" s="146"/>
      <c r="AJ27" s="68">
        <f t="shared" ref="AJ27" si="46">COUNTIF(AC27:AI27,"●")</f>
        <v>0</v>
      </c>
      <c r="AK27" s="70">
        <f t="shared" ref="AK27" si="47">IF(COUNTA(AC27:AI27)=0,-1,IF(OR(COUNTIF(AC27:AI27,"▲")&gt;6,AND(AC26&lt;$N$9,$N$9&lt;AI26)),0.285,IF(AJ26+AJ27=0,0,AJ27/(AJ27+AJ26))))</f>
        <v>-1</v>
      </c>
      <c r="AL27" s="68" t="str">
        <f>TEXT(AI26,"YYYY-MM")</f>
        <v>2026-03</v>
      </c>
      <c r="AM27" s="69" cm="1">
        <f t="array" ref="AM27">IF(AL27=AL26,0,SUMPRODUCT((AC26:AI26&gt;=$N$8)*(AC26:AI26 &lt;= $N$9)*(TEXT(AC26:AI26,"yyyy-mm")=AL27)*(AC27:AI27 = "●")))</f>
        <v>0</v>
      </c>
      <c r="AN27" s="69" cm="1">
        <f t="array" ref="AN27">IF(AL27=AL26,0,SUMPRODUCT((AC26:AI26&gt;=$N$8)*(AC26:AI26 &lt;= $N$9)*(TEXT(AC26:AI26,"yyyy-mm")=AL27)*(AC27:AI27 = "▲")))</f>
        <v>0</v>
      </c>
      <c r="AO27" s="69" cm="1">
        <f t="array" ref="AO27">IF(AL27=AL26,0,SUMPRODUCT((AC26:AI26&gt;=$N$8)*(AC26:AI26 &lt;= $N$9)*(TEXT(AC26:AI26,"yyyy-mm")=AL27)*(AC27:AI27 = "★")))</f>
        <v>0</v>
      </c>
      <c r="AP27" s="68"/>
      <c r="AQ27" s="19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3"/>
    </row>
    <row r="28" spans="1:55" s="8" customFormat="1" ht="19.5" customHeight="1" x14ac:dyDescent="0.45">
      <c r="A28" s="4">
        <v>5</v>
      </c>
      <c r="B28" s="4">
        <v>18</v>
      </c>
      <c r="C28" s="18">
        <f t="shared" si="1"/>
        <v>46478</v>
      </c>
      <c r="D28" s="18">
        <f t="shared" si="2"/>
        <v>45989</v>
      </c>
      <c r="E28" s="4" t="str">
        <f t="shared" si="0"/>
        <v>2027-04</v>
      </c>
      <c r="F28" s="2">
        <f ca="1">SUMIF($V$109:$W$150,E28,$W$109:$W$150)+SUMIF($AL$58:$AM$99,E28,$AM$58:$AM$99)</f>
        <v>0</v>
      </c>
      <c r="G28" s="2">
        <f ca="1">SUMIF($V$109:$X$150,E28,$X$109:$X$150)+SUMIF($AL$58:$AN$99,E28,$AN$58:$AN$99)</f>
        <v>0</v>
      </c>
      <c r="H28" s="2">
        <f ca="1">SUMIF($V$109:$Y$150,E28,$Y$109:$Y$150)+SUMIF($AL$58:$AO$99,E28,$AO$58:$AO$99)</f>
        <v>0</v>
      </c>
      <c r="I28" s="17">
        <f t="shared" si="3"/>
        <v>0</v>
      </c>
      <c r="J28" s="135"/>
      <c r="K28" s="135"/>
      <c r="L28" s="132">
        <v>6</v>
      </c>
      <c r="M28" s="141">
        <f>S26+1</f>
        <v>45992</v>
      </c>
      <c r="N28" s="141">
        <f>M28+1</f>
        <v>45993</v>
      </c>
      <c r="O28" s="141">
        <f t="shared" ref="O28:Q28" si="48">N28+1</f>
        <v>45994</v>
      </c>
      <c r="P28" s="141">
        <f t="shared" si="48"/>
        <v>45995</v>
      </c>
      <c r="Q28" s="141">
        <f t="shared" si="48"/>
        <v>45996</v>
      </c>
      <c r="R28" s="142">
        <f>Q28+1</f>
        <v>45997</v>
      </c>
      <c r="S28" s="143">
        <f>R28+1</f>
        <v>45998</v>
      </c>
      <c r="T28" s="135">
        <f t="shared" ref="T28" si="49">COUNTIF(M29:S29,"★")</f>
        <v>0</v>
      </c>
      <c r="U28" s="135"/>
      <c r="V28" s="135" t="str">
        <f>TEXT(M28,"YYYY-MM")</f>
        <v>2025-12</v>
      </c>
      <c r="W28" s="140" cm="1">
        <f t="array" ref="W28">SUMPRODUCT((M28:S28&gt;=$N$8)*(M28:S28 &lt;= $N$9)*(TEXT(M28:S28,"yyyy-mm")=V28)*(M29:S29 = "●"))</f>
        <v>0</v>
      </c>
      <c r="X28" s="140" cm="1">
        <f t="array" ref="X28">SUMPRODUCT((R28:S28&gt;=$N$8)*(R28:S28 &lt;= $N$9)*(TEXT(R28:S28,"yyyy-mm")=V28)*(R29:S29 = "▲"))</f>
        <v>0</v>
      </c>
      <c r="Y28" s="140" cm="1">
        <f t="array" ref="Y28">SUMPRODUCT((M28:S28&gt;=$N$8)*(M28:S28 &lt;= $N$9)*(TEXT(M28:S28,"yyyy-mm")=V28)*(M29:S29 = "★"))</f>
        <v>0</v>
      </c>
      <c r="Z28" s="135"/>
      <c r="AA28" s="135"/>
      <c r="AB28" s="132">
        <v>22</v>
      </c>
      <c r="AC28" s="141">
        <f>AI26+1</f>
        <v>46104</v>
      </c>
      <c r="AD28" s="141">
        <f t="shared" ref="AD28:AI28" si="50">AC28+1</f>
        <v>46105</v>
      </c>
      <c r="AE28" s="141">
        <f t="shared" si="50"/>
        <v>46106</v>
      </c>
      <c r="AF28" s="141">
        <f t="shared" si="50"/>
        <v>46107</v>
      </c>
      <c r="AG28" s="141">
        <f t="shared" si="50"/>
        <v>46108</v>
      </c>
      <c r="AH28" s="142">
        <f t="shared" si="50"/>
        <v>46109</v>
      </c>
      <c r="AI28" s="143">
        <f t="shared" si="50"/>
        <v>46110</v>
      </c>
      <c r="AJ28" s="68">
        <f t="shared" ref="AJ28" si="51">COUNTIF(AC29:AI29,"★")</f>
        <v>0</v>
      </c>
      <c r="AK28" s="68"/>
      <c r="AL28" s="68" t="str">
        <f>TEXT(AC28,"YYYY-MM")</f>
        <v>2026-03</v>
      </c>
      <c r="AM28" s="69" cm="1">
        <f t="array" ref="AM28">SUMPRODUCT((AC28:AI28&gt;=$N$8)*(AC28:AI28 &lt;= $N$9)*(TEXT(AC28:AI28,"yyyy-mm")=AL28)*(AC29:AI29 = "●"))</f>
        <v>0</v>
      </c>
      <c r="AN28" s="69" cm="1">
        <f t="array" ref="AN28">SUMPRODUCT((AH28:AI28&gt;=$N$8)*(AH28:AI28 &lt;= $N$9)*(TEXT(AH28:AI28,"yyyy-mm")=AL28)*(AH29:AI29 = "▲"))</f>
        <v>0</v>
      </c>
      <c r="AO28" s="69" cm="1">
        <f t="array" ref="AO28">SUMPRODUCT((AC28:AI28&gt;=$N$8)*(AC28:AI28 &lt;= $N$9)*(TEXT(AC28:AI28,"yyyy-mm")=AL28)*(AC29:AI29 = "★"))</f>
        <v>0</v>
      </c>
      <c r="AP28" s="68"/>
      <c r="AQ28" s="19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3"/>
    </row>
    <row r="29" spans="1:55" s="8" customFormat="1" ht="19.5" customHeight="1" thickBot="1" x14ac:dyDescent="0.5">
      <c r="A29" s="4">
        <v>1</v>
      </c>
      <c r="B29" s="4">
        <v>19</v>
      </c>
      <c r="C29" s="18">
        <f t="shared" si="1"/>
        <v>46508</v>
      </c>
      <c r="D29" s="18">
        <f t="shared" si="2"/>
        <v>45989</v>
      </c>
      <c r="E29" s="4" t="str">
        <f t="shared" si="0"/>
        <v>2027-05</v>
      </c>
      <c r="F29" s="2">
        <f ca="1">SUMIF($AL$58:$AM$99,E29,$AM$58:$AM$99)+SUMIF($V$109:$W$150,E29,$W$109:$W$150)</f>
        <v>0</v>
      </c>
      <c r="G29" s="2">
        <f ca="1">SUMIF($AL$58:$AN$99,E29,$AN$58:$AN$99)+SUMIF($V$109:$X$150,E29,$X$109:$X$150)</f>
        <v>0</v>
      </c>
      <c r="H29" s="2">
        <f ca="1">SUMIF($AL$58:$AO$99,E29,$AO$58:$AO$99)+SUMIF($V$109:$Y$150,E29,$Y$109:$Y$150)</f>
        <v>0</v>
      </c>
      <c r="I29" s="17">
        <f t="shared" si="3"/>
        <v>0</v>
      </c>
      <c r="J29" s="135"/>
      <c r="K29" s="135" t="str">
        <f t="shared" ref="K29" si="52">IF(U29&gt;=0.285,"OK","NG")</f>
        <v>NG</v>
      </c>
      <c r="L29" s="136"/>
      <c r="M29" s="144"/>
      <c r="N29" s="144"/>
      <c r="O29" s="144"/>
      <c r="P29" s="144"/>
      <c r="Q29" s="144"/>
      <c r="R29" s="145"/>
      <c r="S29" s="146"/>
      <c r="T29" s="135">
        <f t="shared" ref="T29" si="53">COUNTIF(M29:S29,"●")</f>
        <v>0</v>
      </c>
      <c r="U29" s="147">
        <f t="shared" ref="U29" si="54">IF(COUNTA(M29:S29)=0,-1,IF(OR(COUNTIF(M29:S29,"▲")&gt;6,AND(M28&lt;$N$9,$N$9&lt;S28)),0.285,IF(T28+T29=0,0,T29/(T29+T28))))</f>
        <v>-1</v>
      </c>
      <c r="V29" s="135" t="str">
        <f>TEXT(S28,"YYYY-MM")</f>
        <v>2025-12</v>
      </c>
      <c r="W29" s="140" cm="1">
        <f t="array" ref="W29">IF(V29=V28,0,SUMPRODUCT((M28:S28&gt;=$N$8)*(M28:S28 &lt;= $N$9)*(TEXT(M28:S28,"yyyy-mm")=V29)*(M29:S29 = "●")))</f>
        <v>0</v>
      </c>
      <c r="X29" s="140" cm="1">
        <f t="array" ref="X29">IF(V29=V28,0,SUMPRODUCT((M28:S28&gt;=$N$8)*(M28:S28 &lt;= $N$9)*(TEXT(M28:S28,"yyyy-mm")=V29)*(M29:S29 = "▲")))</f>
        <v>0</v>
      </c>
      <c r="Y29" s="140" cm="1">
        <f t="array" ref="Y29">IF(V29=V28,0,SUMPRODUCT((M28:S28&gt;=$N$8)*(M28:S28 &lt;= $N$9)*(TEXT(M28:S28,"yyyy-mm")=V29)*(M29:S29 = "★")))</f>
        <v>0</v>
      </c>
      <c r="Z29" s="135"/>
      <c r="AA29" s="135" t="str">
        <f t="shared" ref="AA29" si="55">IF(AK29&gt;=0.285,"OK","NG")</f>
        <v>NG</v>
      </c>
      <c r="AB29" s="136"/>
      <c r="AC29" s="144"/>
      <c r="AD29" s="144"/>
      <c r="AE29" s="144"/>
      <c r="AF29" s="144"/>
      <c r="AG29" s="144"/>
      <c r="AH29" s="145"/>
      <c r="AI29" s="146"/>
      <c r="AJ29" s="68">
        <f t="shared" ref="AJ29" si="56">COUNTIF(AC29:AI29,"●")</f>
        <v>0</v>
      </c>
      <c r="AK29" s="70">
        <f t="shared" ref="AK29" si="57">IF(COUNTA(AC29:AI29)=0,-1,IF(OR(COUNTIF(AC29:AI29,"▲")&gt;6,AND(AC28&lt;$N$9,$N$9&lt;AI28)),0.285,IF(AJ28+AJ29=0,0,AJ29/(AJ29+AJ28))))</f>
        <v>-1</v>
      </c>
      <c r="AL29" s="68" t="str">
        <f>TEXT(AI28,"YYYY-MM")</f>
        <v>2026-03</v>
      </c>
      <c r="AM29" s="69" cm="1">
        <f t="array" ref="AM29">IF(AL29=AL28,0,SUMPRODUCT((AC28:AI28&gt;=$N$8)*(AC28:AI28 &lt;= $N$9)*(TEXT(AC28:AI28,"yyyy-mm")=AL29)*(AC29:AI29 = "●")))</f>
        <v>0</v>
      </c>
      <c r="AN29" s="69" cm="1">
        <f t="array" ref="AN29">IF(AL29=AL28,0,SUMPRODUCT((AC28:AI28&gt;=$N$8)*(AC28:AI28 &lt;= $N$9)*(TEXT(AC28:AI28,"yyyy-mm")=AL29)*(AC29:AI29 = "▲")))</f>
        <v>0</v>
      </c>
      <c r="AO29" s="69" cm="1">
        <f t="array" ref="AO29">IF(AL29=AL28,0,SUMPRODUCT((AC28:AI28&gt;=$N$8)*(AC28:AI28 &lt;= $N$9)*(TEXT(AC28:AI28,"yyyy-mm")=AL29)*(AC29:AI29 = "★")))</f>
        <v>0</v>
      </c>
      <c r="AP29" s="68"/>
      <c r="AQ29" s="19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3"/>
    </row>
    <row r="30" spans="1:55" s="8" customFormat="1" ht="19.5" customHeight="1" x14ac:dyDescent="0.45">
      <c r="A30" s="4">
        <v>2</v>
      </c>
      <c r="B30" s="4">
        <v>20</v>
      </c>
      <c r="C30" s="18">
        <f t="shared" si="1"/>
        <v>46539</v>
      </c>
      <c r="D30" s="18">
        <f t="shared" si="2"/>
        <v>45989</v>
      </c>
      <c r="E30" s="4" t="str">
        <f t="shared" si="0"/>
        <v>2027-06</v>
      </c>
      <c r="F30" s="2">
        <f ca="1">SUMIF($V$109:$W$150,E30,$W$109:$W$150)</f>
        <v>0</v>
      </c>
      <c r="G30" s="2">
        <f ca="1">SUMIF($V$109:$X$150,E30,$X$109:$X$150)</f>
        <v>0</v>
      </c>
      <c r="H30" s="2">
        <f ca="1">SUMIF($V$109:$Y$150,E30,$Y$109:$Y$150)</f>
        <v>0</v>
      </c>
      <c r="I30" s="17">
        <f t="shared" si="3"/>
        <v>0</v>
      </c>
      <c r="J30" s="135"/>
      <c r="K30" s="135"/>
      <c r="L30" s="132">
        <v>7</v>
      </c>
      <c r="M30" s="141">
        <f>S28+1</f>
        <v>45999</v>
      </c>
      <c r="N30" s="141">
        <f>M30+1</f>
        <v>46000</v>
      </c>
      <c r="O30" s="141">
        <f t="shared" ref="O30:Q30" si="58">N30+1</f>
        <v>46001</v>
      </c>
      <c r="P30" s="141">
        <f t="shared" si="58"/>
        <v>46002</v>
      </c>
      <c r="Q30" s="141">
        <f t="shared" si="58"/>
        <v>46003</v>
      </c>
      <c r="R30" s="142">
        <f>Q30+1</f>
        <v>46004</v>
      </c>
      <c r="S30" s="143">
        <f>R30+1</f>
        <v>46005</v>
      </c>
      <c r="T30" s="135">
        <f t="shared" ref="T30" si="59">COUNTIF(M31:S31,"★")</f>
        <v>0</v>
      </c>
      <c r="U30" s="135"/>
      <c r="V30" s="135" t="str">
        <f>TEXT(M30,"YYYY-MM")</f>
        <v>2025-12</v>
      </c>
      <c r="W30" s="140" cm="1">
        <f t="array" ref="W30">SUMPRODUCT((M30:S30&gt;=$N$8)*(M30:S30 &lt;= $N$9)*(TEXT(M30:S30,"yyyy-mm")=V30)*(M31:S31 = "●"))</f>
        <v>0</v>
      </c>
      <c r="X30" s="140" cm="1">
        <f t="array" ref="X30">SUMPRODUCT((R30:S30&gt;=$N$8)*(R30:S30 &lt;= $N$9)*(TEXT(R30:S30,"yyyy-mm")=V30)*(R31:S31 = "▲"))</f>
        <v>0</v>
      </c>
      <c r="Y30" s="140" cm="1">
        <f t="array" ref="Y30">SUMPRODUCT((M30:S30&gt;=$N$8)*(M30:S30 &lt;= $N$9)*(TEXT(M30:S30,"yyyy-mm")=V30)*(M31:S31 = "★"))</f>
        <v>0</v>
      </c>
      <c r="Z30" s="135"/>
      <c r="AA30" s="135"/>
      <c r="AB30" s="132">
        <v>23</v>
      </c>
      <c r="AC30" s="141">
        <f>AI28+1</f>
        <v>46111</v>
      </c>
      <c r="AD30" s="141">
        <f t="shared" ref="AD30:AI30" si="60">AC30+1</f>
        <v>46112</v>
      </c>
      <c r="AE30" s="141">
        <f t="shared" si="60"/>
        <v>46113</v>
      </c>
      <c r="AF30" s="141">
        <f t="shared" si="60"/>
        <v>46114</v>
      </c>
      <c r="AG30" s="141">
        <f t="shared" si="60"/>
        <v>46115</v>
      </c>
      <c r="AH30" s="142">
        <f t="shared" si="60"/>
        <v>46116</v>
      </c>
      <c r="AI30" s="143">
        <f t="shared" si="60"/>
        <v>46117</v>
      </c>
      <c r="AJ30" s="68">
        <f t="shared" ref="AJ30" si="61">COUNTIF(AC31:AI31,"★")</f>
        <v>0</v>
      </c>
      <c r="AK30" s="68"/>
      <c r="AL30" s="68" t="str">
        <f>TEXT(AC30,"YYYY-MM")</f>
        <v>2026-03</v>
      </c>
      <c r="AM30" s="69" cm="1">
        <f t="array" ref="AM30">SUMPRODUCT((AC30:AI30&gt;=$N$8)*(AC30:AI30 &lt;= $N$9)*(TEXT(AC30:AI30,"yyyy-mm")=AL30)*(AC31:AI31 = "●"))</f>
        <v>0</v>
      </c>
      <c r="AN30" s="69" cm="1">
        <f t="array" ref="AN30">SUMPRODUCT((AH30:AI30&gt;=$N$8)*(AH30:AI30 &lt;= $N$9)*(TEXT(AH30:AI30,"yyyy-mm")=AL30)*(AH31:AI31 = "▲"))</f>
        <v>0</v>
      </c>
      <c r="AO30" s="69" cm="1">
        <f t="array" ref="AO30">SUMPRODUCT((AC30:AI30&gt;=$N$8)*(AC30:AI30 &lt;= $N$9)*(TEXT(AC30:AI30,"yyyy-mm")=AL30)*(AC31:AI31 = "★"))</f>
        <v>0</v>
      </c>
      <c r="AP30" s="68"/>
      <c r="AQ30" s="19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3"/>
    </row>
    <row r="31" spans="1:55" s="8" customFormat="1" ht="19.5" customHeight="1" thickBot="1" x14ac:dyDescent="0.5">
      <c r="A31" s="4">
        <v>3</v>
      </c>
      <c r="B31" s="4">
        <v>21</v>
      </c>
      <c r="C31" s="18">
        <f t="shared" si="1"/>
        <v>46569</v>
      </c>
      <c r="D31" s="18">
        <f t="shared" si="2"/>
        <v>45989</v>
      </c>
      <c r="E31" s="4" t="str">
        <f t="shared" si="0"/>
        <v>2027-07</v>
      </c>
      <c r="F31" s="2">
        <f ca="1">SUMIF($V$109:$W$150,E31,$W$109:$W$150)</f>
        <v>0</v>
      </c>
      <c r="G31" s="2">
        <f ca="1">SUMIF($V$109:$X$150,E31,$X$109:$X$150)</f>
        <v>0</v>
      </c>
      <c r="H31" s="2">
        <f ca="1">SUMIF($V$109:$Y$150,E31,$Y$109:$Y$150)</f>
        <v>0</v>
      </c>
      <c r="I31" s="17">
        <f t="shared" si="3"/>
        <v>0</v>
      </c>
      <c r="J31" s="135"/>
      <c r="K31" s="135" t="str">
        <f t="shared" ref="K31" si="62">IF(U31&gt;=0.285,"OK","NG")</f>
        <v>NG</v>
      </c>
      <c r="L31" s="136"/>
      <c r="M31" s="144"/>
      <c r="N31" s="144"/>
      <c r="O31" s="144"/>
      <c r="P31" s="144"/>
      <c r="Q31" s="144"/>
      <c r="R31" s="145"/>
      <c r="S31" s="146"/>
      <c r="T31" s="135">
        <f t="shared" ref="T31" si="63">COUNTIF(M31:S31,"●")</f>
        <v>0</v>
      </c>
      <c r="U31" s="147">
        <f t="shared" ref="U31" si="64">IF(COUNTA(M31:S31)=0,-1,IF(OR(COUNTIF(M31:S31,"▲")&gt;6,AND(M30&lt;$N$9,$N$9&lt;S30)),0.285,IF(T30+T31=0,0,T31/(T31+T30))))</f>
        <v>-1</v>
      </c>
      <c r="V31" s="135" t="str">
        <f>TEXT(S30,"YYYY-MM")</f>
        <v>2025-12</v>
      </c>
      <c r="W31" s="140" cm="1">
        <f t="array" ref="W31">IF(V31=V30,0,SUMPRODUCT((M30:S30&gt;=$N$8)*(M30:S30 &lt;= $N$9)*(TEXT(M30:S30,"yyyy-mm")=V31)*(M31:S31 = "●")))</f>
        <v>0</v>
      </c>
      <c r="X31" s="140" cm="1">
        <f t="array" ref="X31">IF(V31=V30,0,SUMPRODUCT((M30:S30&gt;=$N$8)*(M30:S30 &lt;= $N$9)*(TEXT(M30:S30,"yyyy-mm")=V31)*(M31:S31 = "▲")))</f>
        <v>0</v>
      </c>
      <c r="Y31" s="140" cm="1">
        <f t="array" ref="Y31">IF(V31=V30,0,SUMPRODUCT((M30:S30&gt;=$N$8)*(M30:S30 &lt;= $N$9)*(TEXT(M30:S30,"yyyy-mm")=V31)*(M31:S31 = "★")))</f>
        <v>0</v>
      </c>
      <c r="Z31" s="135"/>
      <c r="AA31" s="135" t="str">
        <f t="shared" ref="AA31" si="65">IF(AK31&gt;=0.285,"OK","NG")</f>
        <v>NG</v>
      </c>
      <c r="AB31" s="136"/>
      <c r="AC31" s="144"/>
      <c r="AD31" s="144"/>
      <c r="AE31" s="144"/>
      <c r="AF31" s="144"/>
      <c r="AG31" s="144"/>
      <c r="AH31" s="145"/>
      <c r="AI31" s="146"/>
      <c r="AJ31" s="68">
        <f t="shared" ref="AJ31" si="66">COUNTIF(AC31:AI31,"●")</f>
        <v>0</v>
      </c>
      <c r="AK31" s="70">
        <f t="shared" ref="AK31" si="67">IF(COUNTA(AC31:AI31)=0,-1,IF(OR(COUNTIF(AC31:AI31,"▲")&gt;6,AND(AC30&lt;$N$9,$N$9&lt;AI30)),0.285,IF(AJ30+AJ31=0,0,AJ31/(AJ31+AJ30))))</f>
        <v>-1</v>
      </c>
      <c r="AL31" s="68" t="str">
        <f>TEXT(AI30,"YYYY-MM")</f>
        <v>2026-04</v>
      </c>
      <c r="AM31" s="69" cm="1">
        <f t="array" ref="AM31">IF(AL31=AL30,0,SUMPRODUCT((AC30:AI30&gt;=$N$8)*(AC30:AI30 &lt;= $N$9)*(TEXT(AC30:AI30,"yyyy-mm")=AL31)*(AC31:AI31 = "●")))</f>
        <v>0</v>
      </c>
      <c r="AN31" s="69" cm="1">
        <f t="array" ref="AN31">IF(AL31=AL30,0,SUMPRODUCT((AC30:AI30&gt;=$N$8)*(AC30:AI30 &lt;= $N$9)*(TEXT(AC30:AI30,"yyyy-mm")=AL31)*(AC31:AI31 = "▲")))</f>
        <v>0</v>
      </c>
      <c r="AO31" s="69" cm="1">
        <f t="array" ref="AO31">IF(AL31=AL30,0,SUMPRODUCT((AC30:AI30&gt;=$N$8)*(AC30:AI30 &lt;= $N$9)*(TEXT(AC30:AI30,"yyyy-mm")=AL31)*(AC31:AI31 = "★")))</f>
        <v>0</v>
      </c>
      <c r="AP31" s="68"/>
      <c r="AQ31" s="19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3"/>
    </row>
    <row r="32" spans="1:55" s="8" customFormat="1" ht="19.5" customHeight="1" x14ac:dyDescent="0.45">
      <c r="A32" s="4">
        <v>4</v>
      </c>
      <c r="B32" s="4">
        <v>22</v>
      </c>
      <c r="C32" s="18">
        <f t="shared" si="1"/>
        <v>46600</v>
      </c>
      <c r="D32" s="18">
        <f t="shared" si="2"/>
        <v>45989</v>
      </c>
      <c r="E32" s="4" t="str">
        <f t="shared" si="0"/>
        <v>2027-08</v>
      </c>
      <c r="F32" s="2">
        <f ca="1">SUMIF($V$109:$W$150,E32,$W$109:$W$150)+SUMIF($AL$109:$AM$150,E32,$AM$109:$AM$150)</f>
        <v>0</v>
      </c>
      <c r="G32" s="2">
        <f ca="1">SUMIF($V$109:$X$150,E32,$X$109:$X$150)+SUMIF($AL$109:$AN$150,E32,$AN$109:$AN$150)</f>
        <v>0</v>
      </c>
      <c r="H32" s="2">
        <f ca="1">SUMIF($V$109:$Y$150,E32,$Y$109:$Y$150)+SUMIF($AL$109:$AO$150,E32,$AO$109:$AO$150)</f>
        <v>0</v>
      </c>
      <c r="I32" s="17">
        <f t="shared" si="3"/>
        <v>0</v>
      </c>
      <c r="J32" s="135"/>
      <c r="K32" s="135"/>
      <c r="L32" s="132">
        <v>8</v>
      </c>
      <c r="M32" s="141">
        <f>S30+1</f>
        <v>46006</v>
      </c>
      <c r="N32" s="141">
        <f>M32+1</f>
        <v>46007</v>
      </c>
      <c r="O32" s="141">
        <f t="shared" ref="O32:Q32" si="68">N32+1</f>
        <v>46008</v>
      </c>
      <c r="P32" s="141">
        <f t="shared" si="68"/>
        <v>46009</v>
      </c>
      <c r="Q32" s="141">
        <f t="shared" si="68"/>
        <v>46010</v>
      </c>
      <c r="R32" s="142">
        <f>Q32+1</f>
        <v>46011</v>
      </c>
      <c r="S32" s="143">
        <f>R32+1</f>
        <v>46012</v>
      </c>
      <c r="T32" s="135">
        <f t="shared" ref="T32" si="69">COUNTIF(M33:S33,"★")</f>
        <v>0</v>
      </c>
      <c r="U32" s="135"/>
      <c r="V32" s="135" t="str">
        <f>TEXT(M32,"YYYY-MM")</f>
        <v>2025-12</v>
      </c>
      <c r="W32" s="140" cm="1">
        <f t="array" ref="W32">SUMPRODUCT((M32:S32&gt;=$N$8)*(M32:S32 &lt;= $N$9)*(TEXT(M32:S32,"yyyy-mm")=V32)*(M33:S33 = "●"))</f>
        <v>0</v>
      </c>
      <c r="X32" s="140" cm="1">
        <f t="array" ref="X32">SUMPRODUCT((R32:S32&gt;=$N$8)*(R32:S32 &lt;= $N$9)*(TEXT(R32:S32,"yyyy-mm")=V32)*(R33:S33 = "▲"))</f>
        <v>0</v>
      </c>
      <c r="Y32" s="140" cm="1">
        <f t="array" ref="Y32">SUMPRODUCT((M32:S32&gt;=$N$8)*(M32:S32 &lt;= $N$9)*(TEXT(M32:S32,"yyyy-mm")=V32)*(M33:S33 = "★"))</f>
        <v>0</v>
      </c>
      <c r="Z32" s="135"/>
      <c r="AA32" s="135"/>
      <c r="AB32" s="132">
        <v>24</v>
      </c>
      <c r="AC32" s="141">
        <f>AI30+1</f>
        <v>46118</v>
      </c>
      <c r="AD32" s="141">
        <f t="shared" ref="AD32:AI32" si="70">AC32+1</f>
        <v>46119</v>
      </c>
      <c r="AE32" s="141">
        <f t="shared" si="70"/>
        <v>46120</v>
      </c>
      <c r="AF32" s="141">
        <f t="shared" si="70"/>
        <v>46121</v>
      </c>
      <c r="AG32" s="141">
        <f t="shared" si="70"/>
        <v>46122</v>
      </c>
      <c r="AH32" s="142">
        <f t="shared" si="70"/>
        <v>46123</v>
      </c>
      <c r="AI32" s="143">
        <f t="shared" si="70"/>
        <v>46124</v>
      </c>
      <c r="AJ32" s="68">
        <f t="shared" ref="AJ32" si="71">COUNTIF(AC33:AI33,"★")</f>
        <v>0</v>
      </c>
      <c r="AK32" s="68"/>
      <c r="AL32" s="68" t="str">
        <f>TEXT(AC32,"YYYY-MM")</f>
        <v>2026-04</v>
      </c>
      <c r="AM32" s="69" cm="1">
        <f t="array" ref="AM32">SUMPRODUCT((AC32:AI32&gt;=$N$8)*(AC32:AI32 &lt;= $N$9)*(TEXT(AC32:AI32,"yyyy-mm")=AL32)*(AC33:AI33 = "●"))</f>
        <v>0</v>
      </c>
      <c r="AN32" s="69" cm="1">
        <f t="array" ref="AN32">SUMPRODUCT((AH32:AI32&gt;=$N$8)*(AH32:AI32 &lt;= $N$9)*(TEXT(AH32:AI32,"yyyy-mm")=AL32)*(AH33:AI33 = "▲"))</f>
        <v>0</v>
      </c>
      <c r="AO32" s="69" cm="1">
        <f t="array" ref="AO32">SUMPRODUCT((AC32:AI32&gt;=$N$8)*(AC32:AI32 &lt;= $N$9)*(TEXT(AC32:AI32,"yyyy-mm")=AL32)*(AC33:AI33 = "★"))</f>
        <v>0</v>
      </c>
      <c r="AP32" s="68"/>
      <c r="AQ32" s="19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3"/>
    </row>
    <row r="33" spans="1:55" s="8" customFormat="1" ht="19.5" customHeight="1" thickBot="1" x14ac:dyDescent="0.5">
      <c r="A33" s="4">
        <v>5</v>
      </c>
      <c r="B33" s="4">
        <v>23</v>
      </c>
      <c r="C33" s="18">
        <f t="shared" si="1"/>
        <v>46631</v>
      </c>
      <c r="D33" s="18">
        <f t="shared" si="2"/>
        <v>45989</v>
      </c>
      <c r="E33" s="4" t="str">
        <f t="shared" si="0"/>
        <v>2027-09</v>
      </c>
      <c r="F33" s="2">
        <f ca="1">SUMIF($V$109:$W$150,E33,$W$109:$W$150)+SUMIF($AL$109:$AM$150,E33,$AM$109:$AM$150)</f>
        <v>0</v>
      </c>
      <c r="G33" s="2">
        <f ca="1">SUMIF($V$109:$X$150,E33,$X$109:$X$150)+SUMIF($AL$109:$AN$150,E33,$AN$109:$AN$150)</f>
        <v>0</v>
      </c>
      <c r="H33" s="2">
        <f ca="1">SUMIF($V$109:$Y$150,E33,$Y$109:$Y$150)+SUMIF($AL$109:$AO$150,E33,$AO$109:$AO$150)</f>
        <v>0</v>
      </c>
      <c r="I33" s="17">
        <f t="shared" si="3"/>
        <v>0</v>
      </c>
      <c r="J33" s="135"/>
      <c r="K33" s="135" t="str">
        <f t="shared" ref="K33" si="72">IF(U33&gt;=0.285,"OK","NG")</f>
        <v>NG</v>
      </c>
      <c r="L33" s="136"/>
      <c r="M33" s="144"/>
      <c r="N33" s="144"/>
      <c r="O33" s="144"/>
      <c r="P33" s="144"/>
      <c r="Q33" s="144"/>
      <c r="R33" s="145"/>
      <c r="S33" s="146"/>
      <c r="T33" s="135">
        <f t="shared" ref="T33" si="73">COUNTIF(M33:S33,"●")</f>
        <v>0</v>
      </c>
      <c r="U33" s="147">
        <f t="shared" ref="U33" si="74">IF(COUNTA(M33:S33)=0,-1,IF(OR(COUNTIF(M33:S33,"▲")&gt;6,AND(M32&lt;$N$9,$N$9&lt;S32)),0.285,IF(T32+T33=0,0,T33/(T33+T32))))</f>
        <v>-1</v>
      </c>
      <c r="V33" s="135" t="str">
        <f>TEXT(S32,"YYYY-MM")</f>
        <v>2025-12</v>
      </c>
      <c r="W33" s="140" cm="1">
        <f t="array" ref="W33">IF(V33=V32,0,SUMPRODUCT((M32:S32&gt;=$N$8)*(M32:S32 &lt;= $N$9)*(TEXT(M32:S32,"yyyy-mm")=V33)*(M33:S33 = "●")))</f>
        <v>0</v>
      </c>
      <c r="X33" s="140" cm="1">
        <f t="array" ref="X33">IF(V33=V32,0,SUMPRODUCT((M32:S32&gt;=$N$8)*(M32:S32 &lt;= $N$9)*(TEXT(M32:S32,"yyyy-mm")=V33)*(M33:S33 = "▲")))</f>
        <v>0</v>
      </c>
      <c r="Y33" s="140" cm="1">
        <f t="array" ref="Y33">IF(V33=V32,0,SUMPRODUCT((M32:S32&gt;=$N$8)*(M32:S32 &lt;= $N$9)*(TEXT(M32:S32,"yyyy-mm")=V33)*(M33:S33 = "★")))</f>
        <v>0</v>
      </c>
      <c r="Z33" s="135"/>
      <c r="AA33" s="135" t="str">
        <f t="shared" ref="AA33" si="75">IF(AK33&gt;=0.285,"OK","NG")</f>
        <v>NG</v>
      </c>
      <c r="AB33" s="136"/>
      <c r="AC33" s="144"/>
      <c r="AD33" s="144"/>
      <c r="AE33" s="144"/>
      <c r="AF33" s="144"/>
      <c r="AG33" s="144"/>
      <c r="AH33" s="145"/>
      <c r="AI33" s="146"/>
      <c r="AJ33" s="68">
        <f t="shared" ref="AJ33" si="76">COUNTIF(AC33:AI33,"●")</f>
        <v>0</v>
      </c>
      <c r="AK33" s="70">
        <f t="shared" ref="AK33" si="77">IF(COUNTA(AC33:AI33)=0,-1,IF(OR(COUNTIF(AC33:AI33,"▲")&gt;6,AND(AC32&lt;$N$9,$N$9&lt;AI32)),0.285,IF(AJ32+AJ33=0,0,AJ33/(AJ33+AJ32))))</f>
        <v>-1</v>
      </c>
      <c r="AL33" s="68" t="str">
        <f>TEXT(AI32,"YYYY-MM")</f>
        <v>2026-04</v>
      </c>
      <c r="AM33" s="69" cm="1">
        <f t="array" ref="AM33">IF(AL33=AL32,0,SUMPRODUCT((AC32:AI32&gt;=$N$8)*(AC32:AI32 &lt;= $N$9)*(TEXT(AC32:AI32,"yyyy-mm")=AL33)*(AC33:AI33 = "●")))</f>
        <v>0</v>
      </c>
      <c r="AN33" s="69" cm="1">
        <f t="array" ref="AN33">IF(AL33=AL32,0,SUMPRODUCT((AC32:AI32&gt;=$N$8)*(AC32:AI32 &lt;= $N$9)*(TEXT(AC32:AI32,"yyyy-mm")=AL33)*(AC33:AI33 = "▲")))</f>
        <v>0</v>
      </c>
      <c r="AO33" s="69" cm="1">
        <f t="array" ref="AO33">IF(AL33=AL32,0,SUMPRODUCT((AC32:AI32&gt;=$N$8)*(AC32:AI32 &lt;= $N$9)*(TEXT(AC32:AI32,"yyyy-mm")=AL33)*(AC33:AI33 = "★")))</f>
        <v>0</v>
      </c>
      <c r="AP33" s="68"/>
      <c r="AQ33" s="19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3"/>
    </row>
    <row r="34" spans="1:55" s="8" customFormat="1" ht="19.5" customHeight="1" x14ac:dyDescent="0.45">
      <c r="A34" s="4">
        <v>1</v>
      </c>
      <c r="B34" s="4">
        <v>24</v>
      </c>
      <c r="C34" s="18">
        <f t="shared" si="1"/>
        <v>46661</v>
      </c>
      <c r="D34" s="18">
        <f t="shared" si="2"/>
        <v>45989</v>
      </c>
      <c r="E34" s="4" t="str">
        <f t="shared" si="0"/>
        <v>2027-10</v>
      </c>
      <c r="F34" s="2">
        <f ca="1">SUMIF($V$109:$W$150,E34,$W$109:$W$150)+SUMIF($AL$109:$AM$150,E34,$AM$109:$AM$150)</f>
        <v>0</v>
      </c>
      <c r="G34" s="2">
        <f ca="1">SUMIF($V$109:$X$150,E34,$X$109:$X$150)+SUMIF($AL$109:$AN$150,E34,$AN$109:$AN$150)</f>
        <v>0</v>
      </c>
      <c r="H34" s="2">
        <f ca="1">SUMIF($V$109:$Y$150,E34,$Y$109:$Y$150)+SUMIF($AL$109:$AO$150,E34,$AO$109:$AO$150)</f>
        <v>0</v>
      </c>
      <c r="I34" s="17">
        <f t="shared" si="3"/>
        <v>0</v>
      </c>
      <c r="J34" s="135"/>
      <c r="K34" s="135"/>
      <c r="L34" s="132">
        <v>9</v>
      </c>
      <c r="M34" s="141">
        <f>S32+1</f>
        <v>46013</v>
      </c>
      <c r="N34" s="141">
        <f>M34+1</f>
        <v>46014</v>
      </c>
      <c r="O34" s="141">
        <f t="shared" ref="O34:Q34" si="78">N34+1</f>
        <v>46015</v>
      </c>
      <c r="P34" s="141">
        <f t="shared" si="78"/>
        <v>46016</v>
      </c>
      <c r="Q34" s="141">
        <f t="shared" si="78"/>
        <v>46017</v>
      </c>
      <c r="R34" s="142">
        <f>Q34+1</f>
        <v>46018</v>
      </c>
      <c r="S34" s="143">
        <f>R34+1</f>
        <v>46019</v>
      </c>
      <c r="T34" s="135">
        <f t="shared" ref="T34" si="79">COUNTIF(M35:S35,"★")</f>
        <v>0</v>
      </c>
      <c r="U34" s="135"/>
      <c r="V34" s="135" t="str">
        <f>TEXT(M34,"YYYY-MM")</f>
        <v>2025-12</v>
      </c>
      <c r="W34" s="140" cm="1">
        <f t="array" ref="W34">SUMPRODUCT((M34:S34&gt;=$N$8)*(M34:S34 &lt;= $N$9)*(TEXT(M34:S34,"yyyy-mm")=V34)*(M35:S35 = "●"))</f>
        <v>0</v>
      </c>
      <c r="X34" s="140" cm="1">
        <f t="array" ref="X34">SUMPRODUCT((R34:S34&gt;=$N$8)*(R34:S34 &lt;= $N$9)*(TEXT(R34:S34,"yyyy-mm")=V34)*(R35:S35 = "▲"))</f>
        <v>0</v>
      </c>
      <c r="Y34" s="140" cm="1">
        <f t="array" ref="Y34">SUMPRODUCT((M34:S34&gt;=$N$8)*(M34:S34 &lt;= $N$9)*(TEXT(M34:S34,"yyyy-mm")=V34)*(M35:S35 = "★"))</f>
        <v>0</v>
      </c>
      <c r="Z34" s="135"/>
      <c r="AA34" s="135"/>
      <c r="AB34" s="132">
        <v>25</v>
      </c>
      <c r="AC34" s="141">
        <f>AI32+1</f>
        <v>46125</v>
      </c>
      <c r="AD34" s="141">
        <f t="shared" ref="AD34:AI34" si="80">AC34+1</f>
        <v>46126</v>
      </c>
      <c r="AE34" s="141">
        <f t="shared" si="80"/>
        <v>46127</v>
      </c>
      <c r="AF34" s="141">
        <f t="shared" si="80"/>
        <v>46128</v>
      </c>
      <c r="AG34" s="141">
        <f t="shared" si="80"/>
        <v>46129</v>
      </c>
      <c r="AH34" s="142">
        <f t="shared" si="80"/>
        <v>46130</v>
      </c>
      <c r="AI34" s="143">
        <f t="shared" si="80"/>
        <v>46131</v>
      </c>
      <c r="AJ34" s="68">
        <f t="shared" ref="AJ34" si="81">COUNTIF(AC35:AI35,"★")</f>
        <v>0</v>
      </c>
      <c r="AK34" s="68"/>
      <c r="AL34" s="68" t="str">
        <f>TEXT(AC34,"YYYY-MM")</f>
        <v>2026-04</v>
      </c>
      <c r="AM34" s="69" cm="1">
        <f t="array" ref="AM34">SUMPRODUCT((AC34:AI34&gt;=$N$8)*(AC34:AI34 &lt;= $N$9)*(TEXT(AC34:AI34,"yyyy-mm")=AL34)*(AC35:AI35 = "●"))</f>
        <v>0</v>
      </c>
      <c r="AN34" s="69" cm="1">
        <f t="array" ref="AN34">SUMPRODUCT((AH34:AI34&gt;=$N$8)*(AH34:AI34 &lt;= $N$9)*(TEXT(AH34:AI34,"yyyy-mm")=AL34)*(AH35:AI35 = "▲"))</f>
        <v>0</v>
      </c>
      <c r="AO34" s="69" cm="1">
        <f t="array" ref="AO34">SUMPRODUCT((AC34:AI34&gt;=$N$8)*(AC34:AI34 &lt;= $N$9)*(TEXT(AC34:AI34,"yyyy-mm")=AL34)*(AC35:AI35 = "★"))</f>
        <v>0</v>
      </c>
      <c r="AP34" s="68"/>
      <c r="AQ34" s="19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3"/>
    </row>
    <row r="35" spans="1:55" s="8" customFormat="1" ht="19.5" customHeight="1" thickBot="1" x14ac:dyDescent="0.5">
      <c r="A35" s="4">
        <v>2</v>
      </c>
      <c r="B35" s="4">
        <v>25</v>
      </c>
      <c r="C35" s="18">
        <f t="shared" si="1"/>
        <v>46692</v>
      </c>
      <c r="D35" s="18">
        <f t="shared" si="2"/>
        <v>45989</v>
      </c>
      <c r="E35" s="4" t="str">
        <f t="shared" si="0"/>
        <v>2027-11</v>
      </c>
      <c r="F35" s="2">
        <f ca="1">SUMIF($AL$109:$AM$150,E35,$AM$109:$AM$150)</f>
        <v>0</v>
      </c>
      <c r="G35" s="2">
        <f ca="1">SUMIF($AL$109:$AN$150,E35,$AN$109:$AN$150)</f>
        <v>0</v>
      </c>
      <c r="H35" s="2">
        <f ca="1">SUMIF($AL$109:$AO$150,E35,$AO$109:$AO$150)</f>
        <v>0</v>
      </c>
      <c r="I35" s="17">
        <f t="shared" si="3"/>
        <v>0</v>
      </c>
      <c r="J35" s="135"/>
      <c r="K35" s="135" t="str">
        <f t="shared" ref="K35" si="82">IF(U35&gt;=0.285,"OK","NG")</f>
        <v>NG</v>
      </c>
      <c r="L35" s="136"/>
      <c r="M35" s="144"/>
      <c r="N35" s="144"/>
      <c r="O35" s="144"/>
      <c r="P35" s="144"/>
      <c r="Q35" s="144"/>
      <c r="R35" s="145"/>
      <c r="S35" s="146"/>
      <c r="T35" s="135">
        <f t="shared" ref="T35" si="83">COUNTIF(M35:S35,"●")</f>
        <v>0</v>
      </c>
      <c r="U35" s="147">
        <f t="shared" ref="U35" si="84">IF(COUNTA(M35:S35)=0,-1,IF(OR(COUNTIF(M35:S35,"▲")&gt;6,AND(M34&lt;$N$9,$N$9&lt;S34)),0.285,IF(T34+T35=0,0,T35/(T35+T34))))</f>
        <v>-1</v>
      </c>
      <c r="V35" s="135" t="str">
        <f>TEXT(S34,"YYYY-MM")</f>
        <v>2025-12</v>
      </c>
      <c r="W35" s="140" cm="1">
        <f t="array" ref="W35">IF(V35=V34,0,SUMPRODUCT((M34:S34&gt;=$N$8)*(M34:S34 &lt;= $N$9)*(TEXT(M34:S34,"yyyy-mm")=V35)*(M35:S35 = "●")))</f>
        <v>0</v>
      </c>
      <c r="X35" s="140" cm="1">
        <f t="array" ref="X35">IF(V35=V34,0,SUMPRODUCT((M34:S34&gt;=$N$8)*(M34:S34 &lt;= $N$9)*(TEXT(M34:S34,"yyyy-mm")=V35)*(M35:S35 = "▲")))</f>
        <v>0</v>
      </c>
      <c r="Y35" s="140" cm="1">
        <f t="array" ref="Y35">IF(V35=V34,0,SUMPRODUCT((M34:S34&gt;=$N$8)*(M34:S34 &lt;= $N$9)*(TEXT(M34:S34,"yyyy-mm")=V35)*(M35:S35 = "★")))</f>
        <v>0</v>
      </c>
      <c r="Z35" s="135"/>
      <c r="AA35" s="135" t="str">
        <f t="shared" ref="AA35" si="85">IF(AK35&gt;=0.285,"OK","NG")</f>
        <v>NG</v>
      </c>
      <c r="AB35" s="136"/>
      <c r="AC35" s="144"/>
      <c r="AD35" s="144"/>
      <c r="AE35" s="144"/>
      <c r="AF35" s="144"/>
      <c r="AG35" s="144"/>
      <c r="AH35" s="145"/>
      <c r="AI35" s="146"/>
      <c r="AJ35" s="68">
        <f t="shared" ref="AJ35" si="86">COUNTIF(AC35:AI35,"●")</f>
        <v>0</v>
      </c>
      <c r="AK35" s="70">
        <f t="shared" ref="AK35" si="87">IF(COUNTA(AC35:AI35)=0,-1,IF(OR(COUNTIF(AC35:AI35,"▲")&gt;6,AND(AC34&lt;$N$9,$N$9&lt;AI34)),0.285,IF(AJ34+AJ35=0,0,AJ35/(AJ35+AJ34))))</f>
        <v>-1</v>
      </c>
      <c r="AL35" s="68" t="str">
        <f>TEXT(AI34,"YYYY-MM")</f>
        <v>2026-04</v>
      </c>
      <c r="AM35" s="69" cm="1">
        <f t="array" ref="AM35">IF(AL35=AL34,0,SUMPRODUCT((AC34:AI34&gt;=$N$8)*(AC34:AI34 &lt;= $N$9)*(TEXT(AC34:AI34,"yyyy-mm")=AL35)*(AC35:AI35 = "●")))</f>
        <v>0</v>
      </c>
      <c r="AN35" s="69" cm="1">
        <f t="array" ref="AN35">IF(AL35=AL34,0,SUMPRODUCT((AC34:AI34&gt;=$N$8)*(AC34:AI34 &lt;= $N$9)*(TEXT(AC34:AI34,"yyyy-mm")=AL35)*(AC35:AI35 = "▲")))</f>
        <v>0</v>
      </c>
      <c r="AO35" s="69" cm="1">
        <f t="array" ref="AO35">IF(AL35=AL34,0,SUMPRODUCT((AC34:AI34&gt;=$N$8)*(AC34:AI34 &lt;= $N$9)*(TEXT(AC34:AI34,"yyyy-mm")=AL35)*(AC35:AI35 = "★")))</f>
        <v>0</v>
      </c>
      <c r="AP35" s="68"/>
      <c r="AQ35" s="19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3"/>
    </row>
    <row r="36" spans="1:55" s="8" customFormat="1" ht="19.5" customHeight="1" x14ac:dyDescent="0.45">
      <c r="A36" s="4">
        <v>3</v>
      </c>
      <c r="B36" s="4">
        <v>26</v>
      </c>
      <c r="C36" s="18">
        <f t="shared" si="1"/>
        <v>46722</v>
      </c>
      <c r="D36" s="18">
        <f t="shared" si="2"/>
        <v>45989</v>
      </c>
      <c r="E36" s="4" t="str">
        <f t="shared" si="0"/>
        <v>2027-12</v>
      </c>
      <c r="F36" s="2">
        <f ca="1">SUMIF($AL$109:$AM$150,E36,$AM$109:$AM$150)</f>
        <v>0</v>
      </c>
      <c r="G36" s="2">
        <f ca="1">SUMIF($AL$109:$AN$150,E36,$AN$109:$AN$150)</f>
        <v>0</v>
      </c>
      <c r="H36" s="2">
        <f ca="1">SUMIF($AL$109:$AO$150,E36,$AO$109:$AO$150)</f>
        <v>0</v>
      </c>
      <c r="I36" s="17">
        <f t="shared" si="3"/>
        <v>0</v>
      </c>
      <c r="J36" s="135"/>
      <c r="K36" s="135"/>
      <c r="L36" s="132">
        <v>10</v>
      </c>
      <c r="M36" s="141">
        <f>S34+1</f>
        <v>46020</v>
      </c>
      <c r="N36" s="141">
        <f>M36+1</f>
        <v>46021</v>
      </c>
      <c r="O36" s="141">
        <f t="shared" ref="O36:Q36" si="88">N36+1</f>
        <v>46022</v>
      </c>
      <c r="P36" s="141">
        <f t="shared" si="88"/>
        <v>46023</v>
      </c>
      <c r="Q36" s="141">
        <f t="shared" si="88"/>
        <v>46024</v>
      </c>
      <c r="R36" s="142">
        <f>Q36+1</f>
        <v>46025</v>
      </c>
      <c r="S36" s="143">
        <f>R36+1</f>
        <v>46026</v>
      </c>
      <c r="T36" s="135">
        <f t="shared" ref="T36" si="89">COUNTIF(M37:S37,"★")</f>
        <v>0</v>
      </c>
      <c r="U36" s="135"/>
      <c r="V36" s="135" t="str">
        <f>TEXT(M36,"YYYY-MM")</f>
        <v>2025-12</v>
      </c>
      <c r="W36" s="140" cm="1">
        <f t="array" ref="W36">SUMPRODUCT((M36:S36&gt;=$N$8)*(M36:S36 &lt;= $N$9)*(TEXT(M36:S36,"yyyy-mm")=V36)*(M37:S37 = "●"))</f>
        <v>0</v>
      </c>
      <c r="X36" s="140" cm="1">
        <f t="array" ref="X36">SUMPRODUCT((R36:S36&gt;=$N$8)*(R36:S36 &lt;= $N$9)*(TEXT(R36:S36,"yyyy-mm")=V36)*(R37:S37 = "▲"))</f>
        <v>0</v>
      </c>
      <c r="Y36" s="140" cm="1">
        <f t="array" ref="Y36">SUMPRODUCT((M36:S36&gt;=$N$8)*(M36:S36 &lt;= $N$9)*(TEXT(M36:S36,"yyyy-mm")=V36)*(M37:S37 = "★"))</f>
        <v>0</v>
      </c>
      <c r="Z36" s="135"/>
      <c r="AA36" s="135"/>
      <c r="AB36" s="132">
        <v>26</v>
      </c>
      <c r="AC36" s="141">
        <f>AI34+1</f>
        <v>46132</v>
      </c>
      <c r="AD36" s="141">
        <f t="shared" ref="AD36:AI36" si="90">AC36+1</f>
        <v>46133</v>
      </c>
      <c r="AE36" s="141">
        <f t="shared" si="90"/>
        <v>46134</v>
      </c>
      <c r="AF36" s="141">
        <f t="shared" si="90"/>
        <v>46135</v>
      </c>
      <c r="AG36" s="141">
        <f t="shared" si="90"/>
        <v>46136</v>
      </c>
      <c r="AH36" s="142">
        <f t="shared" si="90"/>
        <v>46137</v>
      </c>
      <c r="AI36" s="143">
        <f t="shared" si="90"/>
        <v>46138</v>
      </c>
      <c r="AJ36" s="68">
        <f t="shared" ref="AJ36" si="91">COUNTIF(AC37:AI37,"★")</f>
        <v>0</v>
      </c>
      <c r="AK36" s="68"/>
      <c r="AL36" s="68" t="str">
        <f>TEXT(AC36,"YYYY-MM")</f>
        <v>2026-04</v>
      </c>
      <c r="AM36" s="69" cm="1">
        <f t="array" ref="AM36">SUMPRODUCT((AC36:AI36&gt;=$N$8)*(AC36:AI36 &lt;= $N$9)*(TEXT(AC36:AI36,"yyyy-mm")=AL36)*(AC37:AI37 = "●"))</f>
        <v>0</v>
      </c>
      <c r="AN36" s="69" cm="1">
        <f t="array" ref="AN36">SUMPRODUCT((AH36:AI36&gt;=$N$8)*(AH36:AI36 &lt;= $N$9)*(TEXT(AH36:AI36,"yyyy-mm")=AL36)*(AH37:AI37 = "▲"))</f>
        <v>0</v>
      </c>
      <c r="AO36" s="69" cm="1">
        <f t="array" ref="AO36">SUMPRODUCT((AC36:AI36&gt;=$N$8)*(AC36:AI36 &lt;= $N$9)*(TEXT(AC36:AI36,"yyyy-mm")=AL36)*(AC37:AI37 = "★"))</f>
        <v>0</v>
      </c>
      <c r="AP36" s="68"/>
      <c r="AQ36" s="19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3"/>
    </row>
    <row r="37" spans="1:55" s="8" customFormat="1" ht="19.5" customHeight="1" thickBot="1" x14ac:dyDescent="0.5">
      <c r="A37" s="4">
        <v>4</v>
      </c>
      <c r="B37" s="4">
        <v>27</v>
      </c>
      <c r="C37" s="18">
        <f t="shared" si="1"/>
        <v>46753</v>
      </c>
      <c r="D37" s="18">
        <f t="shared" si="2"/>
        <v>45989</v>
      </c>
      <c r="E37" s="4" t="str">
        <f t="shared" si="0"/>
        <v>2028-01</v>
      </c>
      <c r="F37" s="2">
        <f ca="1">SUMIF($V$160:$W$201,E37,$W$160:$W$201)+SUMIF($AL$109:$AM$150,E37,$AM$109:$AM$150)</f>
        <v>0</v>
      </c>
      <c r="G37" s="2">
        <f ca="1">SUMIF($V$160:$X$201,E37,$X$160:$X$201)+SUMIF($AL$109:$AN$150,E37,$AN$109:$AN$150)</f>
        <v>0</v>
      </c>
      <c r="H37" s="2">
        <f ca="1">SUMIF($V$160:$Y$201,E37,$Y$160:$Y$201)+SUMIF($AL$109:$AO$150,E37,$AO$109:$AO$150)</f>
        <v>0</v>
      </c>
      <c r="I37" s="17">
        <f t="shared" si="3"/>
        <v>0</v>
      </c>
      <c r="J37" s="135"/>
      <c r="K37" s="135" t="str">
        <f t="shared" ref="K37" si="92">IF(U37&gt;=0.285,"OK","NG")</f>
        <v>NG</v>
      </c>
      <c r="L37" s="136"/>
      <c r="M37" s="144"/>
      <c r="N37" s="144"/>
      <c r="O37" s="144"/>
      <c r="P37" s="144"/>
      <c r="Q37" s="144"/>
      <c r="R37" s="145"/>
      <c r="S37" s="146"/>
      <c r="T37" s="135">
        <f t="shared" ref="T37" si="93">COUNTIF(M37:S37,"●")</f>
        <v>0</v>
      </c>
      <c r="U37" s="147">
        <f t="shared" ref="U37" si="94">IF(COUNTA(M37:S37)=0,-1,IF(OR(COUNTIF(M37:S37,"▲")&gt;6,AND(M36&lt;$N$9,$N$9&lt;S36)),0.285,IF(T36+T37=0,0,T37/(T37+T36))))</f>
        <v>-1</v>
      </c>
      <c r="V37" s="135" t="str">
        <f>TEXT(S36,"YYYY-MM")</f>
        <v>2026-01</v>
      </c>
      <c r="W37" s="140" cm="1">
        <f t="array" ref="W37">IF(V37=V36,0,SUMPRODUCT((M36:S36&gt;=$N$8)*(M36:S36 &lt;= $N$9)*(TEXT(M36:S36,"yyyy-mm")=V37)*(M37:S37 = "●")))</f>
        <v>0</v>
      </c>
      <c r="X37" s="140" cm="1">
        <f t="array" ref="X37">IF(V37=V36,0,SUMPRODUCT((M36:S36&gt;=$N$8)*(M36:S36 &lt;= $N$9)*(TEXT(M36:S36,"yyyy-mm")=V37)*(M37:S37 = "▲")))</f>
        <v>0</v>
      </c>
      <c r="Y37" s="140" cm="1">
        <f t="array" ref="Y37">IF(V37=V36,0,SUMPRODUCT((M36:S36&gt;=$N$8)*(M36:S36 &lt;= $N$9)*(TEXT(M36:S36,"yyyy-mm")=V37)*(M37:S37 = "★")))</f>
        <v>0</v>
      </c>
      <c r="Z37" s="135"/>
      <c r="AA37" s="135" t="str">
        <f t="shared" ref="AA37" si="95">IF(AK37&gt;=0.285,"OK","NG")</f>
        <v>NG</v>
      </c>
      <c r="AB37" s="136"/>
      <c r="AC37" s="144"/>
      <c r="AD37" s="144"/>
      <c r="AE37" s="144"/>
      <c r="AF37" s="144"/>
      <c r="AG37" s="144"/>
      <c r="AH37" s="145"/>
      <c r="AI37" s="146"/>
      <c r="AJ37" s="68">
        <f t="shared" ref="AJ37" si="96">COUNTIF(AC37:AI37,"●")</f>
        <v>0</v>
      </c>
      <c r="AK37" s="70">
        <f t="shared" ref="AK37" si="97">IF(COUNTA(AC37:AI37)=0,-1,IF(OR(COUNTIF(AC37:AI37,"▲")&gt;6,AND(AC36&lt;$N$9,$N$9&lt;AI36)),0.285,IF(AJ36+AJ37=0,0,AJ37/(AJ37+AJ36))))</f>
        <v>-1</v>
      </c>
      <c r="AL37" s="68" t="str">
        <f>TEXT(AI36,"YYYY-MM")</f>
        <v>2026-04</v>
      </c>
      <c r="AM37" s="69" cm="1">
        <f t="array" ref="AM37">IF(AL37=AL36,0,SUMPRODUCT((AC36:AI36&gt;=$N$8)*(AC36:AI36 &lt;= $N$9)*(TEXT(AC36:AI36,"yyyy-mm")=AL37)*(AC37:AI37 = "●")))</f>
        <v>0</v>
      </c>
      <c r="AN37" s="69" cm="1">
        <f t="array" ref="AN37">IF(AL37=AL36,0,SUMPRODUCT((AC36:AI36&gt;=$N$8)*(AC36:AI36 &lt;= $N$9)*(TEXT(AC36:AI36,"yyyy-mm")=AL37)*(AC37:AI37 = "▲")))</f>
        <v>0</v>
      </c>
      <c r="AO37" s="69" cm="1">
        <f t="array" ref="AO37">IF(AL37=AL36,0,SUMPRODUCT((AC36:AI36&gt;=$N$8)*(AC36:AI36 &lt;= $N$9)*(TEXT(AC36:AI36,"yyyy-mm")=AL37)*(AC37:AI37 = "★")))</f>
        <v>0</v>
      </c>
      <c r="AP37" s="68"/>
      <c r="AQ37" s="19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3"/>
    </row>
    <row r="38" spans="1:55" s="8" customFormat="1" ht="19.5" customHeight="1" x14ac:dyDescent="0.45">
      <c r="A38" s="4">
        <v>5</v>
      </c>
      <c r="B38" s="4">
        <v>28</v>
      </c>
      <c r="C38" s="18">
        <f t="shared" si="1"/>
        <v>46784</v>
      </c>
      <c r="D38" s="18">
        <f t="shared" si="2"/>
        <v>45989</v>
      </c>
      <c r="E38" s="4" t="str">
        <f t="shared" si="0"/>
        <v>2028-02</v>
      </c>
      <c r="F38" s="2">
        <f ca="1">SUMIF($V$160:$W$201,E38,$W$160:$W$201)+SUMIF($AL$109:$AM$150,E38,$AM$109:$AM$150)</f>
        <v>0</v>
      </c>
      <c r="G38" s="2">
        <f ca="1">SUMIF($V$160:$X$201,E38,$X$160:$X$201)+SUMIF($AL$109:$AN$150,E38,$AN$109:$AN$150)</f>
        <v>0</v>
      </c>
      <c r="H38" s="2">
        <f ca="1">SUMIF($V$160:$Y$201,E38,$Y$160:$Y$201)+SUMIF($AL$109:$AO$150,E38,$AO$109:$AO$150)</f>
        <v>0</v>
      </c>
      <c r="I38" s="17">
        <f t="shared" si="3"/>
        <v>0</v>
      </c>
      <c r="J38" s="135"/>
      <c r="K38" s="135"/>
      <c r="L38" s="132">
        <v>11</v>
      </c>
      <c r="M38" s="141">
        <f>S36+1</f>
        <v>46027</v>
      </c>
      <c r="N38" s="141">
        <f>M38+1</f>
        <v>46028</v>
      </c>
      <c r="O38" s="141">
        <f t="shared" ref="O38:Q38" si="98">N38+1</f>
        <v>46029</v>
      </c>
      <c r="P38" s="141">
        <f t="shared" si="98"/>
        <v>46030</v>
      </c>
      <c r="Q38" s="141">
        <f t="shared" si="98"/>
        <v>46031</v>
      </c>
      <c r="R38" s="142">
        <f>Q38+1</f>
        <v>46032</v>
      </c>
      <c r="S38" s="143">
        <f>R38+1</f>
        <v>46033</v>
      </c>
      <c r="T38" s="135">
        <f t="shared" ref="T38" si="99">COUNTIF(M39:S39,"★")</f>
        <v>0</v>
      </c>
      <c r="U38" s="135"/>
      <c r="V38" s="135" t="str">
        <f>TEXT(M38,"YYYY-MM")</f>
        <v>2026-01</v>
      </c>
      <c r="W38" s="140" cm="1">
        <f t="array" ref="W38">SUMPRODUCT((M38:S38&gt;=$N$8)*(M38:S38 &lt;= $N$9)*(TEXT(M38:S38,"yyyy-mm")=V38)*(M39:S39 = "●"))</f>
        <v>0</v>
      </c>
      <c r="X38" s="140" cm="1">
        <f t="array" ref="X38">SUMPRODUCT((R38:S38&gt;=$N$8)*(R38:S38 &lt;= $N$9)*(TEXT(R38:S38,"yyyy-mm")=V38)*(R39:S39 = "▲"))</f>
        <v>0</v>
      </c>
      <c r="Y38" s="140" cm="1">
        <f t="array" ref="Y38">SUMPRODUCT((M38:S38&gt;=$N$8)*(M38:S38 &lt;= $N$9)*(TEXT(M38:S38,"yyyy-mm")=V38)*(M39:S39 = "★"))</f>
        <v>0</v>
      </c>
      <c r="Z38" s="135"/>
      <c r="AA38" s="135"/>
      <c r="AB38" s="132">
        <v>27</v>
      </c>
      <c r="AC38" s="141">
        <f>AI36+1</f>
        <v>46139</v>
      </c>
      <c r="AD38" s="141">
        <f t="shared" ref="AD38:AI38" si="100">AC38+1</f>
        <v>46140</v>
      </c>
      <c r="AE38" s="141">
        <f t="shared" si="100"/>
        <v>46141</v>
      </c>
      <c r="AF38" s="141">
        <f t="shared" si="100"/>
        <v>46142</v>
      </c>
      <c r="AG38" s="141">
        <f t="shared" si="100"/>
        <v>46143</v>
      </c>
      <c r="AH38" s="142">
        <f t="shared" si="100"/>
        <v>46144</v>
      </c>
      <c r="AI38" s="143">
        <f t="shared" si="100"/>
        <v>46145</v>
      </c>
      <c r="AJ38" s="68">
        <f t="shared" ref="AJ38" si="101">COUNTIF(AC39:AI39,"★")</f>
        <v>0</v>
      </c>
      <c r="AK38" s="68"/>
      <c r="AL38" s="68" t="str">
        <f>TEXT(AC38,"YYYY-MM")</f>
        <v>2026-04</v>
      </c>
      <c r="AM38" s="69" cm="1">
        <f t="array" ref="AM38">SUMPRODUCT((AC38:AI38&gt;=$N$8)*(AC38:AI38 &lt;= $N$9)*(TEXT(AC38:AI38,"yyyy-mm")=AL38)*(AC39:AI39 = "●"))</f>
        <v>0</v>
      </c>
      <c r="AN38" s="69" cm="1">
        <f t="array" ref="AN38">SUMPRODUCT((AH38:AI38&gt;=$N$8)*(AH38:AI38 &lt;= $N$9)*(TEXT(AH38:AI38,"yyyy-mm")=AL38)*(AH39:AI39 = "▲"))</f>
        <v>0</v>
      </c>
      <c r="AO38" s="69" cm="1">
        <f t="array" ref="AO38">SUMPRODUCT((AC38:AI38&gt;=$N$8)*(AC38:AI38 &lt;= $N$9)*(TEXT(AC38:AI38,"yyyy-mm")=AL38)*(AC39:AI39 = "★"))</f>
        <v>0</v>
      </c>
      <c r="AP38" s="68"/>
      <c r="AQ38" s="19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3"/>
    </row>
    <row r="39" spans="1:55" s="8" customFormat="1" ht="19.5" customHeight="1" thickBot="1" x14ac:dyDescent="0.5">
      <c r="A39" s="4">
        <v>1</v>
      </c>
      <c r="B39" s="4">
        <v>29</v>
      </c>
      <c r="C39" s="18">
        <f t="shared" si="1"/>
        <v>46813</v>
      </c>
      <c r="D39" s="18">
        <f t="shared" si="2"/>
        <v>45989</v>
      </c>
      <c r="E39" s="4" t="str">
        <f t="shared" si="0"/>
        <v>2028-03</v>
      </c>
      <c r="F39" s="2">
        <f ca="1">SUMIF($AL$109:$AM$150,E39,$AM$109:$AM$150)+SUMIF($V$160:$W$201,E39,$W$160:$W$201)</f>
        <v>0</v>
      </c>
      <c r="G39" s="2">
        <f ca="1">SUMIF($AL$109:$AN$150,E39,$AN$109:$AN$150)+SUMIF($V$160:$X$201,E39,$X$160:$X$201)</f>
        <v>0</v>
      </c>
      <c r="H39" s="2">
        <f ca="1">SUMIF($AL$109:$AO$150,E39,$AO$109:$AO$150)+SUMIF($V$160:$Y$201,E39,$Y$160:$Y$201)</f>
        <v>0</v>
      </c>
      <c r="I39" s="17">
        <f t="shared" si="3"/>
        <v>0</v>
      </c>
      <c r="J39" s="135"/>
      <c r="K39" s="135" t="str">
        <f t="shared" ref="K39" si="102">IF(U39&gt;=0.285,"OK","NG")</f>
        <v>NG</v>
      </c>
      <c r="L39" s="136"/>
      <c r="M39" s="144"/>
      <c r="N39" s="144"/>
      <c r="O39" s="144"/>
      <c r="P39" s="144"/>
      <c r="Q39" s="144"/>
      <c r="R39" s="145"/>
      <c r="S39" s="146"/>
      <c r="T39" s="135">
        <f t="shared" ref="T39" si="103">COUNTIF(M39:S39,"●")</f>
        <v>0</v>
      </c>
      <c r="U39" s="147">
        <f t="shared" ref="U39" si="104">IF(COUNTA(M39:S39)=0,-1,IF(OR(COUNTIF(M39:S39,"▲")&gt;6,AND(M38&lt;$N$9,$N$9&lt;S38)),0.285,IF(T38+T39=0,0,T39/(T39+T38))))</f>
        <v>-1</v>
      </c>
      <c r="V39" s="135" t="str">
        <f>TEXT(S38,"YYYY-MM")</f>
        <v>2026-01</v>
      </c>
      <c r="W39" s="140" cm="1">
        <f t="array" ref="W39">IF(V39=V38,0,SUMPRODUCT((M38:S38&gt;=$N$8)*(M38:S38 &lt;= $N$9)*(TEXT(M38:S38,"yyyy-mm")=V39)*(M39:S39 = "●")))</f>
        <v>0</v>
      </c>
      <c r="X39" s="140" cm="1">
        <f t="array" ref="X39">IF(V39=V38,0,SUMPRODUCT((M38:S38&gt;=$N$8)*(M38:S38 &lt;= $N$9)*(TEXT(M38:S38,"yyyy-mm")=V39)*(M39:S39 = "▲")))</f>
        <v>0</v>
      </c>
      <c r="Y39" s="140" cm="1">
        <f t="array" ref="Y39">IF(V39=V38,0,SUMPRODUCT((M38:S38&gt;=$N$8)*(M38:S38 &lt;= $N$9)*(TEXT(M38:S38,"yyyy-mm")=V39)*(M39:S39 = "★")))</f>
        <v>0</v>
      </c>
      <c r="Z39" s="135"/>
      <c r="AA39" s="135" t="str">
        <f t="shared" ref="AA39" si="105">IF(AK39&gt;=0.285,"OK","NG")</f>
        <v>NG</v>
      </c>
      <c r="AB39" s="136"/>
      <c r="AC39" s="144"/>
      <c r="AD39" s="144"/>
      <c r="AE39" s="144"/>
      <c r="AF39" s="144"/>
      <c r="AG39" s="144"/>
      <c r="AH39" s="145"/>
      <c r="AI39" s="146"/>
      <c r="AJ39" s="68">
        <f t="shared" ref="AJ39" si="106">COUNTIF(AC39:AI39,"●")</f>
        <v>0</v>
      </c>
      <c r="AK39" s="70">
        <f t="shared" ref="AK39" si="107">IF(COUNTA(AC39:AI39)=0,-1,IF(OR(COUNTIF(AC39:AI39,"▲")&gt;6,AND(AC38&lt;$N$9,$N$9&lt;AI38)),0.285,IF(AJ38+AJ39=0,0,AJ39/(AJ39+AJ38))))</f>
        <v>-1</v>
      </c>
      <c r="AL39" s="68" t="str">
        <f>TEXT(AI38,"YYYY-MM")</f>
        <v>2026-05</v>
      </c>
      <c r="AM39" s="69" cm="1">
        <f t="array" ref="AM39">IF(AL39=AL38,0,SUMPRODUCT((AC38:AI38&gt;=$N$8)*(AC38:AI38 &lt;= $N$9)*(TEXT(AC38:AI38,"yyyy-mm")=AL39)*(AC39:AI39 = "●")))</f>
        <v>0</v>
      </c>
      <c r="AN39" s="69" cm="1">
        <f t="array" ref="AN39">IF(AL39=AL38,0,SUMPRODUCT((AC38:AI38&gt;=$N$8)*(AC38:AI38 &lt;= $N$9)*(TEXT(AC38:AI38,"yyyy-mm")=AL39)*(AC39:AI39 = "▲")))</f>
        <v>0</v>
      </c>
      <c r="AO39" s="69" cm="1">
        <f t="array" ref="AO39">IF(AL39=AL38,0,SUMPRODUCT((AC38:AI38&gt;=$N$8)*(AC38:AI38 &lt;= $N$9)*(TEXT(AC38:AI38,"yyyy-mm")=AL39)*(AC39:AI39 = "★")))</f>
        <v>0</v>
      </c>
      <c r="AP39" s="68"/>
      <c r="AQ39" s="19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3"/>
    </row>
    <row r="40" spans="1:55" s="8" customFormat="1" ht="19.5" customHeight="1" x14ac:dyDescent="0.45">
      <c r="A40" s="4">
        <v>2</v>
      </c>
      <c r="B40" s="4">
        <v>30</v>
      </c>
      <c r="C40" s="18">
        <f t="shared" si="1"/>
        <v>46844</v>
      </c>
      <c r="D40" s="18">
        <f t="shared" si="2"/>
        <v>45989</v>
      </c>
      <c r="E40" s="4" t="str">
        <f t="shared" si="0"/>
        <v>2028-04</v>
      </c>
      <c r="F40" s="2">
        <f ca="1">SUMIF($V$160:$W$201,E40,$W$160:$W$201)</f>
        <v>0</v>
      </c>
      <c r="G40" s="2">
        <f ca="1">SUMIF($V$160:$X$201,E40,$X$160:$X$201)</f>
        <v>0</v>
      </c>
      <c r="H40" s="2">
        <f ca="1">SUMIF($V$160:$Y$201,E40,$Y$160:$Y$201)</f>
        <v>0</v>
      </c>
      <c r="I40" s="17">
        <f t="shared" si="3"/>
        <v>0</v>
      </c>
      <c r="J40" s="135"/>
      <c r="K40" s="135"/>
      <c r="L40" s="132">
        <v>12</v>
      </c>
      <c r="M40" s="141">
        <f>S38+1</f>
        <v>46034</v>
      </c>
      <c r="N40" s="141">
        <f>M40+1</f>
        <v>46035</v>
      </c>
      <c r="O40" s="141">
        <f t="shared" ref="O40:Q40" si="108">N40+1</f>
        <v>46036</v>
      </c>
      <c r="P40" s="141">
        <f t="shared" si="108"/>
        <v>46037</v>
      </c>
      <c r="Q40" s="141">
        <f t="shared" si="108"/>
        <v>46038</v>
      </c>
      <c r="R40" s="142">
        <f>Q40+1</f>
        <v>46039</v>
      </c>
      <c r="S40" s="143">
        <f>R40+1</f>
        <v>46040</v>
      </c>
      <c r="T40" s="135">
        <f t="shared" ref="T40" si="109">COUNTIF(M41:S41,"★")</f>
        <v>0</v>
      </c>
      <c r="U40" s="135"/>
      <c r="V40" s="135" t="str">
        <f>TEXT(M40,"YYYY-MM")</f>
        <v>2026-01</v>
      </c>
      <c r="W40" s="140" cm="1">
        <f t="array" ref="W40">SUMPRODUCT((M40:S40&gt;=$N$8)*(M40:S40 &lt;= $N$9)*(TEXT(M40:S40,"yyyy-mm")=V40)*(M41:S41 = "●"))</f>
        <v>0</v>
      </c>
      <c r="X40" s="140" cm="1">
        <f t="array" ref="X40">SUMPRODUCT((R40:S40&gt;=$N$8)*(R40:S40 &lt;= $N$9)*(TEXT(R40:S40,"yyyy-mm")=V40)*(R41:S41 = "▲"))</f>
        <v>0</v>
      </c>
      <c r="Y40" s="140" cm="1">
        <f t="array" ref="Y40">SUMPRODUCT((M40:S40&gt;=$N$8)*(M40:S40 &lt;= $N$9)*(TEXT(M40:S40,"yyyy-mm")=V40)*(M41:S41 = "★"))</f>
        <v>0</v>
      </c>
      <c r="Z40" s="135"/>
      <c r="AA40" s="135"/>
      <c r="AB40" s="132">
        <v>28</v>
      </c>
      <c r="AC40" s="141">
        <f>AI38+1</f>
        <v>46146</v>
      </c>
      <c r="AD40" s="141">
        <f t="shared" ref="AD40:AI40" si="110">AC40+1</f>
        <v>46147</v>
      </c>
      <c r="AE40" s="141">
        <f t="shared" si="110"/>
        <v>46148</v>
      </c>
      <c r="AF40" s="141">
        <f t="shared" si="110"/>
        <v>46149</v>
      </c>
      <c r="AG40" s="141">
        <f t="shared" si="110"/>
        <v>46150</v>
      </c>
      <c r="AH40" s="142">
        <f t="shared" si="110"/>
        <v>46151</v>
      </c>
      <c r="AI40" s="143">
        <f t="shared" si="110"/>
        <v>46152</v>
      </c>
      <c r="AJ40" s="68">
        <f t="shared" ref="AJ40" si="111">COUNTIF(AC41:AI41,"★")</f>
        <v>0</v>
      </c>
      <c r="AK40" s="68"/>
      <c r="AL40" s="68" t="str">
        <f>TEXT(AC40,"YYYY-MM")</f>
        <v>2026-05</v>
      </c>
      <c r="AM40" s="69" cm="1">
        <f t="array" ref="AM40">SUMPRODUCT((AC40:AI40&gt;=$N$8)*(AC40:AI40 &lt;= $N$9)*(TEXT(AC40:AI40,"yyyy-mm")=AL40)*(AC41:AI41 = "●"))</f>
        <v>0</v>
      </c>
      <c r="AN40" s="69" cm="1">
        <f t="array" ref="AN40">SUMPRODUCT((AH40:AI40&gt;=$N$8)*(AH40:AI40 &lt;= $N$9)*(TEXT(AH40:AI40,"yyyy-mm")=AL40)*(AH41:AI41 = "▲"))</f>
        <v>0</v>
      </c>
      <c r="AO40" s="69" cm="1">
        <f t="array" ref="AO40">SUMPRODUCT((AC40:AI40&gt;=$N$8)*(AC40:AI40 &lt;= $N$9)*(TEXT(AC40:AI40,"yyyy-mm")=AL40)*(AC41:AI41 = "★"))</f>
        <v>0</v>
      </c>
      <c r="AP40" s="68"/>
      <c r="AQ40" s="19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3"/>
    </row>
    <row r="41" spans="1:55" s="8" customFormat="1" ht="19.5" customHeight="1" thickBot="1" x14ac:dyDescent="0.5">
      <c r="A41" s="4">
        <v>3</v>
      </c>
      <c r="B41" s="4">
        <v>31</v>
      </c>
      <c r="C41" s="18">
        <f t="shared" si="1"/>
        <v>46874</v>
      </c>
      <c r="D41" s="18">
        <f t="shared" si="2"/>
        <v>45989</v>
      </c>
      <c r="E41" s="4" t="str">
        <f t="shared" si="0"/>
        <v>2028-05</v>
      </c>
      <c r="F41" s="2">
        <f ca="1">SUMIF($V$160:$W$201,E41,$W$160:$W$201)</f>
        <v>0</v>
      </c>
      <c r="G41" s="2">
        <f ca="1">SUMIF($V$160:$X$201,E41,$X$160:$X$201)</f>
        <v>0</v>
      </c>
      <c r="H41" s="2">
        <f ca="1">SUMIF($V$160:$Y$201,E41,$Y$160:$Y$201)</f>
        <v>0</v>
      </c>
      <c r="I41" s="17">
        <f t="shared" si="3"/>
        <v>0</v>
      </c>
      <c r="J41" s="135"/>
      <c r="K41" s="135" t="str">
        <f t="shared" ref="K41" si="112">IF(U41&gt;=0.285,"OK","NG")</f>
        <v>NG</v>
      </c>
      <c r="L41" s="136"/>
      <c r="M41" s="144"/>
      <c r="N41" s="144"/>
      <c r="O41" s="144"/>
      <c r="P41" s="144"/>
      <c r="Q41" s="144"/>
      <c r="R41" s="145"/>
      <c r="S41" s="146"/>
      <c r="T41" s="135">
        <f t="shared" ref="T41" si="113">COUNTIF(M41:S41,"●")</f>
        <v>0</v>
      </c>
      <c r="U41" s="147">
        <f t="shared" ref="U41" si="114">IF(COUNTA(M41:S41)=0,-1,IF(OR(COUNTIF(M41:S41,"▲")&gt;6,AND(M40&lt;$N$9,$N$9&lt;S40)),0.285,IF(T40+T41=0,0,T41/(T41+T40))))</f>
        <v>-1</v>
      </c>
      <c r="V41" s="135" t="str">
        <f>TEXT(S40,"YYYY-MM")</f>
        <v>2026-01</v>
      </c>
      <c r="W41" s="140" cm="1">
        <f t="array" ref="W41">IF(V41=V40,0,SUMPRODUCT((M40:S40&gt;=$N$8)*(M40:S40 &lt;= $N$9)*(TEXT(M40:S40,"yyyy-mm")=V41)*(M41:S41 = "●")))</f>
        <v>0</v>
      </c>
      <c r="X41" s="140" cm="1">
        <f t="array" ref="X41">IF(V41=V40,0,SUMPRODUCT((M40:S40&gt;=$N$8)*(M40:S40 &lt;= $N$9)*(TEXT(M40:S40,"yyyy-mm")=V41)*(M41:S41 = "▲")))</f>
        <v>0</v>
      </c>
      <c r="Y41" s="140" cm="1">
        <f t="array" ref="Y41">IF(V41=V40,0,SUMPRODUCT((M40:S40&gt;=$N$8)*(M40:S40 &lt;= $N$9)*(TEXT(M40:S40,"yyyy-mm")=V41)*(M41:S41 = "★")))</f>
        <v>0</v>
      </c>
      <c r="Z41" s="135"/>
      <c r="AA41" s="135" t="str">
        <f t="shared" ref="AA41" si="115">IF(AK41&gt;=0.285,"OK","NG")</f>
        <v>NG</v>
      </c>
      <c r="AB41" s="136"/>
      <c r="AC41" s="144"/>
      <c r="AD41" s="144"/>
      <c r="AE41" s="144"/>
      <c r="AF41" s="144"/>
      <c r="AG41" s="144"/>
      <c r="AH41" s="145"/>
      <c r="AI41" s="146"/>
      <c r="AJ41" s="68">
        <f t="shared" ref="AJ41" si="116">COUNTIF(AC41:AI41,"●")</f>
        <v>0</v>
      </c>
      <c r="AK41" s="70">
        <f t="shared" ref="AK41" si="117">IF(COUNTA(AC41:AI41)=0,-1,IF(OR(COUNTIF(AC41:AI41,"▲")&gt;6,AND(AC40&lt;$N$9,$N$9&lt;AI40)),0.285,IF(AJ40+AJ41=0,0,AJ41/(AJ41+AJ40))))</f>
        <v>-1</v>
      </c>
      <c r="AL41" s="68" t="str">
        <f>TEXT(AI40,"YYYY-MM")</f>
        <v>2026-05</v>
      </c>
      <c r="AM41" s="69" cm="1">
        <f t="array" ref="AM41">IF(AL41=AL40,0,SUMPRODUCT((AC40:AI40&gt;=$N$8)*(AC40:AI40 &lt;= $N$9)*(TEXT(AC40:AI40,"yyyy-mm")=AL41)*(AC41:AI41 = "●")))</f>
        <v>0</v>
      </c>
      <c r="AN41" s="69" cm="1">
        <f t="array" ref="AN41">IF(AL41=AL40,0,SUMPRODUCT((AC40:AI40&gt;=$N$8)*(AC40:AI40 &lt;= $N$9)*(TEXT(AC40:AI40,"yyyy-mm")=AL41)*(AC41:AI41 = "▲")))</f>
        <v>0</v>
      </c>
      <c r="AO41" s="69" cm="1">
        <f t="array" ref="AO41">IF(AL41=AL40,0,SUMPRODUCT((AC40:AI40&gt;=$N$8)*(AC40:AI40 &lt;= $N$9)*(TEXT(AC40:AI40,"yyyy-mm")=AL41)*(AC41:AI41 = "★")))</f>
        <v>0</v>
      </c>
      <c r="AP41" s="68"/>
      <c r="AQ41" s="19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3"/>
    </row>
    <row r="42" spans="1:55" s="8" customFormat="1" ht="19.5" customHeight="1" x14ac:dyDescent="0.45">
      <c r="A42" s="4">
        <v>4</v>
      </c>
      <c r="B42" s="4">
        <v>32</v>
      </c>
      <c r="C42" s="18">
        <f t="shared" si="1"/>
        <v>46905</v>
      </c>
      <c r="D42" s="18">
        <f t="shared" si="2"/>
        <v>45989</v>
      </c>
      <c r="E42" s="4" t="str">
        <f t="shared" si="0"/>
        <v>2028-06</v>
      </c>
      <c r="F42" s="2">
        <f ca="1">SUMIF($V$160:$W$201,E42,$W$160:$W$201)+SUMIF($AL$160:$AM$201,E42,$AM$160:$AM$201)</f>
        <v>0</v>
      </c>
      <c r="G42" s="2">
        <f ca="1">SUMIF($V$160:$X$201,E42,$X$160:$X$201)+SUMIF($AL$160:$AN$201,E42,$AN$160:$AN$201)</f>
        <v>0</v>
      </c>
      <c r="H42" s="2">
        <f ca="1">SUMIF($V$160:$Y$201,E42,$Y$160:$Y$201)+SUMIF($AL$160:$AO$201,E42,$AO$160:$AO$201)</f>
        <v>0</v>
      </c>
      <c r="I42" s="17">
        <f t="shared" si="3"/>
        <v>0</v>
      </c>
      <c r="J42" s="135"/>
      <c r="K42" s="135"/>
      <c r="L42" s="132">
        <v>13</v>
      </c>
      <c r="M42" s="141">
        <f>S40+1</f>
        <v>46041</v>
      </c>
      <c r="N42" s="141">
        <f>M42+1</f>
        <v>46042</v>
      </c>
      <c r="O42" s="141">
        <f t="shared" ref="O42:Q42" si="118">N42+1</f>
        <v>46043</v>
      </c>
      <c r="P42" s="141">
        <f t="shared" si="118"/>
        <v>46044</v>
      </c>
      <c r="Q42" s="141">
        <f t="shared" si="118"/>
        <v>46045</v>
      </c>
      <c r="R42" s="142">
        <f>Q42+1</f>
        <v>46046</v>
      </c>
      <c r="S42" s="143">
        <f>R42+1</f>
        <v>46047</v>
      </c>
      <c r="T42" s="135">
        <f t="shared" ref="T42" si="119">COUNTIF(M43:S43,"★")</f>
        <v>0</v>
      </c>
      <c r="U42" s="135"/>
      <c r="V42" s="135" t="str">
        <f>TEXT(M42,"YYYY-MM")</f>
        <v>2026-01</v>
      </c>
      <c r="W42" s="140" cm="1">
        <f t="array" ref="W42">SUMPRODUCT((M42:S42&gt;=$N$8)*(M42:S42 &lt;= $N$9)*(TEXT(M42:S42,"yyyy-mm")=V42)*(M43:S43 = "●"))</f>
        <v>0</v>
      </c>
      <c r="X42" s="140" cm="1">
        <f t="array" ref="X42">SUMPRODUCT((R42:S42&gt;=$N$8)*(R42:S42 &lt;= $N$9)*(TEXT(R42:S42,"yyyy-mm")=V42)*(R43:S43 = "▲"))</f>
        <v>0</v>
      </c>
      <c r="Y42" s="140" cm="1">
        <f t="array" ref="Y42">SUMPRODUCT((M42:S42&gt;=$N$8)*(M42:S42 &lt;= $N$9)*(TEXT(M42:S42,"yyyy-mm")=V42)*(M43:S43 = "★"))</f>
        <v>0</v>
      </c>
      <c r="Z42" s="135"/>
      <c r="AA42" s="135"/>
      <c r="AB42" s="132">
        <v>29</v>
      </c>
      <c r="AC42" s="141">
        <f>AI40+1</f>
        <v>46153</v>
      </c>
      <c r="AD42" s="141">
        <f t="shared" ref="AD42:AI42" si="120">AC42+1</f>
        <v>46154</v>
      </c>
      <c r="AE42" s="141">
        <f t="shared" si="120"/>
        <v>46155</v>
      </c>
      <c r="AF42" s="141">
        <f t="shared" si="120"/>
        <v>46156</v>
      </c>
      <c r="AG42" s="141">
        <f t="shared" si="120"/>
        <v>46157</v>
      </c>
      <c r="AH42" s="142">
        <f t="shared" si="120"/>
        <v>46158</v>
      </c>
      <c r="AI42" s="143">
        <f t="shared" si="120"/>
        <v>46159</v>
      </c>
      <c r="AJ42" s="68">
        <f t="shared" ref="AJ42" si="121">COUNTIF(AC43:AI43,"★")</f>
        <v>0</v>
      </c>
      <c r="AK42" s="68"/>
      <c r="AL42" s="68" t="str">
        <f>TEXT(AC42,"YYYY-MM")</f>
        <v>2026-05</v>
      </c>
      <c r="AM42" s="69" cm="1">
        <f t="array" ref="AM42">SUMPRODUCT((AC42:AI42&gt;=$N$8)*(AC42:AI42 &lt;= $N$9)*(TEXT(AC42:AI42,"yyyy-mm")=AL42)*(AC43:AI43 = "●"))</f>
        <v>0</v>
      </c>
      <c r="AN42" s="69" cm="1">
        <f t="array" ref="AN42">SUMPRODUCT((AH42:AI42&gt;=$N$8)*(AH42:AI42 &lt;= $N$9)*(TEXT(AH42:AI42,"yyyy-mm")=AL42)*(AH43:AI43 = "▲"))</f>
        <v>0</v>
      </c>
      <c r="AO42" s="69" cm="1">
        <f t="array" ref="AO42">SUMPRODUCT((AC42:AI42&gt;=$N$8)*(AC42:AI42 &lt;= $N$9)*(TEXT(AC42:AI42,"yyyy-mm")=AL42)*(AC43:AI43 = "★"))</f>
        <v>0</v>
      </c>
      <c r="AP42" s="68"/>
      <c r="AQ42" s="19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3"/>
    </row>
    <row r="43" spans="1:55" s="8" customFormat="1" ht="19.5" customHeight="1" thickBot="1" x14ac:dyDescent="0.5">
      <c r="A43" s="4">
        <v>5</v>
      </c>
      <c r="B43" s="4">
        <v>33</v>
      </c>
      <c r="C43" s="18">
        <f t="shared" si="1"/>
        <v>46935</v>
      </c>
      <c r="D43" s="18">
        <f t="shared" si="2"/>
        <v>45989</v>
      </c>
      <c r="E43" s="4" t="str">
        <f t="shared" si="0"/>
        <v>2028-07</v>
      </c>
      <c r="F43" s="2">
        <f ca="1">SUMIF($V$160:$W$201,E43,$W$160:$W$201)+SUMIF($AL$160:$AM$201,E43,$AM$160:$AM$201)</f>
        <v>0</v>
      </c>
      <c r="G43" s="2">
        <f ca="1">SUMIF($V$160:$X$201,E43,$X$160:$X$201)+SUMIF($AL$160:$AN$201,E43,$AN$160:$AN$201)</f>
        <v>0</v>
      </c>
      <c r="H43" s="2">
        <f ca="1">SUMIF($V$160:$Y$201,E43,$Y$160:$Y$201)+SUMIF($AL$160:$AO$201,E43,$AO$160:$AO$201)</f>
        <v>0</v>
      </c>
      <c r="I43" s="17">
        <f t="shared" si="3"/>
        <v>0</v>
      </c>
      <c r="J43" s="135"/>
      <c r="K43" s="135" t="str">
        <f t="shared" ref="K43" si="122">IF(U43&gt;=0.285,"OK","NG")</f>
        <v>NG</v>
      </c>
      <c r="L43" s="136"/>
      <c r="M43" s="144"/>
      <c r="N43" s="144"/>
      <c r="O43" s="144"/>
      <c r="P43" s="144"/>
      <c r="Q43" s="144"/>
      <c r="R43" s="145"/>
      <c r="S43" s="146"/>
      <c r="T43" s="135">
        <f t="shared" ref="T43" si="123">COUNTIF(M43:S43,"●")</f>
        <v>0</v>
      </c>
      <c r="U43" s="147">
        <f t="shared" ref="U43" si="124">IF(COUNTA(M43:S43)=0,-1,IF(OR(COUNTIF(M43:S43,"▲")&gt;6,AND(M42&lt;$N$9,$N$9&lt;S42)),0.285,IF(T42+T43=0,0,T43/(T43+T42))))</f>
        <v>-1</v>
      </c>
      <c r="V43" s="135" t="str">
        <f>TEXT(S42,"YYYY-MM")</f>
        <v>2026-01</v>
      </c>
      <c r="W43" s="140" cm="1">
        <f t="array" ref="W43">IF(V43=V42,0,SUMPRODUCT((M42:S42&gt;=$N$8)*(M42:S42 &lt;= $N$9)*(TEXT(M42:S42,"yyyy-mm")=V43)*(M43:S43 = "●")))</f>
        <v>0</v>
      </c>
      <c r="X43" s="140" cm="1">
        <f t="array" ref="X43">IF(V43=V42,0,SUMPRODUCT((M42:S42&gt;=$N$8)*(M42:S42 &lt;= $N$9)*(TEXT(M42:S42,"yyyy-mm")=V43)*(M43:S43 = "▲")))</f>
        <v>0</v>
      </c>
      <c r="Y43" s="140" cm="1">
        <f t="array" ref="Y43">IF(V43=V42,0,SUMPRODUCT((M42:S42&gt;=$N$8)*(M42:S42 &lt;= $N$9)*(TEXT(M42:S42,"yyyy-mm")=V43)*(M43:S43 = "★")))</f>
        <v>0</v>
      </c>
      <c r="Z43" s="135"/>
      <c r="AA43" s="135" t="str">
        <f t="shared" ref="AA43" si="125">IF(AK43&gt;=0.285,"OK","NG")</f>
        <v>NG</v>
      </c>
      <c r="AB43" s="136"/>
      <c r="AC43" s="144"/>
      <c r="AD43" s="144"/>
      <c r="AE43" s="144"/>
      <c r="AF43" s="144"/>
      <c r="AG43" s="144"/>
      <c r="AH43" s="145"/>
      <c r="AI43" s="146"/>
      <c r="AJ43" s="68">
        <f t="shared" ref="AJ43" si="126">COUNTIF(AC43:AI43,"●")</f>
        <v>0</v>
      </c>
      <c r="AK43" s="70">
        <f t="shared" ref="AK43" si="127">IF(COUNTA(AC43:AI43)=0,-1,IF(OR(COUNTIF(AC43:AI43,"▲")&gt;6,AND(AC42&lt;$N$9,$N$9&lt;AI42)),0.285,IF(AJ42+AJ43=0,0,AJ43/(AJ43+AJ42))))</f>
        <v>-1</v>
      </c>
      <c r="AL43" s="68" t="str">
        <f>TEXT(AI42,"YYYY-MM")</f>
        <v>2026-05</v>
      </c>
      <c r="AM43" s="69" cm="1">
        <f t="array" ref="AM43">IF(AL43=AL42,0,SUMPRODUCT((AC42:AI42&gt;=$N$8)*(AC42:AI42 &lt;= $N$9)*(TEXT(AC42:AI42,"yyyy-mm")=AL43)*(AC43:AI43 = "●")))</f>
        <v>0</v>
      </c>
      <c r="AN43" s="69" cm="1">
        <f t="array" ref="AN43">IF(AL43=AL42,0,SUMPRODUCT((AC42:AI42&gt;=$N$8)*(AC42:AI42 &lt;= $N$9)*(TEXT(AC42:AI42,"yyyy-mm")=AL43)*(AC43:AI43 = "▲")))</f>
        <v>0</v>
      </c>
      <c r="AO43" s="69" cm="1">
        <f t="array" ref="AO43">IF(AL43=AL42,0,SUMPRODUCT((AC42:AI42&gt;=$N$8)*(AC42:AI42 &lt;= $N$9)*(TEXT(AC42:AI42,"yyyy-mm")=AL43)*(AC43:AI43 = "★")))</f>
        <v>0</v>
      </c>
      <c r="AP43" s="68"/>
      <c r="AQ43" s="19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3"/>
    </row>
    <row r="44" spans="1:55" s="8" customFormat="1" ht="19.5" customHeight="1" x14ac:dyDescent="0.45">
      <c r="A44" s="4">
        <v>1</v>
      </c>
      <c r="B44" s="4">
        <v>34</v>
      </c>
      <c r="C44" s="18">
        <f t="shared" si="1"/>
        <v>46966</v>
      </c>
      <c r="D44" s="18">
        <f t="shared" si="2"/>
        <v>45989</v>
      </c>
      <c r="E44" s="4" t="str">
        <f t="shared" si="0"/>
        <v>2028-08</v>
      </c>
      <c r="F44" s="2">
        <f ca="1">SUMIF($V$160:$W$201,E44,$W$160:$W$201)+SUMIF($AL$160:$AM$201,E44,$AM$160:$AM$201)</f>
        <v>0</v>
      </c>
      <c r="G44" s="2">
        <f ca="1">SUMIF($V$160:$X$201,E44,$X$160:$X$201)+SUMIF($AL$160:$AN$201,E44,$AN$160:$AN$201)</f>
        <v>0</v>
      </c>
      <c r="H44" s="2">
        <f ca="1">SUMIF($V$160:$Y$201,E44,$Y$160:$Y$201)+SUMIF($AL$160:$AO$201,E44,$AO$160:$AO$201)</f>
        <v>0</v>
      </c>
      <c r="I44" s="17">
        <f t="shared" si="3"/>
        <v>0</v>
      </c>
      <c r="J44" s="135"/>
      <c r="K44" s="135"/>
      <c r="L44" s="132">
        <v>14</v>
      </c>
      <c r="M44" s="141">
        <f>S42+1</f>
        <v>46048</v>
      </c>
      <c r="N44" s="141">
        <f>M44+1</f>
        <v>46049</v>
      </c>
      <c r="O44" s="141">
        <f t="shared" ref="O44:Q44" si="128">N44+1</f>
        <v>46050</v>
      </c>
      <c r="P44" s="141">
        <f t="shared" si="128"/>
        <v>46051</v>
      </c>
      <c r="Q44" s="141">
        <f t="shared" si="128"/>
        <v>46052</v>
      </c>
      <c r="R44" s="142">
        <f>Q44+1</f>
        <v>46053</v>
      </c>
      <c r="S44" s="143">
        <f>R44+1</f>
        <v>46054</v>
      </c>
      <c r="T44" s="135">
        <f t="shared" ref="T44" si="129">COUNTIF(M45:S45,"★")</f>
        <v>0</v>
      </c>
      <c r="U44" s="135"/>
      <c r="V44" s="135" t="str">
        <f>TEXT(M44,"YYYY-MM")</f>
        <v>2026-01</v>
      </c>
      <c r="W44" s="140" cm="1">
        <f t="array" ref="W44">SUMPRODUCT((M44:S44&gt;=$N$8)*(M44:S44 &lt;= $N$9)*(TEXT(M44:S44,"yyyy-mm")=V44)*(M45:S45 = "●"))</f>
        <v>0</v>
      </c>
      <c r="X44" s="140" cm="1">
        <f t="array" ref="X44">SUMPRODUCT((R44:S44&gt;=$N$8)*(R44:S44 &lt;= $N$9)*(TEXT(R44:S44,"yyyy-mm")=V44)*(R45:S45 = "▲"))</f>
        <v>0</v>
      </c>
      <c r="Y44" s="140" cm="1">
        <f t="array" ref="Y44">SUMPRODUCT((M44:S44&gt;=$N$8)*(M44:S44 &lt;= $N$9)*(TEXT(M44:S44,"yyyy-mm")=V44)*(M45:S45 = "★"))</f>
        <v>0</v>
      </c>
      <c r="Z44" s="135"/>
      <c r="AA44" s="135"/>
      <c r="AB44" s="132">
        <v>30</v>
      </c>
      <c r="AC44" s="141">
        <f>AI42+1</f>
        <v>46160</v>
      </c>
      <c r="AD44" s="141">
        <f t="shared" ref="AD44:AI44" si="130">AC44+1</f>
        <v>46161</v>
      </c>
      <c r="AE44" s="141">
        <f t="shared" si="130"/>
        <v>46162</v>
      </c>
      <c r="AF44" s="141">
        <f t="shared" si="130"/>
        <v>46163</v>
      </c>
      <c r="AG44" s="141">
        <f t="shared" si="130"/>
        <v>46164</v>
      </c>
      <c r="AH44" s="142">
        <f t="shared" si="130"/>
        <v>46165</v>
      </c>
      <c r="AI44" s="143">
        <f t="shared" si="130"/>
        <v>46166</v>
      </c>
      <c r="AJ44" s="68">
        <f t="shared" ref="AJ44" si="131">COUNTIF(AC45:AI45,"★")</f>
        <v>0</v>
      </c>
      <c r="AK44" s="68"/>
      <c r="AL44" s="68" t="str">
        <f>TEXT(AC44,"YYYY-MM")</f>
        <v>2026-05</v>
      </c>
      <c r="AM44" s="69" cm="1">
        <f t="array" ref="AM44">SUMPRODUCT((AC44:AI44&gt;=$N$8)*(AC44:AI44 &lt;= $N$9)*(TEXT(AC44:AI44,"yyyy-mm")=AL44)*(AC45:AI45 = "●"))</f>
        <v>0</v>
      </c>
      <c r="AN44" s="69" cm="1">
        <f t="array" ref="AN44">SUMPRODUCT((AH44:AI44&gt;=$N$8)*(AH44:AI44 &lt;= $N$9)*(TEXT(AH44:AI44,"yyyy-mm")=AL44)*(AH45:AI45 = "▲"))</f>
        <v>0</v>
      </c>
      <c r="AO44" s="69" cm="1">
        <f t="array" ref="AO44">SUMPRODUCT((AC44:AI44&gt;=$N$8)*(AC44:AI44 &lt;= $N$9)*(TEXT(AC44:AI44,"yyyy-mm")=AL44)*(AC45:AI45 = "★"))</f>
        <v>0</v>
      </c>
      <c r="AP44" s="68"/>
      <c r="AQ44" s="19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3"/>
    </row>
    <row r="45" spans="1:55" s="8" customFormat="1" ht="19.5" customHeight="1" thickBot="1" x14ac:dyDescent="0.5">
      <c r="A45" s="4">
        <v>2</v>
      </c>
      <c r="B45" s="4">
        <v>35</v>
      </c>
      <c r="C45" s="18">
        <f t="shared" si="1"/>
        <v>46997</v>
      </c>
      <c r="D45" s="18">
        <f t="shared" si="2"/>
        <v>45989</v>
      </c>
      <c r="E45" s="4" t="str">
        <f t="shared" si="0"/>
        <v>2028-09</v>
      </c>
      <c r="F45" s="2">
        <f ca="1">SUMIF($AL$160:$AM$201,E45,$AM$160:$AM$201)</f>
        <v>0</v>
      </c>
      <c r="G45" s="2">
        <f ca="1">SUMIF($AL$160:$AN$201,E45,$AN$160:$AN$201)</f>
        <v>0</v>
      </c>
      <c r="H45" s="2">
        <f ca="1">SUMIF($AL$160:$AO$201,E45,$AO$160:$AO$201)</f>
        <v>0</v>
      </c>
      <c r="I45" s="17">
        <f t="shared" si="3"/>
        <v>0</v>
      </c>
      <c r="J45" s="135"/>
      <c r="K45" s="135" t="str">
        <f t="shared" ref="K45" si="132">IF(U45&gt;=0.285,"OK","NG")</f>
        <v>NG</v>
      </c>
      <c r="L45" s="136"/>
      <c r="M45" s="144"/>
      <c r="N45" s="144"/>
      <c r="O45" s="144"/>
      <c r="P45" s="144"/>
      <c r="Q45" s="144"/>
      <c r="R45" s="145"/>
      <c r="S45" s="146"/>
      <c r="T45" s="135">
        <f t="shared" ref="T45" si="133">COUNTIF(M45:S45,"●")</f>
        <v>0</v>
      </c>
      <c r="U45" s="147">
        <f t="shared" ref="U45" si="134">IF(COUNTA(M45:S45)=0,-1,IF(OR(COUNTIF(M45:S45,"▲")&gt;6,AND(M44&lt;$N$9,$N$9&lt;S44)),0.285,IF(T44+T45=0,0,T45/(T45+T44))))</f>
        <v>-1</v>
      </c>
      <c r="V45" s="135" t="str">
        <f>TEXT(S44,"YYYY-MM")</f>
        <v>2026-02</v>
      </c>
      <c r="W45" s="140" cm="1">
        <f t="array" ref="W45">IF(V45=V44,0,SUMPRODUCT((M44:S44&gt;=$N$8)*(M44:S44 &lt;= $N$9)*(TEXT(M44:S44,"yyyy-mm")=V45)*(M45:S45 = "●")))</f>
        <v>0</v>
      </c>
      <c r="X45" s="140" cm="1">
        <f t="array" ref="X45">IF(V45=V44,0,SUMPRODUCT((M44:S44&gt;=$N$8)*(M44:S44 &lt;= $N$9)*(TEXT(M44:S44,"yyyy-mm")=V45)*(M45:S45 = "▲")))</f>
        <v>0</v>
      </c>
      <c r="Y45" s="140" cm="1">
        <f t="array" ref="Y45">IF(V45=V44,0,SUMPRODUCT((M44:S44&gt;=$N$8)*(M44:S44 &lt;= $N$9)*(TEXT(M44:S44,"yyyy-mm")=V45)*(M45:S45 = "★")))</f>
        <v>0</v>
      </c>
      <c r="Z45" s="135"/>
      <c r="AA45" s="135" t="str">
        <f t="shared" ref="AA45" si="135">IF(AK45&gt;=0.285,"OK","NG")</f>
        <v>NG</v>
      </c>
      <c r="AB45" s="136"/>
      <c r="AC45" s="144"/>
      <c r="AD45" s="144"/>
      <c r="AE45" s="144"/>
      <c r="AF45" s="144"/>
      <c r="AG45" s="144"/>
      <c r="AH45" s="145"/>
      <c r="AI45" s="146"/>
      <c r="AJ45" s="68">
        <f t="shared" ref="AJ45" si="136">COUNTIF(AC45:AI45,"●")</f>
        <v>0</v>
      </c>
      <c r="AK45" s="70">
        <f t="shared" ref="AK45" si="137">IF(COUNTA(AC45:AI45)=0,-1,IF(OR(COUNTIF(AC45:AI45,"▲")&gt;6,AND(AC44&lt;$N$9,$N$9&lt;AI44)),0.285,IF(AJ44+AJ45=0,0,AJ45/(AJ45+AJ44))))</f>
        <v>-1</v>
      </c>
      <c r="AL45" s="68" t="str">
        <f>TEXT(AI44,"YYYY-MM")</f>
        <v>2026-05</v>
      </c>
      <c r="AM45" s="69" cm="1">
        <f t="array" ref="AM45">IF(AL45=AL44,0,SUMPRODUCT((AC44:AI44&gt;=$N$8)*(AC44:AI44 &lt;= $N$9)*(TEXT(AC44:AI44,"yyyy-mm")=AL45)*(AC45:AI45 = "●")))</f>
        <v>0</v>
      </c>
      <c r="AN45" s="69" cm="1">
        <f t="array" ref="AN45">IF(AL45=AL44,0,SUMPRODUCT((AC44:AI44&gt;=$N$8)*(AC44:AI44 &lt;= $N$9)*(TEXT(AC44:AI44,"yyyy-mm")=AL45)*(AC45:AI45 = "▲")))</f>
        <v>0</v>
      </c>
      <c r="AO45" s="69" cm="1">
        <f t="array" ref="AO45">IF(AL45=AL44,0,SUMPRODUCT((AC44:AI44&gt;=$N$8)*(AC44:AI44 &lt;= $N$9)*(TEXT(AC44:AI44,"yyyy-mm")=AL45)*(AC45:AI45 = "★")))</f>
        <v>0</v>
      </c>
      <c r="AP45" s="68"/>
      <c r="AQ45" s="19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3"/>
    </row>
    <row r="46" spans="1:55" s="8" customFormat="1" ht="19.5" customHeight="1" x14ac:dyDescent="0.45">
      <c r="A46" s="4">
        <v>3</v>
      </c>
      <c r="B46" s="4">
        <v>36</v>
      </c>
      <c r="C46" s="18">
        <f t="shared" si="1"/>
        <v>47027</v>
      </c>
      <c r="D46" s="18">
        <f t="shared" si="2"/>
        <v>45989</v>
      </c>
      <c r="E46" s="4" t="str">
        <f t="shared" si="0"/>
        <v>2028-10</v>
      </c>
      <c r="F46" s="2">
        <f ca="1">SUMIF($AL$160:$AM$201,E46,$AM$160:$AM$201)</f>
        <v>0</v>
      </c>
      <c r="G46" s="2">
        <f ca="1">SUMIF($AL$160:$AN$201,E46,$AN$160:$AN$201)</f>
        <v>0</v>
      </c>
      <c r="H46" s="2">
        <f ca="1">SUMIF($AL$160:$AO$201,E46,$AO$160:$AO$201)</f>
        <v>0</v>
      </c>
      <c r="I46" s="17">
        <f t="shared" si="3"/>
        <v>0</v>
      </c>
      <c r="J46" s="135"/>
      <c r="K46" s="135"/>
      <c r="L46" s="132">
        <v>15</v>
      </c>
      <c r="M46" s="141">
        <f>S44+1</f>
        <v>46055</v>
      </c>
      <c r="N46" s="141">
        <f>M46+1</f>
        <v>46056</v>
      </c>
      <c r="O46" s="141">
        <f t="shared" ref="O46:Q46" si="138">N46+1</f>
        <v>46057</v>
      </c>
      <c r="P46" s="141">
        <f t="shared" si="138"/>
        <v>46058</v>
      </c>
      <c r="Q46" s="141">
        <f t="shared" si="138"/>
        <v>46059</v>
      </c>
      <c r="R46" s="142">
        <f>Q46+1</f>
        <v>46060</v>
      </c>
      <c r="S46" s="143">
        <f>R46+1</f>
        <v>46061</v>
      </c>
      <c r="T46" s="135">
        <f t="shared" ref="T46" si="139">COUNTIF(M47:S47,"★")</f>
        <v>0</v>
      </c>
      <c r="U46" s="135"/>
      <c r="V46" s="135" t="str">
        <f>TEXT(M46,"YYYY-MM")</f>
        <v>2026-02</v>
      </c>
      <c r="W46" s="140" cm="1">
        <f t="array" ref="W46">SUMPRODUCT((M46:S46&gt;=$N$8)*(M46:S46 &lt;= $N$9)*(TEXT(M46:S46,"yyyy-mm")=V46)*(M47:S47 = "●"))</f>
        <v>0</v>
      </c>
      <c r="X46" s="140" cm="1">
        <f t="array" ref="X46">SUMPRODUCT((R46:S46&gt;=$N$8)*(R46:S46 &lt;= $N$9)*(TEXT(R46:S46,"yyyy-mm")=V46)*(R47:S47 = "▲"))</f>
        <v>0</v>
      </c>
      <c r="Y46" s="140" cm="1">
        <f t="array" ref="Y46">SUMPRODUCT((M46:S46&gt;=$N$8)*(M46:S46 &lt;= $N$9)*(TEXT(M46:S46,"yyyy-mm")=V46)*(M47:S47 = "★"))</f>
        <v>0</v>
      </c>
      <c r="Z46" s="135"/>
      <c r="AA46" s="135"/>
      <c r="AB46" s="132">
        <v>31</v>
      </c>
      <c r="AC46" s="141">
        <f>AI44+1</f>
        <v>46167</v>
      </c>
      <c r="AD46" s="141">
        <f t="shared" ref="AD46:AI46" si="140">AC46+1</f>
        <v>46168</v>
      </c>
      <c r="AE46" s="141">
        <f t="shared" si="140"/>
        <v>46169</v>
      </c>
      <c r="AF46" s="141">
        <f t="shared" si="140"/>
        <v>46170</v>
      </c>
      <c r="AG46" s="141">
        <f t="shared" si="140"/>
        <v>46171</v>
      </c>
      <c r="AH46" s="142">
        <f t="shared" si="140"/>
        <v>46172</v>
      </c>
      <c r="AI46" s="143">
        <f t="shared" si="140"/>
        <v>46173</v>
      </c>
      <c r="AJ46" s="68">
        <f t="shared" ref="AJ46" si="141">COUNTIF(AC47:AI47,"★")</f>
        <v>0</v>
      </c>
      <c r="AK46" s="68"/>
      <c r="AL46" s="68" t="str">
        <f>TEXT(AC46,"YYYY-MM")</f>
        <v>2026-05</v>
      </c>
      <c r="AM46" s="69" cm="1">
        <f t="array" ref="AM46">SUMPRODUCT((AC46:AI46&gt;=$N$8)*(AC46:AI46 &lt;= $N$9)*(TEXT(AC46:AI46,"yyyy-mm")=AL46)*(AC47:AI47 = "●"))</f>
        <v>0</v>
      </c>
      <c r="AN46" s="69" cm="1">
        <f t="array" ref="AN46">SUMPRODUCT((AH46:AI46&gt;=$N$8)*(AH46:AI46 &lt;= $N$9)*(TEXT(AH46:AI46,"yyyy-mm")=AL46)*(AH47:AI47 = "▲"))</f>
        <v>0</v>
      </c>
      <c r="AO46" s="69" cm="1">
        <f t="array" ref="AO46">SUMPRODUCT((AC46:AI46&gt;=$N$8)*(AC46:AI46 &lt;= $N$9)*(TEXT(AC46:AI46,"yyyy-mm")=AL46)*(AC47:AI47 = "★"))</f>
        <v>0</v>
      </c>
      <c r="AP46" s="68"/>
      <c r="AQ46" s="19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3"/>
    </row>
    <row r="47" spans="1:55" s="8" customFormat="1" ht="19.5" customHeight="1" thickBot="1" x14ac:dyDescent="0.5">
      <c r="A47" s="4"/>
      <c r="B47" s="4"/>
      <c r="C47" s="4"/>
      <c r="D47" s="4"/>
      <c r="E47" s="4"/>
      <c r="F47" s="2">
        <f ca="1">SUM(F10:F46)</f>
        <v>0</v>
      </c>
      <c r="G47" s="2">
        <f ca="1">SUM(G10:G46)</f>
        <v>0</v>
      </c>
      <c r="H47" s="2">
        <f ca="1">SUM(H10:H46)</f>
        <v>0</v>
      </c>
      <c r="I47" s="4" t="e">
        <f ca="1">AVERAGEIF(I10:I46,"&gt;0")</f>
        <v>#DIV/0!</v>
      </c>
      <c r="J47" s="135"/>
      <c r="K47" s="135" t="str">
        <f t="shared" ref="K47" si="142">IF(U47&gt;=0.285,"OK","NG")</f>
        <v>NG</v>
      </c>
      <c r="L47" s="136"/>
      <c r="M47" s="144"/>
      <c r="N47" s="144"/>
      <c r="O47" s="144"/>
      <c r="P47" s="144"/>
      <c r="Q47" s="144"/>
      <c r="R47" s="145"/>
      <c r="S47" s="146"/>
      <c r="T47" s="135">
        <f t="shared" ref="T47" si="143">COUNTIF(M47:S47,"●")</f>
        <v>0</v>
      </c>
      <c r="U47" s="147">
        <f t="shared" ref="U47" si="144">IF(COUNTA(M47:S47)=0,-1,IF(OR(COUNTIF(M47:S47,"▲")&gt;6,AND(M46&lt;$N$9,$N$9&lt;S46)),0.285,IF(T46+T47=0,0,T47/(T47+T46))))</f>
        <v>-1</v>
      </c>
      <c r="V47" s="135" t="str">
        <f>TEXT(S46,"YYYY-MM")</f>
        <v>2026-02</v>
      </c>
      <c r="W47" s="140" cm="1">
        <f t="array" ref="W47">IF(V47=V46,0,SUMPRODUCT((M46:S46&gt;=$N$8)*(M46:S46 &lt;= $N$9)*(TEXT(M46:S46,"yyyy-mm")=V47)*(M47:S47 = "●")))</f>
        <v>0</v>
      </c>
      <c r="X47" s="140" cm="1">
        <f t="array" ref="X47">IF(V47=V46,0,SUMPRODUCT((M46:S46&gt;=$N$8)*(M46:S46 &lt;= $N$9)*(TEXT(M46:S46,"yyyy-mm")=V47)*(M47:S47 = "▲")))</f>
        <v>0</v>
      </c>
      <c r="Y47" s="140" cm="1">
        <f t="array" ref="Y47">IF(V47=V46,0,SUMPRODUCT((M46:S46&gt;=$N$8)*(M46:S46 &lt;= $N$9)*(TEXT(M46:S46,"yyyy-mm")=V47)*(M47:S47 = "★")))</f>
        <v>0</v>
      </c>
      <c r="Z47" s="135"/>
      <c r="AA47" s="135" t="str">
        <f t="shared" ref="AA47" si="145">IF(AK47&gt;=0.285,"OK","NG")</f>
        <v>NG</v>
      </c>
      <c r="AB47" s="136"/>
      <c r="AC47" s="144"/>
      <c r="AD47" s="144"/>
      <c r="AE47" s="144"/>
      <c r="AF47" s="144"/>
      <c r="AG47" s="144"/>
      <c r="AH47" s="145"/>
      <c r="AI47" s="146"/>
      <c r="AJ47" s="68">
        <f t="shared" ref="AJ47" si="146">COUNTIF(AC47:AI47,"●")</f>
        <v>0</v>
      </c>
      <c r="AK47" s="70">
        <f t="shared" ref="AK47" si="147">IF(COUNTA(AC47:AI47)=0,-1,IF(OR(COUNTIF(AC47:AI47,"▲")&gt;6,AND(AC46&lt;$N$9,$N$9&lt;AI46)),0.285,IF(AJ46+AJ47=0,0,AJ47/(AJ47+AJ46))))</f>
        <v>-1</v>
      </c>
      <c r="AL47" s="68" t="str">
        <f>TEXT(AI46,"YYYY-MM")</f>
        <v>2026-05</v>
      </c>
      <c r="AM47" s="69" cm="1">
        <f t="array" ref="AM47">IF(AL47=AL46,0,SUMPRODUCT((AC46:AI46&gt;=$N$8)*(AC46:AI46 &lt;= $N$9)*(TEXT(AC46:AI46,"yyyy-mm")=AL47)*(AC47:AI47 = "●")))</f>
        <v>0</v>
      </c>
      <c r="AN47" s="69" cm="1">
        <f t="array" ref="AN47">IF(AL47=AL46,0,SUMPRODUCT((AC46:AI46&gt;=$N$8)*(AC46:AI46 &lt;= $N$9)*(TEXT(AC46:AI46,"yyyy-mm")=AL47)*(AC47:AI47 = "▲")))</f>
        <v>0</v>
      </c>
      <c r="AO47" s="69" cm="1">
        <f t="array" ref="AO47">IF(AL47=AL46,0,SUMPRODUCT((AC46:AI46&gt;=$N$8)*(AC46:AI46 &lt;= $N$9)*(TEXT(AC46:AI46,"yyyy-mm")=AL47)*(AC47:AI47 = "★")))</f>
        <v>0</v>
      </c>
      <c r="AP47" s="68"/>
      <c r="AQ47" s="19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3"/>
    </row>
    <row r="48" spans="1:55" s="8" customFormat="1" ht="19.5" customHeight="1" x14ac:dyDescent="0.45">
      <c r="A48" s="4"/>
      <c r="B48" s="4"/>
      <c r="C48" s="4"/>
      <c r="D48" s="4"/>
      <c r="E48" s="4"/>
      <c r="F48" s="4"/>
      <c r="G48" s="4"/>
      <c r="H48" s="4"/>
      <c r="I48" s="4"/>
      <c r="J48" s="135"/>
      <c r="K48" s="135"/>
      <c r="L48" s="132">
        <v>16</v>
      </c>
      <c r="M48" s="141">
        <f>S46+1</f>
        <v>46062</v>
      </c>
      <c r="N48" s="141">
        <f>M48+1</f>
        <v>46063</v>
      </c>
      <c r="O48" s="141">
        <f t="shared" ref="O48:Q48" si="148">N48+1</f>
        <v>46064</v>
      </c>
      <c r="P48" s="141">
        <f t="shared" si="148"/>
        <v>46065</v>
      </c>
      <c r="Q48" s="141">
        <f t="shared" si="148"/>
        <v>46066</v>
      </c>
      <c r="R48" s="142">
        <f>Q48+1</f>
        <v>46067</v>
      </c>
      <c r="S48" s="143">
        <f>R48+1</f>
        <v>46068</v>
      </c>
      <c r="T48" s="135">
        <f t="shared" ref="T48" si="149">COUNTIF(M49:S49,"★")</f>
        <v>0</v>
      </c>
      <c r="U48" s="135"/>
      <c r="V48" s="135" t="str">
        <f>TEXT(M48,"YYYY-MM")</f>
        <v>2026-02</v>
      </c>
      <c r="W48" s="140" cm="1">
        <f t="array" ref="W48">SUMPRODUCT((M48:S48&gt;=$N$8)*(M48:S48 &lt;= $N$9)*(TEXT(M48:S48,"yyyy-mm")=V48)*(M49:S49 = "●"))</f>
        <v>0</v>
      </c>
      <c r="X48" s="140" cm="1">
        <f t="array" ref="X48">SUMPRODUCT((R48:S48&gt;=$N$8)*(R48:S48 &lt;= $N$9)*(TEXT(R48:S48,"yyyy-mm")=V48)*(R49:S49 = "▲"))</f>
        <v>0</v>
      </c>
      <c r="Y48" s="140" cm="1">
        <f t="array" ref="Y48">SUMPRODUCT((M48:S48&gt;=$N$8)*(M48:S48 &lt;= $N$9)*(TEXT(M48:S48,"yyyy-mm")=V48)*(M49:S49 = "★"))</f>
        <v>0</v>
      </c>
      <c r="Z48" s="135"/>
      <c r="AA48" s="135"/>
      <c r="AB48" s="132">
        <v>32</v>
      </c>
      <c r="AC48" s="141">
        <f>AI46+1</f>
        <v>46174</v>
      </c>
      <c r="AD48" s="141">
        <f t="shared" ref="AD48:AI48" si="150">AC48+1</f>
        <v>46175</v>
      </c>
      <c r="AE48" s="141">
        <f t="shared" si="150"/>
        <v>46176</v>
      </c>
      <c r="AF48" s="141">
        <f t="shared" si="150"/>
        <v>46177</v>
      </c>
      <c r="AG48" s="141">
        <f t="shared" si="150"/>
        <v>46178</v>
      </c>
      <c r="AH48" s="142">
        <f t="shared" si="150"/>
        <v>46179</v>
      </c>
      <c r="AI48" s="143">
        <f t="shared" si="150"/>
        <v>46180</v>
      </c>
      <c r="AJ48" s="68">
        <f t="shared" ref="AJ48" si="151">COUNTIF(AC49:AI49,"★")</f>
        <v>0</v>
      </c>
      <c r="AK48" s="68"/>
      <c r="AL48" s="68" t="str">
        <f>TEXT(AC48,"YYYY-MM")</f>
        <v>2026-06</v>
      </c>
      <c r="AM48" s="69" cm="1">
        <f t="array" ref="AM48">SUMPRODUCT((AC48:AI48&gt;=$N$8)*(AC48:AI48 &lt;= $N$9)*(TEXT(AC48:AI48,"yyyy-mm")=AL48)*(AC49:AI49 = "●"))</f>
        <v>0</v>
      </c>
      <c r="AN48" s="69" cm="1">
        <f t="array" ref="AN48">SUMPRODUCT((AH48:AI48&gt;=$N$8)*(AH48:AI48 &lt;= $N$9)*(TEXT(AH48:AI48,"yyyy-mm")=AL48)*(AH49:AI49 = "▲"))</f>
        <v>0</v>
      </c>
      <c r="AO48" s="69" cm="1">
        <f t="array" ref="AO48">SUMPRODUCT((AC48:AI48&gt;=$N$8)*(AC48:AI48 &lt;= $N$9)*(TEXT(AC48:AI48,"yyyy-mm")=AL48)*(AC49:AI49 = "★"))</f>
        <v>0</v>
      </c>
      <c r="AP48" s="65"/>
      <c r="AQ48" s="7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3"/>
    </row>
    <row r="49" spans="1:55" s="8" customFormat="1" ht="19.5" customHeight="1" thickBot="1" x14ac:dyDescent="0.5">
      <c r="A49" s="4"/>
      <c r="B49" s="4"/>
      <c r="C49" s="4"/>
      <c r="D49" s="4"/>
      <c r="E49" s="4"/>
      <c r="F49" s="4"/>
      <c r="G49" s="4"/>
      <c r="H49" s="4"/>
      <c r="I49" s="4"/>
      <c r="J49" s="135"/>
      <c r="K49" s="135" t="str">
        <f t="shared" ref="K49" si="152">IF(U49&gt;=0.285,"OK","NG")</f>
        <v>NG</v>
      </c>
      <c r="L49" s="136"/>
      <c r="M49" s="144"/>
      <c r="N49" s="144"/>
      <c r="O49" s="144"/>
      <c r="P49" s="144"/>
      <c r="Q49" s="144"/>
      <c r="R49" s="145"/>
      <c r="S49" s="146"/>
      <c r="T49" s="135">
        <f t="shared" ref="T49" si="153">COUNTIF(M49:S49,"●")</f>
        <v>0</v>
      </c>
      <c r="U49" s="147">
        <f t="shared" ref="U49" si="154">IF(COUNTA(M49:S49)=0,-1,IF(OR(COUNTIF(M49:S49,"▲")&gt;6,AND(M48&lt;$N$9,$N$9&lt;S48)),0.285,IF(T48+T49=0,0,T49/(T49+T48))))</f>
        <v>-1</v>
      </c>
      <c r="V49" s="135" t="str">
        <f>TEXT(S48,"YYYY-MM")</f>
        <v>2026-02</v>
      </c>
      <c r="W49" s="140" cm="1">
        <f t="array" ref="W49">IF(V49=V48,0,SUMPRODUCT((M48:S48&gt;=$N$8)*(M48:S48 &lt;= $N$9)*(TEXT(M48:S48,"yyyy-mm")=V49)*(M49:S49 = "●")))</f>
        <v>0</v>
      </c>
      <c r="X49" s="140" cm="1">
        <f t="array" ref="X49">IF(V49=V48,0,SUMPRODUCT((M48:S48&gt;=$N$8)*(M48:S48 &lt;= $N$9)*(TEXT(M48:S48,"yyyy-mm")=V49)*(M49:S49 = "▲")))</f>
        <v>0</v>
      </c>
      <c r="Y49" s="140" cm="1">
        <f t="array" ref="Y49">IF(V49=V48,0,SUMPRODUCT((M48:S48&gt;=$N$8)*(M48:S48 &lt;= $N$9)*(TEXT(M48:S48,"yyyy-mm")=V49)*(M49:S49 = "★")))</f>
        <v>0</v>
      </c>
      <c r="Z49" s="135"/>
      <c r="AA49" s="135" t="str">
        <f t="shared" ref="AA49" si="155">IF(AK49&gt;=0.285,"OK","NG")</f>
        <v>NG</v>
      </c>
      <c r="AB49" s="136"/>
      <c r="AC49" s="144"/>
      <c r="AD49" s="144"/>
      <c r="AE49" s="144"/>
      <c r="AF49" s="144"/>
      <c r="AG49" s="144"/>
      <c r="AH49" s="145"/>
      <c r="AI49" s="146"/>
      <c r="AJ49" s="68">
        <f t="shared" ref="AJ49" si="156">COUNTIF(AC49:AI49,"●")</f>
        <v>0</v>
      </c>
      <c r="AK49" s="70">
        <f t="shared" ref="AK49" si="157">IF(COUNTA(AC49:AI49)=0,-1,IF(OR(COUNTIF(AC49:AI49,"▲")&gt;6,AND(AC48&lt;$N$9,$N$9&lt;AI48)),0.285,IF(AJ48+AJ49=0,0,AJ49/(AJ49+AJ48))))</f>
        <v>-1</v>
      </c>
      <c r="AL49" s="68" t="str">
        <f>TEXT(AI48,"YYYY-MM")</f>
        <v>2026-06</v>
      </c>
      <c r="AM49" s="69" cm="1">
        <f t="array" ref="AM49">IF(AL49=AL48,0,SUMPRODUCT((AC48:AI48&gt;=$N$8)*(AC48:AI48 &lt;= $N$9)*(TEXT(AC48:AI48,"yyyy-mm")=AL49)*(AC49:AI49 = "●")))</f>
        <v>0</v>
      </c>
      <c r="AN49" s="69" cm="1">
        <f t="array" ref="AN49">IF(AL49=AL48,0,SUMPRODUCT((AC48:AI48&gt;=$N$8)*(AC48:AI48 &lt;= $N$9)*(TEXT(AC48:AI48,"yyyy-mm")=AL49)*(AC49:AI49 = "▲")))</f>
        <v>0</v>
      </c>
      <c r="AO49" s="69" cm="1">
        <f t="array" ref="AO49">IF(AL49=AL48,0,SUMPRODUCT((AC48:AI48&gt;=$N$8)*(AC48:AI48 &lt;= $N$9)*(TEXT(AC48:AI48,"yyyy-mm")=AL49)*(AC49:AI49 = "★")))</f>
        <v>0</v>
      </c>
      <c r="AP49" s="65"/>
      <c r="AQ49" s="7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3"/>
    </row>
    <row r="50" spans="1:55" s="8" customFormat="1" ht="19.5" customHeight="1" x14ac:dyDescent="0.45">
      <c r="A50" s="4"/>
      <c r="B50" s="4"/>
      <c r="C50" s="4"/>
      <c r="D50" s="4"/>
      <c r="E50" s="4"/>
      <c r="F50" s="4"/>
      <c r="G50" s="4"/>
      <c r="H50" s="4"/>
      <c r="I50" s="4"/>
      <c r="J50" s="86"/>
      <c r="K50" s="87"/>
      <c r="L50" s="28"/>
      <c r="M50" s="28"/>
      <c r="N50" s="28"/>
      <c r="O50" s="28"/>
      <c r="P50" s="28"/>
      <c r="Q50" s="28"/>
      <c r="R50" s="28"/>
      <c r="S50" s="28"/>
      <c r="T50" s="86"/>
      <c r="U50" s="148">
        <f>IFERROR(AVERAGEIF(U18:U49,"&gt;-1"),0)</f>
        <v>0</v>
      </c>
      <c r="V50" s="86"/>
      <c r="W50" s="81"/>
      <c r="X50" s="81"/>
      <c r="Y50" s="81"/>
      <c r="Z50" s="86"/>
      <c r="AA50" s="88"/>
      <c r="AB50" s="28"/>
      <c r="AC50" s="28"/>
      <c r="AD50" s="28"/>
      <c r="AE50" s="28"/>
      <c r="AF50" s="28"/>
      <c r="AG50" s="28"/>
      <c r="AH50" s="28"/>
      <c r="AI50" s="28"/>
      <c r="AJ50" s="65"/>
      <c r="AK50" s="71">
        <f>IFERROR(AVERAGEIF(AK18:AK49,"&gt;-1"),0)</f>
        <v>0</v>
      </c>
      <c r="AL50" s="65"/>
      <c r="AM50" s="64"/>
      <c r="AN50" s="64"/>
      <c r="AO50" s="64"/>
      <c r="AP50" s="65"/>
      <c r="AQ50" s="7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3"/>
    </row>
    <row r="51" spans="1:55" s="8" customFormat="1" ht="23.25" customHeight="1" x14ac:dyDescent="0.45">
      <c r="A51" s="4"/>
      <c r="B51" s="4"/>
      <c r="C51" s="4"/>
      <c r="D51" s="4"/>
      <c r="E51" s="4"/>
      <c r="F51" s="4"/>
      <c r="G51" s="4"/>
      <c r="H51" s="4"/>
      <c r="I51" s="4"/>
      <c r="J51" s="75" t="s">
        <v>63</v>
      </c>
      <c r="K51" s="76"/>
      <c r="L51" s="76"/>
      <c r="M51" s="77"/>
      <c r="N51" s="78"/>
      <c r="O51" s="79"/>
      <c r="P51" s="79"/>
      <c r="Q51" s="79"/>
      <c r="R51" s="79"/>
      <c r="S51" s="79"/>
      <c r="T51" s="80"/>
      <c r="U51" s="80"/>
      <c r="V51" s="80"/>
      <c r="W51" s="81"/>
      <c r="X51" s="81"/>
      <c r="Y51" s="81"/>
      <c r="Z51" s="80"/>
      <c r="AA51" s="82"/>
      <c r="AB51" s="79"/>
      <c r="AC51" s="79"/>
      <c r="AD51" s="79"/>
      <c r="AE51" s="79"/>
      <c r="AF51" s="28"/>
      <c r="AG51" s="28"/>
      <c r="AH51" s="28"/>
      <c r="AI51" s="28"/>
      <c r="AJ51" s="65"/>
      <c r="AK51" s="71"/>
      <c r="AL51" s="65"/>
      <c r="AM51" s="64"/>
      <c r="AN51" s="64"/>
      <c r="AO51" s="64"/>
      <c r="AP51" s="65"/>
      <c r="AQ51" s="7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3"/>
    </row>
    <row r="52" spans="1:55" s="8" customFormat="1" ht="27" customHeight="1" x14ac:dyDescent="0.45">
      <c r="J52" s="83"/>
      <c r="K52" s="84"/>
      <c r="L52" s="84"/>
      <c r="M52" s="60" t="s">
        <v>95</v>
      </c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28"/>
      <c r="AI52" s="28"/>
      <c r="AJ52" s="65"/>
      <c r="AK52" s="65"/>
      <c r="AL52" s="65"/>
      <c r="AM52" s="64"/>
      <c r="AN52" s="64"/>
      <c r="AO52" s="64"/>
      <c r="AP52" s="65"/>
      <c r="AQ52" s="7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3"/>
    </row>
    <row r="53" spans="1:55" ht="19.5" customHeight="1" x14ac:dyDescent="0.45">
      <c r="J53" s="86"/>
      <c r="K53" s="87"/>
      <c r="L53" s="28"/>
      <c r="M53" s="28"/>
      <c r="N53" s="28"/>
      <c r="O53" s="28"/>
      <c r="P53" s="28"/>
      <c r="Q53" s="28"/>
      <c r="R53" s="28"/>
      <c r="S53" s="28"/>
      <c r="T53" s="86"/>
      <c r="U53" s="86"/>
      <c r="V53" s="86"/>
      <c r="W53" s="81"/>
      <c r="X53" s="81"/>
      <c r="Y53" s="81"/>
      <c r="Z53" s="86"/>
      <c r="AA53" s="88"/>
      <c r="AB53" s="28"/>
      <c r="AC53" s="28"/>
      <c r="AD53" s="28"/>
      <c r="AE53" s="28"/>
      <c r="AF53" s="28"/>
      <c r="AG53" s="28"/>
      <c r="AH53" s="28"/>
      <c r="AI53" s="28"/>
      <c r="AJ53" s="65"/>
      <c r="AK53" s="65"/>
      <c r="AL53" s="65"/>
      <c r="AM53" s="64"/>
      <c r="AN53" s="64"/>
      <c r="AO53" s="64"/>
      <c r="AP53" s="65"/>
    </row>
    <row r="54" spans="1:55" s="8" customFormat="1" ht="19.5" customHeight="1" x14ac:dyDescent="0.45">
      <c r="J54" s="86"/>
      <c r="K54" s="87"/>
      <c r="L54" s="28"/>
      <c r="M54" s="28"/>
      <c r="N54" s="28"/>
      <c r="O54" s="28"/>
      <c r="P54" s="28"/>
      <c r="Q54" s="28"/>
      <c r="R54" s="28"/>
      <c r="S54" s="28"/>
      <c r="T54" s="86"/>
      <c r="U54" s="86"/>
      <c r="V54" s="86"/>
      <c r="W54" s="81"/>
      <c r="X54" s="81"/>
      <c r="Y54" s="81"/>
      <c r="Z54" s="86"/>
      <c r="AA54" s="88"/>
      <c r="AB54" s="28"/>
      <c r="AC54" s="28"/>
      <c r="AD54" s="28"/>
      <c r="AE54" s="28"/>
      <c r="AF54" s="28"/>
      <c r="AG54" s="28"/>
      <c r="AH54" s="28"/>
      <c r="AI54" s="28"/>
      <c r="AJ54" s="65"/>
      <c r="AK54" s="65"/>
      <c r="AL54" s="65"/>
      <c r="AM54" s="64"/>
      <c r="AN54" s="64"/>
      <c r="AO54" s="64"/>
      <c r="AP54" s="68"/>
      <c r="AQ54" s="19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3"/>
    </row>
    <row r="55" spans="1:55" s="8" customFormat="1" ht="19.5" customHeight="1" thickBot="1" x14ac:dyDescent="0.5">
      <c r="J55" s="86"/>
      <c r="K55" s="87"/>
      <c r="L55" s="28"/>
      <c r="M55" s="28"/>
      <c r="N55" s="28"/>
      <c r="O55" s="28"/>
      <c r="P55" s="28"/>
      <c r="Q55" s="28"/>
      <c r="R55" s="28"/>
      <c r="S55" s="28"/>
      <c r="T55" s="86"/>
      <c r="U55" s="86"/>
      <c r="V55" s="86"/>
      <c r="W55" s="81"/>
      <c r="X55" s="81"/>
      <c r="Y55" s="81"/>
      <c r="Z55" s="86"/>
      <c r="AA55" s="88"/>
      <c r="AB55" s="28"/>
      <c r="AC55" s="28"/>
      <c r="AD55" s="28"/>
      <c r="AE55" s="28"/>
      <c r="AF55" s="28"/>
      <c r="AG55" s="28"/>
      <c r="AH55" s="28"/>
      <c r="AI55" s="28"/>
      <c r="AJ55" s="65"/>
      <c r="AK55" s="65"/>
      <c r="AL55" s="65"/>
      <c r="AM55" s="64"/>
      <c r="AN55" s="64"/>
      <c r="AO55" s="64"/>
      <c r="AP55" s="68"/>
      <c r="AQ55" s="19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3"/>
    </row>
    <row r="56" spans="1:55" s="8" customFormat="1" ht="19.5" customHeight="1" x14ac:dyDescent="0.45">
      <c r="J56" s="86"/>
      <c r="K56" s="86"/>
      <c r="L56" s="132" t="s">
        <v>47</v>
      </c>
      <c r="M56" s="133" t="str">
        <f>"実施状況（"&amp;YEAR(M58)&amp;"年～）"</f>
        <v>実施状況（2026年～）</v>
      </c>
      <c r="N56" s="133"/>
      <c r="O56" s="133"/>
      <c r="P56" s="133"/>
      <c r="Q56" s="133"/>
      <c r="R56" s="133"/>
      <c r="S56" s="134"/>
      <c r="T56" s="86"/>
      <c r="U56" s="86"/>
      <c r="V56" s="86"/>
      <c r="W56" s="81"/>
      <c r="X56" s="81"/>
      <c r="Y56" s="81"/>
      <c r="Z56" s="86"/>
      <c r="AA56" s="28"/>
      <c r="AB56" s="132" t="s">
        <v>47</v>
      </c>
      <c r="AC56" s="133" t="str">
        <f>"実施状況（"&amp;YEAR(AC58)&amp;"年～）"</f>
        <v>実施状況（2026年～）</v>
      </c>
      <c r="AD56" s="133"/>
      <c r="AE56" s="133"/>
      <c r="AF56" s="133"/>
      <c r="AG56" s="133"/>
      <c r="AH56" s="133"/>
      <c r="AI56" s="134"/>
      <c r="AJ56" s="65"/>
      <c r="AK56" s="65"/>
      <c r="AL56" s="65"/>
      <c r="AM56" s="64"/>
      <c r="AN56" s="64"/>
      <c r="AO56" s="64"/>
      <c r="AP56" s="68"/>
      <c r="AQ56" s="19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3"/>
    </row>
    <row r="57" spans="1:55" s="8" customFormat="1" ht="19.5" customHeight="1" thickBot="1" x14ac:dyDescent="0.5">
      <c r="J57" s="86"/>
      <c r="K57" s="135" t="s">
        <v>48</v>
      </c>
      <c r="L57" s="136"/>
      <c r="M57" s="137" t="s">
        <v>49</v>
      </c>
      <c r="N57" s="137" t="s">
        <v>50</v>
      </c>
      <c r="O57" s="137" t="s">
        <v>51</v>
      </c>
      <c r="P57" s="137" t="s">
        <v>52</v>
      </c>
      <c r="Q57" s="137" t="s">
        <v>53</v>
      </c>
      <c r="R57" s="138" t="s">
        <v>54</v>
      </c>
      <c r="S57" s="139" t="s">
        <v>55</v>
      </c>
      <c r="T57" s="135" t="s">
        <v>47</v>
      </c>
      <c r="U57" s="86" t="s">
        <v>56</v>
      </c>
      <c r="V57" s="86" t="s">
        <v>57</v>
      </c>
      <c r="W57" s="140" t="s">
        <v>38</v>
      </c>
      <c r="X57" s="140" t="s">
        <v>39</v>
      </c>
      <c r="Y57" s="140" t="s">
        <v>40</v>
      </c>
      <c r="Z57" s="86"/>
      <c r="AA57" s="135" t="s">
        <v>48</v>
      </c>
      <c r="AB57" s="136"/>
      <c r="AC57" s="137" t="s">
        <v>49</v>
      </c>
      <c r="AD57" s="137" t="s">
        <v>50</v>
      </c>
      <c r="AE57" s="137" t="s">
        <v>51</v>
      </c>
      <c r="AF57" s="137" t="s">
        <v>52</v>
      </c>
      <c r="AG57" s="137" t="s">
        <v>53</v>
      </c>
      <c r="AH57" s="138" t="s">
        <v>54</v>
      </c>
      <c r="AI57" s="139" t="s">
        <v>55</v>
      </c>
      <c r="AJ57" s="68" t="s">
        <v>47</v>
      </c>
      <c r="AK57" s="65" t="s">
        <v>56</v>
      </c>
      <c r="AL57" s="65" t="s">
        <v>57</v>
      </c>
      <c r="AM57" s="69" t="s">
        <v>38</v>
      </c>
      <c r="AN57" s="69" t="s">
        <v>39</v>
      </c>
      <c r="AO57" s="69" t="s">
        <v>40</v>
      </c>
      <c r="AP57" s="68"/>
      <c r="AQ57" s="19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3"/>
    </row>
    <row r="58" spans="1:55" s="8" customFormat="1" ht="19.5" customHeight="1" x14ac:dyDescent="0.45">
      <c r="J58" s="86"/>
      <c r="K58" s="135"/>
      <c r="L58" s="132">
        <v>33</v>
      </c>
      <c r="M58" s="141">
        <f>AI48+1</f>
        <v>46181</v>
      </c>
      <c r="N58" s="141">
        <f t="shared" ref="N58:S58" si="158">M58+1</f>
        <v>46182</v>
      </c>
      <c r="O58" s="141">
        <f t="shared" si="158"/>
        <v>46183</v>
      </c>
      <c r="P58" s="141">
        <f t="shared" si="158"/>
        <v>46184</v>
      </c>
      <c r="Q58" s="141">
        <f t="shared" si="158"/>
        <v>46185</v>
      </c>
      <c r="R58" s="142">
        <f t="shared" si="158"/>
        <v>46186</v>
      </c>
      <c r="S58" s="143">
        <f t="shared" si="158"/>
        <v>46187</v>
      </c>
      <c r="T58" s="135">
        <f t="shared" ref="T58" si="159">COUNTIF(M59:S59,"★")</f>
        <v>0</v>
      </c>
      <c r="U58" s="135"/>
      <c r="V58" s="135" t="str">
        <f>TEXT(M58,"YYYY-MM")</f>
        <v>2026-06</v>
      </c>
      <c r="W58" s="140" cm="1">
        <f t="array" ref="W58">SUMPRODUCT((M58:S58&gt;=$N$8)*(M58:S58 &lt;= $N$9)*(TEXT(M58:S58,"yyyy-mm")=V58)*(M59:S59 = "●"))</f>
        <v>0</v>
      </c>
      <c r="X58" s="140" cm="1">
        <f t="array" ref="X58">SUMPRODUCT((R58:S58&gt;=$N$8)*(R58:S58 &lt;= $N$9)*(TEXT(R58:S58,"yyyy-mm")=V58)*(R59:S59 = "▲"))</f>
        <v>0</v>
      </c>
      <c r="Y58" s="140" cm="1">
        <f t="array" ref="Y58">SUMPRODUCT((M58:S58&gt;=$N$8)*(M58:S58 &lt;= $N$9)*(TEXT(M58:S58,"yyyy-mm")=V58)*(M59:S59 = "★"))</f>
        <v>0</v>
      </c>
      <c r="Z58" s="135"/>
      <c r="AA58" s="135"/>
      <c r="AB58" s="132">
        <v>54</v>
      </c>
      <c r="AC58" s="141">
        <f>S98+1</f>
        <v>46328</v>
      </c>
      <c r="AD58" s="141">
        <f t="shared" ref="AD58:AI58" si="160">AC58+1</f>
        <v>46329</v>
      </c>
      <c r="AE58" s="141">
        <f t="shared" si="160"/>
        <v>46330</v>
      </c>
      <c r="AF58" s="141">
        <f t="shared" si="160"/>
        <v>46331</v>
      </c>
      <c r="AG58" s="141">
        <f t="shared" si="160"/>
        <v>46332</v>
      </c>
      <c r="AH58" s="142">
        <f t="shared" si="160"/>
        <v>46333</v>
      </c>
      <c r="AI58" s="143">
        <f t="shared" si="160"/>
        <v>46334</v>
      </c>
      <c r="AJ58" s="68">
        <f t="shared" ref="AJ58" si="161">COUNTIF(AC59:AI59,"★")</f>
        <v>0</v>
      </c>
      <c r="AK58" s="68"/>
      <c r="AL58" s="68" t="str">
        <f>TEXT(AC58,"YYYY-MM")</f>
        <v>2026-11</v>
      </c>
      <c r="AM58" s="69" cm="1">
        <f t="array" ref="AM58">SUMPRODUCT((AC58:AI58&gt;=$N$8)*(AC58:AI58 &lt;= $N$9)*(TEXT(AC58:AI58,"yyyy-mm")=AL58)*(AC59:AI59 = "●"))</f>
        <v>0</v>
      </c>
      <c r="AN58" s="69" cm="1">
        <f t="array" ref="AN58">SUMPRODUCT((AH58:AI58&gt;=$N$8)*(AH58:AI58 &lt;= $N$9)*(TEXT(AH58:AI58,"yyyy-mm")=AL58)*(AH59:AI59 = "▲"))</f>
        <v>0</v>
      </c>
      <c r="AO58" s="69" cm="1">
        <f t="array" ref="AO58">SUMPRODUCT((AC58:AI58&gt;=$N$8)*(AC58:AI58 &lt;= $N$9)*(TEXT(AC58:AI58,"yyyy-mm")=AL58)*(AC59:AI59 = "★"))</f>
        <v>0</v>
      </c>
      <c r="AP58" s="68"/>
      <c r="AQ58" s="19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3"/>
    </row>
    <row r="59" spans="1:55" s="8" customFormat="1" ht="19.5" customHeight="1" thickBot="1" x14ac:dyDescent="0.5">
      <c r="J59" s="86"/>
      <c r="K59" s="135" t="str">
        <f>IF(U59&gt;=0.285,"OK","NG")</f>
        <v>NG</v>
      </c>
      <c r="L59" s="136"/>
      <c r="M59" s="144"/>
      <c r="N59" s="144"/>
      <c r="O59" s="144"/>
      <c r="P59" s="144"/>
      <c r="Q59" s="144"/>
      <c r="R59" s="145"/>
      <c r="S59" s="146"/>
      <c r="T59" s="135">
        <f t="shared" ref="T59" si="162">COUNTIF(M59:S59,"●")</f>
        <v>0</v>
      </c>
      <c r="U59" s="147">
        <f>IF(COUNTA(M59:S59)=0,-1,IF(OR(COUNTIF(M59:S59,"▲")&gt;6,AND(M58&lt;$N$9,$N$9&lt;S58)),0.285,IF(T58+T59=0,0,T59/(T59+T58))))</f>
        <v>-1</v>
      </c>
      <c r="V59" s="135" t="str">
        <f>TEXT(S58,"YYYY-MM")</f>
        <v>2026-06</v>
      </c>
      <c r="W59" s="140" cm="1">
        <f t="array" ref="W59">IF(V59=V58,0,SUMPRODUCT((M58:S58&gt;=$N$8)*(M58:S58 &lt;= $N$9)*(TEXT(M58:S58,"yyyy-mm")=V59)*(M59:S59 = "●")))</f>
        <v>0</v>
      </c>
      <c r="X59" s="140" cm="1">
        <f t="array" ref="X59">IF(V59=V58,0,SUMPRODUCT((M58:S58&gt;=$N$8)*(M58:S58 &lt;= $N$9)*(TEXT(M58:S58,"yyyy-mm")=V59)*(M59:S59 = "▲")))</f>
        <v>0</v>
      </c>
      <c r="Y59" s="140" cm="1">
        <f t="array" ref="Y59">IF(V59=V58,0,SUMPRODUCT((M58:S58&gt;=$N$8)*(M58:S58 &lt;= $N$9)*(TEXT(M58:S58,"yyyy-mm")=V59)*(M59:S59 = "★")))</f>
        <v>0</v>
      </c>
      <c r="Z59" s="135"/>
      <c r="AA59" s="135" t="str">
        <f>IF(AK59&gt;=0.285,"OK","NG")</f>
        <v>NG</v>
      </c>
      <c r="AB59" s="136"/>
      <c r="AC59" s="144"/>
      <c r="AD59" s="144"/>
      <c r="AE59" s="144"/>
      <c r="AF59" s="144"/>
      <c r="AG59" s="144"/>
      <c r="AH59" s="145"/>
      <c r="AI59" s="146"/>
      <c r="AJ59" s="68">
        <f t="shared" ref="AJ59" si="163">COUNTIF(AC59:AI59,"●")</f>
        <v>0</v>
      </c>
      <c r="AK59" s="70">
        <f>IF(COUNTA(AC59:AI59)=0,-1,IF(OR(COUNTIF(AC59:AI59,"▲")&gt;6,AND(AC58&lt;$N$9,$N$9&lt;AI58)),0.285,IF(AJ58+AJ59=0,0,AJ59/(AJ59+AJ58))))</f>
        <v>-1</v>
      </c>
      <c r="AL59" s="68" t="str">
        <f>TEXT(AI58,"YYYY-MM")</f>
        <v>2026-11</v>
      </c>
      <c r="AM59" s="69" cm="1">
        <f t="array" ref="AM59">IF(AL59=AL58,0,SUMPRODUCT((AC58:AI58&gt;=$N$8)*(AC58:AI58 &lt;= $N$9)*(TEXT(AC58:AI58,"yyyy-mm")=AL59)*(AC59:AI59 = "●")))</f>
        <v>0</v>
      </c>
      <c r="AN59" s="69" cm="1">
        <f t="array" ref="AN59">IF(AL59=AL58,0,SUMPRODUCT((AC58:AI58&gt;=$N$8)*(AC58:AI58 &lt;= $N$9)*(TEXT(AC58:AI58,"yyyy-mm")=AL59)*(AC59:AI59 = "▲")))</f>
        <v>0</v>
      </c>
      <c r="AO59" s="69" cm="1">
        <f t="array" ref="AO59">IF(AL59=AL58,0,SUMPRODUCT((AC58:AI58&gt;=$N$8)*(AC58:AI58 &lt;= $N$9)*(TEXT(AC58:AI58,"yyyy-mm")=AL59)*(AC59:AI59 = "★")))</f>
        <v>0</v>
      </c>
      <c r="AP59" s="68"/>
      <c r="AQ59" s="19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3"/>
    </row>
    <row r="60" spans="1:55" s="8" customFormat="1" ht="19.5" customHeight="1" x14ac:dyDescent="0.45">
      <c r="J60" s="86"/>
      <c r="K60" s="135"/>
      <c r="L60" s="132">
        <v>34</v>
      </c>
      <c r="M60" s="141">
        <f>S58+1</f>
        <v>46188</v>
      </c>
      <c r="N60" s="141">
        <f t="shared" ref="N60:S60" si="164">M60+1</f>
        <v>46189</v>
      </c>
      <c r="O60" s="141">
        <f t="shared" si="164"/>
        <v>46190</v>
      </c>
      <c r="P60" s="141">
        <f t="shared" si="164"/>
        <v>46191</v>
      </c>
      <c r="Q60" s="141">
        <f t="shared" si="164"/>
        <v>46192</v>
      </c>
      <c r="R60" s="142">
        <f t="shared" si="164"/>
        <v>46193</v>
      </c>
      <c r="S60" s="143">
        <f t="shared" si="164"/>
        <v>46194</v>
      </c>
      <c r="T60" s="135">
        <f t="shared" ref="T60" si="165">COUNTIF(M61:S61,"★")</f>
        <v>0</v>
      </c>
      <c r="U60" s="135"/>
      <c r="V60" s="135" t="str">
        <f>TEXT(M60,"YYYY-MM")</f>
        <v>2026-06</v>
      </c>
      <c r="W60" s="140" cm="1">
        <f t="array" ref="W60">SUMPRODUCT((M60:S60&gt;=$N$8)*(M60:S60 &lt;= $N$9)*(TEXT(M60:S60,"yyyy-mm")=V60)*(M61:S61 = "●"))</f>
        <v>0</v>
      </c>
      <c r="X60" s="140" cm="1">
        <f t="array" ref="X60">SUMPRODUCT((R60:S60&gt;=$N$8)*(R60:S60 &lt;= $N$9)*(TEXT(R60:S60,"yyyy-mm")=V60)*(R61:S61 = "▲"))</f>
        <v>0</v>
      </c>
      <c r="Y60" s="140" cm="1">
        <f t="array" ref="Y60">SUMPRODUCT((M60:S60&gt;=$N$8)*(M60:S60 &lt;= $N$9)*(TEXT(M60:S60,"yyyy-mm")=V60)*(M61:S61 = "★"))</f>
        <v>0</v>
      </c>
      <c r="Z60" s="135"/>
      <c r="AA60" s="135"/>
      <c r="AB60" s="132">
        <v>55</v>
      </c>
      <c r="AC60" s="141">
        <f>AI58+1</f>
        <v>46335</v>
      </c>
      <c r="AD60" s="141">
        <f t="shared" ref="AD60:AI60" si="166">AC60+1</f>
        <v>46336</v>
      </c>
      <c r="AE60" s="141">
        <f t="shared" si="166"/>
        <v>46337</v>
      </c>
      <c r="AF60" s="141">
        <f t="shared" si="166"/>
        <v>46338</v>
      </c>
      <c r="AG60" s="141">
        <f t="shared" si="166"/>
        <v>46339</v>
      </c>
      <c r="AH60" s="142">
        <f t="shared" si="166"/>
        <v>46340</v>
      </c>
      <c r="AI60" s="143">
        <f t="shared" si="166"/>
        <v>46341</v>
      </c>
      <c r="AJ60" s="68">
        <f t="shared" ref="AJ60" si="167">COUNTIF(AC61:AI61,"★")</f>
        <v>0</v>
      </c>
      <c r="AK60" s="68"/>
      <c r="AL60" s="68" t="str">
        <f>TEXT(AC60,"YYYY-MM")</f>
        <v>2026-11</v>
      </c>
      <c r="AM60" s="69" cm="1">
        <f t="array" ref="AM60">SUMPRODUCT((AC60:AI60&gt;=$N$8)*(AC60:AI60 &lt;= $N$9)*(TEXT(AC60:AI60,"yyyy-mm")=AL60)*(AC61:AI61 = "●"))</f>
        <v>0</v>
      </c>
      <c r="AN60" s="69" cm="1">
        <f t="array" ref="AN60">SUMPRODUCT((AH60:AI60&gt;=$N$8)*(AH60:AI60 &lt;= $N$9)*(TEXT(AH60:AI60,"yyyy-mm")=AL60)*(AH61:AI61 = "▲"))</f>
        <v>0</v>
      </c>
      <c r="AO60" s="69" cm="1">
        <f t="array" ref="AO60">SUMPRODUCT((AC60:AI60&gt;=$N$8)*(AC60:AI60 &lt;= $N$9)*(TEXT(AC60:AI60,"yyyy-mm")=AL60)*(AC61:AI61 = "★"))</f>
        <v>0</v>
      </c>
      <c r="AP60" s="68"/>
      <c r="AQ60" s="19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3"/>
    </row>
    <row r="61" spans="1:55" s="8" customFormat="1" ht="19.5" customHeight="1" thickBot="1" x14ac:dyDescent="0.5">
      <c r="J61" s="86"/>
      <c r="K61" s="135" t="str">
        <f t="shared" ref="K61" si="168">IF(U61&gt;=0.285,"OK","NG")</f>
        <v>NG</v>
      </c>
      <c r="L61" s="136"/>
      <c r="M61" s="144"/>
      <c r="N61" s="144"/>
      <c r="O61" s="144"/>
      <c r="P61" s="144"/>
      <c r="Q61" s="144"/>
      <c r="R61" s="145"/>
      <c r="S61" s="146"/>
      <c r="T61" s="135">
        <f t="shared" ref="T61" si="169">COUNTIF(M61:S61,"●")</f>
        <v>0</v>
      </c>
      <c r="U61" s="147">
        <f t="shared" ref="U61" si="170">IF(COUNTA(M61:S61)=0,-1,IF(OR(COUNTIF(M61:S61,"▲")&gt;6,AND(M60&lt;$N$9,$N$9&lt;S60)),0.285,IF(T60+T61=0,0,T61/(T61+T60))))</f>
        <v>-1</v>
      </c>
      <c r="V61" s="135" t="str">
        <f>TEXT(S60,"YYYY-MM")</f>
        <v>2026-06</v>
      </c>
      <c r="W61" s="140" cm="1">
        <f t="array" ref="W61">IF(V61=V60,0,SUMPRODUCT((M60:S60&gt;=$N$8)*(M60:S60 &lt;= $N$9)*(TEXT(M60:S60,"yyyy-mm")=V61)*(M61:S61 = "●")))</f>
        <v>0</v>
      </c>
      <c r="X61" s="140" cm="1">
        <f t="array" ref="X61">IF(V61=V60,0,SUMPRODUCT((M60:S60&gt;=$N$8)*(M60:S60 &lt;= $N$9)*(TEXT(M60:S60,"yyyy-mm")=V61)*(M61:S61 = "▲")))</f>
        <v>0</v>
      </c>
      <c r="Y61" s="140" cm="1">
        <f t="array" ref="Y61">IF(V61=V60,0,SUMPRODUCT((M60:S60&gt;=$N$8)*(M60:S60 &lt;= $N$9)*(TEXT(M60:S60,"yyyy-mm")=V61)*(M61:S61 = "★")))</f>
        <v>0</v>
      </c>
      <c r="Z61" s="135"/>
      <c r="AA61" s="135" t="str">
        <f t="shared" ref="AA61" si="171">IF(AK61&gt;=0.285,"OK","NG")</f>
        <v>NG</v>
      </c>
      <c r="AB61" s="136"/>
      <c r="AC61" s="144"/>
      <c r="AD61" s="144"/>
      <c r="AE61" s="144"/>
      <c r="AF61" s="144"/>
      <c r="AG61" s="144"/>
      <c r="AH61" s="145"/>
      <c r="AI61" s="146"/>
      <c r="AJ61" s="68">
        <f t="shared" ref="AJ61" si="172">COUNTIF(AC61:AI61,"●")</f>
        <v>0</v>
      </c>
      <c r="AK61" s="70">
        <f t="shared" ref="AK61" si="173">IF(COUNTA(AC61:AI61)=0,-1,IF(OR(COUNTIF(AC61:AI61,"▲")&gt;6,AND(AC60&lt;$N$9,$N$9&lt;AI60)),0.285,IF(AJ60+AJ61=0,0,AJ61/(AJ61+AJ60))))</f>
        <v>-1</v>
      </c>
      <c r="AL61" s="68" t="str">
        <f>TEXT(AI60,"YYYY-MM")</f>
        <v>2026-11</v>
      </c>
      <c r="AM61" s="69" cm="1">
        <f t="array" ref="AM61">IF(AL61=AL60,0,SUMPRODUCT((AC60:AI60&gt;=$N$8)*(AC60:AI60 &lt;= $N$9)*(TEXT(AC60:AI60,"yyyy-mm")=AL61)*(AC61:AI61 = "●")))</f>
        <v>0</v>
      </c>
      <c r="AN61" s="69" cm="1">
        <f t="array" ref="AN61">IF(AL61=AL60,0,SUMPRODUCT((AC60:AI60&gt;=$N$8)*(AC60:AI60 &lt;= $N$9)*(TEXT(AC60:AI60,"yyyy-mm")=AL61)*(AC61:AI61 = "▲")))</f>
        <v>0</v>
      </c>
      <c r="AO61" s="69" cm="1">
        <f t="array" ref="AO61">IF(AL61=AL60,0,SUMPRODUCT((AC60:AI60&gt;=$N$8)*(AC60:AI60 &lt;= $N$9)*(TEXT(AC60:AI60,"yyyy-mm")=AL61)*(AC61:AI61 = "★")))</f>
        <v>0</v>
      </c>
      <c r="AP61" s="68"/>
      <c r="AQ61" s="19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3"/>
    </row>
    <row r="62" spans="1:55" s="8" customFormat="1" ht="19.5" customHeight="1" x14ac:dyDescent="0.45">
      <c r="J62" s="86"/>
      <c r="K62" s="135"/>
      <c r="L62" s="132">
        <v>35</v>
      </c>
      <c r="M62" s="141">
        <f>S60+1</f>
        <v>46195</v>
      </c>
      <c r="N62" s="141">
        <f t="shared" ref="N62:S62" si="174">M62+1</f>
        <v>46196</v>
      </c>
      <c r="O62" s="141">
        <f t="shared" si="174"/>
        <v>46197</v>
      </c>
      <c r="P62" s="141">
        <f t="shared" si="174"/>
        <v>46198</v>
      </c>
      <c r="Q62" s="141">
        <f t="shared" si="174"/>
        <v>46199</v>
      </c>
      <c r="R62" s="142">
        <f t="shared" si="174"/>
        <v>46200</v>
      </c>
      <c r="S62" s="143">
        <f t="shared" si="174"/>
        <v>46201</v>
      </c>
      <c r="T62" s="135">
        <f t="shared" ref="T62" si="175">COUNTIF(M63:S63,"★")</f>
        <v>0</v>
      </c>
      <c r="U62" s="135"/>
      <c r="V62" s="135" t="str">
        <f>TEXT(M62,"YYYY-MM")</f>
        <v>2026-06</v>
      </c>
      <c r="W62" s="140" cm="1">
        <f t="array" ref="W62">SUMPRODUCT((M62:S62&gt;=$N$8)*(M62:S62 &lt;= $N$9)*(TEXT(M62:S62,"yyyy-mm")=V62)*(M63:S63 = "●"))</f>
        <v>0</v>
      </c>
      <c r="X62" s="140" cm="1">
        <f t="array" ref="X62">SUMPRODUCT((R62:S62&gt;=$N$8)*(R62:S62 &lt;= $N$9)*(TEXT(R62:S62,"yyyy-mm")=V62)*(R63:S63 = "▲"))</f>
        <v>0</v>
      </c>
      <c r="Y62" s="140" cm="1">
        <f t="array" ref="Y62">SUMPRODUCT((M62:S62&gt;=$N$8)*(M62:S62 &lt;= $N$9)*(TEXT(M62:S62,"yyyy-mm")=V62)*(M63:S63 = "★"))</f>
        <v>0</v>
      </c>
      <c r="Z62" s="135"/>
      <c r="AA62" s="135"/>
      <c r="AB62" s="132">
        <v>56</v>
      </c>
      <c r="AC62" s="141">
        <f>AI60+1</f>
        <v>46342</v>
      </c>
      <c r="AD62" s="141">
        <f t="shared" ref="AD62:AI62" si="176">AC62+1</f>
        <v>46343</v>
      </c>
      <c r="AE62" s="141">
        <f t="shared" si="176"/>
        <v>46344</v>
      </c>
      <c r="AF62" s="141">
        <f t="shared" si="176"/>
        <v>46345</v>
      </c>
      <c r="AG62" s="141">
        <f t="shared" si="176"/>
        <v>46346</v>
      </c>
      <c r="AH62" s="142">
        <f t="shared" si="176"/>
        <v>46347</v>
      </c>
      <c r="AI62" s="143">
        <f t="shared" si="176"/>
        <v>46348</v>
      </c>
      <c r="AJ62" s="68">
        <f t="shared" ref="AJ62" si="177">COUNTIF(AC63:AI63,"★")</f>
        <v>0</v>
      </c>
      <c r="AK62" s="68"/>
      <c r="AL62" s="68" t="str">
        <f>TEXT(AC62,"YYYY-MM")</f>
        <v>2026-11</v>
      </c>
      <c r="AM62" s="69" cm="1">
        <f t="array" ref="AM62">SUMPRODUCT((AC62:AI62&gt;=$N$8)*(AC62:AI62 &lt;= $N$9)*(TEXT(AC62:AI62,"yyyy-mm")=AL62)*(AC63:AI63 = "●"))</f>
        <v>0</v>
      </c>
      <c r="AN62" s="69" cm="1">
        <f t="array" ref="AN62">SUMPRODUCT((AH62:AI62&gt;=$N$8)*(AH62:AI62 &lt;= $N$9)*(TEXT(AH62:AI62,"yyyy-mm")=AL62)*(AH63:AI63 = "▲"))</f>
        <v>0</v>
      </c>
      <c r="AO62" s="69" cm="1">
        <f t="array" ref="AO62">SUMPRODUCT((AC62:AI62&gt;=$N$8)*(AC62:AI62 &lt;= $N$9)*(TEXT(AC62:AI62,"yyyy-mm")=AL62)*(AC63:AI63 = "★"))</f>
        <v>0</v>
      </c>
      <c r="AP62" s="68"/>
      <c r="AQ62" s="19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3"/>
    </row>
    <row r="63" spans="1:55" s="8" customFormat="1" ht="19.5" customHeight="1" thickBot="1" x14ac:dyDescent="0.5">
      <c r="J63" s="86"/>
      <c r="K63" s="135" t="str">
        <f t="shared" ref="K63" si="178">IF(U63&gt;=0.285,"OK","NG")</f>
        <v>NG</v>
      </c>
      <c r="L63" s="136"/>
      <c r="M63" s="144"/>
      <c r="N63" s="144"/>
      <c r="O63" s="144"/>
      <c r="P63" s="144"/>
      <c r="Q63" s="144"/>
      <c r="R63" s="145"/>
      <c r="S63" s="146"/>
      <c r="T63" s="135">
        <f t="shared" ref="T63" si="179">COUNTIF(M63:S63,"●")</f>
        <v>0</v>
      </c>
      <c r="U63" s="147">
        <f t="shared" ref="U63" si="180">IF(COUNTA(M63:S63)=0,-1,IF(OR(COUNTIF(M63:S63,"▲")&gt;6,AND(M62&lt;$N$9,$N$9&lt;S62)),0.285,IF(T62+T63=0,0,T63/(T63+T62))))</f>
        <v>-1</v>
      </c>
      <c r="V63" s="135" t="str">
        <f>TEXT(S62,"YYYY-MM")</f>
        <v>2026-06</v>
      </c>
      <c r="W63" s="140" cm="1">
        <f t="array" ref="W63">IF(V63=V62,0,SUMPRODUCT((M62:S62&gt;=$N$8)*(M62:S62 &lt;= $N$9)*(TEXT(M62:S62,"yyyy-mm")=V63)*(M63:S63 = "●")))</f>
        <v>0</v>
      </c>
      <c r="X63" s="140" cm="1">
        <f t="array" ref="X63">IF(V63=V62,0,SUMPRODUCT((M62:S62&gt;=$N$8)*(M62:S62 &lt;= $N$9)*(TEXT(M62:S62,"yyyy-mm")=V63)*(M63:S63 = "▲")))</f>
        <v>0</v>
      </c>
      <c r="Y63" s="140" cm="1">
        <f t="array" ref="Y63">IF(V63=V62,0,SUMPRODUCT((M62:S62&gt;=$N$8)*(M62:S62 &lt;= $N$9)*(TEXT(M62:S62,"yyyy-mm")=V63)*(M63:S63 = "★")))</f>
        <v>0</v>
      </c>
      <c r="Z63" s="135"/>
      <c r="AA63" s="135" t="str">
        <f t="shared" ref="AA63" si="181">IF(AK63&gt;=0.285,"OK","NG")</f>
        <v>NG</v>
      </c>
      <c r="AB63" s="136"/>
      <c r="AC63" s="144"/>
      <c r="AD63" s="144"/>
      <c r="AE63" s="144"/>
      <c r="AF63" s="144"/>
      <c r="AG63" s="144"/>
      <c r="AH63" s="145"/>
      <c r="AI63" s="146"/>
      <c r="AJ63" s="68">
        <f t="shared" ref="AJ63" si="182">COUNTIF(AC63:AI63,"●")</f>
        <v>0</v>
      </c>
      <c r="AK63" s="70">
        <f t="shared" ref="AK63" si="183">IF(COUNTA(AC63:AI63)=0,-1,IF(OR(COUNTIF(AC63:AI63,"▲")&gt;6,AND(AC62&lt;$N$9,$N$9&lt;AI62)),0.285,IF(AJ62+AJ63=0,0,AJ63/(AJ63+AJ62))))</f>
        <v>-1</v>
      </c>
      <c r="AL63" s="68" t="str">
        <f>TEXT(AI62,"YYYY-MM")</f>
        <v>2026-11</v>
      </c>
      <c r="AM63" s="69" cm="1">
        <f t="array" ref="AM63">IF(AL63=AL62,0,SUMPRODUCT((AC62:AI62&gt;=$N$8)*(AC62:AI62 &lt;= $N$9)*(TEXT(AC62:AI62,"yyyy-mm")=AL63)*(AC63:AI63 = "●")))</f>
        <v>0</v>
      </c>
      <c r="AN63" s="69" cm="1">
        <f t="array" ref="AN63">IF(AL63=AL62,0,SUMPRODUCT((AC62:AI62&gt;=$N$8)*(AC62:AI62 &lt;= $N$9)*(TEXT(AC62:AI62,"yyyy-mm")=AL63)*(AC63:AI63 = "▲")))</f>
        <v>0</v>
      </c>
      <c r="AO63" s="69" cm="1">
        <f t="array" ref="AO63">IF(AL63=AL62,0,SUMPRODUCT((AC62:AI62&gt;=$N$8)*(AC62:AI62 &lt;= $N$9)*(TEXT(AC62:AI62,"yyyy-mm")=AL63)*(AC63:AI63 = "★")))</f>
        <v>0</v>
      </c>
      <c r="AP63" s="68"/>
      <c r="AQ63" s="19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3"/>
    </row>
    <row r="64" spans="1:55" s="8" customFormat="1" ht="19.5" customHeight="1" x14ac:dyDescent="0.45">
      <c r="J64" s="86"/>
      <c r="K64" s="135"/>
      <c r="L64" s="132">
        <v>36</v>
      </c>
      <c r="M64" s="141">
        <f>S62+1</f>
        <v>46202</v>
      </c>
      <c r="N64" s="141">
        <f t="shared" ref="N64:S64" si="184">M64+1</f>
        <v>46203</v>
      </c>
      <c r="O64" s="141">
        <f t="shared" si="184"/>
        <v>46204</v>
      </c>
      <c r="P64" s="141">
        <f t="shared" si="184"/>
        <v>46205</v>
      </c>
      <c r="Q64" s="141">
        <f t="shared" si="184"/>
        <v>46206</v>
      </c>
      <c r="R64" s="142">
        <f t="shared" si="184"/>
        <v>46207</v>
      </c>
      <c r="S64" s="143">
        <f t="shared" si="184"/>
        <v>46208</v>
      </c>
      <c r="T64" s="135">
        <f t="shared" ref="T64" si="185">COUNTIF(M65:S65,"★")</f>
        <v>0</v>
      </c>
      <c r="U64" s="135"/>
      <c r="V64" s="135" t="str">
        <f>TEXT(M64,"YYYY-MM")</f>
        <v>2026-06</v>
      </c>
      <c r="W64" s="140" cm="1">
        <f t="array" ref="W64">SUMPRODUCT((M64:S64&gt;=$N$8)*(M64:S64 &lt;= $N$9)*(TEXT(M64:S64,"yyyy-mm")=V64)*(M65:S65 = "●"))</f>
        <v>0</v>
      </c>
      <c r="X64" s="140" cm="1">
        <f t="array" ref="X64">SUMPRODUCT((R64:S64&gt;=$N$8)*(R64:S64 &lt;= $N$9)*(TEXT(R64:S64,"yyyy-mm")=V64)*(R65:S65 = "▲"))</f>
        <v>0</v>
      </c>
      <c r="Y64" s="140" cm="1">
        <f t="array" ref="Y64">SUMPRODUCT((M64:S64&gt;=$N$8)*(M64:S64 &lt;= $N$9)*(TEXT(M64:S64,"yyyy-mm")=V64)*(M65:S65 = "★"))</f>
        <v>0</v>
      </c>
      <c r="Z64" s="135"/>
      <c r="AA64" s="135"/>
      <c r="AB64" s="132">
        <v>57</v>
      </c>
      <c r="AC64" s="141">
        <f>AI62+1</f>
        <v>46349</v>
      </c>
      <c r="AD64" s="141">
        <f t="shared" ref="AD64:AI64" si="186">AC64+1</f>
        <v>46350</v>
      </c>
      <c r="AE64" s="141">
        <f t="shared" si="186"/>
        <v>46351</v>
      </c>
      <c r="AF64" s="141">
        <f t="shared" si="186"/>
        <v>46352</v>
      </c>
      <c r="AG64" s="141">
        <f t="shared" si="186"/>
        <v>46353</v>
      </c>
      <c r="AH64" s="142">
        <f t="shared" si="186"/>
        <v>46354</v>
      </c>
      <c r="AI64" s="143">
        <f t="shared" si="186"/>
        <v>46355</v>
      </c>
      <c r="AJ64" s="68">
        <f t="shared" ref="AJ64" si="187">COUNTIF(AC65:AI65,"★")</f>
        <v>0</v>
      </c>
      <c r="AK64" s="68"/>
      <c r="AL64" s="68" t="str">
        <f>TEXT(AC64,"YYYY-MM")</f>
        <v>2026-11</v>
      </c>
      <c r="AM64" s="69" cm="1">
        <f t="array" ref="AM64">SUMPRODUCT((AC64:AI64&gt;=$N$8)*(AC64:AI64 &lt;= $N$9)*(TEXT(AC64:AI64,"yyyy-mm")=AL64)*(AC65:AI65 = "●"))</f>
        <v>0</v>
      </c>
      <c r="AN64" s="69" cm="1">
        <f t="array" ref="AN64">SUMPRODUCT((AH64:AI64&gt;=$N$8)*(AH64:AI64 &lt;= $N$9)*(TEXT(AH64:AI64,"yyyy-mm")=AL64)*(AH65:AI65 = "▲"))</f>
        <v>0</v>
      </c>
      <c r="AO64" s="69" cm="1">
        <f t="array" ref="AO64">SUMPRODUCT((AC64:AI64&gt;=$N$8)*(AC64:AI64 &lt;= $N$9)*(TEXT(AC64:AI64,"yyyy-mm")=AL64)*(AC65:AI65 = "★"))</f>
        <v>0</v>
      </c>
      <c r="AP64" s="68"/>
      <c r="AQ64" s="19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3"/>
    </row>
    <row r="65" spans="10:55" s="8" customFormat="1" ht="19.5" customHeight="1" thickBot="1" x14ac:dyDescent="0.5">
      <c r="J65" s="86"/>
      <c r="K65" s="135" t="str">
        <f t="shared" ref="K65" si="188">IF(U65&gt;=0.285,"OK","NG")</f>
        <v>NG</v>
      </c>
      <c r="L65" s="136"/>
      <c r="M65" s="144"/>
      <c r="N65" s="144"/>
      <c r="O65" s="144"/>
      <c r="P65" s="144"/>
      <c r="Q65" s="144"/>
      <c r="R65" s="145"/>
      <c r="S65" s="146"/>
      <c r="T65" s="135">
        <f t="shared" ref="T65" si="189">COUNTIF(M65:S65,"●")</f>
        <v>0</v>
      </c>
      <c r="U65" s="147">
        <f t="shared" ref="U65" si="190">IF(COUNTA(M65:S65)=0,-1,IF(OR(COUNTIF(M65:S65,"▲")&gt;6,AND(M64&lt;$N$9,$N$9&lt;S64)),0.285,IF(T64+T65=0,0,T65/(T65+T64))))</f>
        <v>-1</v>
      </c>
      <c r="V65" s="135" t="str">
        <f>TEXT(S64,"YYYY-MM")</f>
        <v>2026-07</v>
      </c>
      <c r="W65" s="140" cm="1">
        <f t="array" ref="W65">IF(V65=V64,0,SUMPRODUCT((M64:S64&gt;=$N$8)*(M64:S64 &lt;= $N$9)*(TEXT(M64:S64,"yyyy-mm")=V65)*(M65:S65 = "●")))</f>
        <v>0</v>
      </c>
      <c r="X65" s="140" cm="1">
        <f t="array" ref="X65">IF(V65=V64,0,SUMPRODUCT((M64:S64&gt;=$N$8)*(M64:S64 &lt;= $N$9)*(TEXT(M64:S64,"yyyy-mm")=V65)*(M65:S65 = "▲")))</f>
        <v>0</v>
      </c>
      <c r="Y65" s="140" cm="1">
        <f t="array" ref="Y65">IF(V65=V64,0,SUMPRODUCT((M64:S64&gt;=$N$8)*(M64:S64 &lt;= $N$9)*(TEXT(M64:S64,"yyyy-mm")=V65)*(M65:S65 = "★")))</f>
        <v>0</v>
      </c>
      <c r="Z65" s="135"/>
      <c r="AA65" s="135" t="str">
        <f t="shared" ref="AA65" si="191">IF(AK65&gt;=0.285,"OK","NG")</f>
        <v>NG</v>
      </c>
      <c r="AB65" s="136"/>
      <c r="AC65" s="144"/>
      <c r="AD65" s="144"/>
      <c r="AE65" s="144"/>
      <c r="AF65" s="144"/>
      <c r="AG65" s="144"/>
      <c r="AH65" s="145"/>
      <c r="AI65" s="146"/>
      <c r="AJ65" s="68">
        <f t="shared" ref="AJ65" si="192">COUNTIF(AC65:AI65,"●")</f>
        <v>0</v>
      </c>
      <c r="AK65" s="70">
        <f t="shared" ref="AK65" si="193">IF(COUNTA(AC65:AI65)=0,-1,IF(OR(COUNTIF(AC65:AI65,"▲")&gt;6,AND(AC64&lt;$N$9,$N$9&lt;AI64)),0.285,IF(AJ64+AJ65=0,0,AJ65/(AJ65+AJ64))))</f>
        <v>-1</v>
      </c>
      <c r="AL65" s="68" t="str">
        <f>TEXT(AI64,"YYYY-MM")</f>
        <v>2026-11</v>
      </c>
      <c r="AM65" s="69" cm="1">
        <f t="array" ref="AM65">IF(AL65=AL64,0,SUMPRODUCT((AC64:AI64&gt;=$N$8)*(AC64:AI64 &lt;= $N$9)*(TEXT(AC64:AI64,"yyyy-mm")=AL65)*(AC65:AI65 = "●")))</f>
        <v>0</v>
      </c>
      <c r="AN65" s="69" cm="1">
        <f t="array" ref="AN65">IF(AL65=AL64,0,SUMPRODUCT((AC64:AI64&gt;=$N$8)*(AC64:AI64 &lt;= $N$9)*(TEXT(AC64:AI64,"yyyy-mm")=AL65)*(AC65:AI65 = "▲")))</f>
        <v>0</v>
      </c>
      <c r="AO65" s="69" cm="1">
        <f t="array" ref="AO65">IF(AL65=AL64,0,SUMPRODUCT((AC64:AI64&gt;=$N$8)*(AC64:AI64 &lt;= $N$9)*(TEXT(AC64:AI64,"yyyy-mm")=AL65)*(AC65:AI65 = "★")))</f>
        <v>0</v>
      </c>
      <c r="AP65" s="68"/>
      <c r="AQ65" s="19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3"/>
    </row>
    <row r="66" spans="10:55" s="8" customFormat="1" ht="19.5" customHeight="1" x14ac:dyDescent="0.45">
      <c r="J66" s="86"/>
      <c r="K66" s="135"/>
      <c r="L66" s="132">
        <v>37</v>
      </c>
      <c r="M66" s="141">
        <f>S64+1</f>
        <v>46209</v>
      </c>
      <c r="N66" s="141">
        <f t="shared" ref="N66:S66" si="194">M66+1</f>
        <v>46210</v>
      </c>
      <c r="O66" s="141">
        <f t="shared" si="194"/>
        <v>46211</v>
      </c>
      <c r="P66" s="141">
        <f t="shared" si="194"/>
        <v>46212</v>
      </c>
      <c r="Q66" s="141">
        <f t="shared" si="194"/>
        <v>46213</v>
      </c>
      <c r="R66" s="142">
        <f t="shared" si="194"/>
        <v>46214</v>
      </c>
      <c r="S66" s="143">
        <f t="shared" si="194"/>
        <v>46215</v>
      </c>
      <c r="T66" s="135">
        <f t="shared" ref="T66" si="195">COUNTIF(M67:S67,"★")</f>
        <v>0</v>
      </c>
      <c r="U66" s="135"/>
      <c r="V66" s="135" t="str">
        <f>TEXT(M66,"YYYY-MM")</f>
        <v>2026-07</v>
      </c>
      <c r="W66" s="140" cm="1">
        <f t="array" ref="W66">SUMPRODUCT((M66:S66&gt;=$N$8)*(M66:S66 &lt;= $N$9)*(TEXT(M66:S66,"yyyy-mm")=V66)*(M67:S67 = "●"))</f>
        <v>0</v>
      </c>
      <c r="X66" s="140" cm="1">
        <f t="array" ref="X66">SUMPRODUCT((R66:S66&gt;=$N$8)*(R66:S66 &lt;= $N$9)*(TEXT(R66:S66,"yyyy-mm")=V66)*(R67:S67 = "▲"))</f>
        <v>0</v>
      </c>
      <c r="Y66" s="140" cm="1">
        <f t="array" ref="Y66">SUMPRODUCT((M66:S66&gt;=$N$8)*(M66:S66 &lt;= $N$9)*(TEXT(M66:S66,"yyyy-mm")=V66)*(M67:S67 = "★"))</f>
        <v>0</v>
      </c>
      <c r="Z66" s="135"/>
      <c r="AA66" s="135"/>
      <c r="AB66" s="132">
        <v>58</v>
      </c>
      <c r="AC66" s="141">
        <f>AI64+1</f>
        <v>46356</v>
      </c>
      <c r="AD66" s="141">
        <f t="shared" ref="AD66:AI66" si="196">AC66+1</f>
        <v>46357</v>
      </c>
      <c r="AE66" s="141">
        <f t="shared" si="196"/>
        <v>46358</v>
      </c>
      <c r="AF66" s="141">
        <f t="shared" si="196"/>
        <v>46359</v>
      </c>
      <c r="AG66" s="141">
        <f t="shared" si="196"/>
        <v>46360</v>
      </c>
      <c r="AH66" s="142">
        <f t="shared" si="196"/>
        <v>46361</v>
      </c>
      <c r="AI66" s="143">
        <f t="shared" si="196"/>
        <v>46362</v>
      </c>
      <c r="AJ66" s="68">
        <f t="shared" ref="AJ66" si="197">COUNTIF(AC67:AI67,"★")</f>
        <v>0</v>
      </c>
      <c r="AK66" s="68"/>
      <c r="AL66" s="68" t="str">
        <f>TEXT(AC66,"YYYY-MM")</f>
        <v>2026-11</v>
      </c>
      <c r="AM66" s="69" cm="1">
        <f t="array" ref="AM66">SUMPRODUCT((AC66:AI66&gt;=$N$8)*(AC66:AI66 &lt;= $N$9)*(TEXT(AC66:AI66,"yyyy-mm")=AL66)*(AC67:AI67 = "●"))</f>
        <v>0</v>
      </c>
      <c r="AN66" s="69" cm="1">
        <f t="array" ref="AN66">SUMPRODUCT((AH66:AI66&gt;=$N$8)*(AH66:AI66 &lt;= $N$9)*(TEXT(AH66:AI66,"yyyy-mm")=AL66)*(AH67:AI67 = "▲"))</f>
        <v>0</v>
      </c>
      <c r="AO66" s="69" cm="1">
        <f t="array" ref="AO66">SUMPRODUCT((AC66:AI66&gt;=$N$8)*(AC66:AI66 &lt;= $N$9)*(TEXT(AC66:AI66,"yyyy-mm")=AL66)*(AC67:AI67 = "★"))</f>
        <v>0</v>
      </c>
      <c r="AP66" s="68"/>
      <c r="AQ66" s="19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3"/>
    </row>
    <row r="67" spans="10:55" s="8" customFormat="1" ht="19.5" customHeight="1" thickBot="1" x14ac:dyDescent="0.5">
      <c r="J67" s="86"/>
      <c r="K67" s="135" t="str">
        <f t="shared" ref="K67" si="198">IF(U67&gt;=0.285,"OK","NG")</f>
        <v>NG</v>
      </c>
      <c r="L67" s="136"/>
      <c r="M67" s="144"/>
      <c r="N67" s="144"/>
      <c r="O67" s="144"/>
      <c r="P67" s="144"/>
      <c r="Q67" s="144"/>
      <c r="R67" s="145"/>
      <c r="S67" s="146"/>
      <c r="T67" s="135">
        <f t="shared" ref="T67" si="199">COUNTIF(M67:S67,"●")</f>
        <v>0</v>
      </c>
      <c r="U67" s="147">
        <f t="shared" ref="U67" si="200">IF(COUNTA(M67:S67)=0,-1,IF(OR(COUNTIF(M67:S67,"▲")&gt;6,AND(M66&lt;$N$9,$N$9&lt;S66)),0.285,IF(T66+T67=0,0,T67/(T67+T66))))</f>
        <v>-1</v>
      </c>
      <c r="V67" s="135" t="str">
        <f>TEXT(S66,"YYYY-MM")</f>
        <v>2026-07</v>
      </c>
      <c r="W67" s="140" cm="1">
        <f t="array" ref="W67">IF(V67=V66,0,SUMPRODUCT((M66:S66&gt;=$N$8)*(M66:S66 &lt;= $N$9)*(TEXT(M66:S66,"yyyy-mm")=V67)*(M67:S67 = "●")))</f>
        <v>0</v>
      </c>
      <c r="X67" s="140" cm="1">
        <f t="array" ref="X67">IF(V67=V66,0,SUMPRODUCT((M66:S66&gt;=$N$8)*(M66:S66 &lt;= $N$9)*(TEXT(M66:S66,"yyyy-mm")=V67)*(M67:S67 = "▲")))</f>
        <v>0</v>
      </c>
      <c r="Y67" s="140" cm="1">
        <f t="array" ref="Y67">IF(V67=V66,0,SUMPRODUCT((M66:S66&gt;=$N$8)*(M66:S66 &lt;= $N$9)*(TEXT(M66:S66,"yyyy-mm")=V67)*(M67:S67 = "★")))</f>
        <v>0</v>
      </c>
      <c r="Z67" s="135"/>
      <c r="AA67" s="135" t="str">
        <f t="shared" ref="AA67" si="201">IF(AK67&gt;=0.285,"OK","NG")</f>
        <v>NG</v>
      </c>
      <c r="AB67" s="136"/>
      <c r="AC67" s="144"/>
      <c r="AD67" s="144"/>
      <c r="AE67" s="144"/>
      <c r="AF67" s="144"/>
      <c r="AG67" s="144"/>
      <c r="AH67" s="145"/>
      <c r="AI67" s="146"/>
      <c r="AJ67" s="68">
        <f t="shared" ref="AJ67" si="202">COUNTIF(AC67:AI67,"●")</f>
        <v>0</v>
      </c>
      <c r="AK67" s="70">
        <f t="shared" ref="AK67" si="203">IF(COUNTA(AC67:AI67)=0,-1,IF(OR(COUNTIF(AC67:AI67,"▲")&gt;6,AND(AC66&lt;$N$9,$N$9&lt;AI66)),0.285,IF(AJ66+AJ67=0,0,AJ67/(AJ67+AJ66))))</f>
        <v>-1</v>
      </c>
      <c r="AL67" s="68" t="str">
        <f>TEXT(AI66,"YYYY-MM")</f>
        <v>2026-12</v>
      </c>
      <c r="AM67" s="69" cm="1">
        <f t="array" ref="AM67">IF(AL67=AL66,0,SUMPRODUCT((AC66:AI66&gt;=$N$8)*(AC66:AI66 &lt;= $N$9)*(TEXT(AC66:AI66,"yyyy-mm")=AL67)*(AC67:AI67 = "●")))</f>
        <v>0</v>
      </c>
      <c r="AN67" s="69" cm="1">
        <f t="array" ref="AN67">IF(AL67=AL66,0,SUMPRODUCT((AC66:AI66&gt;=$N$8)*(AC66:AI66 &lt;= $N$9)*(TEXT(AC66:AI66,"yyyy-mm")=AL67)*(AC67:AI67 = "▲")))</f>
        <v>0</v>
      </c>
      <c r="AO67" s="69" cm="1">
        <f t="array" ref="AO67">IF(AL67=AL66,0,SUMPRODUCT((AC66:AI66&gt;=$N$8)*(AC66:AI66 &lt;= $N$9)*(TEXT(AC66:AI66,"yyyy-mm")=AL67)*(AC67:AI67 = "★")))</f>
        <v>0</v>
      </c>
      <c r="AP67" s="68"/>
      <c r="AQ67" s="19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3"/>
    </row>
    <row r="68" spans="10:55" s="8" customFormat="1" ht="19.5" customHeight="1" x14ac:dyDescent="0.45">
      <c r="J68" s="86"/>
      <c r="K68" s="135"/>
      <c r="L68" s="132">
        <v>38</v>
      </c>
      <c r="M68" s="141">
        <f>S66+1</f>
        <v>46216</v>
      </c>
      <c r="N68" s="141">
        <f t="shared" ref="N68:S68" si="204">M68+1</f>
        <v>46217</v>
      </c>
      <c r="O68" s="141">
        <f t="shared" si="204"/>
        <v>46218</v>
      </c>
      <c r="P68" s="141">
        <f t="shared" si="204"/>
        <v>46219</v>
      </c>
      <c r="Q68" s="141">
        <f t="shared" si="204"/>
        <v>46220</v>
      </c>
      <c r="R68" s="142">
        <f t="shared" si="204"/>
        <v>46221</v>
      </c>
      <c r="S68" s="143">
        <f t="shared" si="204"/>
        <v>46222</v>
      </c>
      <c r="T68" s="135">
        <f t="shared" ref="T68" si="205">COUNTIF(M69:S69,"★")</f>
        <v>0</v>
      </c>
      <c r="U68" s="135"/>
      <c r="V68" s="135" t="str">
        <f>TEXT(M68,"YYYY-MM")</f>
        <v>2026-07</v>
      </c>
      <c r="W68" s="140" cm="1">
        <f t="array" ref="W68">SUMPRODUCT((M68:S68&gt;=$N$8)*(M68:S68 &lt;= $N$9)*(TEXT(M68:S68,"yyyy-mm")=V68)*(M69:S69 = "●"))</f>
        <v>0</v>
      </c>
      <c r="X68" s="140" cm="1">
        <f t="array" ref="X68">SUMPRODUCT((R68:S68&gt;=$N$8)*(R68:S68 &lt;= $N$9)*(TEXT(R68:S68,"yyyy-mm")=V68)*(R69:S69 = "▲"))</f>
        <v>0</v>
      </c>
      <c r="Y68" s="140" cm="1">
        <f t="array" ref="Y68">SUMPRODUCT((M68:S68&gt;=$N$8)*(M68:S68 &lt;= $N$9)*(TEXT(M68:S68,"yyyy-mm")=V68)*(M69:S69 = "★"))</f>
        <v>0</v>
      </c>
      <c r="Z68" s="135"/>
      <c r="AA68" s="135"/>
      <c r="AB68" s="132">
        <v>59</v>
      </c>
      <c r="AC68" s="141">
        <f>AI66+1</f>
        <v>46363</v>
      </c>
      <c r="AD68" s="141">
        <f t="shared" ref="AD68:AI68" si="206">AC68+1</f>
        <v>46364</v>
      </c>
      <c r="AE68" s="141">
        <f t="shared" si="206"/>
        <v>46365</v>
      </c>
      <c r="AF68" s="141">
        <f t="shared" si="206"/>
        <v>46366</v>
      </c>
      <c r="AG68" s="141">
        <f t="shared" si="206"/>
        <v>46367</v>
      </c>
      <c r="AH68" s="142">
        <f t="shared" si="206"/>
        <v>46368</v>
      </c>
      <c r="AI68" s="143">
        <f t="shared" si="206"/>
        <v>46369</v>
      </c>
      <c r="AJ68" s="68">
        <f t="shared" ref="AJ68" si="207">COUNTIF(AC69:AI69,"★")</f>
        <v>0</v>
      </c>
      <c r="AK68" s="68"/>
      <c r="AL68" s="68" t="str">
        <f>TEXT(AC68,"YYYY-MM")</f>
        <v>2026-12</v>
      </c>
      <c r="AM68" s="69" cm="1">
        <f t="array" ref="AM68">SUMPRODUCT((AC68:AI68&gt;=$N$8)*(AC68:AI68 &lt;= $N$9)*(TEXT(AC68:AI68,"yyyy-mm")=AL68)*(AC69:AI69 = "●"))</f>
        <v>0</v>
      </c>
      <c r="AN68" s="69" cm="1">
        <f t="array" ref="AN68">SUMPRODUCT((AH68:AI68&gt;=$N$8)*(AH68:AI68 &lt;= $N$9)*(TEXT(AH68:AI68,"yyyy-mm")=AL68)*(AH69:AI69 = "▲"))</f>
        <v>0</v>
      </c>
      <c r="AO68" s="69" cm="1">
        <f t="array" ref="AO68">SUMPRODUCT((AC68:AI68&gt;=$N$8)*(AC68:AI68 &lt;= $N$9)*(TEXT(AC68:AI68,"yyyy-mm")=AL68)*(AC69:AI69 = "★"))</f>
        <v>0</v>
      </c>
      <c r="AP68" s="68"/>
      <c r="AQ68" s="19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3"/>
    </row>
    <row r="69" spans="10:55" s="8" customFormat="1" ht="19.5" customHeight="1" thickBot="1" x14ac:dyDescent="0.5">
      <c r="J69" s="86"/>
      <c r="K69" s="135" t="str">
        <f t="shared" ref="K69" si="208">IF(U69&gt;=0.285,"OK","NG")</f>
        <v>NG</v>
      </c>
      <c r="L69" s="136"/>
      <c r="M69" s="144"/>
      <c r="N69" s="144"/>
      <c r="O69" s="144"/>
      <c r="P69" s="144"/>
      <c r="Q69" s="144"/>
      <c r="R69" s="145"/>
      <c r="S69" s="146"/>
      <c r="T69" s="135">
        <f t="shared" ref="T69" si="209">COUNTIF(M69:S69,"●")</f>
        <v>0</v>
      </c>
      <c r="U69" s="147">
        <f t="shared" ref="U69" si="210">IF(COUNTA(M69:S69)=0,-1,IF(OR(COUNTIF(M69:S69,"▲")&gt;6,AND(M68&lt;$N$9,$N$9&lt;S68)),0.285,IF(T68+T69=0,0,T69/(T69+T68))))</f>
        <v>-1</v>
      </c>
      <c r="V69" s="135" t="str">
        <f>TEXT(S68,"YYYY-MM")</f>
        <v>2026-07</v>
      </c>
      <c r="W69" s="140" cm="1">
        <f t="array" ref="W69">IF(V69=V68,0,SUMPRODUCT((M68:S68&gt;=$N$8)*(M68:S68 &lt;= $N$9)*(TEXT(M68:S68,"yyyy-mm")=V69)*(M69:S69 = "●")))</f>
        <v>0</v>
      </c>
      <c r="X69" s="140" cm="1">
        <f t="array" ref="X69">IF(V69=V68,0,SUMPRODUCT((M68:S68&gt;=$N$8)*(M68:S68 &lt;= $N$9)*(TEXT(M68:S68,"yyyy-mm")=V69)*(M69:S69 = "▲")))</f>
        <v>0</v>
      </c>
      <c r="Y69" s="140" cm="1">
        <f t="array" ref="Y69">IF(V69=V68,0,SUMPRODUCT((M68:S68&gt;=$N$8)*(M68:S68 &lt;= $N$9)*(TEXT(M68:S68,"yyyy-mm")=V69)*(M69:S69 = "★")))</f>
        <v>0</v>
      </c>
      <c r="Z69" s="135"/>
      <c r="AA69" s="135" t="str">
        <f t="shared" ref="AA69" si="211">IF(AK69&gt;=0.285,"OK","NG")</f>
        <v>NG</v>
      </c>
      <c r="AB69" s="136"/>
      <c r="AC69" s="144"/>
      <c r="AD69" s="144"/>
      <c r="AE69" s="144"/>
      <c r="AF69" s="144"/>
      <c r="AG69" s="144"/>
      <c r="AH69" s="145"/>
      <c r="AI69" s="146"/>
      <c r="AJ69" s="68">
        <f t="shared" ref="AJ69" si="212">COUNTIF(AC69:AI69,"●")</f>
        <v>0</v>
      </c>
      <c r="AK69" s="70">
        <f t="shared" ref="AK69" si="213">IF(COUNTA(AC69:AI69)=0,-1,IF(OR(COUNTIF(AC69:AI69,"▲")&gt;6,AND(AC68&lt;$N$9,$N$9&lt;AI68)),0.285,IF(AJ68+AJ69=0,0,AJ69/(AJ69+AJ68))))</f>
        <v>-1</v>
      </c>
      <c r="AL69" s="68" t="str">
        <f>TEXT(AI68,"YYYY-MM")</f>
        <v>2026-12</v>
      </c>
      <c r="AM69" s="69" cm="1">
        <f t="array" ref="AM69">IF(AL69=AL68,0,SUMPRODUCT((AC68:AI68&gt;=$N$8)*(AC68:AI68 &lt;= $N$9)*(TEXT(AC68:AI68,"yyyy-mm")=AL69)*(AC69:AI69 = "●")))</f>
        <v>0</v>
      </c>
      <c r="AN69" s="69" cm="1">
        <f t="array" ref="AN69">IF(AL69=AL68,0,SUMPRODUCT((AC68:AI68&gt;=$N$8)*(AC68:AI68 &lt;= $N$9)*(TEXT(AC68:AI68,"yyyy-mm")=AL69)*(AC69:AI69 = "▲")))</f>
        <v>0</v>
      </c>
      <c r="AO69" s="69" cm="1">
        <f t="array" ref="AO69">IF(AL69=AL68,0,SUMPRODUCT((AC68:AI68&gt;=$N$8)*(AC68:AI68 &lt;= $N$9)*(TEXT(AC68:AI68,"yyyy-mm")=AL69)*(AC69:AI69 = "★")))</f>
        <v>0</v>
      </c>
      <c r="AP69" s="68"/>
      <c r="AQ69" s="19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3"/>
    </row>
    <row r="70" spans="10:55" s="8" customFormat="1" ht="19.5" customHeight="1" x14ac:dyDescent="0.45">
      <c r="J70" s="86"/>
      <c r="K70" s="135"/>
      <c r="L70" s="132">
        <v>39</v>
      </c>
      <c r="M70" s="141">
        <f>S68+1</f>
        <v>46223</v>
      </c>
      <c r="N70" s="141">
        <f t="shared" ref="N70:S70" si="214">M70+1</f>
        <v>46224</v>
      </c>
      <c r="O70" s="141">
        <f t="shared" si="214"/>
        <v>46225</v>
      </c>
      <c r="P70" s="141">
        <f t="shared" si="214"/>
        <v>46226</v>
      </c>
      <c r="Q70" s="141">
        <f t="shared" si="214"/>
        <v>46227</v>
      </c>
      <c r="R70" s="142">
        <f t="shared" si="214"/>
        <v>46228</v>
      </c>
      <c r="S70" s="143">
        <f t="shared" si="214"/>
        <v>46229</v>
      </c>
      <c r="T70" s="135">
        <f t="shared" ref="T70" si="215">COUNTIF(M71:S71,"★")</f>
        <v>0</v>
      </c>
      <c r="U70" s="135"/>
      <c r="V70" s="135" t="str">
        <f>TEXT(M70,"YYYY-MM")</f>
        <v>2026-07</v>
      </c>
      <c r="W70" s="140" cm="1">
        <f t="array" ref="W70">SUMPRODUCT((M70:S70&gt;=$N$8)*(M70:S70 &lt;= $N$9)*(TEXT(M70:S70,"yyyy-mm")=V70)*(M71:S71 = "●"))</f>
        <v>0</v>
      </c>
      <c r="X70" s="140" cm="1">
        <f t="array" ref="X70">SUMPRODUCT((R70:S70&gt;=$N$8)*(R70:S70 &lt;= $N$9)*(TEXT(R70:S70,"yyyy-mm")=V70)*(R71:S71 = "▲"))</f>
        <v>0</v>
      </c>
      <c r="Y70" s="140" cm="1">
        <f t="array" ref="Y70">SUMPRODUCT((M70:S70&gt;=$N$8)*(M70:S70 &lt;= $N$9)*(TEXT(M70:S70,"yyyy-mm")=V70)*(M71:S71 = "★"))</f>
        <v>0</v>
      </c>
      <c r="Z70" s="135"/>
      <c r="AA70" s="135"/>
      <c r="AB70" s="132">
        <v>60</v>
      </c>
      <c r="AC70" s="141">
        <f>AI68+1</f>
        <v>46370</v>
      </c>
      <c r="AD70" s="141">
        <f t="shared" ref="AD70:AI70" si="216">AC70+1</f>
        <v>46371</v>
      </c>
      <c r="AE70" s="141">
        <f t="shared" si="216"/>
        <v>46372</v>
      </c>
      <c r="AF70" s="141">
        <f t="shared" si="216"/>
        <v>46373</v>
      </c>
      <c r="AG70" s="141">
        <f t="shared" si="216"/>
        <v>46374</v>
      </c>
      <c r="AH70" s="142">
        <f t="shared" si="216"/>
        <v>46375</v>
      </c>
      <c r="AI70" s="143">
        <f t="shared" si="216"/>
        <v>46376</v>
      </c>
      <c r="AJ70" s="68">
        <f t="shared" ref="AJ70" si="217">COUNTIF(AC71:AI71,"★")</f>
        <v>0</v>
      </c>
      <c r="AK70" s="68"/>
      <c r="AL70" s="68" t="str">
        <f>TEXT(AC70,"YYYY-MM")</f>
        <v>2026-12</v>
      </c>
      <c r="AM70" s="69" cm="1">
        <f t="array" ref="AM70">SUMPRODUCT((AC70:AI70&gt;=$N$8)*(AC70:AI70 &lt;= $N$9)*(TEXT(AC70:AI70,"yyyy-mm")=AL70)*(AC71:AI71 = "●"))</f>
        <v>0</v>
      </c>
      <c r="AN70" s="69" cm="1">
        <f t="array" ref="AN70">SUMPRODUCT((AH70:AI70&gt;=$N$8)*(AH70:AI70 &lt;= $N$9)*(TEXT(AH70:AI70,"yyyy-mm")=AL70)*(AH71:AI71 = "▲"))</f>
        <v>0</v>
      </c>
      <c r="AO70" s="69" cm="1">
        <f t="array" ref="AO70">SUMPRODUCT((AC70:AI70&gt;=$N$8)*(AC70:AI70 &lt;= $N$9)*(TEXT(AC70:AI70,"yyyy-mm")=AL70)*(AC71:AI71 = "★"))</f>
        <v>0</v>
      </c>
      <c r="AP70" s="68"/>
      <c r="AQ70" s="19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3"/>
    </row>
    <row r="71" spans="10:55" s="8" customFormat="1" ht="19.5" customHeight="1" thickBot="1" x14ac:dyDescent="0.5">
      <c r="J71" s="86"/>
      <c r="K71" s="135" t="str">
        <f t="shared" ref="K71" si="218">IF(U71&gt;=0.285,"OK","NG")</f>
        <v>NG</v>
      </c>
      <c r="L71" s="136"/>
      <c r="M71" s="144"/>
      <c r="N71" s="144"/>
      <c r="O71" s="144"/>
      <c r="P71" s="144"/>
      <c r="Q71" s="144"/>
      <c r="R71" s="145"/>
      <c r="S71" s="146"/>
      <c r="T71" s="135">
        <f t="shared" ref="T71" si="219">COUNTIF(M71:S71,"●")</f>
        <v>0</v>
      </c>
      <c r="U71" s="147">
        <f t="shared" ref="U71" si="220">IF(COUNTA(M71:S71)=0,-1,IF(OR(COUNTIF(M71:S71,"▲")&gt;6,AND(M70&lt;$N$9,$N$9&lt;S70)),0.285,IF(T70+T71=0,0,T71/(T71+T70))))</f>
        <v>-1</v>
      </c>
      <c r="V71" s="135" t="str">
        <f>TEXT(S70,"YYYY-MM")</f>
        <v>2026-07</v>
      </c>
      <c r="W71" s="140" cm="1">
        <f t="array" ref="W71">IF(V71=V70,0,SUMPRODUCT((M70:S70&gt;=$N$8)*(M70:S70 &lt;= $N$9)*(TEXT(M70:S70,"yyyy-mm")=V71)*(M71:S71 = "●")))</f>
        <v>0</v>
      </c>
      <c r="X71" s="140" cm="1">
        <f t="array" ref="X71">IF(V71=V70,0,SUMPRODUCT((M70:S70&gt;=$N$8)*(M70:S70 &lt;= $N$9)*(TEXT(M70:S70,"yyyy-mm")=V71)*(M71:S71 = "▲")))</f>
        <v>0</v>
      </c>
      <c r="Y71" s="140" cm="1">
        <f t="array" ref="Y71">IF(V71=V70,0,SUMPRODUCT((M70:S70&gt;=$N$8)*(M70:S70 &lt;= $N$9)*(TEXT(M70:S70,"yyyy-mm")=V71)*(M71:S71 = "★")))</f>
        <v>0</v>
      </c>
      <c r="Z71" s="135"/>
      <c r="AA71" s="135" t="str">
        <f t="shared" ref="AA71" si="221">IF(AK71&gt;=0.285,"OK","NG")</f>
        <v>NG</v>
      </c>
      <c r="AB71" s="136"/>
      <c r="AC71" s="144"/>
      <c r="AD71" s="144"/>
      <c r="AE71" s="144"/>
      <c r="AF71" s="144"/>
      <c r="AG71" s="144"/>
      <c r="AH71" s="145"/>
      <c r="AI71" s="146"/>
      <c r="AJ71" s="68">
        <f t="shared" ref="AJ71" si="222">COUNTIF(AC71:AI71,"●")</f>
        <v>0</v>
      </c>
      <c r="AK71" s="70">
        <f t="shared" ref="AK71" si="223">IF(COUNTA(AC71:AI71)=0,-1,IF(OR(COUNTIF(AC71:AI71,"▲")&gt;6,AND(AC70&lt;$N$9,$N$9&lt;AI70)),0.285,IF(AJ70+AJ71=0,0,AJ71/(AJ71+AJ70))))</f>
        <v>-1</v>
      </c>
      <c r="AL71" s="68" t="str">
        <f>TEXT(AI70,"YYYY-MM")</f>
        <v>2026-12</v>
      </c>
      <c r="AM71" s="69" cm="1">
        <f t="array" ref="AM71">IF(AL71=AL70,0,SUMPRODUCT((AC70:AI70&gt;=$N$8)*(AC70:AI70 &lt;= $N$9)*(TEXT(AC70:AI70,"yyyy-mm")=AL71)*(AC71:AI71 = "●")))</f>
        <v>0</v>
      </c>
      <c r="AN71" s="69" cm="1">
        <f t="array" ref="AN71">IF(AL71=AL70,0,SUMPRODUCT((AC70:AI70&gt;=$N$8)*(AC70:AI70 &lt;= $N$9)*(TEXT(AC70:AI70,"yyyy-mm")=AL71)*(AC71:AI71 = "▲")))</f>
        <v>0</v>
      </c>
      <c r="AO71" s="69" cm="1">
        <f t="array" ref="AO71">IF(AL71=AL70,0,SUMPRODUCT((AC70:AI70&gt;=$N$8)*(AC70:AI70 &lt;= $N$9)*(TEXT(AC70:AI70,"yyyy-mm")=AL71)*(AC71:AI71 = "★")))</f>
        <v>0</v>
      </c>
      <c r="AP71" s="68"/>
      <c r="AQ71" s="19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3"/>
    </row>
    <row r="72" spans="10:55" s="8" customFormat="1" ht="19.5" customHeight="1" x14ac:dyDescent="0.45">
      <c r="J72" s="86"/>
      <c r="K72" s="135"/>
      <c r="L72" s="132">
        <v>40</v>
      </c>
      <c r="M72" s="141">
        <f>S70+1</f>
        <v>46230</v>
      </c>
      <c r="N72" s="141">
        <f t="shared" ref="N72:S72" si="224">M72+1</f>
        <v>46231</v>
      </c>
      <c r="O72" s="141">
        <f t="shared" si="224"/>
        <v>46232</v>
      </c>
      <c r="P72" s="141">
        <f t="shared" si="224"/>
        <v>46233</v>
      </c>
      <c r="Q72" s="141">
        <f t="shared" si="224"/>
        <v>46234</v>
      </c>
      <c r="R72" s="142">
        <f t="shared" si="224"/>
        <v>46235</v>
      </c>
      <c r="S72" s="143">
        <f t="shared" si="224"/>
        <v>46236</v>
      </c>
      <c r="T72" s="135">
        <f t="shared" ref="T72" si="225">COUNTIF(M73:S73,"★")</f>
        <v>0</v>
      </c>
      <c r="U72" s="135"/>
      <c r="V72" s="135" t="str">
        <f>TEXT(M72,"YYYY-MM")</f>
        <v>2026-07</v>
      </c>
      <c r="W72" s="140" cm="1">
        <f t="array" ref="W72">SUMPRODUCT((M72:S72&gt;=$N$8)*(M72:S72 &lt;= $N$9)*(TEXT(M72:S72,"yyyy-mm")=V72)*(M73:S73 = "●"))</f>
        <v>0</v>
      </c>
      <c r="X72" s="140" cm="1">
        <f t="array" ref="X72">SUMPRODUCT((R72:S72&gt;=$N$8)*(R72:S72 &lt;= $N$9)*(TEXT(R72:S72,"yyyy-mm")=V72)*(R73:S73 = "▲"))</f>
        <v>0</v>
      </c>
      <c r="Y72" s="140" cm="1">
        <f t="array" ref="Y72">SUMPRODUCT((M72:S72&gt;=$N$8)*(M72:S72 &lt;= $N$9)*(TEXT(M72:S72,"yyyy-mm")=V72)*(M73:S73 = "★"))</f>
        <v>0</v>
      </c>
      <c r="Z72" s="135"/>
      <c r="AA72" s="135"/>
      <c r="AB72" s="132">
        <v>61</v>
      </c>
      <c r="AC72" s="141">
        <f>AI70+1</f>
        <v>46377</v>
      </c>
      <c r="AD72" s="141">
        <f t="shared" ref="AD72:AI72" si="226">AC72+1</f>
        <v>46378</v>
      </c>
      <c r="AE72" s="141">
        <f t="shared" si="226"/>
        <v>46379</v>
      </c>
      <c r="AF72" s="141">
        <f t="shared" si="226"/>
        <v>46380</v>
      </c>
      <c r="AG72" s="141">
        <f t="shared" si="226"/>
        <v>46381</v>
      </c>
      <c r="AH72" s="142">
        <f t="shared" si="226"/>
        <v>46382</v>
      </c>
      <c r="AI72" s="143">
        <f t="shared" si="226"/>
        <v>46383</v>
      </c>
      <c r="AJ72" s="68">
        <f t="shared" ref="AJ72" si="227">COUNTIF(AC73:AI73,"★")</f>
        <v>0</v>
      </c>
      <c r="AK72" s="68"/>
      <c r="AL72" s="68" t="str">
        <f>TEXT(AC72,"YYYY-MM")</f>
        <v>2026-12</v>
      </c>
      <c r="AM72" s="69" cm="1">
        <f t="array" ref="AM72">SUMPRODUCT((AC72:AI72&gt;=$N$8)*(AC72:AI72 &lt;= $N$9)*(TEXT(AC72:AI72,"yyyy-mm")=AL72)*(AC73:AI73 = "●"))</f>
        <v>0</v>
      </c>
      <c r="AN72" s="69" cm="1">
        <f t="array" ref="AN72">SUMPRODUCT((AH72:AI72&gt;=$N$8)*(AH72:AI72 &lt;= $N$9)*(TEXT(AH72:AI72,"yyyy-mm")=AL72)*(AH73:AI73 = "▲"))</f>
        <v>0</v>
      </c>
      <c r="AO72" s="69" cm="1">
        <f t="array" ref="AO72">SUMPRODUCT((AC72:AI72&gt;=$N$8)*(AC72:AI72 &lt;= $N$9)*(TEXT(AC72:AI72,"yyyy-mm")=AL72)*(AC73:AI73 = "★"))</f>
        <v>0</v>
      </c>
      <c r="AP72" s="68"/>
      <c r="AQ72" s="19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3"/>
    </row>
    <row r="73" spans="10:55" s="8" customFormat="1" ht="19.5" customHeight="1" thickBot="1" x14ac:dyDescent="0.5">
      <c r="J73" s="86"/>
      <c r="K73" s="135" t="str">
        <f t="shared" ref="K73" si="228">IF(U73&gt;=0.285,"OK","NG")</f>
        <v>NG</v>
      </c>
      <c r="L73" s="136"/>
      <c r="M73" s="144"/>
      <c r="N73" s="144"/>
      <c r="O73" s="144"/>
      <c r="P73" s="144"/>
      <c r="Q73" s="144"/>
      <c r="R73" s="145"/>
      <c r="S73" s="146"/>
      <c r="T73" s="135">
        <f t="shared" ref="T73" si="229">COUNTIF(M73:S73,"●")</f>
        <v>0</v>
      </c>
      <c r="U73" s="147">
        <f t="shared" ref="U73" si="230">IF(COUNTA(M73:S73)=0,-1,IF(OR(COUNTIF(M73:S73,"▲")&gt;6,AND(M72&lt;$N$9,$N$9&lt;S72)),0.285,IF(T72+T73=0,0,T73/(T73+T72))))</f>
        <v>-1</v>
      </c>
      <c r="V73" s="135" t="str">
        <f>TEXT(S72,"YYYY-MM")</f>
        <v>2026-08</v>
      </c>
      <c r="W73" s="140" cm="1">
        <f t="array" ref="W73">IF(V73=V72,0,SUMPRODUCT((M72:S72&gt;=$N$8)*(M72:S72 &lt;= $N$9)*(TEXT(M72:S72,"yyyy-mm")=V73)*(M73:S73 = "●")))</f>
        <v>0</v>
      </c>
      <c r="X73" s="140" cm="1">
        <f t="array" ref="X73">IF(V73=V72,0,SUMPRODUCT((M72:S72&gt;=$N$8)*(M72:S72 &lt;= $N$9)*(TEXT(M72:S72,"yyyy-mm")=V73)*(M73:S73 = "▲")))</f>
        <v>0</v>
      </c>
      <c r="Y73" s="140" cm="1">
        <f t="array" ref="Y73">IF(V73=V72,0,SUMPRODUCT((M72:S72&gt;=$N$8)*(M72:S72 &lt;= $N$9)*(TEXT(M72:S72,"yyyy-mm")=V73)*(M73:S73 = "★")))</f>
        <v>0</v>
      </c>
      <c r="Z73" s="135"/>
      <c r="AA73" s="135" t="str">
        <f t="shared" ref="AA73" si="231">IF(AK73&gt;=0.285,"OK","NG")</f>
        <v>NG</v>
      </c>
      <c r="AB73" s="136"/>
      <c r="AC73" s="144"/>
      <c r="AD73" s="144"/>
      <c r="AE73" s="144"/>
      <c r="AF73" s="144"/>
      <c r="AG73" s="144"/>
      <c r="AH73" s="145"/>
      <c r="AI73" s="146"/>
      <c r="AJ73" s="68">
        <f t="shared" ref="AJ73" si="232">COUNTIF(AC73:AI73,"●")</f>
        <v>0</v>
      </c>
      <c r="AK73" s="70">
        <f t="shared" ref="AK73" si="233">IF(COUNTA(AC73:AI73)=0,-1,IF(OR(COUNTIF(AC73:AI73,"▲")&gt;6,AND(AC72&lt;$N$9,$N$9&lt;AI72)),0.285,IF(AJ72+AJ73=0,0,AJ73/(AJ73+AJ72))))</f>
        <v>-1</v>
      </c>
      <c r="AL73" s="68" t="str">
        <f>TEXT(AI72,"YYYY-MM")</f>
        <v>2026-12</v>
      </c>
      <c r="AM73" s="69" cm="1">
        <f t="array" ref="AM73">IF(AL73=AL72,0,SUMPRODUCT((AC72:AI72&gt;=$N$8)*(AC72:AI72 &lt;= $N$9)*(TEXT(AC72:AI72,"yyyy-mm")=AL73)*(AC73:AI73 = "●")))</f>
        <v>0</v>
      </c>
      <c r="AN73" s="69" cm="1">
        <f t="array" ref="AN73">IF(AL73=AL72,0,SUMPRODUCT((AC72:AI72&gt;=$N$8)*(AC72:AI72 &lt;= $N$9)*(TEXT(AC72:AI72,"yyyy-mm")=AL73)*(AC73:AI73 = "▲")))</f>
        <v>0</v>
      </c>
      <c r="AO73" s="69" cm="1">
        <f t="array" ref="AO73">IF(AL73=AL72,0,SUMPRODUCT((AC72:AI72&gt;=$N$8)*(AC72:AI72 &lt;= $N$9)*(TEXT(AC72:AI72,"yyyy-mm")=AL73)*(AC73:AI73 = "★")))</f>
        <v>0</v>
      </c>
      <c r="AP73" s="68"/>
      <c r="AQ73" s="19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3"/>
    </row>
    <row r="74" spans="10:55" s="8" customFormat="1" ht="19.5" customHeight="1" x14ac:dyDescent="0.45">
      <c r="J74" s="86"/>
      <c r="K74" s="135"/>
      <c r="L74" s="132">
        <v>41</v>
      </c>
      <c r="M74" s="141">
        <f>S72+1</f>
        <v>46237</v>
      </c>
      <c r="N74" s="141">
        <f t="shared" ref="N74:S74" si="234">M74+1</f>
        <v>46238</v>
      </c>
      <c r="O74" s="141">
        <f t="shared" si="234"/>
        <v>46239</v>
      </c>
      <c r="P74" s="141">
        <f t="shared" si="234"/>
        <v>46240</v>
      </c>
      <c r="Q74" s="141">
        <f t="shared" si="234"/>
        <v>46241</v>
      </c>
      <c r="R74" s="142">
        <f t="shared" si="234"/>
        <v>46242</v>
      </c>
      <c r="S74" s="143">
        <f t="shared" si="234"/>
        <v>46243</v>
      </c>
      <c r="T74" s="135">
        <f t="shared" ref="T74" si="235">COUNTIF(M75:S75,"★")</f>
        <v>0</v>
      </c>
      <c r="U74" s="135"/>
      <c r="V74" s="135" t="str">
        <f>TEXT(M74,"YYYY-MM")</f>
        <v>2026-08</v>
      </c>
      <c r="W74" s="140" cm="1">
        <f t="array" ref="W74">SUMPRODUCT((M74:S74&gt;=$N$8)*(M74:S74 &lt;= $N$9)*(TEXT(M74:S74,"yyyy-mm")=V74)*(M75:S75 = "●"))</f>
        <v>0</v>
      </c>
      <c r="X74" s="140" cm="1">
        <f t="array" ref="X74">SUMPRODUCT((R74:S74&gt;=$N$8)*(R74:S74 &lt;= $N$9)*(TEXT(R74:S74,"yyyy-mm")=V74)*(R75:S75 = "▲"))</f>
        <v>0</v>
      </c>
      <c r="Y74" s="140" cm="1">
        <f t="array" ref="Y74">SUMPRODUCT((M74:S74&gt;=$N$8)*(M74:S74 &lt;= $N$9)*(TEXT(M74:S74,"yyyy-mm")=V74)*(M75:S75 = "★"))</f>
        <v>0</v>
      </c>
      <c r="Z74" s="135"/>
      <c r="AA74" s="135"/>
      <c r="AB74" s="132">
        <v>62</v>
      </c>
      <c r="AC74" s="141">
        <f>AI72+1</f>
        <v>46384</v>
      </c>
      <c r="AD74" s="141">
        <f t="shared" ref="AD74:AI74" si="236">AC74+1</f>
        <v>46385</v>
      </c>
      <c r="AE74" s="141">
        <f t="shared" si="236"/>
        <v>46386</v>
      </c>
      <c r="AF74" s="141">
        <f t="shared" si="236"/>
        <v>46387</v>
      </c>
      <c r="AG74" s="141">
        <f t="shared" si="236"/>
        <v>46388</v>
      </c>
      <c r="AH74" s="142">
        <f t="shared" si="236"/>
        <v>46389</v>
      </c>
      <c r="AI74" s="143">
        <f t="shared" si="236"/>
        <v>46390</v>
      </c>
      <c r="AJ74" s="68">
        <f t="shared" ref="AJ74" si="237">COUNTIF(AC75:AI75,"★")</f>
        <v>0</v>
      </c>
      <c r="AK74" s="68"/>
      <c r="AL74" s="68" t="str">
        <f>TEXT(AC74,"YYYY-MM")</f>
        <v>2026-12</v>
      </c>
      <c r="AM74" s="69" cm="1">
        <f t="array" ref="AM74">SUMPRODUCT((AC74:AI74&gt;=$N$8)*(AC74:AI74 &lt;= $N$9)*(TEXT(AC74:AI74,"yyyy-mm")=AL74)*(AC75:AI75 = "●"))</f>
        <v>0</v>
      </c>
      <c r="AN74" s="69" cm="1">
        <f t="array" ref="AN74">SUMPRODUCT((AH74:AI74&gt;=$N$8)*(AH74:AI74 &lt;= $N$9)*(TEXT(AH74:AI74,"yyyy-mm")=AL74)*(AH75:AI75 = "▲"))</f>
        <v>0</v>
      </c>
      <c r="AO74" s="69" cm="1">
        <f t="array" ref="AO74">SUMPRODUCT((AC74:AI74&gt;=$N$8)*(AC74:AI74 &lt;= $N$9)*(TEXT(AC74:AI74,"yyyy-mm")=AL74)*(AC75:AI75 = "★"))</f>
        <v>0</v>
      </c>
      <c r="AP74" s="68"/>
      <c r="AQ74" s="19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3"/>
    </row>
    <row r="75" spans="10:55" s="8" customFormat="1" ht="19.5" customHeight="1" thickBot="1" x14ac:dyDescent="0.5">
      <c r="J75" s="86"/>
      <c r="K75" s="135" t="str">
        <f t="shared" ref="K75" si="238">IF(U75&gt;=0.285,"OK","NG")</f>
        <v>NG</v>
      </c>
      <c r="L75" s="136"/>
      <c r="M75" s="144"/>
      <c r="N75" s="144"/>
      <c r="O75" s="144"/>
      <c r="P75" s="144"/>
      <c r="Q75" s="144"/>
      <c r="R75" s="145"/>
      <c r="S75" s="146"/>
      <c r="T75" s="135">
        <f t="shared" ref="T75" si="239">COUNTIF(M75:S75,"●")</f>
        <v>0</v>
      </c>
      <c r="U75" s="147">
        <f t="shared" ref="U75" si="240">IF(COUNTA(M75:S75)=0,-1,IF(OR(COUNTIF(M75:S75,"▲")&gt;6,AND(M74&lt;$N$9,$N$9&lt;S74)),0.285,IF(T74+T75=0,0,T75/(T75+T74))))</f>
        <v>-1</v>
      </c>
      <c r="V75" s="135" t="str">
        <f>TEXT(S74,"YYYY-MM")</f>
        <v>2026-08</v>
      </c>
      <c r="W75" s="140" cm="1">
        <f t="array" ref="W75">IF(V75=V74,0,SUMPRODUCT((M74:S74&gt;=$N$8)*(M74:S74 &lt;= $N$9)*(TEXT(M74:S74,"yyyy-mm")=V75)*(M75:S75 = "●")))</f>
        <v>0</v>
      </c>
      <c r="X75" s="140" cm="1">
        <f t="array" ref="X75">IF(V75=V74,0,SUMPRODUCT((M74:S74&gt;=$N$8)*(M74:S74 &lt;= $N$9)*(TEXT(M74:S74,"yyyy-mm")=V75)*(M75:S75 = "▲")))</f>
        <v>0</v>
      </c>
      <c r="Y75" s="140" cm="1">
        <f t="array" ref="Y75">IF(V75=V74,0,SUMPRODUCT((M74:S74&gt;=$N$8)*(M74:S74 &lt;= $N$9)*(TEXT(M74:S74,"yyyy-mm")=V75)*(M75:S75 = "★")))</f>
        <v>0</v>
      </c>
      <c r="Z75" s="135"/>
      <c r="AA75" s="135" t="str">
        <f t="shared" ref="AA75" si="241">IF(AK75&gt;=0.285,"OK","NG")</f>
        <v>NG</v>
      </c>
      <c r="AB75" s="136"/>
      <c r="AC75" s="144"/>
      <c r="AD75" s="144"/>
      <c r="AE75" s="144"/>
      <c r="AF75" s="144"/>
      <c r="AG75" s="144"/>
      <c r="AH75" s="145"/>
      <c r="AI75" s="146"/>
      <c r="AJ75" s="68">
        <f t="shared" ref="AJ75" si="242">COUNTIF(AC75:AI75,"●")</f>
        <v>0</v>
      </c>
      <c r="AK75" s="70">
        <f t="shared" ref="AK75" si="243">IF(COUNTA(AC75:AI75)=0,-1,IF(OR(COUNTIF(AC75:AI75,"▲")&gt;6,AND(AC74&lt;$N$9,$N$9&lt;AI74)),0.285,IF(AJ74+AJ75=0,0,AJ75/(AJ75+AJ74))))</f>
        <v>-1</v>
      </c>
      <c r="AL75" s="68" t="str">
        <f>TEXT(AI74,"YYYY-MM")</f>
        <v>2027-01</v>
      </c>
      <c r="AM75" s="69" cm="1">
        <f t="array" ref="AM75">IF(AL75=AL74,0,SUMPRODUCT((AC74:AI74&gt;=$N$8)*(AC74:AI74 &lt;= $N$9)*(TEXT(AC74:AI74,"yyyy-mm")=AL75)*(AC75:AI75 = "●")))</f>
        <v>0</v>
      </c>
      <c r="AN75" s="69" cm="1">
        <f t="array" ref="AN75">IF(AL75=AL74,0,SUMPRODUCT((AC74:AI74&gt;=$N$8)*(AC74:AI74 &lt;= $N$9)*(TEXT(AC74:AI74,"yyyy-mm")=AL75)*(AC75:AI75 = "▲")))</f>
        <v>0</v>
      </c>
      <c r="AO75" s="69" cm="1">
        <f t="array" ref="AO75">IF(AL75=AL74,0,SUMPRODUCT((AC74:AI74&gt;=$N$8)*(AC74:AI74 &lt;= $N$9)*(TEXT(AC74:AI74,"yyyy-mm")=AL75)*(AC75:AI75 = "★")))</f>
        <v>0</v>
      </c>
      <c r="AP75" s="68"/>
      <c r="AQ75" s="19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3"/>
    </row>
    <row r="76" spans="10:55" s="8" customFormat="1" ht="19.5" customHeight="1" x14ac:dyDescent="0.45">
      <c r="J76" s="86"/>
      <c r="K76" s="135"/>
      <c r="L76" s="132">
        <v>42</v>
      </c>
      <c r="M76" s="141">
        <f>S74+1</f>
        <v>46244</v>
      </c>
      <c r="N76" s="141">
        <f t="shared" ref="N76:S76" si="244">M76+1</f>
        <v>46245</v>
      </c>
      <c r="O76" s="141">
        <f t="shared" si="244"/>
        <v>46246</v>
      </c>
      <c r="P76" s="141">
        <f t="shared" si="244"/>
        <v>46247</v>
      </c>
      <c r="Q76" s="141">
        <f t="shared" si="244"/>
        <v>46248</v>
      </c>
      <c r="R76" s="142">
        <f t="shared" si="244"/>
        <v>46249</v>
      </c>
      <c r="S76" s="143">
        <f t="shared" si="244"/>
        <v>46250</v>
      </c>
      <c r="T76" s="135">
        <f t="shared" ref="T76" si="245">COUNTIF(M77:S77,"★")</f>
        <v>0</v>
      </c>
      <c r="U76" s="135"/>
      <c r="V76" s="135" t="str">
        <f>TEXT(M76,"YYYY-MM")</f>
        <v>2026-08</v>
      </c>
      <c r="W76" s="140" cm="1">
        <f t="array" ref="W76">SUMPRODUCT((M76:S76&gt;=$N$8)*(M76:S76 &lt;= $N$9)*(TEXT(M76:S76,"yyyy-mm")=V76)*(M77:S77 = "●"))</f>
        <v>0</v>
      </c>
      <c r="X76" s="140" cm="1">
        <f t="array" ref="X76">SUMPRODUCT((R76:S76&gt;=$N$8)*(R76:S76 &lt;= $N$9)*(TEXT(R76:S76,"yyyy-mm")=V76)*(R77:S77 = "▲"))</f>
        <v>0</v>
      </c>
      <c r="Y76" s="140" cm="1">
        <f t="array" ref="Y76">SUMPRODUCT((M76:S76&gt;=$N$8)*(M76:S76 &lt;= $N$9)*(TEXT(M76:S76,"yyyy-mm")=V76)*(M77:S77 = "★"))</f>
        <v>0</v>
      </c>
      <c r="Z76" s="135"/>
      <c r="AA76" s="135"/>
      <c r="AB76" s="132">
        <v>63</v>
      </c>
      <c r="AC76" s="141">
        <f>AI74+1</f>
        <v>46391</v>
      </c>
      <c r="AD76" s="141">
        <f t="shared" ref="AD76:AI76" si="246">AC76+1</f>
        <v>46392</v>
      </c>
      <c r="AE76" s="141">
        <f t="shared" si="246"/>
        <v>46393</v>
      </c>
      <c r="AF76" s="141">
        <f t="shared" si="246"/>
        <v>46394</v>
      </c>
      <c r="AG76" s="141">
        <f t="shared" si="246"/>
        <v>46395</v>
      </c>
      <c r="AH76" s="142">
        <f t="shared" si="246"/>
        <v>46396</v>
      </c>
      <c r="AI76" s="143">
        <f t="shared" si="246"/>
        <v>46397</v>
      </c>
      <c r="AJ76" s="68">
        <f t="shared" ref="AJ76" si="247">COUNTIF(AC77:AI77,"★")</f>
        <v>0</v>
      </c>
      <c r="AK76" s="68"/>
      <c r="AL76" s="68" t="str">
        <f>TEXT(AC76,"YYYY-MM")</f>
        <v>2027-01</v>
      </c>
      <c r="AM76" s="69" cm="1">
        <f t="array" ref="AM76">SUMPRODUCT((AC76:AI76&gt;=$N$8)*(AC76:AI76 &lt;= $N$9)*(TEXT(AC76:AI76,"yyyy-mm")=AL76)*(AC77:AI77 = "●"))</f>
        <v>0</v>
      </c>
      <c r="AN76" s="69" cm="1">
        <f t="array" ref="AN76">SUMPRODUCT((AH76:AI76&gt;=$N$8)*(AH76:AI76 &lt;= $N$9)*(TEXT(AH76:AI76,"yyyy-mm")=AL76)*(AH77:AI77 = "▲"))</f>
        <v>0</v>
      </c>
      <c r="AO76" s="69" cm="1">
        <f t="array" ref="AO76">SUMPRODUCT((AC76:AI76&gt;=$N$8)*(AC76:AI76 &lt;= $N$9)*(TEXT(AC76:AI76,"yyyy-mm")=AL76)*(AC77:AI77 = "★"))</f>
        <v>0</v>
      </c>
      <c r="AP76" s="68"/>
      <c r="AQ76" s="19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3"/>
    </row>
    <row r="77" spans="10:55" s="8" customFormat="1" ht="19.5" customHeight="1" thickBot="1" x14ac:dyDescent="0.5">
      <c r="J77" s="86"/>
      <c r="K77" s="135" t="str">
        <f t="shared" ref="K77" si="248">IF(U77&gt;=0.285,"OK","NG")</f>
        <v>NG</v>
      </c>
      <c r="L77" s="136"/>
      <c r="M77" s="144"/>
      <c r="N77" s="144"/>
      <c r="O77" s="144"/>
      <c r="P77" s="144"/>
      <c r="Q77" s="144"/>
      <c r="R77" s="145"/>
      <c r="S77" s="146"/>
      <c r="T77" s="135">
        <f t="shared" ref="T77" si="249">COUNTIF(M77:S77,"●")</f>
        <v>0</v>
      </c>
      <c r="U77" s="147">
        <f t="shared" ref="U77" si="250">IF(COUNTA(M77:S77)=0,-1,IF(OR(COUNTIF(M77:S77,"▲")&gt;6,AND(M76&lt;$N$9,$N$9&lt;S76)),0.285,IF(T76+T77=0,0,T77/(T77+T76))))</f>
        <v>-1</v>
      </c>
      <c r="V77" s="135" t="str">
        <f>TEXT(S76,"YYYY-MM")</f>
        <v>2026-08</v>
      </c>
      <c r="W77" s="140" cm="1">
        <f t="array" ref="W77">IF(V77=V76,0,SUMPRODUCT((M76:S76&gt;=$N$8)*(M76:S76 &lt;= $N$9)*(TEXT(M76:S76,"yyyy-mm")=V77)*(M77:S77 = "●")))</f>
        <v>0</v>
      </c>
      <c r="X77" s="140" cm="1">
        <f t="array" ref="X77">IF(V77=V76,0,SUMPRODUCT((M76:S76&gt;=$N$8)*(M76:S76 &lt;= $N$9)*(TEXT(M76:S76,"yyyy-mm")=V77)*(M77:S77 = "▲")))</f>
        <v>0</v>
      </c>
      <c r="Y77" s="140" cm="1">
        <f t="array" ref="Y77">IF(V77=V76,0,SUMPRODUCT((M76:S76&gt;=$N$8)*(M76:S76 &lt;= $N$9)*(TEXT(M76:S76,"yyyy-mm")=V77)*(M77:S77 = "★")))</f>
        <v>0</v>
      </c>
      <c r="Z77" s="135"/>
      <c r="AA77" s="135" t="str">
        <f t="shared" ref="AA77" si="251">IF(AK77&gt;=0.285,"OK","NG")</f>
        <v>NG</v>
      </c>
      <c r="AB77" s="136"/>
      <c r="AC77" s="144"/>
      <c r="AD77" s="144"/>
      <c r="AE77" s="144"/>
      <c r="AF77" s="144"/>
      <c r="AG77" s="144"/>
      <c r="AH77" s="145"/>
      <c r="AI77" s="146"/>
      <c r="AJ77" s="68">
        <f t="shared" ref="AJ77" si="252">COUNTIF(AC77:AI77,"●")</f>
        <v>0</v>
      </c>
      <c r="AK77" s="70">
        <f t="shared" ref="AK77" si="253">IF(COUNTA(AC77:AI77)=0,-1,IF(OR(COUNTIF(AC77:AI77,"▲")&gt;6,AND(AC76&lt;$N$9,$N$9&lt;AI76)),0.285,IF(AJ76+AJ77=0,0,AJ77/(AJ77+AJ76))))</f>
        <v>-1</v>
      </c>
      <c r="AL77" s="68" t="str">
        <f>TEXT(AI76,"YYYY-MM")</f>
        <v>2027-01</v>
      </c>
      <c r="AM77" s="69" cm="1">
        <f t="array" ref="AM77">IF(AL77=AL76,0,SUMPRODUCT((AC76:AI76&gt;=$N$8)*(AC76:AI76 &lt;= $N$9)*(TEXT(AC76:AI76,"yyyy-mm")=AL77)*(AC77:AI77 = "●")))</f>
        <v>0</v>
      </c>
      <c r="AN77" s="69" cm="1">
        <f t="array" ref="AN77">IF(AL77=AL76,0,SUMPRODUCT((AC76:AI76&gt;=$N$8)*(AC76:AI76 &lt;= $N$9)*(TEXT(AC76:AI76,"yyyy-mm")=AL77)*(AC77:AI77 = "▲")))</f>
        <v>0</v>
      </c>
      <c r="AO77" s="69" cm="1">
        <f t="array" ref="AO77">IF(AL77=AL76,0,SUMPRODUCT((AC76:AI76&gt;=$N$8)*(AC76:AI76 &lt;= $N$9)*(TEXT(AC76:AI76,"yyyy-mm")=AL77)*(AC77:AI77 = "★")))</f>
        <v>0</v>
      </c>
      <c r="AP77" s="68"/>
      <c r="AQ77" s="19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3"/>
    </row>
    <row r="78" spans="10:55" s="8" customFormat="1" ht="19.5" customHeight="1" x14ac:dyDescent="0.45">
      <c r="J78" s="86"/>
      <c r="K78" s="135"/>
      <c r="L78" s="132">
        <v>43</v>
      </c>
      <c r="M78" s="141">
        <f>S76+1</f>
        <v>46251</v>
      </c>
      <c r="N78" s="141">
        <f t="shared" ref="N78:S78" si="254">M78+1</f>
        <v>46252</v>
      </c>
      <c r="O78" s="141">
        <f t="shared" si="254"/>
        <v>46253</v>
      </c>
      <c r="P78" s="141">
        <f t="shared" si="254"/>
        <v>46254</v>
      </c>
      <c r="Q78" s="141">
        <f t="shared" si="254"/>
        <v>46255</v>
      </c>
      <c r="R78" s="142">
        <f t="shared" si="254"/>
        <v>46256</v>
      </c>
      <c r="S78" s="143">
        <f t="shared" si="254"/>
        <v>46257</v>
      </c>
      <c r="T78" s="135">
        <f t="shared" ref="T78" si="255">COUNTIF(M79:S79,"★")</f>
        <v>0</v>
      </c>
      <c r="U78" s="135"/>
      <c r="V78" s="135" t="str">
        <f>TEXT(M78,"YYYY-MM")</f>
        <v>2026-08</v>
      </c>
      <c r="W78" s="140" cm="1">
        <f t="array" ref="W78">SUMPRODUCT((M78:S78&gt;=$N$8)*(M78:S78 &lt;= $N$9)*(TEXT(M78:S78,"yyyy-mm")=V78)*(M79:S79 = "●"))</f>
        <v>0</v>
      </c>
      <c r="X78" s="140" cm="1">
        <f t="array" ref="X78">SUMPRODUCT((R78:S78&gt;=$N$8)*(R78:S78 &lt;= $N$9)*(TEXT(R78:S78,"yyyy-mm")=V78)*(R79:S79 = "▲"))</f>
        <v>0</v>
      </c>
      <c r="Y78" s="140" cm="1">
        <f t="array" ref="Y78">SUMPRODUCT((M78:S78&gt;=$N$8)*(M78:S78 &lt;= $N$9)*(TEXT(M78:S78,"yyyy-mm")=V78)*(M79:S79 = "★"))</f>
        <v>0</v>
      </c>
      <c r="Z78" s="135"/>
      <c r="AA78" s="135"/>
      <c r="AB78" s="132">
        <v>64</v>
      </c>
      <c r="AC78" s="141">
        <f>AI76+1</f>
        <v>46398</v>
      </c>
      <c r="AD78" s="141">
        <f t="shared" ref="AD78:AI78" si="256">AC78+1</f>
        <v>46399</v>
      </c>
      <c r="AE78" s="141">
        <f t="shared" si="256"/>
        <v>46400</v>
      </c>
      <c r="AF78" s="141">
        <f t="shared" si="256"/>
        <v>46401</v>
      </c>
      <c r="AG78" s="141">
        <f t="shared" si="256"/>
        <v>46402</v>
      </c>
      <c r="AH78" s="142">
        <f t="shared" si="256"/>
        <v>46403</v>
      </c>
      <c r="AI78" s="143">
        <f t="shared" si="256"/>
        <v>46404</v>
      </c>
      <c r="AJ78" s="68">
        <f t="shared" ref="AJ78" si="257">COUNTIF(AC79:AI79,"★")</f>
        <v>0</v>
      </c>
      <c r="AK78" s="68"/>
      <c r="AL78" s="68" t="str">
        <f>TEXT(AC78,"YYYY-MM")</f>
        <v>2027-01</v>
      </c>
      <c r="AM78" s="69" cm="1">
        <f t="array" ref="AM78">SUMPRODUCT((AC78:AI78&gt;=$N$8)*(AC78:AI78 &lt;= $N$9)*(TEXT(AC78:AI78,"yyyy-mm")=AL78)*(AC79:AI79 = "●"))</f>
        <v>0</v>
      </c>
      <c r="AN78" s="69" cm="1">
        <f t="array" ref="AN78">SUMPRODUCT((AH78:AI78&gt;=$N$8)*(AH78:AI78 &lt;= $N$9)*(TEXT(AH78:AI78,"yyyy-mm")=AL78)*(AH79:AI79 = "▲"))</f>
        <v>0</v>
      </c>
      <c r="AO78" s="69" cm="1">
        <f t="array" ref="AO78">SUMPRODUCT((AC78:AI78&gt;=$N$8)*(AC78:AI78 &lt;= $N$9)*(TEXT(AC78:AI78,"yyyy-mm")=AL78)*(AC79:AI79 = "★"))</f>
        <v>0</v>
      </c>
      <c r="AP78" s="68"/>
      <c r="AQ78" s="19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3"/>
    </row>
    <row r="79" spans="10:55" s="8" customFormat="1" ht="19.5" customHeight="1" thickBot="1" x14ac:dyDescent="0.5">
      <c r="J79" s="86"/>
      <c r="K79" s="135" t="str">
        <f t="shared" ref="K79" si="258">IF(U79&gt;=0.285,"OK","NG")</f>
        <v>NG</v>
      </c>
      <c r="L79" s="136"/>
      <c r="M79" s="144"/>
      <c r="N79" s="144"/>
      <c r="O79" s="144"/>
      <c r="P79" s="144"/>
      <c r="Q79" s="144"/>
      <c r="R79" s="145"/>
      <c r="S79" s="146"/>
      <c r="T79" s="135">
        <f t="shared" ref="T79" si="259">COUNTIF(M79:S79,"●")</f>
        <v>0</v>
      </c>
      <c r="U79" s="147">
        <f t="shared" ref="U79" si="260">IF(COUNTA(M79:S79)=0,-1,IF(OR(COUNTIF(M79:S79,"▲")&gt;6,AND(M78&lt;$N$9,$N$9&lt;S78)),0.285,IF(T78+T79=0,0,T79/(T79+T78))))</f>
        <v>-1</v>
      </c>
      <c r="V79" s="135" t="str">
        <f>TEXT(S78,"YYYY-MM")</f>
        <v>2026-08</v>
      </c>
      <c r="W79" s="140" cm="1">
        <f t="array" ref="W79">IF(V79=V78,0,SUMPRODUCT((M78:S78&gt;=$N$8)*(M78:S78 &lt;= $N$9)*(TEXT(M78:S78,"yyyy-mm")=V79)*(M79:S79 = "●")))</f>
        <v>0</v>
      </c>
      <c r="X79" s="140" cm="1">
        <f t="array" ref="X79">IF(V79=V78,0,SUMPRODUCT((M78:S78&gt;=$N$8)*(M78:S78 &lt;= $N$9)*(TEXT(M78:S78,"yyyy-mm")=V79)*(M79:S79 = "▲")))</f>
        <v>0</v>
      </c>
      <c r="Y79" s="140" cm="1">
        <f t="array" ref="Y79">IF(V79=V78,0,SUMPRODUCT((M78:S78&gt;=$N$8)*(M78:S78 &lt;= $N$9)*(TEXT(M78:S78,"yyyy-mm")=V79)*(M79:S79 = "★")))</f>
        <v>0</v>
      </c>
      <c r="Z79" s="135"/>
      <c r="AA79" s="135" t="str">
        <f t="shared" ref="AA79" si="261">IF(AK79&gt;=0.285,"OK","NG")</f>
        <v>NG</v>
      </c>
      <c r="AB79" s="136"/>
      <c r="AC79" s="144"/>
      <c r="AD79" s="144"/>
      <c r="AE79" s="144"/>
      <c r="AF79" s="144"/>
      <c r="AG79" s="144"/>
      <c r="AH79" s="145"/>
      <c r="AI79" s="146"/>
      <c r="AJ79" s="68">
        <f t="shared" ref="AJ79" si="262">COUNTIF(AC79:AI79,"●")</f>
        <v>0</v>
      </c>
      <c r="AK79" s="70">
        <f t="shared" ref="AK79" si="263">IF(COUNTA(AC79:AI79)=0,-1,IF(OR(COUNTIF(AC79:AI79,"▲")&gt;6,AND(AC78&lt;$N$9,$N$9&lt;AI78)),0.285,IF(AJ78+AJ79=0,0,AJ79/(AJ79+AJ78))))</f>
        <v>-1</v>
      </c>
      <c r="AL79" s="68" t="str">
        <f>TEXT(AI78,"YYYY-MM")</f>
        <v>2027-01</v>
      </c>
      <c r="AM79" s="69" cm="1">
        <f t="array" ref="AM79">IF(AL79=AL78,0,SUMPRODUCT((AC78:AI78&gt;=$N$8)*(AC78:AI78 &lt;= $N$9)*(TEXT(AC78:AI78,"yyyy-mm")=AL79)*(AC79:AI79 = "●")))</f>
        <v>0</v>
      </c>
      <c r="AN79" s="69" cm="1">
        <f t="array" ref="AN79">IF(AL79=AL78,0,SUMPRODUCT((AC78:AI78&gt;=$N$8)*(AC78:AI78 &lt;= $N$9)*(TEXT(AC78:AI78,"yyyy-mm")=AL79)*(AC79:AI79 = "▲")))</f>
        <v>0</v>
      </c>
      <c r="AO79" s="69" cm="1">
        <f t="array" ref="AO79">IF(AL79=AL78,0,SUMPRODUCT((AC78:AI78&gt;=$N$8)*(AC78:AI78 &lt;= $N$9)*(TEXT(AC78:AI78,"yyyy-mm")=AL79)*(AC79:AI79 = "★")))</f>
        <v>0</v>
      </c>
      <c r="AP79" s="68"/>
      <c r="AQ79" s="19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3"/>
    </row>
    <row r="80" spans="10:55" s="8" customFormat="1" ht="19.5" customHeight="1" x14ac:dyDescent="0.45">
      <c r="J80" s="86"/>
      <c r="K80" s="135"/>
      <c r="L80" s="132">
        <v>44</v>
      </c>
      <c r="M80" s="141">
        <f>S78+1</f>
        <v>46258</v>
      </c>
      <c r="N80" s="141">
        <f t="shared" ref="N80:S80" si="264">M80+1</f>
        <v>46259</v>
      </c>
      <c r="O80" s="141">
        <f t="shared" si="264"/>
        <v>46260</v>
      </c>
      <c r="P80" s="141">
        <f t="shared" si="264"/>
        <v>46261</v>
      </c>
      <c r="Q80" s="141">
        <f t="shared" si="264"/>
        <v>46262</v>
      </c>
      <c r="R80" s="142">
        <f t="shared" si="264"/>
        <v>46263</v>
      </c>
      <c r="S80" s="143">
        <f t="shared" si="264"/>
        <v>46264</v>
      </c>
      <c r="T80" s="135">
        <f t="shared" ref="T80" si="265">COUNTIF(M81:S81,"★")</f>
        <v>0</v>
      </c>
      <c r="U80" s="135"/>
      <c r="V80" s="135" t="str">
        <f>TEXT(M80,"YYYY-MM")</f>
        <v>2026-08</v>
      </c>
      <c r="W80" s="140" cm="1">
        <f t="array" ref="W80">SUMPRODUCT((M80:S80&gt;=$N$8)*(M80:S80 &lt;= $N$9)*(TEXT(M80:S80,"yyyy-mm")=V80)*(M81:S81 = "●"))</f>
        <v>0</v>
      </c>
      <c r="X80" s="140" cm="1">
        <f t="array" ref="X80">SUMPRODUCT((R80:S80&gt;=$N$8)*(R80:S80 &lt;= $N$9)*(TEXT(R80:S80,"yyyy-mm")=V80)*(R81:S81 = "▲"))</f>
        <v>0</v>
      </c>
      <c r="Y80" s="140" cm="1">
        <f t="array" ref="Y80">SUMPRODUCT((M80:S80&gt;=$N$8)*(M80:S80 &lt;= $N$9)*(TEXT(M80:S80,"yyyy-mm")=V80)*(M81:S81 = "★"))</f>
        <v>0</v>
      </c>
      <c r="Z80" s="135"/>
      <c r="AA80" s="135"/>
      <c r="AB80" s="132">
        <v>65</v>
      </c>
      <c r="AC80" s="141">
        <f>AI78+1</f>
        <v>46405</v>
      </c>
      <c r="AD80" s="141">
        <f t="shared" ref="AD80:AI80" si="266">AC80+1</f>
        <v>46406</v>
      </c>
      <c r="AE80" s="141">
        <f t="shared" si="266"/>
        <v>46407</v>
      </c>
      <c r="AF80" s="141">
        <f t="shared" si="266"/>
        <v>46408</v>
      </c>
      <c r="AG80" s="141">
        <f t="shared" si="266"/>
        <v>46409</v>
      </c>
      <c r="AH80" s="142">
        <f t="shared" si="266"/>
        <v>46410</v>
      </c>
      <c r="AI80" s="143">
        <f t="shared" si="266"/>
        <v>46411</v>
      </c>
      <c r="AJ80" s="68">
        <f t="shared" ref="AJ80" si="267">COUNTIF(AC81:AI81,"★")</f>
        <v>0</v>
      </c>
      <c r="AK80" s="68"/>
      <c r="AL80" s="68" t="str">
        <f>TEXT(AC80,"YYYY-MM")</f>
        <v>2027-01</v>
      </c>
      <c r="AM80" s="69" cm="1">
        <f t="array" ref="AM80">SUMPRODUCT((AC80:AI80&gt;=$N$8)*(AC80:AI80 &lt;= $N$9)*(TEXT(AC80:AI80,"yyyy-mm")=AL80)*(AC81:AI81 = "●"))</f>
        <v>0</v>
      </c>
      <c r="AN80" s="69" cm="1">
        <f t="array" ref="AN80">SUMPRODUCT((AH80:AI80&gt;=$N$8)*(AH80:AI80 &lt;= $N$9)*(TEXT(AH80:AI80,"yyyy-mm")=AL80)*(AH81:AI81 = "▲"))</f>
        <v>0</v>
      </c>
      <c r="AO80" s="69" cm="1">
        <f t="array" ref="AO80">SUMPRODUCT((AC80:AI80&gt;=$N$8)*(AC80:AI80 &lt;= $N$9)*(TEXT(AC80:AI80,"yyyy-mm")=AL80)*(AC81:AI81 = "★"))</f>
        <v>0</v>
      </c>
      <c r="AP80" s="68"/>
      <c r="AQ80" s="19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3"/>
    </row>
    <row r="81" spans="10:55" s="8" customFormat="1" ht="19.5" customHeight="1" thickBot="1" x14ac:dyDescent="0.5">
      <c r="J81" s="86"/>
      <c r="K81" s="135" t="str">
        <f t="shared" ref="K81" si="268">IF(U81&gt;=0.285,"OK","NG")</f>
        <v>NG</v>
      </c>
      <c r="L81" s="136"/>
      <c r="M81" s="144"/>
      <c r="N81" s="144"/>
      <c r="O81" s="144"/>
      <c r="P81" s="144"/>
      <c r="Q81" s="144"/>
      <c r="R81" s="145"/>
      <c r="S81" s="146"/>
      <c r="T81" s="135">
        <f t="shared" ref="T81" si="269">COUNTIF(M81:S81,"●")</f>
        <v>0</v>
      </c>
      <c r="U81" s="147">
        <f t="shared" ref="U81" si="270">IF(COUNTA(M81:S81)=0,-1,IF(OR(COUNTIF(M81:S81,"▲")&gt;6,AND(M80&lt;$N$9,$N$9&lt;S80)),0.285,IF(T80+T81=0,0,T81/(T81+T80))))</f>
        <v>-1</v>
      </c>
      <c r="V81" s="135" t="str">
        <f>TEXT(S80,"YYYY-MM")</f>
        <v>2026-08</v>
      </c>
      <c r="W81" s="140" cm="1">
        <f t="array" ref="W81">IF(V81=V80,0,SUMPRODUCT((M80:S80&gt;=$N$8)*(M80:S80 &lt;= $N$9)*(TEXT(M80:S80,"yyyy-mm")=V81)*(M81:S81 = "●")))</f>
        <v>0</v>
      </c>
      <c r="X81" s="140" cm="1">
        <f t="array" ref="X81">IF(V81=V80,0,SUMPRODUCT((M80:S80&gt;=$N$8)*(M80:S80 &lt;= $N$9)*(TEXT(M80:S80,"yyyy-mm")=V81)*(M81:S81 = "▲")))</f>
        <v>0</v>
      </c>
      <c r="Y81" s="140" cm="1">
        <f t="array" ref="Y81">IF(V81=V80,0,SUMPRODUCT((M80:S80&gt;=$N$8)*(M80:S80 &lt;= $N$9)*(TEXT(M80:S80,"yyyy-mm")=V81)*(M81:S81 = "★")))</f>
        <v>0</v>
      </c>
      <c r="Z81" s="135"/>
      <c r="AA81" s="135" t="str">
        <f t="shared" ref="AA81" si="271">IF(AK81&gt;=0.285,"OK","NG")</f>
        <v>NG</v>
      </c>
      <c r="AB81" s="136"/>
      <c r="AC81" s="144"/>
      <c r="AD81" s="144"/>
      <c r="AE81" s="144"/>
      <c r="AF81" s="144"/>
      <c r="AG81" s="144"/>
      <c r="AH81" s="145"/>
      <c r="AI81" s="146"/>
      <c r="AJ81" s="68">
        <f t="shared" ref="AJ81" si="272">COUNTIF(AC81:AI81,"●")</f>
        <v>0</v>
      </c>
      <c r="AK81" s="70">
        <f t="shared" ref="AK81" si="273">IF(COUNTA(AC81:AI81)=0,-1,IF(OR(COUNTIF(AC81:AI81,"▲")&gt;6,AND(AC80&lt;$N$9,$N$9&lt;AI80)),0.285,IF(AJ80+AJ81=0,0,AJ81/(AJ81+AJ80))))</f>
        <v>-1</v>
      </c>
      <c r="AL81" s="68" t="str">
        <f>TEXT(AI80,"YYYY-MM")</f>
        <v>2027-01</v>
      </c>
      <c r="AM81" s="69" cm="1">
        <f t="array" ref="AM81">IF(AL81=AL80,0,SUMPRODUCT((AC80:AI80&gt;=$N$8)*(AC80:AI80 &lt;= $N$9)*(TEXT(AC80:AI80,"yyyy-mm")=AL81)*(AC81:AI81 = "●")))</f>
        <v>0</v>
      </c>
      <c r="AN81" s="69" cm="1">
        <f t="array" ref="AN81">IF(AL81=AL80,0,SUMPRODUCT((AC80:AI80&gt;=$N$8)*(AC80:AI80 &lt;= $N$9)*(TEXT(AC80:AI80,"yyyy-mm")=AL81)*(AC81:AI81 = "▲")))</f>
        <v>0</v>
      </c>
      <c r="AO81" s="69" cm="1">
        <f t="array" ref="AO81">IF(AL81=AL80,0,SUMPRODUCT((AC80:AI80&gt;=$N$8)*(AC80:AI80 &lt;= $N$9)*(TEXT(AC80:AI80,"yyyy-mm")=AL81)*(AC81:AI81 = "★")))</f>
        <v>0</v>
      </c>
      <c r="AP81" s="68"/>
      <c r="AQ81" s="19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3"/>
    </row>
    <row r="82" spans="10:55" s="8" customFormat="1" ht="19.5" customHeight="1" x14ac:dyDescent="0.45">
      <c r="J82" s="86"/>
      <c r="K82" s="135"/>
      <c r="L82" s="132">
        <v>45</v>
      </c>
      <c r="M82" s="141">
        <f>S80+1</f>
        <v>46265</v>
      </c>
      <c r="N82" s="141">
        <f t="shared" ref="N82:S82" si="274">M82+1</f>
        <v>46266</v>
      </c>
      <c r="O82" s="141">
        <f t="shared" si="274"/>
        <v>46267</v>
      </c>
      <c r="P82" s="141">
        <f t="shared" si="274"/>
        <v>46268</v>
      </c>
      <c r="Q82" s="141">
        <f t="shared" si="274"/>
        <v>46269</v>
      </c>
      <c r="R82" s="142">
        <f t="shared" si="274"/>
        <v>46270</v>
      </c>
      <c r="S82" s="143">
        <f t="shared" si="274"/>
        <v>46271</v>
      </c>
      <c r="T82" s="135">
        <f t="shared" ref="T82" si="275">COUNTIF(M83:S83,"★")</f>
        <v>0</v>
      </c>
      <c r="U82" s="135"/>
      <c r="V82" s="135" t="str">
        <f>TEXT(M82,"YYYY-MM")</f>
        <v>2026-08</v>
      </c>
      <c r="W82" s="140" cm="1">
        <f t="array" ref="W82">SUMPRODUCT((M82:S82&gt;=$N$8)*(M82:S82 &lt;= $N$9)*(TEXT(M82:S82,"yyyy-mm")=V82)*(M83:S83 = "●"))</f>
        <v>0</v>
      </c>
      <c r="X82" s="140" cm="1">
        <f t="array" ref="X82">SUMPRODUCT((R82:S82&gt;=$N$8)*(R82:S82 &lt;= $N$9)*(TEXT(R82:S82,"yyyy-mm")=V82)*(R83:S83 = "▲"))</f>
        <v>0</v>
      </c>
      <c r="Y82" s="140" cm="1">
        <f t="array" ref="Y82">SUMPRODUCT((M82:S82&gt;=$N$8)*(M82:S82 &lt;= $N$9)*(TEXT(M82:S82,"yyyy-mm")=V82)*(M83:S83 = "★"))</f>
        <v>0</v>
      </c>
      <c r="Z82" s="135"/>
      <c r="AA82" s="135"/>
      <c r="AB82" s="132">
        <v>66</v>
      </c>
      <c r="AC82" s="141">
        <f>AI80+1</f>
        <v>46412</v>
      </c>
      <c r="AD82" s="141">
        <f t="shared" ref="AD82:AI82" si="276">AC82+1</f>
        <v>46413</v>
      </c>
      <c r="AE82" s="141">
        <f t="shared" si="276"/>
        <v>46414</v>
      </c>
      <c r="AF82" s="141">
        <f t="shared" si="276"/>
        <v>46415</v>
      </c>
      <c r="AG82" s="141">
        <f t="shared" si="276"/>
        <v>46416</v>
      </c>
      <c r="AH82" s="142">
        <f t="shared" si="276"/>
        <v>46417</v>
      </c>
      <c r="AI82" s="143">
        <f t="shared" si="276"/>
        <v>46418</v>
      </c>
      <c r="AJ82" s="68">
        <f t="shared" ref="AJ82" si="277">COUNTIF(AC83:AI83,"★")</f>
        <v>0</v>
      </c>
      <c r="AK82" s="68"/>
      <c r="AL82" s="68" t="str">
        <f>TEXT(AC82,"YYYY-MM")</f>
        <v>2027-01</v>
      </c>
      <c r="AM82" s="69" cm="1">
        <f t="array" ref="AM82">SUMPRODUCT((AC82:AI82&gt;=$N$8)*(AC82:AI82 &lt;= $N$9)*(TEXT(AC82:AI82,"yyyy-mm")=AL82)*(AC83:AI83 = "●"))</f>
        <v>0</v>
      </c>
      <c r="AN82" s="69" cm="1">
        <f t="array" ref="AN82">SUMPRODUCT((AH82:AI82&gt;=$N$8)*(AH82:AI82 &lt;= $N$9)*(TEXT(AH82:AI82,"yyyy-mm")=AL82)*(AH83:AI83 = "▲"))</f>
        <v>0</v>
      </c>
      <c r="AO82" s="69" cm="1">
        <f t="array" ref="AO82">SUMPRODUCT((AC82:AI82&gt;=$N$8)*(AC82:AI82 &lt;= $N$9)*(TEXT(AC82:AI82,"yyyy-mm")=AL82)*(AC83:AI83 = "★"))</f>
        <v>0</v>
      </c>
      <c r="AP82" s="68"/>
      <c r="AQ82" s="19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3"/>
    </row>
    <row r="83" spans="10:55" s="8" customFormat="1" ht="19.5" customHeight="1" thickBot="1" x14ac:dyDescent="0.5">
      <c r="J83" s="86"/>
      <c r="K83" s="135" t="str">
        <f t="shared" ref="K83" si="278">IF(U83&gt;=0.285,"OK","NG")</f>
        <v>NG</v>
      </c>
      <c r="L83" s="136"/>
      <c r="M83" s="144"/>
      <c r="N83" s="144"/>
      <c r="O83" s="144"/>
      <c r="P83" s="144"/>
      <c r="Q83" s="144"/>
      <c r="R83" s="145"/>
      <c r="S83" s="146"/>
      <c r="T83" s="135">
        <f t="shared" ref="T83" si="279">COUNTIF(M83:S83,"●")</f>
        <v>0</v>
      </c>
      <c r="U83" s="147">
        <f t="shared" ref="U83" si="280">IF(COUNTA(M83:S83)=0,-1,IF(OR(COUNTIF(M83:S83,"▲")&gt;6,AND(M82&lt;$N$9,$N$9&lt;S82)),0.285,IF(T82+T83=0,0,T83/(T83+T82))))</f>
        <v>-1</v>
      </c>
      <c r="V83" s="135" t="str">
        <f>TEXT(S82,"YYYY-MM")</f>
        <v>2026-09</v>
      </c>
      <c r="W83" s="140" cm="1">
        <f t="array" ref="W83">IF(V83=V82,0,SUMPRODUCT((M82:S82&gt;=$N$8)*(M82:S82 &lt;= $N$9)*(TEXT(M82:S82,"yyyy-mm")=V83)*(M83:S83 = "●")))</f>
        <v>0</v>
      </c>
      <c r="X83" s="140" cm="1">
        <f t="array" ref="X83">IF(V83=V82,0,SUMPRODUCT((M82:S82&gt;=$N$8)*(M82:S82 &lt;= $N$9)*(TEXT(M82:S82,"yyyy-mm")=V83)*(M83:S83 = "▲")))</f>
        <v>0</v>
      </c>
      <c r="Y83" s="140" cm="1">
        <f t="array" ref="Y83">IF(V83=V82,0,SUMPRODUCT((M82:S82&gt;=$N$8)*(M82:S82 &lt;= $N$9)*(TEXT(M82:S82,"yyyy-mm")=V83)*(M83:S83 = "★")))</f>
        <v>0</v>
      </c>
      <c r="Z83" s="135"/>
      <c r="AA83" s="135" t="str">
        <f t="shared" ref="AA83" si="281">IF(AK83&gt;=0.285,"OK","NG")</f>
        <v>NG</v>
      </c>
      <c r="AB83" s="136"/>
      <c r="AC83" s="144"/>
      <c r="AD83" s="144"/>
      <c r="AE83" s="144"/>
      <c r="AF83" s="144"/>
      <c r="AG83" s="144"/>
      <c r="AH83" s="145"/>
      <c r="AI83" s="146"/>
      <c r="AJ83" s="68">
        <f t="shared" ref="AJ83" si="282">COUNTIF(AC83:AI83,"●")</f>
        <v>0</v>
      </c>
      <c r="AK83" s="70">
        <f t="shared" ref="AK83" si="283">IF(COUNTA(AC83:AI83)=0,-1,IF(OR(COUNTIF(AC83:AI83,"▲")&gt;6,AND(AC82&lt;$N$9,$N$9&lt;AI82)),0.285,IF(AJ82+AJ83=0,0,AJ83/(AJ83+AJ82))))</f>
        <v>-1</v>
      </c>
      <c r="AL83" s="68" t="str">
        <f>TEXT(AI82,"YYYY-MM")</f>
        <v>2027-01</v>
      </c>
      <c r="AM83" s="69" cm="1">
        <f t="array" ref="AM83">IF(AL83=AL82,0,SUMPRODUCT((AC82:AI82&gt;=$N$8)*(AC82:AI82 &lt;= $N$9)*(TEXT(AC82:AI82,"yyyy-mm")=AL83)*(AC83:AI83 = "●")))</f>
        <v>0</v>
      </c>
      <c r="AN83" s="69" cm="1">
        <f t="array" ref="AN83">IF(AL83=AL82,0,SUMPRODUCT((AC82:AI82&gt;=$N$8)*(AC82:AI82 &lt;= $N$9)*(TEXT(AC82:AI82,"yyyy-mm")=AL83)*(AC83:AI83 = "▲")))</f>
        <v>0</v>
      </c>
      <c r="AO83" s="69" cm="1">
        <f t="array" ref="AO83">IF(AL83=AL82,0,SUMPRODUCT((AC82:AI82&gt;=$N$8)*(AC82:AI82 &lt;= $N$9)*(TEXT(AC82:AI82,"yyyy-mm")=AL83)*(AC83:AI83 = "★")))</f>
        <v>0</v>
      </c>
      <c r="AP83" s="68"/>
      <c r="AQ83" s="19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3"/>
    </row>
    <row r="84" spans="10:55" s="8" customFormat="1" ht="19.5" customHeight="1" x14ac:dyDescent="0.45">
      <c r="J84" s="86"/>
      <c r="K84" s="135"/>
      <c r="L84" s="132">
        <v>46</v>
      </c>
      <c r="M84" s="141">
        <f>S82+1</f>
        <v>46272</v>
      </c>
      <c r="N84" s="141">
        <f t="shared" ref="N84:S84" si="284">M84+1</f>
        <v>46273</v>
      </c>
      <c r="O84" s="141">
        <f t="shared" si="284"/>
        <v>46274</v>
      </c>
      <c r="P84" s="141">
        <f t="shared" si="284"/>
        <v>46275</v>
      </c>
      <c r="Q84" s="141">
        <f t="shared" si="284"/>
        <v>46276</v>
      </c>
      <c r="R84" s="142">
        <f t="shared" si="284"/>
        <v>46277</v>
      </c>
      <c r="S84" s="143">
        <f t="shared" si="284"/>
        <v>46278</v>
      </c>
      <c r="T84" s="135">
        <f t="shared" ref="T84" si="285">COUNTIF(M85:S85,"★")</f>
        <v>0</v>
      </c>
      <c r="U84" s="135"/>
      <c r="V84" s="135" t="str">
        <f>TEXT(M84,"YYYY-MM")</f>
        <v>2026-09</v>
      </c>
      <c r="W84" s="140" cm="1">
        <f t="array" ref="W84">SUMPRODUCT((M84:S84&gt;=$N$8)*(M84:S84 &lt;= $N$9)*(TEXT(M84:S84,"yyyy-mm")=V84)*(M85:S85 = "●"))</f>
        <v>0</v>
      </c>
      <c r="X84" s="140" cm="1">
        <f t="array" ref="X84">SUMPRODUCT((R84:S84&gt;=$N$8)*(R84:S84 &lt;= $N$9)*(TEXT(R84:S84,"yyyy-mm")=V84)*(R85:S85 = "▲"))</f>
        <v>0</v>
      </c>
      <c r="Y84" s="140" cm="1">
        <f t="array" ref="Y84">SUMPRODUCT((M84:S84&gt;=$N$8)*(M84:S84 &lt;= $N$9)*(TEXT(M84:S84,"yyyy-mm")=V84)*(M85:S85 = "★"))</f>
        <v>0</v>
      </c>
      <c r="Z84" s="135"/>
      <c r="AA84" s="135"/>
      <c r="AB84" s="132">
        <v>67</v>
      </c>
      <c r="AC84" s="141">
        <f>AI82+1</f>
        <v>46419</v>
      </c>
      <c r="AD84" s="141">
        <f t="shared" ref="AD84:AI84" si="286">AC84+1</f>
        <v>46420</v>
      </c>
      <c r="AE84" s="141">
        <f t="shared" si="286"/>
        <v>46421</v>
      </c>
      <c r="AF84" s="141">
        <f t="shared" si="286"/>
        <v>46422</v>
      </c>
      <c r="AG84" s="141">
        <f t="shared" si="286"/>
        <v>46423</v>
      </c>
      <c r="AH84" s="142">
        <f t="shared" si="286"/>
        <v>46424</v>
      </c>
      <c r="AI84" s="143">
        <f t="shared" si="286"/>
        <v>46425</v>
      </c>
      <c r="AJ84" s="68">
        <f t="shared" ref="AJ84" si="287">COUNTIF(AC85:AI85,"★")</f>
        <v>0</v>
      </c>
      <c r="AK84" s="68"/>
      <c r="AL84" s="68" t="str">
        <f>TEXT(AC84,"YYYY-MM")</f>
        <v>2027-02</v>
      </c>
      <c r="AM84" s="69" cm="1">
        <f t="array" ref="AM84">SUMPRODUCT((AC84:AI84&gt;=$N$8)*(AC84:AI84 &lt;= $N$9)*(TEXT(AC84:AI84,"yyyy-mm")=AL84)*(AC85:AI85 = "●"))</f>
        <v>0</v>
      </c>
      <c r="AN84" s="69" cm="1">
        <f t="array" ref="AN84">SUMPRODUCT((AH84:AI84&gt;=$N$8)*(AH84:AI84 &lt;= $N$9)*(TEXT(AH84:AI84,"yyyy-mm")=AL84)*(AH85:AI85 = "▲"))</f>
        <v>0</v>
      </c>
      <c r="AO84" s="69" cm="1">
        <f t="array" ref="AO84">SUMPRODUCT((AC84:AI84&gt;=$N$8)*(AC84:AI84 &lt;= $N$9)*(TEXT(AC84:AI84,"yyyy-mm")=AL84)*(AC85:AI85 = "★"))</f>
        <v>0</v>
      </c>
      <c r="AP84" s="68"/>
      <c r="AQ84" s="19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3"/>
    </row>
    <row r="85" spans="10:55" s="8" customFormat="1" ht="19.5" customHeight="1" thickBot="1" x14ac:dyDescent="0.5">
      <c r="J85" s="86"/>
      <c r="K85" s="135" t="str">
        <f t="shared" ref="K85" si="288">IF(U85&gt;=0.285,"OK","NG")</f>
        <v>NG</v>
      </c>
      <c r="L85" s="136"/>
      <c r="M85" s="144"/>
      <c r="N85" s="144"/>
      <c r="O85" s="144"/>
      <c r="P85" s="144"/>
      <c r="Q85" s="144"/>
      <c r="R85" s="145"/>
      <c r="S85" s="146"/>
      <c r="T85" s="135">
        <f t="shared" ref="T85" si="289">COUNTIF(M85:S85,"●")</f>
        <v>0</v>
      </c>
      <c r="U85" s="147">
        <f t="shared" ref="U85" si="290">IF(COUNTA(M85:S85)=0,-1,IF(OR(COUNTIF(M85:S85,"▲")&gt;6,AND(M84&lt;$N$9,$N$9&lt;S84)),0.285,IF(T84+T85=0,0,T85/(T85+T84))))</f>
        <v>-1</v>
      </c>
      <c r="V85" s="135" t="str">
        <f>TEXT(S84,"YYYY-MM")</f>
        <v>2026-09</v>
      </c>
      <c r="W85" s="140" cm="1">
        <f t="array" ref="W85">IF(V85=V84,0,SUMPRODUCT((M84:S84&gt;=$N$8)*(M84:S84 &lt;= $N$9)*(TEXT(M84:S84,"yyyy-mm")=V85)*(M85:S85 = "●")))</f>
        <v>0</v>
      </c>
      <c r="X85" s="140" cm="1">
        <f t="array" ref="X85">IF(V85=V84,0,SUMPRODUCT((M84:S84&gt;=$N$8)*(M84:S84 &lt;= $N$9)*(TEXT(M84:S84,"yyyy-mm")=V85)*(M85:S85 = "▲")))</f>
        <v>0</v>
      </c>
      <c r="Y85" s="140" cm="1">
        <f t="array" ref="Y85">IF(V85=V84,0,SUMPRODUCT((M84:S84&gt;=$N$8)*(M84:S84 &lt;= $N$9)*(TEXT(M84:S84,"yyyy-mm")=V85)*(M85:S85 = "★")))</f>
        <v>0</v>
      </c>
      <c r="Z85" s="135"/>
      <c r="AA85" s="135" t="str">
        <f t="shared" ref="AA85" si="291">IF(AK85&gt;=0.285,"OK","NG")</f>
        <v>NG</v>
      </c>
      <c r="AB85" s="136"/>
      <c r="AC85" s="144"/>
      <c r="AD85" s="144"/>
      <c r="AE85" s="144"/>
      <c r="AF85" s="144"/>
      <c r="AG85" s="144"/>
      <c r="AH85" s="145"/>
      <c r="AI85" s="146"/>
      <c r="AJ85" s="68">
        <f t="shared" ref="AJ85" si="292">COUNTIF(AC85:AI85,"●")</f>
        <v>0</v>
      </c>
      <c r="AK85" s="70">
        <f t="shared" ref="AK85" si="293">IF(COUNTA(AC85:AI85)=0,-1,IF(OR(COUNTIF(AC85:AI85,"▲")&gt;6,AND(AC84&lt;$N$9,$N$9&lt;AI84)),0.285,IF(AJ84+AJ85=0,0,AJ85/(AJ85+AJ84))))</f>
        <v>-1</v>
      </c>
      <c r="AL85" s="68" t="str">
        <f>TEXT(AI84,"YYYY-MM")</f>
        <v>2027-02</v>
      </c>
      <c r="AM85" s="69" cm="1">
        <f t="array" ref="AM85">IF(AL85=AL84,0,SUMPRODUCT((AC84:AI84&gt;=$N$8)*(AC84:AI84 &lt;= $N$9)*(TEXT(AC84:AI84,"yyyy-mm")=AL85)*(AC85:AI85 = "●")))</f>
        <v>0</v>
      </c>
      <c r="AN85" s="69" cm="1">
        <f t="array" ref="AN85">IF(AL85=AL84,0,SUMPRODUCT((AC84:AI84&gt;=$N$8)*(AC84:AI84 &lt;= $N$9)*(TEXT(AC84:AI84,"yyyy-mm")=AL85)*(AC85:AI85 = "▲")))</f>
        <v>0</v>
      </c>
      <c r="AO85" s="69" cm="1">
        <f t="array" ref="AO85">IF(AL85=AL84,0,SUMPRODUCT((AC84:AI84&gt;=$N$8)*(AC84:AI84 &lt;= $N$9)*(TEXT(AC84:AI84,"yyyy-mm")=AL85)*(AC85:AI85 = "★")))</f>
        <v>0</v>
      </c>
      <c r="AP85" s="68"/>
      <c r="AQ85" s="19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3"/>
    </row>
    <row r="86" spans="10:55" s="8" customFormat="1" ht="19.5" customHeight="1" x14ac:dyDescent="0.45">
      <c r="J86" s="86"/>
      <c r="K86" s="135"/>
      <c r="L86" s="132">
        <v>47</v>
      </c>
      <c r="M86" s="141">
        <f>S84+1</f>
        <v>46279</v>
      </c>
      <c r="N86" s="141">
        <f t="shared" ref="N86:S86" si="294">M86+1</f>
        <v>46280</v>
      </c>
      <c r="O86" s="141">
        <f t="shared" si="294"/>
        <v>46281</v>
      </c>
      <c r="P86" s="141">
        <f t="shared" si="294"/>
        <v>46282</v>
      </c>
      <c r="Q86" s="141">
        <f t="shared" si="294"/>
        <v>46283</v>
      </c>
      <c r="R86" s="142">
        <f t="shared" si="294"/>
        <v>46284</v>
      </c>
      <c r="S86" s="143">
        <f t="shared" si="294"/>
        <v>46285</v>
      </c>
      <c r="T86" s="135">
        <f t="shared" ref="T86" si="295">COUNTIF(M87:S87,"★")</f>
        <v>0</v>
      </c>
      <c r="U86" s="135"/>
      <c r="V86" s="135" t="str">
        <f>TEXT(M86,"YYYY-MM")</f>
        <v>2026-09</v>
      </c>
      <c r="W86" s="140" cm="1">
        <f t="array" ref="W86">SUMPRODUCT((M86:S86&gt;=$N$8)*(M86:S86 &lt;= $N$9)*(TEXT(M86:S86,"yyyy-mm")=V86)*(M87:S87 = "●"))</f>
        <v>0</v>
      </c>
      <c r="X86" s="140" cm="1">
        <f t="array" ref="X86">SUMPRODUCT((R86:S86&gt;=$N$8)*(R86:S86 &lt;= $N$9)*(TEXT(R86:S86,"yyyy-mm")=V86)*(R87:S87 = "▲"))</f>
        <v>0</v>
      </c>
      <c r="Y86" s="140" cm="1">
        <f t="array" ref="Y86">SUMPRODUCT((M86:S86&gt;=$N$8)*(M86:S86 &lt;= $N$9)*(TEXT(M86:S86,"yyyy-mm")=V86)*(M87:S87 = "★"))</f>
        <v>0</v>
      </c>
      <c r="Z86" s="135"/>
      <c r="AA86" s="135"/>
      <c r="AB86" s="132">
        <v>68</v>
      </c>
      <c r="AC86" s="141">
        <f>AI84+1</f>
        <v>46426</v>
      </c>
      <c r="AD86" s="141">
        <f t="shared" ref="AD86:AI86" si="296">AC86+1</f>
        <v>46427</v>
      </c>
      <c r="AE86" s="141">
        <f t="shared" si="296"/>
        <v>46428</v>
      </c>
      <c r="AF86" s="141">
        <f t="shared" si="296"/>
        <v>46429</v>
      </c>
      <c r="AG86" s="141">
        <f t="shared" si="296"/>
        <v>46430</v>
      </c>
      <c r="AH86" s="142">
        <f t="shared" si="296"/>
        <v>46431</v>
      </c>
      <c r="AI86" s="143">
        <f t="shared" si="296"/>
        <v>46432</v>
      </c>
      <c r="AJ86" s="68">
        <f t="shared" ref="AJ86" si="297">COUNTIF(AC87:AI87,"★")</f>
        <v>0</v>
      </c>
      <c r="AK86" s="68"/>
      <c r="AL86" s="68" t="str">
        <f>TEXT(AC86,"YYYY-MM")</f>
        <v>2027-02</v>
      </c>
      <c r="AM86" s="69" cm="1">
        <f t="array" ref="AM86">SUMPRODUCT((AC86:AI86&gt;=$N$8)*(AC86:AI86 &lt;= $N$9)*(TEXT(AC86:AI86,"yyyy-mm")=AL86)*(AC87:AI87 = "●"))</f>
        <v>0</v>
      </c>
      <c r="AN86" s="69" cm="1">
        <f t="array" ref="AN86">SUMPRODUCT((AH86:AI86&gt;=$N$8)*(AH86:AI86 &lt;= $N$9)*(TEXT(AH86:AI86,"yyyy-mm")=AL86)*(AH87:AI87 = "▲"))</f>
        <v>0</v>
      </c>
      <c r="AO86" s="69" cm="1">
        <f t="array" ref="AO86">SUMPRODUCT((AC86:AI86&gt;=$N$8)*(AC86:AI86 &lt;= $N$9)*(TEXT(AC86:AI86,"yyyy-mm")=AL86)*(AC87:AI87 = "★"))</f>
        <v>0</v>
      </c>
      <c r="AP86" s="68"/>
      <c r="AQ86" s="19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3"/>
    </row>
    <row r="87" spans="10:55" s="8" customFormat="1" ht="19.5" customHeight="1" thickBot="1" x14ac:dyDescent="0.5">
      <c r="J87" s="86"/>
      <c r="K87" s="135" t="str">
        <f t="shared" ref="K87" si="298">IF(U87&gt;=0.285,"OK","NG")</f>
        <v>NG</v>
      </c>
      <c r="L87" s="136"/>
      <c r="M87" s="144"/>
      <c r="N87" s="144"/>
      <c r="O87" s="144"/>
      <c r="P87" s="144"/>
      <c r="Q87" s="144"/>
      <c r="R87" s="145"/>
      <c r="S87" s="146"/>
      <c r="T87" s="135">
        <f t="shared" ref="T87" si="299">COUNTIF(M87:S87,"●")</f>
        <v>0</v>
      </c>
      <c r="U87" s="147">
        <f t="shared" ref="U87" si="300">IF(COUNTA(M87:S87)=0,-1,IF(OR(COUNTIF(M87:S87,"▲")&gt;6,AND(M86&lt;$N$9,$N$9&lt;S86)),0.285,IF(T86+T87=0,0,T87/(T87+T86))))</f>
        <v>-1</v>
      </c>
      <c r="V87" s="135" t="str">
        <f>TEXT(S86,"YYYY-MM")</f>
        <v>2026-09</v>
      </c>
      <c r="W87" s="140" cm="1">
        <f t="array" ref="W87">IF(V87=V86,0,SUMPRODUCT((M86:S86&gt;=$N$8)*(M86:S86 &lt;= $N$9)*(TEXT(M86:S86,"yyyy-mm")=V87)*(M87:S87 = "●")))</f>
        <v>0</v>
      </c>
      <c r="X87" s="140" cm="1">
        <f t="array" ref="X87">IF(V87=V86,0,SUMPRODUCT((M86:S86&gt;=$N$8)*(M86:S86 &lt;= $N$9)*(TEXT(M86:S86,"yyyy-mm")=V87)*(M87:S87 = "▲")))</f>
        <v>0</v>
      </c>
      <c r="Y87" s="140" cm="1">
        <f t="array" ref="Y87">IF(V87=V86,0,SUMPRODUCT((M86:S86&gt;=$N$8)*(M86:S86 &lt;= $N$9)*(TEXT(M86:S86,"yyyy-mm")=V87)*(M87:S87 = "★")))</f>
        <v>0</v>
      </c>
      <c r="Z87" s="135"/>
      <c r="AA87" s="135" t="str">
        <f t="shared" ref="AA87" si="301">IF(AK87&gt;=0.285,"OK","NG")</f>
        <v>NG</v>
      </c>
      <c r="AB87" s="136"/>
      <c r="AC87" s="144"/>
      <c r="AD87" s="144"/>
      <c r="AE87" s="144"/>
      <c r="AF87" s="144"/>
      <c r="AG87" s="144"/>
      <c r="AH87" s="145"/>
      <c r="AI87" s="146"/>
      <c r="AJ87" s="68">
        <f t="shared" ref="AJ87" si="302">COUNTIF(AC87:AI87,"●")</f>
        <v>0</v>
      </c>
      <c r="AK87" s="70">
        <f t="shared" ref="AK87" si="303">IF(COUNTA(AC87:AI87)=0,-1,IF(OR(COUNTIF(AC87:AI87,"▲")&gt;6,AND(AC86&lt;$N$9,$N$9&lt;AI86)),0.285,IF(AJ86+AJ87=0,0,AJ87/(AJ87+AJ86))))</f>
        <v>-1</v>
      </c>
      <c r="AL87" s="68" t="str">
        <f>TEXT(AI86,"YYYY-MM")</f>
        <v>2027-02</v>
      </c>
      <c r="AM87" s="69" cm="1">
        <f t="array" ref="AM87">IF(AL87=AL86,0,SUMPRODUCT((AC86:AI86&gt;=$N$8)*(AC86:AI86 &lt;= $N$9)*(TEXT(AC86:AI86,"yyyy-mm")=AL87)*(AC87:AI87 = "●")))</f>
        <v>0</v>
      </c>
      <c r="AN87" s="69" cm="1">
        <f t="array" ref="AN87">IF(AL87=AL86,0,SUMPRODUCT((AC86:AI86&gt;=$N$8)*(AC86:AI86 &lt;= $N$9)*(TEXT(AC86:AI86,"yyyy-mm")=AL87)*(AC87:AI87 = "▲")))</f>
        <v>0</v>
      </c>
      <c r="AO87" s="69" cm="1">
        <f t="array" ref="AO87">IF(AL87=AL86,0,SUMPRODUCT((AC86:AI86&gt;=$N$8)*(AC86:AI86 &lt;= $N$9)*(TEXT(AC86:AI86,"yyyy-mm")=AL87)*(AC87:AI87 = "★")))</f>
        <v>0</v>
      </c>
      <c r="AP87" s="68"/>
      <c r="AQ87" s="19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3"/>
    </row>
    <row r="88" spans="10:55" s="8" customFormat="1" ht="19.5" customHeight="1" x14ac:dyDescent="0.45">
      <c r="J88" s="86"/>
      <c r="K88" s="135"/>
      <c r="L88" s="132">
        <v>48</v>
      </c>
      <c r="M88" s="141">
        <f>S86+1</f>
        <v>46286</v>
      </c>
      <c r="N88" s="141">
        <f t="shared" ref="N88:S88" si="304">M88+1</f>
        <v>46287</v>
      </c>
      <c r="O88" s="141">
        <f t="shared" si="304"/>
        <v>46288</v>
      </c>
      <c r="P88" s="141">
        <f t="shared" si="304"/>
        <v>46289</v>
      </c>
      <c r="Q88" s="141">
        <f t="shared" si="304"/>
        <v>46290</v>
      </c>
      <c r="R88" s="142">
        <f t="shared" si="304"/>
        <v>46291</v>
      </c>
      <c r="S88" s="143">
        <f t="shared" si="304"/>
        <v>46292</v>
      </c>
      <c r="T88" s="135">
        <f t="shared" ref="T88" si="305">COUNTIF(M89:S89,"★")</f>
        <v>0</v>
      </c>
      <c r="U88" s="135"/>
      <c r="V88" s="135" t="str">
        <f>TEXT(M88,"YYYY-MM")</f>
        <v>2026-09</v>
      </c>
      <c r="W88" s="140" cm="1">
        <f t="array" ref="W88">SUMPRODUCT((M88:S88&gt;=$N$8)*(M88:S88 &lt;= $N$9)*(TEXT(M88:S88,"yyyy-mm")=V88)*(M89:S89 = "●"))</f>
        <v>0</v>
      </c>
      <c r="X88" s="140" cm="1">
        <f t="array" ref="X88">SUMPRODUCT((R88:S88&gt;=$N$8)*(R88:S88 &lt;= $N$9)*(TEXT(R88:S88,"yyyy-mm")=V88)*(R89:S89 = "▲"))</f>
        <v>0</v>
      </c>
      <c r="Y88" s="140" cm="1">
        <f t="array" ref="Y88">SUMPRODUCT((M88:S88&gt;=$N$8)*(M88:S88 &lt;= $N$9)*(TEXT(M88:S88,"yyyy-mm")=V88)*(M89:S89 = "★"))</f>
        <v>0</v>
      </c>
      <c r="Z88" s="135"/>
      <c r="AA88" s="135"/>
      <c r="AB88" s="132">
        <v>69</v>
      </c>
      <c r="AC88" s="141">
        <f>AI86+1</f>
        <v>46433</v>
      </c>
      <c r="AD88" s="141">
        <f t="shared" ref="AD88:AI88" si="306">AC88+1</f>
        <v>46434</v>
      </c>
      <c r="AE88" s="141">
        <f t="shared" si="306"/>
        <v>46435</v>
      </c>
      <c r="AF88" s="141">
        <f t="shared" si="306"/>
        <v>46436</v>
      </c>
      <c r="AG88" s="141">
        <f t="shared" si="306"/>
        <v>46437</v>
      </c>
      <c r="AH88" s="142">
        <f t="shared" si="306"/>
        <v>46438</v>
      </c>
      <c r="AI88" s="143">
        <f t="shared" si="306"/>
        <v>46439</v>
      </c>
      <c r="AJ88" s="68">
        <f t="shared" ref="AJ88" si="307">COUNTIF(AC89:AI89,"★")</f>
        <v>0</v>
      </c>
      <c r="AK88" s="68"/>
      <c r="AL88" s="68" t="str">
        <f>TEXT(AC88,"YYYY-MM")</f>
        <v>2027-02</v>
      </c>
      <c r="AM88" s="69" cm="1">
        <f t="array" ref="AM88">SUMPRODUCT((AC88:AI88&gt;=$N$8)*(AC88:AI88 &lt;= $N$9)*(TEXT(AC88:AI88,"yyyy-mm")=AL88)*(AC89:AI89 = "●"))</f>
        <v>0</v>
      </c>
      <c r="AN88" s="69" cm="1">
        <f t="array" ref="AN88">SUMPRODUCT((AH88:AI88&gt;=$N$8)*(AH88:AI88 &lt;= $N$9)*(TEXT(AH88:AI88,"yyyy-mm")=AL88)*(AH89:AI89 = "▲"))</f>
        <v>0</v>
      </c>
      <c r="AO88" s="69" cm="1">
        <f t="array" ref="AO88">SUMPRODUCT((AC88:AI88&gt;=$N$8)*(AC88:AI88 &lt;= $N$9)*(TEXT(AC88:AI88,"yyyy-mm")=AL88)*(AC89:AI89 = "★"))</f>
        <v>0</v>
      </c>
      <c r="AP88" s="68"/>
      <c r="AQ88" s="19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3"/>
    </row>
    <row r="89" spans="10:55" s="8" customFormat="1" ht="19.5" customHeight="1" thickBot="1" x14ac:dyDescent="0.5">
      <c r="J89" s="86"/>
      <c r="K89" s="135" t="str">
        <f t="shared" ref="K89" si="308">IF(U89&gt;=0.285,"OK","NG")</f>
        <v>NG</v>
      </c>
      <c r="L89" s="136"/>
      <c r="M89" s="144"/>
      <c r="N89" s="144"/>
      <c r="O89" s="144"/>
      <c r="P89" s="144"/>
      <c r="Q89" s="144"/>
      <c r="R89" s="145"/>
      <c r="S89" s="146"/>
      <c r="T89" s="135">
        <f t="shared" ref="T89" si="309">COUNTIF(M89:S89,"●")</f>
        <v>0</v>
      </c>
      <c r="U89" s="147">
        <f t="shared" ref="U89" si="310">IF(COUNTA(M89:S89)=0,-1,IF(OR(COUNTIF(M89:S89,"▲")&gt;6,AND(M88&lt;$N$9,$N$9&lt;S88)),0.285,IF(T88+T89=0,0,T89/(T89+T88))))</f>
        <v>-1</v>
      </c>
      <c r="V89" s="135" t="str">
        <f>TEXT(S88,"YYYY-MM")</f>
        <v>2026-09</v>
      </c>
      <c r="W89" s="140" cm="1">
        <f t="array" ref="W89">IF(V89=V88,0,SUMPRODUCT((M88:S88&gt;=$N$8)*(M88:S88 &lt;= $N$9)*(TEXT(M88:S88,"yyyy-mm")=V89)*(M89:S89 = "●")))</f>
        <v>0</v>
      </c>
      <c r="X89" s="140" cm="1">
        <f t="array" ref="X89">IF(V89=V88,0,SUMPRODUCT((M88:S88&gt;=$N$8)*(M88:S88 &lt;= $N$9)*(TEXT(M88:S88,"yyyy-mm")=V89)*(M89:S89 = "▲")))</f>
        <v>0</v>
      </c>
      <c r="Y89" s="140" cm="1">
        <f t="array" ref="Y89">IF(V89=V88,0,SUMPRODUCT((M88:S88&gt;=$N$8)*(M88:S88 &lt;= $N$9)*(TEXT(M88:S88,"yyyy-mm")=V89)*(M89:S89 = "★")))</f>
        <v>0</v>
      </c>
      <c r="Z89" s="135"/>
      <c r="AA89" s="135" t="str">
        <f t="shared" ref="AA89" si="311">IF(AK89&gt;=0.285,"OK","NG")</f>
        <v>NG</v>
      </c>
      <c r="AB89" s="136"/>
      <c r="AC89" s="144"/>
      <c r="AD89" s="144"/>
      <c r="AE89" s="144"/>
      <c r="AF89" s="144"/>
      <c r="AG89" s="144"/>
      <c r="AH89" s="145"/>
      <c r="AI89" s="146"/>
      <c r="AJ89" s="68">
        <f t="shared" ref="AJ89" si="312">COUNTIF(AC89:AI89,"●")</f>
        <v>0</v>
      </c>
      <c r="AK89" s="70">
        <f t="shared" ref="AK89" si="313">IF(COUNTA(AC89:AI89)=0,-1,IF(OR(COUNTIF(AC89:AI89,"▲")&gt;6,AND(AC88&lt;$N$9,$N$9&lt;AI88)),0.285,IF(AJ88+AJ89=0,0,AJ89/(AJ89+AJ88))))</f>
        <v>-1</v>
      </c>
      <c r="AL89" s="68" t="str">
        <f>TEXT(AI88,"YYYY-MM")</f>
        <v>2027-02</v>
      </c>
      <c r="AM89" s="69" cm="1">
        <f t="array" ref="AM89">IF(AL89=AL88,0,SUMPRODUCT((AC88:AI88&gt;=$N$8)*(AC88:AI88 &lt;= $N$9)*(TEXT(AC88:AI88,"yyyy-mm")=AL89)*(AC89:AI89 = "●")))</f>
        <v>0</v>
      </c>
      <c r="AN89" s="69" cm="1">
        <f t="array" ref="AN89">IF(AL89=AL88,0,SUMPRODUCT((AC88:AI88&gt;=$N$8)*(AC88:AI88 &lt;= $N$9)*(TEXT(AC88:AI88,"yyyy-mm")=AL89)*(AC89:AI89 = "▲")))</f>
        <v>0</v>
      </c>
      <c r="AO89" s="69" cm="1">
        <f t="array" ref="AO89">IF(AL89=AL88,0,SUMPRODUCT((AC88:AI88&gt;=$N$8)*(AC88:AI88 &lt;= $N$9)*(TEXT(AC88:AI88,"yyyy-mm")=AL89)*(AC89:AI89 = "★")))</f>
        <v>0</v>
      </c>
      <c r="AP89" s="68"/>
      <c r="AQ89" s="19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3"/>
    </row>
    <row r="90" spans="10:55" s="8" customFormat="1" ht="19.5" customHeight="1" x14ac:dyDescent="0.45">
      <c r="J90" s="86"/>
      <c r="K90" s="135"/>
      <c r="L90" s="132">
        <v>49</v>
      </c>
      <c r="M90" s="141">
        <f>S88+1</f>
        <v>46293</v>
      </c>
      <c r="N90" s="141">
        <f t="shared" ref="N90:S90" si="314">M90+1</f>
        <v>46294</v>
      </c>
      <c r="O90" s="141">
        <f t="shared" si="314"/>
        <v>46295</v>
      </c>
      <c r="P90" s="141">
        <f t="shared" si="314"/>
        <v>46296</v>
      </c>
      <c r="Q90" s="141">
        <f t="shared" si="314"/>
        <v>46297</v>
      </c>
      <c r="R90" s="142">
        <f t="shared" si="314"/>
        <v>46298</v>
      </c>
      <c r="S90" s="143">
        <f t="shared" si="314"/>
        <v>46299</v>
      </c>
      <c r="T90" s="135">
        <f t="shared" ref="T90" si="315">COUNTIF(M91:S91,"★")</f>
        <v>0</v>
      </c>
      <c r="U90" s="135"/>
      <c r="V90" s="135" t="str">
        <f t="shared" ref="V90" si="316">TEXT(M90,"YYYY-MM")</f>
        <v>2026-09</v>
      </c>
      <c r="W90" s="140" cm="1">
        <f t="array" ref="W90">SUMPRODUCT((M90:S90&gt;=$N$8)*(M90:S90 &lt;= $N$9)*(TEXT(M90:S90,"yyyy-mm")=V90)*(M91:S91 = "●"))</f>
        <v>0</v>
      </c>
      <c r="X90" s="140" cm="1">
        <f t="array" ref="X90">SUMPRODUCT((R90:S90&gt;=$N$8)*(R90:S90 &lt;= $N$9)*(TEXT(R90:S90,"yyyy-mm")=V90)*(R91:S91 = "▲"))</f>
        <v>0</v>
      </c>
      <c r="Y90" s="140" cm="1">
        <f t="array" ref="Y90">SUMPRODUCT((M90:S90&gt;=$N$8)*(M90:S90 &lt;= $N$9)*(TEXT(M90:S90,"yyyy-mm")=V90)*(M91:S91 = "★"))</f>
        <v>0</v>
      </c>
      <c r="Z90" s="135"/>
      <c r="AA90" s="135"/>
      <c r="AB90" s="132">
        <v>70</v>
      </c>
      <c r="AC90" s="141">
        <f>AI88+1</f>
        <v>46440</v>
      </c>
      <c r="AD90" s="141">
        <f t="shared" ref="AD90:AI90" si="317">AC90+1</f>
        <v>46441</v>
      </c>
      <c r="AE90" s="141">
        <f t="shared" si="317"/>
        <v>46442</v>
      </c>
      <c r="AF90" s="141">
        <f t="shared" si="317"/>
        <v>46443</v>
      </c>
      <c r="AG90" s="141">
        <f t="shared" si="317"/>
        <v>46444</v>
      </c>
      <c r="AH90" s="142">
        <f t="shared" si="317"/>
        <v>46445</v>
      </c>
      <c r="AI90" s="143">
        <f t="shared" si="317"/>
        <v>46446</v>
      </c>
      <c r="AJ90" s="68">
        <f t="shared" ref="AJ90" si="318">COUNTIF(AC91:AI91,"★")</f>
        <v>0</v>
      </c>
      <c r="AK90" s="68"/>
      <c r="AL90" s="68" t="str">
        <f t="shared" ref="AL90" si="319">TEXT(AC90,"YYYY-MM")</f>
        <v>2027-02</v>
      </c>
      <c r="AM90" s="69" cm="1">
        <f t="array" ref="AM90">SUMPRODUCT((AC90:AI90&gt;=$N$8)*(AC90:AI90 &lt;= $N$9)*(TEXT(AC90:AI90,"yyyy-mm")=AL90)*(AC91:AI91 = "●"))</f>
        <v>0</v>
      </c>
      <c r="AN90" s="69" cm="1">
        <f t="array" ref="AN90">SUMPRODUCT((AH90:AI90&gt;=$N$8)*(AH90:AI90 &lt;= $N$9)*(TEXT(AH90:AI90,"yyyy-mm")=AL90)*(AH91:AI91 = "▲"))</f>
        <v>0</v>
      </c>
      <c r="AO90" s="69" cm="1">
        <f t="array" ref="AO90">SUMPRODUCT((AC90:AI90&gt;=$N$8)*(AC90:AI90 &lt;= $N$9)*(TEXT(AC90:AI90,"yyyy-mm")=AL90)*(AC91:AI91 = "★"))</f>
        <v>0</v>
      </c>
      <c r="AP90" s="68"/>
      <c r="AQ90" s="19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3"/>
    </row>
    <row r="91" spans="10:55" s="8" customFormat="1" ht="19.5" customHeight="1" thickBot="1" x14ac:dyDescent="0.5">
      <c r="J91" s="86"/>
      <c r="K91" s="135" t="str">
        <f t="shared" ref="K91" si="320">IF(U91&gt;=0.285,"OK","NG")</f>
        <v>NG</v>
      </c>
      <c r="L91" s="136"/>
      <c r="M91" s="144"/>
      <c r="N91" s="144"/>
      <c r="O91" s="144"/>
      <c r="P91" s="144"/>
      <c r="Q91" s="144"/>
      <c r="R91" s="145"/>
      <c r="S91" s="146"/>
      <c r="T91" s="135">
        <f t="shared" ref="T91" si="321">COUNTIF(M91:S91,"●")</f>
        <v>0</v>
      </c>
      <c r="U91" s="147">
        <f t="shared" ref="U91" si="322">IF(COUNTA(M91:S91)=0,-1,IF(OR(COUNTIF(M91:S91,"▲")&gt;6,AND(M90&lt;$N$9,$N$9&lt;S90)),0.285,IF(T90+T91=0,0,T91/(T91+T90))))</f>
        <v>-1</v>
      </c>
      <c r="V91" s="135" t="str">
        <f t="shared" ref="V91" si="323">TEXT(S90,"YYYY-MM")</f>
        <v>2026-10</v>
      </c>
      <c r="W91" s="140" cm="1">
        <f t="array" ref="W91">IF(V91=V90,0,SUMPRODUCT((M90:S90&gt;=$N$8)*(M90:S90 &lt;= $N$9)*(TEXT(M90:S90,"yyyy-mm")=V91)*(M91:S91 = "●")))</f>
        <v>0</v>
      </c>
      <c r="X91" s="140" cm="1">
        <f t="array" ref="X91">IF(V91=V90,0,SUMPRODUCT((M90:S90&gt;=$N$8)*(M90:S90 &lt;= $N$9)*(TEXT(M90:S90,"yyyy-mm")=V91)*(M91:S91 = "▲")))</f>
        <v>0</v>
      </c>
      <c r="Y91" s="140" cm="1">
        <f t="array" ref="Y91">IF(V91=V90,0,SUMPRODUCT((M90:S90&gt;=$N$8)*(M90:S90 &lt;= $N$9)*(TEXT(M90:S90,"yyyy-mm")=V91)*(M91:S91 = "★")))</f>
        <v>0</v>
      </c>
      <c r="Z91" s="135"/>
      <c r="AA91" s="135" t="str">
        <f t="shared" ref="AA91" si="324">IF(AK91&gt;=0.285,"OK","NG")</f>
        <v>NG</v>
      </c>
      <c r="AB91" s="136"/>
      <c r="AC91" s="144"/>
      <c r="AD91" s="144"/>
      <c r="AE91" s="144"/>
      <c r="AF91" s="144"/>
      <c r="AG91" s="144"/>
      <c r="AH91" s="145"/>
      <c r="AI91" s="146"/>
      <c r="AJ91" s="68">
        <f t="shared" ref="AJ91" si="325">COUNTIF(AC91:AI91,"●")</f>
        <v>0</v>
      </c>
      <c r="AK91" s="70">
        <f t="shared" ref="AK91" si="326">IF(COUNTA(AC91:AI91)=0,-1,IF(OR(COUNTIF(AC91:AI91,"▲")&gt;6,AND(AC90&lt;$N$9,$N$9&lt;AI90)),0.285,IF(AJ90+AJ91=0,0,AJ91/(AJ91+AJ90))))</f>
        <v>-1</v>
      </c>
      <c r="AL91" s="68" t="str">
        <f t="shared" ref="AL91" si="327">TEXT(AI90,"YYYY-MM")</f>
        <v>2027-02</v>
      </c>
      <c r="AM91" s="69" cm="1">
        <f t="array" ref="AM91">IF(AL91=AL90,0,SUMPRODUCT((AC90:AI90&gt;=$N$8)*(AC90:AI90 &lt;= $N$9)*(TEXT(AC90:AI90,"yyyy-mm")=AL91)*(AC91:AI91 = "●")))</f>
        <v>0</v>
      </c>
      <c r="AN91" s="69" cm="1">
        <f t="array" ref="AN91">IF(AL91=AL90,0,SUMPRODUCT((AC90:AI90&gt;=$N$8)*(AC90:AI90 &lt;= $N$9)*(TEXT(AC90:AI90,"yyyy-mm")=AL91)*(AC91:AI91 = "▲")))</f>
        <v>0</v>
      </c>
      <c r="AO91" s="69" cm="1">
        <f t="array" ref="AO91">IF(AL91=AL90,0,SUMPRODUCT((AC90:AI90&gt;=$N$8)*(AC90:AI90 &lt;= $N$9)*(TEXT(AC90:AI90,"yyyy-mm")=AL91)*(AC91:AI91 = "★")))</f>
        <v>0</v>
      </c>
      <c r="AP91" s="68"/>
      <c r="AQ91" s="19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3"/>
    </row>
    <row r="92" spans="10:55" s="8" customFormat="1" ht="19.5" customHeight="1" x14ac:dyDescent="0.45">
      <c r="J92" s="86"/>
      <c r="K92" s="135"/>
      <c r="L92" s="132">
        <v>50</v>
      </c>
      <c r="M92" s="141">
        <f>S90+1</f>
        <v>46300</v>
      </c>
      <c r="N92" s="141">
        <f t="shared" ref="N92:S92" si="328">M92+1</f>
        <v>46301</v>
      </c>
      <c r="O92" s="141">
        <f t="shared" si="328"/>
        <v>46302</v>
      </c>
      <c r="P92" s="141">
        <f t="shared" si="328"/>
        <v>46303</v>
      </c>
      <c r="Q92" s="141">
        <f t="shared" si="328"/>
        <v>46304</v>
      </c>
      <c r="R92" s="142">
        <f t="shared" si="328"/>
        <v>46305</v>
      </c>
      <c r="S92" s="143">
        <f t="shared" si="328"/>
        <v>46306</v>
      </c>
      <c r="T92" s="135">
        <f t="shared" ref="T92" si="329">COUNTIF(M93:S93,"★")</f>
        <v>0</v>
      </c>
      <c r="U92" s="135"/>
      <c r="V92" s="135" t="str">
        <f t="shared" ref="V92" si="330">TEXT(M92,"YYYY-MM")</f>
        <v>2026-10</v>
      </c>
      <c r="W92" s="140" cm="1">
        <f t="array" ref="W92">SUMPRODUCT((M92:S92&gt;=$N$8)*(M92:S92 &lt;= $N$9)*(TEXT(M92:S92,"yyyy-mm")=V92)*(M93:S93 = "●"))</f>
        <v>0</v>
      </c>
      <c r="X92" s="140" cm="1">
        <f t="array" ref="X92">SUMPRODUCT((R92:S92&gt;=$N$8)*(R92:S92 &lt;= $N$9)*(TEXT(R92:S92,"yyyy-mm")=V92)*(R93:S93 = "▲"))</f>
        <v>0</v>
      </c>
      <c r="Y92" s="140" cm="1">
        <f t="array" ref="Y92">SUMPRODUCT((M92:S92&gt;=$N$8)*(M92:S92 &lt;= $N$9)*(TEXT(M92:S92,"yyyy-mm")=V92)*(M93:S93 = "★"))</f>
        <v>0</v>
      </c>
      <c r="Z92" s="135"/>
      <c r="AA92" s="135"/>
      <c r="AB92" s="132">
        <v>71</v>
      </c>
      <c r="AC92" s="141">
        <f>AI90+1</f>
        <v>46447</v>
      </c>
      <c r="AD92" s="141">
        <f t="shared" ref="AD92:AI92" si="331">AC92+1</f>
        <v>46448</v>
      </c>
      <c r="AE92" s="141">
        <f t="shared" si="331"/>
        <v>46449</v>
      </c>
      <c r="AF92" s="141">
        <f t="shared" si="331"/>
        <v>46450</v>
      </c>
      <c r="AG92" s="141">
        <f t="shared" si="331"/>
        <v>46451</v>
      </c>
      <c r="AH92" s="142">
        <f t="shared" si="331"/>
        <v>46452</v>
      </c>
      <c r="AI92" s="143">
        <f t="shared" si="331"/>
        <v>46453</v>
      </c>
      <c r="AJ92" s="68">
        <f t="shared" ref="AJ92" si="332">COUNTIF(AC93:AI93,"★")</f>
        <v>0</v>
      </c>
      <c r="AK92" s="68"/>
      <c r="AL92" s="68" t="str">
        <f t="shared" ref="AL92" si="333">TEXT(AC92,"YYYY-MM")</f>
        <v>2027-03</v>
      </c>
      <c r="AM92" s="69" cm="1">
        <f t="array" ref="AM92">SUMPRODUCT((AC92:AI92&gt;=$N$8)*(AC92:AI92 &lt;= $N$9)*(TEXT(AC92:AI92,"yyyy-mm")=AL92)*(AC93:AI93 = "●"))</f>
        <v>0</v>
      </c>
      <c r="AN92" s="69" cm="1">
        <f t="array" ref="AN92">SUMPRODUCT((AH92:AI92&gt;=$N$8)*(AH92:AI92 &lt;= $N$9)*(TEXT(AH92:AI92,"yyyy-mm")=AL92)*(AH93:AI93 = "▲"))</f>
        <v>0</v>
      </c>
      <c r="AO92" s="69" cm="1">
        <f t="array" ref="AO92">SUMPRODUCT((AC92:AI92&gt;=$N$8)*(AC92:AI92 &lt;= $N$9)*(TEXT(AC92:AI92,"yyyy-mm")=AL92)*(AC93:AI93 = "★"))</f>
        <v>0</v>
      </c>
      <c r="AP92" s="68"/>
      <c r="AQ92" s="19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3"/>
    </row>
    <row r="93" spans="10:55" s="8" customFormat="1" ht="19.5" customHeight="1" thickBot="1" x14ac:dyDescent="0.5">
      <c r="J93" s="86"/>
      <c r="K93" s="135" t="str">
        <f t="shared" ref="K93" si="334">IF(U93&gt;=0.285,"OK","NG")</f>
        <v>NG</v>
      </c>
      <c r="L93" s="136"/>
      <c r="M93" s="144"/>
      <c r="N93" s="144"/>
      <c r="O93" s="144"/>
      <c r="P93" s="144"/>
      <c r="Q93" s="144"/>
      <c r="R93" s="145"/>
      <c r="S93" s="146"/>
      <c r="T93" s="135">
        <f t="shared" ref="T93" si="335">COUNTIF(M93:S93,"●")</f>
        <v>0</v>
      </c>
      <c r="U93" s="147">
        <f t="shared" ref="U93" si="336">IF(COUNTA(M93:S93)=0,-1,IF(OR(COUNTIF(M93:S93,"▲")&gt;6,AND(M92&lt;$N$9,$N$9&lt;S92)),0.285,IF(T92+T93=0,0,T93/(T93+T92))))</f>
        <v>-1</v>
      </c>
      <c r="V93" s="135" t="str">
        <f t="shared" ref="V93" si="337">TEXT(S92,"YYYY-MM")</f>
        <v>2026-10</v>
      </c>
      <c r="W93" s="140" cm="1">
        <f t="array" ref="W93">IF(V93=V92,0,SUMPRODUCT((M92:S92&gt;=$N$8)*(M92:S92 &lt;= $N$9)*(TEXT(M92:S92,"yyyy-mm")=V93)*(M93:S93 = "●")))</f>
        <v>0</v>
      </c>
      <c r="X93" s="140" cm="1">
        <f t="array" ref="X93">IF(V93=V92,0,SUMPRODUCT((M92:S92&gt;=$N$8)*(M92:S92 &lt;= $N$9)*(TEXT(M92:S92,"yyyy-mm")=V93)*(M93:S93 = "▲")))</f>
        <v>0</v>
      </c>
      <c r="Y93" s="140" cm="1">
        <f t="array" ref="Y93">IF(V93=V92,0,SUMPRODUCT((M92:S92&gt;=$N$8)*(M92:S92 &lt;= $N$9)*(TEXT(M92:S92,"yyyy-mm")=V93)*(M93:S93 = "★")))</f>
        <v>0</v>
      </c>
      <c r="Z93" s="135"/>
      <c r="AA93" s="135" t="str">
        <f t="shared" ref="AA93" si="338">IF(AK93&gt;=0.285,"OK","NG")</f>
        <v>NG</v>
      </c>
      <c r="AB93" s="136"/>
      <c r="AC93" s="144"/>
      <c r="AD93" s="144"/>
      <c r="AE93" s="144"/>
      <c r="AF93" s="144"/>
      <c r="AG93" s="144"/>
      <c r="AH93" s="145"/>
      <c r="AI93" s="146"/>
      <c r="AJ93" s="68">
        <f t="shared" ref="AJ93" si="339">COUNTIF(AC93:AI93,"●")</f>
        <v>0</v>
      </c>
      <c r="AK93" s="70">
        <f t="shared" ref="AK93" si="340">IF(COUNTA(AC93:AI93)=0,-1,IF(OR(COUNTIF(AC93:AI93,"▲")&gt;6,AND(AC92&lt;$N$9,$N$9&lt;AI92)),0.285,IF(AJ92+AJ93=0,0,AJ93/(AJ93+AJ92))))</f>
        <v>-1</v>
      </c>
      <c r="AL93" s="68" t="str">
        <f t="shared" ref="AL93" si="341">TEXT(AI92,"YYYY-MM")</f>
        <v>2027-03</v>
      </c>
      <c r="AM93" s="69" cm="1">
        <f t="array" ref="AM93">IF(AL93=AL92,0,SUMPRODUCT((AC92:AI92&gt;=$N$8)*(AC92:AI92 &lt;= $N$9)*(TEXT(AC92:AI92,"yyyy-mm")=AL93)*(AC93:AI93 = "●")))</f>
        <v>0</v>
      </c>
      <c r="AN93" s="69" cm="1">
        <f t="array" ref="AN93">IF(AL93=AL92,0,SUMPRODUCT((AC92:AI92&gt;=$N$8)*(AC92:AI92 &lt;= $N$9)*(TEXT(AC92:AI92,"yyyy-mm")=AL93)*(AC93:AI93 = "▲")))</f>
        <v>0</v>
      </c>
      <c r="AO93" s="69" cm="1">
        <f t="array" ref="AO93">IF(AL93=AL92,0,SUMPRODUCT((AC92:AI92&gt;=$N$8)*(AC92:AI92 &lt;= $N$9)*(TEXT(AC92:AI92,"yyyy-mm")=AL93)*(AC93:AI93 = "★")))</f>
        <v>0</v>
      </c>
      <c r="AP93" s="68"/>
      <c r="AQ93" s="19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3"/>
    </row>
    <row r="94" spans="10:55" s="8" customFormat="1" ht="19.5" customHeight="1" x14ac:dyDescent="0.45">
      <c r="J94" s="86"/>
      <c r="K94" s="135"/>
      <c r="L94" s="132">
        <v>51</v>
      </c>
      <c r="M94" s="141">
        <f>S92+1</f>
        <v>46307</v>
      </c>
      <c r="N94" s="141">
        <f t="shared" ref="N94:S94" si="342">M94+1</f>
        <v>46308</v>
      </c>
      <c r="O94" s="141">
        <f t="shared" si="342"/>
        <v>46309</v>
      </c>
      <c r="P94" s="141">
        <f t="shared" si="342"/>
        <v>46310</v>
      </c>
      <c r="Q94" s="141">
        <f t="shared" si="342"/>
        <v>46311</v>
      </c>
      <c r="R94" s="142">
        <f t="shared" si="342"/>
        <v>46312</v>
      </c>
      <c r="S94" s="143">
        <f t="shared" si="342"/>
        <v>46313</v>
      </c>
      <c r="T94" s="135">
        <f t="shared" ref="T94" si="343">COUNTIF(M95:S95,"★")</f>
        <v>0</v>
      </c>
      <c r="U94" s="135"/>
      <c r="V94" s="135" t="str">
        <f t="shared" ref="V94" si="344">TEXT(M94,"YYYY-MM")</f>
        <v>2026-10</v>
      </c>
      <c r="W94" s="140" cm="1">
        <f t="array" ref="W94">SUMPRODUCT((M94:S94&gt;=$N$8)*(M94:S94 &lt;= $N$9)*(TEXT(M94:S94,"yyyy-mm")=V94)*(M95:S95 = "●"))</f>
        <v>0</v>
      </c>
      <c r="X94" s="140" cm="1">
        <f t="array" ref="X94">SUMPRODUCT((R94:S94&gt;=$N$8)*(R94:S94 &lt;= $N$9)*(TEXT(R94:S94,"yyyy-mm")=V94)*(R95:S95 = "▲"))</f>
        <v>0</v>
      </c>
      <c r="Y94" s="140" cm="1">
        <f t="array" ref="Y94">SUMPRODUCT((M94:S94&gt;=$N$8)*(M94:S94 &lt;= $N$9)*(TEXT(M94:S94,"yyyy-mm")=V94)*(M95:S95 = "★"))</f>
        <v>0</v>
      </c>
      <c r="Z94" s="135"/>
      <c r="AA94" s="135"/>
      <c r="AB94" s="132">
        <v>72</v>
      </c>
      <c r="AC94" s="141">
        <f>AI92+1</f>
        <v>46454</v>
      </c>
      <c r="AD94" s="141">
        <f t="shared" ref="AD94:AI94" si="345">AC94+1</f>
        <v>46455</v>
      </c>
      <c r="AE94" s="141">
        <f t="shared" si="345"/>
        <v>46456</v>
      </c>
      <c r="AF94" s="141">
        <f t="shared" si="345"/>
        <v>46457</v>
      </c>
      <c r="AG94" s="141">
        <f t="shared" si="345"/>
        <v>46458</v>
      </c>
      <c r="AH94" s="142">
        <f t="shared" si="345"/>
        <v>46459</v>
      </c>
      <c r="AI94" s="143">
        <f t="shared" si="345"/>
        <v>46460</v>
      </c>
      <c r="AJ94" s="68">
        <f t="shared" ref="AJ94" si="346">COUNTIF(AC95:AI95,"★")</f>
        <v>0</v>
      </c>
      <c r="AK94" s="68"/>
      <c r="AL94" s="68" t="str">
        <f t="shared" ref="AL94" si="347">TEXT(AC94,"YYYY-MM")</f>
        <v>2027-03</v>
      </c>
      <c r="AM94" s="69" cm="1">
        <f t="array" ref="AM94">SUMPRODUCT((AC94:AI94&gt;=$N$8)*(AC94:AI94 &lt;= $N$9)*(TEXT(AC94:AI94,"yyyy-mm")=AL94)*(AC95:AI95 = "●"))</f>
        <v>0</v>
      </c>
      <c r="AN94" s="69" cm="1">
        <f t="array" ref="AN94">SUMPRODUCT((AH94:AI94&gt;=$N$8)*(AH94:AI94 &lt;= $N$9)*(TEXT(AH94:AI94,"yyyy-mm")=AL94)*(AH95:AI95 = "▲"))</f>
        <v>0</v>
      </c>
      <c r="AO94" s="69" cm="1">
        <f t="array" ref="AO94">SUMPRODUCT((AC94:AI94&gt;=$N$8)*(AC94:AI94 &lt;= $N$9)*(TEXT(AC94:AI94,"yyyy-mm")=AL94)*(AC95:AI95 = "★"))</f>
        <v>0</v>
      </c>
      <c r="AP94" s="68"/>
      <c r="AQ94" s="19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3"/>
    </row>
    <row r="95" spans="10:55" s="8" customFormat="1" ht="19.5" customHeight="1" thickBot="1" x14ac:dyDescent="0.5">
      <c r="J95" s="86"/>
      <c r="K95" s="135" t="str">
        <f t="shared" ref="K95" si="348">IF(U95&gt;=0.285,"OK","NG")</f>
        <v>NG</v>
      </c>
      <c r="L95" s="136"/>
      <c r="M95" s="144"/>
      <c r="N95" s="144"/>
      <c r="O95" s="144"/>
      <c r="P95" s="144"/>
      <c r="Q95" s="144"/>
      <c r="R95" s="145"/>
      <c r="S95" s="146"/>
      <c r="T95" s="135">
        <f t="shared" ref="T95" si="349">COUNTIF(M95:S95,"●")</f>
        <v>0</v>
      </c>
      <c r="U95" s="147">
        <f t="shared" ref="U95" si="350">IF(COUNTA(M95:S95)=0,-1,IF(OR(COUNTIF(M95:S95,"▲")&gt;6,AND(M94&lt;$N$9,$N$9&lt;S94)),0.285,IF(T94+T95=0,0,T95/(T95+T94))))</f>
        <v>-1</v>
      </c>
      <c r="V95" s="135" t="str">
        <f t="shared" ref="V95" si="351">TEXT(S94,"YYYY-MM")</f>
        <v>2026-10</v>
      </c>
      <c r="W95" s="140" cm="1">
        <f t="array" ref="W95">IF(V95=V94,0,SUMPRODUCT((M94:S94&gt;=$N$8)*(M94:S94 &lt;= $N$9)*(TEXT(M94:S94,"yyyy-mm")=V95)*(M95:S95 = "●")))</f>
        <v>0</v>
      </c>
      <c r="X95" s="140" cm="1">
        <f t="array" ref="X95">IF(V95=V94,0,SUMPRODUCT((M94:S94&gt;=$N$8)*(M94:S94 &lt;= $N$9)*(TEXT(M94:S94,"yyyy-mm")=V95)*(M95:S95 = "▲")))</f>
        <v>0</v>
      </c>
      <c r="Y95" s="140" cm="1">
        <f t="array" ref="Y95">IF(V95=V94,0,SUMPRODUCT((M94:S94&gt;=$N$8)*(M94:S94 &lt;= $N$9)*(TEXT(M94:S94,"yyyy-mm")=V95)*(M95:S95 = "★")))</f>
        <v>0</v>
      </c>
      <c r="Z95" s="135"/>
      <c r="AA95" s="135" t="str">
        <f t="shared" ref="AA95" si="352">IF(AK95&gt;=0.285,"OK","NG")</f>
        <v>NG</v>
      </c>
      <c r="AB95" s="136"/>
      <c r="AC95" s="144"/>
      <c r="AD95" s="144"/>
      <c r="AE95" s="144"/>
      <c r="AF95" s="144"/>
      <c r="AG95" s="144"/>
      <c r="AH95" s="145"/>
      <c r="AI95" s="146"/>
      <c r="AJ95" s="68">
        <f t="shared" ref="AJ95" si="353">COUNTIF(AC95:AI95,"●")</f>
        <v>0</v>
      </c>
      <c r="AK95" s="70">
        <f t="shared" ref="AK95" si="354">IF(COUNTA(AC95:AI95)=0,-1,IF(OR(COUNTIF(AC95:AI95,"▲")&gt;6,AND(AC94&lt;$N$9,$N$9&lt;AI94)),0.285,IF(AJ94+AJ95=0,0,AJ95/(AJ95+AJ94))))</f>
        <v>-1</v>
      </c>
      <c r="AL95" s="68" t="str">
        <f t="shared" ref="AL95" si="355">TEXT(AI94,"YYYY-MM")</f>
        <v>2027-03</v>
      </c>
      <c r="AM95" s="69" cm="1">
        <f t="array" ref="AM95">IF(AL95=AL94,0,SUMPRODUCT((AC94:AI94&gt;=$N$8)*(AC94:AI94 &lt;= $N$9)*(TEXT(AC94:AI94,"yyyy-mm")=AL95)*(AC95:AI95 = "●")))</f>
        <v>0</v>
      </c>
      <c r="AN95" s="69" cm="1">
        <f t="array" ref="AN95">IF(AL95=AL94,0,SUMPRODUCT((AC94:AI94&gt;=$N$8)*(AC94:AI94 &lt;= $N$9)*(TEXT(AC94:AI94,"yyyy-mm")=AL95)*(AC95:AI95 = "▲")))</f>
        <v>0</v>
      </c>
      <c r="AO95" s="69" cm="1">
        <f t="array" ref="AO95">IF(AL95=AL94,0,SUMPRODUCT((AC94:AI94&gt;=$N$8)*(AC94:AI94 &lt;= $N$9)*(TEXT(AC94:AI94,"yyyy-mm")=AL95)*(AC95:AI95 = "★")))</f>
        <v>0</v>
      </c>
      <c r="AP95" s="68"/>
      <c r="AQ95" s="19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3"/>
    </row>
    <row r="96" spans="10:55" s="8" customFormat="1" ht="19.5" customHeight="1" x14ac:dyDescent="0.45">
      <c r="J96" s="86"/>
      <c r="K96" s="135"/>
      <c r="L96" s="132">
        <v>52</v>
      </c>
      <c r="M96" s="141">
        <f>S94+1</f>
        <v>46314</v>
      </c>
      <c r="N96" s="141">
        <f t="shared" ref="N96:S96" si="356">M96+1</f>
        <v>46315</v>
      </c>
      <c r="O96" s="141">
        <f t="shared" si="356"/>
        <v>46316</v>
      </c>
      <c r="P96" s="141">
        <f t="shared" si="356"/>
        <v>46317</v>
      </c>
      <c r="Q96" s="141">
        <f t="shared" si="356"/>
        <v>46318</v>
      </c>
      <c r="R96" s="142">
        <f t="shared" si="356"/>
        <v>46319</v>
      </c>
      <c r="S96" s="143">
        <f t="shared" si="356"/>
        <v>46320</v>
      </c>
      <c r="T96" s="135">
        <f t="shared" ref="T96" si="357">COUNTIF(M97:S97,"★")</f>
        <v>0</v>
      </c>
      <c r="U96" s="135"/>
      <c r="V96" s="135" t="str">
        <f t="shared" ref="V96" si="358">TEXT(M96,"YYYY-MM")</f>
        <v>2026-10</v>
      </c>
      <c r="W96" s="140" cm="1">
        <f t="array" ref="W96">SUMPRODUCT((M96:S96&gt;=$N$8)*(M96:S96 &lt;= $N$9)*(TEXT(M96:S96,"yyyy-mm")=V96)*(M97:S97 = "●"))</f>
        <v>0</v>
      </c>
      <c r="X96" s="140" cm="1">
        <f t="array" ref="X96">SUMPRODUCT((R96:S96&gt;=$N$8)*(R96:S96 &lt;= $N$9)*(TEXT(R96:S96,"yyyy-mm")=V96)*(R97:S97 = "▲"))</f>
        <v>0</v>
      </c>
      <c r="Y96" s="140" cm="1">
        <f t="array" ref="Y96">SUMPRODUCT((M96:S96&gt;=$N$8)*(M96:S96 &lt;= $N$9)*(TEXT(M96:S96,"yyyy-mm")=V96)*(M97:S97 = "★"))</f>
        <v>0</v>
      </c>
      <c r="Z96" s="135"/>
      <c r="AA96" s="135"/>
      <c r="AB96" s="132">
        <v>73</v>
      </c>
      <c r="AC96" s="141">
        <f>AI92+1</f>
        <v>46454</v>
      </c>
      <c r="AD96" s="141">
        <f t="shared" ref="AD96:AI96" si="359">AC96+1</f>
        <v>46455</v>
      </c>
      <c r="AE96" s="141">
        <f t="shared" si="359"/>
        <v>46456</v>
      </c>
      <c r="AF96" s="141">
        <f t="shared" si="359"/>
        <v>46457</v>
      </c>
      <c r="AG96" s="141">
        <f t="shared" si="359"/>
        <v>46458</v>
      </c>
      <c r="AH96" s="142">
        <f t="shared" si="359"/>
        <v>46459</v>
      </c>
      <c r="AI96" s="143">
        <f t="shared" si="359"/>
        <v>46460</v>
      </c>
      <c r="AJ96" s="68">
        <f t="shared" ref="AJ96" si="360">COUNTIF(AC97:AI97,"★")</f>
        <v>0</v>
      </c>
      <c r="AK96" s="68"/>
      <c r="AL96" s="68" t="str">
        <f t="shared" ref="AL96" si="361">TEXT(AC96,"YYYY-MM")</f>
        <v>2027-03</v>
      </c>
      <c r="AM96" s="69" cm="1">
        <f t="array" ref="AM96">SUMPRODUCT((AC96:AI96&gt;=$N$8)*(AC96:AI96 &lt;= $N$9)*(TEXT(AC96:AI96,"yyyy-mm")=AL96)*(AC97:AI97 = "●"))</f>
        <v>0</v>
      </c>
      <c r="AN96" s="69" cm="1">
        <f t="array" ref="AN96">SUMPRODUCT((AH96:AI96&gt;=$N$8)*(AH96:AI96 &lt;= $N$9)*(TEXT(AH96:AI96,"yyyy-mm")=AL96)*(AH97:AI97 = "▲"))</f>
        <v>0</v>
      </c>
      <c r="AO96" s="69" cm="1">
        <f t="array" ref="AO96">SUMPRODUCT((AC96:AI96&gt;=$N$8)*(AC96:AI96 &lt;= $N$9)*(TEXT(AC96:AI96,"yyyy-mm")=AL96)*(AC97:AI97 = "★"))</f>
        <v>0</v>
      </c>
      <c r="AP96" s="65"/>
      <c r="AQ96" s="7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3"/>
    </row>
    <row r="97" spans="10:55" s="8" customFormat="1" ht="19.5" customHeight="1" thickBot="1" x14ac:dyDescent="0.5">
      <c r="J97" s="86"/>
      <c r="K97" s="135" t="str">
        <f t="shared" ref="K97" si="362">IF(U97&gt;=0.285,"OK","NG")</f>
        <v>NG</v>
      </c>
      <c r="L97" s="136"/>
      <c r="M97" s="144"/>
      <c r="N97" s="144"/>
      <c r="O97" s="144"/>
      <c r="P97" s="144"/>
      <c r="Q97" s="144"/>
      <c r="R97" s="145"/>
      <c r="S97" s="146"/>
      <c r="T97" s="135">
        <f t="shared" ref="T97" si="363">COUNTIF(M97:S97,"●")</f>
        <v>0</v>
      </c>
      <c r="U97" s="147">
        <f t="shared" ref="U97" si="364">IF(COUNTA(M97:S97)=0,-1,IF(OR(COUNTIF(M97:S97,"▲")&gt;6,AND(M96&lt;$N$9,$N$9&lt;S96)),0.285,IF(T96+T97=0,0,T97/(T97+T96))))</f>
        <v>-1</v>
      </c>
      <c r="V97" s="135" t="str">
        <f t="shared" ref="V97" si="365">TEXT(S96,"YYYY-MM")</f>
        <v>2026-10</v>
      </c>
      <c r="W97" s="140" cm="1">
        <f t="array" ref="W97">IF(V97=V96,0,SUMPRODUCT((M96:S96&gt;=$N$8)*(M96:S96 &lt;= $N$9)*(TEXT(M96:S96,"yyyy-mm")=V97)*(M97:S97 = "●")))</f>
        <v>0</v>
      </c>
      <c r="X97" s="140" cm="1">
        <f t="array" ref="X97">IF(V97=V96,0,SUMPRODUCT((M96:S96&gt;=$N$8)*(M96:S96 &lt;= $N$9)*(TEXT(M96:S96,"yyyy-mm")=V97)*(M97:S97 = "▲")))</f>
        <v>0</v>
      </c>
      <c r="Y97" s="140" cm="1">
        <f t="array" ref="Y97">IF(V97=V96,0,SUMPRODUCT((M96:S96&gt;=$N$8)*(M96:S96 &lt;= $N$9)*(TEXT(M96:S96,"yyyy-mm")=V97)*(M97:S97 = "★")))</f>
        <v>0</v>
      </c>
      <c r="Z97" s="135"/>
      <c r="AA97" s="135" t="str">
        <f t="shared" ref="AA97" si="366">IF(AK97&gt;=0.285,"OK","NG")</f>
        <v>NG</v>
      </c>
      <c r="AB97" s="136"/>
      <c r="AC97" s="144"/>
      <c r="AD97" s="144"/>
      <c r="AE97" s="144"/>
      <c r="AF97" s="144"/>
      <c r="AG97" s="144"/>
      <c r="AH97" s="145"/>
      <c r="AI97" s="146"/>
      <c r="AJ97" s="68">
        <f t="shared" ref="AJ97" si="367">COUNTIF(AC97:AI97,"●")</f>
        <v>0</v>
      </c>
      <c r="AK97" s="70">
        <f t="shared" ref="AK97" si="368">IF(COUNTA(AC97:AI97)=0,-1,IF(OR(COUNTIF(AC97:AI97,"▲")&gt;6,AND(AC96&lt;$N$9,$N$9&lt;AI96)),0.285,IF(AJ96+AJ97=0,0,AJ97/(AJ97+AJ96))))</f>
        <v>-1</v>
      </c>
      <c r="AL97" s="68" t="str">
        <f t="shared" ref="AL97" si="369">TEXT(AI96,"YYYY-MM")</f>
        <v>2027-03</v>
      </c>
      <c r="AM97" s="69" cm="1">
        <f t="array" ref="AM97">IF(AL97=AL96,0,SUMPRODUCT((AC96:AI96&gt;=$N$8)*(AC96:AI96 &lt;= $N$9)*(TEXT(AC96:AI96,"yyyy-mm")=AL97)*(AC97:AI97 = "●")))</f>
        <v>0</v>
      </c>
      <c r="AN97" s="69" cm="1">
        <f t="array" ref="AN97">IF(AL97=AL96,0,SUMPRODUCT((AC96:AI96&gt;=$N$8)*(AC96:AI96 &lt;= $N$9)*(TEXT(AC96:AI96,"yyyy-mm")=AL97)*(AC97:AI97 = "▲")))</f>
        <v>0</v>
      </c>
      <c r="AO97" s="69" cm="1">
        <f t="array" ref="AO97">IF(AL97=AL96,0,SUMPRODUCT((AC96:AI96&gt;=$N$8)*(AC96:AI96 &lt;= $N$9)*(TEXT(AC96:AI96,"yyyy-mm")=AL97)*(AC97:AI97 = "★")))</f>
        <v>0</v>
      </c>
      <c r="AP97" s="65"/>
      <c r="AQ97" s="7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3"/>
    </row>
    <row r="98" spans="10:55" s="8" customFormat="1" ht="19.5" customHeight="1" x14ac:dyDescent="0.45">
      <c r="J98" s="86"/>
      <c r="K98" s="135"/>
      <c r="L98" s="132">
        <v>53</v>
      </c>
      <c r="M98" s="141">
        <f>S96+1</f>
        <v>46321</v>
      </c>
      <c r="N98" s="141">
        <f t="shared" ref="N98:S98" si="370">M98+1</f>
        <v>46322</v>
      </c>
      <c r="O98" s="141">
        <f t="shared" si="370"/>
        <v>46323</v>
      </c>
      <c r="P98" s="141">
        <f t="shared" si="370"/>
        <v>46324</v>
      </c>
      <c r="Q98" s="141">
        <f t="shared" si="370"/>
        <v>46325</v>
      </c>
      <c r="R98" s="142">
        <f t="shared" si="370"/>
        <v>46326</v>
      </c>
      <c r="S98" s="143">
        <f t="shared" si="370"/>
        <v>46327</v>
      </c>
      <c r="T98" s="135">
        <f t="shared" ref="T98" si="371">COUNTIF(M99:S99,"★")</f>
        <v>0</v>
      </c>
      <c r="U98" s="135"/>
      <c r="V98" s="135" t="str">
        <f t="shared" ref="V98" si="372">TEXT(M98,"YYYY-MM")</f>
        <v>2026-10</v>
      </c>
      <c r="W98" s="140" cm="1">
        <f t="array" ref="W98">SUMPRODUCT((M98:S98&gt;=$N$8)*(M98:S98 &lt;= $N$9)*(TEXT(M98:S98,"yyyy-mm")=V98)*(M99:S99 = "●"))</f>
        <v>0</v>
      </c>
      <c r="X98" s="140" cm="1">
        <f t="array" ref="X98">SUMPRODUCT((R98:S98&gt;=$N$8)*(R98:S98 &lt;= $N$9)*(TEXT(R98:S98,"yyyy-mm")=V98)*(R99:S99 = "▲"))</f>
        <v>0</v>
      </c>
      <c r="Y98" s="140" cm="1">
        <f t="array" ref="Y98">SUMPRODUCT((M98:S98&gt;=$N$8)*(M98:S98 &lt;= $N$9)*(TEXT(M98:S98,"yyyy-mm")=V98)*(M99:S99 = "★"))</f>
        <v>0</v>
      </c>
      <c r="Z98" s="135"/>
      <c r="AA98" s="135"/>
      <c r="AB98" s="132">
        <v>74</v>
      </c>
      <c r="AC98" s="141">
        <f>AI96+1</f>
        <v>46461</v>
      </c>
      <c r="AD98" s="141">
        <f t="shared" ref="AD98:AI98" si="373">AC98+1</f>
        <v>46462</v>
      </c>
      <c r="AE98" s="141">
        <f t="shared" si="373"/>
        <v>46463</v>
      </c>
      <c r="AF98" s="141">
        <f t="shared" si="373"/>
        <v>46464</v>
      </c>
      <c r="AG98" s="141">
        <f t="shared" si="373"/>
        <v>46465</v>
      </c>
      <c r="AH98" s="142">
        <f t="shared" si="373"/>
        <v>46466</v>
      </c>
      <c r="AI98" s="143">
        <f t="shared" si="373"/>
        <v>46467</v>
      </c>
      <c r="AJ98" s="68">
        <f t="shared" ref="AJ98" si="374">COUNTIF(AC99:AI99,"★")</f>
        <v>0</v>
      </c>
      <c r="AK98" s="68"/>
      <c r="AL98" s="68" t="str">
        <f t="shared" ref="AL98" si="375">TEXT(AC98,"YYYY-MM")</f>
        <v>2027-03</v>
      </c>
      <c r="AM98" s="69" cm="1">
        <f t="array" ref="AM98">SUMPRODUCT((AC98:AI98&gt;=$N$8)*(AC98:AI98 &lt;= $N$9)*(TEXT(AC98:AI98,"yyyy-mm")=AL98)*(AC99:AI99 = "●"))</f>
        <v>0</v>
      </c>
      <c r="AN98" s="69" cm="1">
        <f t="array" ref="AN98">SUMPRODUCT((AH98:AI98&gt;=$N$8)*(AH98:AI98 &lt;= $N$9)*(TEXT(AH98:AI98,"yyyy-mm")=AL98)*(AH99:AI99 = "▲"))</f>
        <v>0</v>
      </c>
      <c r="AO98" s="69" cm="1">
        <f t="array" ref="AO98">SUMPRODUCT((AC98:AI98&gt;=$N$8)*(AC98:AI98 &lt;= $N$9)*(TEXT(AC98:AI98,"yyyy-mm")=AL98)*(AC99:AI99 = "★"))</f>
        <v>0</v>
      </c>
      <c r="AP98" s="65"/>
      <c r="AQ98" s="7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3"/>
    </row>
    <row r="99" spans="10:55" s="8" customFormat="1" ht="19.5" customHeight="1" thickBot="1" x14ac:dyDescent="0.5">
      <c r="J99" s="86"/>
      <c r="K99" s="135" t="str">
        <f t="shared" ref="K99" si="376">IF(U99&gt;=0.285,"OK","NG")</f>
        <v>NG</v>
      </c>
      <c r="L99" s="136"/>
      <c r="M99" s="144"/>
      <c r="N99" s="144"/>
      <c r="O99" s="144"/>
      <c r="P99" s="144"/>
      <c r="Q99" s="144"/>
      <c r="R99" s="145"/>
      <c r="S99" s="146"/>
      <c r="T99" s="135">
        <f t="shared" ref="T99" si="377">COUNTIF(M99:S99,"●")</f>
        <v>0</v>
      </c>
      <c r="U99" s="147">
        <f t="shared" ref="U99" si="378">IF(COUNTA(M99:S99)=0,-1,IF(OR(COUNTIF(M99:S99,"▲")&gt;6,AND(M98&lt;$N$9,$N$9&lt;S98)),0.285,IF(T98+T99=0,0,T99/(T99+T98))))</f>
        <v>-1</v>
      </c>
      <c r="V99" s="135" t="str">
        <f t="shared" ref="V99" si="379">TEXT(S98,"YYYY-MM")</f>
        <v>2026-11</v>
      </c>
      <c r="W99" s="140" cm="1">
        <f t="array" ref="W99">IF(V99=V98,0,SUMPRODUCT((M98:S98&gt;=$N$8)*(M98:S98 &lt;= $N$9)*(TEXT(M98:S98,"yyyy-mm")=V99)*(M99:S99 = "●")))</f>
        <v>0</v>
      </c>
      <c r="X99" s="140" cm="1">
        <f t="array" ref="X99">IF(V99=V98,0,SUMPRODUCT((M98:S98&gt;=$N$8)*(M98:S98 &lt;= $N$9)*(TEXT(M98:S98,"yyyy-mm")=V99)*(M99:S99 = "▲")))</f>
        <v>0</v>
      </c>
      <c r="Y99" s="140" cm="1">
        <f t="array" ref="Y99">IF(V99=V98,0,SUMPRODUCT((M98:S98&gt;=$N$8)*(M98:S98 &lt;= $N$9)*(TEXT(M98:S98,"yyyy-mm")=V99)*(M99:S99 = "★")))</f>
        <v>0</v>
      </c>
      <c r="Z99" s="135"/>
      <c r="AA99" s="135" t="str">
        <f t="shared" ref="AA99" si="380">IF(AK99&gt;=0.285,"OK","NG")</f>
        <v>NG</v>
      </c>
      <c r="AB99" s="136"/>
      <c r="AC99" s="144"/>
      <c r="AD99" s="144"/>
      <c r="AE99" s="144"/>
      <c r="AF99" s="144"/>
      <c r="AG99" s="144"/>
      <c r="AH99" s="145"/>
      <c r="AI99" s="146"/>
      <c r="AJ99" s="68">
        <f t="shared" ref="AJ99" si="381">COUNTIF(AC99:AI99,"●")</f>
        <v>0</v>
      </c>
      <c r="AK99" s="70">
        <f t="shared" ref="AK99" si="382">IF(COUNTA(AC99:AI99)=0,-1,IF(OR(COUNTIF(AC99:AI99,"▲")&gt;6,AND(AC98&lt;$N$9,$N$9&lt;AI98)),0.285,IF(AJ98+AJ99=0,0,AJ99/(AJ99+AJ98))))</f>
        <v>-1</v>
      </c>
      <c r="AL99" s="68" t="str">
        <f t="shared" ref="AL99" si="383">TEXT(AI98,"YYYY-MM")</f>
        <v>2027-03</v>
      </c>
      <c r="AM99" s="69" cm="1">
        <f t="array" ref="AM99">IF(AL99=AL98,0,SUMPRODUCT((AC98:AI98&gt;=$N$8)*(AC98:AI98 &lt;= $N$9)*(TEXT(AC98:AI98,"yyyy-mm")=AL99)*(AC99:AI99 = "●")))</f>
        <v>0</v>
      </c>
      <c r="AN99" s="69" cm="1">
        <f t="array" ref="AN99">IF(AL99=AL98,0,SUMPRODUCT((AC98:AI98&gt;=$N$8)*(AC98:AI98 &lt;= $N$9)*(TEXT(AC98:AI98,"yyyy-mm")=AL99)*(AC99:AI99 = "▲")))</f>
        <v>0</v>
      </c>
      <c r="AO99" s="69" cm="1">
        <f t="array" ref="AO99">IF(AL99=AL98,0,SUMPRODUCT((AC98:AI98&gt;=$N$8)*(AC98:AI98 &lt;= $N$9)*(TEXT(AC98:AI98,"yyyy-mm")=AL99)*(AC99:AI99 = "★")))</f>
        <v>0</v>
      </c>
      <c r="AP99" s="65"/>
      <c r="AQ99" s="7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3"/>
    </row>
    <row r="100" spans="10:55" s="8" customFormat="1" ht="19.5" customHeight="1" x14ac:dyDescent="0.45">
      <c r="J100" s="86"/>
      <c r="K100" s="87"/>
      <c r="L100" s="28"/>
      <c r="M100" s="28"/>
      <c r="N100" s="28"/>
      <c r="O100" s="28"/>
      <c r="P100" s="28"/>
      <c r="Q100" s="28"/>
      <c r="R100" s="28"/>
      <c r="S100" s="28"/>
      <c r="T100" s="86"/>
      <c r="U100" s="148">
        <f>IFERROR(AVERAGEIF(U58:U99,"&gt;-1"),0)</f>
        <v>0</v>
      </c>
      <c r="V100" s="86"/>
      <c r="W100" s="81"/>
      <c r="X100" s="81"/>
      <c r="Y100" s="81"/>
      <c r="Z100" s="86"/>
      <c r="AA100" s="88"/>
      <c r="AB100" s="28"/>
      <c r="AC100" s="28"/>
      <c r="AD100" s="28"/>
      <c r="AE100" s="28"/>
      <c r="AF100" s="28"/>
      <c r="AG100" s="28"/>
      <c r="AH100" s="28"/>
      <c r="AI100" s="28"/>
      <c r="AJ100" s="65"/>
      <c r="AK100" s="71">
        <f>IFERROR(AVERAGEIF(AK58:AK99,"&gt;-1"),0)</f>
        <v>0</v>
      </c>
      <c r="AL100" s="65"/>
      <c r="AM100" s="64"/>
      <c r="AN100" s="64"/>
      <c r="AO100" s="64"/>
      <c r="AP100" s="65"/>
      <c r="AQ100" s="7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3"/>
    </row>
    <row r="101" spans="10:55" ht="19.5" customHeight="1" x14ac:dyDescent="0.45">
      <c r="J101" s="86"/>
      <c r="K101" s="87"/>
      <c r="L101" s="28"/>
      <c r="M101" s="28"/>
      <c r="N101" s="28"/>
      <c r="O101" s="28"/>
      <c r="P101" s="28"/>
      <c r="Q101" s="28"/>
      <c r="R101" s="28"/>
      <c r="S101" s="28"/>
      <c r="T101" s="86"/>
      <c r="U101" s="86"/>
      <c r="V101" s="86"/>
      <c r="W101" s="81"/>
      <c r="X101" s="81"/>
      <c r="Y101" s="81"/>
      <c r="Z101" s="86"/>
      <c r="AA101" s="88"/>
      <c r="AB101" s="28"/>
      <c r="AC101" s="28"/>
      <c r="AD101" s="28"/>
      <c r="AE101" s="28"/>
      <c r="AF101" s="28"/>
      <c r="AG101" s="28"/>
      <c r="AH101" s="28"/>
      <c r="AI101" s="28"/>
      <c r="AJ101" s="65"/>
      <c r="AK101" s="65"/>
      <c r="AL101" s="65"/>
      <c r="AM101" s="64"/>
      <c r="AN101" s="64"/>
      <c r="AO101" s="64"/>
      <c r="AP101" s="65"/>
    </row>
    <row r="102" spans="10:55" s="8" customFormat="1" ht="24" customHeight="1" x14ac:dyDescent="0.45">
      <c r="J102" s="75" t="s">
        <v>63</v>
      </c>
      <c r="K102" s="76"/>
      <c r="L102" s="76"/>
      <c r="M102" s="77"/>
      <c r="N102" s="78"/>
      <c r="O102" s="79"/>
      <c r="P102" s="79"/>
      <c r="Q102" s="79"/>
      <c r="R102" s="79"/>
      <c r="S102" s="79"/>
      <c r="T102" s="80"/>
      <c r="U102" s="80"/>
      <c r="V102" s="80"/>
      <c r="W102" s="81"/>
      <c r="X102" s="81"/>
      <c r="Y102" s="81"/>
      <c r="Z102" s="80"/>
      <c r="AA102" s="82"/>
      <c r="AB102" s="79"/>
      <c r="AC102" s="79"/>
      <c r="AD102" s="79"/>
      <c r="AE102" s="79"/>
      <c r="AF102" s="28"/>
      <c r="AG102" s="28"/>
      <c r="AH102" s="28"/>
      <c r="AI102" s="28"/>
      <c r="AJ102" s="65"/>
      <c r="AK102" s="65"/>
      <c r="AL102" s="65"/>
      <c r="AM102" s="64"/>
      <c r="AN102" s="64"/>
      <c r="AO102" s="64"/>
      <c r="AP102" s="68"/>
      <c r="AQ102" s="19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3"/>
    </row>
    <row r="103" spans="10:55" s="8" customFormat="1" ht="27" customHeight="1" x14ac:dyDescent="0.45">
      <c r="J103" s="83"/>
      <c r="K103" s="84"/>
      <c r="L103" s="84"/>
      <c r="M103" s="60" t="s">
        <v>97</v>
      </c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28"/>
      <c r="AI103" s="28"/>
      <c r="AJ103" s="65"/>
      <c r="AK103" s="65"/>
      <c r="AL103" s="65"/>
      <c r="AM103" s="64"/>
      <c r="AN103" s="64"/>
      <c r="AO103" s="64"/>
      <c r="AP103" s="68"/>
      <c r="AQ103" s="19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3"/>
    </row>
    <row r="104" spans="10:55" s="8" customFormat="1" ht="19.5" customHeight="1" x14ac:dyDescent="0.45">
      <c r="J104" s="83"/>
      <c r="K104" s="84"/>
      <c r="L104" s="84"/>
      <c r="M104" s="149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28"/>
      <c r="AI104" s="28"/>
      <c r="AJ104" s="65"/>
      <c r="AK104" s="65"/>
      <c r="AL104" s="65"/>
      <c r="AM104" s="64"/>
      <c r="AN104" s="64"/>
      <c r="AO104" s="64"/>
      <c r="AP104" s="68"/>
      <c r="AQ104" s="19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3"/>
    </row>
    <row r="105" spans="10:55" s="8" customFormat="1" ht="19.5" customHeight="1" x14ac:dyDescent="0.45">
      <c r="J105" s="86"/>
      <c r="K105" s="87"/>
      <c r="L105" s="28"/>
      <c r="M105" s="28"/>
      <c r="N105" s="28"/>
      <c r="O105" s="28"/>
      <c r="P105" s="28"/>
      <c r="Q105" s="28"/>
      <c r="R105" s="28"/>
      <c r="S105" s="28"/>
      <c r="T105" s="86"/>
      <c r="U105" s="86"/>
      <c r="V105" s="86"/>
      <c r="W105" s="81"/>
      <c r="X105" s="81"/>
      <c r="Y105" s="81"/>
      <c r="Z105" s="86"/>
      <c r="AA105" s="88"/>
      <c r="AB105" s="28"/>
      <c r="AC105" s="28"/>
      <c r="AD105" s="28"/>
      <c r="AE105" s="28"/>
      <c r="AF105" s="28"/>
      <c r="AG105" s="28"/>
      <c r="AH105" s="28"/>
      <c r="AI105" s="28"/>
      <c r="AJ105" s="65"/>
      <c r="AK105" s="65"/>
      <c r="AL105" s="65"/>
      <c r="AM105" s="64"/>
      <c r="AN105" s="64"/>
      <c r="AO105" s="64"/>
      <c r="AP105" s="68"/>
      <c r="AQ105" s="19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3"/>
    </row>
    <row r="106" spans="10:55" s="8" customFormat="1" ht="19.5" customHeight="1" thickBot="1" x14ac:dyDescent="0.5">
      <c r="J106" s="86"/>
      <c r="K106" s="87"/>
      <c r="L106" s="28"/>
      <c r="M106" s="28"/>
      <c r="N106" s="28"/>
      <c r="O106" s="28"/>
      <c r="P106" s="28"/>
      <c r="Q106" s="28"/>
      <c r="R106" s="28"/>
      <c r="S106" s="28"/>
      <c r="T106" s="86"/>
      <c r="U106" s="86"/>
      <c r="V106" s="86"/>
      <c r="W106" s="81"/>
      <c r="X106" s="81"/>
      <c r="Y106" s="81"/>
      <c r="Z106" s="86"/>
      <c r="AA106" s="88"/>
      <c r="AB106" s="28"/>
      <c r="AC106" s="28"/>
      <c r="AD106" s="28"/>
      <c r="AE106" s="28"/>
      <c r="AF106" s="28"/>
      <c r="AG106" s="28"/>
      <c r="AH106" s="28"/>
      <c r="AI106" s="28"/>
      <c r="AJ106" s="65"/>
      <c r="AK106" s="65"/>
      <c r="AL106" s="65"/>
      <c r="AM106" s="64"/>
      <c r="AN106" s="64"/>
      <c r="AO106" s="64"/>
      <c r="AP106" s="68"/>
      <c r="AQ106" s="19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3"/>
    </row>
    <row r="107" spans="10:55" s="8" customFormat="1" ht="19.5" customHeight="1" x14ac:dyDescent="0.45">
      <c r="J107" s="86"/>
      <c r="K107" s="86"/>
      <c r="L107" s="132" t="s">
        <v>47</v>
      </c>
      <c r="M107" s="133" t="str">
        <f>"実施状況（"&amp;YEAR(M109)&amp;"年～）"</f>
        <v>実施状況（2027年～）</v>
      </c>
      <c r="N107" s="133"/>
      <c r="O107" s="133"/>
      <c r="P107" s="133"/>
      <c r="Q107" s="133"/>
      <c r="R107" s="133"/>
      <c r="S107" s="134"/>
      <c r="T107" s="86"/>
      <c r="U107" s="86"/>
      <c r="V107" s="86"/>
      <c r="W107" s="81"/>
      <c r="X107" s="81"/>
      <c r="Y107" s="81"/>
      <c r="Z107" s="86"/>
      <c r="AA107" s="28"/>
      <c r="AB107" s="132" t="s">
        <v>47</v>
      </c>
      <c r="AC107" s="133" t="str">
        <f>"実施状況（"&amp;YEAR(AC109)&amp;"年～）"</f>
        <v>実施状況（2027年～）</v>
      </c>
      <c r="AD107" s="133"/>
      <c r="AE107" s="133"/>
      <c r="AF107" s="133"/>
      <c r="AG107" s="133"/>
      <c r="AH107" s="133"/>
      <c r="AI107" s="134"/>
      <c r="AJ107" s="65"/>
      <c r="AK107" s="65"/>
      <c r="AL107" s="65"/>
      <c r="AM107" s="64"/>
      <c r="AN107" s="64"/>
      <c r="AO107" s="64"/>
      <c r="AP107" s="68"/>
      <c r="AQ107" s="19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3"/>
    </row>
    <row r="108" spans="10:55" s="8" customFormat="1" ht="19.5" customHeight="1" thickBot="1" x14ac:dyDescent="0.5">
      <c r="J108" s="86"/>
      <c r="K108" s="135" t="s">
        <v>48</v>
      </c>
      <c r="L108" s="136"/>
      <c r="M108" s="137" t="s">
        <v>49</v>
      </c>
      <c r="N108" s="137" t="s">
        <v>50</v>
      </c>
      <c r="O108" s="137" t="s">
        <v>51</v>
      </c>
      <c r="P108" s="137" t="s">
        <v>52</v>
      </c>
      <c r="Q108" s="137" t="s">
        <v>53</v>
      </c>
      <c r="R108" s="138" t="s">
        <v>54</v>
      </c>
      <c r="S108" s="139" t="s">
        <v>55</v>
      </c>
      <c r="T108" s="135" t="s">
        <v>47</v>
      </c>
      <c r="U108" s="86" t="s">
        <v>56</v>
      </c>
      <c r="V108" s="86" t="s">
        <v>57</v>
      </c>
      <c r="W108" s="140" t="s">
        <v>38</v>
      </c>
      <c r="X108" s="140" t="s">
        <v>39</v>
      </c>
      <c r="Y108" s="140" t="s">
        <v>40</v>
      </c>
      <c r="Z108" s="86"/>
      <c r="AA108" s="135" t="s">
        <v>48</v>
      </c>
      <c r="AB108" s="136"/>
      <c r="AC108" s="137" t="s">
        <v>49</v>
      </c>
      <c r="AD108" s="137" t="s">
        <v>50</v>
      </c>
      <c r="AE108" s="137" t="s">
        <v>51</v>
      </c>
      <c r="AF108" s="137" t="s">
        <v>52</v>
      </c>
      <c r="AG108" s="137" t="s">
        <v>53</v>
      </c>
      <c r="AH108" s="138" t="s">
        <v>54</v>
      </c>
      <c r="AI108" s="139" t="s">
        <v>55</v>
      </c>
      <c r="AJ108" s="68" t="s">
        <v>47</v>
      </c>
      <c r="AK108" s="65" t="s">
        <v>56</v>
      </c>
      <c r="AL108" s="65" t="s">
        <v>57</v>
      </c>
      <c r="AM108" s="69" t="s">
        <v>38</v>
      </c>
      <c r="AN108" s="69" t="s">
        <v>39</v>
      </c>
      <c r="AO108" s="69" t="s">
        <v>40</v>
      </c>
      <c r="AP108" s="68"/>
      <c r="AQ108" s="19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3"/>
    </row>
    <row r="109" spans="10:55" s="8" customFormat="1" ht="19.5" customHeight="1" x14ac:dyDescent="0.45">
      <c r="J109" s="86"/>
      <c r="K109" s="135"/>
      <c r="L109" s="132">
        <v>75</v>
      </c>
      <c r="M109" s="141">
        <f>AI98+1</f>
        <v>46468</v>
      </c>
      <c r="N109" s="141">
        <f t="shared" ref="N109:S109" si="384">M109+1</f>
        <v>46469</v>
      </c>
      <c r="O109" s="141">
        <f t="shared" si="384"/>
        <v>46470</v>
      </c>
      <c r="P109" s="141">
        <f t="shared" si="384"/>
        <v>46471</v>
      </c>
      <c r="Q109" s="141">
        <f t="shared" si="384"/>
        <v>46472</v>
      </c>
      <c r="R109" s="151">
        <f t="shared" si="384"/>
        <v>46473</v>
      </c>
      <c r="S109" s="152">
        <f t="shared" si="384"/>
        <v>46474</v>
      </c>
      <c r="T109" s="135">
        <f t="shared" ref="T109" si="385">COUNTIF(M110:S110,"★")</f>
        <v>0</v>
      </c>
      <c r="U109" s="135"/>
      <c r="V109" s="135" t="str">
        <f>TEXT(M109,"YYYY-MM")</f>
        <v>2027-03</v>
      </c>
      <c r="W109" s="140" cm="1">
        <f t="array" ref="W109">SUMPRODUCT((M109:S109&gt;=$N$8)*(M109:S109 &lt;= $N$9)*(TEXT(M109:S109,"yyyy-mm")=V109)*(M110:S110 = "●"))</f>
        <v>0</v>
      </c>
      <c r="X109" s="140" cm="1">
        <f t="array" ref="X109">SUMPRODUCT((R109:S109&gt;=$N$8)*(R109:S109 &lt;= $N$9)*(TEXT(R109:S109,"yyyy-mm")=V109)*(R110:S110 = "▲"))</f>
        <v>0</v>
      </c>
      <c r="Y109" s="140" cm="1">
        <f t="array" ref="Y109">SUMPRODUCT((M109:S109&gt;=$N$8)*(M109:S109 &lt;= $N$9)*(TEXT(M109:S109,"yyyy-mm")=V109)*(M110:S110 = "★"))</f>
        <v>0</v>
      </c>
      <c r="Z109" s="135"/>
      <c r="AA109" s="135"/>
      <c r="AB109" s="132">
        <v>96</v>
      </c>
      <c r="AC109" s="141">
        <f>S149+1</f>
        <v>46615</v>
      </c>
      <c r="AD109" s="141">
        <f t="shared" ref="AD109:AI109" si="386">AC109+1</f>
        <v>46616</v>
      </c>
      <c r="AE109" s="141">
        <f t="shared" si="386"/>
        <v>46617</v>
      </c>
      <c r="AF109" s="141">
        <f t="shared" si="386"/>
        <v>46618</v>
      </c>
      <c r="AG109" s="141">
        <f t="shared" si="386"/>
        <v>46619</v>
      </c>
      <c r="AH109" s="151">
        <f t="shared" si="386"/>
        <v>46620</v>
      </c>
      <c r="AI109" s="152">
        <f t="shared" si="386"/>
        <v>46621</v>
      </c>
      <c r="AJ109" s="68">
        <f t="shared" ref="AJ109" si="387">COUNTIF(AC110:AI110,"★")</f>
        <v>0</v>
      </c>
      <c r="AK109" s="68"/>
      <c r="AL109" s="68" t="str">
        <f>TEXT(AC109,"YYYY-MM")</f>
        <v>2027-08</v>
      </c>
      <c r="AM109" s="69" cm="1">
        <f t="array" ref="AM109">SUMPRODUCT((AC109:AI109&gt;=$N$8)*(AC109:AI109 &lt;= $N$9)*(TEXT(AC109:AI109,"yyyy-mm")=AL109)*(AC110:AI110 = "●"))</f>
        <v>0</v>
      </c>
      <c r="AN109" s="69" cm="1">
        <f t="array" ref="AN109">SUMPRODUCT((AH109:AI109&gt;=$N$8)*(AH109:AI109 &lt;= $N$9)*(TEXT(AH109:AI109,"yyyy-mm")=AL109)*(AH110:AI110 = "▲"))</f>
        <v>0</v>
      </c>
      <c r="AO109" s="69" cm="1">
        <f t="array" ref="AO109">SUMPRODUCT((AC109:AI109&gt;=$N$8)*(AC109:AI109 &lt;= $N$9)*(TEXT(AC109:AI109,"yyyy-mm")=AL109)*(AC110:AI110 = "★"))</f>
        <v>0</v>
      </c>
      <c r="AP109" s="68"/>
      <c r="AQ109" s="19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3"/>
    </row>
    <row r="110" spans="10:55" s="8" customFormat="1" ht="19.5" customHeight="1" thickBot="1" x14ac:dyDescent="0.5">
      <c r="J110" s="86"/>
      <c r="K110" s="135" t="str">
        <f>IF(U110&gt;=0.285,"OK","NG")</f>
        <v>NG</v>
      </c>
      <c r="L110" s="136"/>
      <c r="M110" s="144"/>
      <c r="N110" s="144"/>
      <c r="O110" s="144"/>
      <c r="P110" s="144"/>
      <c r="Q110" s="144"/>
      <c r="R110" s="145"/>
      <c r="S110" s="146"/>
      <c r="T110" s="135">
        <f t="shared" ref="T110" si="388">COUNTIF(M110:S110,"●")</f>
        <v>0</v>
      </c>
      <c r="U110" s="147">
        <f>IF(COUNTA(M110:S110)=0,-1,IF(OR(COUNTIF(M110:S110,"▲")&gt;6,AND(M109&lt;$N$9,$N$9&lt;S109)),0.285,IF(T109+T110=0,0,T110/(T110+T109))))</f>
        <v>-1</v>
      </c>
      <c r="V110" s="135" t="str">
        <f>TEXT(S109,"YYYY-MM")</f>
        <v>2027-03</v>
      </c>
      <c r="W110" s="140" cm="1">
        <f t="array" ref="W110">IF(V110=V109,0,SUMPRODUCT((M109:S109&gt;=$N$8)*(M109:S109 &lt;= $N$9)*(TEXT(M109:S109,"yyyy-mm")=V110)*(M110:S110 = "●")))</f>
        <v>0</v>
      </c>
      <c r="X110" s="140" cm="1">
        <f t="array" ref="X110">IF(V110=V109,0,SUMPRODUCT((M109:S109&gt;=$N$8)*(M109:S109 &lt;= $N$9)*(TEXT(M109:S109,"yyyy-mm")=V110)*(M110:S110 = "▲")))</f>
        <v>0</v>
      </c>
      <c r="Y110" s="140" cm="1">
        <f t="array" ref="Y110">IF(V110=V109,0,SUMPRODUCT((M109:S109&gt;=$N$8)*(M109:S109 &lt;= $N$9)*(TEXT(M109:S109,"yyyy-mm")=V110)*(M110:S110 = "★")))</f>
        <v>0</v>
      </c>
      <c r="Z110" s="135"/>
      <c r="AA110" s="135" t="str">
        <f>IF(AK110&gt;=0.285,"OK","NG")</f>
        <v>NG</v>
      </c>
      <c r="AB110" s="136"/>
      <c r="AC110" s="144"/>
      <c r="AD110" s="144"/>
      <c r="AE110" s="144"/>
      <c r="AF110" s="144"/>
      <c r="AG110" s="144"/>
      <c r="AH110" s="145"/>
      <c r="AI110" s="146"/>
      <c r="AJ110" s="68">
        <f t="shared" ref="AJ110" si="389">COUNTIF(AC110:AI110,"●")</f>
        <v>0</v>
      </c>
      <c r="AK110" s="70">
        <f>IF(COUNTA(AC110:AI110)=0,-1,IF(OR(COUNTIF(AC110:AI110,"▲")&gt;6,AND(AC109&lt;$N$9,$N$9&lt;AI109)),0.285,IF(AJ109+AJ110=0,0,AJ110/(AJ110+AJ109))))</f>
        <v>-1</v>
      </c>
      <c r="AL110" s="68" t="str">
        <f>TEXT(AI109,"YYYY-MM")</f>
        <v>2027-08</v>
      </c>
      <c r="AM110" s="69" cm="1">
        <f t="array" ref="AM110">IF(AL110=AL109,0,SUMPRODUCT((AC109:AI109&gt;=$N$8)*(AC109:AI109 &lt;= $N$9)*(TEXT(AC109:AI109,"yyyy-mm")=AL110)*(AC110:AI110 = "●")))</f>
        <v>0</v>
      </c>
      <c r="AN110" s="69" cm="1">
        <f t="array" ref="AN110">IF(AL110=AL109,0,SUMPRODUCT((AC109:AI109&gt;=$N$8)*(AC109:AI109 &lt;= $N$9)*(TEXT(AC109:AI109,"yyyy-mm")=AL110)*(AC110:AI110 = "▲")))</f>
        <v>0</v>
      </c>
      <c r="AO110" s="69" cm="1">
        <f t="array" ref="AO110">IF(AL110=AL109,0,SUMPRODUCT((AC109:AI109&gt;=$N$8)*(AC109:AI109 &lt;= $N$9)*(TEXT(AC109:AI109,"yyyy-mm")=AL110)*(AC110:AI110 = "★")))</f>
        <v>0</v>
      </c>
      <c r="AP110" s="68"/>
      <c r="AQ110" s="19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3"/>
    </row>
    <row r="111" spans="10:55" s="8" customFormat="1" ht="19.5" customHeight="1" x14ac:dyDescent="0.45">
      <c r="J111" s="86"/>
      <c r="K111" s="135"/>
      <c r="L111" s="132">
        <v>76</v>
      </c>
      <c r="M111" s="141">
        <f>S109+1</f>
        <v>46475</v>
      </c>
      <c r="N111" s="141">
        <f t="shared" ref="N111:S111" si="390">M111+1</f>
        <v>46476</v>
      </c>
      <c r="O111" s="141">
        <f t="shared" si="390"/>
        <v>46477</v>
      </c>
      <c r="P111" s="141">
        <f t="shared" si="390"/>
        <v>46478</v>
      </c>
      <c r="Q111" s="141">
        <f t="shared" si="390"/>
        <v>46479</v>
      </c>
      <c r="R111" s="142">
        <f t="shared" si="390"/>
        <v>46480</v>
      </c>
      <c r="S111" s="143">
        <f t="shared" si="390"/>
        <v>46481</v>
      </c>
      <c r="T111" s="135">
        <f t="shared" ref="T111" si="391">COUNTIF(M112:S112,"★")</f>
        <v>0</v>
      </c>
      <c r="U111" s="135"/>
      <c r="V111" s="135" t="str">
        <f>TEXT(M111,"YYYY-MM")</f>
        <v>2027-03</v>
      </c>
      <c r="W111" s="140" cm="1">
        <f t="array" ref="W111">SUMPRODUCT((M111:S111&gt;=$N$8)*(M111:S111 &lt;= $N$9)*(TEXT(M111:S111,"yyyy-mm")=V111)*(M112:S112 = "●"))</f>
        <v>0</v>
      </c>
      <c r="X111" s="140" cm="1">
        <f t="array" ref="X111">SUMPRODUCT((R111:S111&gt;=$N$8)*(R111:S111 &lt;= $N$9)*(TEXT(R111:S111,"yyyy-mm")=V111)*(R112:S112 = "▲"))</f>
        <v>0</v>
      </c>
      <c r="Y111" s="140" cm="1">
        <f t="array" ref="Y111">SUMPRODUCT((M111:S111&gt;=$N$8)*(M111:S111 &lt;= $N$9)*(TEXT(M111:S111,"yyyy-mm")=V111)*(M112:S112 = "★"))</f>
        <v>0</v>
      </c>
      <c r="Z111" s="135"/>
      <c r="AA111" s="135"/>
      <c r="AB111" s="132">
        <v>97</v>
      </c>
      <c r="AC111" s="141">
        <f>AI109+1</f>
        <v>46622</v>
      </c>
      <c r="AD111" s="141">
        <f t="shared" ref="AD111:AI111" si="392">AC111+1</f>
        <v>46623</v>
      </c>
      <c r="AE111" s="141">
        <f t="shared" si="392"/>
        <v>46624</v>
      </c>
      <c r="AF111" s="141">
        <f t="shared" si="392"/>
        <v>46625</v>
      </c>
      <c r="AG111" s="141">
        <f t="shared" si="392"/>
        <v>46626</v>
      </c>
      <c r="AH111" s="142">
        <f t="shared" si="392"/>
        <v>46627</v>
      </c>
      <c r="AI111" s="143">
        <f t="shared" si="392"/>
        <v>46628</v>
      </c>
      <c r="AJ111" s="68">
        <f t="shared" ref="AJ111" si="393">COUNTIF(AC112:AI112,"★")</f>
        <v>0</v>
      </c>
      <c r="AK111" s="68"/>
      <c r="AL111" s="68" t="str">
        <f>TEXT(AC111,"YYYY-MM")</f>
        <v>2027-08</v>
      </c>
      <c r="AM111" s="69" cm="1">
        <f t="array" ref="AM111">SUMPRODUCT((AC111:AI111&gt;=$N$8)*(AC111:AI111 &lt;= $N$9)*(TEXT(AC111:AI111,"yyyy-mm")=AL111)*(AC112:AI112 = "●"))</f>
        <v>0</v>
      </c>
      <c r="AN111" s="69" cm="1">
        <f t="array" ref="AN111">SUMPRODUCT((AH111:AI111&gt;=$N$8)*(AH111:AI111 &lt;= $N$9)*(TEXT(AH111:AI111,"yyyy-mm")=AL111)*(AH112:AI112 = "▲"))</f>
        <v>0</v>
      </c>
      <c r="AO111" s="69" cm="1">
        <f t="array" ref="AO111">SUMPRODUCT((AC111:AI111&gt;=$N$8)*(AC111:AI111 &lt;= $N$9)*(TEXT(AC111:AI111,"yyyy-mm")=AL111)*(AC112:AI112 = "★"))</f>
        <v>0</v>
      </c>
      <c r="AP111" s="68"/>
      <c r="AQ111" s="19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3"/>
    </row>
    <row r="112" spans="10:55" s="8" customFormat="1" ht="19.5" customHeight="1" thickBot="1" x14ac:dyDescent="0.5">
      <c r="J112" s="86"/>
      <c r="K112" s="135" t="str">
        <f t="shared" ref="K112" si="394">IF(U112&gt;=0.285,"OK","NG")</f>
        <v>NG</v>
      </c>
      <c r="L112" s="136"/>
      <c r="M112" s="144"/>
      <c r="N112" s="144"/>
      <c r="O112" s="144"/>
      <c r="P112" s="144"/>
      <c r="Q112" s="144"/>
      <c r="R112" s="145"/>
      <c r="S112" s="146"/>
      <c r="T112" s="135">
        <f t="shared" ref="T112" si="395">COUNTIF(M112:S112,"●")</f>
        <v>0</v>
      </c>
      <c r="U112" s="147">
        <f t="shared" ref="U112" si="396">IF(COUNTA(M112:S112)=0,-1,IF(OR(COUNTIF(M112:S112,"▲")&gt;6,AND(M111&lt;$N$9,$N$9&lt;S111)),0.285,IF(T111+T112=0,0,T112/(T112+T111))))</f>
        <v>-1</v>
      </c>
      <c r="V112" s="135" t="str">
        <f>TEXT(S111,"YYYY-MM")</f>
        <v>2027-04</v>
      </c>
      <c r="W112" s="140" cm="1">
        <f t="array" ref="W112">IF(V112=V111,0,SUMPRODUCT((M111:S111&gt;=$N$8)*(M111:S111 &lt;= $N$9)*(TEXT(M111:S111,"yyyy-mm")=V112)*(M112:S112 = "●")))</f>
        <v>0</v>
      </c>
      <c r="X112" s="140" cm="1">
        <f t="array" ref="X112">IF(V112=V111,0,SUMPRODUCT((M111:S111&gt;=$N$8)*(M111:S111 &lt;= $N$9)*(TEXT(M111:S111,"yyyy-mm")=V112)*(M112:S112 = "▲")))</f>
        <v>0</v>
      </c>
      <c r="Y112" s="140" cm="1">
        <f t="array" ref="Y112">IF(V112=V111,0,SUMPRODUCT((M111:S111&gt;=$N$8)*(M111:S111 &lt;= $N$9)*(TEXT(M111:S111,"yyyy-mm")=V112)*(M112:S112 = "★")))</f>
        <v>0</v>
      </c>
      <c r="Z112" s="135"/>
      <c r="AA112" s="135" t="str">
        <f t="shared" ref="AA112" si="397">IF(AK112&gt;=0.285,"OK","NG")</f>
        <v>NG</v>
      </c>
      <c r="AB112" s="136"/>
      <c r="AC112" s="144"/>
      <c r="AD112" s="144"/>
      <c r="AE112" s="144"/>
      <c r="AF112" s="144"/>
      <c r="AG112" s="144"/>
      <c r="AH112" s="145"/>
      <c r="AI112" s="146"/>
      <c r="AJ112" s="68">
        <f t="shared" ref="AJ112" si="398">COUNTIF(AC112:AI112,"●")</f>
        <v>0</v>
      </c>
      <c r="AK112" s="70">
        <f t="shared" ref="AK112" si="399">IF(COUNTA(AC112:AI112)=0,-1,IF(OR(COUNTIF(AC112:AI112,"▲")&gt;6,AND(AC111&lt;$N$9,$N$9&lt;AI111)),0.285,IF(AJ111+AJ112=0,0,AJ112/(AJ112+AJ111))))</f>
        <v>-1</v>
      </c>
      <c r="AL112" s="68" t="str">
        <f>TEXT(AI111,"YYYY-MM")</f>
        <v>2027-08</v>
      </c>
      <c r="AM112" s="69" cm="1">
        <f t="array" ref="AM112">IF(AL112=AL111,0,SUMPRODUCT((AC111:AI111&gt;=$N$8)*(AC111:AI111 &lt;= $N$9)*(TEXT(AC111:AI111,"yyyy-mm")=AL112)*(AC112:AI112 = "●")))</f>
        <v>0</v>
      </c>
      <c r="AN112" s="69" cm="1">
        <f t="array" ref="AN112">IF(AL112=AL111,0,SUMPRODUCT((AC111:AI111&gt;=$N$8)*(AC111:AI111 &lt;= $N$9)*(TEXT(AC111:AI111,"yyyy-mm")=AL112)*(AC112:AI112 = "▲")))</f>
        <v>0</v>
      </c>
      <c r="AO112" s="69" cm="1">
        <f t="array" ref="AO112">IF(AL112=AL111,0,SUMPRODUCT((AC111:AI111&gt;=$N$8)*(AC111:AI111 &lt;= $N$9)*(TEXT(AC111:AI111,"yyyy-mm")=AL112)*(AC112:AI112 = "★")))</f>
        <v>0</v>
      </c>
      <c r="AP112" s="68"/>
      <c r="AQ112" s="19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3"/>
    </row>
    <row r="113" spans="10:55" s="8" customFormat="1" ht="19.5" customHeight="1" x14ac:dyDescent="0.45">
      <c r="J113" s="86"/>
      <c r="K113" s="135"/>
      <c r="L113" s="132">
        <v>77</v>
      </c>
      <c r="M113" s="141">
        <f>S111+1</f>
        <v>46482</v>
      </c>
      <c r="N113" s="141">
        <f t="shared" ref="N113:S113" si="400">M113+1</f>
        <v>46483</v>
      </c>
      <c r="O113" s="141">
        <f t="shared" si="400"/>
        <v>46484</v>
      </c>
      <c r="P113" s="141">
        <f t="shared" si="400"/>
        <v>46485</v>
      </c>
      <c r="Q113" s="141">
        <f t="shared" si="400"/>
        <v>46486</v>
      </c>
      <c r="R113" s="142">
        <f t="shared" si="400"/>
        <v>46487</v>
      </c>
      <c r="S113" s="143">
        <f t="shared" si="400"/>
        <v>46488</v>
      </c>
      <c r="T113" s="135">
        <f t="shared" ref="T113" si="401">COUNTIF(M114:S114,"★")</f>
        <v>0</v>
      </c>
      <c r="U113" s="135"/>
      <c r="V113" s="135" t="str">
        <f>TEXT(M113,"YYYY-MM")</f>
        <v>2027-04</v>
      </c>
      <c r="W113" s="140" cm="1">
        <f t="array" ref="W113">SUMPRODUCT((M113:S113&gt;=$N$8)*(M113:S113 &lt;= $N$9)*(TEXT(M113:S113,"yyyy-mm")=V113)*(M114:S114 = "●"))</f>
        <v>0</v>
      </c>
      <c r="X113" s="140" cm="1">
        <f t="array" ref="X113">SUMPRODUCT((R113:S113&gt;=$N$8)*(R113:S113 &lt;= $N$9)*(TEXT(R113:S113,"yyyy-mm")=V113)*(R114:S114 = "▲"))</f>
        <v>0</v>
      </c>
      <c r="Y113" s="140" cm="1">
        <f t="array" ref="Y113">SUMPRODUCT((M113:S113&gt;=$N$8)*(M113:S113 &lt;= $N$9)*(TEXT(M113:S113,"yyyy-mm")=V113)*(M114:S114 = "★"))</f>
        <v>0</v>
      </c>
      <c r="Z113" s="135"/>
      <c r="AA113" s="135"/>
      <c r="AB113" s="132">
        <v>98</v>
      </c>
      <c r="AC113" s="141">
        <f>AI111+1</f>
        <v>46629</v>
      </c>
      <c r="AD113" s="141">
        <f t="shared" ref="AD113:AI113" si="402">AC113+1</f>
        <v>46630</v>
      </c>
      <c r="AE113" s="141">
        <f t="shared" si="402"/>
        <v>46631</v>
      </c>
      <c r="AF113" s="141">
        <f t="shared" si="402"/>
        <v>46632</v>
      </c>
      <c r="AG113" s="141">
        <f t="shared" si="402"/>
        <v>46633</v>
      </c>
      <c r="AH113" s="142">
        <f t="shared" si="402"/>
        <v>46634</v>
      </c>
      <c r="AI113" s="143">
        <f t="shared" si="402"/>
        <v>46635</v>
      </c>
      <c r="AJ113" s="68">
        <f t="shared" ref="AJ113" si="403">COUNTIF(AC114:AI114,"★")</f>
        <v>0</v>
      </c>
      <c r="AK113" s="68"/>
      <c r="AL113" s="68" t="str">
        <f>TEXT(AC113,"YYYY-MM")</f>
        <v>2027-08</v>
      </c>
      <c r="AM113" s="69" cm="1">
        <f t="array" ref="AM113">SUMPRODUCT((AC113:AI113&gt;=$N$8)*(AC113:AI113 &lt;= $N$9)*(TEXT(AC113:AI113,"yyyy-mm")=AL113)*(AC114:AI114 = "●"))</f>
        <v>0</v>
      </c>
      <c r="AN113" s="69" cm="1">
        <f t="array" ref="AN113">SUMPRODUCT((AH113:AI113&gt;=$N$8)*(AH113:AI113 &lt;= $N$9)*(TEXT(AH113:AI113,"yyyy-mm")=AL113)*(AH114:AI114 = "▲"))</f>
        <v>0</v>
      </c>
      <c r="AO113" s="69" cm="1">
        <f t="array" ref="AO113">SUMPRODUCT((AC113:AI113&gt;=$N$8)*(AC113:AI113 &lt;= $N$9)*(TEXT(AC113:AI113,"yyyy-mm")=AL113)*(AC114:AI114 = "★"))</f>
        <v>0</v>
      </c>
      <c r="AP113" s="68"/>
      <c r="AQ113" s="19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3"/>
    </row>
    <row r="114" spans="10:55" s="8" customFormat="1" ht="19.5" customHeight="1" thickBot="1" x14ac:dyDescent="0.5">
      <c r="J114" s="86"/>
      <c r="K114" s="135" t="str">
        <f t="shared" ref="K114" si="404">IF(U114&gt;=0.285,"OK","NG")</f>
        <v>NG</v>
      </c>
      <c r="L114" s="136"/>
      <c r="M114" s="144"/>
      <c r="N114" s="144"/>
      <c r="O114" s="144"/>
      <c r="P114" s="144"/>
      <c r="Q114" s="144"/>
      <c r="R114" s="145"/>
      <c r="S114" s="146"/>
      <c r="T114" s="135">
        <f t="shared" ref="T114" si="405">COUNTIF(M114:S114,"●")</f>
        <v>0</v>
      </c>
      <c r="U114" s="147">
        <f t="shared" ref="U114" si="406">IF(COUNTA(M114:S114)=0,-1,IF(OR(COUNTIF(M114:S114,"▲")&gt;6,AND(M113&lt;$N$9,$N$9&lt;S113)),0.285,IF(T113+T114=0,0,T114/(T114+T113))))</f>
        <v>-1</v>
      </c>
      <c r="V114" s="135" t="str">
        <f>TEXT(S113,"YYYY-MM")</f>
        <v>2027-04</v>
      </c>
      <c r="W114" s="140" cm="1">
        <f t="array" ref="W114">IF(V114=V113,0,SUMPRODUCT((M113:S113&gt;=$N$8)*(M113:S113 &lt;= $N$9)*(TEXT(M113:S113,"yyyy-mm")=V114)*(M114:S114 = "●")))</f>
        <v>0</v>
      </c>
      <c r="X114" s="140" cm="1">
        <f t="array" ref="X114">IF(V114=V113,0,SUMPRODUCT((M113:S113&gt;=$N$8)*(M113:S113 &lt;= $N$9)*(TEXT(M113:S113,"yyyy-mm")=V114)*(M114:S114 = "▲")))</f>
        <v>0</v>
      </c>
      <c r="Y114" s="140" cm="1">
        <f t="array" ref="Y114">IF(V114=V113,0,SUMPRODUCT((M113:S113&gt;=$N$8)*(M113:S113 &lt;= $N$9)*(TEXT(M113:S113,"yyyy-mm")=V114)*(M114:S114 = "★")))</f>
        <v>0</v>
      </c>
      <c r="Z114" s="135"/>
      <c r="AA114" s="135" t="str">
        <f t="shared" ref="AA114" si="407">IF(AK114&gt;=0.285,"OK","NG")</f>
        <v>NG</v>
      </c>
      <c r="AB114" s="136"/>
      <c r="AC114" s="144"/>
      <c r="AD114" s="144"/>
      <c r="AE114" s="144"/>
      <c r="AF114" s="144"/>
      <c r="AG114" s="144"/>
      <c r="AH114" s="145"/>
      <c r="AI114" s="146"/>
      <c r="AJ114" s="68">
        <f t="shared" ref="AJ114" si="408">COUNTIF(AC114:AI114,"●")</f>
        <v>0</v>
      </c>
      <c r="AK114" s="70">
        <f t="shared" ref="AK114" si="409">IF(COUNTA(AC114:AI114)=0,-1,IF(OR(COUNTIF(AC114:AI114,"▲")&gt;6,AND(AC113&lt;$N$9,$N$9&lt;AI113)),0.285,IF(AJ113+AJ114=0,0,AJ114/(AJ114+AJ113))))</f>
        <v>-1</v>
      </c>
      <c r="AL114" s="68" t="str">
        <f>TEXT(AI113,"YYYY-MM")</f>
        <v>2027-09</v>
      </c>
      <c r="AM114" s="69" cm="1">
        <f t="array" ref="AM114">IF(AL114=AL113,0,SUMPRODUCT((AC113:AI113&gt;=$N$8)*(AC113:AI113 &lt;= $N$9)*(TEXT(AC113:AI113,"yyyy-mm")=AL114)*(AC114:AI114 = "●")))</f>
        <v>0</v>
      </c>
      <c r="AN114" s="69" cm="1">
        <f t="array" ref="AN114">IF(AL114=AL113,0,SUMPRODUCT((AC113:AI113&gt;=$N$8)*(AC113:AI113 &lt;= $N$9)*(TEXT(AC113:AI113,"yyyy-mm")=AL114)*(AC114:AI114 = "▲")))</f>
        <v>0</v>
      </c>
      <c r="AO114" s="69" cm="1">
        <f t="array" ref="AO114">IF(AL114=AL113,0,SUMPRODUCT((AC113:AI113&gt;=$N$8)*(AC113:AI113 &lt;= $N$9)*(TEXT(AC113:AI113,"yyyy-mm")=AL114)*(AC114:AI114 = "★")))</f>
        <v>0</v>
      </c>
      <c r="AP114" s="68"/>
      <c r="AQ114" s="19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3"/>
    </row>
    <row r="115" spans="10:55" s="8" customFormat="1" ht="19.5" customHeight="1" x14ac:dyDescent="0.45">
      <c r="J115" s="86"/>
      <c r="K115" s="135"/>
      <c r="L115" s="132">
        <v>78</v>
      </c>
      <c r="M115" s="141">
        <f>S113+1</f>
        <v>46489</v>
      </c>
      <c r="N115" s="141">
        <f t="shared" ref="N115:S115" si="410">M115+1</f>
        <v>46490</v>
      </c>
      <c r="O115" s="141">
        <f t="shared" si="410"/>
        <v>46491</v>
      </c>
      <c r="P115" s="141">
        <f t="shared" si="410"/>
        <v>46492</v>
      </c>
      <c r="Q115" s="141">
        <f t="shared" si="410"/>
        <v>46493</v>
      </c>
      <c r="R115" s="142">
        <f t="shared" si="410"/>
        <v>46494</v>
      </c>
      <c r="S115" s="143">
        <f t="shared" si="410"/>
        <v>46495</v>
      </c>
      <c r="T115" s="135">
        <f t="shared" ref="T115" si="411">COUNTIF(M116:S116,"★")</f>
        <v>0</v>
      </c>
      <c r="U115" s="135"/>
      <c r="V115" s="135" t="str">
        <f>TEXT(M115,"YYYY-MM")</f>
        <v>2027-04</v>
      </c>
      <c r="W115" s="140" cm="1">
        <f t="array" ref="W115">SUMPRODUCT((M115:S115&gt;=$N$8)*(M115:S115 &lt;= $N$9)*(TEXT(M115:S115,"yyyy-mm")=V115)*(M116:S116 = "●"))</f>
        <v>0</v>
      </c>
      <c r="X115" s="140" cm="1">
        <f t="array" ref="X115">SUMPRODUCT((R115:S115&gt;=$N$8)*(R115:S115 &lt;= $N$9)*(TEXT(R115:S115,"yyyy-mm")=V115)*(R116:S116 = "▲"))</f>
        <v>0</v>
      </c>
      <c r="Y115" s="140" cm="1">
        <f t="array" ref="Y115">SUMPRODUCT((M115:S115&gt;=$N$8)*(M115:S115 &lt;= $N$9)*(TEXT(M115:S115,"yyyy-mm")=V115)*(M116:S116 = "★"))</f>
        <v>0</v>
      </c>
      <c r="Z115" s="135"/>
      <c r="AA115" s="135"/>
      <c r="AB115" s="132">
        <v>99</v>
      </c>
      <c r="AC115" s="141">
        <f>AI113+1</f>
        <v>46636</v>
      </c>
      <c r="AD115" s="141">
        <f t="shared" ref="AD115:AI115" si="412">AC115+1</f>
        <v>46637</v>
      </c>
      <c r="AE115" s="141">
        <f t="shared" si="412"/>
        <v>46638</v>
      </c>
      <c r="AF115" s="141">
        <f t="shared" si="412"/>
        <v>46639</v>
      </c>
      <c r="AG115" s="141">
        <f t="shared" si="412"/>
        <v>46640</v>
      </c>
      <c r="AH115" s="142">
        <f t="shared" si="412"/>
        <v>46641</v>
      </c>
      <c r="AI115" s="143">
        <f t="shared" si="412"/>
        <v>46642</v>
      </c>
      <c r="AJ115" s="68">
        <f t="shared" ref="AJ115" si="413">COUNTIF(AC116:AI116,"★")</f>
        <v>0</v>
      </c>
      <c r="AK115" s="68"/>
      <c r="AL115" s="68" t="str">
        <f>TEXT(AC115,"YYYY-MM")</f>
        <v>2027-09</v>
      </c>
      <c r="AM115" s="69" cm="1">
        <f t="array" ref="AM115">SUMPRODUCT((AC115:AI115&gt;=$N$8)*(AC115:AI115 &lt;= $N$9)*(TEXT(AC115:AI115,"yyyy-mm")=AL115)*(AC116:AI116 = "●"))</f>
        <v>0</v>
      </c>
      <c r="AN115" s="69" cm="1">
        <f t="array" ref="AN115">SUMPRODUCT((AH115:AI115&gt;=$N$8)*(AH115:AI115 &lt;= $N$9)*(TEXT(AH115:AI115,"yyyy-mm")=AL115)*(AH116:AI116 = "▲"))</f>
        <v>0</v>
      </c>
      <c r="AO115" s="69" cm="1">
        <f t="array" ref="AO115">SUMPRODUCT((AC115:AI115&gt;=$N$8)*(AC115:AI115 &lt;= $N$9)*(TEXT(AC115:AI115,"yyyy-mm")=AL115)*(AC116:AI116 = "★"))</f>
        <v>0</v>
      </c>
      <c r="AP115" s="68"/>
      <c r="AQ115" s="19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3"/>
    </row>
    <row r="116" spans="10:55" s="8" customFormat="1" ht="19.5" customHeight="1" thickBot="1" x14ac:dyDescent="0.5">
      <c r="J116" s="86"/>
      <c r="K116" s="135" t="str">
        <f t="shared" ref="K116" si="414">IF(U116&gt;=0.285,"OK","NG")</f>
        <v>NG</v>
      </c>
      <c r="L116" s="136"/>
      <c r="M116" s="144"/>
      <c r="N116" s="144"/>
      <c r="O116" s="144"/>
      <c r="P116" s="144"/>
      <c r="Q116" s="144"/>
      <c r="R116" s="145"/>
      <c r="S116" s="146"/>
      <c r="T116" s="135">
        <f t="shared" ref="T116" si="415">COUNTIF(M116:S116,"●")</f>
        <v>0</v>
      </c>
      <c r="U116" s="147">
        <f t="shared" ref="U116" si="416">IF(COUNTA(M116:S116)=0,-1,IF(OR(COUNTIF(M116:S116,"▲")&gt;6,AND(M115&lt;$N$9,$N$9&lt;S115)),0.285,IF(T115+T116=0,0,T116/(T116+T115))))</f>
        <v>-1</v>
      </c>
      <c r="V116" s="135" t="str">
        <f>TEXT(S115,"YYYY-MM")</f>
        <v>2027-04</v>
      </c>
      <c r="W116" s="140" cm="1">
        <f t="array" ref="W116">IF(V116=V115,0,SUMPRODUCT((M115:S115&gt;=$N$8)*(M115:S115 &lt;= $N$9)*(TEXT(M115:S115,"yyyy-mm")=V116)*(M116:S116 = "●")))</f>
        <v>0</v>
      </c>
      <c r="X116" s="140" cm="1">
        <f t="array" ref="X116">IF(V116=V115,0,SUMPRODUCT((M115:S115&gt;=$N$8)*(M115:S115 &lt;= $N$9)*(TEXT(M115:S115,"yyyy-mm")=V116)*(M116:S116 = "▲")))</f>
        <v>0</v>
      </c>
      <c r="Y116" s="140" cm="1">
        <f t="array" ref="Y116">IF(V116=V115,0,SUMPRODUCT((M115:S115&gt;=$N$8)*(M115:S115 &lt;= $N$9)*(TEXT(M115:S115,"yyyy-mm")=V116)*(M116:S116 = "★")))</f>
        <v>0</v>
      </c>
      <c r="Z116" s="135"/>
      <c r="AA116" s="135" t="str">
        <f t="shared" ref="AA116" si="417">IF(AK116&gt;=0.285,"OK","NG")</f>
        <v>NG</v>
      </c>
      <c r="AB116" s="136"/>
      <c r="AC116" s="144"/>
      <c r="AD116" s="144"/>
      <c r="AE116" s="144"/>
      <c r="AF116" s="144"/>
      <c r="AG116" s="144"/>
      <c r="AH116" s="145"/>
      <c r="AI116" s="146"/>
      <c r="AJ116" s="68">
        <f t="shared" ref="AJ116" si="418">COUNTIF(AC116:AI116,"●")</f>
        <v>0</v>
      </c>
      <c r="AK116" s="70">
        <f t="shared" ref="AK116" si="419">IF(COUNTA(AC116:AI116)=0,-1,IF(OR(COUNTIF(AC116:AI116,"▲")&gt;6,AND(AC115&lt;$N$9,$N$9&lt;AI115)),0.285,IF(AJ115+AJ116=0,0,AJ116/(AJ116+AJ115))))</f>
        <v>-1</v>
      </c>
      <c r="AL116" s="68" t="str">
        <f>TEXT(AI115,"YYYY-MM")</f>
        <v>2027-09</v>
      </c>
      <c r="AM116" s="69" cm="1">
        <f t="array" ref="AM116">IF(AL116=AL115,0,SUMPRODUCT((AC115:AI115&gt;=$N$8)*(AC115:AI115 &lt;= $N$9)*(TEXT(AC115:AI115,"yyyy-mm")=AL116)*(AC116:AI116 = "●")))</f>
        <v>0</v>
      </c>
      <c r="AN116" s="69" cm="1">
        <f t="array" ref="AN116">IF(AL116=AL115,0,SUMPRODUCT((AC115:AI115&gt;=$N$8)*(AC115:AI115 &lt;= $N$9)*(TEXT(AC115:AI115,"yyyy-mm")=AL116)*(AC116:AI116 = "▲")))</f>
        <v>0</v>
      </c>
      <c r="AO116" s="69" cm="1">
        <f t="array" ref="AO116">IF(AL116=AL115,0,SUMPRODUCT((AC115:AI115&gt;=$N$8)*(AC115:AI115 &lt;= $N$9)*(TEXT(AC115:AI115,"yyyy-mm")=AL116)*(AC116:AI116 = "★")))</f>
        <v>0</v>
      </c>
      <c r="AP116" s="68"/>
      <c r="AQ116" s="19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3"/>
    </row>
    <row r="117" spans="10:55" s="8" customFormat="1" ht="19.5" customHeight="1" x14ac:dyDescent="0.45">
      <c r="J117" s="86"/>
      <c r="K117" s="135"/>
      <c r="L117" s="132">
        <v>79</v>
      </c>
      <c r="M117" s="141">
        <f>S115+1</f>
        <v>46496</v>
      </c>
      <c r="N117" s="141">
        <f t="shared" ref="N117:S117" si="420">M117+1</f>
        <v>46497</v>
      </c>
      <c r="O117" s="141">
        <f t="shared" si="420"/>
        <v>46498</v>
      </c>
      <c r="P117" s="141">
        <f t="shared" si="420"/>
        <v>46499</v>
      </c>
      <c r="Q117" s="141">
        <f t="shared" si="420"/>
        <v>46500</v>
      </c>
      <c r="R117" s="142">
        <f t="shared" si="420"/>
        <v>46501</v>
      </c>
      <c r="S117" s="143">
        <f t="shared" si="420"/>
        <v>46502</v>
      </c>
      <c r="T117" s="135">
        <f t="shared" ref="T117" si="421">COUNTIF(M118:S118,"★")</f>
        <v>0</v>
      </c>
      <c r="U117" s="135"/>
      <c r="V117" s="135" t="str">
        <f>TEXT(M117,"YYYY-MM")</f>
        <v>2027-04</v>
      </c>
      <c r="W117" s="140" cm="1">
        <f t="array" ref="W117">SUMPRODUCT((M117:S117&gt;=$N$8)*(M117:S117 &lt;= $N$9)*(TEXT(M117:S117,"yyyy-mm")=V117)*(M118:S118 = "●"))</f>
        <v>0</v>
      </c>
      <c r="X117" s="140" cm="1">
        <f t="array" ref="X117">SUMPRODUCT((R117:S117&gt;=$N$8)*(R117:S117 &lt;= $N$9)*(TEXT(R117:S117,"yyyy-mm")=V117)*(R118:S118 = "▲"))</f>
        <v>0</v>
      </c>
      <c r="Y117" s="140" cm="1">
        <f t="array" ref="Y117">SUMPRODUCT((M117:S117&gt;=$N$8)*(M117:S117 &lt;= $N$9)*(TEXT(M117:S117,"yyyy-mm")=V117)*(M118:S118 = "★"))</f>
        <v>0</v>
      </c>
      <c r="Z117" s="135"/>
      <c r="AA117" s="135"/>
      <c r="AB117" s="132">
        <v>100</v>
      </c>
      <c r="AC117" s="141">
        <f>AI115+1</f>
        <v>46643</v>
      </c>
      <c r="AD117" s="141">
        <f t="shared" ref="AD117:AI117" si="422">AC117+1</f>
        <v>46644</v>
      </c>
      <c r="AE117" s="141">
        <f t="shared" si="422"/>
        <v>46645</v>
      </c>
      <c r="AF117" s="141">
        <f t="shared" si="422"/>
        <v>46646</v>
      </c>
      <c r="AG117" s="141">
        <f t="shared" si="422"/>
        <v>46647</v>
      </c>
      <c r="AH117" s="142">
        <f t="shared" si="422"/>
        <v>46648</v>
      </c>
      <c r="AI117" s="143">
        <f t="shared" si="422"/>
        <v>46649</v>
      </c>
      <c r="AJ117" s="68">
        <f t="shared" ref="AJ117" si="423">COUNTIF(AC118:AI118,"★")</f>
        <v>0</v>
      </c>
      <c r="AK117" s="68"/>
      <c r="AL117" s="68" t="str">
        <f>TEXT(AC117,"YYYY-MM")</f>
        <v>2027-09</v>
      </c>
      <c r="AM117" s="69" cm="1">
        <f t="array" ref="AM117">SUMPRODUCT((AC117:AI117&gt;=$N$8)*(AC117:AI117 &lt;= $N$9)*(TEXT(AC117:AI117,"yyyy-mm")=AL117)*(AC118:AI118 = "●"))</f>
        <v>0</v>
      </c>
      <c r="AN117" s="69" cm="1">
        <f t="array" ref="AN117">SUMPRODUCT((AH117:AI117&gt;=$N$8)*(AH117:AI117 &lt;= $N$9)*(TEXT(AH117:AI117,"yyyy-mm")=AL117)*(AH118:AI118 = "▲"))</f>
        <v>0</v>
      </c>
      <c r="AO117" s="69" cm="1">
        <f t="array" ref="AO117">SUMPRODUCT((AC117:AI117&gt;=$N$8)*(AC117:AI117 &lt;= $N$9)*(TEXT(AC117:AI117,"yyyy-mm")=AL117)*(AC118:AI118 = "★"))</f>
        <v>0</v>
      </c>
      <c r="AP117" s="68"/>
      <c r="AQ117" s="19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3"/>
    </row>
    <row r="118" spans="10:55" s="8" customFormat="1" ht="19.5" customHeight="1" thickBot="1" x14ac:dyDescent="0.5">
      <c r="J118" s="86"/>
      <c r="K118" s="135" t="str">
        <f t="shared" ref="K118" si="424">IF(U118&gt;=0.285,"OK","NG")</f>
        <v>NG</v>
      </c>
      <c r="L118" s="136"/>
      <c r="M118" s="144"/>
      <c r="N118" s="144"/>
      <c r="O118" s="144"/>
      <c r="P118" s="144"/>
      <c r="Q118" s="144"/>
      <c r="R118" s="145"/>
      <c r="S118" s="146"/>
      <c r="T118" s="135">
        <f t="shared" ref="T118" si="425">COUNTIF(M118:S118,"●")</f>
        <v>0</v>
      </c>
      <c r="U118" s="147">
        <f t="shared" ref="U118" si="426">IF(COUNTA(M118:S118)=0,-1,IF(OR(COUNTIF(M118:S118,"▲")&gt;6,AND(M117&lt;$N$9,$N$9&lt;S117)),0.285,IF(T117+T118=0,0,T118/(T118+T117))))</f>
        <v>-1</v>
      </c>
      <c r="V118" s="135" t="str">
        <f>TEXT(S117,"YYYY-MM")</f>
        <v>2027-04</v>
      </c>
      <c r="W118" s="140" cm="1">
        <f t="array" ref="W118">IF(V118=V117,0,SUMPRODUCT((M117:S117&gt;=$N$8)*(M117:S117 &lt;= $N$9)*(TEXT(M117:S117,"yyyy-mm")=V118)*(M118:S118 = "●")))</f>
        <v>0</v>
      </c>
      <c r="X118" s="140" cm="1">
        <f t="array" ref="X118">IF(V118=V117,0,SUMPRODUCT((M117:S117&gt;=$N$8)*(M117:S117 &lt;= $N$9)*(TEXT(M117:S117,"yyyy-mm")=V118)*(M118:S118 = "▲")))</f>
        <v>0</v>
      </c>
      <c r="Y118" s="140" cm="1">
        <f t="array" ref="Y118">IF(V118=V117,0,SUMPRODUCT((M117:S117&gt;=$N$8)*(M117:S117 &lt;= $N$9)*(TEXT(M117:S117,"yyyy-mm")=V118)*(M118:S118 = "★")))</f>
        <v>0</v>
      </c>
      <c r="Z118" s="135"/>
      <c r="AA118" s="135" t="str">
        <f t="shared" ref="AA118" si="427">IF(AK118&gt;=0.285,"OK","NG")</f>
        <v>NG</v>
      </c>
      <c r="AB118" s="136"/>
      <c r="AC118" s="144"/>
      <c r="AD118" s="144"/>
      <c r="AE118" s="144"/>
      <c r="AF118" s="144"/>
      <c r="AG118" s="144"/>
      <c r="AH118" s="145"/>
      <c r="AI118" s="146"/>
      <c r="AJ118" s="68">
        <f t="shared" ref="AJ118" si="428">COUNTIF(AC118:AI118,"●")</f>
        <v>0</v>
      </c>
      <c r="AK118" s="70">
        <f t="shared" ref="AK118" si="429">IF(COUNTA(AC118:AI118)=0,-1,IF(OR(COUNTIF(AC118:AI118,"▲")&gt;6,AND(AC117&lt;$N$9,$N$9&lt;AI117)),0.285,IF(AJ117+AJ118=0,0,AJ118/(AJ118+AJ117))))</f>
        <v>-1</v>
      </c>
      <c r="AL118" s="68" t="str">
        <f>TEXT(AI117,"YYYY-MM")</f>
        <v>2027-09</v>
      </c>
      <c r="AM118" s="69" cm="1">
        <f t="array" ref="AM118">IF(AL118=AL117,0,SUMPRODUCT((AC117:AI117&gt;=$N$8)*(AC117:AI117 &lt;= $N$9)*(TEXT(AC117:AI117,"yyyy-mm")=AL118)*(AC118:AI118 = "●")))</f>
        <v>0</v>
      </c>
      <c r="AN118" s="69" cm="1">
        <f t="array" ref="AN118">IF(AL118=AL117,0,SUMPRODUCT((AC117:AI117&gt;=$N$8)*(AC117:AI117 &lt;= $N$9)*(TEXT(AC117:AI117,"yyyy-mm")=AL118)*(AC118:AI118 = "▲")))</f>
        <v>0</v>
      </c>
      <c r="AO118" s="69" cm="1">
        <f t="array" ref="AO118">IF(AL118=AL117,0,SUMPRODUCT((AC117:AI117&gt;=$N$8)*(AC117:AI117 &lt;= $N$9)*(TEXT(AC117:AI117,"yyyy-mm")=AL118)*(AC118:AI118 = "★")))</f>
        <v>0</v>
      </c>
      <c r="AP118" s="68"/>
      <c r="AQ118" s="19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3"/>
    </row>
    <row r="119" spans="10:55" s="8" customFormat="1" ht="19.5" customHeight="1" x14ac:dyDescent="0.45">
      <c r="J119" s="86"/>
      <c r="K119" s="135"/>
      <c r="L119" s="132">
        <v>80</v>
      </c>
      <c r="M119" s="141">
        <f>S117+1</f>
        <v>46503</v>
      </c>
      <c r="N119" s="141">
        <f t="shared" ref="N119:S119" si="430">M119+1</f>
        <v>46504</v>
      </c>
      <c r="O119" s="141">
        <f t="shared" si="430"/>
        <v>46505</v>
      </c>
      <c r="P119" s="141">
        <f t="shared" si="430"/>
        <v>46506</v>
      </c>
      <c r="Q119" s="141">
        <f t="shared" si="430"/>
        <v>46507</v>
      </c>
      <c r="R119" s="142">
        <f t="shared" si="430"/>
        <v>46508</v>
      </c>
      <c r="S119" s="143">
        <f t="shared" si="430"/>
        <v>46509</v>
      </c>
      <c r="T119" s="135">
        <f t="shared" ref="T119" si="431">COUNTIF(M120:S120,"★")</f>
        <v>0</v>
      </c>
      <c r="U119" s="135"/>
      <c r="V119" s="135" t="str">
        <f>TEXT(M119,"YYYY-MM")</f>
        <v>2027-04</v>
      </c>
      <c r="W119" s="140" cm="1">
        <f t="array" ref="W119">SUMPRODUCT((M119:S119&gt;=$N$8)*(M119:S119 &lt;= $N$9)*(TEXT(M119:S119,"yyyy-mm")=V119)*(M120:S120 = "●"))</f>
        <v>0</v>
      </c>
      <c r="X119" s="140" cm="1">
        <f t="array" ref="X119">SUMPRODUCT((R119:S119&gt;=$N$8)*(R119:S119 &lt;= $N$9)*(TEXT(R119:S119,"yyyy-mm")=V119)*(R120:S120 = "▲"))</f>
        <v>0</v>
      </c>
      <c r="Y119" s="140" cm="1">
        <f t="array" ref="Y119">SUMPRODUCT((M119:S119&gt;=$N$8)*(M119:S119 &lt;= $N$9)*(TEXT(M119:S119,"yyyy-mm")=V119)*(M120:S120 = "★"))</f>
        <v>0</v>
      </c>
      <c r="Z119" s="135"/>
      <c r="AA119" s="135"/>
      <c r="AB119" s="132">
        <v>101</v>
      </c>
      <c r="AC119" s="141">
        <f>AI117+1</f>
        <v>46650</v>
      </c>
      <c r="AD119" s="141">
        <f t="shared" ref="AD119:AI119" si="432">AC119+1</f>
        <v>46651</v>
      </c>
      <c r="AE119" s="141">
        <f t="shared" si="432"/>
        <v>46652</v>
      </c>
      <c r="AF119" s="141">
        <f t="shared" si="432"/>
        <v>46653</v>
      </c>
      <c r="AG119" s="141">
        <f t="shared" si="432"/>
        <v>46654</v>
      </c>
      <c r="AH119" s="142">
        <f t="shared" si="432"/>
        <v>46655</v>
      </c>
      <c r="AI119" s="143">
        <f t="shared" si="432"/>
        <v>46656</v>
      </c>
      <c r="AJ119" s="68">
        <f t="shared" ref="AJ119" si="433">COUNTIF(AC120:AI120,"★")</f>
        <v>0</v>
      </c>
      <c r="AK119" s="68"/>
      <c r="AL119" s="68" t="str">
        <f>TEXT(AC119,"YYYY-MM")</f>
        <v>2027-09</v>
      </c>
      <c r="AM119" s="69" cm="1">
        <f t="array" ref="AM119">SUMPRODUCT((AC119:AI119&gt;=$N$8)*(AC119:AI119 &lt;= $N$9)*(TEXT(AC119:AI119,"yyyy-mm")=AL119)*(AC120:AI120 = "●"))</f>
        <v>0</v>
      </c>
      <c r="AN119" s="69" cm="1">
        <f t="array" ref="AN119">SUMPRODUCT((AH119:AI119&gt;=$N$8)*(AH119:AI119 &lt;= $N$9)*(TEXT(AH119:AI119,"yyyy-mm")=AL119)*(AH120:AI120 = "▲"))</f>
        <v>0</v>
      </c>
      <c r="AO119" s="69" cm="1">
        <f t="array" ref="AO119">SUMPRODUCT((AC119:AI119&gt;=$N$8)*(AC119:AI119 &lt;= $N$9)*(TEXT(AC119:AI119,"yyyy-mm")=AL119)*(AC120:AI120 = "★"))</f>
        <v>0</v>
      </c>
      <c r="AP119" s="68"/>
      <c r="AQ119" s="19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3"/>
    </row>
    <row r="120" spans="10:55" s="8" customFormat="1" ht="19.5" customHeight="1" thickBot="1" x14ac:dyDescent="0.5">
      <c r="J120" s="86"/>
      <c r="K120" s="135" t="str">
        <f t="shared" ref="K120" si="434">IF(U120&gt;=0.285,"OK","NG")</f>
        <v>NG</v>
      </c>
      <c r="L120" s="136"/>
      <c r="M120" s="144"/>
      <c r="N120" s="144"/>
      <c r="O120" s="144"/>
      <c r="P120" s="144"/>
      <c r="Q120" s="144"/>
      <c r="R120" s="145"/>
      <c r="S120" s="146"/>
      <c r="T120" s="135">
        <f t="shared" ref="T120" si="435">COUNTIF(M120:S120,"●")</f>
        <v>0</v>
      </c>
      <c r="U120" s="147">
        <f t="shared" ref="U120" si="436">IF(COUNTA(M120:S120)=0,-1,IF(OR(COUNTIF(M120:S120,"▲")&gt;6,AND(M119&lt;$N$9,$N$9&lt;S119)),0.285,IF(T119+T120=0,0,T120/(T120+T119))))</f>
        <v>-1</v>
      </c>
      <c r="V120" s="135" t="str">
        <f>TEXT(S119,"YYYY-MM")</f>
        <v>2027-05</v>
      </c>
      <c r="W120" s="140" cm="1">
        <f t="array" ref="W120">IF(V120=V119,0,SUMPRODUCT((M119:S119&gt;=$N$8)*(M119:S119 &lt;= $N$9)*(TEXT(M119:S119,"yyyy-mm")=V120)*(M120:S120 = "●")))</f>
        <v>0</v>
      </c>
      <c r="X120" s="140" cm="1">
        <f t="array" ref="X120">IF(V120=V119,0,SUMPRODUCT((M119:S119&gt;=$N$8)*(M119:S119 &lt;= $N$9)*(TEXT(M119:S119,"yyyy-mm")=V120)*(M120:S120 = "▲")))</f>
        <v>0</v>
      </c>
      <c r="Y120" s="140" cm="1">
        <f t="array" ref="Y120">IF(V120=V119,0,SUMPRODUCT((M119:S119&gt;=$N$8)*(M119:S119 &lt;= $N$9)*(TEXT(M119:S119,"yyyy-mm")=V120)*(M120:S120 = "★")))</f>
        <v>0</v>
      </c>
      <c r="Z120" s="135"/>
      <c r="AA120" s="135" t="str">
        <f t="shared" ref="AA120" si="437">IF(AK120&gt;=0.285,"OK","NG")</f>
        <v>NG</v>
      </c>
      <c r="AB120" s="136"/>
      <c r="AC120" s="144"/>
      <c r="AD120" s="144"/>
      <c r="AE120" s="144"/>
      <c r="AF120" s="144"/>
      <c r="AG120" s="144"/>
      <c r="AH120" s="145"/>
      <c r="AI120" s="146"/>
      <c r="AJ120" s="68">
        <f t="shared" ref="AJ120" si="438">COUNTIF(AC120:AI120,"●")</f>
        <v>0</v>
      </c>
      <c r="AK120" s="70">
        <f t="shared" ref="AK120" si="439">IF(COUNTA(AC120:AI120)=0,-1,IF(OR(COUNTIF(AC120:AI120,"▲")&gt;6,AND(AC119&lt;$N$9,$N$9&lt;AI119)),0.285,IF(AJ119+AJ120=0,0,AJ120/(AJ120+AJ119))))</f>
        <v>-1</v>
      </c>
      <c r="AL120" s="68" t="str">
        <f>TEXT(AI119,"YYYY-MM")</f>
        <v>2027-09</v>
      </c>
      <c r="AM120" s="69" cm="1">
        <f t="array" ref="AM120">IF(AL120=AL119,0,SUMPRODUCT((AC119:AI119&gt;=$N$8)*(AC119:AI119 &lt;= $N$9)*(TEXT(AC119:AI119,"yyyy-mm")=AL120)*(AC120:AI120 = "●")))</f>
        <v>0</v>
      </c>
      <c r="AN120" s="69" cm="1">
        <f t="array" ref="AN120">IF(AL120=AL119,0,SUMPRODUCT((AC119:AI119&gt;=$N$8)*(AC119:AI119 &lt;= $N$9)*(TEXT(AC119:AI119,"yyyy-mm")=AL120)*(AC120:AI120 = "▲")))</f>
        <v>0</v>
      </c>
      <c r="AO120" s="69" cm="1">
        <f t="array" ref="AO120">IF(AL120=AL119,0,SUMPRODUCT((AC119:AI119&gt;=$N$8)*(AC119:AI119 &lt;= $N$9)*(TEXT(AC119:AI119,"yyyy-mm")=AL120)*(AC120:AI120 = "★")))</f>
        <v>0</v>
      </c>
      <c r="AP120" s="68"/>
      <c r="AQ120" s="19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3"/>
    </row>
    <row r="121" spans="10:55" s="8" customFormat="1" ht="19.5" customHeight="1" x14ac:dyDescent="0.45">
      <c r="J121" s="86"/>
      <c r="K121" s="135"/>
      <c r="L121" s="132">
        <v>81</v>
      </c>
      <c r="M121" s="141">
        <f>S119+1</f>
        <v>46510</v>
      </c>
      <c r="N121" s="141">
        <f t="shared" ref="N121:S121" si="440">M121+1</f>
        <v>46511</v>
      </c>
      <c r="O121" s="141">
        <f t="shared" si="440"/>
        <v>46512</v>
      </c>
      <c r="P121" s="141">
        <f t="shared" si="440"/>
        <v>46513</v>
      </c>
      <c r="Q121" s="141">
        <f t="shared" si="440"/>
        <v>46514</v>
      </c>
      <c r="R121" s="142">
        <f t="shared" si="440"/>
        <v>46515</v>
      </c>
      <c r="S121" s="143">
        <f t="shared" si="440"/>
        <v>46516</v>
      </c>
      <c r="T121" s="135">
        <f t="shared" ref="T121" si="441">COUNTIF(M122:S122,"★")</f>
        <v>0</v>
      </c>
      <c r="U121" s="135"/>
      <c r="V121" s="135" t="str">
        <f>TEXT(M121,"YYYY-MM")</f>
        <v>2027-05</v>
      </c>
      <c r="W121" s="140" cm="1">
        <f t="array" ref="W121">SUMPRODUCT((M121:S121&gt;=$N$8)*(M121:S121 &lt;= $N$9)*(TEXT(M121:S121,"yyyy-mm")=V121)*(M122:S122 = "●"))</f>
        <v>0</v>
      </c>
      <c r="X121" s="140" cm="1">
        <f t="array" ref="X121">SUMPRODUCT((R121:S121&gt;=$N$8)*(R121:S121 &lt;= $N$9)*(TEXT(R121:S121,"yyyy-mm")=V121)*(R122:S122 = "▲"))</f>
        <v>0</v>
      </c>
      <c r="Y121" s="140" cm="1">
        <f t="array" ref="Y121">SUMPRODUCT((M121:S121&gt;=$N$8)*(M121:S121 &lt;= $N$9)*(TEXT(M121:S121,"yyyy-mm")=V121)*(M122:S122 = "★"))</f>
        <v>0</v>
      </c>
      <c r="Z121" s="135"/>
      <c r="AA121" s="135"/>
      <c r="AB121" s="132">
        <v>102</v>
      </c>
      <c r="AC121" s="141">
        <f>AI119+1</f>
        <v>46657</v>
      </c>
      <c r="AD121" s="141">
        <f t="shared" ref="AD121:AI121" si="442">AC121+1</f>
        <v>46658</v>
      </c>
      <c r="AE121" s="141">
        <f t="shared" si="442"/>
        <v>46659</v>
      </c>
      <c r="AF121" s="141">
        <f t="shared" si="442"/>
        <v>46660</v>
      </c>
      <c r="AG121" s="141">
        <f t="shared" si="442"/>
        <v>46661</v>
      </c>
      <c r="AH121" s="142">
        <f t="shared" si="442"/>
        <v>46662</v>
      </c>
      <c r="AI121" s="143">
        <f t="shared" si="442"/>
        <v>46663</v>
      </c>
      <c r="AJ121" s="68">
        <f t="shared" ref="AJ121" si="443">COUNTIF(AC122:AI122,"★")</f>
        <v>0</v>
      </c>
      <c r="AK121" s="68"/>
      <c r="AL121" s="68" t="str">
        <f>TEXT(AC121,"YYYY-MM")</f>
        <v>2027-09</v>
      </c>
      <c r="AM121" s="69" cm="1">
        <f t="array" ref="AM121">SUMPRODUCT((AC121:AI121&gt;=$N$8)*(AC121:AI121 &lt;= $N$9)*(TEXT(AC121:AI121,"yyyy-mm")=AL121)*(AC122:AI122 = "●"))</f>
        <v>0</v>
      </c>
      <c r="AN121" s="69" cm="1">
        <f t="array" ref="AN121">SUMPRODUCT((AH121:AI121&gt;=$N$8)*(AH121:AI121 &lt;= $N$9)*(TEXT(AH121:AI121,"yyyy-mm")=AL121)*(AH122:AI122 = "▲"))</f>
        <v>0</v>
      </c>
      <c r="AO121" s="69" cm="1">
        <f t="array" ref="AO121">SUMPRODUCT((AC121:AI121&gt;=$N$8)*(AC121:AI121 &lt;= $N$9)*(TEXT(AC121:AI121,"yyyy-mm")=AL121)*(AC122:AI122 = "★"))</f>
        <v>0</v>
      </c>
      <c r="AP121" s="68"/>
      <c r="AQ121" s="19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3"/>
    </row>
    <row r="122" spans="10:55" s="8" customFormat="1" ht="19.5" customHeight="1" thickBot="1" x14ac:dyDescent="0.5">
      <c r="J122" s="86"/>
      <c r="K122" s="135" t="str">
        <f t="shared" ref="K122" si="444">IF(U122&gt;=0.285,"OK","NG")</f>
        <v>NG</v>
      </c>
      <c r="L122" s="136"/>
      <c r="M122" s="144"/>
      <c r="N122" s="144"/>
      <c r="O122" s="144"/>
      <c r="P122" s="144"/>
      <c r="Q122" s="144"/>
      <c r="R122" s="145"/>
      <c r="S122" s="146"/>
      <c r="T122" s="135">
        <f t="shared" ref="T122" si="445">COUNTIF(M122:S122,"●")</f>
        <v>0</v>
      </c>
      <c r="U122" s="147">
        <f t="shared" ref="U122" si="446">IF(COUNTA(M122:S122)=0,-1,IF(OR(COUNTIF(M122:S122,"▲")&gt;6,AND(M121&lt;$N$9,$N$9&lt;S121)),0.285,IF(T121+T122=0,0,T122/(T122+T121))))</f>
        <v>-1</v>
      </c>
      <c r="V122" s="135" t="str">
        <f>TEXT(S121,"YYYY-MM")</f>
        <v>2027-05</v>
      </c>
      <c r="W122" s="140" cm="1">
        <f t="array" ref="W122">IF(V122=V121,0,SUMPRODUCT((M121:S121&gt;=$N$8)*(M121:S121 &lt;= $N$9)*(TEXT(M121:S121,"yyyy-mm")=V122)*(M122:S122 = "●")))</f>
        <v>0</v>
      </c>
      <c r="X122" s="140" cm="1">
        <f t="array" ref="X122">IF(V122=V121,0,SUMPRODUCT((M121:S121&gt;=$N$8)*(M121:S121 &lt;= $N$9)*(TEXT(M121:S121,"yyyy-mm")=V122)*(M122:S122 = "▲")))</f>
        <v>0</v>
      </c>
      <c r="Y122" s="140" cm="1">
        <f t="array" ref="Y122">IF(V122=V121,0,SUMPRODUCT((M121:S121&gt;=$N$8)*(M121:S121 &lt;= $N$9)*(TEXT(M121:S121,"yyyy-mm")=V122)*(M122:S122 = "★")))</f>
        <v>0</v>
      </c>
      <c r="Z122" s="135"/>
      <c r="AA122" s="135" t="str">
        <f t="shared" ref="AA122" si="447">IF(AK122&gt;=0.285,"OK","NG")</f>
        <v>NG</v>
      </c>
      <c r="AB122" s="136"/>
      <c r="AC122" s="144"/>
      <c r="AD122" s="144"/>
      <c r="AE122" s="144"/>
      <c r="AF122" s="144"/>
      <c r="AG122" s="144"/>
      <c r="AH122" s="145"/>
      <c r="AI122" s="146"/>
      <c r="AJ122" s="68">
        <f t="shared" ref="AJ122" si="448">COUNTIF(AC122:AI122,"●")</f>
        <v>0</v>
      </c>
      <c r="AK122" s="70">
        <f t="shared" ref="AK122" si="449">IF(COUNTA(AC122:AI122)=0,-1,IF(OR(COUNTIF(AC122:AI122,"▲")&gt;6,AND(AC121&lt;$N$9,$N$9&lt;AI121)),0.285,IF(AJ121+AJ122=0,0,AJ122/(AJ122+AJ121))))</f>
        <v>-1</v>
      </c>
      <c r="AL122" s="68" t="str">
        <f>TEXT(AI121,"YYYY-MM")</f>
        <v>2027-10</v>
      </c>
      <c r="AM122" s="69" cm="1">
        <f t="array" ref="AM122">IF(AL122=AL121,0,SUMPRODUCT((AC121:AI121&gt;=$N$8)*(AC121:AI121 &lt;= $N$9)*(TEXT(AC121:AI121,"yyyy-mm")=AL122)*(AC122:AI122 = "●")))</f>
        <v>0</v>
      </c>
      <c r="AN122" s="69" cm="1">
        <f t="array" ref="AN122">IF(AL122=AL121,0,SUMPRODUCT((AC121:AI121&gt;=$N$8)*(AC121:AI121 &lt;= $N$9)*(TEXT(AC121:AI121,"yyyy-mm")=AL122)*(AC122:AI122 = "▲")))</f>
        <v>0</v>
      </c>
      <c r="AO122" s="69" cm="1">
        <f t="array" ref="AO122">IF(AL122=AL121,0,SUMPRODUCT((AC121:AI121&gt;=$N$8)*(AC121:AI121 &lt;= $N$9)*(TEXT(AC121:AI121,"yyyy-mm")=AL122)*(AC122:AI122 = "★")))</f>
        <v>0</v>
      </c>
      <c r="AP122" s="68"/>
      <c r="AQ122" s="19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3"/>
    </row>
    <row r="123" spans="10:55" s="8" customFormat="1" ht="19.5" customHeight="1" x14ac:dyDescent="0.45">
      <c r="J123" s="86"/>
      <c r="K123" s="135"/>
      <c r="L123" s="132">
        <v>82</v>
      </c>
      <c r="M123" s="141">
        <f>S121+1</f>
        <v>46517</v>
      </c>
      <c r="N123" s="141">
        <f t="shared" ref="N123:S123" si="450">M123+1</f>
        <v>46518</v>
      </c>
      <c r="O123" s="141">
        <f t="shared" si="450"/>
        <v>46519</v>
      </c>
      <c r="P123" s="141">
        <f t="shared" si="450"/>
        <v>46520</v>
      </c>
      <c r="Q123" s="141">
        <f t="shared" si="450"/>
        <v>46521</v>
      </c>
      <c r="R123" s="142">
        <f t="shared" si="450"/>
        <v>46522</v>
      </c>
      <c r="S123" s="143">
        <f t="shared" si="450"/>
        <v>46523</v>
      </c>
      <c r="T123" s="135">
        <f t="shared" ref="T123" si="451">COUNTIF(M124:S124,"★")</f>
        <v>0</v>
      </c>
      <c r="U123" s="135"/>
      <c r="V123" s="135" t="str">
        <f>TEXT(M123,"YYYY-MM")</f>
        <v>2027-05</v>
      </c>
      <c r="W123" s="140" cm="1">
        <f t="array" ref="W123">SUMPRODUCT((M123:S123&gt;=$N$8)*(M123:S123 &lt;= $N$9)*(TEXT(M123:S123,"yyyy-mm")=V123)*(M124:S124 = "●"))</f>
        <v>0</v>
      </c>
      <c r="X123" s="140" cm="1">
        <f t="array" ref="X123">SUMPRODUCT((R123:S123&gt;=$N$8)*(R123:S123 &lt;= $N$9)*(TEXT(R123:S123,"yyyy-mm")=V123)*(R124:S124 = "▲"))</f>
        <v>0</v>
      </c>
      <c r="Y123" s="140" cm="1">
        <f t="array" ref="Y123">SUMPRODUCT((M123:S123&gt;=$N$8)*(M123:S123 &lt;= $N$9)*(TEXT(M123:S123,"yyyy-mm")=V123)*(M124:S124 = "★"))</f>
        <v>0</v>
      </c>
      <c r="Z123" s="135"/>
      <c r="AA123" s="135"/>
      <c r="AB123" s="132">
        <v>103</v>
      </c>
      <c r="AC123" s="141">
        <f>AI121+1</f>
        <v>46664</v>
      </c>
      <c r="AD123" s="141">
        <f t="shared" ref="AD123:AI123" si="452">AC123+1</f>
        <v>46665</v>
      </c>
      <c r="AE123" s="141">
        <f t="shared" si="452"/>
        <v>46666</v>
      </c>
      <c r="AF123" s="141">
        <f t="shared" si="452"/>
        <v>46667</v>
      </c>
      <c r="AG123" s="141">
        <f t="shared" si="452"/>
        <v>46668</v>
      </c>
      <c r="AH123" s="142">
        <f t="shared" si="452"/>
        <v>46669</v>
      </c>
      <c r="AI123" s="143">
        <f t="shared" si="452"/>
        <v>46670</v>
      </c>
      <c r="AJ123" s="68">
        <f t="shared" ref="AJ123" si="453">COUNTIF(AC124:AI124,"★")</f>
        <v>0</v>
      </c>
      <c r="AK123" s="68"/>
      <c r="AL123" s="68" t="str">
        <f>TEXT(AC123,"YYYY-MM")</f>
        <v>2027-10</v>
      </c>
      <c r="AM123" s="69" cm="1">
        <f t="array" ref="AM123">SUMPRODUCT((AC123:AI123&gt;=$N$8)*(AC123:AI123 &lt;= $N$9)*(TEXT(AC123:AI123,"yyyy-mm")=AL123)*(AC124:AI124 = "●"))</f>
        <v>0</v>
      </c>
      <c r="AN123" s="69" cm="1">
        <f t="array" ref="AN123">SUMPRODUCT((AH123:AI123&gt;=$N$8)*(AH123:AI123 &lt;= $N$9)*(TEXT(AH123:AI123,"yyyy-mm")=AL123)*(AH124:AI124 = "▲"))</f>
        <v>0</v>
      </c>
      <c r="AO123" s="69" cm="1">
        <f t="array" ref="AO123">SUMPRODUCT((AC123:AI123&gt;=$N$8)*(AC123:AI123 &lt;= $N$9)*(TEXT(AC123:AI123,"yyyy-mm")=AL123)*(AC124:AI124 = "★"))</f>
        <v>0</v>
      </c>
      <c r="AP123" s="68"/>
      <c r="AQ123" s="19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3"/>
    </row>
    <row r="124" spans="10:55" s="8" customFormat="1" ht="19.5" customHeight="1" thickBot="1" x14ac:dyDescent="0.5">
      <c r="J124" s="86"/>
      <c r="K124" s="135" t="str">
        <f t="shared" ref="K124" si="454">IF(U124&gt;=0.285,"OK","NG")</f>
        <v>NG</v>
      </c>
      <c r="L124" s="136"/>
      <c r="M124" s="144"/>
      <c r="N124" s="144"/>
      <c r="O124" s="144"/>
      <c r="P124" s="144"/>
      <c r="Q124" s="144"/>
      <c r="R124" s="145"/>
      <c r="S124" s="146"/>
      <c r="T124" s="135">
        <f t="shared" ref="T124" si="455">COUNTIF(M124:S124,"●")</f>
        <v>0</v>
      </c>
      <c r="U124" s="147">
        <f t="shared" ref="U124" si="456">IF(COUNTA(M124:S124)=0,-1,IF(OR(COUNTIF(M124:S124,"▲")&gt;6,AND(M123&lt;$N$9,$N$9&lt;S123)),0.285,IF(T123+T124=0,0,T124/(T124+T123))))</f>
        <v>-1</v>
      </c>
      <c r="V124" s="135" t="str">
        <f>TEXT(S123,"YYYY-MM")</f>
        <v>2027-05</v>
      </c>
      <c r="W124" s="140" cm="1">
        <f t="array" ref="W124">IF(V124=V123,0,SUMPRODUCT((M123:S123&gt;=$N$8)*(M123:S123 &lt;= $N$9)*(TEXT(M123:S123,"yyyy-mm")=V124)*(M124:S124 = "●")))</f>
        <v>0</v>
      </c>
      <c r="X124" s="140" cm="1">
        <f t="array" ref="X124">IF(V124=V123,0,SUMPRODUCT((M123:S123&gt;=$N$8)*(M123:S123 &lt;= $N$9)*(TEXT(M123:S123,"yyyy-mm")=V124)*(M124:S124 = "▲")))</f>
        <v>0</v>
      </c>
      <c r="Y124" s="140" cm="1">
        <f t="array" ref="Y124">IF(V124=V123,0,SUMPRODUCT((M123:S123&gt;=$N$8)*(M123:S123 &lt;= $N$9)*(TEXT(M123:S123,"yyyy-mm")=V124)*(M124:S124 = "★")))</f>
        <v>0</v>
      </c>
      <c r="Z124" s="135"/>
      <c r="AA124" s="135" t="str">
        <f t="shared" ref="AA124" si="457">IF(AK124&gt;=0.285,"OK","NG")</f>
        <v>NG</v>
      </c>
      <c r="AB124" s="136"/>
      <c r="AC124" s="144"/>
      <c r="AD124" s="144"/>
      <c r="AE124" s="144"/>
      <c r="AF124" s="144"/>
      <c r="AG124" s="144"/>
      <c r="AH124" s="145"/>
      <c r="AI124" s="146"/>
      <c r="AJ124" s="68">
        <f t="shared" ref="AJ124" si="458">COUNTIF(AC124:AI124,"●")</f>
        <v>0</v>
      </c>
      <c r="AK124" s="70">
        <f t="shared" ref="AK124" si="459">IF(COUNTA(AC124:AI124)=0,-1,IF(OR(COUNTIF(AC124:AI124,"▲")&gt;6,AND(AC123&lt;$N$9,$N$9&lt;AI123)),0.285,IF(AJ123+AJ124=0,0,AJ124/(AJ124+AJ123))))</f>
        <v>-1</v>
      </c>
      <c r="AL124" s="68" t="str">
        <f>TEXT(AI123,"YYYY-MM")</f>
        <v>2027-10</v>
      </c>
      <c r="AM124" s="69" cm="1">
        <f t="array" ref="AM124">IF(AL124=AL123,0,SUMPRODUCT((AC123:AI123&gt;=$N$8)*(AC123:AI123 &lt;= $N$9)*(TEXT(AC123:AI123,"yyyy-mm")=AL124)*(AC124:AI124 = "●")))</f>
        <v>0</v>
      </c>
      <c r="AN124" s="69" cm="1">
        <f t="array" ref="AN124">IF(AL124=AL123,0,SUMPRODUCT((AC123:AI123&gt;=$N$8)*(AC123:AI123 &lt;= $N$9)*(TEXT(AC123:AI123,"yyyy-mm")=AL124)*(AC124:AI124 = "▲")))</f>
        <v>0</v>
      </c>
      <c r="AO124" s="69" cm="1">
        <f t="array" ref="AO124">IF(AL124=AL123,0,SUMPRODUCT((AC123:AI123&gt;=$N$8)*(AC123:AI123 &lt;= $N$9)*(TEXT(AC123:AI123,"yyyy-mm")=AL124)*(AC124:AI124 = "★")))</f>
        <v>0</v>
      </c>
      <c r="AP124" s="68"/>
      <c r="AQ124" s="19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3"/>
    </row>
    <row r="125" spans="10:55" s="8" customFormat="1" ht="19.5" customHeight="1" x14ac:dyDescent="0.45">
      <c r="J125" s="86"/>
      <c r="K125" s="135"/>
      <c r="L125" s="132">
        <v>83</v>
      </c>
      <c r="M125" s="141">
        <f>S123+1</f>
        <v>46524</v>
      </c>
      <c r="N125" s="141">
        <f t="shared" ref="N125:S125" si="460">M125+1</f>
        <v>46525</v>
      </c>
      <c r="O125" s="141">
        <f t="shared" si="460"/>
        <v>46526</v>
      </c>
      <c r="P125" s="141">
        <f t="shared" si="460"/>
        <v>46527</v>
      </c>
      <c r="Q125" s="141">
        <f t="shared" si="460"/>
        <v>46528</v>
      </c>
      <c r="R125" s="142">
        <f t="shared" si="460"/>
        <v>46529</v>
      </c>
      <c r="S125" s="143">
        <f t="shared" si="460"/>
        <v>46530</v>
      </c>
      <c r="T125" s="135">
        <f t="shared" ref="T125" si="461">COUNTIF(M126:S126,"★")</f>
        <v>0</v>
      </c>
      <c r="U125" s="135"/>
      <c r="V125" s="135" t="str">
        <f>TEXT(M125,"YYYY-MM")</f>
        <v>2027-05</v>
      </c>
      <c r="W125" s="140" cm="1">
        <f t="array" ref="W125">SUMPRODUCT((M125:S125&gt;=$N$8)*(M125:S125 &lt;= $N$9)*(TEXT(M125:S125,"yyyy-mm")=V125)*(M126:S126 = "●"))</f>
        <v>0</v>
      </c>
      <c r="X125" s="140" cm="1">
        <f t="array" ref="X125">SUMPRODUCT((R125:S125&gt;=$N$8)*(R125:S125 &lt;= $N$9)*(TEXT(R125:S125,"yyyy-mm")=V125)*(R126:S126 = "▲"))</f>
        <v>0</v>
      </c>
      <c r="Y125" s="140" cm="1">
        <f t="array" ref="Y125">SUMPRODUCT((M125:S125&gt;=$N$8)*(M125:S125 &lt;= $N$9)*(TEXT(M125:S125,"yyyy-mm")=V125)*(M126:S126 = "★"))</f>
        <v>0</v>
      </c>
      <c r="Z125" s="135"/>
      <c r="AA125" s="135"/>
      <c r="AB125" s="132">
        <v>104</v>
      </c>
      <c r="AC125" s="141">
        <f>AI123+1</f>
        <v>46671</v>
      </c>
      <c r="AD125" s="141">
        <f t="shared" ref="AD125:AI125" si="462">AC125+1</f>
        <v>46672</v>
      </c>
      <c r="AE125" s="141">
        <f t="shared" si="462"/>
        <v>46673</v>
      </c>
      <c r="AF125" s="141">
        <f t="shared" si="462"/>
        <v>46674</v>
      </c>
      <c r="AG125" s="141">
        <f t="shared" si="462"/>
        <v>46675</v>
      </c>
      <c r="AH125" s="142">
        <f t="shared" si="462"/>
        <v>46676</v>
      </c>
      <c r="AI125" s="143">
        <f t="shared" si="462"/>
        <v>46677</v>
      </c>
      <c r="AJ125" s="68">
        <f t="shared" ref="AJ125" si="463">COUNTIF(AC126:AI126,"★")</f>
        <v>0</v>
      </c>
      <c r="AK125" s="68"/>
      <c r="AL125" s="68" t="str">
        <f>TEXT(AC125,"YYYY-MM")</f>
        <v>2027-10</v>
      </c>
      <c r="AM125" s="69" cm="1">
        <f t="array" ref="AM125">SUMPRODUCT((AC125:AI125&gt;=$N$8)*(AC125:AI125 &lt;= $N$9)*(TEXT(AC125:AI125,"yyyy-mm")=AL125)*(AC126:AI126 = "●"))</f>
        <v>0</v>
      </c>
      <c r="AN125" s="69" cm="1">
        <f t="array" ref="AN125">SUMPRODUCT((AH125:AI125&gt;=$N$8)*(AH125:AI125 &lt;= $N$9)*(TEXT(AH125:AI125,"yyyy-mm")=AL125)*(AH126:AI126 = "▲"))</f>
        <v>0</v>
      </c>
      <c r="AO125" s="69" cm="1">
        <f t="array" ref="AO125">SUMPRODUCT((AC125:AI125&gt;=$N$8)*(AC125:AI125 &lt;= $N$9)*(TEXT(AC125:AI125,"yyyy-mm")=AL125)*(AC126:AI126 = "★"))</f>
        <v>0</v>
      </c>
      <c r="AP125" s="68"/>
      <c r="AQ125" s="19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3"/>
    </row>
    <row r="126" spans="10:55" s="8" customFormat="1" ht="19.5" customHeight="1" thickBot="1" x14ac:dyDescent="0.5">
      <c r="J126" s="86"/>
      <c r="K126" s="135" t="str">
        <f t="shared" ref="K126" si="464">IF(U126&gt;=0.285,"OK","NG")</f>
        <v>NG</v>
      </c>
      <c r="L126" s="136"/>
      <c r="M126" s="144"/>
      <c r="N126" s="144"/>
      <c r="O126" s="144"/>
      <c r="P126" s="144"/>
      <c r="Q126" s="144"/>
      <c r="R126" s="145"/>
      <c r="S126" s="146"/>
      <c r="T126" s="135">
        <f t="shared" ref="T126" si="465">COUNTIF(M126:S126,"●")</f>
        <v>0</v>
      </c>
      <c r="U126" s="147">
        <f t="shared" ref="U126" si="466">IF(COUNTA(M126:S126)=0,-1,IF(OR(COUNTIF(M126:S126,"▲")&gt;6,AND(M125&lt;$N$9,$N$9&lt;S125)),0.285,IF(T125+T126=0,0,T126/(T126+T125))))</f>
        <v>-1</v>
      </c>
      <c r="V126" s="135" t="str">
        <f>TEXT(S125,"YYYY-MM")</f>
        <v>2027-05</v>
      </c>
      <c r="W126" s="140" cm="1">
        <f t="array" ref="W126">IF(V126=V125,0,SUMPRODUCT((M125:S125&gt;=$N$8)*(M125:S125 &lt;= $N$9)*(TEXT(M125:S125,"yyyy-mm")=V126)*(M126:S126 = "●")))</f>
        <v>0</v>
      </c>
      <c r="X126" s="140" cm="1">
        <f t="array" ref="X126">IF(V126=V125,0,SUMPRODUCT((M125:S125&gt;=$N$8)*(M125:S125 &lt;= $N$9)*(TEXT(M125:S125,"yyyy-mm")=V126)*(M126:S126 = "▲")))</f>
        <v>0</v>
      </c>
      <c r="Y126" s="140" cm="1">
        <f t="array" ref="Y126">IF(V126=V125,0,SUMPRODUCT((M125:S125&gt;=$N$8)*(M125:S125 &lt;= $N$9)*(TEXT(M125:S125,"yyyy-mm")=V126)*(M126:S126 = "★")))</f>
        <v>0</v>
      </c>
      <c r="Z126" s="135"/>
      <c r="AA126" s="135" t="str">
        <f t="shared" ref="AA126" si="467">IF(AK126&gt;=0.285,"OK","NG")</f>
        <v>NG</v>
      </c>
      <c r="AB126" s="136"/>
      <c r="AC126" s="144"/>
      <c r="AD126" s="144"/>
      <c r="AE126" s="144"/>
      <c r="AF126" s="144"/>
      <c r="AG126" s="144"/>
      <c r="AH126" s="145"/>
      <c r="AI126" s="146"/>
      <c r="AJ126" s="68">
        <f t="shared" ref="AJ126" si="468">COUNTIF(AC126:AI126,"●")</f>
        <v>0</v>
      </c>
      <c r="AK126" s="70">
        <f t="shared" ref="AK126" si="469">IF(COUNTA(AC126:AI126)=0,-1,IF(OR(COUNTIF(AC126:AI126,"▲")&gt;6,AND(AC125&lt;$N$9,$N$9&lt;AI125)),0.285,IF(AJ125+AJ126=0,0,AJ126/(AJ126+AJ125))))</f>
        <v>-1</v>
      </c>
      <c r="AL126" s="68" t="str">
        <f>TEXT(AI125,"YYYY-MM")</f>
        <v>2027-10</v>
      </c>
      <c r="AM126" s="69" cm="1">
        <f t="array" ref="AM126">IF(AL126=AL125,0,SUMPRODUCT((AC125:AI125&gt;=$N$8)*(AC125:AI125 &lt;= $N$9)*(TEXT(AC125:AI125,"yyyy-mm")=AL126)*(AC126:AI126 = "●")))</f>
        <v>0</v>
      </c>
      <c r="AN126" s="69" cm="1">
        <f t="array" ref="AN126">IF(AL126=AL125,0,SUMPRODUCT((AC125:AI125&gt;=$N$8)*(AC125:AI125 &lt;= $N$9)*(TEXT(AC125:AI125,"yyyy-mm")=AL126)*(AC126:AI126 = "▲")))</f>
        <v>0</v>
      </c>
      <c r="AO126" s="69" cm="1">
        <f t="array" ref="AO126">IF(AL126=AL125,0,SUMPRODUCT((AC125:AI125&gt;=$N$8)*(AC125:AI125 &lt;= $N$9)*(TEXT(AC125:AI125,"yyyy-mm")=AL126)*(AC126:AI126 = "★")))</f>
        <v>0</v>
      </c>
      <c r="AP126" s="68"/>
      <c r="AQ126" s="19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3"/>
    </row>
    <row r="127" spans="10:55" s="8" customFormat="1" ht="19.5" customHeight="1" x14ac:dyDescent="0.45">
      <c r="J127" s="86"/>
      <c r="K127" s="135"/>
      <c r="L127" s="132">
        <v>84</v>
      </c>
      <c r="M127" s="141">
        <f>S125+1</f>
        <v>46531</v>
      </c>
      <c r="N127" s="141">
        <f t="shared" ref="N127:S127" si="470">M127+1</f>
        <v>46532</v>
      </c>
      <c r="O127" s="141">
        <f t="shared" si="470"/>
        <v>46533</v>
      </c>
      <c r="P127" s="141">
        <f t="shared" si="470"/>
        <v>46534</v>
      </c>
      <c r="Q127" s="141">
        <f t="shared" si="470"/>
        <v>46535</v>
      </c>
      <c r="R127" s="142">
        <f t="shared" si="470"/>
        <v>46536</v>
      </c>
      <c r="S127" s="143">
        <f t="shared" si="470"/>
        <v>46537</v>
      </c>
      <c r="T127" s="135">
        <f t="shared" ref="T127" si="471">COUNTIF(M128:S128,"★")</f>
        <v>0</v>
      </c>
      <c r="U127" s="135"/>
      <c r="V127" s="135" t="str">
        <f>TEXT(M127,"YYYY-MM")</f>
        <v>2027-05</v>
      </c>
      <c r="W127" s="140" cm="1">
        <f t="array" ref="W127">SUMPRODUCT((M127:S127&gt;=$N$8)*(M127:S127 &lt;= $N$9)*(TEXT(M127:S127,"yyyy-mm")=V127)*(M128:S128 = "●"))</f>
        <v>0</v>
      </c>
      <c r="X127" s="140" cm="1">
        <f t="array" ref="X127">SUMPRODUCT((R127:S127&gt;=$N$8)*(R127:S127 &lt;= $N$9)*(TEXT(R127:S127,"yyyy-mm")=V127)*(R128:S128 = "▲"))</f>
        <v>0</v>
      </c>
      <c r="Y127" s="140" cm="1">
        <f t="array" ref="Y127">SUMPRODUCT((M127:S127&gt;=$N$8)*(M127:S127 &lt;= $N$9)*(TEXT(M127:S127,"yyyy-mm")=V127)*(M128:S128 = "★"))</f>
        <v>0</v>
      </c>
      <c r="Z127" s="135"/>
      <c r="AA127" s="135"/>
      <c r="AB127" s="132">
        <v>105</v>
      </c>
      <c r="AC127" s="141">
        <f>AI125+1</f>
        <v>46678</v>
      </c>
      <c r="AD127" s="141">
        <f t="shared" ref="AD127:AI127" si="472">AC127+1</f>
        <v>46679</v>
      </c>
      <c r="AE127" s="141">
        <f t="shared" si="472"/>
        <v>46680</v>
      </c>
      <c r="AF127" s="141">
        <f t="shared" si="472"/>
        <v>46681</v>
      </c>
      <c r="AG127" s="141">
        <f t="shared" si="472"/>
        <v>46682</v>
      </c>
      <c r="AH127" s="142">
        <f t="shared" si="472"/>
        <v>46683</v>
      </c>
      <c r="AI127" s="143">
        <f t="shared" si="472"/>
        <v>46684</v>
      </c>
      <c r="AJ127" s="68">
        <f t="shared" ref="AJ127" si="473">COUNTIF(AC128:AI128,"★")</f>
        <v>0</v>
      </c>
      <c r="AK127" s="68"/>
      <c r="AL127" s="68" t="str">
        <f>TEXT(AC127,"YYYY-MM")</f>
        <v>2027-10</v>
      </c>
      <c r="AM127" s="69" cm="1">
        <f t="array" ref="AM127">SUMPRODUCT((AC127:AI127&gt;=$N$8)*(AC127:AI127 &lt;= $N$9)*(TEXT(AC127:AI127,"yyyy-mm")=AL127)*(AC128:AI128 = "●"))</f>
        <v>0</v>
      </c>
      <c r="AN127" s="69" cm="1">
        <f t="array" ref="AN127">SUMPRODUCT((AH127:AI127&gt;=$N$8)*(AH127:AI127 &lt;= $N$9)*(TEXT(AH127:AI127,"yyyy-mm")=AL127)*(AH128:AI128 = "▲"))</f>
        <v>0</v>
      </c>
      <c r="AO127" s="69" cm="1">
        <f t="array" ref="AO127">SUMPRODUCT((AC127:AI127&gt;=$N$8)*(AC127:AI127 &lt;= $N$9)*(TEXT(AC127:AI127,"yyyy-mm")=AL127)*(AC128:AI128 = "★"))</f>
        <v>0</v>
      </c>
      <c r="AP127" s="68"/>
      <c r="AQ127" s="19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3"/>
    </row>
    <row r="128" spans="10:55" s="8" customFormat="1" ht="19.5" customHeight="1" thickBot="1" x14ac:dyDescent="0.5">
      <c r="J128" s="86"/>
      <c r="K128" s="135" t="str">
        <f t="shared" ref="K128" si="474">IF(U128&gt;=0.285,"OK","NG")</f>
        <v>NG</v>
      </c>
      <c r="L128" s="136"/>
      <c r="M128" s="144"/>
      <c r="N128" s="144"/>
      <c r="O128" s="144"/>
      <c r="P128" s="144"/>
      <c r="Q128" s="144"/>
      <c r="R128" s="145"/>
      <c r="S128" s="146"/>
      <c r="T128" s="135">
        <f t="shared" ref="T128" si="475">COUNTIF(M128:S128,"●")</f>
        <v>0</v>
      </c>
      <c r="U128" s="147">
        <f t="shared" ref="U128" si="476">IF(COUNTA(M128:S128)=0,-1,IF(OR(COUNTIF(M128:S128,"▲")&gt;6,AND(M127&lt;$N$9,$N$9&lt;S127)),0.285,IF(T127+T128=0,0,T128/(T128+T127))))</f>
        <v>-1</v>
      </c>
      <c r="V128" s="135" t="str">
        <f>TEXT(S127,"YYYY-MM")</f>
        <v>2027-05</v>
      </c>
      <c r="W128" s="140" cm="1">
        <f t="array" ref="W128">IF(V128=V127,0,SUMPRODUCT((M127:S127&gt;=$N$8)*(M127:S127 &lt;= $N$9)*(TEXT(M127:S127,"yyyy-mm")=V128)*(M128:S128 = "●")))</f>
        <v>0</v>
      </c>
      <c r="X128" s="140" cm="1">
        <f t="array" ref="X128">IF(V128=V127,0,SUMPRODUCT((M127:S127&gt;=$N$8)*(M127:S127 &lt;= $N$9)*(TEXT(M127:S127,"yyyy-mm")=V128)*(M128:S128 = "▲")))</f>
        <v>0</v>
      </c>
      <c r="Y128" s="140" cm="1">
        <f t="array" ref="Y128">IF(V128=V127,0,SUMPRODUCT((M127:S127&gt;=$N$8)*(M127:S127 &lt;= $N$9)*(TEXT(M127:S127,"yyyy-mm")=V128)*(M128:S128 = "★")))</f>
        <v>0</v>
      </c>
      <c r="Z128" s="135"/>
      <c r="AA128" s="135" t="str">
        <f t="shared" ref="AA128" si="477">IF(AK128&gt;=0.285,"OK","NG")</f>
        <v>NG</v>
      </c>
      <c r="AB128" s="136"/>
      <c r="AC128" s="144"/>
      <c r="AD128" s="144"/>
      <c r="AE128" s="144"/>
      <c r="AF128" s="144"/>
      <c r="AG128" s="144"/>
      <c r="AH128" s="145"/>
      <c r="AI128" s="146"/>
      <c r="AJ128" s="68">
        <f t="shared" ref="AJ128" si="478">COUNTIF(AC128:AI128,"●")</f>
        <v>0</v>
      </c>
      <c r="AK128" s="70">
        <f t="shared" ref="AK128" si="479">IF(COUNTA(AC128:AI128)=0,-1,IF(OR(COUNTIF(AC128:AI128,"▲")&gt;6,AND(AC127&lt;$N$9,$N$9&lt;AI127)),0.285,IF(AJ127+AJ128=0,0,AJ128/(AJ128+AJ127))))</f>
        <v>-1</v>
      </c>
      <c r="AL128" s="68" t="str">
        <f>TEXT(AI127,"YYYY-MM")</f>
        <v>2027-10</v>
      </c>
      <c r="AM128" s="69" cm="1">
        <f t="array" ref="AM128">IF(AL128=AL127,0,SUMPRODUCT((AC127:AI127&gt;=$N$8)*(AC127:AI127 &lt;= $N$9)*(TEXT(AC127:AI127,"yyyy-mm")=AL128)*(AC128:AI128 = "●")))</f>
        <v>0</v>
      </c>
      <c r="AN128" s="69" cm="1">
        <f t="array" ref="AN128">IF(AL128=AL127,0,SUMPRODUCT((AC127:AI127&gt;=$N$8)*(AC127:AI127 &lt;= $N$9)*(TEXT(AC127:AI127,"yyyy-mm")=AL128)*(AC128:AI128 = "▲")))</f>
        <v>0</v>
      </c>
      <c r="AO128" s="69" cm="1">
        <f t="array" ref="AO128">IF(AL128=AL127,0,SUMPRODUCT((AC127:AI127&gt;=$N$8)*(AC127:AI127 &lt;= $N$9)*(TEXT(AC127:AI127,"yyyy-mm")=AL128)*(AC128:AI128 = "★")))</f>
        <v>0</v>
      </c>
      <c r="AP128" s="68"/>
      <c r="AQ128" s="19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3"/>
    </row>
    <row r="129" spans="10:55" s="8" customFormat="1" ht="19.5" customHeight="1" x14ac:dyDescent="0.45">
      <c r="J129" s="86"/>
      <c r="K129" s="135"/>
      <c r="L129" s="132">
        <v>85</v>
      </c>
      <c r="M129" s="141">
        <f>S127+1</f>
        <v>46538</v>
      </c>
      <c r="N129" s="141">
        <f t="shared" ref="N129:S129" si="480">M129+1</f>
        <v>46539</v>
      </c>
      <c r="O129" s="141">
        <f t="shared" si="480"/>
        <v>46540</v>
      </c>
      <c r="P129" s="141">
        <f t="shared" si="480"/>
        <v>46541</v>
      </c>
      <c r="Q129" s="141">
        <f t="shared" si="480"/>
        <v>46542</v>
      </c>
      <c r="R129" s="142">
        <f t="shared" si="480"/>
        <v>46543</v>
      </c>
      <c r="S129" s="143">
        <f t="shared" si="480"/>
        <v>46544</v>
      </c>
      <c r="T129" s="135">
        <f t="shared" ref="T129" si="481">COUNTIF(M130:S130,"★")</f>
        <v>0</v>
      </c>
      <c r="U129" s="135"/>
      <c r="V129" s="135" t="str">
        <f>TEXT(M129,"YYYY-MM")</f>
        <v>2027-05</v>
      </c>
      <c r="W129" s="140" cm="1">
        <f t="array" ref="W129">SUMPRODUCT((M129:S129&gt;=$N$8)*(M129:S129 &lt;= $N$9)*(TEXT(M129:S129,"yyyy-mm")=V129)*(M130:S130 = "●"))</f>
        <v>0</v>
      </c>
      <c r="X129" s="140" cm="1">
        <f t="array" ref="X129">SUMPRODUCT((R129:S129&gt;=$N$8)*(R129:S129 &lt;= $N$9)*(TEXT(R129:S129,"yyyy-mm")=V129)*(R130:S130 = "▲"))</f>
        <v>0</v>
      </c>
      <c r="Y129" s="140" cm="1">
        <f t="array" ref="Y129">SUMPRODUCT((M129:S129&gt;=$N$8)*(M129:S129 &lt;= $N$9)*(TEXT(M129:S129,"yyyy-mm")=V129)*(M130:S130 = "★"))</f>
        <v>0</v>
      </c>
      <c r="Z129" s="135"/>
      <c r="AA129" s="135"/>
      <c r="AB129" s="132">
        <v>106</v>
      </c>
      <c r="AC129" s="141">
        <f>AI127+1</f>
        <v>46685</v>
      </c>
      <c r="AD129" s="141">
        <f t="shared" ref="AD129:AI129" si="482">AC129+1</f>
        <v>46686</v>
      </c>
      <c r="AE129" s="141">
        <f t="shared" si="482"/>
        <v>46687</v>
      </c>
      <c r="AF129" s="141">
        <f t="shared" si="482"/>
        <v>46688</v>
      </c>
      <c r="AG129" s="141">
        <f t="shared" si="482"/>
        <v>46689</v>
      </c>
      <c r="AH129" s="142">
        <f t="shared" si="482"/>
        <v>46690</v>
      </c>
      <c r="AI129" s="143">
        <f t="shared" si="482"/>
        <v>46691</v>
      </c>
      <c r="AJ129" s="68">
        <f t="shared" ref="AJ129" si="483">COUNTIF(AC130:AI130,"★")</f>
        <v>0</v>
      </c>
      <c r="AK129" s="68"/>
      <c r="AL129" s="68" t="str">
        <f>TEXT(AC129,"YYYY-MM")</f>
        <v>2027-10</v>
      </c>
      <c r="AM129" s="69" cm="1">
        <f t="array" ref="AM129">SUMPRODUCT((AC129:AI129&gt;=$N$8)*(AC129:AI129 &lt;= $N$9)*(TEXT(AC129:AI129,"yyyy-mm")=AL129)*(AC130:AI130 = "●"))</f>
        <v>0</v>
      </c>
      <c r="AN129" s="69" cm="1">
        <f t="array" ref="AN129">SUMPRODUCT((AH129:AI129&gt;=$N$8)*(AH129:AI129 &lt;= $N$9)*(TEXT(AH129:AI129,"yyyy-mm")=AL129)*(AH130:AI130 = "▲"))</f>
        <v>0</v>
      </c>
      <c r="AO129" s="69" cm="1">
        <f t="array" ref="AO129">SUMPRODUCT((AC129:AI129&gt;=$N$8)*(AC129:AI129 &lt;= $N$9)*(TEXT(AC129:AI129,"yyyy-mm")=AL129)*(AC130:AI130 = "★"))</f>
        <v>0</v>
      </c>
      <c r="AP129" s="68"/>
      <c r="AQ129" s="19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3"/>
    </row>
    <row r="130" spans="10:55" s="8" customFormat="1" ht="19.5" customHeight="1" thickBot="1" x14ac:dyDescent="0.5">
      <c r="J130" s="86"/>
      <c r="K130" s="135" t="str">
        <f t="shared" ref="K130" si="484">IF(U130&gt;=0.285,"OK","NG")</f>
        <v>NG</v>
      </c>
      <c r="L130" s="136"/>
      <c r="M130" s="144"/>
      <c r="N130" s="144"/>
      <c r="O130" s="144"/>
      <c r="P130" s="144"/>
      <c r="Q130" s="144"/>
      <c r="R130" s="145"/>
      <c r="S130" s="146"/>
      <c r="T130" s="135">
        <f t="shared" ref="T130" si="485">COUNTIF(M130:S130,"●")</f>
        <v>0</v>
      </c>
      <c r="U130" s="147">
        <f t="shared" ref="U130" si="486">IF(COUNTA(M130:S130)=0,-1,IF(OR(COUNTIF(M130:S130,"▲")&gt;6,AND(M129&lt;$N$9,$N$9&lt;S129)),0.285,IF(T129+T130=0,0,T130/(T130+T129))))</f>
        <v>-1</v>
      </c>
      <c r="V130" s="135" t="str">
        <f>TEXT(S129,"YYYY-MM")</f>
        <v>2027-06</v>
      </c>
      <c r="W130" s="140" cm="1">
        <f t="array" ref="W130">IF(V130=V129,0,SUMPRODUCT((M129:S129&gt;=$N$8)*(M129:S129 &lt;= $N$9)*(TEXT(M129:S129,"yyyy-mm")=V130)*(M130:S130 = "●")))</f>
        <v>0</v>
      </c>
      <c r="X130" s="140" cm="1">
        <f t="array" ref="X130">IF(V130=V129,0,SUMPRODUCT((M129:S129&gt;=$N$8)*(M129:S129 &lt;= $N$9)*(TEXT(M129:S129,"yyyy-mm")=V130)*(M130:S130 = "▲")))</f>
        <v>0</v>
      </c>
      <c r="Y130" s="140" cm="1">
        <f t="array" ref="Y130">IF(V130=V129,0,SUMPRODUCT((M129:S129&gt;=$N$8)*(M129:S129 &lt;= $N$9)*(TEXT(M129:S129,"yyyy-mm")=V130)*(M130:S130 = "★")))</f>
        <v>0</v>
      </c>
      <c r="Z130" s="135"/>
      <c r="AA130" s="135" t="str">
        <f t="shared" ref="AA130" si="487">IF(AK130&gt;=0.285,"OK","NG")</f>
        <v>NG</v>
      </c>
      <c r="AB130" s="136"/>
      <c r="AC130" s="144"/>
      <c r="AD130" s="144"/>
      <c r="AE130" s="144"/>
      <c r="AF130" s="144"/>
      <c r="AG130" s="144"/>
      <c r="AH130" s="145"/>
      <c r="AI130" s="146"/>
      <c r="AJ130" s="68">
        <f t="shared" ref="AJ130" si="488">COUNTIF(AC130:AI130,"●")</f>
        <v>0</v>
      </c>
      <c r="AK130" s="70">
        <f t="shared" ref="AK130" si="489">IF(COUNTA(AC130:AI130)=0,-1,IF(OR(COUNTIF(AC130:AI130,"▲")&gt;6,AND(AC129&lt;$N$9,$N$9&lt;AI129)),0.285,IF(AJ129+AJ130=0,0,AJ130/(AJ130+AJ129))))</f>
        <v>-1</v>
      </c>
      <c r="AL130" s="68" t="str">
        <f>TEXT(AI129,"YYYY-MM")</f>
        <v>2027-10</v>
      </c>
      <c r="AM130" s="69" cm="1">
        <f t="array" ref="AM130">IF(AL130=AL129,0,SUMPRODUCT((AC129:AI129&gt;=$N$8)*(AC129:AI129 &lt;= $N$9)*(TEXT(AC129:AI129,"yyyy-mm")=AL130)*(AC130:AI130 = "●")))</f>
        <v>0</v>
      </c>
      <c r="AN130" s="69" cm="1">
        <f t="array" ref="AN130">IF(AL130=AL129,0,SUMPRODUCT((AC129:AI129&gt;=$N$8)*(AC129:AI129 &lt;= $N$9)*(TEXT(AC129:AI129,"yyyy-mm")=AL130)*(AC130:AI130 = "▲")))</f>
        <v>0</v>
      </c>
      <c r="AO130" s="69" cm="1">
        <f t="array" ref="AO130">IF(AL130=AL129,0,SUMPRODUCT((AC129:AI129&gt;=$N$8)*(AC129:AI129 &lt;= $N$9)*(TEXT(AC129:AI129,"yyyy-mm")=AL130)*(AC130:AI130 = "★")))</f>
        <v>0</v>
      </c>
      <c r="AP130" s="68"/>
      <c r="AQ130" s="19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3"/>
    </row>
    <row r="131" spans="10:55" s="8" customFormat="1" ht="19.5" customHeight="1" x14ac:dyDescent="0.45">
      <c r="J131" s="86"/>
      <c r="K131" s="135"/>
      <c r="L131" s="132">
        <v>86</v>
      </c>
      <c r="M131" s="141">
        <f>S129+1</f>
        <v>46545</v>
      </c>
      <c r="N131" s="141">
        <f t="shared" ref="N131:S131" si="490">M131+1</f>
        <v>46546</v>
      </c>
      <c r="O131" s="141">
        <f t="shared" si="490"/>
        <v>46547</v>
      </c>
      <c r="P131" s="141">
        <f t="shared" si="490"/>
        <v>46548</v>
      </c>
      <c r="Q131" s="141">
        <f t="shared" si="490"/>
        <v>46549</v>
      </c>
      <c r="R131" s="142">
        <f t="shared" si="490"/>
        <v>46550</v>
      </c>
      <c r="S131" s="143">
        <f t="shared" si="490"/>
        <v>46551</v>
      </c>
      <c r="T131" s="135">
        <f t="shared" ref="T131" si="491">COUNTIF(M132:S132,"★")</f>
        <v>0</v>
      </c>
      <c r="U131" s="135"/>
      <c r="V131" s="135" t="str">
        <f>TEXT(M131,"YYYY-MM")</f>
        <v>2027-06</v>
      </c>
      <c r="W131" s="140" cm="1">
        <f t="array" ref="W131">SUMPRODUCT((M131:S131&gt;=$N$8)*(M131:S131 &lt;= $N$9)*(TEXT(M131:S131,"yyyy-mm")=V131)*(M132:S132 = "●"))</f>
        <v>0</v>
      </c>
      <c r="X131" s="140" cm="1">
        <f t="array" ref="X131">SUMPRODUCT((R131:S131&gt;=$N$8)*(R131:S131 &lt;= $N$9)*(TEXT(R131:S131,"yyyy-mm")=V131)*(R132:S132 = "▲"))</f>
        <v>0</v>
      </c>
      <c r="Y131" s="140" cm="1">
        <f t="array" ref="Y131">SUMPRODUCT((M131:S131&gt;=$N$8)*(M131:S131 &lt;= $N$9)*(TEXT(M131:S131,"yyyy-mm")=V131)*(M132:S132 = "★"))</f>
        <v>0</v>
      </c>
      <c r="Z131" s="135"/>
      <c r="AA131" s="135"/>
      <c r="AB131" s="132">
        <v>107</v>
      </c>
      <c r="AC131" s="141">
        <f>AI129+1</f>
        <v>46692</v>
      </c>
      <c r="AD131" s="141">
        <f t="shared" ref="AD131:AI131" si="492">AC131+1</f>
        <v>46693</v>
      </c>
      <c r="AE131" s="141">
        <f t="shared" si="492"/>
        <v>46694</v>
      </c>
      <c r="AF131" s="141">
        <f t="shared" si="492"/>
        <v>46695</v>
      </c>
      <c r="AG131" s="141">
        <f t="shared" si="492"/>
        <v>46696</v>
      </c>
      <c r="AH131" s="142">
        <f t="shared" si="492"/>
        <v>46697</v>
      </c>
      <c r="AI131" s="143">
        <f t="shared" si="492"/>
        <v>46698</v>
      </c>
      <c r="AJ131" s="68">
        <f t="shared" ref="AJ131" si="493">COUNTIF(AC132:AI132,"★")</f>
        <v>0</v>
      </c>
      <c r="AK131" s="68"/>
      <c r="AL131" s="68" t="str">
        <f>TEXT(AC131,"YYYY-MM")</f>
        <v>2027-11</v>
      </c>
      <c r="AM131" s="69" cm="1">
        <f t="array" ref="AM131">SUMPRODUCT((AC131:AI131&gt;=$N$8)*(AC131:AI131 &lt;= $N$9)*(TEXT(AC131:AI131,"yyyy-mm")=AL131)*(AC132:AI132 = "●"))</f>
        <v>0</v>
      </c>
      <c r="AN131" s="69" cm="1">
        <f t="array" ref="AN131">SUMPRODUCT((AH131:AI131&gt;=$N$8)*(AH131:AI131 &lt;= $N$9)*(TEXT(AH131:AI131,"yyyy-mm")=AL131)*(AH132:AI132 = "▲"))</f>
        <v>0</v>
      </c>
      <c r="AO131" s="69" cm="1">
        <f t="array" ref="AO131">SUMPRODUCT((AC131:AI131&gt;=$N$8)*(AC131:AI131 &lt;= $N$9)*(TEXT(AC131:AI131,"yyyy-mm")=AL131)*(AC132:AI132 = "★"))</f>
        <v>0</v>
      </c>
      <c r="AP131" s="68"/>
      <c r="AQ131" s="19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3"/>
    </row>
    <row r="132" spans="10:55" s="8" customFormat="1" ht="19.5" customHeight="1" thickBot="1" x14ac:dyDescent="0.5">
      <c r="J132" s="86"/>
      <c r="K132" s="135" t="str">
        <f t="shared" ref="K132" si="494">IF(U132&gt;=0.285,"OK","NG")</f>
        <v>NG</v>
      </c>
      <c r="L132" s="136"/>
      <c r="M132" s="144"/>
      <c r="N132" s="144"/>
      <c r="O132" s="144"/>
      <c r="P132" s="144"/>
      <c r="Q132" s="144"/>
      <c r="R132" s="145"/>
      <c r="S132" s="146"/>
      <c r="T132" s="135">
        <f t="shared" ref="T132" si="495">COUNTIF(M132:S132,"●")</f>
        <v>0</v>
      </c>
      <c r="U132" s="147">
        <f t="shared" ref="U132" si="496">IF(COUNTA(M132:S132)=0,-1,IF(OR(COUNTIF(M132:S132,"▲")&gt;6,AND(M131&lt;$N$9,$N$9&lt;S131)),0.285,IF(T131+T132=0,0,T132/(T132+T131))))</f>
        <v>-1</v>
      </c>
      <c r="V132" s="135" t="str">
        <f>TEXT(S131,"YYYY-MM")</f>
        <v>2027-06</v>
      </c>
      <c r="W132" s="140" cm="1">
        <f t="array" ref="W132">IF(V132=V131,0,SUMPRODUCT((M131:S131&gt;=$N$8)*(M131:S131 &lt;= $N$9)*(TEXT(M131:S131,"yyyy-mm")=V132)*(M132:S132 = "●")))</f>
        <v>0</v>
      </c>
      <c r="X132" s="140" cm="1">
        <f t="array" ref="X132">IF(V132=V131,0,SUMPRODUCT((M131:S131&gt;=$N$8)*(M131:S131 &lt;= $N$9)*(TEXT(M131:S131,"yyyy-mm")=V132)*(M132:S132 = "▲")))</f>
        <v>0</v>
      </c>
      <c r="Y132" s="140" cm="1">
        <f t="array" ref="Y132">IF(V132=V131,0,SUMPRODUCT((M131:S131&gt;=$N$8)*(M131:S131 &lt;= $N$9)*(TEXT(M131:S131,"yyyy-mm")=V132)*(M132:S132 = "★")))</f>
        <v>0</v>
      </c>
      <c r="Z132" s="135"/>
      <c r="AA132" s="135" t="str">
        <f t="shared" ref="AA132" si="497">IF(AK132&gt;=0.285,"OK","NG")</f>
        <v>NG</v>
      </c>
      <c r="AB132" s="136"/>
      <c r="AC132" s="144"/>
      <c r="AD132" s="144"/>
      <c r="AE132" s="144"/>
      <c r="AF132" s="144"/>
      <c r="AG132" s="144"/>
      <c r="AH132" s="145"/>
      <c r="AI132" s="146"/>
      <c r="AJ132" s="68">
        <f t="shared" ref="AJ132" si="498">COUNTIF(AC132:AI132,"●")</f>
        <v>0</v>
      </c>
      <c r="AK132" s="70">
        <f t="shared" ref="AK132" si="499">IF(COUNTA(AC132:AI132)=0,-1,IF(OR(COUNTIF(AC132:AI132,"▲")&gt;6,AND(AC131&lt;$N$9,$N$9&lt;AI131)),0.285,IF(AJ131+AJ132=0,0,AJ132/(AJ132+AJ131))))</f>
        <v>-1</v>
      </c>
      <c r="AL132" s="68" t="str">
        <f>TEXT(AI131,"YYYY-MM")</f>
        <v>2027-11</v>
      </c>
      <c r="AM132" s="69" cm="1">
        <f t="array" ref="AM132">IF(AL132=AL131,0,SUMPRODUCT((AC131:AI131&gt;=$N$8)*(AC131:AI131 &lt;= $N$9)*(TEXT(AC131:AI131,"yyyy-mm")=AL132)*(AC132:AI132 = "●")))</f>
        <v>0</v>
      </c>
      <c r="AN132" s="69" cm="1">
        <f t="array" ref="AN132">IF(AL132=AL131,0,SUMPRODUCT((AC131:AI131&gt;=$N$8)*(AC131:AI131 &lt;= $N$9)*(TEXT(AC131:AI131,"yyyy-mm")=AL132)*(AC132:AI132 = "▲")))</f>
        <v>0</v>
      </c>
      <c r="AO132" s="69" cm="1">
        <f t="array" ref="AO132">IF(AL132=AL131,0,SUMPRODUCT((AC131:AI131&gt;=$N$8)*(AC131:AI131 &lt;= $N$9)*(TEXT(AC131:AI131,"yyyy-mm")=AL132)*(AC132:AI132 = "★")))</f>
        <v>0</v>
      </c>
      <c r="AP132" s="68"/>
      <c r="AQ132" s="19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3"/>
    </row>
    <row r="133" spans="10:55" s="8" customFormat="1" ht="19.5" customHeight="1" x14ac:dyDescent="0.45">
      <c r="J133" s="86"/>
      <c r="K133" s="135"/>
      <c r="L133" s="132">
        <v>87</v>
      </c>
      <c r="M133" s="141">
        <f>S131+1</f>
        <v>46552</v>
      </c>
      <c r="N133" s="141">
        <f t="shared" ref="N133:S133" si="500">M133+1</f>
        <v>46553</v>
      </c>
      <c r="O133" s="141">
        <f t="shared" si="500"/>
        <v>46554</v>
      </c>
      <c r="P133" s="141">
        <f t="shared" si="500"/>
        <v>46555</v>
      </c>
      <c r="Q133" s="141">
        <f t="shared" si="500"/>
        <v>46556</v>
      </c>
      <c r="R133" s="142">
        <f t="shared" si="500"/>
        <v>46557</v>
      </c>
      <c r="S133" s="143">
        <f t="shared" si="500"/>
        <v>46558</v>
      </c>
      <c r="T133" s="135">
        <f t="shared" ref="T133" si="501">COUNTIF(M134:S134,"★")</f>
        <v>0</v>
      </c>
      <c r="U133" s="135"/>
      <c r="V133" s="135" t="str">
        <f>TEXT(M133,"YYYY-MM")</f>
        <v>2027-06</v>
      </c>
      <c r="W133" s="140" cm="1">
        <f t="array" ref="W133">SUMPRODUCT((M133:S133&gt;=$N$8)*(M133:S133 &lt;= $N$9)*(TEXT(M133:S133,"yyyy-mm")=V133)*(M134:S134 = "●"))</f>
        <v>0</v>
      </c>
      <c r="X133" s="140" cm="1">
        <f t="array" ref="X133">SUMPRODUCT((R133:S133&gt;=$N$8)*(R133:S133 &lt;= $N$9)*(TEXT(R133:S133,"yyyy-mm")=V133)*(R134:S134 = "▲"))</f>
        <v>0</v>
      </c>
      <c r="Y133" s="140" cm="1">
        <f t="array" ref="Y133">SUMPRODUCT((M133:S133&gt;=$N$8)*(M133:S133 &lt;= $N$9)*(TEXT(M133:S133,"yyyy-mm")=V133)*(M134:S134 = "★"))</f>
        <v>0</v>
      </c>
      <c r="Z133" s="135"/>
      <c r="AA133" s="135"/>
      <c r="AB133" s="132">
        <v>108</v>
      </c>
      <c r="AC133" s="141">
        <f>AI131+1</f>
        <v>46699</v>
      </c>
      <c r="AD133" s="141">
        <f t="shared" ref="AD133:AI133" si="502">AC133+1</f>
        <v>46700</v>
      </c>
      <c r="AE133" s="141">
        <f t="shared" si="502"/>
        <v>46701</v>
      </c>
      <c r="AF133" s="141">
        <f t="shared" si="502"/>
        <v>46702</v>
      </c>
      <c r="AG133" s="141">
        <f t="shared" si="502"/>
        <v>46703</v>
      </c>
      <c r="AH133" s="142">
        <f t="shared" si="502"/>
        <v>46704</v>
      </c>
      <c r="AI133" s="143">
        <f t="shared" si="502"/>
        <v>46705</v>
      </c>
      <c r="AJ133" s="68">
        <f t="shared" ref="AJ133" si="503">COUNTIF(AC134:AI134,"★")</f>
        <v>0</v>
      </c>
      <c r="AK133" s="68"/>
      <c r="AL133" s="68" t="str">
        <f>TEXT(AC133,"YYYY-MM")</f>
        <v>2027-11</v>
      </c>
      <c r="AM133" s="69" cm="1">
        <f t="array" ref="AM133">SUMPRODUCT((AC133:AI133&gt;=$N$8)*(AC133:AI133 &lt;= $N$9)*(TEXT(AC133:AI133,"yyyy-mm")=AL133)*(AC134:AI134 = "●"))</f>
        <v>0</v>
      </c>
      <c r="AN133" s="69" cm="1">
        <f t="array" ref="AN133">SUMPRODUCT((AH133:AI133&gt;=$N$8)*(AH133:AI133 &lt;= $N$9)*(TEXT(AH133:AI133,"yyyy-mm")=AL133)*(AH134:AI134 = "▲"))</f>
        <v>0</v>
      </c>
      <c r="AO133" s="69" cm="1">
        <f t="array" ref="AO133">SUMPRODUCT((AC133:AI133&gt;=$N$8)*(AC133:AI133 &lt;= $N$9)*(TEXT(AC133:AI133,"yyyy-mm")=AL133)*(AC134:AI134 = "★"))</f>
        <v>0</v>
      </c>
      <c r="AP133" s="68"/>
      <c r="AQ133" s="19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3"/>
    </row>
    <row r="134" spans="10:55" s="8" customFormat="1" ht="19.5" customHeight="1" thickBot="1" x14ac:dyDescent="0.5">
      <c r="J134" s="86"/>
      <c r="K134" s="135" t="str">
        <f t="shared" ref="K134" si="504">IF(U134&gt;=0.285,"OK","NG")</f>
        <v>NG</v>
      </c>
      <c r="L134" s="136"/>
      <c r="M134" s="144"/>
      <c r="N134" s="144"/>
      <c r="O134" s="144"/>
      <c r="P134" s="144"/>
      <c r="Q134" s="144"/>
      <c r="R134" s="145"/>
      <c r="S134" s="146"/>
      <c r="T134" s="135">
        <f t="shared" ref="T134" si="505">COUNTIF(M134:S134,"●")</f>
        <v>0</v>
      </c>
      <c r="U134" s="147">
        <f t="shared" ref="U134" si="506">IF(COUNTA(M134:S134)=0,-1,IF(OR(COUNTIF(M134:S134,"▲")&gt;6,AND(M133&lt;$N$9,$N$9&lt;S133)),0.285,IF(T133+T134=0,0,T134/(T134+T133))))</f>
        <v>-1</v>
      </c>
      <c r="V134" s="135" t="str">
        <f>TEXT(S133,"YYYY-MM")</f>
        <v>2027-06</v>
      </c>
      <c r="W134" s="140" cm="1">
        <f t="array" ref="W134">IF(V134=V133,0,SUMPRODUCT((M133:S133&gt;=$N$8)*(M133:S133 &lt;= $N$9)*(TEXT(M133:S133,"yyyy-mm")=V134)*(M134:S134 = "●")))</f>
        <v>0</v>
      </c>
      <c r="X134" s="140" cm="1">
        <f t="array" ref="X134">IF(V134=V133,0,SUMPRODUCT((M133:S133&gt;=$N$8)*(M133:S133 &lt;= $N$9)*(TEXT(M133:S133,"yyyy-mm")=V134)*(M134:S134 = "▲")))</f>
        <v>0</v>
      </c>
      <c r="Y134" s="140" cm="1">
        <f t="array" ref="Y134">IF(V134=V133,0,SUMPRODUCT((M133:S133&gt;=$N$8)*(M133:S133 &lt;= $N$9)*(TEXT(M133:S133,"yyyy-mm")=V134)*(M134:S134 = "★")))</f>
        <v>0</v>
      </c>
      <c r="Z134" s="135"/>
      <c r="AA134" s="135" t="str">
        <f t="shared" ref="AA134" si="507">IF(AK134&gt;=0.285,"OK","NG")</f>
        <v>NG</v>
      </c>
      <c r="AB134" s="136"/>
      <c r="AC134" s="144"/>
      <c r="AD134" s="144"/>
      <c r="AE134" s="144"/>
      <c r="AF134" s="144"/>
      <c r="AG134" s="144"/>
      <c r="AH134" s="145"/>
      <c r="AI134" s="146"/>
      <c r="AJ134" s="68">
        <f t="shared" ref="AJ134" si="508">COUNTIF(AC134:AI134,"●")</f>
        <v>0</v>
      </c>
      <c r="AK134" s="70">
        <f t="shared" ref="AK134" si="509">IF(COUNTA(AC134:AI134)=0,-1,IF(OR(COUNTIF(AC134:AI134,"▲")&gt;6,AND(AC133&lt;$N$9,$N$9&lt;AI133)),0.285,IF(AJ133+AJ134=0,0,AJ134/(AJ134+AJ133))))</f>
        <v>-1</v>
      </c>
      <c r="AL134" s="68" t="str">
        <f>TEXT(AI133,"YYYY-MM")</f>
        <v>2027-11</v>
      </c>
      <c r="AM134" s="69" cm="1">
        <f t="array" ref="AM134">IF(AL134=AL133,0,SUMPRODUCT((AC133:AI133&gt;=$N$8)*(AC133:AI133 &lt;= $N$9)*(TEXT(AC133:AI133,"yyyy-mm")=AL134)*(AC134:AI134 = "●")))</f>
        <v>0</v>
      </c>
      <c r="AN134" s="69" cm="1">
        <f t="array" ref="AN134">IF(AL134=AL133,0,SUMPRODUCT((AC133:AI133&gt;=$N$8)*(AC133:AI133 &lt;= $N$9)*(TEXT(AC133:AI133,"yyyy-mm")=AL134)*(AC134:AI134 = "▲")))</f>
        <v>0</v>
      </c>
      <c r="AO134" s="69" cm="1">
        <f t="array" ref="AO134">IF(AL134=AL133,0,SUMPRODUCT((AC133:AI133&gt;=$N$8)*(AC133:AI133 &lt;= $N$9)*(TEXT(AC133:AI133,"yyyy-mm")=AL134)*(AC134:AI134 = "★")))</f>
        <v>0</v>
      </c>
      <c r="AP134" s="68"/>
      <c r="AQ134" s="19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3"/>
    </row>
    <row r="135" spans="10:55" s="8" customFormat="1" ht="19.5" customHeight="1" x14ac:dyDescent="0.45">
      <c r="J135" s="86"/>
      <c r="K135" s="135"/>
      <c r="L135" s="132">
        <v>88</v>
      </c>
      <c r="M135" s="141">
        <f>S133+1</f>
        <v>46559</v>
      </c>
      <c r="N135" s="141">
        <f t="shared" ref="N135:S135" si="510">M135+1</f>
        <v>46560</v>
      </c>
      <c r="O135" s="141">
        <f t="shared" si="510"/>
        <v>46561</v>
      </c>
      <c r="P135" s="141">
        <f t="shared" si="510"/>
        <v>46562</v>
      </c>
      <c r="Q135" s="141">
        <f t="shared" si="510"/>
        <v>46563</v>
      </c>
      <c r="R135" s="142">
        <f t="shared" si="510"/>
        <v>46564</v>
      </c>
      <c r="S135" s="143">
        <f t="shared" si="510"/>
        <v>46565</v>
      </c>
      <c r="T135" s="135">
        <f t="shared" ref="T135" si="511">COUNTIF(M136:S136,"★")</f>
        <v>0</v>
      </c>
      <c r="U135" s="135"/>
      <c r="V135" s="135" t="str">
        <f>TEXT(M135,"YYYY-MM")</f>
        <v>2027-06</v>
      </c>
      <c r="W135" s="140" cm="1">
        <f t="array" ref="W135">SUMPRODUCT((M135:S135&gt;=$N$8)*(M135:S135 &lt;= $N$9)*(TEXT(M135:S135,"yyyy-mm")=V135)*(M136:S136 = "●"))</f>
        <v>0</v>
      </c>
      <c r="X135" s="140" cm="1">
        <f t="array" ref="X135">SUMPRODUCT((R135:S135&gt;=$N$8)*(R135:S135 &lt;= $N$9)*(TEXT(R135:S135,"yyyy-mm")=V135)*(R136:S136 = "▲"))</f>
        <v>0</v>
      </c>
      <c r="Y135" s="140" cm="1">
        <f t="array" ref="Y135">SUMPRODUCT((M135:S135&gt;=$N$8)*(M135:S135 &lt;= $N$9)*(TEXT(M135:S135,"yyyy-mm")=V135)*(M136:S136 = "★"))</f>
        <v>0</v>
      </c>
      <c r="Z135" s="135"/>
      <c r="AA135" s="135"/>
      <c r="AB135" s="132">
        <v>109</v>
      </c>
      <c r="AC135" s="141">
        <f>AI133+1</f>
        <v>46706</v>
      </c>
      <c r="AD135" s="141">
        <f t="shared" ref="AD135:AI135" si="512">AC135+1</f>
        <v>46707</v>
      </c>
      <c r="AE135" s="141">
        <f t="shared" si="512"/>
        <v>46708</v>
      </c>
      <c r="AF135" s="141">
        <f t="shared" si="512"/>
        <v>46709</v>
      </c>
      <c r="AG135" s="141">
        <f t="shared" si="512"/>
        <v>46710</v>
      </c>
      <c r="AH135" s="142">
        <f t="shared" si="512"/>
        <v>46711</v>
      </c>
      <c r="AI135" s="143">
        <f t="shared" si="512"/>
        <v>46712</v>
      </c>
      <c r="AJ135" s="68">
        <f t="shared" ref="AJ135" si="513">COUNTIF(AC136:AI136,"★")</f>
        <v>0</v>
      </c>
      <c r="AK135" s="68"/>
      <c r="AL135" s="68" t="str">
        <f>TEXT(AC135,"YYYY-MM")</f>
        <v>2027-11</v>
      </c>
      <c r="AM135" s="69" cm="1">
        <f t="array" ref="AM135">SUMPRODUCT((AC135:AI135&gt;=$N$8)*(AC135:AI135 &lt;= $N$9)*(TEXT(AC135:AI135,"yyyy-mm")=AL135)*(AC136:AI136 = "●"))</f>
        <v>0</v>
      </c>
      <c r="AN135" s="69" cm="1">
        <f t="array" ref="AN135">SUMPRODUCT((AH135:AI135&gt;=$N$8)*(AH135:AI135 &lt;= $N$9)*(TEXT(AH135:AI135,"yyyy-mm")=AL135)*(AH136:AI136 = "▲"))</f>
        <v>0</v>
      </c>
      <c r="AO135" s="69" cm="1">
        <f t="array" ref="AO135">SUMPRODUCT((AC135:AI135&gt;=$N$8)*(AC135:AI135 &lt;= $N$9)*(TEXT(AC135:AI135,"yyyy-mm")=AL135)*(AC136:AI136 = "★"))</f>
        <v>0</v>
      </c>
      <c r="AP135" s="68"/>
      <c r="AQ135" s="19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3"/>
    </row>
    <row r="136" spans="10:55" s="8" customFormat="1" ht="19.5" customHeight="1" thickBot="1" x14ac:dyDescent="0.5">
      <c r="J136" s="86"/>
      <c r="K136" s="135" t="str">
        <f t="shared" ref="K136" si="514">IF(U136&gt;=0.285,"OK","NG")</f>
        <v>NG</v>
      </c>
      <c r="L136" s="136"/>
      <c r="M136" s="144"/>
      <c r="N136" s="144"/>
      <c r="O136" s="144"/>
      <c r="P136" s="144"/>
      <c r="Q136" s="144"/>
      <c r="R136" s="145"/>
      <c r="S136" s="146"/>
      <c r="T136" s="135">
        <f t="shared" ref="T136" si="515">COUNTIF(M136:S136,"●")</f>
        <v>0</v>
      </c>
      <c r="U136" s="147">
        <f t="shared" ref="U136" si="516">IF(COUNTA(M136:S136)=0,-1,IF(OR(COUNTIF(M136:S136,"▲")&gt;6,AND(M135&lt;$N$9,$N$9&lt;S135)),0.285,IF(T135+T136=0,0,T136/(T136+T135))))</f>
        <v>-1</v>
      </c>
      <c r="V136" s="135" t="str">
        <f>TEXT(S135,"YYYY-MM")</f>
        <v>2027-06</v>
      </c>
      <c r="W136" s="140" cm="1">
        <f t="array" ref="W136">IF(V136=V135,0,SUMPRODUCT((M135:S135&gt;=$N$8)*(M135:S135 &lt;= $N$9)*(TEXT(M135:S135,"yyyy-mm")=V136)*(M136:S136 = "●")))</f>
        <v>0</v>
      </c>
      <c r="X136" s="140" cm="1">
        <f t="array" ref="X136">IF(V136=V135,0,SUMPRODUCT((M135:S135&gt;=$N$8)*(M135:S135 &lt;= $N$9)*(TEXT(M135:S135,"yyyy-mm")=V136)*(M136:S136 = "▲")))</f>
        <v>0</v>
      </c>
      <c r="Y136" s="140" cm="1">
        <f t="array" ref="Y136">IF(V136=V135,0,SUMPRODUCT((M135:S135&gt;=$N$8)*(M135:S135 &lt;= $N$9)*(TEXT(M135:S135,"yyyy-mm")=V136)*(M136:S136 = "★")))</f>
        <v>0</v>
      </c>
      <c r="Z136" s="135"/>
      <c r="AA136" s="135" t="str">
        <f t="shared" ref="AA136" si="517">IF(AK136&gt;=0.285,"OK","NG")</f>
        <v>NG</v>
      </c>
      <c r="AB136" s="136"/>
      <c r="AC136" s="144"/>
      <c r="AD136" s="144"/>
      <c r="AE136" s="144"/>
      <c r="AF136" s="144"/>
      <c r="AG136" s="144"/>
      <c r="AH136" s="145"/>
      <c r="AI136" s="146"/>
      <c r="AJ136" s="68">
        <f t="shared" ref="AJ136" si="518">COUNTIF(AC136:AI136,"●")</f>
        <v>0</v>
      </c>
      <c r="AK136" s="70">
        <f t="shared" ref="AK136" si="519">IF(COUNTA(AC136:AI136)=0,-1,IF(OR(COUNTIF(AC136:AI136,"▲")&gt;6,AND(AC135&lt;$N$9,$N$9&lt;AI135)),0.285,IF(AJ135+AJ136=0,0,AJ136/(AJ136+AJ135))))</f>
        <v>-1</v>
      </c>
      <c r="AL136" s="68" t="str">
        <f>TEXT(AI135,"YYYY-MM")</f>
        <v>2027-11</v>
      </c>
      <c r="AM136" s="69" cm="1">
        <f t="array" ref="AM136">IF(AL136=AL135,0,SUMPRODUCT((AC135:AI135&gt;=$N$8)*(AC135:AI135 &lt;= $N$9)*(TEXT(AC135:AI135,"yyyy-mm")=AL136)*(AC136:AI136 = "●")))</f>
        <v>0</v>
      </c>
      <c r="AN136" s="69" cm="1">
        <f t="array" ref="AN136">IF(AL136=AL135,0,SUMPRODUCT((AC135:AI135&gt;=$N$8)*(AC135:AI135 &lt;= $N$9)*(TEXT(AC135:AI135,"yyyy-mm")=AL136)*(AC136:AI136 = "▲")))</f>
        <v>0</v>
      </c>
      <c r="AO136" s="69" cm="1">
        <f t="array" ref="AO136">IF(AL136=AL135,0,SUMPRODUCT((AC135:AI135&gt;=$N$8)*(AC135:AI135 &lt;= $N$9)*(TEXT(AC135:AI135,"yyyy-mm")=AL136)*(AC136:AI136 = "★")))</f>
        <v>0</v>
      </c>
      <c r="AP136" s="68"/>
      <c r="AQ136" s="19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3"/>
    </row>
    <row r="137" spans="10:55" s="8" customFormat="1" ht="19.5" customHeight="1" x14ac:dyDescent="0.45">
      <c r="J137" s="86"/>
      <c r="K137" s="135"/>
      <c r="L137" s="132">
        <v>89</v>
      </c>
      <c r="M137" s="141">
        <f>S135+1</f>
        <v>46566</v>
      </c>
      <c r="N137" s="141">
        <f t="shared" ref="N137:S137" si="520">M137+1</f>
        <v>46567</v>
      </c>
      <c r="O137" s="141">
        <f t="shared" si="520"/>
        <v>46568</v>
      </c>
      <c r="P137" s="141">
        <f t="shared" si="520"/>
        <v>46569</v>
      </c>
      <c r="Q137" s="141">
        <f t="shared" si="520"/>
        <v>46570</v>
      </c>
      <c r="R137" s="142">
        <f t="shared" si="520"/>
        <v>46571</v>
      </c>
      <c r="S137" s="143">
        <f t="shared" si="520"/>
        <v>46572</v>
      </c>
      <c r="T137" s="135">
        <f t="shared" ref="T137" si="521">COUNTIF(M138:S138,"★")</f>
        <v>0</v>
      </c>
      <c r="U137" s="135"/>
      <c r="V137" s="135" t="str">
        <f>TEXT(M137,"YYYY-MM")</f>
        <v>2027-06</v>
      </c>
      <c r="W137" s="140" cm="1">
        <f t="array" ref="W137">SUMPRODUCT((M137:S137&gt;=$N$8)*(M137:S137 &lt;= $N$9)*(TEXT(M137:S137,"yyyy-mm")=V137)*(M138:S138 = "●"))</f>
        <v>0</v>
      </c>
      <c r="X137" s="140" cm="1">
        <f t="array" ref="X137">SUMPRODUCT((R137:S137&gt;=$N$8)*(R137:S137 &lt;= $N$9)*(TEXT(R137:S137,"yyyy-mm")=V137)*(R138:S138 = "▲"))</f>
        <v>0</v>
      </c>
      <c r="Y137" s="140" cm="1">
        <f t="array" ref="Y137">SUMPRODUCT((M137:S137&gt;=$N$8)*(M137:S137 &lt;= $N$9)*(TEXT(M137:S137,"yyyy-mm")=V137)*(M138:S138 = "★"))</f>
        <v>0</v>
      </c>
      <c r="Z137" s="135"/>
      <c r="AA137" s="135"/>
      <c r="AB137" s="132">
        <v>110</v>
      </c>
      <c r="AC137" s="141">
        <f>AI135+1</f>
        <v>46713</v>
      </c>
      <c r="AD137" s="141">
        <f t="shared" ref="AD137:AI137" si="522">AC137+1</f>
        <v>46714</v>
      </c>
      <c r="AE137" s="141">
        <f t="shared" si="522"/>
        <v>46715</v>
      </c>
      <c r="AF137" s="141">
        <f t="shared" si="522"/>
        <v>46716</v>
      </c>
      <c r="AG137" s="141">
        <f t="shared" si="522"/>
        <v>46717</v>
      </c>
      <c r="AH137" s="142">
        <f t="shared" si="522"/>
        <v>46718</v>
      </c>
      <c r="AI137" s="143">
        <f t="shared" si="522"/>
        <v>46719</v>
      </c>
      <c r="AJ137" s="68">
        <f t="shared" ref="AJ137" si="523">COUNTIF(AC138:AI138,"★")</f>
        <v>0</v>
      </c>
      <c r="AK137" s="68"/>
      <c r="AL137" s="68" t="str">
        <f>TEXT(AC137,"YYYY-MM")</f>
        <v>2027-11</v>
      </c>
      <c r="AM137" s="69" cm="1">
        <f t="array" ref="AM137">SUMPRODUCT((AC137:AI137&gt;=$N$8)*(AC137:AI137 &lt;= $N$9)*(TEXT(AC137:AI137,"yyyy-mm")=AL137)*(AC138:AI138 = "●"))</f>
        <v>0</v>
      </c>
      <c r="AN137" s="69" cm="1">
        <f t="array" ref="AN137">SUMPRODUCT((AH137:AI137&gt;=$N$8)*(AH137:AI137 &lt;= $N$9)*(TEXT(AH137:AI137,"yyyy-mm")=AL137)*(AH138:AI138 = "▲"))</f>
        <v>0</v>
      </c>
      <c r="AO137" s="69" cm="1">
        <f t="array" ref="AO137">SUMPRODUCT((AC137:AI137&gt;=$N$8)*(AC137:AI137 &lt;= $N$9)*(TEXT(AC137:AI137,"yyyy-mm")=AL137)*(AC138:AI138 = "★"))</f>
        <v>0</v>
      </c>
      <c r="AP137" s="68"/>
      <c r="AQ137" s="19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3"/>
    </row>
    <row r="138" spans="10:55" s="8" customFormat="1" ht="19.5" customHeight="1" thickBot="1" x14ac:dyDescent="0.5">
      <c r="J138" s="86"/>
      <c r="K138" s="135" t="str">
        <f t="shared" ref="K138" si="524">IF(U138&gt;=0.285,"OK","NG")</f>
        <v>NG</v>
      </c>
      <c r="L138" s="136"/>
      <c r="M138" s="144"/>
      <c r="N138" s="144"/>
      <c r="O138" s="144"/>
      <c r="P138" s="144"/>
      <c r="Q138" s="144"/>
      <c r="R138" s="145"/>
      <c r="S138" s="146"/>
      <c r="T138" s="135">
        <f t="shared" ref="T138" si="525">COUNTIF(M138:S138,"●")</f>
        <v>0</v>
      </c>
      <c r="U138" s="147">
        <f t="shared" ref="U138" si="526">IF(COUNTA(M138:S138)=0,-1,IF(OR(COUNTIF(M138:S138,"▲")&gt;6,AND(M137&lt;$N$9,$N$9&lt;S137)),0.285,IF(T137+T138=0,0,T138/(T138+T137))))</f>
        <v>-1</v>
      </c>
      <c r="V138" s="135" t="str">
        <f>TEXT(S137,"YYYY-MM")</f>
        <v>2027-07</v>
      </c>
      <c r="W138" s="140" cm="1">
        <f t="array" ref="W138">IF(V138=V137,0,SUMPRODUCT((M137:S137&gt;=$N$8)*(M137:S137 &lt;= $N$9)*(TEXT(M137:S137,"yyyy-mm")=V138)*(M138:S138 = "●")))</f>
        <v>0</v>
      </c>
      <c r="X138" s="140" cm="1">
        <f t="array" ref="X138">IF(V138=V137,0,SUMPRODUCT((M137:S137&gt;=$N$8)*(M137:S137 &lt;= $N$9)*(TEXT(M137:S137,"yyyy-mm")=V138)*(M138:S138 = "▲")))</f>
        <v>0</v>
      </c>
      <c r="Y138" s="140" cm="1">
        <f t="array" ref="Y138">IF(V138=V137,0,SUMPRODUCT((M137:S137&gt;=$N$8)*(M137:S137 &lt;= $N$9)*(TEXT(M137:S137,"yyyy-mm")=V138)*(M138:S138 = "★")))</f>
        <v>0</v>
      </c>
      <c r="Z138" s="135"/>
      <c r="AA138" s="135" t="str">
        <f t="shared" ref="AA138" si="527">IF(AK138&gt;=0.285,"OK","NG")</f>
        <v>NG</v>
      </c>
      <c r="AB138" s="136"/>
      <c r="AC138" s="144"/>
      <c r="AD138" s="144"/>
      <c r="AE138" s="144"/>
      <c r="AF138" s="144"/>
      <c r="AG138" s="144"/>
      <c r="AH138" s="145"/>
      <c r="AI138" s="146"/>
      <c r="AJ138" s="68">
        <f t="shared" ref="AJ138" si="528">COUNTIF(AC138:AI138,"●")</f>
        <v>0</v>
      </c>
      <c r="AK138" s="70">
        <f t="shared" ref="AK138" si="529">IF(COUNTA(AC138:AI138)=0,-1,IF(OR(COUNTIF(AC138:AI138,"▲")&gt;6,AND(AC137&lt;$N$9,$N$9&lt;AI137)),0.285,IF(AJ137+AJ138=0,0,AJ138/(AJ138+AJ137))))</f>
        <v>-1</v>
      </c>
      <c r="AL138" s="68" t="str">
        <f>TEXT(AI137,"YYYY-MM")</f>
        <v>2027-11</v>
      </c>
      <c r="AM138" s="69" cm="1">
        <f t="array" ref="AM138">IF(AL138=AL137,0,SUMPRODUCT((AC137:AI137&gt;=$N$8)*(AC137:AI137 &lt;= $N$9)*(TEXT(AC137:AI137,"yyyy-mm")=AL138)*(AC138:AI138 = "●")))</f>
        <v>0</v>
      </c>
      <c r="AN138" s="69" cm="1">
        <f t="array" ref="AN138">IF(AL138=AL137,0,SUMPRODUCT((AC137:AI137&gt;=$N$8)*(AC137:AI137 &lt;= $N$9)*(TEXT(AC137:AI137,"yyyy-mm")=AL138)*(AC138:AI138 = "▲")))</f>
        <v>0</v>
      </c>
      <c r="AO138" s="69" cm="1">
        <f t="array" ref="AO138">IF(AL138=AL137,0,SUMPRODUCT((AC137:AI137&gt;=$N$8)*(AC137:AI137 &lt;= $N$9)*(TEXT(AC137:AI137,"yyyy-mm")=AL138)*(AC138:AI138 = "★")))</f>
        <v>0</v>
      </c>
      <c r="AP138" s="68"/>
      <c r="AQ138" s="19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3"/>
    </row>
    <row r="139" spans="10:55" s="8" customFormat="1" ht="19.5" customHeight="1" x14ac:dyDescent="0.45">
      <c r="J139" s="86"/>
      <c r="K139" s="135"/>
      <c r="L139" s="132">
        <v>90</v>
      </c>
      <c r="M139" s="141">
        <f>S137+1</f>
        <v>46573</v>
      </c>
      <c r="N139" s="141">
        <f t="shared" ref="N139:S139" si="530">M139+1</f>
        <v>46574</v>
      </c>
      <c r="O139" s="141">
        <f t="shared" si="530"/>
        <v>46575</v>
      </c>
      <c r="P139" s="141">
        <f t="shared" si="530"/>
        <v>46576</v>
      </c>
      <c r="Q139" s="141">
        <f t="shared" si="530"/>
        <v>46577</v>
      </c>
      <c r="R139" s="142">
        <f t="shared" si="530"/>
        <v>46578</v>
      </c>
      <c r="S139" s="143">
        <f t="shared" si="530"/>
        <v>46579</v>
      </c>
      <c r="T139" s="135">
        <f t="shared" ref="T139" si="531">COUNTIF(M140:S140,"★")</f>
        <v>0</v>
      </c>
      <c r="U139" s="135"/>
      <c r="V139" s="135" t="str">
        <f>TEXT(M139,"YYYY-MM")</f>
        <v>2027-07</v>
      </c>
      <c r="W139" s="140" cm="1">
        <f t="array" ref="W139">SUMPRODUCT((M139:S139&gt;=$N$8)*(M139:S139 &lt;= $N$9)*(TEXT(M139:S139,"yyyy-mm")=V139)*(M140:S140 = "●"))</f>
        <v>0</v>
      </c>
      <c r="X139" s="140" cm="1">
        <f t="array" ref="X139">SUMPRODUCT((R139:S139&gt;=$N$8)*(R139:S139 &lt;= $N$9)*(TEXT(R139:S139,"yyyy-mm")=V139)*(R140:S140 = "▲"))</f>
        <v>0</v>
      </c>
      <c r="Y139" s="140" cm="1">
        <f t="array" ref="Y139">SUMPRODUCT((M139:S139&gt;=$N$8)*(M139:S139 &lt;= $N$9)*(TEXT(M139:S139,"yyyy-mm")=V139)*(M140:S140 = "★"))</f>
        <v>0</v>
      </c>
      <c r="Z139" s="135"/>
      <c r="AA139" s="135"/>
      <c r="AB139" s="132">
        <v>111</v>
      </c>
      <c r="AC139" s="141">
        <f>AI137+1</f>
        <v>46720</v>
      </c>
      <c r="AD139" s="141">
        <f t="shared" ref="AD139:AI139" si="532">AC139+1</f>
        <v>46721</v>
      </c>
      <c r="AE139" s="141">
        <f t="shared" si="532"/>
        <v>46722</v>
      </c>
      <c r="AF139" s="141">
        <f t="shared" si="532"/>
        <v>46723</v>
      </c>
      <c r="AG139" s="141">
        <f t="shared" si="532"/>
        <v>46724</v>
      </c>
      <c r="AH139" s="142">
        <f t="shared" si="532"/>
        <v>46725</v>
      </c>
      <c r="AI139" s="143">
        <f t="shared" si="532"/>
        <v>46726</v>
      </c>
      <c r="AJ139" s="68">
        <f t="shared" ref="AJ139" si="533">COUNTIF(AC140:AI140,"★")</f>
        <v>0</v>
      </c>
      <c r="AK139" s="68"/>
      <c r="AL139" s="68" t="str">
        <f>TEXT(AC139,"YYYY-MM")</f>
        <v>2027-11</v>
      </c>
      <c r="AM139" s="69" cm="1">
        <f t="array" ref="AM139">SUMPRODUCT((AC139:AI139&gt;=$N$8)*(AC139:AI139 &lt;= $N$9)*(TEXT(AC139:AI139,"yyyy-mm")=AL139)*(AC140:AI140 = "●"))</f>
        <v>0</v>
      </c>
      <c r="AN139" s="69" cm="1">
        <f t="array" ref="AN139">SUMPRODUCT((AH139:AI139&gt;=$N$8)*(AH139:AI139 &lt;= $N$9)*(TEXT(AH139:AI139,"yyyy-mm")=AL139)*(AH140:AI140 = "▲"))</f>
        <v>0</v>
      </c>
      <c r="AO139" s="69" cm="1">
        <f t="array" ref="AO139">SUMPRODUCT((AC139:AI139&gt;=$N$8)*(AC139:AI139 &lt;= $N$9)*(TEXT(AC139:AI139,"yyyy-mm")=AL139)*(AC140:AI140 = "★"))</f>
        <v>0</v>
      </c>
      <c r="AP139" s="68"/>
      <c r="AQ139" s="19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3"/>
    </row>
    <row r="140" spans="10:55" s="8" customFormat="1" ht="19.5" customHeight="1" thickBot="1" x14ac:dyDescent="0.5">
      <c r="J140" s="86"/>
      <c r="K140" s="135" t="str">
        <f t="shared" ref="K140" si="534">IF(U140&gt;=0.285,"OK","NG")</f>
        <v>NG</v>
      </c>
      <c r="L140" s="136"/>
      <c r="M140" s="144"/>
      <c r="N140" s="144"/>
      <c r="O140" s="144"/>
      <c r="P140" s="144"/>
      <c r="Q140" s="144"/>
      <c r="R140" s="145"/>
      <c r="S140" s="146"/>
      <c r="T140" s="135">
        <f t="shared" ref="T140" si="535">COUNTIF(M140:S140,"●")</f>
        <v>0</v>
      </c>
      <c r="U140" s="147">
        <f t="shared" ref="U140" si="536">IF(COUNTA(M140:S140)=0,-1,IF(OR(COUNTIF(M140:S140,"▲")&gt;6,AND(M139&lt;$N$9,$N$9&lt;S139)),0.285,IF(T139+T140=0,0,T140/(T140+T139))))</f>
        <v>-1</v>
      </c>
      <c r="V140" s="135" t="str">
        <f>TEXT(S139,"YYYY-MM")</f>
        <v>2027-07</v>
      </c>
      <c r="W140" s="140" cm="1">
        <f t="array" ref="W140">IF(V140=V139,0,SUMPRODUCT((M139:S139&gt;=$N$8)*(M139:S139 &lt;= $N$9)*(TEXT(M139:S139,"yyyy-mm")=V140)*(M140:S140 = "●")))</f>
        <v>0</v>
      </c>
      <c r="X140" s="140" cm="1">
        <f t="array" ref="X140">IF(V140=V139,0,SUMPRODUCT((M139:S139&gt;=$N$8)*(M139:S139 &lt;= $N$9)*(TEXT(M139:S139,"yyyy-mm")=V140)*(M140:S140 = "▲")))</f>
        <v>0</v>
      </c>
      <c r="Y140" s="140" cm="1">
        <f t="array" ref="Y140">IF(V140=V139,0,SUMPRODUCT((M139:S139&gt;=$N$8)*(M139:S139 &lt;= $N$9)*(TEXT(M139:S139,"yyyy-mm")=V140)*(M140:S140 = "★")))</f>
        <v>0</v>
      </c>
      <c r="Z140" s="135"/>
      <c r="AA140" s="135" t="str">
        <f t="shared" ref="AA140" si="537">IF(AK140&gt;=0.285,"OK","NG")</f>
        <v>NG</v>
      </c>
      <c r="AB140" s="136"/>
      <c r="AC140" s="144"/>
      <c r="AD140" s="144"/>
      <c r="AE140" s="144"/>
      <c r="AF140" s="144"/>
      <c r="AG140" s="144"/>
      <c r="AH140" s="145"/>
      <c r="AI140" s="146"/>
      <c r="AJ140" s="68">
        <f t="shared" ref="AJ140" si="538">COUNTIF(AC140:AI140,"●")</f>
        <v>0</v>
      </c>
      <c r="AK140" s="70">
        <f t="shared" ref="AK140" si="539">IF(COUNTA(AC140:AI140)=0,-1,IF(OR(COUNTIF(AC140:AI140,"▲")&gt;6,AND(AC139&lt;$N$9,$N$9&lt;AI139)),0.285,IF(AJ139+AJ140=0,0,AJ140/(AJ140+AJ139))))</f>
        <v>-1</v>
      </c>
      <c r="AL140" s="68" t="str">
        <f>TEXT(AI139,"YYYY-MM")</f>
        <v>2027-12</v>
      </c>
      <c r="AM140" s="69" cm="1">
        <f t="array" ref="AM140">IF(AL140=AL139,0,SUMPRODUCT((AC139:AI139&gt;=$N$8)*(AC139:AI139 &lt;= $N$9)*(TEXT(AC139:AI139,"yyyy-mm")=AL140)*(AC140:AI140 = "●")))</f>
        <v>0</v>
      </c>
      <c r="AN140" s="69" cm="1">
        <f t="array" ref="AN140">IF(AL140=AL139,0,SUMPRODUCT((AC139:AI139&gt;=$N$8)*(AC139:AI139 &lt;= $N$9)*(TEXT(AC139:AI139,"yyyy-mm")=AL140)*(AC140:AI140 = "▲")))</f>
        <v>0</v>
      </c>
      <c r="AO140" s="69" cm="1">
        <f t="array" ref="AO140">IF(AL140=AL139,0,SUMPRODUCT((AC139:AI139&gt;=$N$8)*(AC139:AI139 &lt;= $N$9)*(TEXT(AC139:AI139,"yyyy-mm")=AL140)*(AC140:AI140 = "★")))</f>
        <v>0</v>
      </c>
      <c r="AP140" s="68"/>
      <c r="AQ140" s="19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3"/>
    </row>
    <row r="141" spans="10:55" s="8" customFormat="1" ht="19.5" customHeight="1" x14ac:dyDescent="0.45">
      <c r="J141" s="86"/>
      <c r="K141" s="135"/>
      <c r="L141" s="132">
        <v>91</v>
      </c>
      <c r="M141" s="141">
        <f>S139+1</f>
        <v>46580</v>
      </c>
      <c r="N141" s="141">
        <f t="shared" ref="N141:S141" si="540">M141+1</f>
        <v>46581</v>
      </c>
      <c r="O141" s="141">
        <f t="shared" si="540"/>
        <v>46582</v>
      </c>
      <c r="P141" s="141">
        <f t="shared" si="540"/>
        <v>46583</v>
      </c>
      <c r="Q141" s="141">
        <f t="shared" si="540"/>
        <v>46584</v>
      </c>
      <c r="R141" s="142">
        <f t="shared" si="540"/>
        <v>46585</v>
      </c>
      <c r="S141" s="143">
        <f t="shared" si="540"/>
        <v>46586</v>
      </c>
      <c r="T141" s="135">
        <f t="shared" ref="T141" si="541">COUNTIF(M142:S142,"★")</f>
        <v>0</v>
      </c>
      <c r="U141" s="135"/>
      <c r="V141" s="135" t="str">
        <f t="shared" ref="V141" si="542">TEXT(M141,"YYYY-MM")</f>
        <v>2027-07</v>
      </c>
      <c r="W141" s="140" cm="1">
        <f t="array" ref="W141">SUMPRODUCT((M141:S141&gt;=$N$8)*(M141:S141 &lt;= $N$9)*(TEXT(M141:S141,"yyyy-mm")=V141)*(M142:S142 = "●"))</f>
        <v>0</v>
      </c>
      <c r="X141" s="140" cm="1">
        <f t="array" ref="X141">SUMPRODUCT((R141:S141&gt;=$N$8)*(R141:S141 &lt;= $N$9)*(TEXT(R141:S141,"yyyy-mm")=V141)*(R142:S142 = "▲"))</f>
        <v>0</v>
      </c>
      <c r="Y141" s="140" cm="1">
        <f t="array" ref="Y141">SUMPRODUCT((M141:S141&gt;=$N$8)*(M141:S141 &lt;= $N$9)*(TEXT(M141:S141,"yyyy-mm")=V141)*(M142:S142 = "★"))</f>
        <v>0</v>
      </c>
      <c r="Z141" s="135"/>
      <c r="AA141" s="135"/>
      <c r="AB141" s="132">
        <v>112</v>
      </c>
      <c r="AC141" s="141">
        <f>AI139+1</f>
        <v>46727</v>
      </c>
      <c r="AD141" s="141">
        <f t="shared" ref="AD141:AI141" si="543">AC141+1</f>
        <v>46728</v>
      </c>
      <c r="AE141" s="141">
        <f t="shared" si="543"/>
        <v>46729</v>
      </c>
      <c r="AF141" s="141">
        <f t="shared" si="543"/>
        <v>46730</v>
      </c>
      <c r="AG141" s="141">
        <f t="shared" si="543"/>
        <v>46731</v>
      </c>
      <c r="AH141" s="142">
        <f t="shared" si="543"/>
        <v>46732</v>
      </c>
      <c r="AI141" s="143">
        <f t="shared" si="543"/>
        <v>46733</v>
      </c>
      <c r="AJ141" s="68">
        <f t="shared" ref="AJ141" si="544">COUNTIF(AC142:AI142,"★")</f>
        <v>0</v>
      </c>
      <c r="AK141" s="68"/>
      <c r="AL141" s="68" t="str">
        <f t="shared" ref="AL141" si="545">TEXT(AC141,"YYYY-MM")</f>
        <v>2027-12</v>
      </c>
      <c r="AM141" s="69" cm="1">
        <f t="array" ref="AM141">SUMPRODUCT((AC141:AI141&gt;=$N$8)*(AC141:AI141 &lt;= $N$9)*(TEXT(AC141:AI141,"yyyy-mm")=AL141)*(AC142:AI142 = "●"))</f>
        <v>0</v>
      </c>
      <c r="AN141" s="69" cm="1">
        <f t="array" ref="AN141">SUMPRODUCT((AH141:AI141&gt;=$N$8)*(AH141:AI141 &lt;= $N$9)*(TEXT(AH141:AI141,"yyyy-mm")=AL141)*(AH142:AI142 = "▲"))</f>
        <v>0</v>
      </c>
      <c r="AO141" s="69" cm="1">
        <f t="array" ref="AO141">SUMPRODUCT((AC141:AI141&gt;=$N$8)*(AC141:AI141 &lt;= $N$9)*(TEXT(AC141:AI141,"yyyy-mm")=AL141)*(AC142:AI142 = "★"))</f>
        <v>0</v>
      </c>
      <c r="AP141" s="68"/>
      <c r="AQ141" s="19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3"/>
    </row>
    <row r="142" spans="10:55" s="8" customFormat="1" ht="19.5" customHeight="1" thickBot="1" x14ac:dyDescent="0.5">
      <c r="J142" s="86"/>
      <c r="K142" s="135" t="str">
        <f t="shared" ref="K142" si="546">IF(U142&gt;=0.285,"OK","NG")</f>
        <v>NG</v>
      </c>
      <c r="L142" s="136"/>
      <c r="M142" s="144"/>
      <c r="N142" s="144"/>
      <c r="O142" s="144"/>
      <c r="P142" s="144"/>
      <c r="Q142" s="144"/>
      <c r="R142" s="145"/>
      <c r="S142" s="146"/>
      <c r="T142" s="135">
        <f t="shared" ref="T142" si="547">COUNTIF(M142:S142,"●")</f>
        <v>0</v>
      </c>
      <c r="U142" s="147">
        <f t="shared" ref="U142" si="548">IF(COUNTA(M142:S142)=0,-1,IF(OR(COUNTIF(M142:S142,"▲")&gt;6,AND(M141&lt;$N$9,$N$9&lt;S141)),0.285,IF(T141+T142=0,0,T142/(T142+T141))))</f>
        <v>-1</v>
      </c>
      <c r="V142" s="135" t="str">
        <f t="shared" ref="V142" si="549">TEXT(S141,"YYYY-MM")</f>
        <v>2027-07</v>
      </c>
      <c r="W142" s="140" cm="1">
        <f t="array" ref="W142">IF(V142=V141,0,SUMPRODUCT((M141:S141&gt;=$N$8)*(M141:S141 &lt;= $N$9)*(TEXT(M141:S141,"yyyy-mm")=V142)*(M142:S142 = "●")))</f>
        <v>0</v>
      </c>
      <c r="X142" s="140" cm="1">
        <f t="array" ref="X142">IF(V142=V141,0,SUMPRODUCT((M141:S141&gt;=$N$8)*(M141:S141 &lt;= $N$9)*(TEXT(M141:S141,"yyyy-mm")=V142)*(M142:S142 = "▲")))</f>
        <v>0</v>
      </c>
      <c r="Y142" s="140" cm="1">
        <f t="array" ref="Y142">IF(V142=V141,0,SUMPRODUCT((M141:S141&gt;=$N$8)*(M141:S141 &lt;= $N$9)*(TEXT(M141:S141,"yyyy-mm")=V142)*(M142:S142 = "★")))</f>
        <v>0</v>
      </c>
      <c r="Z142" s="135"/>
      <c r="AA142" s="135" t="str">
        <f t="shared" ref="AA142" si="550">IF(AK142&gt;=0.285,"OK","NG")</f>
        <v>NG</v>
      </c>
      <c r="AB142" s="136"/>
      <c r="AC142" s="144"/>
      <c r="AD142" s="144"/>
      <c r="AE142" s="144"/>
      <c r="AF142" s="144"/>
      <c r="AG142" s="144"/>
      <c r="AH142" s="145"/>
      <c r="AI142" s="146"/>
      <c r="AJ142" s="68">
        <f t="shared" ref="AJ142" si="551">COUNTIF(AC142:AI142,"●")</f>
        <v>0</v>
      </c>
      <c r="AK142" s="70">
        <f t="shared" ref="AK142" si="552">IF(COUNTA(AC142:AI142)=0,-1,IF(OR(COUNTIF(AC142:AI142,"▲")&gt;6,AND(AC141&lt;$N$9,$N$9&lt;AI141)),0.285,IF(AJ141+AJ142=0,0,AJ142/(AJ142+AJ141))))</f>
        <v>-1</v>
      </c>
      <c r="AL142" s="68" t="str">
        <f t="shared" ref="AL142" si="553">TEXT(AI141,"YYYY-MM")</f>
        <v>2027-12</v>
      </c>
      <c r="AM142" s="69" cm="1">
        <f t="array" ref="AM142">IF(AL142=AL141,0,SUMPRODUCT((AC141:AI141&gt;=$N$8)*(AC141:AI141 &lt;= $N$9)*(TEXT(AC141:AI141,"yyyy-mm")=AL142)*(AC142:AI142 = "●")))</f>
        <v>0</v>
      </c>
      <c r="AN142" s="69" cm="1">
        <f t="array" ref="AN142">IF(AL142=AL141,0,SUMPRODUCT((AC141:AI141&gt;=$N$8)*(AC141:AI141 &lt;= $N$9)*(TEXT(AC141:AI141,"yyyy-mm")=AL142)*(AC142:AI142 = "▲")))</f>
        <v>0</v>
      </c>
      <c r="AO142" s="69" cm="1">
        <f t="array" ref="AO142">IF(AL142=AL141,0,SUMPRODUCT((AC141:AI141&gt;=$N$8)*(AC141:AI141 &lt;= $N$9)*(TEXT(AC141:AI141,"yyyy-mm")=AL142)*(AC142:AI142 = "★")))</f>
        <v>0</v>
      </c>
      <c r="AP142" s="68"/>
      <c r="AQ142" s="19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3"/>
    </row>
    <row r="143" spans="10:55" s="8" customFormat="1" ht="19.5" customHeight="1" x14ac:dyDescent="0.45">
      <c r="J143" s="86"/>
      <c r="K143" s="135"/>
      <c r="L143" s="132">
        <v>92</v>
      </c>
      <c r="M143" s="141">
        <f>S141+1</f>
        <v>46587</v>
      </c>
      <c r="N143" s="141">
        <f t="shared" ref="N143:S143" si="554">M143+1</f>
        <v>46588</v>
      </c>
      <c r="O143" s="141">
        <f t="shared" si="554"/>
        <v>46589</v>
      </c>
      <c r="P143" s="141">
        <f t="shared" si="554"/>
        <v>46590</v>
      </c>
      <c r="Q143" s="141">
        <f t="shared" si="554"/>
        <v>46591</v>
      </c>
      <c r="R143" s="142">
        <f t="shared" si="554"/>
        <v>46592</v>
      </c>
      <c r="S143" s="143">
        <f t="shared" si="554"/>
        <v>46593</v>
      </c>
      <c r="T143" s="135">
        <f t="shared" ref="T143" si="555">COUNTIF(M144:S144,"★")</f>
        <v>0</v>
      </c>
      <c r="U143" s="135"/>
      <c r="V143" s="135" t="str">
        <f t="shared" ref="V143" si="556">TEXT(M143,"YYYY-MM")</f>
        <v>2027-07</v>
      </c>
      <c r="W143" s="140" cm="1">
        <f t="array" ref="W143">SUMPRODUCT((M143:S143&gt;=$N$8)*(M143:S143 &lt;= $N$9)*(TEXT(M143:S143,"yyyy-mm")=V143)*(M144:S144 = "●"))</f>
        <v>0</v>
      </c>
      <c r="X143" s="140" cm="1">
        <f t="array" ref="X143">SUMPRODUCT((R143:S143&gt;=$N$8)*(R143:S143 &lt;= $N$9)*(TEXT(R143:S143,"yyyy-mm")=V143)*(R144:S144 = "▲"))</f>
        <v>0</v>
      </c>
      <c r="Y143" s="140" cm="1">
        <f t="array" ref="Y143">SUMPRODUCT((M143:S143&gt;=$N$8)*(M143:S143 &lt;= $N$9)*(TEXT(M143:S143,"yyyy-mm")=V143)*(M144:S144 = "★"))</f>
        <v>0</v>
      </c>
      <c r="Z143" s="135"/>
      <c r="AA143" s="135"/>
      <c r="AB143" s="132">
        <v>113</v>
      </c>
      <c r="AC143" s="141">
        <f>AI141+1</f>
        <v>46734</v>
      </c>
      <c r="AD143" s="141">
        <f t="shared" ref="AD143:AI143" si="557">AC143+1</f>
        <v>46735</v>
      </c>
      <c r="AE143" s="141">
        <f t="shared" si="557"/>
        <v>46736</v>
      </c>
      <c r="AF143" s="141">
        <f t="shared" si="557"/>
        <v>46737</v>
      </c>
      <c r="AG143" s="141">
        <f t="shared" si="557"/>
        <v>46738</v>
      </c>
      <c r="AH143" s="142">
        <f t="shared" si="557"/>
        <v>46739</v>
      </c>
      <c r="AI143" s="143">
        <f t="shared" si="557"/>
        <v>46740</v>
      </c>
      <c r="AJ143" s="68">
        <f t="shared" ref="AJ143" si="558">COUNTIF(AC144:AI144,"★")</f>
        <v>0</v>
      </c>
      <c r="AK143" s="68"/>
      <c r="AL143" s="68" t="str">
        <f t="shared" ref="AL143" si="559">TEXT(AC143,"YYYY-MM")</f>
        <v>2027-12</v>
      </c>
      <c r="AM143" s="69" cm="1">
        <f t="array" ref="AM143">SUMPRODUCT((AC143:AI143&gt;=$N$8)*(AC143:AI143 &lt;= $N$9)*(TEXT(AC143:AI143,"yyyy-mm")=AL143)*(AC144:AI144 = "●"))</f>
        <v>0</v>
      </c>
      <c r="AN143" s="69" cm="1">
        <f t="array" ref="AN143">SUMPRODUCT((AH143:AI143&gt;=$N$8)*(AH143:AI143 &lt;= $N$9)*(TEXT(AH143:AI143,"yyyy-mm")=AL143)*(AH144:AI144 = "▲"))</f>
        <v>0</v>
      </c>
      <c r="AO143" s="69" cm="1">
        <f t="array" ref="AO143">SUMPRODUCT((AC143:AI143&gt;=$N$8)*(AC143:AI143 &lt;= $N$9)*(TEXT(AC143:AI143,"yyyy-mm")=AL143)*(AC144:AI144 = "★"))</f>
        <v>0</v>
      </c>
      <c r="AP143" s="68"/>
      <c r="AQ143" s="19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3"/>
    </row>
    <row r="144" spans="10:55" s="8" customFormat="1" ht="19.5" customHeight="1" thickBot="1" x14ac:dyDescent="0.5">
      <c r="J144" s="86"/>
      <c r="K144" s="135" t="str">
        <f t="shared" ref="K144" si="560">IF(U144&gt;=0.285,"OK","NG")</f>
        <v>NG</v>
      </c>
      <c r="L144" s="136"/>
      <c r="M144" s="144"/>
      <c r="N144" s="144"/>
      <c r="O144" s="144"/>
      <c r="P144" s="144"/>
      <c r="Q144" s="144"/>
      <c r="R144" s="145"/>
      <c r="S144" s="146"/>
      <c r="T144" s="135">
        <f t="shared" ref="T144" si="561">COUNTIF(M144:S144,"●")</f>
        <v>0</v>
      </c>
      <c r="U144" s="147">
        <f t="shared" ref="U144" si="562">IF(COUNTA(M144:S144)=0,-1,IF(OR(COUNTIF(M144:S144,"▲")&gt;6,AND(M143&lt;$N$9,$N$9&lt;S143)),0.285,IF(T143+T144=0,0,T144/(T144+T143))))</f>
        <v>-1</v>
      </c>
      <c r="V144" s="135" t="str">
        <f t="shared" ref="V144" si="563">TEXT(S143,"YYYY-MM")</f>
        <v>2027-07</v>
      </c>
      <c r="W144" s="140" cm="1">
        <f t="array" ref="W144">IF(V144=V143,0,SUMPRODUCT((M143:S143&gt;=$N$8)*(M143:S143 &lt;= $N$9)*(TEXT(M143:S143,"yyyy-mm")=V144)*(M144:S144 = "●")))</f>
        <v>0</v>
      </c>
      <c r="X144" s="140" cm="1">
        <f t="array" ref="X144">IF(V144=V143,0,SUMPRODUCT((M143:S143&gt;=$N$8)*(M143:S143 &lt;= $N$9)*(TEXT(M143:S143,"yyyy-mm")=V144)*(M144:S144 = "▲")))</f>
        <v>0</v>
      </c>
      <c r="Y144" s="140" cm="1">
        <f t="array" ref="Y144">IF(V144=V143,0,SUMPRODUCT((M143:S143&gt;=$N$8)*(M143:S143 &lt;= $N$9)*(TEXT(M143:S143,"yyyy-mm")=V144)*(M144:S144 = "★")))</f>
        <v>0</v>
      </c>
      <c r="Z144" s="135"/>
      <c r="AA144" s="135" t="str">
        <f t="shared" ref="AA144" si="564">IF(AK144&gt;=0.285,"OK","NG")</f>
        <v>NG</v>
      </c>
      <c r="AB144" s="136"/>
      <c r="AC144" s="144"/>
      <c r="AD144" s="144"/>
      <c r="AE144" s="144"/>
      <c r="AF144" s="144"/>
      <c r="AG144" s="144"/>
      <c r="AH144" s="145"/>
      <c r="AI144" s="146"/>
      <c r="AJ144" s="68">
        <f t="shared" ref="AJ144" si="565">COUNTIF(AC144:AI144,"●")</f>
        <v>0</v>
      </c>
      <c r="AK144" s="70">
        <f t="shared" ref="AK144" si="566">IF(COUNTA(AC144:AI144)=0,-1,IF(OR(COUNTIF(AC144:AI144,"▲")&gt;6,AND(AC143&lt;$N$9,$N$9&lt;AI143)),0.285,IF(AJ143+AJ144=0,0,AJ144/(AJ144+AJ143))))</f>
        <v>-1</v>
      </c>
      <c r="AL144" s="68" t="str">
        <f t="shared" ref="AL144" si="567">TEXT(AI143,"YYYY-MM")</f>
        <v>2027-12</v>
      </c>
      <c r="AM144" s="69" cm="1">
        <f t="array" ref="AM144">IF(AL144=AL143,0,SUMPRODUCT((AC143:AI143&gt;=$N$8)*(AC143:AI143 &lt;= $N$9)*(TEXT(AC143:AI143,"yyyy-mm")=AL144)*(AC144:AI144 = "●")))</f>
        <v>0</v>
      </c>
      <c r="AN144" s="69" cm="1">
        <f t="array" ref="AN144">IF(AL144=AL143,0,SUMPRODUCT((AC143:AI143&gt;=$N$8)*(AC143:AI143 &lt;= $N$9)*(TEXT(AC143:AI143,"yyyy-mm")=AL144)*(AC144:AI144 = "▲")))</f>
        <v>0</v>
      </c>
      <c r="AO144" s="69" cm="1">
        <f t="array" ref="AO144">IF(AL144=AL143,0,SUMPRODUCT((AC143:AI143&gt;=$N$8)*(AC143:AI143 &lt;= $N$9)*(TEXT(AC143:AI143,"yyyy-mm")=AL144)*(AC144:AI144 = "★")))</f>
        <v>0</v>
      </c>
      <c r="AP144" s="68"/>
      <c r="AQ144" s="19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3"/>
    </row>
    <row r="145" spans="10:55" s="8" customFormat="1" ht="19.5" customHeight="1" x14ac:dyDescent="0.45">
      <c r="J145" s="86"/>
      <c r="K145" s="135"/>
      <c r="L145" s="132">
        <v>93</v>
      </c>
      <c r="M145" s="141">
        <f>S143+1</f>
        <v>46594</v>
      </c>
      <c r="N145" s="141">
        <f t="shared" ref="N145:S145" si="568">M145+1</f>
        <v>46595</v>
      </c>
      <c r="O145" s="141">
        <f t="shared" si="568"/>
        <v>46596</v>
      </c>
      <c r="P145" s="141">
        <f t="shared" si="568"/>
        <v>46597</v>
      </c>
      <c r="Q145" s="141">
        <f t="shared" si="568"/>
        <v>46598</v>
      </c>
      <c r="R145" s="142">
        <f t="shared" si="568"/>
        <v>46599</v>
      </c>
      <c r="S145" s="143">
        <f t="shared" si="568"/>
        <v>46600</v>
      </c>
      <c r="T145" s="135">
        <f t="shared" ref="T145" si="569">COUNTIF(M146:S146,"★")</f>
        <v>0</v>
      </c>
      <c r="U145" s="135"/>
      <c r="V145" s="135" t="str">
        <f t="shared" ref="V145" si="570">TEXT(M145,"YYYY-MM")</f>
        <v>2027-07</v>
      </c>
      <c r="W145" s="140" cm="1">
        <f t="array" ref="W145">SUMPRODUCT((M145:S145&gt;=$N$8)*(M145:S145 &lt;= $N$9)*(TEXT(M145:S145,"yyyy-mm")=V145)*(M146:S146 = "●"))</f>
        <v>0</v>
      </c>
      <c r="X145" s="140" cm="1">
        <f t="array" ref="X145">SUMPRODUCT((R145:S145&gt;=$N$8)*(R145:S145 &lt;= $N$9)*(TEXT(R145:S145,"yyyy-mm")=V145)*(R146:S146 = "▲"))</f>
        <v>0</v>
      </c>
      <c r="Y145" s="140" cm="1">
        <f t="array" ref="Y145">SUMPRODUCT((M145:S145&gt;=$N$8)*(M145:S145 &lt;= $N$9)*(TEXT(M145:S145,"yyyy-mm")=V145)*(M146:S146 = "★"))</f>
        <v>0</v>
      </c>
      <c r="Z145" s="135"/>
      <c r="AA145" s="135"/>
      <c r="AB145" s="132">
        <v>114</v>
      </c>
      <c r="AC145" s="141">
        <f>AI143+1</f>
        <v>46741</v>
      </c>
      <c r="AD145" s="141">
        <f t="shared" ref="AD145:AI145" si="571">AC145+1</f>
        <v>46742</v>
      </c>
      <c r="AE145" s="141">
        <f t="shared" si="571"/>
        <v>46743</v>
      </c>
      <c r="AF145" s="141">
        <f t="shared" si="571"/>
        <v>46744</v>
      </c>
      <c r="AG145" s="141">
        <f t="shared" si="571"/>
        <v>46745</v>
      </c>
      <c r="AH145" s="142">
        <f t="shared" si="571"/>
        <v>46746</v>
      </c>
      <c r="AI145" s="143">
        <f t="shared" si="571"/>
        <v>46747</v>
      </c>
      <c r="AJ145" s="68">
        <f t="shared" ref="AJ145" si="572">COUNTIF(AC146:AI146,"★")</f>
        <v>0</v>
      </c>
      <c r="AK145" s="68"/>
      <c r="AL145" s="68" t="str">
        <f t="shared" ref="AL145" si="573">TEXT(AC145,"YYYY-MM")</f>
        <v>2027-12</v>
      </c>
      <c r="AM145" s="69" cm="1">
        <f t="array" ref="AM145">SUMPRODUCT((AC145:AI145&gt;=$N$8)*(AC145:AI145 &lt;= $N$9)*(TEXT(AC145:AI145,"yyyy-mm")=AL145)*(AC146:AI146 = "●"))</f>
        <v>0</v>
      </c>
      <c r="AN145" s="69" cm="1">
        <f t="array" ref="AN145">SUMPRODUCT((AH145:AI145&gt;=$N$8)*(AH145:AI145 &lt;= $N$9)*(TEXT(AH145:AI145,"yyyy-mm")=AL145)*(AH146:AI146 = "▲"))</f>
        <v>0</v>
      </c>
      <c r="AO145" s="69" cm="1">
        <f t="array" ref="AO145">SUMPRODUCT((AC145:AI145&gt;=$N$8)*(AC145:AI145 &lt;= $N$9)*(TEXT(AC145:AI145,"yyyy-mm")=AL145)*(AC146:AI146 = "★"))</f>
        <v>0</v>
      </c>
      <c r="AP145" s="65"/>
      <c r="AQ145" s="7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3"/>
    </row>
    <row r="146" spans="10:55" s="8" customFormat="1" ht="19.5" customHeight="1" thickBot="1" x14ac:dyDescent="0.5">
      <c r="J146" s="86"/>
      <c r="K146" s="135" t="str">
        <f t="shared" ref="K146" si="574">IF(U146&gt;=0.285,"OK","NG")</f>
        <v>NG</v>
      </c>
      <c r="L146" s="136"/>
      <c r="M146" s="144"/>
      <c r="N146" s="144"/>
      <c r="O146" s="144"/>
      <c r="P146" s="144"/>
      <c r="Q146" s="144"/>
      <c r="R146" s="145"/>
      <c r="S146" s="146"/>
      <c r="T146" s="135">
        <f t="shared" ref="T146" si="575">COUNTIF(M146:S146,"●")</f>
        <v>0</v>
      </c>
      <c r="U146" s="147">
        <f t="shared" ref="U146" si="576">IF(COUNTA(M146:S146)=0,-1,IF(OR(COUNTIF(M146:S146,"▲")&gt;6,AND(M145&lt;$N$9,$N$9&lt;S145)),0.285,IF(T145+T146=0,0,T146/(T146+T145))))</f>
        <v>-1</v>
      </c>
      <c r="V146" s="135" t="str">
        <f t="shared" ref="V146" si="577">TEXT(S145,"YYYY-MM")</f>
        <v>2027-08</v>
      </c>
      <c r="W146" s="140" cm="1">
        <f t="array" ref="W146">IF(V146=V145,0,SUMPRODUCT((M145:S145&gt;=$N$8)*(M145:S145 &lt;= $N$9)*(TEXT(M145:S145,"yyyy-mm")=V146)*(M146:S146 = "●")))</f>
        <v>0</v>
      </c>
      <c r="X146" s="140" cm="1">
        <f t="array" ref="X146">IF(V146=V145,0,SUMPRODUCT((M145:S145&gt;=$N$8)*(M145:S145 &lt;= $N$9)*(TEXT(M145:S145,"yyyy-mm")=V146)*(M146:S146 = "▲")))</f>
        <v>0</v>
      </c>
      <c r="Y146" s="140" cm="1">
        <f t="array" ref="Y146">IF(V146=V145,0,SUMPRODUCT((M145:S145&gt;=$N$8)*(M145:S145 &lt;= $N$9)*(TEXT(M145:S145,"yyyy-mm")=V146)*(M146:S146 = "★")))</f>
        <v>0</v>
      </c>
      <c r="Z146" s="135"/>
      <c r="AA146" s="135" t="str">
        <f t="shared" ref="AA146" si="578">IF(AK146&gt;=0.285,"OK","NG")</f>
        <v>NG</v>
      </c>
      <c r="AB146" s="136"/>
      <c r="AC146" s="144"/>
      <c r="AD146" s="144"/>
      <c r="AE146" s="144"/>
      <c r="AF146" s="144"/>
      <c r="AG146" s="144"/>
      <c r="AH146" s="145"/>
      <c r="AI146" s="146"/>
      <c r="AJ146" s="68">
        <f t="shared" ref="AJ146" si="579">COUNTIF(AC146:AI146,"●")</f>
        <v>0</v>
      </c>
      <c r="AK146" s="70">
        <f t="shared" ref="AK146" si="580">IF(COUNTA(AC146:AI146)=0,-1,IF(OR(COUNTIF(AC146:AI146,"▲")&gt;6,AND(AC145&lt;$N$9,$N$9&lt;AI145)),0.285,IF(AJ145+AJ146=0,0,AJ146/(AJ146+AJ145))))</f>
        <v>-1</v>
      </c>
      <c r="AL146" s="68" t="str">
        <f t="shared" ref="AL146" si="581">TEXT(AI145,"YYYY-MM")</f>
        <v>2027-12</v>
      </c>
      <c r="AM146" s="69" cm="1">
        <f t="array" ref="AM146">IF(AL146=AL145,0,SUMPRODUCT((AC145:AI145&gt;=$N$8)*(AC145:AI145 &lt;= $N$9)*(TEXT(AC145:AI145,"yyyy-mm")=AL146)*(AC146:AI146 = "●")))</f>
        <v>0</v>
      </c>
      <c r="AN146" s="69" cm="1">
        <f t="array" ref="AN146">IF(AL146=AL145,0,SUMPRODUCT((AC145:AI145&gt;=$N$8)*(AC145:AI145 &lt;= $N$9)*(TEXT(AC145:AI145,"yyyy-mm")=AL146)*(AC146:AI146 = "▲")))</f>
        <v>0</v>
      </c>
      <c r="AO146" s="69" cm="1">
        <f t="array" ref="AO146">IF(AL146=AL145,0,SUMPRODUCT((AC145:AI145&gt;=$N$8)*(AC145:AI145 &lt;= $N$9)*(TEXT(AC145:AI145,"yyyy-mm")=AL146)*(AC146:AI146 = "★")))</f>
        <v>0</v>
      </c>
      <c r="AP146" s="65"/>
      <c r="AQ146" s="7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3"/>
    </row>
    <row r="147" spans="10:55" s="8" customFormat="1" ht="19.5" customHeight="1" x14ac:dyDescent="0.45">
      <c r="J147" s="86"/>
      <c r="K147" s="135"/>
      <c r="L147" s="132">
        <v>94</v>
      </c>
      <c r="M147" s="141">
        <f>S145+1</f>
        <v>46601</v>
      </c>
      <c r="N147" s="141">
        <f t="shared" ref="N147:S147" si="582">M147+1</f>
        <v>46602</v>
      </c>
      <c r="O147" s="141">
        <f t="shared" si="582"/>
        <v>46603</v>
      </c>
      <c r="P147" s="141">
        <f t="shared" si="582"/>
        <v>46604</v>
      </c>
      <c r="Q147" s="141">
        <f t="shared" si="582"/>
        <v>46605</v>
      </c>
      <c r="R147" s="142">
        <f t="shared" si="582"/>
        <v>46606</v>
      </c>
      <c r="S147" s="143">
        <f t="shared" si="582"/>
        <v>46607</v>
      </c>
      <c r="T147" s="135">
        <f t="shared" ref="T147" si="583">COUNTIF(M148:S148,"★")</f>
        <v>0</v>
      </c>
      <c r="U147" s="135"/>
      <c r="V147" s="135" t="str">
        <f t="shared" ref="V147" si="584">TEXT(M147,"YYYY-MM")</f>
        <v>2027-08</v>
      </c>
      <c r="W147" s="140" cm="1">
        <f t="array" ref="W147">SUMPRODUCT((M147:S147&gt;=$N$8)*(M147:S147 &lt;= $N$9)*(TEXT(M147:S147,"yyyy-mm")=V147)*(M148:S148 = "●"))</f>
        <v>0</v>
      </c>
      <c r="X147" s="140" cm="1">
        <f t="array" ref="X147">SUMPRODUCT((R147:S147&gt;=$N$8)*(R147:S147 &lt;= $N$9)*(TEXT(R147:S147,"yyyy-mm")=V147)*(R148:S148 = "▲"))</f>
        <v>0</v>
      </c>
      <c r="Y147" s="140" cm="1">
        <f t="array" ref="Y147">SUMPRODUCT((M147:S147&gt;=$N$8)*(M147:S147 &lt;= $N$9)*(TEXT(M147:S147,"yyyy-mm")=V147)*(M148:S148 = "★"))</f>
        <v>0</v>
      </c>
      <c r="Z147" s="135"/>
      <c r="AA147" s="135"/>
      <c r="AB147" s="132">
        <v>115</v>
      </c>
      <c r="AC147" s="141">
        <f>AI145+1</f>
        <v>46748</v>
      </c>
      <c r="AD147" s="141">
        <f t="shared" ref="AD147:AI147" si="585">AC147+1</f>
        <v>46749</v>
      </c>
      <c r="AE147" s="141">
        <f t="shared" si="585"/>
        <v>46750</v>
      </c>
      <c r="AF147" s="141">
        <f t="shared" si="585"/>
        <v>46751</v>
      </c>
      <c r="AG147" s="141">
        <f t="shared" si="585"/>
        <v>46752</v>
      </c>
      <c r="AH147" s="142">
        <f t="shared" si="585"/>
        <v>46753</v>
      </c>
      <c r="AI147" s="143">
        <f t="shared" si="585"/>
        <v>46754</v>
      </c>
      <c r="AJ147" s="68">
        <f t="shared" ref="AJ147" si="586">COUNTIF(AC148:AI148,"★")</f>
        <v>0</v>
      </c>
      <c r="AK147" s="68"/>
      <c r="AL147" s="68" t="str">
        <f t="shared" ref="AL147" si="587">TEXT(AC147,"YYYY-MM")</f>
        <v>2027-12</v>
      </c>
      <c r="AM147" s="69" cm="1">
        <f t="array" ref="AM147">SUMPRODUCT((AC147:AI147&gt;=$N$8)*(AC147:AI147 &lt;= $N$9)*(TEXT(AC147:AI147,"yyyy-mm")=AL147)*(AC148:AI148 = "●"))</f>
        <v>0</v>
      </c>
      <c r="AN147" s="69" cm="1">
        <f t="array" ref="AN147">SUMPRODUCT((AH147:AI147&gt;=$N$8)*(AH147:AI147 &lt;= $N$9)*(TEXT(AH147:AI147,"yyyy-mm")=AL147)*(AH148:AI148 = "▲"))</f>
        <v>0</v>
      </c>
      <c r="AO147" s="69" cm="1">
        <f t="array" ref="AO147">SUMPRODUCT((AC147:AI147&gt;=$N$8)*(AC147:AI147 &lt;= $N$9)*(TEXT(AC147:AI147,"yyyy-mm")=AL147)*(AC148:AI148 = "★"))</f>
        <v>0</v>
      </c>
      <c r="AP147" s="65"/>
      <c r="AQ147" s="7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3"/>
    </row>
    <row r="148" spans="10:55" s="8" customFormat="1" ht="19.5" customHeight="1" thickBot="1" x14ac:dyDescent="0.5">
      <c r="J148" s="86"/>
      <c r="K148" s="135" t="str">
        <f t="shared" ref="K148" si="588">IF(U148&gt;=0.285,"OK","NG")</f>
        <v>NG</v>
      </c>
      <c r="L148" s="136"/>
      <c r="M148" s="144"/>
      <c r="N148" s="144"/>
      <c r="O148" s="144"/>
      <c r="P148" s="144"/>
      <c r="Q148" s="144"/>
      <c r="R148" s="145"/>
      <c r="S148" s="146"/>
      <c r="T148" s="135">
        <f t="shared" ref="T148" si="589">COUNTIF(M148:S148,"●")</f>
        <v>0</v>
      </c>
      <c r="U148" s="147">
        <f t="shared" ref="U148" si="590">IF(COUNTA(M148:S148)=0,-1,IF(OR(COUNTIF(M148:S148,"▲")&gt;6,AND(M147&lt;$N$9,$N$9&lt;S147)),0.285,IF(T147+T148=0,0,T148/(T148+T147))))</f>
        <v>-1</v>
      </c>
      <c r="V148" s="135" t="str">
        <f t="shared" ref="V148" si="591">TEXT(S147,"YYYY-MM")</f>
        <v>2027-08</v>
      </c>
      <c r="W148" s="140" cm="1">
        <f t="array" ref="W148">IF(V148=V147,0,SUMPRODUCT((M147:S147&gt;=$N$8)*(M147:S147 &lt;= $N$9)*(TEXT(M147:S147,"yyyy-mm")=V148)*(M148:S148 = "●")))</f>
        <v>0</v>
      </c>
      <c r="X148" s="140" cm="1">
        <f t="array" ref="X148">IF(V148=V147,0,SUMPRODUCT((M147:S147&gt;=$N$8)*(M147:S147 &lt;= $N$9)*(TEXT(M147:S147,"yyyy-mm")=V148)*(M148:S148 = "▲")))</f>
        <v>0</v>
      </c>
      <c r="Y148" s="140" cm="1">
        <f t="array" ref="Y148">IF(V148=V147,0,SUMPRODUCT((M147:S147&gt;=$N$8)*(M147:S147 &lt;= $N$9)*(TEXT(M147:S147,"yyyy-mm")=V148)*(M148:S148 = "★")))</f>
        <v>0</v>
      </c>
      <c r="Z148" s="135"/>
      <c r="AA148" s="135" t="str">
        <f t="shared" ref="AA148" si="592">IF(AK148&gt;=0.285,"OK","NG")</f>
        <v>NG</v>
      </c>
      <c r="AB148" s="136"/>
      <c r="AC148" s="144"/>
      <c r="AD148" s="144"/>
      <c r="AE148" s="144"/>
      <c r="AF148" s="144"/>
      <c r="AG148" s="144"/>
      <c r="AH148" s="145"/>
      <c r="AI148" s="146"/>
      <c r="AJ148" s="68">
        <f t="shared" ref="AJ148" si="593">COUNTIF(AC148:AI148,"●")</f>
        <v>0</v>
      </c>
      <c r="AK148" s="70">
        <f t="shared" ref="AK148" si="594">IF(COUNTA(AC148:AI148)=0,-1,IF(OR(COUNTIF(AC148:AI148,"▲")&gt;6,AND(AC147&lt;$N$9,$N$9&lt;AI147)),0.285,IF(AJ147+AJ148=0,0,AJ148/(AJ148+AJ147))))</f>
        <v>-1</v>
      </c>
      <c r="AL148" s="68" t="str">
        <f t="shared" ref="AL148" si="595">TEXT(AI147,"YYYY-MM")</f>
        <v>2028-01</v>
      </c>
      <c r="AM148" s="69" cm="1">
        <f t="array" ref="AM148">IF(AL148=AL147,0,SUMPRODUCT((AC147:AI147&gt;=$N$8)*(AC147:AI147 &lt;= $N$9)*(TEXT(AC147:AI147,"yyyy-mm")=AL148)*(AC148:AI148 = "●")))</f>
        <v>0</v>
      </c>
      <c r="AN148" s="69" cm="1">
        <f t="array" ref="AN148">IF(AL148=AL147,0,SUMPRODUCT((AC147:AI147&gt;=$N$8)*(AC147:AI147 &lt;= $N$9)*(TEXT(AC147:AI147,"yyyy-mm")=AL148)*(AC148:AI148 = "▲")))</f>
        <v>0</v>
      </c>
      <c r="AO148" s="69" cm="1">
        <f t="array" ref="AO148">IF(AL148=AL147,0,SUMPRODUCT((AC147:AI147&gt;=$N$8)*(AC147:AI147 &lt;= $N$9)*(TEXT(AC147:AI147,"yyyy-mm")=AL148)*(AC148:AI148 = "★")))</f>
        <v>0</v>
      </c>
      <c r="AP148" s="65"/>
      <c r="AQ148" s="7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3"/>
    </row>
    <row r="149" spans="10:55" s="8" customFormat="1" ht="19.5" customHeight="1" x14ac:dyDescent="0.45">
      <c r="J149" s="86"/>
      <c r="K149" s="135"/>
      <c r="L149" s="132">
        <v>95</v>
      </c>
      <c r="M149" s="141">
        <f>S147+1</f>
        <v>46608</v>
      </c>
      <c r="N149" s="141">
        <f t="shared" ref="N149:S149" si="596">M149+1</f>
        <v>46609</v>
      </c>
      <c r="O149" s="141">
        <f t="shared" si="596"/>
        <v>46610</v>
      </c>
      <c r="P149" s="141">
        <f t="shared" si="596"/>
        <v>46611</v>
      </c>
      <c r="Q149" s="141">
        <f t="shared" si="596"/>
        <v>46612</v>
      </c>
      <c r="R149" s="142">
        <f t="shared" si="596"/>
        <v>46613</v>
      </c>
      <c r="S149" s="143">
        <f t="shared" si="596"/>
        <v>46614</v>
      </c>
      <c r="T149" s="135">
        <f t="shared" ref="T149" si="597">COUNTIF(M150:S150,"★")</f>
        <v>0</v>
      </c>
      <c r="U149" s="135"/>
      <c r="V149" s="135" t="str">
        <f t="shared" ref="V149" si="598">TEXT(M149,"YYYY-MM")</f>
        <v>2027-08</v>
      </c>
      <c r="W149" s="140" cm="1">
        <f t="array" ref="W149">SUMPRODUCT((M149:S149&gt;=$N$8)*(M149:S149 &lt;= $N$9)*(TEXT(M149:S149,"yyyy-mm")=V149)*(M150:S150 = "●"))</f>
        <v>0</v>
      </c>
      <c r="X149" s="140" cm="1">
        <f t="array" ref="X149">SUMPRODUCT((R149:S149&gt;=$N$8)*(R149:S149 &lt;= $N$9)*(TEXT(R149:S149,"yyyy-mm")=V149)*(R150:S150 = "▲"))</f>
        <v>0</v>
      </c>
      <c r="Y149" s="140" cm="1">
        <f t="array" ref="Y149">SUMPRODUCT((M149:S149&gt;=$N$8)*(M149:S149 &lt;= $N$9)*(TEXT(M149:S149,"yyyy-mm")=V149)*(M150:S150 = "★"))</f>
        <v>0</v>
      </c>
      <c r="Z149" s="135"/>
      <c r="AA149" s="135"/>
      <c r="AB149" s="132">
        <v>116</v>
      </c>
      <c r="AC149" s="141">
        <f>AI147+1</f>
        <v>46755</v>
      </c>
      <c r="AD149" s="141">
        <f t="shared" ref="AD149:AI149" si="599">AC149+1</f>
        <v>46756</v>
      </c>
      <c r="AE149" s="141">
        <f t="shared" si="599"/>
        <v>46757</v>
      </c>
      <c r="AF149" s="141">
        <f t="shared" si="599"/>
        <v>46758</v>
      </c>
      <c r="AG149" s="141">
        <f t="shared" si="599"/>
        <v>46759</v>
      </c>
      <c r="AH149" s="142">
        <f t="shared" si="599"/>
        <v>46760</v>
      </c>
      <c r="AI149" s="143">
        <f t="shared" si="599"/>
        <v>46761</v>
      </c>
      <c r="AJ149" s="68">
        <f t="shared" ref="AJ149" si="600">COUNTIF(AC150:AI150,"★")</f>
        <v>0</v>
      </c>
      <c r="AK149" s="68"/>
      <c r="AL149" s="68" t="str">
        <f t="shared" ref="AL149" si="601">TEXT(AC149,"YYYY-MM")</f>
        <v>2028-01</v>
      </c>
      <c r="AM149" s="69" cm="1">
        <f t="array" ref="AM149">SUMPRODUCT((AC149:AI149&gt;=$N$8)*(AC149:AI149 &lt;= $N$9)*(TEXT(AC149:AI149,"yyyy-mm")=AL149)*(AC150:AI150 = "●"))</f>
        <v>0</v>
      </c>
      <c r="AN149" s="69" cm="1">
        <f t="array" ref="AN149">SUMPRODUCT((AH149:AI149&gt;=$N$8)*(AH149:AI149 &lt;= $N$9)*(TEXT(AH149:AI149,"yyyy-mm")=AL149)*(AH150:AI150 = "▲"))</f>
        <v>0</v>
      </c>
      <c r="AO149" s="69" cm="1">
        <f t="array" ref="AO149">SUMPRODUCT((AC149:AI149&gt;=$N$8)*(AC149:AI149 &lt;= $N$9)*(TEXT(AC149:AI149,"yyyy-mm")=AL149)*(AC150:AI150 = "★"))</f>
        <v>0</v>
      </c>
      <c r="AP149" s="65"/>
      <c r="AQ149" s="7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3"/>
    </row>
    <row r="150" spans="10:55" s="8" customFormat="1" ht="19.5" customHeight="1" thickBot="1" x14ac:dyDescent="0.5">
      <c r="J150" s="86"/>
      <c r="K150" s="135" t="str">
        <f t="shared" ref="K150" si="602">IF(U150&gt;=0.285,"OK","NG")</f>
        <v>NG</v>
      </c>
      <c r="L150" s="136"/>
      <c r="M150" s="144"/>
      <c r="N150" s="144"/>
      <c r="O150" s="144"/>
      <c r="P150" s="144"/>
      <c r="Q150" s="144"/>
      <c r="R150" s="145"/>
      <c r="S150" s="146"/>
      <c r="T150" s="135">
        <f t="shared" ref="T150" si="603">COUNTIF(M150:S150,"●")</f>
        <v>0</v>
      </c>
      <c r="U150" s="147">
        <f t="shared" ref="U150" si="604">IF(COUNTA(M150:S150)=0,-1,IF(OR(COUNTIF(M150:S150,"▲")&gt;6,AND(M149&lt;$N$9,$N$9&lt;S149)),0.285,IF(T149+T150=0,0,T150/(T150+T149))))</f>
        <v>-1</v>
      </c>
      <c r="V150" s="135" t="str">
        <f t="shared" ref="V150" si="605">TEXT(S149,"YYYY-MM")</f>
        <v>2027-08</v>
      </c>
      <c r="W150" s="140" cm="1">
        <f t="array" ref="W150">IF(V150=V149,0,SUMPRODUCT((M149:S149&gt;=$N$8)*(M149:S149 &lt;= $N$9)*(TEXT(M149:S149,"yyyy-mm")=V150)*(M150:S150 = "●")))</f>
        <v>0</v>
      </c>
      <c r="X150" s="140" cm="1">
        <f t="array" ref="X150">IF(V150=V149,0,SUMPRODUCT((M149:S149&gt;=$N$8)*(M149:S149 &lt;= $N$9)*(TEXT(M149:S149,"yyyy-mm")=V150)*(M150:S150 = "▲")))</f>
        <v>0</v>
      </c>
      <c r="Y150" s="140" cm="1">
        <f t="array" ref="Y150">IF(V150=V149,0,SUMPRODUCT((M149:S149&gt;=$N$8)*(M149:S149 &lt;= $N$9)*(TEXT(M149:S149,"yyyy-mm")=V150)*(M150:S150 = "★")))</f>
        <v>0</v>
      </c>
      <c r="Z150" s="135"/>
      <c r="AA150" s="135" t="str">
        <f t="shared" ref="AA150" si="606">IF(AK150&gt;=0.285,"OK","NG")</f>
        <v>NG</v>
      </c>
      <c r="AB150" s="136"/>
      <c r="AC150" s="144"/>
      <c r="AD150" s="144"/>
      <c r="AE150" s="144"/>
      <c r="AF150" s="144"/>
      <c r="AG150" s="144"/>
      <c r="AH150" s="145"/>
      <c r="AI150" s="146"/>
      <c r="AJ150" s="68">
        <f t="shared" ref="AJ150" si="607">COUNTIF(AC150:AI150,"●")</f>
        <v>0</v>
      </c>
      <c r="AK150" s="70">
        <f t="shared" ref="AK150" si="608">IF(COUNTA(AC150:AI150)=0,-1,IF(OR(COUNTIF(AC150:AI150,"▲")&gt;6,AND(AC149&lt;$N$9,$N$9&lt;AI149)),0.285,IF(AJ149+AJ150=0,0,AJ150/(AJ150+AJ149))))</f>
        <v>-1</v>
      </c>
      <c r="AL150" s="68" t="str">
        <f t="shared" ref="AL150" si="609">TEXT(AI149,"YYYY-MM")</f>
        <v>2028-01</v>
      </c>
      <c r="AM150" s="69" cm="1">
        <f t="array" ref="AM150">IF(AL150=AL149,0,SUMPRODUCT((AC149:AI149&gt;=$N$8)*(AC149:AI149 &lt;= $N$9)*(TEXT(AC149:AI149,"yyyy-mm")=AL150)*(AC150:AI150 = "●")))</f>
        <v>0</v>
      </c>
      <c r="AN150" s="69" cm="1">
        <f t="array" ref="AN150">IF(AL150=AL149,0,SUMPRODUCT((AC149:AI149&gt;=$N$8)*(AC149:AI149 &lt;= $N$9)*(TEXT(AC149:AI149,"yyyy-mm")=AL150)*(AC150:AI150 = "▲")))</f>
        <v>0</v>
      </c>
      <c r="AO150" s="69" cm="1">
        <f t="array" ref="AO150">IF(AL150=AL149,0,SUMPRODUCT((AC149:AI149&gt;=$N$8)*(AC149:AI149 &lt;= $N$9)*(TEXT(AC149:AI149,"yyyy-mm")=AL150)*(AC150:AI150 = "★")))</f>
        <v>0</v>
      </c>
      <c r="AP150" s="65"/>
      <c r="AQ150" s="7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3"/>
    </row>
    <row r="151" spans="10:55" s="8" customFormat="1" ht="19.5" customHeight="1" x14ac:dyDescent="0.45">
      <c r="J151" s="86"/>
      <c r="K151" s="87"/>
      <c r="L151" s="28"/>
      <c r="M151" s="28"/>
      <c r="N151" s="28"/>
      <c r="O151" s="28"/>
      <c r="P151" s="28"/>
      <c r="Q151" s="28"/>
      <c r="R151" s="28"/>
      <c r="S151" s="28"/>
      <c r="T151" s="86"/>
      <c r="U151" s="148">
        <f>IFERROR(AVERAGEIF(U109:U150,"&gt;-1"),0)</f>
        <v>0</v>
      </c>
      <c r="V151" s="86"/>
      <c r="W151" s="81"/>
      <c r="X151" s="81"/>
      <c r="Y151" s="81"/>
      <c r="Z151" s="86"/>
      <c r="AA151" s="88"/>
      <c r="AB151" s="28"/>
      <c r="AC151" s="28"/>
      <c r="AD151" s="28"/>
      <c r="AE151" s="28"/>
      <c r="AF151" s="28"/>
      <c r="AG151" s="28"/>
      <c r="AH151" s="28"/>
      <c r="AI151" s="28"/>
      <c r="AJ151" s="65"/>
      <c r="AK151" s="71">
        <f>IFERROR(AVERAGEIF(AK109:AK150,"&gt;-1"),0)</f>
        <v>0</v>
      </c>
      <c r="AL151" s="65"/>
      <c r="AM151" s="64"/>
      <c r="AN151" s="64"/>
      <c r="AO151" s="64"/>
      <c r="AP151" s="68"/>
      <c r="AQ151" s="19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3"/>
    </row>
    <row r="152" spans="10:55" s="8" customFormat="1" ht="19.5" customHeight="1" x14ac:dyDescent="0.45">
      <c r="J152" s="86"/>
      <c r="K152" s="87"/>
      <c r="L152" s="28"/>
      <c r="M152" s="28"/>
      <c r="N152" s="28"/>
      <c r="O152" s="28"/>
      <c r="P152" s="28"/>
      <c r="Q152" s="28"/>
      <c r="R152" s="28"/>
      <c r="S152" s="28"/>
      <c r="T152" s="86"/>
      <c r="U152" s="86"/>
      <c r="V152" s="86"/>
      <c r="W152" s="81"/>
      <c r="X152" s="81"/>
      <c r="Y152" s="81"/>
      <c r="Z152" s="86"/>
      <c r="AA152" s="88"/>
      <c r="AB152" s="28"/>
      <c r="AC152" s="28"/>
      <c r="AD152" s="28"/>
      <c r="AE152" s="28"/>
      <c r="AF152" s="28"/>
      <c r="AG152" s="28"/>
      <c r="AH152" s="28"/>
      <c r="AI152" s="28"/>
      <c r="AJ152" s="65"/>
      <c r="AK152" s="65"/>
      <c r="AL152" s="65"/>
      <c r="AM152" s="64"/>
      <c r="AN152" s="64"/>
      <c r="AO152" s="64"/>
      <c r="AP152" s="68"/>
      <c r="AQ152" s="19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3"/>
    </row>
    <row r="153" spans="10:55" s="8" customFormat="1" ht="24" customHeight="1" x14ac:dyDescent="0.45">
      <c r="J153" s="75" t="s">
        <v>63</v>
      </c>
      <c r="K153" s="76"/>
      <c r="L153" s="76"/>
      <c r="M153" s="77"/>
      <c r="N153" s="78"/>
      <c r="O153" s="79"/>
      <c r="P153" s="79"/>
      <c r="Q153" s="79"/>
      <c r="R153" s="79"/>
      <c r="S153" s="79"/>
      <c r="T153" s="80"/>
      <c r="U153" s="80"/>
      <c r="V153" s="80"/>
      <c r="W153" s="81"/>
      <c r="X153" s="81"/>
      <c r="Y153" s="81"/>
      <c r="Z153" s="80"/>
      <c r="AA153" s="82"/>
      <c r="AB153" s="79"/>
      <c r="AC153" s="79"/>
      <c r="AD153" s="79"/>
      <c r="AE153" s="79"/>
      <c r="AF153" s="28"/>
      <c r="AG153" s="28"/>
      <c r="AH153" s="28"/>
      <c r="AI153" s="28"/>
      <c r="AJ153" s="65"/>
      <c r="AK153" s="65"/>
      <c r="AL153" s="65"/>
      <c r="AM153" s="64"/>
      <c r="AN153" s="64"/>
      <c r="AO153" s="64"/>
      <c r="AP153" s="68"/>
      <c r="AQ153" s="19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3"/>
    </row>
    <row r="154" spans="10:55" s="8" customFormat="1" ht="27" customHeight="1" x14ac:dyDescent="0.45">
      <c r="J154" s="83"/>
      <c r="K154" s="84"/>
      <c r="L154" s="84"/>
      <c r="M154" s="60" t="s">
        <v>96</v>
      </c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28"/>
      <c r="AI154" s="28"/>
      <c r="AJ154" s="65"/>
      <c r="AK154" s="65"/>
      <c r="AL154" s="65"/>
      <c r="AM154" s="64"/>
      <c r="AN154" s="64"/>
      <c r="AO154" s="64"/>
      <c r="AP154" s="68"/>
      <c r="AQ154" s="19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3"/>
    </row>
    <row r="155" spans="10:55" s="8" customFormat="1" ht="20.25" customHeight="1" x14ac:dyDescent="0.45">
      <c r="J155" s="83"/>
      <c r="K155" s="84"/>
      <c r="L155" s="84"/>
      <c r="M155" s="149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28"/>
      <c r="AI155" s="28"/>
      <c r="AJ155" s="65"/>
      <c r="AK155" s="65"/>
      <c r="AL155" s="65"/>
      <c r="AM155" s="64"/>
      <c r="AN155" s="64"/>
      <c r="AO155" s="64"/>
      <c r="AP155" s="68"/>
      <c r="AQ155" s="19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3"/>
    </row>
    <row r="156" spans="10:55" s="8" customFormat="1" ht="20.25" customHeight="1" x14ac:dyDescent="0.45">
      <c r="J156" s="86"/>
      <c r="K156" s="87"/>
      <c r="L156" s="28"/>
      <c r="M156" s="28"/>
      <c r="N156" s="28"/>
      <c r="O156" s="28"/>
      <c r="P156" s="28"/>
      <c r="Q156" s="28"/>
      <c r="R156" s="28"/>
      <c r="S156" s="28"/>
      <c r="T156" s="86"/>
      <c r="U156" s="86"/>
      <c r="V156" s="86"/>
      <c r="W156" s="81"/>
      <c r="X156" s="81"/>
      <c r="Y156" s="81"/>
      <c r="Z156" s="86"/>
      <c r="AA156" s="88"/>
      <c r="AB156" s="28"/>
      <c r="AC156" s="28"/>
      <c r="AD156" s="28"/>
      <c r="AE156" s="28"/>
      <c r="AF156" s="28"/>
      <c r="AG156" s="28"/>
      <c r="AH156" s="28"/>
      <c r="AI156" s="28"/>
      <c r="AJ156" s="65"/>
      <c r="AK156" s="65"/>
      <c r="AL156" s="65"/>
      <c r="AM156" s="64"/>
      <c r="AN156" s="64"/>
      <c r="AO156" s="64"/>
      <c r="AP156" s="68"/>
      <c r="AQ156" s="19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3"/>
    </row>
    <row r="157" spans="10:55" s="8" customFormat="1" ht="20.25" customHeight="1" thickBot="1" x14ac:dyDescent="0.5">
      <c r="J157" s="86"/>
      <c r="K157" s="87"/>
      <c r="L157" s="28"/>
      <c r="M157" s="28"/>
      <c r="N157" s="28"/>
      <c r="O157" s="28"/>
      <c r="P157" s="28"/>
      <c r="Q157" s="28"/>
      <c r="R157" s="28"/>
      <c r="S157" s="28"/>
      <c r="T157" s="86"/>
      <c r="U157" s="86"/>
      <c r="V157" s="86"/>
      <c r="W157" s="81"/>
      <c r="X157" s="81"/>
      <c r="Y157" s="81"/>
      <c r="Z157" s="86"/>
      <c r="AA157" s="88"/>
      <c r="AB157" s="28"/>
      <c r="AC157" s="28"/>
      <c r="AD157" s="28"/>
      <c r="AE157" s="28"/>
      <c r="AF157" s="28"/>
      <c r="AG157" s="28"/>
      <c r="AH157" s="28"/>
      <c r="AI157" s="28"/>
      <c r="AJ157" s="65"/>
      <c r="AK157" s="65"/>
      <c r="AL157" s="65"/>
      <c r="AM157" s="64"/>
      <c r="AN157" s="64"/>
      <c r="AO157" s="64"/>
      <c r="AP157" s="68"/>
      <c r="AQ157" s="19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3"/>
    </row>
    <row r="158" spans="10:55" s="8" customFormat="1" ht="20.25" customHeight="1" x14ac:dyDescent="0.45">
      <c r="J158" s="86"/>
      <c r="K158" s="86"/>
      <c r="L158" s="132" t="s">
        <v>47</v>
      </c>
      <c r="M158" s="133" t="str">
        <f>"実施状況（"&amp;YEAR(M160)&amp;"年～）"</f>
        <v>実施状況（2028年～）</v>
      </c>
      <c r="N158" s="133"/>
      <c r="O158" s="133"/>
      <c r="P158" s="133"/>
      <c r="Q158" s="133"/>
      <c r="R158" s="133"/>
      <c r="S158" s="134"/>
      <c r="T158" s="86"/>
      <c r="U158" s="86"/>
      <c r="V158" s="86"/>
      <c r="W158" s="81"/>
      <c r="X158" s="81"/>
      <c r="Y158" s="81"/>
      <c r="Z158" s="86"/>
      <c r="AA158" s="28"/>
      <c r="AB158" s="132" t="s">
        <v>47</v>
      </c>
      <c r="AC158" s="133" t="str">
        <f>"実施状況（"&amp;YEAR(AC160)&amp;"年～）"</f>
        <v>実施状況（2028年～）</v>
      </c>
      <c r="AD158" s="133"/>
      <c r="AE158" s="133"/>
      <c r="AF158" s="133"/>
      <c r="AG158" s="133"/>
      <c r="AH158" s="133"/>
      <c r="AI158" s="134"/>
      <c r="AJ158" s="65"/>
      <c r="AK158" s="65"/>
      <c r="AL158" s="65"/>
      <c r="AM158" s="64"/>
      <c r="AN158" s="64"/>
      <c r="AO158" s="64"/>
      <c r="AP158" s="68"/>
      <c r="AQ158" s="19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3"/>
    </row>
    <row r="159" spans="10:55" s="8" customFormat="1" ht="20.25" customHeight="1" thickBot="1" x14ac:dyDescent="0.5">
      <c r="J159" s="86"/>
      <c r="K159" s="135" t="s">
        <v>48</v>
      </c>
      <c r="L159" s="136"/>
      <c r="M159" s="137" t="s">
        <v>49</v>
      </c>
      <c r="N159" s="137" t="s">
        <v>50</v>
      </c>
      <c r="O159" s="137" t="s">
        <v>51</v>
      </c>
      <c r="P159" s="137" t="s">
        <v>52</v>
      </c>
      <c r="Q159" s="137" t="s">
        <v>53</v>
      </c>
      <c r="R159" s="138" t="s">
        <v>54</v>
      </c>
      <c r="S159" s="139" t="s">
        <v>55</v>
      </c>
      <c r="T159" s="135" t="s">
        <v>47</v>
      </c>
      <c r="U159" s="86" t="s">
        <v>56</v>
      </c>
      <c r="V159" s="86" t="s">
        <v>57</v>
      </c>
      <c r="W159" s="140" t="s">
        <v>38</v>
      </c>
      <c r="X159" s="140" t="s">
        <v>39</v>
      </c>
      <c r="Y159" s="140" t="s">
        <v>40</v>
      </c>
      <c r="Z159" s="86"/>
      <c r="AA159" s="135" t="s">
        <v>48</v>
      </c>
      <c r="AB159" s="136"/>
      <c r="AC159" s="137" t="s">
        <v>49</v>
      </c>
      <c r="AD159" s="137" t="s">
        <v>50</v>
      </c>
      <c r="AE159" s="137" t="s">
        <v>51</v>
      </c>
      <c r="AF159" s="137" t="s">
        <v>52</v>
      </c>
      <c r="AG159" s="137" t="s">
        <v>53</v>
      </c>
      <c r="AH159" s="138" t="s">
        <v>54</v>
      </c>
      <c r="AI159" s="139" t="s">
        <v>55</v>
      </c>
      <c r="AJ159" s="68" t="s">
        <v>47</v>
      </c>
      <c r="AK159" s="65" t="s">
        <v>56</v>
      </c>
      <c r="AL159" s="65" t="s">
        <v>57</v>
      </c>
      <c r="AM159" s="69" t="s">
        <v>38</v>
      </c>
      <c r="AN159" s="69" t="s">
        <v>39</v>
      </c>
      <c r="AO159" s="69" t="s">
        <v>40</v>
      </c>
      <c r="AP159" s="68"/>
      <c r="AQ159" s="19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3"/>
    </row>
    <row r="160" spans="10:55" s="8" customFormat="1" ht="20.25" customHeight="1" x14ac:dyDescent="0.45">
      <c r="J160" s="86"/>
      <c r="K160" s="135"/>
      <c r="L160" s="132">
        <v>117</v>
      </c>
      <c r="M160" s="141">
        <f>AI149+1</f>
        <v>46762</v>
      </c>
      <c r="N160" s="141">
        <f t="shared" ref="N160:S160" si="610">M160+1</f>
        <v>46763</v>
      </c>
      <c r="O160" s="141">
        <f t="shared" si="610"/>
        <v>46764</v>
      </c>
      <c r="P160" s="141">
        <f t="shared" si="610"/>
        <v>46765</v>
      </c>
      <c r="Q160" s="141">
        <f t="shared" si="610"/>
        <v>46766</v>
      </c>
      <c r="R160" s="151">
        <f t="shared" si="610"/>
        <v>46767</v>
      </c>
      <c r="S160" s="152">
        <f t="shared" si="610"/>
        <v>46768</v>
      </c>
      <c r="T160" s="135">
        <f t="shared" ref="T160" si="611">COUNTIF(M161:S161,"★")</f>
        <v>0</v>
      </c>
      <c r="U160" s="135"/>
      <c r="V160" s="135" t="str">
        <f>TEXT(M160,"YYYY-MM")</f>
        <v>2028-01</v>
      </c>
      <c r="W160" s="140" cm="1">
        <f t="array" ref="W160">SUMPRODUCT((M160:S160&gt;=$N$8)*(M160:S160 &lt;= $N$9)*(TEXT(M160:S160,"yyyy-mm")=V160)*(M161:S161 = "●"))</f>
        <v>0</v>
      </c>
      <c r="X160" s="140" cm="1">
        <f t="array" ref="X160">SUMPRODUCT((R160:S160&gt;=$N$8)*(R160:S160 &lt;= $N$9)*(TEXT(R160:S160,"yyyy-mm")=V160)*(R161:S161 = "▲"))</f>
        <v>0</v>
      </c>
      <c r="Y160" s="140" cm="1">
        <f t="array" ref="Y160">SUMPRODUCT((M160:S160&gt;=$N$8)*(M160:S160 &lt;= $N$9)*(TEXT(M160:S160,"yyyy-mm")=V160)*(M161:S161 = "★"))</f>
        <v>0</v>
      </c>
      <c r="Z160" s="135"/>
      <c r="AA160" s="135"/>
      <c r="AB160" s="132">
        <v>138</v>
      </c>
      <c r="AC160" s="141">
        <f>S200+1</f>
        <v>46909</v>
      </c>
      <c r="AD160" s="141">
        <f t="shared" ref="AD160:AI160" si="612">AC160+1</f>
        <v>46910</v>
      </c>
      <c r="AE160" s="141">
        <f t="shared" si="612"/>
        <v>46911</v>
      </c>
      <c r="AF160" s="141">
        <f t="shared" si="612"/>
        <v>46912</v>
      </c>
      <c r="AG160" s="141">
        <f t="shared" si="612"/>
        <v>46913</v>
      </c>
      <c r="AH160" s="151">
        <f t="shared" si="612"/>
        <v>46914</v>
      </c>
      <c r="AI160" s="152">
        <f t="shared" si="612"/>
        <v>46915</v>
      </c>
      <c r="AJ160" s="68">
        <f t="shared" ref="AJ160" si="613">COUNTIF(AC161:AI161,"★")</f>
        <v>0</v>
      </c>
      <c r="AK160" s="68"/>
      <c r="AL160" s="68" t="str">
        <f>TEXT(AC160,"YYYY-MM")</f>
        <v>2028-06</v>
      </c>
      <c r="AM160" s="69" cm="1">
        <f t="array" ref="AM160">SUMPRODUCT((AC160:AI160&gt;=$N$8)*(AC160:AI160 &lt;= $N$9)*(TEXT(AC160:AI160,"yyyy-mm")=AL160)*(AC161:AI161 = "●"))</f>
        <v>0</v>
      </c>
      <c r="AN160" s="69" cm="1">
        <f t="array" ref="AN160">SUMPRODUCT((AH160:AI160&gt;=$N$8)*(AH160:AI160 &lt;= $N$9)*(TEXT(AH160:AI160,"yyyy-mm")=AL160)*(AH161:AI161 = "▲"))</f>
        <v>0</v>
      </c>
      <c r="AO160" s="69" cm="1">
        <f t="array" ref="AO160">SUMPRODUCT((AC160:AI160&gt;=$N$8)*(AC160:AI160 &lt;= $N$9)*(TEXT(AC160:AI160,"yyyy-mm")=AL160)*(AC161:AI161 = "★"))</f>
        <v>0</v>
      </c>
      <c r="AP160" s="68"/>
      <c r="AQ160" s="19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3"/>
    </row>
    <row r="161" spans="10:55" s="8" customFormat="1" ht="20.25" customHeight="1" thickBot="1" x14ac:dyDescent="0.5">
      <c r="J161" s="86"/>
      <c r="K161" s="135" t="str">
        <f>IF(U161&gt;=0.285,"OK","NG")</f>
        <v>NG</v>
      </c>
      <c r="L161" s="136"/>
      <c r="M161" s="144"/>
      <c r="N161" s="144"/>
      <c r="O161" s="144"/>
      <c r="P161" s="144"/>
      <c r="Q161" s="144"/>
      <c r="R161" s="145"/>
      <c r="S161" s="146"/>
      <c r="T161" s="135">
        <f t="shared" ref="T161" si="614">COUNTIF(M161:S161,"●")</f>
        <v>0</v>
      </c>
      <c r="U161" s="147">
        <f>IF(COUNTA(M161:S161)=0,-1,IF(OR(COUNTIF(M161:S161,"▲")&gt;6,AND(M160&lt;$N$9,$N$9&lt;S160)),0.285,IF(T160+T161=0,0,T161/(T161+T160))))</f>
        <v>-1</v>
      </c>
      <c r="V161" s="135" t="str">
        <f>TEXT(S160,"YYYY-MM")</f>
        <v>2028-01</v>
      </c>
      <c r="W161" s="140" cm="1">
        <f t="array" ref="W161">IF(V161=V160,0,SUMPRODUCT((M160:S160&gt;=$N$8)*(M160:S160 &lt;= $N$9)*(TEXT(M160:S160,"yyyy-mm")=V161)*(M161:S161 = "●")))</f>
        <v>0</v>
      </c>
      <c r="X161" s="140" cm="1">
        <f t="array" ref="X161">IF(V161=V160,0,SUMPRODUCT((M160:S160&gt;=$N$8)*(M160:S160 &lt;= $N$9)*(TEXT(M160:S160,"yyyy-mm")=V161)*(M161:S161 = "▲")))</f>
        <v>0</v>
      </c>
      <c r="Y161" s="140" cm="1">
        <f t="array" ref="Y161">IF(V161=V160,0,SUMPRODUCT((M160:S160&gt;=$N$8)*(M160:S160 &lt;= $N$9)*(TEXT(M160:S160,"yyyy-mm")=V161)*(M161:S161 = "★")))</f>
        <v>0</v>
      </c>
      <c r="Z161" s="135"/>
      <c r="AA161" s="135" t="str">
        <f>IF(AK161&gt;=0.285,"OK","NG")</f>
        <v>NG</v>
      </c>
      <c r="AB161" s="136"/>
      <c r="AC161" s="144"/>
      <c r="AD161" s="144"/>
      <c r="AE161" s="144"/>
      <c r="AF161" s="144"/>
      <c r="AG161" s="144"/>
      <c r="AH161" s="145"/>
      <c r="AI161" s="146"/>
      <c r="AJ161" s="68">
        <f t="shared" ref="AJ161" si="615">COUNTIF(AC161:AI161,"●")</f>
        <v>0</v>
      </c>
      <c r="AK161" s="70">
        <f>IF(COUNTA(AC161:AI161)=0,-1,IF(OR(COUNTIF(AC161:AI161,"▲")&gt;6,AND(AC160&lt;$N$9,$N$9&lt;AI160)),0.285,IF(AJ160+AJ161=0,0,AJ161/(AJ161+AJ160))))</f>
        <v>-1</v>
      </c>
      <c r="AL161" s="68" t="str">
        <f>TEXT(AI160,"YYYY-MM")</f>
        <v>2028-06</v>
      </c>
      <c r="AM161" s="69" cm="1">
        <f t="array" ref="AM161">IF(AL161=AL160,0,SUMPRODUCT((AC160:AI160&gt;=$N$8)*(AC160:AI160 &lt;= $N$9)*(TEXT(AC160:AI160,"yyyy-mm")=AL161)*(AC161:AI161 = "●")))</f>
        <v>0</v>
      </c>
      <c r="AN161" s="69" cm="1">
        <f t="array" ref="AN161">IF(AL161=AL160,0,SUMPRODUCT((AC160:AI160&gt;=$N$8)*(AC160:AI160 &lt;= $N$9)*(TEXT(AC160:AI160,"yyyy-mm")=AL161)*(AC161:AI161 = "▲")))</f>
        <v>0</v>
      </c>
      <c r="AO161" s="69" cm="1">
        <f t="array" ref="AO161">IF(AL161=AL160,0,SUMPRODUCT((AC160:AI160&gt;=$N$8)*(AC160:AI160 &lt;= $N$9)*(TEXT(AC160:AI160,"yyyy-mm")=AL161)*(AC161:AI161 = "★")))</f>
        <v>0</v>
      </c>
      <c r="AP161" s="68"/>
      <c r="AQ161" s="19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3"/>
    </row>
    <row r="162" spans="10:55" s="8" customFormat="1" ht="20.25" customHeight="1" x14ac:dyDescent="0.45">
      <c r="J162" s="86"/>
      <c r="K162" s="135"/>
      <c r="L162" s="132">
        <v>118</v>
      </c>
      <c r="M162" s="141">
        <f>S160+1</f>
        <v>46769</v>
      </c>
      <c r="N162" s="141">
        <f t="shared" ref="N162:S162" si="616">M162+1</f>
        <v>46770</v>
      </c>
      <c r="O162" s="141">
        <f t="shared" si="616"/>
        <v>46771</v>
      </c>
      <c r="P162" s="141">
        <f t="shared" si="616"/>
        <v>46772</v>
      </c>
      <c r="Q162" s="141">
        <f t="shared" si="616"/>
        <v>46773</v>
      </c>
      <c r="R162" s="142">
        <f t="shared" si="616"/>
        <v>46774</v>
      </c>
      <c r="S162" s="143">
        <f t="shared" si="616"/>
        <v>46775</v>
      </c>
      <c r="T162" s="135">
        <f t="shared" ref="T162" si="617">COUNTIF(M163:S163,"★")</f>
        <v>0</v>
      </c>
      <c r="U162" s="135"/>
      <c r="V162" s="135" t="str">
        <f>TEXT(M162,"YYYY-MM")</f>
        <v>2028-01</v>
      </c>
      <c r="W162" s="140" cm="1">
        <f t="array" ref="W162">SUMPRODUCT((M162:S162&gt;=$N$8)*(M162:S162 &lt;= $N$9)*(TEXT(M162:S162,"yyyy-mm")=V162)*(M163:S163 = "●"))</f>
        <v>0</v>
      </c>
      <c r="X162" s="140" cm="1">
        <f t="array" ref="X162">SUMPRODUCT((R162:S162&gt;=$N$8)*(R162:S162 &lt;= $N$9)*(TEXT(R162:S162,"yyyy-mm")=V162)*(R163:S163 = "▲"))</f>
        <v>0</v>
      </c>
      <c r="Y162" s="140" cm="1">
        <f t="array" ref="Y162">SUMPRODUCT((M162:S162&gt;=$N$8)*(M162:S162 &lt;= $N$9)*(TEXT(M162:S162,"yyyy-mm")=V162)*(M163:S163 = "★"))</f>
        <v>0</v>
      </c>
      <c r="Z162" s="135"/>
      <c r="AA162" s="135"/>
      <c r="AB162" s="132">
        <v>139</v>
      </c>
      <c r="AC162" s="141">
        <f>AI160+1</f>
        <v>46916</v>
      </c>
      <c r="AD162" s="141">
        <f t="shared" ref="AD162:AI162" si="618">AC162+1</f>
        <v>46917</v>
      </c>
      <c r="AE162" s="141">
        <f t="shared" si="618"/>
        <v>46918</v>
      </c>
      <c r="AF162" s="141">
        <f t="shared" si="618"/>
        <v>46919</v>
      </c>
      <c r="AG162" s="141">
        <f t="shared" si="618"/>
        <v>46920</v>
      </c>
      <c r="AH162" s="142">
        <f t="shared" si="618"/>
        <v>46921</v>
      </c>
      <c r="AI162" s="143">
        <f t="shared" si="618"/>
        <v>46922</v>
      </c>
      <c r="AJ162" s="68">
        <f t="shared" ref="AJ162" si="619">COUNTIF(AC163:AI163,"★")</f>
        <v>0</v>
      </c>
      <c r="AK162" s="68"/>
      <c r="AL162" s="68" t="str">
        <f>TEXT(AC162,"YYYY-MM")</f>
        <v>2028-06</v>
      </c>
      <c r="AM162" s="69" cm="1">
        <f t="array" ref="AM162">SUMPRODUCT((AC162:AI162&gt;=$N$8)*(AC162:AI162 &lt;= $N$9)*(TEXT(AC162:AI162,"yyyy-mm")=AL162)*(AC163:AI163 = "●"))</f>
        <v>0</v>
      </c>
      <c r="AN162" s="69" cm="1">
        <f t="array" ref="AN162">SUMPRODUCT((AH162:AI162&gt;=$N$8)*(AH162:AI162 &lt;= $N$9)*(TEXT(AH162:AI162,"yyyy-mm")=AL162)*(AH163:AI163 = "▲"))</f>
        <v>0</v>
      </c>
      <c r="AO162" s="69" cm="1">
        <f t="array" ref="AO162">SUMPRODUCT((AC162:AI162&gt;=$N$8)*(AC162:AI162 &lt;= $N$9)*(TEXT(AC162:AI162,"yyyy-mm")=AL162)*(AC163:AI163 = "★"))</f>
        <v>0</v>
      </c>
      <c r="AP162" s="68"/>
      <c r="AQ162" s="19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3"/>
    </row>
    <row r="163" spans="10:55" s="8" customFormat="1" ht="20.25" customHeight="1" thickBot="1" x14ac:dyDescent="0.5">
      <c r="J163" s="86"/>
      <c r="K163" s="135" t="str">
        <f t="shared" ref="K163" si="620">IF(U163&gt;=0.285,"OK","NG")</f>
        <v>NG</v>
      </c>
      <c r="L163" s="136"/>
      <c r="M163" s="144"/>
      <c r="N163" s="144"/>
      <c r="O163" s="144"/>
      <c r="P163" s="144"/>
      <c r="Q163" s="144"/>
      <c r="R163" s="145"/>
      <c r="S163" s="146"/>
      <c r="T163" s="135">
        <f t="shared" ref="T163" si="621">COUNTIF(M163:S163,"●")</f>
        <v>0</v>
      </c>
      <c r="U163" s="147">
        <f t="shared" ref="U163" si="622">IF(COUNTA(M163:S163)=0,-1,IF(OR(COUNTIF(M163:S163,"▲")&gt;6,AND(M162&lt;$N$9,$N$9&lt;S162)),0.285,IF(T162+T163=0,0,T163/(T163+T162))))</f>
        <v>-1</v>
      </c>
      <c r="V163" s="135" t="str">
        <f>TEXT(S162,"YYYY-MM")</f>
        <v>2028-01</v>
      </c>
      <c r="W163" s="140" cm="1">
        <f t="array" ref="W163">IF(V163=V162,0,SUMPRODUCT((M162:S162&gt;=$N$8)*(M162:S162 &lt;= $N$9)*(TEXT(M162:S162,"yyyy-mm")=V163)*(M163:S163 = "●")))</f>
        <v>0</v>
      </c>
      <c r="X163" s="140" cm="1">
        <f t="array" ref="X163">IF(V163=V162,0,SUMPRODUCT((M162:S162&gt;=$N$8)*(M162:S162 &lt;= $N$9)*(TEXT(M162:S162,"yyyy-mm")=V163)*(M163:S163 = "▲")))</f>
        <v>0</v>
      </c>
      <c r="Y163" s="140" cm="1">
        <f t="array" ref="Y163">IF(V163=V162,0,SUMPRODUCT((M162:S162&gt;=$N$8)*(M162:S162 &lt;= $N$9)*(TEXT(M162:S162,"yyyy-mm")=V163)*(M163:S163 = "★")))</f>
        <v>0</v>
      </c>
      <c r="Z163" s="135"/>
      <c r="AA163" s="135" t="str">
        <f t="shared" ref="AA163" si="623">IF(AK163&gt;=0.285,"OK","NG")</f>
        <v>NG</v>
      </c>
      <c r="AB163" s="136"/>
      <c r="AC163" s="144"/>
      <c r="AD163" s="144"/>
      <c r="AE163" s="144"/>
      <c r="AF163" s="144"/>
      <c r="AG163" s="144"/>
      <c r="AH163" s="145"/>
      <c r="AI163" s="146"/>
      <c r="AJ163" s="68">
        <f t="shared" ref="AJ163" si="624">COUNTIF(AC163:AI163,"●")</f>
        <v>0</v>
      </c>
      <c r="AK163" s="70">
        <f t="shared" ref="AK163" si="625">IF(COUNTA(AC163:AI163)=0,-1,IF(OR(COUNTIF(AC163:AI163,"▲")&gt;6,AND(AC162&lt;$N$9,$N$9&lt;AI162)),0.285,IF(AJ162+AJ163=0,0,AJ163/(AJ163+AJ162))))</f>
        <v>-1</v>
      </c>
      <c r="AL163" s="68" t="str">
        <f>TEXT(AI162,"YYYY-MM")</f>
        <v>2028-06</v>
      </c>
      <c r="AM163" s="69" cm="1">
        <f t="array" ref="AM163">IF(AL163=AL162,0,SUMPRODUCT((AC162:AI162&gt;=$N$8)*(AC162:AI162 &lt;= $N$9)*(TEXT(AC162:AI162,"yyyy-mm")=AL163)*(AC163:AI163 = "●")))</f>
        <v>0</v>
      </c>
      <c r="AN163" s="69" cm="1">
        <f t="array" ref="AN163">IF(AL163=AL162,0,SUMPRODUCT((AC162:AI162&gt;=$N$8)*(AC162:AI162 &lt;= $N$9)*(TEXT(AC162:AI162,"yyyy-mm")=AL163)*(AC163:AI163 = "▲")))</f>
        <v>0</v>
      </c>
      <c r="AO163" s="69" cm="1">
        <f t="array" ref="AO163">IF(AL163=AL162,0,SUMPRODUCT((AC162:AI162&gt;=$N$8)*(AC162:AI162 &lt;= $N$9)*(TEXT(AC162:AI162,"yyyy-mm")=AL163)*(AC163:AI163 = "★")))</f>
        <v>0</v>
      </c>
      <c r="AP163" s="68"/>
      <c r="AQ163" s="19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3"/>
    </row>
    <row r="164" spans="10:55" s="8" customFormat="1" ht="20.25" customHeight="1" x14ac:dyDescent="0.45">
      <c r="J164" s="86"/>
      <c r="K164" s="135"/>
      <c r="L164" s="132">
        <v>119</v>
      </c>
      <c r="M164" s="141">
        <f>S162+1</f>
        <v>46776</v>
      </c>
      <c r="N164" s="141">
        <f t="shared" ref="N164:S164" si="626">M164+1</f>
        <v>46777</v>
      </c>
      <c r="O164" s="141">
        <f t="shared" si="626"/>
        <v>46778</v>
      </c>
      <c r="P164" s="141">
        <f t="shared" si="626"/>
        <v>46779</v>
      </c>
      <c r="Q164" s="141">
        <f t="shared" si="626"/>
        <v>46780</v>
      </c>
      <c r="R164" s="142">
        <f t="shared" si="626"/>
        <v>46781</v>
      </c>
      <c r="S164" s="143">
        <f t="shared" si="626"/>
        <v>46782</v>
      </c>
      <c r="T164" s="135">
        <f t="shared" ref="T164" si="627">COUNTIF(M165:S165,"★")</f>
        <v>0</v>
      </c>
      <c r="U164" s="135"/>
      <c r="V164" s="135" t="str">
        <f>TEXT(M164,"YYYY-MM")</f>
        <v>2028-01</v>
      </c>
      <c r="W164" s="140" cm="1">
        <f t="array" ref="W164">SUMPRODUCT((M164:S164&gt;=$N$8)*(M164:S164 &lt;= $N$9)*(TEXT(M164:S164,"yyyy-mm")=V164)*(M165:S165 = "●"))</f>
        <v>0</v>
      </c>
      <c r="X164" s="140" cm="1">
        <f t="array" ref="X164">SUMPRODUCT((R164:S164&gt;=$N$8)*(R164:S164 &lt;= $N$9)*(TEXT(R164:S164,"yyyy-mm")=V164)*(R165:S165 = "▲"))</f>
        <v>0</v>
      </c>
      <c r="Y164" s="140" cm="1">
        <f t="array" ref="Y164">SUMPRODUCT((M164:S164&gt;=$N$8)*(M164:S164 &lt;= $N$9)*(TEXT(M164:S164,"yyyy-mm")=V164)*(M165:S165 = "★"))</f>
        <v>0</v>
      </c>
      <c r="Z164" s="135"/>
      <c r="AA164" s="135"/>
      <c r="AB164" s="132">
        <v>140</v>
      </c>
      <c r="AC164" s="141">
        <f>AI162+1</f>
        <v>46923</v>
      </c>
      <c r="AD164" s="141">
        <f t="shared" ref="AD164:AI164" si="628">AC164+1</f>
        <v>46924</v>
      </c>
      <c r="AE164" s="141">
        <f t="shared" si="628"/>
        <v>46925</v>
      </c>
      <c r="AF164" s="141">
        <f t="shared" si="628"/>
        <v>46926</v>
      </c>
      <c r="AG164" s="141">
        <f t="shared" si="628"/>
        <v>46927</v>
      </c>
      <c r="AH164" s="142">
        <f t="shared" si="628"/>
        <v>46928</v>
      </c>
      <c r="AI164" s="143">
        <f t="shared" si="628"/>
        <v>46929</v>
      </c>
      <c r="AJ164" s="68">
        <f t="shared" ref="AJ164" si="629">COUNTIF(AC165:AI165,"★")</f>
        <v>0</v>
      </c>
      <c r="AK164" s="68"/>
      <c r="AL164" s="68" t="str">
        <f>TEXT(AC164,"YYYY-MM")</f>
        <v>2028-06</v>
      </c>
      <c r="AM164" s="69" cm="1">
        <f t="array" ref="AM164">SUMPRODUCT((AC164:AI164&gt;=$N$8)*(AC164:AI164 &lt;= $N$9)*(TEXT(AC164:AI164,"yyyy-mm")=AL164)*(AC165:AI165 = "●"))</f>
        <v>0</v>
      </c>
      <c r="AN164" s="69" cm="1">
        <f t="array" ref="AN164">SUMPRODUCT((AH164:AI164&gt;=$N$8)*(AH164:AI164 &lt;= $N$9)*(TEXT(AH164:AI164,"yyyy-mm")=AL164)*(AH165:AI165 = "▲"))</f>
        <v>0</v>
      </c>
      <c r="AO164" s="69" cm="1">
        <f t="array" ref="AO164">SUMPRODUCT((AC164:AI164&gt;=$N$8)*(AC164:AI164 &lt;= $N$9)*(TEXT(AC164:AI164,"yyyy-mm")=AL164)*(AC165:AI165 = "★"))</f>
        <v>0</v>
      </c>
      <c r="AP164" s="68"/>
      <c r="AQ164" s="19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3"/>
    </row>
    <row r="165" spans="10:55" s="8" customFormat="1" ht="20.25" customHeight="1" thickBot="1" x14ac:dyDescent="0.5">
      <c r="J165" s="86"/>
      <c r="K165" s="135" t="str">
        <f t="shared" ref="K165" si="630">IF(U165&gt;=0.285,"OK","NG")</f>
        <v>NG</v>
      </c>
      <c r="L165" s="136"/>
      <c r="M165" s="144"/>
      <c r="N165" s="144"/>
      <c r="O165" s="144"/>
      <c r="P165" s="144"/>
      <c r="Q165" s="144"/>
      <c r="R165" s="145"/>
      <c r="S165" s="146"/>
      <c r="T165" s="135">
        <f t="shared" ref="T165" si="631">COUNTIF(M165:S165,"●")</f>
        <v>0</v>
      </c>
      <c r="U165" s="147">
        <f t="shared" ref="U165" si="632">IF(COUNTA(M165:S165)=0,-1,IF(OR(COUNTIF(M165:S165,"▲")&gt;6,AND(M164&lt;$N$9,$N$9&lt;S164)),0.285,IF(T164+T165=0,0,T165/(T165+T164))))</f>
        <v>-1</v>
      </c>
      <c r="V165" s="135" t="str">
        <f>TEXT(S164,"YYYY-MM")</f>
        <v>2028-01</v>
      </c>
      <c r="W165" s="140" cm="1">
        <f t="array" ref="W165">IF(V165=V164,0,SUMPRODUCT((M164:S164&gt;=$N$8)*(M164:S164 &lt;= $N$9)*(TEXT(M164:S164,"yyyy-mm")=V165)*(M165:S165 = "●")))</f>
        <v>0</v>
      </c>
      <c r="X165" s="140" cm="1">
        <f t="array" ref="X165">IF(V165=V164,0,SUMPRODUCT((M164:S164&gt;=$N$8)*(M164:S164 &lt;= $N$9)*(TEXT(M164:S164,"yyyy-mm")=V165)*(M165:S165 = "▲")))</f>
        <v>0</v>
      </c>
      <c r="Y165" s="140" cm="1">
        <f t="array" ref="Y165">IF(V165=V164,0,SUMPRODUCT((M164:S164&gt;=$N$8)*(M164:S164 &lt;= $N$9)*(TEXT(M164:S164,"yyyy-mm")=V165)*(M165:S165 = "★")))</f>
        <v>0</v>
      </c>
      <c r="Z165" s="135"/>
      <c r="AA165" s="135" t="str">
        <f t="shared" ref="AA165" si="633">IF(AK165&gt;=0.285,"OK","NG")</f>
        <v>NG</v>
      </c>
      <c r="AB165" s="136"/>
      <c r="AC165" s="144"/>
      <c r="AD165" s="144"/>
      <c r="AE165" s="144"/>
      <c r="AF165" s="144"/>
      <c r="AG165" s="144"/>
      <c r="AH165" s="145"/>
      <c r="AI165" s="146"/>
      <c r="AJ165" s="68">
        <f t="shared" ref="AJ165" si="634">COUNTIF(AC165:AI165,"●")</f>
        <v>0</v>
      </c>
      <c r="AK165" s="70">
        <f t="shared" ref="AK165" si="635">IF(COUNTA(AC165:AI165)=0,-1,IF(OR(COUNTIF(AC165:AI165,"▲")&gt;6,AND(AC164&lt;$N$9,$N$9&lt;AI164)),0.285,IF(AJ164+AJ165=0,0,AJ165/(AJ165+AJ164))))</f>
        <v>-1</v>
      </c>
      <c r="AL165" s="68" t="str">
        <f>TEXT(AI164,"YYYY-MM")</f>
        <v>2028-06</v>
      </c>
      <c r="AM165" s="69" cm="1">
        <f t="array" ref="AM165">IF(AL165=AL164,0,SUMPRODUCT((AC164:AI164&gt;=$N$8)*(AC164:AI164 &lt;= $N$9)*(TEXT(AC164:AI164,"yyyy-mm")=AL165)*(AC165:AI165 = "●")))</f>
        <v>0</v>
      </c>
      <c r="AN165" s="69" cm="1">
        <f t="array" ref="AN165">IF(AL165=AL164,0,SUMPRODUCT((AC164:AI164&gt;=$N$8)*(AC164:AI164 &lt;= $N$9)*(TEXT(AC164:AI164,"yyyy-mm")=AL165)*(AC165:AI165 = "▲")))</f>
        <v>0</v>
      </c>
      <c r="AO165" s="69" cm="1">
        <f t="array" ref="AO165">IF(AL165=AL164,0,SUMPRODUCT((AC164:AI164&gt;=$N$8)*(AC164:AI164 &lt;= $N$9)*(TEXT(AC164:AI164,"yyyy-mm")=AL165)*(AC165:AI165 = "★")))</f>
        <v>0</v>
      </c>
      <c r="AP165" s="68"/>
      <c r="AQ165" s="19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3"/>
    </row>
    <row r="166" spans="10:55" s="8" customFormat="1" ht="20.25" customHeight="1" x14ac:dyDescent="0.45">
      <c r="J166" s="86"/>
      <c r="K166" s="135"/>
      <c r="L166" s="132">
        <v>120</v>
      </c>
      <c r="M166" s="141">
        <f>S164+1</f>
        <v>46783</v>
      </c>
      <c r="N166" s="141">
        <f t="shared" ref="N166:S166" si="636">M166+1</f>
        <v>46784</v>
      </c>
      <c r="O166" s="141">
        <f t="shared" si="636"/>
        <v>46785</v>
      </c>
      <c r="P166" s="141">
        <f t="shared" si="636"/>
        <v>46786</v>
      </c>
      <c r="Q166" s="141">
        <f t="shared" si="636"/>
        <v>46787</v>
      </c>
      <c r="R166" s="142">
        <f t="shared" si="636"/>
        <v>46788</v>
      </c>
      <c r="S166" s="143">
        <f t="shared" si="636"/>
        <v>46789</v>
      </c>
      <c r="T166" s="135">
        <f t="shared" ref="T166" si="637">COUNTIF(M167:S167,"★")</f>
        <v>0</v>
      </c>
      <c r="U166" s="135"/>
      <c r="V166" s="135" t="str">
        <f>TEXT(M166,"YYYY-MM")</f>
        <v>2028-01</v>
      </c>
      <c r="W166" s="140" cm="1">
        <f t="array" ref="W166">SUMPRODUCT((M166:S166&gt;=$N$8)*(M166:S166 &lt;= $N$9)*(TEXT(M166:S166,"yyyy-mm")=V166)*(M167:S167 = "●"))</f>
        <v>0</v>
      </c>
      <c r="X166" s="140" cm="1">
        <f t="array" ref="X166">SUMPRODUCT((R166:S166&gt;=$N$8)*(R166:S166 &lt;= $N$9)*(TEXT(R166:S166,"yyyy-mm")=V166)*(R167:S167 = "▲"))</f>
        <v>0</v>
      </c>
      <c r="Y166" s="140" cm="1">
        <f t="array" ref="Y166">SUMPRODUCT((M166:S166&gt;=$N$8)*(M166:S166 &lt;= $N$9)*(TEXT(M166:S166,"yyyy-mm")=V166)*(M167:S167 = "★"))</f>
        <v>0</v>
      </c>
      <c r="Z166" s="135"/>
      <c r="AA166" s="135"/>
      <c r="AB166" s="132">
        <v>141</v>
      </c>
      <c r="AC166" s="141">
        <f>AI164+1</f>
        <v>46930</v>
      </c>
      <c r="AD166" s="141">
        <f t="shared" ref="AD166:AI166" si="638">AC166+1</f>
        <v>46931</v>
      </c>
      <c r="AE166" s="141">
        <f t="shared" si="638"/>
        <v>46932</v>
      </c>
      <c r="AF166" s="141">
        <f t="shared" si="638"/>
        <v>46933</v>
      </c>
      <c r="AG166" s="141">
        <f t="shared" si="638"/>
        <v>46934</v>
      </c>
      <c r="AH166" s="142">
        <f t="shared" si="638"/>
        <v>46935</v>
      </c>
      <c r="AI166" s="143">
        <f t="shared" si="638"/>
        <v>46936</v>
      </c>
      <c r="AJ166" s="68">
        <f t="shared" ref="AJ166" si="639">COUNTIF(AC167:AI167,"★")</f>
        <v>0</v>
      </c>
      <c r="AK166" s="68"/>
      <c r="AL166" s="68" t="str">
        <f>TEXT(AC166,"YYYY-MM")</f>
        <v>2028-06</v>
      </c>
      <c r="AM166" s="69" cm="1">
        <f t="array" ref="AM166">SUMPRODUCT((AC166:AI166&gt;=$N$8)*(AC166:AI166 &lt;= $N$9)*(TEXT(AC166:AI166,"yyyy-mm")=AL166)*(AC167:AI167 = "●"))</f>
        <v>0</v>
      </c>
      <c r="AN166" s="69" cm="1">
        <f t="array" ref="AN166">SUMPRODUCT((AH166:AI166&gt;=$N$8)*(AH166:AI166 &lt;= $N$9)*(TEXT(AH166:AI166,"yyyy-mm")=AL166)*(AH167:AI167 = "▲"))</f>
        <v>0</v>
      </c>
      <c r="AO166" s="69" cm="1">
        <f t="array" ref="AO166">SUMPRODUCT((AC166:AI166&gt;=$N$8)*(AC166:AI166 &lt;= $N$9)*(TEXT(AC166:AI166,"yyyy-mm")=AL166)*(AC167:AI167 = "★"))</f>
        <v>0</v>
      </c>
      <c r="AP166" s="68"/>
      <c r="AQ166" s="19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3"/>
    </row>
    <row r="167" spans="10:55" s="8" customFormat="1" ht="20.25" customHeight="1" thickBot="1" x14ac:dyDescent="0.5">
      <c r="J167" s="86"/>
      <c r="K167" s="135" t="str">
        <f t="shared" ref="K167" si="640">IF(U167&gt;=0.285,"OK","NG")</f>
        <v>NG</v>
      </c>
      <c r="L167" s="136"/>
      <c r="M167" s="144"/>
      <c r="N167" s="144"/>
      <c r="O167" s="144"/>
      <c r="P167" s="144"/>
      <c r="Q167" s="144"/>
      <c r="R167" s="145"/>
      <c r="S167" s="146"/>
      <c r="T167" s="135">
        <f t="shared" ref="T167" si="641">COUNTIF(M167:S167,"●")</f>
        <v>0</v>
      </c>
      <c r="U167" s="147">
        <f t="shared" ref="U167" si="642">IF(COUNTA(M167:S167)=0,-1,IF(OR(COUNTIF(M167:S167,"▲")&gt;6,AND(M166&lt;$N$9,$N$9&lt;S166)),0.285,IF(T166+T167=0,0,T167/(T167+T166))))</f>
        <v>-1</v>
      </c>
      <c r="V167" s="135" t="str">
        <f>TEXT(S166,"YYYY-MM")</f>
        <v>2028-02</v>
      </c>
      <c r="W167" s="140" cm="1">
        <f t="array" ref="W167">IF(V167=V166,0,SUMPRODUCT((M166:S166&gt;=$N$8)*(M166:S166 &lt;= $N$9)*(TEXT(M166:S166,"yyyy-mm")=V167)*(M167:S167 = "●")))</f>
        <v>0</v>
      </c>
      <c r="X167" s="140" cm="1">
        <f t="array" ref="X167">IF(V167=V166,0,SUMPRODUCT((M166:S166&gt;=$N$8)*(M166:S166 &lt;= $N$9)*(TEXT(M166:S166,"yyyy-mm")=V167)*(M167:S167 = "▲")))</f>
        <v>0</v>
      </c>
      <c r="Y167" s="140" cm="1">
        <f t="array" ref="Y167">IF(V167=V166,0,SUMPRODUCT((M166:S166&gt;=$N$8)*(M166:S166 &lt;= $N$9)*(TEXT(M166:S166,"yyyy-mm")=V167)*(M167:S167 = "★")))</f>
        <v>0</v>
      </c>
      <c r="Z167" s="135"/>
      <c r="AA167" s="135" t="str">
        <f t="shared" ref="AA167" si="643">IF(AK167&gt;=0.285,"OK","NG")</f>
        <v>NG</v>
      </c>
      <c r="AB167" s="136"/>
      <c r="AC167" s="144"/>
      <c r="AD167" s="144"/>
      <c r="AE167" s="144"/>
      <c r="AF167" s="144"/>
      <c r="AG167" s="144"/>
      <c r="AH167" s="145"/>
      <c r="AI167" s="146"/>
      <c r="AJ167" s="68">
        <f t="shared" ref="AJ167" si="644">COUNTIF(AC167:AI167,"●")</f>
        <v>0</v>
      </c>
      <c r="AK167" s="70">
        <f t="shared" ref="AK167" si="645">IF(COUNTA(AC167:AI167)=0,-1,IF(OR(COUNTIF(AC167:AI167,"▲")&gt;6,AND(AC166&lt;$N$9,$N$9&lt;AI166)),0.285,IF(AJ166+AJ167=0,0,AJ167/(AJ167+AJ166))))</f>
        <v>-1</v>
      </c>
      <c r="AL167" s="68" t="str">
        <f>TEXT(AI166,"YYYY-MM")</f>
        <v>2028-07</v>
      </c>
      <c r="AM167" s="69" cm="1">
        <f t="array" ref="AM167">IF(AL167=AL166,0,SUMPRODUCT((AC166:AI166&gt;=$N$8)*(AC166:AI166 &lt;= $N$9)*(TEXT(AC166:AI166,"yyyy-mm")=AL167)*(AC167:AI167 = "●")))</f>
        <v>0</v>
      </c>
      <c r="AN167" s="69" cm="1">
        <f t="array" ref="AN167">IF(AL167=AL166,0,SUMPRODUCT((AC166:AI166&gt;=$N$8)*(AC166:AI166 &lt;= $N$9)*(TEXT(AC166:AI166,"yyyy-mm")=AL167)*(AC167:AI167 = "▲")))</f>
        <v>0</v>
      </c>
      <c r="AO167" s="69" cm="1">
        <f t="array" ref="AO167">IF(AL167=AL166,0,SUMPRODUCT((AC166:AI166&gt;=$N$8)*(AC166:AI166 &lt;= $N$9)*(TEXT(AC166:AI166,"yyyy-mm")=AL167)*(AC167:AI167 = "★")))</f>
        <v>0</v>
      </c>
      <c r="AP167" s="68"/>
      <c r="AQ167" s="19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3"/>
    </row>
    <row r="168" spans="10:55" s="8" customFormat="1" ht="20.25" customHeight="1" x14ac:dyDescent="0.45">
      <c r="J168" s="86"/>
      <c r="K168" s="135"/>
      <c r="L168" s="132">
        <v>121</v>
      </c>
      <c r="M168" s="141">
        <f>S166+1</f>
        <v>46790</v>
      </c>
      <c r="N168" s="141">
        <f t="shared" ref="N168:S168" si="646">M168+1</f>
        <v>46791</v>
      </c>
      <c r="O168" s="141">
        <f t="shared" si="646"/>
        <v>46792</v>
      </c>
      <c r="P168" s="141">
        <f t="shared" si="646"/>
        <v>46793</v>
      </c>
      <c r="Q168" s="141">
        <f t="shared" si="646"/>
        <v>46794</v>
      </c>
      <c r="R168" s="142">
        <f t="shared" si="646"/>
        <v>46795</v>
      </c>
      <c r="S168" s="143">
        <f t="shared" si="646"/>
        <v>46796</v>
      </c>
      <c r="T168" s="135">
        <f t="shared" ref="T168" si="647">COUNTIF(M169:S169,"★")</f>
        <v>0</v>
      </c>
      <c r="U168" s="135"/>
      <c r="V168" s="135" t="str">
        <f>TEXT(M168,"YYYY-MM")</f>
        <v>2028-02</v>
      </c>
      <c r="W168" s="140" cm="1">
        <f t="array" ref="W168">SUMPRODUCT((M168:S168&gt;=$N$8)*(M168:S168 &lt;= $N$9)*(TEXT(M168:S168,"yyyy-mm")=V168)*(M169:S169 = "●"))</f>
        <v>0</v>
      </c>
      <c r="X168" s="140" cm="1">
        <f t="array" ref="X168">SUMPRODUCT((R168:S168&gt;=$N$8)*(R168:S168 &lt;= $N$9)*(TEXT(R168:S168,"yyyy-mm")=V168)*(R169:S169 = "▲"))</f>
        <v>0</v>
      </c>
      <c r="Y168" s="140" cm="1">
        <f t="array" ref="Y168">SUMPRODUCT((M168:S168&gt;=$N$8)*(M168:S168 &lt;= $N$9)*(TEXT(M168:S168,"yyyy-mm")=V168)*(M169:S169 = "★"))</f>
        <v>0</v>
      </c>
      <c r="Z168" s="135"/>
      <c r="AA168" s="135"/>
      <c r="AB168" s="132">
        <v>142</v>
      </c>
      <c r="AC168" s="141">
        <f>AI166+1</f>
        <v>46937</v>
      </c>
      <c r="AD168" s="141">
        <f t="shared" ref="AD168:AI168" si="648">AC168+1</f>
        <v>46938</v>
      </c>
      <c r="AE168" s="141">
        <f t="shared" si="648"/>
        <v>46939</v>
      </c>
      <c r="AF168" s="141">
        <f t="shared" si="648"/>
        <v>46940</v>
      </c>
      <c r="AG168" s="141">
        <f t="shared" si="648"/>
        <v>46941</v>
      </c>
      <c r="AH168" s="142">
        <f t="shared" si="648"/>
        <v>46942</v>
      </c>
      <c r="AI168" s="143">
        <f t="shared" si="648"/>
        <v>46943</v>
      </c>
      <c r="AJ168" s="68">
        <f t="shared" ref="AJ168" si="649">COUNTIF(AC169:AI169,"★")</f>
        <v>0</v>
      </c>
      <c r="AK168" s="68"/>
      <c r="AL168" s="68" t="str">
        <f>TEXT(AC168,"YYYY-MM")</f>
        <v>2028-07</v>
      </c>
      <c r="AM168" s="69" cm="1">
        <f t="array" ref="AM168">SUMPRODUCT((AC168:AI168&gt;=$N$8)*(AC168:AI168 &lt;= $N$9)*(TEXT(AC168:AI168,"yyyy-mm")=AL168)*(AC169:AI169 = "●"))</f>
        <v>0</v>
      </c>
      <c r="AN168" s="69" cm="1">
        <f t="array" ref="AN168">SUMPRODUCT((AH168:AI168&gt;=$N$8)*(AH168:AI168 &lt;= $N$9)*(TEXT(AH168:AI168,"yyyy-mm")=AL168)*(AH169:AI169 = "▲"))</f>
        <v>0</v>
      </c>
      <c r="AO168" s="69" cm="1">
        <f t="array" ref="AO168">SUMPRODUCT((AC168:AI168&gt;=$N$8)*(AC168:AI168 &lt;= $N$9)*(TEXT(AC168:AI168,"yyyy-mm")=AL168)*(AC169:AI169 = "★"))</f>
        <v>0</v>
      </c>
      <c r="AP168" s="68"/>
      <c r="AQ168" s="19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3"/>
    </row>
    <row r="169" spans="10:55" s="8" customFormat="1" ht="20.25" customHeight="1" thickBot="1" x14ac:dyDescent="0.5">
      <c r="J169" s="86"/>
      <c r="K169" s="135" t="str">
        <f t="shared" ref="K169" si="650">IF(U169&gt;=0.285,"OK","NG")</f>
        <v>NG</v>
      </c>
      <c r="L169" s="136"/>
      <c r="M169" s="144"/>
      <c r="N169" s="144"/>
      <c r="O169" s="144"/>
      <c r="P169" s="144"/>
      <c r="Q169" s="144"/>
      <c r="R169" s="145"/>
      <c r="S169" s="146"/>
      <c r="T169" s="135">
        <f t="shared" ref="T169" si="651">COUNTIF(M169:S169,"●")</f>
        <v>0</v>
      </c>
      <c r="U169" s="147">
        <f t="shared" ref="U169" si="652">IF(COUNTA(M169:S169)=0,-1,IF(OR(COUNTIF(M169:S169,"▲")&gt;6,AND(M168&lt;$N$9,$N$9&lt;S168)),0.285,IF(T168+T169=0,0,T169/(T169+T168))))</f>
        <v>-1</v>
      </c>
      <c r="V169" s="135" t="str">
        <f>TEXT(S168,"YYYY-MM")</f>
        <v>2028-02</v>
      </c>
      <c r="W169" s="140" cm="1">
        <f t="array" ref="W169">IF(V169=V168,0,SUMPRODUCT((M168:S168&gt;=$N$8)*(M168:S168 &lt;= $N$9)*(TEXT(M168:S168,"yyyy-mm")=V169)*(M169:S169 = "●")))</f>
        <v>0</v>
      </c>
      <c r="X169" s="140" cm="1">
        <f t="array" ref="X169">IF(V169=V168,0,SUMPRODUCT((M168:S168&gt;=$N$8)*(M168:S168 &lt;= $N$9)*(TEXT(M168:S168,"yyyy-mm")=V169)*(M169:S169 = "▲")))</f>
        <v>0</v>
      </c>
      <c r="Y169" s="140" cm="1">
        <f t="array" ref="Y169">IF(V169=V168,0,SUMPRODUCT((M168:S168&gt;=$N$8)*(M168:S168 &lt;= $N$9)*(TEXT(M168:S168,"yyyy-mm")=V169)*(M169:S169 = "★")))</f>
        <v>0</v>
      </c>
      <c r="Z169" s="135"/>
      <c r="AA169" s="135" t="str">
        <f t="shared" ref="AA169" si="653">IF(AK169&gt;=0.285,"OK","NG")</f>
        <v>NG</v>
      </c>
      <c r="AB169" s="136"/>
      <c r="AC169" s="144"/>
      <c r="AD169" s="144"/>
      <c r="AE169" s="144"/>
      <c r="AF169" s="144"/>
      <c r="AG169" s="144"/>
      <c r="AH169" s="145"/>
      <c r="AI169" s="146"/>
      <c r="AJ169" s="68">
        <f t="shared" ref="AJ169" si="654">COUNTIF(AC169:AI169,"●")</f>
        <v>0</v>
      </c>
      <c r="AK169" s="70">
        <f t="shared" ref="AK169" si="655">IF(COUNTA(AC169:AI169)=0,-1,IF(OR(COUNTIF(AC169:AI169,"▲")&gt;6,AND(AC168&lt;$N$9,$N$9&lt;AI168)),0.285,IF(AJ168+AJ169=0,0,AJ169/(AJ169+AJ168))))</f>
        <v>-1</v>
      </c>
      <c r="AL169" s="68" t="str">
        <f>TEXT(AI168,"YYYY-MM")</f>
        <v>2028-07</v>
      </c>
      <c r="AM169" s="69" cm="1">
        <f t="array" ref="AM169">IF(AL169=AL168,0,SUMPRODUCT((AC168:AI168&gt;=$N$8)*(AC168:AI168 &lt;= $N$9)*(TEXT(AC168:AI168,"yyyy-mm")=AL169)*(AC169:AI169 = "●")))</f>
        <v>0</v>
      </c>
      <c r="AN169" s="69" cm="1">
        <f t="array" ref="AN169">IF(AL169=AL168,0,SUMPRODUCT((AC168:AI168&gt;=$N$8)*(AC168:AI168 &lt;= $N$9)*(TEXT(AC168:AI168,"yyyy-mm")=AL169)*(AC169:AI169 = "▲")))</f>
        <v>0</v>
      </c>
      <c r="AO169" s="69" cm="1">
        <f t="array" ref="AO169">IF(AL169=AL168,0,SUMPRODUCT((AC168:AI168&gt;=$N$8)*(AC168:AI168 &lt;= $N$9)*(TEXT(AC168:AI168,"yyyy-mm")=AL169)*(AC169:AI169 = "★")))</f>
        <v>0</v>
      </c>
      <c r="AP169" s="68"/>
      <c r="AQ169" s="19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3"/>
    </row>
    <row r="170" spans="10:55" s="8" customFormat="1" ht="20.25" customHeight="1" x14ac:dyDescent="0.45">
      <c r="J170" s="86"/>
      <c r="K170" s="135"/>
      <c r="L170" s="132">
        <v>122</v>
      </c>
      <c r="M170" s="141">
        <f>S168+1</f>
        <v>46797</v>
      </c>
      <c r="N170" s="141">
        <f t="shared" ref="N170:S170" si="656">M170+1</f>
        <v>46798</v>
      </c>
      <c r="O170" s="141">
        <f t="shared" si="656"/>
        <v>46799</v>
      </c>
      <c r="P170" s="141">
        <f t="shared" si="656"/>
        <v>46800</v>
      </c>
      <c r="Q170" s="141">
        <f t="shared" si="656"/>
        <v>46801</v>
      </c>
      <c r="R170" s="142">
        <f t="shared" si="656"/>
        <v>46802</v>
      </c>
      <c r="S170" s="143">
        <f t="shared" si="656"/>
        <v>46803</v>
      </c>
      <c r="T170" s="135">
        <f t="shared" ref="T170" si="657">COUNTIF(M171:S171,"★")</f>
        <v>0</v>
      </c>
      <c r="U170" s="135"/>
      <c r="V170" s="135" t="str">
        <f>TEXT(M170,"YYYY-MM")</f>
        <v>2028-02</v>
      </c>
      <c r="W170" s="140" cm="1">
        <f t="array" ref="W170">SUMPRODUCT((M170:S170&gt;=$N$8)*(M170:S170 &lt;= $N$9)*(TEXT(M170:S170,"yyyy-mm")=V170)*(M171:S171 = "●"))</f>
        <v>0</v>
      </c>
      <c r="X170" s="140" cm="1">
        <f t="array" ref="X170">SUMPRODUCT((R170:S170&gt;=$N$8)*(R170:S170 &lt;= $N$9)*(TEXT(R170:S170,"yyyy-mm")=V170)*(R171:S171 = "▲"))</f>
        <v>0</v>
      </c>
      <c r="Y170" s="140" cm="1">
        <f t="array" ref="Y170">SUMPRODUCT((M170:S170&gt;=$N$8)*(M170:S170 &lt;= $N$9)*(TEXT(M170:S170,"yyyy-mm")=V170)*(M171:S171 = "★"))</f>
        <v>0</v>
      </c>
      <c r="Z170" s="135"/>
      <c r="AA170" s="135"/>
      <c r="AB170" s="132">
        <v>143</v>
      </c>
      <c r="AC170" s="141">
        <f>AI168+1</f>
        <v>46944</v>
      </c>
      <c r="AD170" s="141">
        <f t="shared" ref="AD170:AI170" si="658">AC170+1</f>
        <v>46945</v>
      </c>
      <c r="AE170" s="141">
        <f t="shared" si="658"/>
        <v>46946</v>
      </c>
      <c r="AF170" s="141">
        <f t="shared" si="658"/>
        <v>46947</v>
      </c>
      <c r="AG170" s="141">
        <f t="shared" si="658"/>
        <v>46948</v>
      </c>
      <c r="AH170" s="142">
        <f t="shared" si="658"/>
        <v>46949</v>
      </c>
      <c r="AI170" s="143">
        <f t="shared" si="658"/>
        <v>46950</v>
      </c>
      <c r="AJ170" s="68">
        <f t="shared" ref="AJ170" si="659">COUNTIF(AC171:AI171,"★")</f>
        <v>0</v>
      </c>
      <c r="AK170" s="68"/>
      <c r="AL170" s="68" t="str">
        <f>TEXT(AC170,"YYYY-MM")</f>
        <v>2028-07</v>
      </c>
      <c r="AM170" s="69" cm="1">
        <f t="array" ref="AM170">SUMPRODUCT((AC170:AI170&gt;=$N$8)*(AC170:AI170 &lt;= $N$9)*(TEXT(AC170:AI170,"yyyy-mm")=AL170)*(AC171:AI171 = "●"))</f>
        <v>0</v>
      </c>
      <c r="AN170" s="69" cm="1">
        <f t="array" ref="AN170">SUMPRODUCT((AH170:AI170&gt;=$N$8)*(AH170:AI170 &lt;= $N$9)*(TEXT(AH170:AI170,"yyyy-mm")=AL170)*(AH171:AI171 = "▲"))</f>
        <v>0</v>
      </c>
      <c r="AO170" s="69" cm="1">
        <f t="array" ref="AO170">SUMPRODUCT((AC170:AI170&gt;=$N$8)*(AC170:AI170 &lt;= $N$9)*(TEXT(AC170:AI170,"yyyy-mm")=AL170)*(AC171:AI171 = "★"))</f>
        <v>0</v>
      </c>
      <c r="AP170" s="68"/>
      <c r="AQ170" s="19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3"/>
    </row>
    <row r="171" spans="10:55" s="8" customFormat="1" ht="20.25" customHeight="1" thickBot="1" x14ac:dyDescent="0.5">
      <c r="J171" s="86"/>
      <c r="K171" s="135" t="str">
        <f t="shared" ref="K171" si="660">IF(U171&gt;=0.285,"OK","NG")</f>
        <v>NG</v>
      </c>
      <c r="L171" s="136"/>
      <c r="M171" s="144"/>
      <c r="N171" s="144"/>
      <c r="O171" s="144"/>
      <c r="P171" s="144"/>
      <c r="Q171" s="144"/>
      <c r="R171" s="145"/>
      <c r="S171" s="146"/>
      <c r="T171" s="135">
        <f t="shared" ref="T171" si="661">COUNTIF(M171:S171,"●")</f>
        <v>0</v>
      </c>
      <c r="U171" s="147">
        <f t="shared" ref="U171" si="662">IF(COUNTA(M171:S171)=0,-1,IF(OR(COUNTIF(M171:S171,"▲")&gt;6,AND(M170&lt;$N$9,$N$9&lt;S170)),0.285,IF(T170+T171=0,0,T171/(T171+T170))))</f>
        <v>-1</v>
      </c>
      <c r="V171" s="135" t="str">
        <f>TEXT(S170,"YYYY-MM")</f>
        <v>2028-02</v>
      </c>
      <c r="W171" s="140" cm="1">
        <f t="array" ref="W171">IF(V171=V170,0,SUMPRODUCT((M170:S170&gt;=$N$8)*(M170:S170 &lt;= $N$9)*(TEXT(M170:S170,"yyyy-mm")=V171)*(M171:S171 = "●")))</f>
        <v>0</v>
      </c>
      <c r="X171" s="140" cm="1">
        <f t="array" ref="X171">IF(V171=V170,0,SUMPRODUCT((M170:S170&gt;=$N$8)*(M170:S170 &lt;= $N$9)*(TEXT(M170:S170,"yyyy-mm")=V171)*(M171:S171 = "▲")))</f>
        <v>0</v>
      </c>
      <c r="Y171" s="140" cm="1">
        <f t="array" ref="Y171">IF(V171=V170,0,SUMPRODUCT((M170:S170&gt;=$N$8)*(M170:S170 &lt;= $N$9)*(TEXT(M170:S170,"yyyy-mm")=V171)*(M171:S171 = "★")))</f>
        <v>0</v>
      </c>
      <c r="Z171" s="135"/>
      <c r="AA171" s="135" t="str">
        <f t="shared" ref="AA171" si="663">IF(AK171&gt;=0.285,"OK","NG")</f>
        <v>NG</v>
      </c>
      <c r="AB171" s="136"/>
      <c r="AC171" s="144"/>
      <c r="AD171" s="144"/>
      <c r="AE171" s="144"/>
      <c r="AF171" s="144"/>
      <c r="AG171" s="144"/>
      <c r="AH171" s="145"/>
      <c r="AI171" s="146"/>
      <c r="AJ171" s="68">
        <f t="shared" ref="AJ171" si="664">COUNTIF(AC171:AI171,"●")</f>
        <v>0</v>
      </c>
      <c r="AK171" s="70">
        <f t="shared" ref="AK171" si="665">IF(COUNTA(AC171:AI171)=0,-1,IF(OR(COUNTIF(AC171:AI171,"▲")&gt;6,AND(AC170&lt;$N$9,$N$9&lt;AI170)),0.285,IF(AJ170+AJ171=0,0,AJ171/(AJ171+AJ170))))</f>
        <v>-1</v>
      </c>
      <c r="AL171" s="68" t="str">
        <f>TEXT(AI170,"YYYY-MM")</f>
        <v>2028-07</v>
      </c>
      <c r="AM171" s="69" cm="1">
        <f t="array" ref="AM171">IF(AL171=AL170,0,SUMPRODUCT((AC170:AI170&gt;=$N$8)*(AC170:AI170 &lt;= $N$9)*(TEXT(AC170:AI170,"yyyy-mm")=AL171)*(AC171:AI171 = "●")))</f>
        <v>0</v>
      </c>
      <c r="AN171" s="69" cm="1">
        <f t="array" ref="AN171">IF(AL171=AL170,0,SUMPRODUCT((AC170:AI170&gt;=$N$8)*(AC170:AI170 &lt;= $N$9)*(TEXT(AC170:AI170,"yyyy-mm")=AL171)*(AC171:AI171 = "▲")))</f>
        <v>0</v>
      </c>
      <c r="AO171" s="69" cm="1">
        <f t="array" ref="AO171">IF(AL171=AL170,0,SUMPRODUCT((AC170:AI170&gt;=$N$8)*(AC170:AI170 &lt;= $N$9)*(TEXT(AC170:AI170,"yyyy-mm")=AL171)*(AC171:AI171 = "★")))</f>
        <v>0</v>
      </c>
      <c r="AP171" s="68"/>
      <c r="AQ171" s="19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3"/>
    </row>
    <row r="172" spans="10:55" s="8" customFormat="1" ht="20.25" customHeight="1" x14ac:dyDescent="0.45">
      <c r="J172" s="86"/>
      <c r="K172" s="135"/>
      <c r="L172" s="132">
        <v>123</v>
      </c>
      <c r="M172" s="141">
        <f>S170+1</f>
        <v>46804</v>
      </c>
      <c r="N172" s="141">
        <f t="shared" ref="N172:S172" si="666">M172+1</f>
        <v>46805</v>
      </c>
      <c r="O172" s="141">
        <f t="shared" si="666"/>
        <v>46806</v>
      </c>
      <c r="P172" s="141">
        <f t="shared" si="666"/>
        <v>46807</v>
      </c>
      <c r="Q172" s="141">
        <f t="shared" si="666"/>
        <v>46808</v>
      </c>
      <c r="R172" s="142">
        <f t="shared" si="666"/>
        <v>46809</v>
      </c>
      <c r="S172" s="143">
        <f t="shared" si="666"/>
        <v>46810</v>
      </c>
      <c r="T172" s="135">
        <f t="shared" ref="T172" si="667">COUNTIF(M173:S173,"★")</f>
        <v>0</v>
      </c>
      <c r="U172" s="135"/>
      <c r="V172" s="135" t="str">
        <f>TEXT(M172,"YYYY-MM")</f>
        <v>2028-02</v>
      </c>
      <c r="W172" s="140" cm="1">
        <f t="array" ref="W172">SUMPRODUCT((M172:S172&gt;=$N$8)*(M172:S172 &lt;= $N$9)*(TEXT(M172:S172,"yyyy-mm")=V172)*(M173:S173 = "●"))</f>
        <v>0</v>
      </c>
      <c r="X172" s="140" cm="1">
        <f t="array" ref="X172">SUMPRODUCT((R172:S172&gt;=$N$8)*(R172:S172 &lt;= $N$9)*(TEXT(R172:S172,"yyyy-mm")=V172)*(R173:S173 = "▲"))</f>
        <v>0</v>
      </c>
      <c r="Y172" s="140" cm="1">
        <f t="array" ref="Y172">SUMPRODUCT((M172:S172&gt;=$N$8)*(M172:S172 &lt;= $N$9)*(TEXT(M172:S172,"yyyy-mm")=V172)*(M173:S173 = "★"))</f>
        <v>0</v>
      </c>
      <c r="Z172" s="135"/>
      <c r="AA172" s="135"/>
      <c r="AB172" s="132">
        <v>144</v>
      </c>
      <c r="AC172" s="141">
        <f>AI170+1</f>
        <v>46951</v>
      </c>
      <c r="AD172" s="141">
        <f t="shared" ref="AD172:AI172" si="668">AC172+1</f>
        <v>46952</v>
      </c>
      <c r="AE172" s="141">
        <f t="shared" si="668"/>
        <v>46953</v>
      </c>
      <c r="AF172" s="141">
        <f t="shared" si="668"/>
        <v>46954</v>
      </c>
      <c r="AG172" s="141">
        <f t="shared" si="668"/>
        <v>46955</v>
      </c>
      <c r="AH172" s="142">
        <f t="shared" si="668"/>
        <v>46956</v>
      </c>
      <c r="AI172" s="143">
        <f t="shared" si="668"/>
        <v>46957</v>
      </c>
      <c r="AJ172" s="68">
        <f t="shared" ref="AJ172" si="669">COUNTIF(AC173:AI173,"★")</f>
        <v>0</v>
      </c>
      <c r="AK172" s="68"/>
      <c r="AL172" s="68" t="str">
        <f>TEXT(AC172,"YYYY-MM")</f>
        <v>2028-07</v>
      </c>
      <c r="AM172" s="69" cm="1">
        <f t="array" ref="AM172">SUMPRODUCT((AC172:AI172&gt;=$N$8)*(AC172:AI172 &lt;= $N$9)*(TEXT(AC172:AI172,"yyyy-mm")=AL172)*(AC173:AI173 = "●"))</f>
        <v>0</v>
      </c>
      <c r="AN172" s="69" cm="1">
        <f t="array" ref="AN172">SUMPRODUCT((AH172:AI172&gt;=$N$8)*(AH172:AI172 &lt;= $N$9)*(TEXT(AH172:AI172,"yyyy-mm")=AL172)*(AH173:AI173 = "▲"))</f>
        <v>0</v>
      </c>
      <c r="AO172" s="69" cm="1">
        <f t="array" ref="AO172">SUMPRODUCT((AC172:AI172&gt;=$N$8)*(AC172:AI172 &lt;= $N$9)*(TEXT(AC172:AI172,"yyyy-mm")=AL172)*(AC173:AI173 = "★"))</f>
        <v>0</v>
      </c>
      <c r="AP172" s="68"/>
      <c r="AQ172" s="19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3"/>
    </row>
    <row r="173" spans="10:55" s="8" customFormat="1" ht="20.25" customHeight="1" thickBot="1" x14ac:dyDescent="0.5">
      <c r="J173" s="86"/>
      <c r="K173" s="135" t="str">
        <f t="shared" ref="K173" si="670">IF(U173&gt;=0.285,"OK","NG")</f>
        <v>NG</v>
      </c>
      <c r="L173" s="136"/>
      <c r="M173" s="144"/>
      <c r="N173" s="144"/>
      <c r="O173" s="144"/>
      <c r="P173" s="144"/>
      <c r="Q173" s="144"/>
      <c r="R173" s="145"/>
      <c r="S173" s="146"/>
      <c r="T173" s="135">
        <f t="shared" ref="T173" si="671">COUNTIF(M173:S173,"●")</f>
        <v>0</v>
      </c>
      <c r="U173" s="147">
        <f t="shared" ref="U173" si="672">IF(COUNTA(M173:S173)=0,-1,IF(OR(COUNTIF(M173:S173,"▲")&gt;6,AND(M172&lt;$N$9,$N$9&lt;S172)),0.285,IF(T172+T173=0,0,T173/(T173+T172))))</f>
        <v>-1</v>
      </c>
      <c r="V173" s="135" t="str">
        <f>TEXT(S172,"YYYY-MM")</f>
        <v>2028-02</v>
      </c>
      <c r="W173" s="140" cm="1">
        <f t="array" ref="W173">IF(V173=V172,0,SUMPRODUCT((M172:S172&gt;=$N$8)*(M172:S172 &lt;= $N$9)*(TEXT(M172:S172,"yyyy-mm")=V173)*(M173:S173 = "●")))</f>
        <v>0</v>
      </c>
      <c r="X173" s="140" cm="1">
        <f t="array" ref="X173">IF(V173=V172,0,SUMPRODUCT((M172:S172&gt;=$N$8)*(M172:S172 &lt;= $N$9)*(TEXT(M172:S172,"yyyy-mm")=V173)*(M173:S173 = "▲")))</f>
        <v>0</v>
      </c>
      <c r="Y173" s="140" cm="1">
        <f t="array" ref="Y173">IF(V173=V172,0,SUMPRODUCT((M172:S172&gt;=$N$8)*(M172:S172 &lt;= $N$9)*(TEXT(M172:S172,"yyyy-mm")=V173)*(M173:S173 = "★")))</f>
        <v>0</v>
      </c>
      <c r="Z173" s="135"/>
      <c r="AA173" s="135" t="str">
        <f t="shared" ref="AA173" si="673">IF(AK173&gt;=0.285,"OK","NG")</f>
        <v>NG</v>
      </c>
      <c r="AB173" s="136"/>
      <c r="AC173" s="144"/>
      <c r="AD173" s="144"/>
      <c r="AE173" s="144"/>
      <c r="AF173" s="144"/>
      <c r="AG173" s="144"/>
      <c r="AH173" s="145"/>
      <c r="AI173" s="146"/>
      <c r="AJ173" s="68">
        <f t="shared" ref="AJ173" si="674">COUNTIF(AC173:AI173,"●")</f>
        <v>0</v>
      </c>
      <c r="AK173" s="70">
        <f t="shared" ref="AK173" si="675">IF(COUNTA(AC173:AI173)=0,-1,IF(OR(COUNTIF(AC173:AI173,"▲")&gt;6,AND(AC172&lt;$N$9,$N$9&lt;AI172)),0.285,IF(AJ172+AJ173=0,0,AJ173/(AJ173+AJ172))))</f>
        <v>-1</v>
      </c>
      <c r="AL173" s="68" t="str">
        <f>TEXT(AI172,"YYYY-MM")</f>
        <v>2028-07</v>
      </c>
      <c r="AM173" s="69" cm="1">
        <f t="array" ref="AM173">IF(AL173=AL172,0,SUMPRODUCT((AC172:AI172&gt;=$N$8)*(AC172:AI172 &lt;= $N$9)*(TEXT(AC172:AI172,"yyyy-mm")=AL173)*(AC173:AI173 = "●")))</f>
        <v>0</v>
      </c>
      <c r="AN173" s="69" cm="1">
        <f t="array" ref="AN173">IF(AL173=AL172,0,SUMPRODUCT((AC172:AI172&gt;=$N$8)*(AC172:AI172 &lt;= $N$9)*(TEXT(AC172:AI172,"yyyy-mm")=AL173)*(AC173:AI173 = "▲")))</f>
        <v>0</v>
      </c>
      <c r="AO173" s="69" cm="1">
        <f t="array" ref="AO173">IF(AL173=AL172,0,SUMPRODUCT((AC172:AI172&gt;=$N$8)*(AC172:AI172 &lt;= $N$9)*(TEXT(AC172:AI172,"yyyy-mm")=AL173)*(AC173:AI173 = "★")))</f>
        <v>0</v>
      </c>
      <c r="AP173" s="68"/>
      <c r="AQ173" s="19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3"/>
    </row>
    <row r="174" spans="10:55" s="8" customFormat="1" ht="20.25" customHeight="1" x14ac:dyDescent="0.45">
      <c r="J174" s="86"/>
      <c r="K174" s="135"/>
      <c r="L174" s="132">
        <v>124</v>
      </c>
      <c r="M174" s="141">
        <f>S172+1</f>
        <v>46811</v>
      </c>
      <c r="N174" s="141">
        <f t="shared" ref="N174:S174" si="676">M174+1</f>
        <v>46812</v>
      </c>
      <c r="O174" s="141">
        <f t="shared" si="676"/>
        <v>46813</v>
      </c>
      <c r="P174" s="141">
        <f t="shared" si="676"/>
        <v>46814</v>
      </c>
      <c r="Q174" s="141">
        <f t="shared" si="676"/>
        <v>46815</v>
      </c>
      <c r="R174" s="142">
        <f t="shared" si="676"/>
        <v>46816</v>
      </c>
      <c r="S174" s="143">
        <f t="shared" si="676"/>
        <v>46817</v>
      </c>
      <c r="T174" s="135">
        <f t="shared" ref="T174" si="677">COUNTIF(M175:S175,"★")</f>
        <v>0</v>
      </c>
      <c r="U174" s="135"/>
      <c r="V174" s="135" t="str">
        <f>TEXT(M174,"YYYY-MM")</f>
        <v>2028-02</v>
      </c>
      <c r="W174" s="140" cm="1">
        <f t="array" ref="W174">SUMPRODUCT((M174:S174&gt;=$N$8)*(M174:S174 &lt;= $N$9)*(TEXT(M174:S174,"yyyy-mm")=V174)*(M175:S175 = "●"))</f>
        <v>0</v>
      </c>
      <c r="X174" s="140" cm="1">
        <f t="array" ref="X174">SUMPRODUCT((R174:S174&gt;=$N$8)*(R174:S174 &lt;= $N$9)*(TEXT(R174:S174,"yyyy-mm")=V174)*(R175:S175 = "▲"))</f>
        <v>0</v>
      </c>
      <c r="Y174" s="140" cm="1">
        <f t="array" ref="Y174">SUMPRODUCT((M174:S174&gt;=$N$8)*(M174:S174 &lt;= $N$9)*(TEXT(M174:S174,"yyyy-mm")=V174)*(M175:S175 = "★"))</f>
        <v>0</v>
      </c>
      <c r="Z174" s="135"/>
      <c r="AA174" s="135"/>
      <c r="AB174" s="132">
        <v>145</v>
      </c>
      <c r="AC174" s="141">
        <f>AI172+1</f>
        <v>46958</v>
      </c>
      <c r="AD174" s="141">
        <f t="shared" ref="AD174:AI174" si="678">AC174+1</f>
        <v>46959</v>
      </c>
      <c r="AE174" s="141">
        <f t="shared" si="678"/>
        <v>46960</v>
      </c>
      <c r="AF174" s="141">
        <f t="shared" si="678"/>
        <v>46961</v>
      </c>
      <c r="AG174" s="141">
        <f t="shared" si="678"/>
        <v>46962</v>
      </c>
      <c r="AH174" s="142">
        <f t="shared" si="678"/>
        <v>46963</v>
      </c>
      <c r="AI174" s="143">
        <f t="shared" si="678"/>
        <v>46964</v>
      </c>
      <c r="AJ174" s="68">
        <f t="shared" ref="AJ174" si="679">COUNTIF(AC175:AI175,"★")</f>
        <v>0</v>
      </c>
      <c r="AK174" s="68"/>
      <c r="AL174" s="68" t="str">
        <f>TEXT(AC174,"YYYY-MM")</f>
        <v>2028-07</v>
      </c>
      <c r="AM174" s="69" cm="1">
        <f t="array" ref="AM174">SUMPRODUCT((AC174:AI174&gt;=$N$8)*(AC174:AI174 &lt;= $N$9)*(TEXT(AC174:AI174,"yyyy-mm")=AL174)*(AC175:AI175 = "●"))</f>
        <v>0</v>
      </c>
      <c r="AN174" s="69" cm="1">
        <f t="array" ref="AN174">SUMPRODUCT((AH174:AI174&gt;=$N$8)*(AH174:AI174 &lt;= $N$9)*(TEXT(AH174:AI174,"yyyy-mm")=AL174)*(AH175:AI175 = "▲"))</f>
        <v>0</v>
      </c>
      <c r="AO174" s="69" cm="1">
        <f t="array" ref="AO174">SUMPRODUCT((AC174:AI174&gt;=$N$8)*(AC174:AI174 &lt;= $N$9)*(TEXT(AC174:AI174,"yyyy-mm")=AL174)*(AC175:AI175 = "★"))</f>
        <v>0</v>
      </c>
      <c r="AP174" s="68"/>
      <c r="AQ174" s="19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3"/>
    </row>
    <row r="175" spans="10:55" s="8" customFormat="1" ht="20.25" customHeight="1" thickBot="1" x14ac:dyDescent="0.5">
      <c r="J175" s="86"/>
      <c r="K175" s="135" t="str">
        <f t="shared" ref="K175" si="680">IF(U175&gt;=0.285,"OK","NG")</f>
        <v>NG</v>
      </c>
      <c r="L175" s="136"/>
      <c r="M175" s="144"/>
      <c r="N175" s="144"/>
      <c r="O175" s="144"/>
      <c r="P175" s="144"/>
      <c r="Q175" s="144"/>
      <c r="R175" s="145"/>
      <c r="S175" s="146"/>
      <c r="T175" s="135">
        <f t="shared" ref="T175" si="681">COUNTIF(M175:S175,"●")</f>
        <v>0</v>
      </c>
      <c r="U175" s="147">
        <f t="shared" ref="U175" si="682">IF(COUNTA(M175:S175)=0,-1,IF(OR(COUNTIF(M175:S175,"▲")&gt;6,AND(M174&lt;$N$9,$N$9&lt;S174)),0.285,IF(T174+T175=0,0,T175/(T175+T174))))</f>
        <v>-1</v>
      </c>
      <c r="V175" s="135" t="str">
        <f>TEXT(S174,"YYYY-MM")</f>
        <v>2028-03</v>
      </c>
      <c r="W175" s="140" cm="1">
        <f t="array" ref="W175">IF(V175=V174,0,SUMPRODUCT((M174:S174&gt;=$N$8)*(M174:S174 &lt;= $N$9)*(TEXT(M174:S174,"yyyy-mm")=V175)*(M175:S175 = "●")))</f>
        <v>0</v>
      </c>
      <c r="X175" s="140" cm="1">
        <f t="array" ref="X175">IF(V175=V174,0,SUMPRODUCT((M174:S174&gt;=$N$8)*(M174:S174 &lt;= $N$9)*(TEXT(M174:S174,"yyyy-mm")=V175)*(M175:S175 = "▲")))</f>
        <v>0</v>
      </c>
      <c r="Y175" s="140" cm="1">
        <f t="array" ref="Y175">IF(V175=V174,0,SUMPRODUCT((M174:S174&gt;=$N$8)*(M174:S174 &lt;= $N$9)*(TEXT(M174:S174,"yyyy-mm")=V175)*(M175:S175 = "★")))</f>
        <v>0</v>
      </c>
      <c r="Z175" s="135"/>
      <c r="AA175" s="135" t="str">
        <f t="shared" ref="AA175" si="683">IF(AK175&gt;=0.285,"OK","NG")</f>
        <v>NG</v>
      </c>
      <c r="AB175" s="136"/>
      <c r="AC175" s="144"/>
      <c r="AD175" s="144"/>
      <c r="AE175" s="144"/>
      <c r="AF175" s="144"/>
      <c r="AG175" s="144"/>
      <c r="AH175" s="145"/>
      <c r="AI175" s="146"/>
      <c r="AJ175" s="68">
        <f t="shared" ref="AJ175" si="684">COUNTIF(AC175:AI175,"●")</f>
        <v>0</v>
      </c>
      <c r="AK175" s="70">
        <f t="shared" ref="AK175" si="685">IF(COUNTA(AC175:AI175)=0,-1,IF(OR(COUNTIF(AC175:AI175,"▲")&gt;6,AND(AC174&lt;$N$9,$N$9&lt;AI174)),0.285,IF(AJ174+AJ175=0,0,AJ175/(AJ175+AJ174))))</f>
        <v>-1</v>
      </c>
      <c r="AL175" s="68" t="str">
        <f>TEXT(AI174,"YYYY-MM")</f>
        <v>2028-07</v>
      </c>
      <c r="AM175" s="69" cm="1">
        <f t="array" ref="AM175">IF(AL175=AL174,0,SUMPRODUCT((AC174:AI174&gt;=$N$8)*(AC174:AI174 &lt;= $N$9)*(TEXT(AC174:AI174,"yyyy-mm")=AL175)*(AC175:AI175 = "●")))</f>
        <v>0</v>
      </c>
      <c r="AN175" s="69" cm="1">
        <f t="array" ref="AN175">IF(AL175=AL174,0,SUMPRODUCT((AC174:AI174&gt;=$N$8)*(AC174:AI174 &lt;= $N$9)*(TEXT(AC174:AI174,"yyyy-mm")=AL175)*(AC175:AI175 = "▲")))</f>
        <v>0</v>
      </c>
      <c r="AO175" s="69" cm="1">
        <f t="array" ref="AO175">IF(AL175=AL174,0,SUMPRODUCT((AC174:AI174&gt;=$N$8)*(AC174:AI174 &lt;= $N$9)*(TEXT(AC174:AI174,"yyyy-mm")=AL175)*(AC175:AI175 = "★")))</f>
        <v>0</v>
      </c>
      <c r="AP175" s="68"/>
      <c r="AQ175" s="19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3"/>
    </row>
    <row r="176" spans="10:55" s="8" customFormat="1" ht="20.25" customHeight="1" x14ac:dyDescent="0.45">
      <c r="J176" s="86"/>
      <c r="K176" s="135"/>
      <c r="L176" s="132">
        <v>125</v>
      </c>
      <c r="M176" s="141">
        <f>S174+1</f>
        <v>46818</v>
      </c>
      <c r="N176" s="141">
        <f t="shared" ref="N176:S176" si="686">M176+1</f>
        <v>46819</v>
      </c>
      <c r="O176" s="141">
        <f t="shared" si="686"/>
        <v>46820</v>
      </c>
      <c r="P176" s="141">
        <f t="shared" si="686"/>
        <v>46821</v>
      </c>
      <c r="Q176" s="141">
        <f t="shared" si="686"/>
        <v>46822</v>
      </c>
      <c r="R176" s="142">
        <f t="shared" si="686"/>
        <v>46823</v>
      </c>
      <c r="S176" s="143">
        <f t="shared" si="686"/>
        <v>46824</v>
      </c>
      <c r="T176" s="135">
        <f t="shared" ref="T176" si="687">COUNTIF(M177:S177,"★")</f>
        <v>0</v>
      </c>
      <c r="U176" s="135"/>
      <c r="V176" s="135" t="str">
        <f>TEXT(M176,"YYYY-MM")</f>
        <v>2028-03</v>
      </c>
      <c r="W176" s="140" cm="1">
        <f t="array" ref="W176">SUMPRODUCT((M176:S176&gt;=$N$8)*(M176:S176 &lt;= $N$9)*(TEXT(M176:S176,"yyyy-mm")=V176)*(M177:S177 = "●"))</f>
        <v>0</v>
      </c>
      <c r="X176" s="140" cm="1">
        <f t="array" ref="X176">SUMPRODUCT((R176:S176&gt;=$N$8)*(R176:S176 &lt;= $N$9)*(TEXT(R176:S176,"yyyy-mm")=V176)*(R177:S177 = "▲"))</f>
        <v>0</v>
      </c>
      <c r="Y176" s="140" cm="1">
        <f t="array" ref="Y176">SUMPRODUCT((M176:S176&gt;=$N$8)*(M176:S176 &lt;= $N$9)*(TEXT(M176:S176,"yyyy-mm")=V176)*(M177:S177 = "★"))</f>
        <v>0</v>
      </c>
      <c r="Z176" s="135"/>
      <c r="AA176" s="135"/>
      <c r="AB176" s="132">
        <v>146</v>
      </c>
      <c r="AC176" s="141">
        <f>AI174+1</f>
        <v>46965</v>
      </c>
      <c r="AD176" s="141">
        <f t="shared" ref="AD176:AI176" si="688">AC176+1</f>
        <v>46966</v>
      </c>
      <c r="AE176" s="141">
        <f t="shared" si="688"/>
        <v>46967</v>
      </c>
      <c r="AF176" s="141">
        <f t="shared" si="688"/>
        <v>46968</v>
      </c>
      <c r="AG176" s="141">
        <f t="shared" si="688"/>
        <v>46969</v>
      </c>
      <c r="AH176" s="142">
        <f t="shared" si="688"/>
        <v>46970</v>
      </c>
      <c r="AI176" s="143">
        <f t="shared" si="688"/>
        <v>46971</v>
      </c>
      <c r="AJ176" s="68">
        <f t="shared" ref="AJ176" si="689">COUNTIF(AC177:AI177,"★")</f>
        <v>0</v>
      </c>
      <c r="AK176" s="68"/>
      <c r="AL176" s="68" t="str">
        <f>TEXT(AC176,"YYYY-MM")</f>
        <v>2028-07</v>
      </c>
      <c r="AM176" s="69" cm="1">
        <f t="array" ref="AM176">SUMPRODUCT((AC176:AI176&gt;=$N$8)*(AC176:AI176 &lt;= $N$9)*(TEXT(AC176:AI176,"yyyy-mm")=AL176)*(AC177:AI177 = "●"))</f>
        <v>0</v>
      </c>
      <c r="AN176" s="69" cm="1">
        <f t="array" ref="AN176">SUMPRODUCT((AH176:AI176&gt;=$N$8)*(AH176:AI176 &lt;= $N$9)*(TEXT(AH176:AI176,"yyyy-mm")=AL176)*(AH177:AI177 = "▲"))</f>
        <v>0</v>
      </c>
      <c r="AO176" s="69" cm="1">
        <f t="array" ref="AO176">SUMPRODUCT((AC176:AI176&gt;=$N$8)*(AC176:AI176 &lt;= $N$9)*(TEXT(AC176:AI176,"yyyy-mm")=AL176)*(AC177:AI177 = "★"))</f>
        <v>0</v>
      </c>
      <c r="AP176" s="68"/>
      <c r="AQ176" s="19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3"/>
    </row>
    <row r="177" spans="9:55" s="8" customFormat="1" ht="20.25" customHeight="1" thickBot="1" x14ac:dyDescent="0.5">
      <c r="J177" s="86"/>
      <c r="K177" s="135" t="str">
        <f t="shared" ref="K177" si="690">IF(U177&gt;=0.285,"OK","NG")</f>
        <v>NG</v>
      </c>
      <c r="L177" s="136"/>
      <c r="M177" s="144"/>
      <c r="N177" s="144"/>
      <c r="O177" s="144"/>
      <c r="P177" s="144"/>
      <c r="Q177" s="144"/>
      <c r="R177" s="145"/>
      <c r="S177" s="146"/>
      <c r="T177" s="135">
        <f t="shared" ref="T177" si="691">COUNTIF(M177:S177,"●")</f>
        <v>0</v>
      </c>
      <c r="U177" s="147">
        <f t="shared" ref="U177" si="692">IF(COUNTA(M177:S177)=0,-1,IF(OR(COUNTIF(M177:S177,"▲")&gt;6,AND(M176&lt;$N$9,$N$9&lt;S176)),0.285,IF(T176+T177=0,0,T177/(T177+T176))))</f>
        <v>-1</v>
      </c>
      <c r="V177" s="135" t="str">
        <f>TEXT(S176,"YYYY-MM")</f>
        <v>2028-03</v>
      </c>
      <c r="W177" s="140" cm="1">
        <f t="array" ref="W177">IF(V177=V176,0,SUMPRODUCT((M176:S176&gt;=$N$8)*(M176:S176 &lt;= $N$9)*(TEXT(M176:S176,"yyyy-mm")=V177)*(M177:S177 = "●")))</f>
        <v>0</v>
      </c>
      <c r="X177" s="140" cm="1">
        <f t="array" ref="X177">IF(V177=V176,0,SUMPRODUCT((M176:S176&gt;=$N$8)*(M176:S176 &lt;= $N$9)*(TEXT(M176:S176,"yyyy-mm")=V177)*(M177:S177 = "▲")))</f>
        <v>0</v>
      </c>
      <c r="Y177" s="140" cm="1">
        <f t="array" ref="Y177">IF(V177=V176,0,SUMPRODUCT((M176:S176&gt;=$N$8)*(M176:S176 &lt;= $N$9)*(TEXT(M176:S176,"yyyy-mm")=V177)*(M177:S177 = "★")))</f>
        <v>0</v>
      </c>
      <c r="Z177" s="135"/>
      <c r="AA177" s="135" t="str">
        <f t="shared" ref="AA177" si="693">IF(AK177&gt;=0.285,"OK","NG")</f>
        <v>NG</v>
      </c>
      <c r="AB177" s="136"/>
      <c r="AC177" s="144"/>
      <c r="AD177" s="144"/>
      <c r="AE177" s="144"/>
      <c r="AF177" s="144"/>
      <c r="AG177" s="144"/>
      <c r="AH177" s="145"/>
      <c r="AI177" s="146"/>
      <c r="AJ177" s="68">
        <f t="shared" ref="AJ177" si="694">COUNTIF(AC177:AI177,"●")</f>
        <v>0</v>
      </c>
      <c r="AK177" s="70">
        <f t="shared" ref="AK177" si="695">IF(COUNTA(AC177:AI177)=0,-1,IF(OR(COUNTIF(AC177:AI177,"▲")&gt;6,AND(AC176&lt;$N$9,$N$9&lt;AI176)),0.285,IF(AJ176+AJ177=0,0,AJ177/(AJ177+AJ176))))</f>
        <v>-1</v>
      </c>
      <c r="AL177" s="68" t="str">
        <f>TEXT(AI176,"YYYY-MM")</f>
        <v>2028-08</v>
      </c>
      <c r="AM177" s="69" cm="1">
        <f t="array" ref="AM177">IF(AL177=AL176,0,SUMPRODUCT((AC176:AI176&gt;=$N$8)*(AC176:AI176 &lt;= $N$9)*(TEXT(AC176:AI176,"yyyy-mm")=AL177)*(AC177:AI177 = "●")))</f>
        <v>0</v>
      </c>
      <c r="AN177" s="69" cm="1">
        <f t="array" ref="AN177">IF(AL177=AL176,0,SUMPRODUCT((AC176:AI176&gt;=$N$8)*(AC176:AI176 &lt;= $N$9)*(TEXT(AC176:AI176,"yyyy-mm")=AL177)*(AC177:AI177 = "▲")))</f>
        <v>0</v>
      </c>
      <c r="AO177" s="69" cm="1">
        <f t="array" ref="AO177">IF(AL177=AL176,0,SUMPRODUCT((AC176:AI176&gt;=$N$8)*(AC176:AI176 &lt;= $N$9)*(TEXT(AC176:AI176,"yyyy-mm")=AL177)*(AC177:AI177 = "★")))</f>
        <v>0</v>
      </c>
      <c r="AP177" s="68"/>
      <c r="AQ177" s="19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3"/>
    </row>
    <row r="178" spans="9:55" s="8" customFormat="1" ht="20.25" customHeight="1" x14ac:dyDescent="0.45">
      <c r="J178" s="86"/>
      <c r="K178" s="135"/>
      <c r="L178" s="132">
        <v>126</v>
      </c>
      <c r="M178" s="141">
        <f>S176+1</f>
        <v>46825</v>
      </c>
      <c r="N178" s="141">
        <f t="shared" ref="N178:S178" si="696">M178+1</f>
        <v>46826</v>
      </c>
      <c r="O178" s="141">
        <f t="shared" si="696"/>
        <v>46827</v>
      </c>
      <c r="P178" s="141">
        <f t="shared" si="696"/>
        <v>46828</v>
      </c>
      <c r="Q178" s="141">
        <f t="shared" si="696"/>
        <v>46829</v>
      </c>
      <c r="R178" s="142">
        <f t="shared" si="696"/>
        <v>46830</v>
      </c>
      <c r="S178" s="143">
        <f t="shared" si="696"/>
        <v>46831</v>
      </c>
      <c r="T178" s="135">
        <f t="shared" ref="T178" si="697">COUNTIF(M179:S179,"★")</f>
        <v>0</v>
      </c>
      <c r="U178" s="135"/>
      <c r="V178" s="135" t="str">
        <f>TEXT(M178,"YYYY-MM")</f>
        <v>2028-03</v>
      </c>
      <c r="W178" s="140" cm="1">
        <f t="array" ref="W178">SUMPRODUCT((M178:S178&gt;=$N$8)*(M178:S178 &lt;= $N$9)*(TEXT(M178:S178,"yyyy-mm")=V178)*(M179:S179 = "●"))</f>
        <v>0</v>
      </c>
      <c r="X178" s="140" cm="1">
        <f t="array" ref="X178">SUMPRODUCT((R178:S178&gt;=$N$8)*(R178:S178 &lt;= $N$9)*(TEXT(R178:S178,"yyyy-mm")=V178)*(R179:S179 = "▲"))</f>
        <v>0</v>
      </c>
      <c r="Y178" s="140" cm="1">
        <f t="array" ref="Y178">SUMPRODUCT((M178:S178&gt;=$N$8)*(M178:S178 &lt;= $N$9)*(TEXT(M178:S178,"yyyy-mm")=V178)*(M179:S179 = "★"))</f>
        <v>0</v>
      </c>
      <c r="Z178" s="135"/>
      <c r="AA178" s="135"/>
      <c r="AB178" s="132">
        <v>147</v>
      </c>
      <c r="AC178" s="141">
        <f>AI176+1</f>
        <v>46972</v>
      </c>
      <c r="AD178" s="141">
        <f t="shared" ref="AD178:AI178" si="698">AC178+1</f>
        <v>46973</v>
      </c>
      <c r="AE178" s="141">
        <f t="shared" si="698"/>
        <v>46974</v>
      </c>
      <c r="AF178" s="141">
        <f t="shared" si="698"/>
        <v>46975</v>
      </c>
      <c r="AG178" s="141">
        <f t="shared" si="698"/>
        <v>46976</v>
      </c>
      <c r="AH178" s="142">
        <f t="shared" si="698"/>
        <v>46977</v>
      </c>
      <c r="AI178" s="143">
        <f t="shared" si="698"/>
        <v>46978</v>
      </c>
      <c r="AJ178" s="68">
        <f t="shared" ref="AJ178" si="699">COUNTIF(AC179:AI179,"★")</f>
        <v>0</v>
      </c>
      <c r="AK178" s="68"/>
      <c r="AL178" s="68" t="str">
        <f>TEXT(AC178,"YYYY-MM")</f>
        <v>2028-08</v>
      </c>
      <c r="AM178" s="69" cm="1">
        <f t="array" ref="AM178">SUMPRODUCT((AC178:AI178&gt;=$N$8)*(AC178:AI178 &lt;= $N$9)*(TEXT(AC178:AI178,"yyyy-mm")=AL178)*(AC179:AI179 = "●"))</f>
        <v>0</v>
      </c>
      <c r="AN178" s="69" cm="1">
        <f t="array" ref="AN178">SUMPRODUCT((AH178:AI178&gt;=$N$8)*(AH178:AI178 &lt;= $N$9)*(TEXT(AH178:AI178,"yyyy-mm")=AL178)*(AH179:AI179 = "▲"))</f>
        <v>0</v>
      </c>
      <c r="AO178" s="69" cm="1">
        <f t="array" ref="AO178">SUMPRODUCT((AC178:AI178&gt;=$N$8)*(AC178:AI178 &lt;= $N$9)*(TEXT(AC178:AI178,"yyyy-mm")=AL178)*(AC179:AI179 = "★"))</f>
        <v>0</v>
      </c>
      <c r="AP178" s="68"/>
      <c r="AQ178" s="19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3"/>
    </row>
    <row r="179" spans="9:55" s="8" customFormat="1" ht="20.25" customHeight="1" thickBot="1" x14ac:dyDescent="0.5">
      <c r="J179" s="86"/>
      <c r="K179" s="135" t="str">
        <f t="shared" ref="K179" si="700">IF(U179&gt;=0.285,"OK","NG")</f>
        <v>NG</v>
      </c>
      <c r="L179" s="136"/>
      <c r="M179" s="144"/>
      <c r="N179" s="144"/>
      <c r="O179" s="144"/>
      <c r="P179" s="144"/>
      <c r="Q179" s="144"/>
      <c r="R179" s="145"/>
      <c r="S179" s="146"/>
      <c r="T179" s="135">
        <f t="shared" ref="T179" si="701">COUNTIF(M179:S179,"●")</f>
        <v>0</v>
      </c>
      <c r="U179" s="147">
        <f t="shared" ref="U179" si="702">IF(COUNTA(M179:S179)=0,-1,IF(OR(COUNTIF(M179:S179,"▲")&gt;6,AND(M178&lt;$N$9,$N$9&lt;S178)),0.285,IF(T178+T179=0,0,T179/(T179+T178))))</f>
        <v>-1</v>
      </c>
      <c r="V179" s="135" t="str">
        <f>TEXT(S178,"YYYY-MM")</f>
        <v>2028-03</v>
      </c>
      <c r="W179" s="140" cm="1">
        <f t="array" ref="W179">IF(V179=V178,0,SUMPRODUCT((M178:S178&gt;=$N$8)*(M178:S178 &lt;= $N$9)*(TEXT(M178:S178,"yyyy-mm")=V179)*(M179:S179 = "●")))</f>
        <v>0</v>
      </c>
      <c r="X179" s="140" cm="1">
        <f t="array" ref="X179">IF(V179=V178,0,SUMPRODUCT((M178:S178&gt;=$N$8)*(M178:S178 &lt;= $N$9)*(TEXT(M178:S178,"yyyy-mm")=V179)*(M179:S179 = "▲")))</f>
        <v>0</v>
      </c>
      <c r="Y179" s="140" cm="1">
        <f t="array" ref="Y179">IF(V179=V178,0,SUMPRODUCT((M178:S178&gt;=$N$8)*(M178:S178 &lt;= $N$9)*(TEXT(M178:S178,"yyyy-mm")=V179)*(M179:S179 = "★")))</f>
        <v>0</v>
      </c>
      <c r="Z179" s="135"/>
      <c r="AA179" s="135" t="str">
        <f t="shared" ref="AA179" si="703">IF(AK179&gt;=0.285,"OK","NG")</f>
        <v>NG</v>
      </c>
      <c r="AB179" s="136"/>
      <c r="AC179" s="144"/>
      <c r="AD179" s="144"/>
      <c r="AE179" s="144"/>
      <c r="AF179" s="144"/>
      <c r="AG179" s="144"/>
      <c r="AH179" s="145"/>
      <c r="AI179" s="146"/>
      <c r="AJ179" s="68">
        <f t="shared" ref="AJ179" si="704">COUNTIF(AC179:AI179,"●")</f>
        <v>0</v>
      </c>
      <c r="AK179" s="70">
        <f t="shared" ref="AK179" si="705">IF(COUNTA(AC179:AI179)=0,-1,IF(OR(COUNTIF(AC179:AI179,"▲")&gt;6,AND(AC178&lt;$N$9,$N$9&lt;AI178)),0.285,IF(AJ178+AJ179=0,0,AJ179/(AJ179+AJ178))))</f>
        <v>-1</v>
      </c>
      <c r="AL179" s="68" t="str">
        <f>TEXT(AI178,"YYYY-MM")</f>
        <v>2028-08</v>
      </c>
      <c r="AM179" s="69" cm="1">
        <f t="array" ref="AM179">IF(AL179=AL178,0,SUMPRODUCT((AC178:AI178&gt;=$N$8)*(AC178:AI178 &lt;= $N$9)*(TEXT(AC178:AI178,"yyyy-mm")=AL179)*(AC179:AI179 = "●")))</f>
        <v>0</v>
      </c>
      <c r="AN179" s="69" cm="1">
        <f t="array" ref="AN179">IF(AL179=AL178,0,SUMPRODUCT((AC178:AI178&gt;=$N$8)*(AC178:AI178 &lt;= $N$9)*(TEXT(AC178:AI178,"yyyy-mm")=AL179)*(AC179:AI179 = "▲")))</f>
        <v>0</v>
      </c>
      <c r="AO179" s="69" cm="1">
        <f t="array" ref="AO179">IF(AL179=AL178,0,SUMPRODUCT((AC178:AI178&gt;=$N$8)*(AC178:AI178 &lt;= $N$9)*(TEXT(AC178:AI178,"yyyy-mm")=AL179)*(AC179:AI179 = "★")))</f>
        <v>0</v>
      </c>
      <c r="AP179" s="68"/>
      <c r="AQ179" s="19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3"/>
    </row>
    <row r="180" spans="9:55" s="8" customFormat="1" ht="20.25" customHeight="1" x14ac:dyDescent="0.45">
      <c r="J180" s="86"/>
      <c r="K180" s="135"/>
      <c r="L180" s="132">
        <v>127</v>
      </c>
      <c r="M180" s="141">
        <f>S178+1</f>
        <v>46832</v>
      </c>
      <c r="N180" s="141">
        <f t="shared" ref="N180:S180" si="706">M180+1</f>
        <v>46833</v>
      </c>
      <c r="O180" s="141">
        <f t="shared" si="706"/>
        <v>46834</v>
      </c>
      <c r="P180" s="141">
        <f t="shared" si="706"/>
        <v>46835</v>
      </c>
      <c r="Q180" s="141">
        <f t="shared" si="706"/>
        <v>46836</v>
      </c>
      <c r="R180" s="142">
        <f t="shared" si="706"/>
        <v>46837</v>
      </c>
      <c r="S180" s="143">
        <f t="shared" si="706"/>
        <v>46838</v>
      </c>
      <c r="T180" s="135">
        <f t="shared" ref="T180" si="707">COUNTIF(M181:S181,"★")</f>
        <v>0</v>
      </c>
      <c r="U180" s="135"/>
      <c r="V180" s="135" t="str">
        <f>TEXT(M180,"YYYY-MM")</f>
        <v>2028-03</v>
      </c>
      <c r="W180" s="140" cm="1">
        <f t="array" ref="W180">SUMPRODUCT((M180:S180&gt;=$N$8)*(M180:S180 &lt;= $N$9)*(TEXT(M180:S180,"yyyy-mm")=V180)*(M181:S181 = "●"))</f>
        <v>0</v>
      </c>
      <c r="X180" s="140" cm="1">
        <f t="array" ref="X180">SUMPRODUCT((R180:S180&gt;=$N$8)*(R180:S180 &lt;= $N$9)*(TEXT(R180:S180,"yyyy-mm")=V180)*(R181:S181 = "▲"))</f>
        <v>0</v>
      </c>
      <c r="Y180" s="140" cm="1">
        <f t="array" ref="Y180">SUMPRODUCT((M180:S180&gt;=$N$8)*(M180:S180 &lt;= $N$9)*(TEXT(M180:S180,"yyyy-mm")=V180)*(M181:S181 = "★"))</f>
        <v>0</v>
      </c>
      <c r="Z180" s="135"/>
      <c r="AA180" s="135"/>
      <c r="AB180" s="132">
        <v>148</v>
      </c>
      <c r="AC180" s="141">
        <f>AI178+1</f>
        <v>46979</v>
      </c>
      <c r="AD180" s="141">
        <f t="shared" ref="AD180:AI180" si="708">AC180+1</f>
        <v>46980</v>
      </c>
      <c r="AE180" s="141">
        <f t="shared" si="708"/>
        <v>46981</v>
      </c>
      <c r="AF180" s="141">
        <f t="shared" si="708"/>
        <v>46982</v>
      </c>
      <c r="AG180" s="141">
        <f t="shared" si="708"/>
        <v>46983</v>
      </c>
      <c r="AH180" s="142">
        <f t="shared" si="708"/>
        <v>46984</v>
      </c>
      <c r="AI180" s="143">
        <f t="shared" si="708"/>
        <v>46985</v>
      </c>
      <c r="AJ180" s="68">
        <f t="shared" ref="AJ180" si="709">COUNTIF(AC181:AI181,"★")</f>
        <v>0</v>
      </c>
      <c r="AK180" s="68"/>
      <c r="AL180" s="68" t="str">
        <f>TEXT(AC180,"YYYY-MM")</f>
        <v>2028-08</v>
      </c>
      <c r="AM180" s="69" cm="1">
        <f t="array" ref="AM180">SUMPRODUCT((AC180:AI180&gt;=$N$8)*(AC180:AI180 &lt;= $N$9)*(TEXT(AC180:AI180,"yyyy-mm")=AL180)*(AC181:AI181 = "●"))</f>
        <v>0</v>
      </c>
      <c r="AN180" s="69" cm="1">
        <f t="array" ref="AN180">SUMPRODUCT((AH180:AI180&gt;=$N$8)*(AH180:AI180 &lt;= $N$9)*(TEXT(AH180:AI180,"yyyy-mm")=AL180)*(AH181:AI181 = "▲"))</f>
        <v>0</v>
      </c>
      <c r="AO180" s="69" cm="1">
        <f t="array" ref="AO180">SUMPRODUCT((AC180:AI180&gt;=$N$8)*(AC180:AI180 &lt;= $N$9)*(TEXT(AC180:AI180,"yyyy-mm")=AL180)*(AC181:AI181 = "★"))</f>
        <v>0</v>
      </c>
      <c r="AP180" s="68"/>
      <c r="AQ180" s="19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3"/>
    </row>
    <row r="181" spans="9:55" s="8" customFormat="1" ht="20.25" customHeight="1" thickBot="1" x14ac:dyDescent="0.5">
      <c r="J181" s="86"/>
      <c r="K181" s="135" t="str">
        <f t="shared" ref="K181" si="710">IF(U181&gt;=0.285,"OK","NG")</f>
        <v>NG</v>
      </c>
      <c r="L181" s="136"/>
      <c r="M181" s="144"/>
      <c r="N181" s="144"/>
      <c r="O181" s="144"/>
      <c r="P181" s="144"/>
      <c r="Q181" s="144"/>
      <c r="R181" s="145"/>
      <c r="S181" s="146"/>
      <c r="T181" s="135">
        <f t="shared" ref="T181" si="711">COUNTIF(M181:S181,"●")</f>
        <v>0</v>
      </c>
      <c r="U181" s="147">
        <f t="shared" ref="U181" si="712">IF(COUNTA(M181:S181)=0,-1,IF(OR(COUNTIF(M181:S181,"▲")&gt;6,AND(M180&lt;$N$9,$N$9&lt;S180)),0.285,IF(T180+T181=0,0,T181/(T181+T180))))</f>
        <v>-1</v>
      </c>
      <c r="V181" s="135" t="str">
        <f>TEXT(S180,"YYYY-MM")</f>
        <v>2028-03</v>
      </c>
      <c r="W181" s="140" cm="1">
        <f t="array" ref="W181">IF(V181=V180,0,SUMPRODUCT((M180:S180&gt;=$N$8)*(M180:S180 &lt;= $N$9)*(TEXT(M180:S180,"yyyy-mm")=V181)*(M181:S181 = "●")))</f>
        <v>0</v>
      </c>
      <c r="X181" s="140" cm="1">
        <f t="array" ref="X181">IF(V181=V180,0,SUMPRODUCT((M180:S180&gt;=$N$8)*(M180:S180 &lt;= $N$9)*(TEXT(M180:S180,"yyyy-mm")=V181)*(M181:S181 = "▲")))</f>
        <v>0</v>
      </c>
      <c r="Y181" s="140" cm="1">
        <f t="array" ref="Y181">IF(V181=V180,0,SUMPRODUCT((M180:S180&gt;=$N$8)*(M180:S180 &lt;= $N$9)*(TEXT(M180:S180,"yyyy-mm")=V181)*(M181:S181 = "★")))</f>
        <v>0</v>
      </c>
      <c r="Z181" s="135"/>
      <c r="AA181" s="135" t="str">
        <f t="shared" ref="AA181" si="713">IF(AK181&gt;=0.285,"OK","NG")</f>
        <v>NG</v>
      </c>
      <c r="AB181" s="136"/>
      <c r="AC181" s="144"/>
      <c r="AD181" s="144"/>
      <c r="AE181" s="144"/>
      <c r="AF181" s="144"/>
      <c r="AG181" s="144"/>
      <c r="AH181" s="145"/>
      <c r="AI181" s="146"/>
      <c r="AJ181" s="68">
        <f t="shared" ref="AJ181" si="714">COUNTIF(AC181:AI181,"●")</f>
        <v>0</v>
      </c>
      <c r="AK181" s="70">
        <f t="shared" ref="AK181" si="715">IF(COUNTA(AC181:AI181)=0,-1,IF(OR(COUNTIF(AC181:AI181,"▲")&gt;6,AND(AC180&lt;$N$9,$N$9&lt;AI180)),0.285,IF(AJ180+AJ181=0,0,AJ181/(AJ181+AJ180))))</f>
        <v>-1</v>
      </c>
      <c r="AL181" s="68" t="str">
        <f>TEXT(AI180,"YYYY-MM")</f>
        <v>2028-08</v>
      </c>
      <c r="AM181" s="69" cm="1">
        <f t="array" ref="AM181">IF(AL181=AL180,0,SUMPRODUCT((AC180:AI180&gt;=$N$8)*(AC180:AI180 &lt;= $N$9)*(TEXT(AC180:AI180,"yyyy-mm")=AL181)*(AC181:AI181 = "●")))</f>
        <v>0</v>
      </c>
      <c r="AN181" s="69" cm="1">
        <f t="array" ref="AN181">IF(AL181=AL180,0,SUMPRODUCT((AC180:AI180&gt;=$N$8)*(AC180:AI180 &lt;= $N$9)*(TEXT(AC180:AI180,"yyyy-mm")=AL181)*(AC181:AI181 = "▲")))</f>
        <v>0</v>
      </c>
      <c r="AO181" s="69" cm="1">
        <f t="array" ref="AO181">IF(AL181=AL180,0,SUMPRODUCT((AC180:AI180&gt;=$N$8)*(AC180:AI180 &lt;= $N$9)*(TEXT(AC180:AI180,"yyyy-mm")=AL181)*(AC181:AI181 = "★")))</f>
        <v>0</v>
      </c>
      <c r="AP181" s="68"/>
      <c r="AQ181" s="19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3"/>
    </row>
    <row r="182" spans="9:55" s="8" customFormat="1" ht="20.25" customHeight="1" x14ac:dyDescent="0.45">
      <c r="I182" s="4"/>
      <c r="J182" s="86"/>
      <c r="K182" s="135"/>
      <c r="L182" s="132">
        <v>128</v>
      </c>
      <c r="M182" s="141">
        <f>S180+1</f>
        <v>46839</v>
      </c>
      <c r="N182" s="141">
        <f t="shared" ref="N182:S182" si="716">M182+1</f>
        <v>46840</v>
      </c>
      <c r="O182" s="141">
        <f t="shared" si="716"/>
        <v>46841</v>
      </c>
      <c r="P182" s="141">
        <f t="shared" si="716"/>
        <v>46842</v>
      </c>
      <c r="Q182" s="141">
        <f t="shared" si="716"/>
        <v>46843</v>
      </c>
      <c r="R182" s="142">
        <f t="shared" si="716"/>
        <v>46844</v>
      </c>
      <c r="S182" s="143">
        <f t="shared" si="716"/>
        <v>46845</v>
      </c>
      <c r="T182" s="135">
        <f t="shared" ref="T182" si="717">COUNTIF(M183:S183,"★")</f>
        <v>0</v>
      </c>
      <c r="U182" s="135"/>
      <c r="V182" s="135" t="str">
        <f>TEXT(M182,"YYYY-MM")</f>
        <v>2028-03</v>
      </c>
      <c r="W182" s="140" cm="1">
        <f t="array" ref="W182">SUMPRODUCT((M182:S182&gt;=$N$8)*(M182:S182 &lt;= $N$9)*(TEXT(M182:S182,"yyyy-mm")=V182)*(M183:S183 = "●"))</f>
        <v>0</v>
      </c>
      <c r="X182" s="140" cm="1">
        <f t="array" ref="X182">SUMPRODUCT((R182:S182&gt;=$N$8)*(R182:S182 &lt;= $N$9)*(TEXT(R182:S182,"yyyy-mm")=V182)*(R183:S183 = "▲"))</f>
        <v>0</v>
      </c>
      <c r="Y182" s="140" cm="1">
        <f t="array" ref="Y182">SUMPRODUCT((M182:S182&gt;=$N$8)*(M182:S182 &lt;= $N$9)*(TEXT(M182:S182,"yyyy-mm")=V182)*(M183:S183 = "★"))</f>
        <v>0</v>
      </c>
      <c r="Z182" s="135"/>
      <c r="AA182" s="135"/>
      <c r="AB182" s="132">
        <v>149</v>
      </c>
      <c r="AC182" s="141">
        <f>AI180+1</f>
        <v>46986</v>
      </c>
      <c r="AD182" s="141">
        <f t="shared" ref="AD182:AI182" si="718">AC182+1</f>
        <v>46987</v>
      </c>
      <c r="AE182" s="141">
        <f t="shared" si="718"/>
        <v>46988</v>
      </c>
      <c r="AF182" s="141">
        <f t="shared" si="718"/>
        <v>46989</v>
      </c>
      <c r="AG182" s="141">
        <f t="shared" si="718"/>
        <v>46990</v>
      </c>
      <c r="AH182" s="142">
        <f t="shared" si="718"/>
        <v>46991</v>
      </c>
      <c r="AI182" s="143">
        <f t="shared" si="718"/>
        <v>46992</v>
      </c>
      <c r="AJ182" s="68">
        <f t="shared" ref="AJ182" si="719">COUNTIF(AC183:AI183,"★")</f>
        <v>0</v>
      </c>
      <c r="AK182" s="68"/>
      <c r="AL182" s="68" t="str">
        <f>TEXT(AC182,"YYYY-MM")</f>
        <v>2028-08</v>
      </c>
      <c r="AM182" s="69" cm="1">
        <f t="array" ref="AM182">SUMPRODUCT((AC182:AI182&gt;=$N$8)*(AC182:AI182 &lt;= $N$9)*(TEXT(AC182:AI182,"yyyy-mm")=AL182)*(AC183:AI183 = "●"))</f>
        <v>0</v>
      </c>
      <c r="AN182" s="69" cm="1">
        <f t="array" ref="AN182">SUMPRODUCT((AH182:AI182&gt;=$N$8)*(AH182:AI182 &lt;= $N$9)*(TEXT(AH182:AI182,"yyyy-mm")=AL182)*(AH183:AI183 = "▲"))</f>
        <v>0</v>
      </c>
      <c r="AO182" s="69" cm="1">
        <f t="array" ref="AO182">SUMPRODUCT((AC182:AI182&gt;=$N$8)*(AC182:AI182 &lt;= $N$9)*(TEXT(AC182:AI182,"yyyy-mm")=AL182)*(AC183:AI183 = "★"))</f>
        <v>0</v>
      </c>
      <c r="AP182" s="68"/>
      <c r="AQ182" s="19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3"/>
    </row>
    <row r="183" spans="9:55" s="8" customFormat="1" ht="20.25" customHeight="1" thickBot="1" x14ac:dyDescent="0.5">
      <c r="I183" s="4"/>
      <c r="J183" s="86"/>
      <c r="K183" s="135" t="str">
        <f t="shared" ref="K183" si="720">IF(U183&gt;=0.285,"OK","NG")</f>
        <v>NG</v>
      </c>
      <c r="L183" s="136"/>
      <c r="M183" s="144"/>
      <c r="N183" s="144"/>
      <c r="O183" s="144"/>
      <c r="P183" s="144"/>
      <c r="Q183" s="144"/>
      <c r="R183" s="145"/>
      <c r="S183" s="146"/>
      <c r="T183" s="135">
        <f t="shared" ref="T183" si="721">COUNTIF(M183:S183,"●")</f>
        <v>0</v>
      </c>
      <c r="U183" s="147">
        <f t="shared" ref="U183" si="722">IF(COUNTA(M183:S183)=0,-1,IF(OR(COUNTIF(M183:S183,"▲")&gt;6,AND(M182&lt;$N$9,$N$9&lt;S182)),0.285,IF(T182+T183=0,0,T183/(T183+T182))))</f>
        <v>-1</v>
      </c>
      <c r="V183" s="135" t="str">
        <f>TEXT(S182,"YYYY-MM")</f>
        <v>2028-04</v>
      </c>
      <c r="W183" s="140" cm="1">
        <f t="array" ref="W183">IF(V183=V182,0,SUMPRODUCT((M182:S182&gt;=$N$8)*(M182:S182 &lt;= $N$9)*(TEXT(M182:S182,"yyyy-mm")=V183)*(M183:S183 = "●")))</f>
        <v>0</v>
      </c>
      <c r="X183" s="140" cm="1">
        <f t="array" ref="X183">IF(V183=V182,0,SUMPRODUCT((M182:S182&gt;=$N$8)*(M182:S182 &lt;= $N$9)*(TEXT(M182:S182,"yyyy-mm")=V183)*(M183:S183 = "▲")))</f>
        <v>0</v>
      </c>
      <c r="Y183" s="140" cm="1">
        <f t="array" ref="Y183">IF(V183=V182,0,SUMPRODUCT((M182:S182&gt;=$N$8)*(M182:S182 &lt;= $N$9)*(TEXT(M182:S182,"yyyy-mm")=V183)*(M183:S183 = "★")))</f>
        <v>0</v>
      </c>
      <c r="Z183" s="135"/>
      <c r="AA183" s="135" t="str">
        <f t="shared" ref="AA183" si="723">IF(AK183&gt;=0.285,"OK","NG")</f>
        <v>NG</v>
      </c>
      <c r="AB183" s="136"/>
      <c r="AC183" s="144"/>
      <c r="AD183" s="144"/>
      <c r="AE183" s="144"/>
      <c r="AF183" s="144"/>
      <c r="AG183" s="144"/>
      <c r="AH183" s="145"/>
      <c r="AI183" s="146"/>
      <c r="AJ183" s="68">
        <f t="shared" ref="AJ183" si="724">COUNTIF(AC183:AI183,"●")</f>
        <v>0</v>
      </c>
      <c r="AK183" s="70">
        <f t="shared" ref="AK183" si="725">IF(COUNTA(AC183:AI183)=0,-1,IF(OR(COUNTIF(AC183:AI183,"▲")&gt;6,AND(AC182&lt;$N$9,$N$9&lt;AI182)),0.285,IF(AJ182+AJ183=0,0,AJ183/(AJ183+AJ182))))</f>
        <v>-1</v>
      </c>
      <c r="AL183" s="68" t="str">
        <f>TEXT(AI182,"YYYY-MM")</f>
        <v>2028-08</v>
      </c>
      <c r="AM183" s="69" cm="1">
        <f t="array" ref="AM183">IF(AL183=AL182,0,SUMPRODUCT((AC182:AI182&gt;=$N$8)*(AC182:AI182 &lt;= $N$9)*(TEXT(AC182:AI182,"yyyy-mm")=AL183)*(AC183:AI183 = "●")))</f>
        <v>0</v>
      </c>
      <c r="AN183" s="69" cm="1">
        <f t="array" ref="AN183">IF(AL183=AL182,0,SUMPRODUCT((AC182:AI182&gt;=$N$8)*(AC182:AI182 &lt;= $N$9)*(TEXT(AC182:AI182,"yyyy-mm")=AL183)*(AC183:AI183 = "▲")))</f>
        <v>0</v>
      </c>
      <c r="AO183" s="69" cm="1">
        <f t="array" ref="AO183">IF(AL183=AL182,0,SUMPRODUCT((AC182:AI182&gt;=$N$8)*(AC182:AI182 &lt;= $N$9)*(TEXT(AC182:AI182,"yyyy-mm")=AL183)*(AC183:AI183 = "★")))</f>
        <v>0</v>
      </c>
      <c r="AP183" s="68"/>
      <c r="AQ183" s="19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3"/>
    </row>
    <row r="184" spans="9:55" s="8" customFormat="1" ht="20.25" customHeight="1" x14ac:dyDescent="0.45">
      <c r="I184" s="4"/>
      <c r="J184" s="86"/>
      <c r="K184" s="135"/>
      <c r="L184" s="132">
        <v>129</v>
      </c>
      <c r="M184" s="141">
        <f>S182+1</f>
        <v>46846</v>
      </c>
      <c r="N184" s="141">
        <f t="shared" ref="N184:S184" si="726">M184+1</f>
        <v>46847</v>
      </c>
      <c r="O184" s="141">
        <f t="shared" si="726"/>
        <v>46848</v>
      </c>
      <c r="P184" s="141">
        <f t="shared" si="726"/>
        <v>46849</v>
      </c>
      <c r="Q184" s="141">
        <f t="shared" si="726"/>
        <v>46850</v>
      </c>
      <c r="R184" s="142">
        <f t="shared" si="726"/>
        <v>46851</v>
      </c>
      <c r="S184" s="143">
        <f t="shared" si="726"/>
        <v>46852</v>
      </c>
      <c r="T184" s="135">
        <f t="shared" ref="T184" si="727">COUNTIF(M185:S185,"★")</f>
        <v>0</v>
      </c>
      <c r="U184" s="135"/>
      <c r="V184" s="135" t="str">
        <f>TEXT(M184,"YYYY-MM")</f>
        <v>2028-04</v>
      </c>
      <c r="W184" s="140" cm="1">
        <f t="array" ref="W184">SUMPRODUCT((M184:S184&gt;=$N$8)*(M184:S184 &lt;= $N$9)*(TEXT(M184:S184,"yyyy-mm")=V184)*(M185:S185 = "●"))</f>
        <v>0</v>
      </c>
      <c r="X184" s="140" cm="1">
        <f t="array" ref="X184">SUMPRODUCT((R184:S184&gt;=$N$8)*(R184:S184 &lt;= $N$9)*(TEXT(R184:S184,"yyyy-mm")=V184)*(R185:S185 = "▲"))</f>
        <v>0</v>
      </c>
      <c r="Y184" s="140" cm="1">
        <f t="array" ref="Y184">SUMPRODUCT((M184:S184&gt;=$N$8)*(M184:S184 &lt;= $N$9)*(TEXT(M184:S184,"yyyy-mm")=V184)*(M185:S185 = "★"))</f>
        <v>0</v>
      </c>
      <c r="Z184" s="135"/>
      <c r="AA184" s="135"/>
      <c r="AB184" s="132">
        <v>150</v>
      </c>
      <c r="AC184" s="141">
        <f>AI182+1</f>
        <v>46993</v>
      </c>
      <c r="AD184" s="141">
        <f t="shared" ref="AD184:AI184" si="728">AC184+1</f>
        <v>46994</v>
      </c>
      <c r="AE184" s="141">
        <f t="shared" si="728"/>
        <v>46995</v>
      </c>
      <c r="AF184" s="141">
        <f t="shared" si="728"/>
        <v>46996</v>
      </c>
      <c r="AG184" s="141">
        <f t="shared" si="728"/>
        <v>46997</v>
      </c>
      <c r="AH184" s="142">
        <f t="shared" si="728"/>
        <v>46998</v>
      </c>
      <c r="AI184" s="143">
        <f t="shared" si="728"/>
        <v>46999</v>
      </c>
      <c r="AJ184" s="68">
        <f t="shared" ref="AJ184" si="729">COUNTIF(AC185:AI185,"★")</f>
        <v>0</v>
      </c>
      <c r="AK184" s="68"/>
      <c r="AL184" s="68" t="str">
        <f>TEXT(AC184,"YYYY-MM")</f>
        <v>2028-08</v>
      </c>
      <c r="AM184" s="69" cm="1">
        <f t="array" ref="AM184">SUMPRODUCT((AC184:AI184&gt;=$N$8)*(AC184:AI184 &lt;= $N$9)*(TEXT(AC184:AI184,"yyyy-mm")=AL184)*(AC185:AI185 = "●"))</f>
        <v>0</v>
      </c>
      <c r="AN184" s="69" cm="1">
        <f t="array" ref="AN184">SUMPRODUCT((AH184:AI184&gt;=$N$8)*(AH184:AI184 &lt;= $N$9)*(TEXT(AH184:AI184,"yyyy-mm")=AL184)*(AH185:AI185 = "▲"))</f>
        <v>0</v>
      </c>
      <c r="AO184" s="69" cm="1">
        <f t="array" ref="AO184">SUMPRODUCT((AC184:AI184&gt;=$N$8)*(AC184:AI184 &lt;= $N$9)*(TEXT(AC184:AI184,"yyyy-mm")=AL184)*(AC185:AI185 = "★"))</f>
        <v>0</v>
      </c>
      <c r="AP184" s="68"/>
      <c r="AQ184" s="19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3"/>
    </row>
    <row r="185" spans="9:55" s="8" customFormat="1" ht="20.25" customHeight="1" thickBot="1" x14ac:dyDescent="0.5">
      <c r="I185" s="4"/>
      <c r="J185" s="86"/>
      <c r="K185" s="135" t="str">
        <f t="shared" ref="K185" si="730">IF(U185&gt;=0.285,"OK","NG")</f>
        <v>NG</v>
      </c>
      <c r="L185" s="136"/>
      <c r="M185" s="144"/>
      <c r="N185" s="144"/>
      <c r="O185" s="144"/>
      <c r="P185" s="144"/>
      <c r="Q185" s="144"/>
      <c r="R185" s="145"/>
      <c r="S185" s="146"/>
      <c r="T185" s="135">
        <f t="shared" ref="T185" si="731">COUNTIF(M185:S185,"●")</f>
        <v>0</v>
      </c>
      <c r="U185" s="147">
        <f t="shared" ref="U185" si="732">IF(COUNTA(M185:S185)=0,-1,IF(OR(COUNTIF(M185:S185,"▲")&gt;6,AND(M184&lt;$N$9,$N$9&lt;S184)),0.285,IF(T184+T185=0,0,T185/(T185+T184))))</f>
        <v>-1</v>
      </c>
      <c r="V185" s="135" t="str">
        <f>TEXT(S184,"YYYY-MM")</f>
        <v>2028-04</v>
      </c>
      <c r="W185" s="140" cm="1">
        <f t="array" ref="W185">IF(V185=V184,0,SUMPRODUCT((M184:S184&gt;=$N$8)*(M184:S184 &lt;= $N$9)*(TEXT(M184:S184,"yyyy-mm")=V185)*(M185:S185 = "●")))</f>
        <v>0</v>
      </c>
      <c r="X185" s="140" cm="1">
        <f t="array" ref="X185">IF(V185=V184,0,SUMPRODUCT((M184:S184&gt;=$N$8)*(M184:S184 &lt;= $N$9)*(TEXT(M184:S184,"yyyy-mm")=V185)*(M185:S185 = "▲")))</f>
        <v>0</v>
      </c>
      <c r="Y185" s="140" cm="1">
        <f t="array" ref="Y185">IF(V185=V184,0,SUMPRODUCT((M184:S184&gt;=$N$8)*(M184:S184 &lt;= $N$9)*(TEXT(M184:S184,"yyyy-mm")=V185)*(M185:S185 = "★")))</f>
        <v>0</v>
      </c>
      <c r="Z185" s="135"/>
      <c r="AA185" s="135" t="str">
        <f t="shared" ref="AA185" si="733">IF(AK185&gt;=0.285,"OK","NG")</f>
        <v>NG</v>
      </c>
      <c r="AB185" s="136"/>
      <c r="AC185" s="144"/>
      <c r="AD185" s="144"/>
      <c r="AE185" s="144"/>
      <c r="AF185" s="144"/>
      <c r="AG185" s="144"/>
      <c r="AH185" s="145"/>
      <c r="AI185" s="146"/>
      <c r="AJ185" s="68">
        <f t="shared" ref="AJ185" si="734">COUNTIF(AC185:AI185,"●")</f>
        <v>0</v>
      </c>
      <c r="AK185" s="70">
        <f t="shared" ref="AK185" si="735">IF(COUNTA(AC185:AI185)=0,-1,IF(OR(COUNTIF(AC185:AI185,"▲")&gt;6,AND(AC184&lt;$N$9,$N$9&lt;AI184)),0.285,IF(AJ184+AJ185=0,0,AJ185/(AJ185+AJ184))))</f>
        <v>-1</v>
      </c>
      <c r="AL185" s="68" t="str">
        <f>TEXT(AI184,"YYYY-MM")</f>
        <v>2028-09</v>
      </c>
      <c r="AM185" s="69" cm="1">
        <f t="array" ref="AM185">IF(AL185=AL184,0,SUMPRODUCT((AC184:AI184&gt;=$N$8)*(AC184:AI184 &lt;= $N$9)*(TEXT(AC184:AI184,"yyyy-mm")=AL185)*(AC185:AI185 = "●")))</f>
        <v>0</v>
      </c>
      <c r="AN185" s="69" cm="1">
        <f t="array" ref="AN185">IF(AL185=AL184,0,SUMPRODUCT((AC184:AI184&gt;=$N$8)*(AC184:AI184 &lt;= $N$9)*(TEXT(AC184:AI184,"yyyy-mm")=AL185)*(AC185:AI185 = "▲")))</f>
        <v>0</v>
      </c>
      <c r="AO185" s="69" cm="1">
        <f t="array" ref="AO185">IF(AL185=AL184,0,SUMPRODUCT((AC184:AI184&gt;=$N$8)*(AC184:AI184 &lt;= $N$9)*(TEXT(AC184:AI184,"yyyy-mm")=AL185)*(AC185:AI185 = "★")))</f>
        <v>0</v>
      </c>
      <c r="AP185" s="68"/>
      <c r="AQ185" s="19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3"/>
    </row>
    <row r="186" spans="9:55" s="8" customFormat="1" ht="20.25" customHeight="1" x14ac:dyDescent="0.45">
      <c r="I186" s="4"/>
      <c r="J186" s="86"/>
      <c r="K186" s="135"/>
      <c r="L186" s="132">
        <v>130</v>
      </c>
      <c r="M186" s="141">
        <f>S184+1</f>
        <v>46853</v>
      </c>
      <c r="N186" s="141">
        <f t="shared" ref="N186:S186" si="736">M186+1</f>
        <v>46854</v>
      </c>
      <c r="O186" s="141">
        <f t="shared" si="736"/>
        <v>46855</v>
      </c>
      <c r="P186" s="141">
        <f t="shared" si="736"/>
        <v>46856</v>
      </c>
      <c r="Q186" s="141">
        <f t="shared" si="736"/>
        <v>46857</v>
      </c>
      <c r="R186" s="142">
        <f t="shared" si="736"/>
        <v>46858</v>
      </c>
      <c r="S186" s="143">
        <f t="shared" si="736"/>
        <v>46859</v>
      </c>
      <c r="T186" s="135">
        <f t="shared" ref="T186" si="737">COUNTIF(M187:S187,"★")</f>
        <v>0</v>
      </c>
      <c r="U186" s="135"/>
      <c r="V186" s="135" t="str">
        <f>TEXT(M186,"YYYY-MM")</f>
        <v>2028-04</v>
      </c>
      <c r="W186" s="140" cm="1">
        <f t="array" ref="W186">SUMPRODUCT((M186:S186&gt;=$N$8)*(M186:S186 &lt;= $N$9)*(TEXT(M186:S186,"yyyy-mm")=V186)*(M187:S187 = "●"))</f>
        <v>0</v>
      </c>
      <c r="X186" s="140" cm="1">
        <f t="array" ref="X186">SUMPRODUCT((R186:S186&gt;=$N$8)*(R186:S186 &lt;= $N$9)*(TEXT(R186:S186,"yyyy-mm")=V186)*(R187:S187 = "▲"))</f>
        <v>0</v>
      </c>
      <c r="Y186" s="140" cm="1">
        <f t="array" ref="Y186">SUMPRODUCT((M186:S186&gt;=$N$8)*(M186:S186 &lt;= $N$9)*(TEXT(M186:S186,"yyyy-mm")=V186)*(M187:S187 = "★"))</f>
        <v>0</v>
      </c>
      <c r="Z186" s="135"/>
      <c r="AA186" s="135"/>
      <c r="AB186" s="132">
        <v>151</v>
      </c>
      <c r="AC186" s="141">
        <f>AI184+1</f>
        <v>47000</v>
      </c>
      <c r="AD186" s="141">
        <f t="shared" ref="AD186:AI186" si="738">AC186+1</f>
        <v>47001</v>
      </c>
      <c r="AE186" s="141">
        <f t="shared" si="738"/>
        <v>47002</v>
      </c>
      <c r="AF186" s="141">
        <f t="shared" si="738"/>
        <v>47003</v>
      </c>
      <c r="AG186" s="141">
        <f t="shared" si="738"/>
        <v>47004</v>
      </c>
      <c r="AH186" s="142">
        <f t="shared" si="738"/>
        <v>47005</v>
      </c>
      <c r="AI186" s="143">
        <f t="shared" si="738"/>
        <v>47006</v>
      </c>
      <c r="AJ186" s="68">
        <f t="shared" ref="AJ186" si="739">COUNTIF(AC187:AI187,"★")</f>
        <v>0</v>
      </c>
      <c r="AK186" s="68"/>
      <c r="AL186" s="68" t="str">
        <f>TEXT(AC186,"YYYY-MM")</f>
        <v>2028-09</v>
      </c>
      <c r="AM186" s="69" cm="1">
        <f t="array" ref="AM186">SUMPRODUCT((AC186:AI186&gt;=$N$8)*(AC186:AI186 &lt;= $N$9)*(TEXT(AC186:AI186,"yyyy-mm")=AL186)*(AC187:AI187 = "●"))</f>
        <v>0</v>
      </c>
      <c r="AN186" s="69" cm="1">
        <f t="array" ref="AN186">SUMPRODUCT((AH186:AI186&gt;=$N$8)*(AH186:AI186 &lt;= $N$9)*(TEXT(AH186:AI186,"yyyy-mm")=AL186)*(AH187:AI187 = "▲"))</f>
        <v>0</v>
      </c>
      <c r="AO186" s="69" cm="1">
        <f t="array" ref="AO186">SUMPRODUCT((AC186:AI186&gt;=$N$8)*(AC186:AI186 &lt;= $N$9)*(TEXT(AC186:AI186,"yyyy-mm")=AL186)*(AC187:AI187 = "★"))</f>
        <v>0</v>
      </c>
      <c r="AP186" s="68"/>
      <c r="AQ186" s="19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3"/>
    </row>
    <row r="187" spans="9:55" s="8" customFormat="1" ht="20.25" customHeight="1" thickBot="1" x14ac:dyDescent="0.5">
      <c r="I187" s="4"/>
      <c r="J187" s="86"/>
      <c r="K187" s="135" t="str">
        <f t="shared" ref="K187" si="740">IF(U187&gt;=0.285,"OK","NG")</f>
        <v>NG</v>
      </c>
      <c r="L187" s="136"/>
      <c r="M187" s="144"/>
      <c r="N187" s="144"/>
      <c r="O187" s="144"/>
      <c r="P187" s="144"/>
      <c r="Q187" s="144"/>
      <c r="R187" s="145"/>
      <c r="S187" s="146"/>
      <c r="T187" s="135">
        <f t="shared" ref="T187" si="741">COUNTIF(M187:S187,"●")</f>
        <v>0</v>
      </c>
      <c r="U187" s="147">
        <f t="shared" ref="U187" si="742">IF(COUNTA(M187:S187)=0,-1,IF(OR(COUNTIF(M187:S187,"▲")&gt;6,AND(M186&lt;$N$9,$N$9&lt;S186)),0.285,IF(T186+T187=0,0,T187/(T187+T186))))</f>
        <v>-1</v>
      </c>
      <c r="V187" s="135" t="str">
        <f>TEXT(S186,"YYYY-MM")</f>
        <v>2028-04</v>
      </c>
      <c r="W187" s="140" cm="1">
        <f t="array" ref="W187">IF(V187=V186,0,SUMPRODUCT((M186:S186&gt;=$N$8)*(M186:S186 &lt;= $N$9)*(TEXT(M186:S186,"yyyy-mm")=V187)*(M187:S187 = "●")))</f>
        <v>0</v>
      </c>
      <c r="X187" s="140" cm="1">
        <f t="array" ref="X187">IF(V187=V186,0,SUMPRODUCT((M186:S186&gt;=$N$8)*(M186:S186 &lt;= $N$9)*(TEXT(M186:S186,"yyyy-mm")=V187)*(M187:S187 = "▲")))</f>
        <v>0</v>
      </c>
      <c r="Y187" s="140" cm="1">
        <f t="array" ref="Y187">IF(V187=V186,0,SUMPRODUCT((M186:S186&gt;=$N$8)*(M186:S186 &lt;= $N$9)*(TEXT(M186:S186,"yyyy-mm")=V187)*(M187:S187 = "★")))</f>
        <v>0</v>
      </c>
      <c r="Z187" s="135"/>
      <c r="AA187" s="135" t="str">
        <f t="shared" ref="AA187" si="743">IF(AK187&gt;=0.285,"OK","NG")</f>
        <v>NG</v>
      </c>
      <c r="AB187" s="136"/>
      <c r="AC187" s="144"/>
      <c r="AD187" s="144"/>
      <c r="AE187" s="144"/>
      <c r="AF187" s="144"/>
      <c r="AG187" s="144"/>
      <c r="AH187" s="145"/>
      <c r="AI187" s="146"/>
      <c r="AJ187" s="68">
        <f t="shared" ref="AJ187" si="744">COUNTIF(AC187:AI187,"●")</f>
        <v>0</v>
      </c>
      <c r="AK187" s="70">
        <f t="shared" ref="AK187" si="745">IF(COUNTA(AC187:AI187)=0,-1,IF(OR(COUNTIF(AC187:AI187,"▲")&gt;6,AND(AC186&lt;$N$9,$N$9&lt;AI186)),0.285,IF(AJ186+AJ187=0,0,AJ187/(AJ187+AJ186))))</f>
        <v>-1</v>
      </c>
      <c r="AL187" s="68" t="str">
        <f>TEXT(AI186,"YYYY-MM")</f>
        <v>2028-09</v>
      </c>
      <c r="AM187" s="69" cm="1">
        <f t="array" ref="AM187">IF(AL187=AL186,0,SUMPRODUCT((AC186:AI186&gt;=$N$8)*(AC186:AI186 &lt;= $N$9)*(TEXT(AC186:AI186,"yyyy-mm")=AL187)*(AC187:AI187 = "●")))</f>
        <v>0</v>
      </c>
      <c r="AN187" s="69" cm="1">
        <f t="array" ref="AN187">IF(AL187=AL186,0,SUMPRODUCT((AC186:AI186&gt;=$N$8)*(AC186:AI186 &lt;= $N$9)*(TEXT(AC186:AI186,"yyyy-mm")=AL187)*(AC187:AI187 = "▲")))</f>
        <v>0</v>
      </c>
      <c r="AO187" s="69" cm="1">
        <f t="array" ref="AO187">IF(AL187=AL186,0,SUMPRODUCT((AC186:AI186&gt;=$N$8)*(AC186:AI186 &lt;= $N$9)*(TEXT(AC186:AI186,"yyyy-mm")=AL187)*(AC187:AI187 = "★")))</f>
        <v>0</v>
      </c>
      <c r="AP187" s="68"/>
      <c r="AQ187" s="19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3"/>
    </row>
    <row r="188" spans="9:55" s="8" customFormat="1" ht="20.25" customHeight="1" x14ac:dyDescent="0.45">
      <c r="I188" s="4"/>
      <c r="J188" s="86"/>
      <c r="K188" s="135"/>
      <c r="L188" s="132">
        <v>131</v>
      </c>
      <c r="M188" s="141">
        <f>S186+1</f>
        <v>46860</v>
      </c>
      <c r="N188" s="141">
        <f t="shared" ref="N188:S188" si="746">M188+1</f>
        <v>46861</v>
      </c>
      <c r="O188" s="141">
        <f t="shared" si="746"/>
        <v>46862</v>
      </c>
      <c r="P188" s="141">
        <f t="shared" si="746"/>
        <v>46863</v>
      </c>
      <c r="Q188" s="141">
        <f t="shared" si="746"/>
        <v>46864</v>
      </c>
      <c r="R188" s="142">
        <f t="shared" si="746"/>
        <v>46865</v>
      </c>
      <c r="S188" s="143">
        <f t="shared" si="746"/>
        <v>46866</v>
      </c>
      <c r="T188" s="135">
        <f t="shared" ref="T188" si="747">COUNTIF(M189:S189,"★")</f>
        <v>0</v>
      </c>
      <c r="U188" s="135"/>
      <c r="V188" s="135" t="str">
        <f>TEXT(M188,"YYYY-MM")</f>
        <v>2028-04</v>
      </c>
      <c r="W188" s="140" cm="1">
        <f t="array" ref="W188">SUMPRODUCT((M188:S188&gt;=$N$8)*(M188:S188 &lt;= $N$9)*(TEXT(M188:S188,"yyyy-mm")=V188)*(M189:S189 = "●"))</f>
        <v>0</v>
      </c>
      <c r="X188" s="140" cm="1">
        <f t="array" ref="X188">SUMPRODUCT((R188:S188&gt;=$N$8)*(R188:S188 &lt;= $N$9)*(TEXT(R188:S188,"yyyy-mm")=V188)*(R189:S189 = "▲"))</f>
        <v>0</v>
      </c>
      <c r="Y188" s="140" cm="1">
        <f t="array" ref="Y188">SUMPRODUCT((M188:S188&gt;=$N$8)*(M188:S188 &lt;= $N$9)*(TEXT(M188:S188,"yyyy-mm")=V188)*(M189:S189 = "★"))</f>
        <v>0</v>
      </c>
      <c r="Z188" s="135"/>
      <c r="AA188" s="135"/>
      <c r="AB188" s="132">
        <v>152</v>
      </c>
      <c r="AC188" s="141">
        <f>AI186+1</f>
        <v>47007</v>
      </c>
      <c r="AD188" s="141">
        <f t="shared" ref="AD188:AI188" si="748">AC188+1</f>
        <v>47008</v>
      </c>
      <c r="AE188" s="141">
        <f t="shared" si="748"/>
        <v>47009</v>
      </c>
      <c r="AF188" s="141">
        <f t="shared" si="748"/>
        <v>47010</v>
      </c>
      <c r="AG188" s="141">
        <f t="shared" si="748"/>
        <v>47011</v>
      </c>
      <c r="AH188" s="142">
        <f t="shared" si="748"/>
        <v>47012</v>
      </c>
      <c r="AI188" s="143">
        <f t="shared" si="748"/>
        <v>47013</v>
      </c>
      <c r="AJ188" s="68">
        <f t="shared" ref="AJ188" si="749">COUNTIF(AC189:AI189,"★")</f>
        <v>0</v>
      </c>
      <c r="AK188" s="68"/>
      <c r="AL188" s="68" t="str">
        <f>TEXT(AC188,"YYYY-MM")</f>
        <v>2028-09</v>
      </c>
      <c r="AM188" s="69" cm="1">
        <f t="array" ref="AM188">SUMPRODUCT((AC188:AI188&gt;=$N$8)*(AC188:AI188 &lt;= $N$9)*(TEXT(AC188:AI188,"yyyy-mm")=AL188)*(AC189:AI189 = "●"))</f>
        <v>0</v>
      </c>
      <c r="AN188" s="69" cm="1">
        <f t="array" ref="AN188">SUMPRODUCT((AH188:AI188&gt;=$N$8)*(AH188:AI188 &lt;= $N$9)*(TEXT(AH188:AI188,"yyyy-mm")=AL188)*(AH189:AI189 = "▲"))</f>
        <v>0</v>
      </c>
      <c r="AO188" s="69" cm="1">
        <f t="array" ref="AO188">SUMPRODUCT((AC188:AI188&gt;=$N$8)*(AC188:AI188 &lt;= $N$9)*(TEXT(AC188:AI188,"yyyy-mm")=AL188)*(AC189:AI189 = "★"))</f>
        <v>0</v>
      </c>
      <c r="AP188" s="68"/>
      <c r="AQ188" s="19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3"/>
    </row>
    <row r="189" spans="9:55" s="8" customFormat="1" ht="20.25" customHeight="1" thickBot="1" x14ac:dyDescent="0.5">
      <c r="I189" s="4"/>
      <c r="J189" s="86"/>
      <c r="K189" s="135" t="str">
        <f t="shared" ref="K189" si="750">IF(U189&gt;=0.285,"OK","NG")</f>
        <v>NG</v>
      </c>
      <c r="L189" s="136"/>
      <c r="M189" s="144"/>
      <c r="N189" s="144"/>
      <c r="O189" s="144"/>
      <c r="P189" s="144"/>
      <c r="Q189" s="144"/>
      <c r="R189" s="145"/>
      <c r="S189" s="146"/>
      <c r="T189" s="135">
        <f t="shared" ref="T189" si="751">COUNTIF(M189:S189,"●")</f>
        <v>0</v>
      </c>
      <c r="U189" s="147">
        <f t="shared" ref="U189" si="752">IF(COUNTA(M189:S189)=0,-1,IF(OR(COUNTIF(M189:S189,"▲")&gt;6,AND(M188&lt;$N$9,$N$9&lt;S188)),0.285,IF(T188+T189=0,0,T189/(T189+T188))))</f>
        <v>-1</v>
      </c>
      <c r="V189" s="135" t="str">
        <f>TEXT(S188,"YYYY-MM")</f>
        <v>2028-04</v>
      </c>
      <c r="W189" s="140" cm="1">
        <f t="array" ref="W189">IF(V189=V188,0,SUMPRODUCT((M188:S188&gt;=$N$8)*(M188:S188 &lt;= $N$9)*(TEXT(M188:S188,"yyyy-mm")=V189)*(M189:S189 = "●")))</f>
        <v>0</v>
      </c>
      <c r="X189" s="140" cm="1">
        <f t="array" ref="X189">IF(V189=V188,0,SUMPRODUCT((M188:S188&gt;=$N$8)*(M188:S188 &lt;= $N$9)*(TEXT(M188:S188,"yyyy-mm")=V189)*(M189:S189 = "▲")))</f>
        <v>0</v>
      </c>
      <c r="Y189" s="140" cm="1">
        <f t="array" ref="Y189">IF(V189=V188,0,SUMPRODUCT((M188:S188&gt;=$N$8)*(M188:S188 &lt;= $N$9)*(TEXT(M188:S188,"yyyy-mm")=V189)*(M189:S189 = "★")))</f>
        <v>0</v>
      </c>
      <c r="Z189" s="135"/>
      <c r="AA189" s="135" t="str">
        <f t="shared" ref="AA189" si="753">IF(AK189&gt;=0.285,"OK","NG")</f>
        <v>NG</v>
      </c>
      <c r="AB189" s="136"/>
      <c r="AC189" s="144"/>
      <c r="AD189" s="144"/>
      <c r="AE189" s="144"/>
      <c r="AF189" s="144"/>
      <c r="AG189" s="144"/>
      <c r="AH189" s="145"/>
      <c r="AI189" s="146"/>
      <c r="AJ189" s="68">
        <f t="shared" ref="AJ189" si="754">COUNTIF(AC189:AI189,"●")</f>
        <v>0</v>
      </c>
      <c r="AK189" s="70">
        <f t="shared" ref="AK189" si="755">IF(COUNTA(AC189:AI189)=0,-1,IF(OR(COUNTIF(AC189:AI189,"▲")&gt;6,AND(AC188&lt;$N$9,$N$9&lt;AI188)),0.285,IF(AJ188+AJ189=0,0,AJ189/(AJ189+AJ188))))</f>
        <v>-1</v>
      </c>
      <c r="AL189" s="68" t="str">
        <f>TEXT(AI188,"YYYY-MM")</f>
        <v>2028-09</v>
      </c>
      <c r="AM189" s="69" cm="1">
        <f t="array" ref="AM189">IF(AL189=AL188,0,SUMPRODUCT((AC188:AI188&gt;=$N$8)*(AC188:AI188 &lt;= $N$9)*(TEXT(AC188:AI188,"yyyy-mm")=AL189)*(AC189:AI189 = "●")))</f>
        <v>0</v>
      </c>
      <c r="AN189" s="69" cm="1">
        <f t="array" ref="AN189">IF(AL189=AL188,0,SUMPRODUCT((AC188:AI188&gt;=$N$8)*(AC188:AI188 &lt;= $N$9)*(TEXT(AC188:AI188,"yyyy-mm")=AL189)*(AC189:AI189 = "▲")))</f>
        <v>0</v>
      </c>
      <c r="AO189" s="69" cm="1">
        <f t="array" ref="AO189">IF(AL189=AL188,0,SUMPRODUCT((AC188:AI188&gt;=$N$8)*(AC188:AI188 &lt;= $N$9)*(TEXT(AC188:AI188,"yyyy-mm")=AL189)*(AC189:AI189 = "★")))</f>
        <v>0</v>
      </c>
      <c r="AP189" s="68"/>
      <c r="AQ189" s="19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3"/>
    </row>
    <row r="190" spans="9:55" s="8" customFormat="1" ht="20.25" customHeight="1" x14ac:dyDescent="0.45">
      <c r="I190" s="4"/>
      <c r="J190" s="86"/>
      <c r="K190" s="135"/>
      <c r="L190" s="132">
        <v>132</v>
      </c>
      <c r="M190" s="141">
        <f>S188+1</f>
        <v>46867</v>
      </c>
      <c r="N190" s="141">
        <f t="shared" ref="N190:S190" si="756">M190+1</f>
        <v>46868</v>
      </c>
      <c r="O190" s="141">
        <f t="shared" si="756"/>
        <v>46869</v>
      </c>
      <c r="P190" s="141">
        <f t="shared" si="756"/>
        <v>46870</v>
      </c>
      <c r="Q190" s="141">
        <f t="shared" si="756"/>
        <v>46871</v>
      </c>
      <c r="R190" s="142">
        <f t="shared" si="756"/>
        <v>46872</v>
      </c>
      <c r="S190" s="143">
        <f t="shared" si="756"/>
        <v>46873</v>
      </c>
      <c r="T190" s="135">
        <f t="shared" ref="T190" si="757">COUNTIF(M191:S191,"★")</f>
        <v>0</v>
      </c>
      <c r="U190" s="135"/>
      <c r="V190" s="135" t="str">
        <f>TEXT(M190,"YYYY-MM")</f>
        <v>2028-04</v>
      </c>
      <c r="W190" s="140" cm="1">
        <f t="array" ref="W190">SUMPRODUCT((M190:S190&gt;=$N$8)*(M190:S190 &lt;= $N$9)*(TEXT(M190:S190,"yyyy-mm")=V190)*(M191:S191 = "●"))</f>
        <v>0</v>
      </c>
      <c r="X190" s="140" cm="1">
        <f t="array" ref="X190">SUMPRODUCT((R190:S190&gt;=$N$8)*(R190:S190 &lt;= $N$9)*(TEXT(R190:S190,"yyyy-mm")=V190)*(R191:S191 = "▲"))</f>
        <v>0</v>
      </c>
      <c r="Y190" s="140" cm="1">
        <f t="array" ref="Y190">SUMPRODUCT((M190:S190&gt;=$N$8)*(M190:S190 &lt;= $N$9)*(TEXT(M190:S190,"yyyy-mm")=V190)*(M191:S191 = "★"))</f>
        <v>0</v>
      </c>
      <c r="Z190" s="135"/>
      <c r="AA190" s="135"/>
      <c r="AB190" s="132">
        <v>153</v>
      </c>
      <c r="AC190" s="141">
        <f>AI188+1</f>
        <v>47014</v>
      </c>
      <c r="AD190" s="141">
        <f t="shared" ref="AD190:AI190" si="758">AC190+1</f>
        <v>47015</v>
      </c>
      <c r="AE190" s="141">
        <f t="shared" si="758"/>
        <v>47016</v>
      </c>
      <c r="AF190" s="141">
        <f t="shared" si="758"/>
        <v>47017</v>
      </c>
      <c r="AG190" s="141">
        <f t="shared" si="758"/>
        <v>47018</v>
      </c>
      <c r="AH190" s="142">
        <f t="shared" si="758"/>
        <v>47019</v>
      </c>
      <c r="AI190" s="143">
        <f t="shared" si="758"/>
        <v>47020</v>
      </c>
      <c r="AJ190" s="68">
        <f t="shared" ref="AJ190" si="759">COUNTIF(AC191:AI191,"★")</f>
        <v>0</v>
      </c>
      <c r="AK190" s="68"/>
      <c r="AL190" s="68" t="str">
        <f>TEXT(AC190,"YYYY-MM")</f>
        <v>2028-09</v>
      </c>
      <c r="AM190" s="69" cm="1">
        <f t="array" ref="AM190">SUMPRODUCT((AC190:AI190&gt;=$N$8)*(AC190:AI190 &lt;= $N$9)*(TEXT(AC190:AI190,"yyyy-mm")=AL190)*(AC191:AI191 = "●"))</f>
        <v>0</v>
      </c>
      <c r="AN190" s="69" cm="1">
        <f t="array" ref="AN190">SUMPRODUCT((AH190:AI190&gt;=$N$8)*(AH190:AI190 &lt;= $N$9)*(TEXT(AH190:AI190,"yyyy-mm")=AL190)*(AH191:AI191 = "▲"))</f>
        <v>0</v>
      </c>
      <c r="AO190" s="69" cm="1">
        <f t="array" ref="AO190">SUMPRODUCT((AC190:AI190&gt;=$N$8)*(AC190:AI190 &lt;= $N$9)*(TEXT(AC190:AI190,"yyyy-mm")=AL190)*(AC191:AI191 = "★"))</f>
        <v>0</v>
      </c>
      <c r="AP190" s="68"/>
      <c r="AQ190" s="19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3"/>
    </row>
    <row r="191" spans="9:55" s="8" customFormat="1" ht="20.25" customHeight="1" thickBot="1" x14ac:dyDescent="0.5">
      <c r="I191" s="4"/>
      <c r="J191" s="86"/>
      <c r="K191" s="135" t="str">
        <f t="shared" ref="K191:K201" si="760">IF(U191&gt;=0.285,"OK","NG")</f>
        <v>NG</v>
      </c>
      <c r="L191" s="136"/>
      <c r="M191" s="144"/>
      <c r="N191" s="144"/>
      <c r="O191" s="144"/>
      <c r="P191" s="144"/>
      <c r="Q191" s="144"/>
      <c r="R191" s="145"/>
      <c r="S191" s="146"/>
      <c r="T191" s="135">
        <f t="shared" ref="T191" si="761">COUNTIF(M191:S191,"●")</f>
        <v>0</v>
      </c>
      <c r="U191" s="147">
        <f t="shared" ref="U191:U201" si="762">IF(COUNTA(M191:S191)=0,-1,IF(OR(COUNTIF(M191:S191,"▲")&gt;6,AND(M190&lt;$N$9,$N$9&lt;S190)),0.285,IF(T190+T191=0,0,T191/(T191+T190))))</f>
        <v>-1</v>
      </c>
      <c r="V191" s="135" t="str">
        <f>TEXT(S190,"YYYY-MM")</f>
        <v>2028-04</v>
      </c>
      <c r="W191" s="140" cm="1">
        <f t="array" ref="W191">IF(V191=V190,0,SUMPRODUCT((M190:S190&gt;=$N$8)*(M190:S190 &lt;= $N$9)*(TEXT(M190:S190,"yyyy-mm")=V191)*(M191:S191 = "●")))</f>
        <v>0</v>
      </c>
      <c r="X191" s="140" cm="1">
        <f t="array" ref="X191">IF(V191=V190,0,SUMPRODUCT((M190:S190&gt;=$N$8)*(M190:S190 &lt;= $N$9)*(TEXT(M190:S190,"yyyy-mm")=V191)*(M191:S191 = "▲")))</f>
        <v>0</v>
      </c>
      <c r="Y191" s="140" cm="1">
        <f t="array" ref="Y191">IF(V191=V190,0,SUMPRODUCT((M190:S190&gt;=$N$8)*(M190:S190 &lt;= $N$9)*(TEXT(M190:S190,"yyyy-mm")=V191)*(M191:S191 = "★")))</f>
        <v>0</v>
      </c>
      <c r="Z191" s="135"/>
      <c r="AA191" s="135" t="str">
        <f t="shared" ref="AA191:AA201" si="763">IF(AK191&gt;=0.285,"OK","NG")</f>
        <v>NG</v>
      </c>
      <c r="AB191" s="136"/>
      <c r="AC191" s="144"/>
      <c r="AD191" s="144"/>
      <c r="AE191" s="144"/>
      <c r="AF191" s="144"/>
      <c r="AG191" s="144"/>
      <c r="AH191" s="145"/>
      <c r="AI191" s="146"/>
      <c r="AJ191" s="68">
        <f t="shared" ref="AJ191" si="764">COUNTIF(AC191:AI191,"●")</f>
        <v>0</v>
      </c>
      <c r="AK191" s="70">
        <f t="shared" ref="AK191:AK201" si="765">IF(COUNTA(AC191:AI191)=0,-1,IF(OR(COUNTIF(AC191:AI191,"▲")&gt;6,AND(AC190&lt;$N$9,$N$9&lt;AI190)),0.285,IF(AJ190+AJ191=0,0,AJ191/(AJ191+AJ190))))</f>
        <v>-1</v>
      </c>
      <c r="AL191" s="68" t="str">
        <f>TEXT(AI190,"YYYY-MM")</f>
        <v>2028-09</v>
      </c>
      <c r="AM191" s="69" cm="1">
        <f t="array" ref="AM191">IF(AL191=AL190,0,SUMPRODUCT((AC190:AI190&gt;=$N$8)*(AC190:AI190 &lt;= $N$9)*(TEXT(AC190:AI190,"yyyy-mm")=AL191)*(AC191:AI191 = "●")))</f>
        <v>0</v>
      </c>
      <c r="AN191" s="69" cm="1">
        <f t="array" ref="AN191">IF(AL191=AL190,0,SUMPRODUCT((AC190:AI190&gt;=$N$8)*(AC190:AI190 &lt;= $N$9)*(TEXT(AC190:AI190,"yyyy-mm")=AL191)*(AC191:AI191 = "▲")))</f>
        <v>0</v>
      </c>
      <c r="AO191" s="69" cm="1">
        <f t="array" ref="AO191">IF(AL191=AL190,0,SUMPRODUCT((AC190:AI190&gt;=$N$8)*(AC190:AI190 &lt;= $N$9)*(TEXT(AC190:AI190,"yyyy-mm")=AL191)*(AC191:AI191 = "★")))</f>
        <v>0</v>
      </c>
      <c r="AP191" s="68"/>
      <c r="AQ191" s="19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3"/>
    </row>
    <row r="192" spans="9:55" s="8" customFormat="1" ht="20.25" customHeight="1" x14ac:dyDescent="0.45">
      <c r="I192" s="4"/>
      <c r="J192" s="86"/>
      <c r="K192" s="135"/>
      <c r="L192" s="132">
        <v>133</v>
      </c>
      <c r="M192" s="141">
        <f>S190+1</f>
        <v>46874</v>
      </c>
      <c r="N192" s="141">
        <f t="shared" ref="N192:S192" si="766">M192+1</f>
        <v>46875</v>
      </c>
      <c r="O192" s="141">
        <f t="shared" si="766"/>
        <v>46876</v>
      </c>
      <c r="P192" s="141">
        <f t="shared" si="766"/>
        <v>46877</v>
      </c>
      <c r="Q192" s="141">
        <f t="shared" si="766"/>
        <v>46878</v>
      </c>
      <c r="R192" s="142">
        <f t="shared" si="766"/>
        <v>46879</v>
      </c>
      <c r="S192" s="143">
        <f t="shared" si="766"/>
        <v>46880</v>
      </c>
      <c r="T192" s="135">
        <f t="shared" ref="T192" si="767">COUNTIF(M193:S193,"★")</f>
        <v>0</v>
      </c>
      <c r="U192" s="135"/>
      <c r="V192" s="135" t="str">
        <f t="shared" ref="V192" si="768">TEXT(M192,"YYYY-MM")</f>
        <v>2028-05</v>
      </c>
      <c r="W192" s="140" cm="1">
        <f t="array" ref="W192">SUMPRODUCT((M192:S192&gt;=$N$8)*(M192:S192 &lt;= $N$9)*(TEXT(M192:S192,"yyyy-mm")=V192)*(M193:S193 = "●"))</f>
        <v>0</v>
      </c>
      <c r="X192" s="140" cm="1">
        <f t="array" ref="X192">SUMPRODUCT((R192:S192&gt;=$N$8)*(R192:S192 &lt;= $N$9)*(TEXT(R192:S192,"yyyy-mm")=V192)*(R193:S193 = "▲"))</f>
        <v>0</v>
      </c>
      <c r="Y192" s="140" cm="1">
        <f t="array" ref="Y192">SUMPRODUCT((M192:S192&gt;=$N$8)*(M192:S192 &lt;= $N$9)*(TEXT(M192:S192,"yyyy-mm")=V192)*(M193:S193 = "★"))</f>
        <v>0</v>
      </c>
      <c r="Z192" s="135"/>
      <c r="AA192" s="135"/>
      <c r="AB192" s="132">
        <v>154</v>
      </c>
      <c r="AC192" s="141">
        <f>AI190+1</f>
        <v>47021</v>
      </c>
      <c r="AD192" s="141">
        <f t="shared" ref="AD192:AI192" si="769">AC192+1</f>
        <v>47022</v>
      </c>
      <c r="AE192" s="141">
        <f t="shared" si="769"/>
        <v>47023</v>
      </c>
      <c r="AF192" s="141">
        <f t="shared" si="769"/>
        <v>47024</v>
      </c>
      <c r="AG192" s="141">
        <f t="shared" si="769"/>
        <v>47025</v>
      </c>
      <c r="AH192" s="142">
        <f t="shared" si="769"/>
        <v>47026</v>
      </c>
      <c r="AI192" s="143">
        <f t="shared" si="769"/>
        <v>47027</v>
      </c>
      <c r="AJ192" s="68">
        <f t="shared" ref="AJ192" si="770">COUNTIF(AC193:AI193,"★")</f>
        <v>0</v>
      </c>
      <c r="AK192" s="68"/>
      <c r="AL192" s="68" t="str">
        <f t="shared" ref="AL192" si="771">TEXT(AC192,"YYYY-MM")</f>
        <v>2028-09</v>
      </c>
      <c r="AM192" s="69" cm="1">
        <f t="array" ref="AM192">SUMPRODUCT((AC192:AI192&gt;=$N$8)*(AC192:AI192 &lt;= $N$9)*(TEXT(AC192:AI192,"yyyy-mm")=AL192)*(AC193:AI193 = "●"))</f>
        <v>0</v>
      </c>
      <c r="AN192" s="69" cm="1">
        <f t="array" ref="AN192">SUMPRODUCT((AH192:AI192&gt;=$N$8)*(AH192:AI192 &lt;= $N$9)*(TEXT(AH192:AI192,"yyyy-mm")=AL192)*(AH193:AI193 = "▲"))</f>
        <v>0</v>
      </c>
      <c r="AO192" s="69" cm="1">
        <f t="array" ref="AO192">SUMPRODUCT((AC192:AI192&gt;=$N$8)*(AC192:AI192 &lt;= $N$9)*(TEXT(AC192:AI192,"yyyy-mm")=AL192)*(AC193:AI193 = "★"))</f>
        <v>0</v>
      </c>
      <c r="AP192" s="68"/>
      <c r="AQ192" s="19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3"/>
    </row>
    <row r="193" spans="9:55" s="8" customFormat="1" ht="20.25" customHeight="1" thickBot="1" x14ac:dyDescent="0.5">
      <c r="I193" s="4"/>
      <c r="J193" s="86"/>
      <c r="K193" s="135" t="str">
        <f t="shared" ref="K193:K203" si="772">IF(U193&gt;=0.285,"OK","NG")</f>
        <v>NG</v>
      </c>
      <c r="L193" s="136"/>
      <c r="M193" s="144"/>
      <c r="N193" s="144"/>
      <c r="O193" s="144"/>
      <c r="P193" s="144"/>
      <c r="Q193" s="144"/>
      <c r="R193" s="145"/>
      <c r="S193" s="146"/>
      <c r="T193" s="135">
        <f t="shared" ref="T193" si="773">COUNTIF(M193:S193,"●")</f>
        <v>0</v>
      </c>
      <c r="U193" s="147">
        <f t="shared" ref="U193:U203" si="774">IF(COUNTA(M193:S193)=0,-1,IF(OR(COUNTIF(M193:S193,"▲")&gt;6,AND(M192&lt;$N$9,$N$9&lt;S192)),0.285,IF(T192+T193=0,0,T193/(T193+T192))))</f>
        <v>-1</v>
      </c>
      <c r="V193" s="135" t="str">
        <f t="shared" ref="V193" si="775">TEXT(S192,"YYYY-MM")</f>
        <v>2028-05</v>
      </c>
      <c r="W193" s="140" cm="1">
        <f t="array" ref="W193">IF(V193=V192,0,SUMPRODUCT((M192:S192&gt;=$N$8)*(M192:S192 &lt;= $N$9)*(TEXT(M192:S192,"yyyy-mm")=V193)*(M193:S193 = "●")))</f>
        <v>0</v>
      </c>
      <c r="X193" s="140" cm="1">
        <f t="array" ref="X193">IF(V193=V192,0,SUMPRODUCT((M192:S192&gt;=$N$8)*(M192:S192 &lt;= $N$9)*(TEXT(M192:S192,"yyyy-mm")=V193)*(M193:S193 = "▲")))</f>
        <v>0</v>
      </c>
      <c r="Y193" s="140" cm="1">
        <f t="array" ref="Y193">IF(V193=V192,0,SUMPRODUCT((M192:S192&gt;=$N$8)*(M192:S192 &lt;= $N$9)*(TEXT(M192:S192,"yyyy-mm")=V193)*(M193:S193 = "★")))</f>
        <v>0</v>
      </c>
      <c r="Z193" s="135"/>
      <c r="AA193" s="135" t="str">
        <f t="shared" ref="AA193:AA203" si="776">IF(AK193&gt;=0.285,"OK","NG")</f>
        <v>NG</v>
      </c>
      <c r="AB193" s="136"/>
      <c r="AC193" s="144"/>
      <c r="AD193" s="144"/>
      <c r="AE193" s="144"/>
      <c r="AF193" s="144"/>
      <c r="AG193" s="144"/>
      <c r="AH193" s="145"/>
      <c r="AI193" s="146"/>
      <c r="AJ193" s="68">
        <f t="shared" ref="AJ193" si="777">COUNTIF(AC193:AI193,"●")</f>
        <v>0</v>
      </c>
      <c r="AK193" s="70">
        <f t="shared" ref="AK193:AK203" si="778">IF(COUNTA(AC193:AI193)=0,-1,IF(OR(COUNTIF(AC193:AI193,"▲")&gt;6,AND(AC192&lt;$N$9,$N$9&lt;AI192)),0.285,IF(AJ192+AJ193=0,0,AJ193/(AJ193+AJ192))))</f>
        <v>-1</v>
      </c>
      <c r="AL193" s="68" t="str">
        <f t="shared" ref="AL193" si="779">TEXT(AI192,"YYYY-MM")</f>
        <v>2028-10</v>
      </c>
      <c r="AM193" s="69" cm="1">
        <f t="array" ref="AM193">IF(AL193=AL192,0,SUMPRODUCT((AC192:AI192&gt;=$N$8)*(AC192:AI192 &lt;= $N$9)*(TEXT(AC192:AI192,"yyyy-mm")=AL193)*(AC193:AI193 = "●")))</f>
        <v>0</v>
      </c>
      <c r="AN193" s="69" cm="1">
        <f t="array" ref="AN193">IF(AL193=AL192,0,SUMPRODUCT((AC192:AI192&gt;=$N$8)*(AC192:AI192 &lt;= $N$9)*(TEXT(AC192:AI192,"yyyy-mm")=AL193)*(AC193:AI193 = "▲")))</f>
        <v>0</v>
      </c>
      <c r="AO193" s="69" cm="1">
        <f t="array" ref="AO193">IF(AL193=AL192,0,SUMPRODUCT((AC192:AI192&gt;=$N$8)*(AC192:AI192 &lt;= $N$9)*(TEXT(AC192:AI192,"yyyy-mm")=AL193)*(AC193:AI193 = "★")))</f>
        <v>0</v>
      </c>
      <c r="AP193" s="68"/>
      <c r="AQ193" s="19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3"/>
    </row>
    <row r="194" spans="9:55" s="8" customFormat="1" ht="20.25" customHeight="1" x14ac:dyDescent="0.45">
      <c r="I194" s="4"/>
      <c r="J194" s="86"/>
      <c r="K194" s="135"/>
      <c r="L194" s="132">
        <v>134</v>
      </c>
      <c r="M194" s="141">
        <f>S192+1</f>
        <v>46881</v>
      </c>
      <c r="N194" s="141">
        <f t="shared" ref="N194:S194" si="780">M194+1</f>
        <v>46882</v>
      </c>
      <c r="O194" s="141">
        <f t="shared" si="780"/>
        <v>46883</v>
      </c>
      <c r="P194" s="141">
        <f t="shared" si="780"/>
        <v>46884</v>
      </c>
      <c r="Q194" s="141">
        <f t="shared" si="780"/>
        <v>46885</v>
      </c>
      <c r="R194" s="142">
        <f t="shared" si="780"/>
        <v>46886</v>
      </c>
      <c r="S194" s="143">
        <f t="shared" si="780"/>
        <v>46887</v>
      </c>
      <c r="T194" s="135">
        <f t="shared" ref="T194" si="781">COUNTIF(M195:S195,"★")</f>
        <v>0</v>
      </c>
      <c r="U194" s="135"/>
      <c r="V194" s="135" t="str">
        <f t="shared" ref="V194" si="782">TEXT(M194,"YYYY-MM")</f>
        <v>2028-05</v>
      </c>
      <c r="W194" s="140" cm="1">
        <f t="array" ref="W194">SUMPRODUCT((M194:S194&gt;=$N$8)*(M194:S194 &lt;= $N$9)*(TEXT(M194:S194,"yyyy-mm")=V194)*(M195:S195 = "●"))</f>
        <v>0</v>
      </c>
      <c r="X194" s="140" cm="1">
        <f t="array" ref="X194">SUMPRODUCT((R194:S194&gt;=$N$8)*(R194:S194 &lt;= $N$9)*(TEXT(R194:S194,"yyyy-mm")=V194)*(R195:S195 = "▲"))</f>
        <v>0</v>
      </c>
      <c r="Y194" s="140" cm="1">
        <f t="array" ref="Y194">SUMPRODUCT((M194:S194&gt;=$N$8)*(M194:S194 &lt;= $N$9)*(TEXT(M194:S194,"yyyy-mm")=V194)*(M195:S195 = "★"))</f>
        <v>0</v>
      </c>
      <c r="Z194" s="135"/>
      <c r="AA194" s="135"/>
      <c r="AB194" s="132">
        <v>155</v>
      </c>
      <c r="AC194" s="141">
        <f>AI192+1</f>
        <v>47028</v>
      </c>
      <c r="AD194" s="141">
        <f t="shared" ref="AD194:AI194" si="783">AC194+1</f>
        <v>47029</v>
      </c>
      <c r="AE194" s="141">
        <f t="shared" si="783"/>
        <v>47030</v>
      </c>
      <c r="AF194" s="141">
        <f t="shared" si="783"/>
        <v>47031</v>
      </c>
      <c r="AG194" s="141">
        <f t="shared" si="783"/>
        <v>47032</v>
      </c>
      <c r="AH194" s="142">
        <f t="shared" si="783"/>
        <v>47033</v>
      </c>
      <c r="AI194" s="143">
        <f t="shared" si="783"/>
        <v>47034</v>
      </c>
      <c r="AJ194" s="68">
        <f t="shared" ref="AJ194" si="784">COUNTIF(AC195:AI195,"★")</f>
        <v>0</v>
      </c>
      <c r="AK194" s="68"/>
      <c r="AL194" s="68" t="str">
        <f t="shared" ref="AL194" si="785">TEXT(AC194,"YYYY-MM")</f>
        <v>2028-10</v>
      </c>
      <c r="AM194" s="69" cm="1">
        <f t="array" ref="AM194">SUMPRODUCT((AC194:AI194&gt;=$N$8)*(AC194:AI194 &lt;= $N$9)*(TEXT(AC194:AI194,"yyyy-mm")=AL194)*(AC195:AI195 = "●"))</f>
        <v>0</v>
      </c>
      <c r="AN194" s="69" cm="1">
        <f t="array" ref="AN194">SUMPRODUCT((AH194:AI194&gt;=$N$8)*(AH194:AI194 &lt;= $N$9)*(TEXT(AH194:AI194,"yyyy-mm")=AL194)*(AH195:AI195 = "▲"))</f>
        <v>0</v>
      </c>
      <c r="AO194" s="69" cm="1">
        <f t="array" ref="AO194">SUMPRODUCT((AC194:AI194&gt;=$N$8)*(AC194:AI194 &lt;= $N$9)*(TEXT(AC194:AI194,"yyyy-mm")=AL194)*(AC195:AI195 = "★"))</f>
        <v>0</v>
      </c>
      <c r="AP194" s="65"/>
      <c r="AQ194" s="7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3"/>
    </row>
    <row r="195" spans="9:55" s="8" customFormat="1" ht="20.25" customHeight="1" thickBot="1" x14ac:dyDescent="0.5">
      <c r="I195" s="4"/>
      <c r="J195" s="86"/>
      <c r="K195" s="135" t="str">
        <f t="shared" ref="K195:K205" si="786">IF(U195&gt;=0.285,"OK","NG")</f>
        <v>NG</v>
      </c>
      <c r="L195" s="136"/>
      <c r="M195" s="144"/>
      <c r="N195" s="144"/>
      <c r="O195" s="144"/>
      <c r="P195" s="144"/>
      <c r="Q195" s="144"/>
      <c r="R195" s="145"/>
      <c r="S195" s="146"/>
      <c r="T195" s="135">
        <f t="shared" ref="T195" si="787">COUNTIF(M195:S195,"●")</f>
        <v>0</v>
      </c>
      <c r="U195" s="147">
        <f t="shared" ref="U195:U205" si="788">IF(COUNTA(M195:S195)=0,-1,IF(OR(COUNTIF(M195:S195,"▲")&gt;6,AND(M194&lt;$N$9,$N$9&lt;S194)),0.285,IF(T194+T195=0,0,T195/(T195+T194))))</f>
        <v>-1</v>
      </c>
      <c r="V195" s="135" t="str">
        <f t="shared" ref="V195" si="789">TEXT(S194,"YYYY-MM")</f>
        <v>2028-05</v>
      </c>
      <c r="W195" s="140" cm="1">
        <f t="array" ref="W195">IF(V195=V194,0,SUMPRODUCT((M194:S194&gt;=$N$8)*(M194:S194 &lt;= $N$9)*(TEXT(M194:S194,"yyyy-mm")=V195)*(M195:S195 = "●")))</f>
        <v>0</v>
      </c>
      <c r="X195" s="140" cm="1">
        <f t="array" ref="X195">IF(V195=V194,0,SUMPRODUCT((M194:S194&gt;=$N$8)*(M194:S194 &lt;= $N$9)*(TEXT(M194:S194,"yyyy-mm")=V195)*(M195:S195 = "▲")))</f>
        <v>0</v>
      </c>
      <c r="Y195" s="140" cm="1">
        <f t="array" ref="Y195">IF(V195=V194,0,SUMPRODUCT((M194:S194&gt;=$N$8)*(M194:S194 &lt;= $N$9)*(TEXT(M194:S194,"yyyy-mm")=V195)*(M195:S195 = "★")))</f>
        <v>0</v>
      </c>
      <c r="Z195" s="135"/>
      <c r="AA195" s="135" t="str">
        <f t="shared" ref="AA195:AA205" si="790">IF(AK195&gt;=0.285,"OK","NG")</f>
        <v>NG</v>
      </c>
      <c r="AB195" s="136"/>
      <c r="AC195" s="144"/>
      <c r="AD195" s="144"/>
      <c r="AE195" s="144"/>
      <c r="AF195" s="144"/>
      <c r="AG195" s="144"/>
      <c r="AH195" s="145"/>
      <c r="AI195" s="146"/>
      <c r="AJ195" s="68">
        <f t="shared" ref="AJ195" si="791">COUNTIF(AC195:AI195,"●")</f>
        <v>0</v>
      </c>
      <c r="AK195" s="70">
        <f t="shared" ref="AK195:AK205" si="792">IF(COUNTA(AC195:AI195)=0,-1,IF(OR(COUNTIF(AC195:AI195,"▲")&gt;6,AND(AC194&lt;$N$9,$N$9&lt;AI194)),0.285,IF(AJ194+AJ195=0,0,AJ195/(AJ195+AJ194))))</f>
        <v>-1</v>
      </c>
      <c r="AL195" s="68" t="str">
        <f t="shared" ref="AL195" si="793">TEXT(AI194,"YYYY-MM")</f>
        <v>2028-10</v>
      </c>
      <c r="AM195" s="69" cm="1">
        <f t="array" ref="AM195">IF(AL195=AL194,0,SUMPRODUCT((AC194:AI194&gt;=$N$8)*(AC194:AI194 &lt;= $N$9)*(TEXT(AC194:AI194,"yyyy-mm")=AL195)*(AC195:AI195 = "●")))</f>
        <v>0</v>
      </c>
      <c r="AN195" s="69" cm="1">
        <f t="array" ref="AN195">IF(AL195=AL194,0,SUMPRODUCT((AC194:AI194&gt;=$N$8)*(AC194:AI194 &lt;= $N$9)*(TEXT(AC194:AI194,"yyyy-mm")=AL195)*(AC195:AI195 = "▲")))</f>
        <v>0</v>
      </c>
      <c r="AO195" s="69" cm="1">
        <f t="array" ref="AO195">IF(AL195=AL194,0,SUMPRODUCT((AC194:AI194&gt;=$N$8)*(AC194:AI194 &lt;= $N$9)*(TEXT(AC194:AI194,"yyyy-mm")=AL195)*(AC195:AI195 = "★")))</f>
        <v>0</v>
      </c>
      <c r="AP195" s="65"/>
      <c r="AQ195" s="7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3"/>
    </row>
    <row r="196" spans="9:55" s="8" customFormat="1" ht="20.25" customHeight="1" x14ac:dyDescent="0.45">
      <c r="I196" s="3"/>
      <c r="J196" s="86"/>
      <c r="K196" s="135"/>
      <c r="L196" s="132">
        <v>135</v>
      </c>
      <c r="M196" s="141">
        <f>S194+1</f>
        <v>46888</v>
      </c>
      <c r="N196" s="141">
        <f t="shared" ref="N196:S196" si="794">M196+1</f>
        <v>46889</v>
      </c>
      <c r="O196" s="141">
        <f t="shared" si="794"/>
        <v>46890</v>
      </c>
      <c r="P196" s="141">
        <f t="shared" si="794"/>
        <v>46891</v>
      </c>
      <c r="Q196" s="141">
        <f t="shared" si="794"/>
        <v>46892</v>
      </c>
      <c r="R196" s="142">
        <f t="shared" si="794"/>
        <v>46893</v>
      </c>
      <c r="S196" s="143">
        <f t="shared" si="794"/>
        <v>46894</v>
      </c>
      <c r="T196" s="135">
        <f t="shared" ref="T196" si="795">COUNTIF(M197:S197,"★")</f>
        <v>0</v>
      </c>
      <c r="U196" s="135"/>
      <c r="V196" s="135" t="str">
        <f t="shared" ref="V196" si="796">TEXT(M196,"YYYY-MM")</f>
        <v>2028-05</v>
      </c>
      <c r="W196" s="140" cm="1">
        <f t="array" ref="W196">SUMPRODUCT((M196:S196&gt;=$N$8)*(M196:S196 &lt;= $N$9)*(TEXT(M196:S196,"yyyy-mm")=V196)*(M197:S197 = "●"))</f>
        <v>0</v>
      </c>
      <c r="X196" s="140" cm="1">
        <f t="array" ref="X196">SUMPRODUCT((R196:S196&gt;=$N$8)*(R196:S196 &lt;= $N$9)*(TEXT(R196:S196,"yyyy-mm")=V196)*(R197:S197 = "▲"))</f>
        <v>0</v>
      </c>
      <c r="Y196" s="140" cm="1">
        <f t="array" ref="Y196">SUMPRODUCT((M196:S196&gt;=$N$8)*(M196:S196 &lt;= $N$9)*(TEXT(M196:S196,"yyyy-mm")=V196)*(M197:S197 = "★"))</f>
        <v>0</v>
      </c>
      <c r="Z196" s="135"/>
      <c r="AA196" s="135"/>
      <c r="AB196" s="132">
        <v>156</v>
      </c>
      <c r="AC196" s="141">
        <f>AI194+1</f>
        <v>47035</v>
      </c>
      <c r="AD196" s="141">
        <f t="shared" ref="AD196:AI196" si="797">AC196+1</f>
        <v>47036</v>
      </c>
      <c r="AE196" s="141">
        <f t="shared" si="797"/>
        <v>47037</v>
      </c>
      <c r="AF196" s="141">
        <f t="shared" si="797"/>
        <v>47038</v>
      </c>
      <c r="AG196" s="141">
        <f t="shared" si="797"/>
        <v>47039</v>
      </c>
      <c r="AH196" s="142">
        <f t="shared" si="797"/>
        <v>47040</v>
      </c>
      <c r="AI196" s="143">
        <f t="shared" si="797"/>
        <v>47041</v>
      </c>
      <c r="AJ196" s="68">
        <f t="shared" ref="AJ196" si="798">COUNTIF(AC197:AI197,"★")</f>
        <v>0</v>
      </c>
      <c r="AK196" s="68"/>
      <c r="AL196" s="68" t="str">
        <f t="shared" ref="AL196" si="799">TEXT(AC196,"YYYY-MM")</f>
        <v>2028-10</v>
      </c>
      <c r="AM196" s="69" cm="1">
        <f t="array" ref="AM196">SUMPRODUCT((AC196:AI196&gt;=$N$8)*(AC196:AI196 &lt;= $N$9)*(TEXT(AC196:AI196,"yyyy-mm")=AL196)*(AC197:AI197 = "●"))</f>
        <v>0</v>
      </c>
      <c r="AN196" s="69" cm="1">
        <f t="array" ref="AN196">SUMPRODUCT((AH196:AI196&gt;=$N$8)*(AH196:AI196 &lt;= $N$9)*(TEXT(AH196:AI196,"yyyy-mm")=AL196)*(AH197:AI197 = "▲"))</f>
        <v>0</v>
      </c>
      <c r="AO196" s="69" cm="1">
        <f t="array" ref="AO196">SUMPRODUCT((AC196:AI196&gt;=$N$8)*(AC196:AI196 &lt;= $N$9)*(TEXT(AC196:AI196,"yyyy-mm")=AL196)*(AC197:AI197 = "★"))</f>
        <v>0</v>
      </c>
      <c r="AP196" s="65"/>
      <c r="AQ196" s="7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3"/>
    </row>
    <row r="197" spans="9:55" s="8" customFormat="1" ht="20.25" customHeight="1" thickBot="1" x14ac:dyDescent="0.5">
      <c r="I197" s="3"/>
      <c r="J197" s="86"/>
      <c r="K197" s="135" t="str">
        <f t="shared" ref="K197:K207" si="800">IF(U197&gt;=0.285,"OK","NG")</f>
        <v>NG</v>
      </c>
      <c r="L197" s="136"/>
      <c r="M197" s="144"/>
      <c r="N197" s="144"/>
      <c r="O197" s="144"/>
      <c r="P197" s="144"/>
      <c r="Q197" s="144"/>
      <c r="R197" s="145"/>
      <c r="S197" s="146"/>
      <c r="T197" s="135">
        <f t="shared" ref="T197" si="801">COUNTIF(M197:S197,"●")</f>
        <v>0</v>
      </c>
      <c r="U197" s="147">
        <f t="shared" ref="U197:U207" si="802">IF(COUNTA(M197:S197)=0,-1,IF(OR(COUNTIF(M197:S197,"▲")&gt;6,AND(M196&lt;$N$9,$N$9&lt;S196)),0.285,IF(T196+T197=0,0,T197/(T197+T196))))</f>
        <v>-1</v>
      </c>
      <c r="V197" s="135" t="str">
        <f t="shared" ref="V197" si="803">TEXT(S196,"YYYY-MM")</f>
        <v>2028-05</v>
      </c>
      <c r="W197" s="140" cm="1">
        <f t="array" ref="W197">IF(V197=V196,0,SUMPRODUCT((M196:S196&gt;=$N$8)*(M196:S196 &lt;= $N$9)*(TEXT(M196:S196,"yyyy-mm")=V197)*(M197:S197 = "●")))</f>
        <v>0</v>
      </c>
      <c r="X197" s="140" cm="1">
        <f t="array" ref="X197">IF(V197=V196,0,SUMPRODUCT((M196:S196&gt;=$N$8)*(M196:S196 &lt;= $N$9)*(TEXT(M196:S196,"yyyy-mm")=V197)*(M197:S197 = "▲")))</f>
        <v>0</v>
      </c>
      <c r="Y197" s="140" cm="1">
        <f t="array" ref="Y197">IF(V197=V196,0,SUMPRODUCT((M196:S196&gt;=$N$8)*(M196:S196 &lt;= $N$9)*(TEXT(M196:S196,"yyyy-mm")=V197)*(M197:S197 = "★")))</f>
        <v>0</v>
      </c>
      <c r="Z197" s="135"/>
      <c r="AA197" s="135" t="str">
        <f t="shared" ref="AA197:AA207" si="804">IF(AK197&gt;=0.285,"OK","NG")</f>
        <v>NG</v>
      </c>
      <c r="AB197" s="136"/>
      <c r="AC197" s="144"/>
      <c r="AD197" s="144"/>
      <c r="AE197" s="144"/>
      <c r="AF197" s="144"/>
      <c r="AG197" s="144"/>
      <c r="AH197" s="145"/>
      <c r="AI197" s="146"/>
      <c r="AJ197" s="68">
        <f t="shared" ref="AJ197" si="805">COUNTIF(AC197:AI197,"●")</f>
        <v>0</v>
      </c>
      <c r="AK197" s="70">
        <f t="shared" ref="AK197:AK207" si="806">IF(COUNTA(AC197:AI197)=0,-1,IF(OR(COUNTIF(AC197:AI197,"▲")&gt;6,AND(AC196&lt;$N$9,$N$9&lt;AI196)),0.285,IF(AJ196+AJ197=0,0,AJ197/(AJ197+AJ196))))</f>
        <v>-1</v>
      </c>
      <c r="AL197" s="68" t="str">
        <f t="shared" ref="AL197" si="807">TEXT(AI196,"YYYY-MM")</f>
        <v>2028-10</v>
      </c>
      <c r="AM197" s="69" cm="1">
        <f t="array" ref="AM197">IF(AL197=AL196,0,SUMPRODUCT((AC196:AI196&gt;=$N$8)*(AC196:AI196 &lt;= $N$9)*(TEXT(AC196:AI196,"yyyy-mm")=AL197)*(AC197:AI197 = "●")))</f>
        <v>0</v>
      </c>
      <c r="AN197" s="69" cm="1">
        <f t="array" ref="AN197">IF(AL197=AL196,0,SUMPRODUCT((AC196:AI196&gt;=$N$8)*(AC196:AI196 &lt;= $N$9)*(TEXT(AC196:AI196,"yyyy-mm")=AL197)*(AC197:AI197 = "▲")))</f>
        <v>0</v>
      </c>
      <c r="AO197" s="69" cm="1">
        <f t="array" ref="AO197">IF(AL197=AL196,0,SUMPRODUCT((AC196:AI196&gt;=$N$8)*(AC196:AI196 &lt;= $N$9)*(TEXT(AC196:AI196,"yyyy-mm")=AL197)*(AC197:AI197 = "★")))</f>
        <v>0</v>
      </c>
      <c r="AP197" s="65"/>
      <c r="AQ197" s="7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3"/>
    </row>
    <row r="198" spans="9:55" s="8" customFormat="1" ht="20.25" customHeight="1" x14ac:dyDescent="0.45">
      <c r="I198" s="3"/>
      <c r="J198" s="86"/>
      <c r="K198" s="135"/>
      <c r="L198" s="132">
        <v>136</v>
      </c>
      <c r="M198" s="141">
        <f>S196+1</f>
        <v>46895</v>
      </c>
      <c r="N198" s="141">
        <f t="shared" ref="N198:S198" si="808">M198+1</f>
        <v>46896</v>
      </c>
      <c r="O198" s="141">
        <f t="shared" si="808"/>
        <v>46897</v>
      </c>
      <c r="P198" s="141">
        <f t="shared" si="808"/>
        <v>46898</v>
      </c>
      <c r="Q198" s="141">
        <f t="shared" si="808"/>
        <v>46899</v>
      </c>
      <c r="R198" s="142">
        <f t="shared" si="808"/>
        <v>46900</v>
      </c>
      <c r="S198" s="143">
        <f t="shared" si="808"/>
        <v>46901</v>
      </c>
      <c r="T198" s="135">
        <f t="shared" ref="T198" si="809">COUNTIF(M199:S199,"★")</f>
        <v>0</v>
      </c>
      <c r="U198" s="135"/>
      <c r="V198" s="135" t="str">
        <f t="shared" ref="V198" si="810">TEXT(M198,"YYYY-MM")</f>
        <v>2028-05</v>
      </c>
      <c r="W198" s="140" cm="1">
        <f t="array" ref="W198">SUMPRODUCT((M198:S198&gt;=$N$8)*(M198:S198 &lt;= $N$9)*(TEXT(M198:S198,"yyyy-mm")=V198)*(M199:S199 = "●"))</f>
        <v>0</v>
      </c>
      <c r="X198" s="140" cm="1">
        <f t="array" ref="X198">SUMPRODUCT((R198:S198&gt;=$N$8)*(R198:S198 &lt;= $N$9)*(TEXT(R198:S198,"yyyy-mm")=V198)*(R199:S199 = "▲"))</f>
        <v>0</v>
      </c>
      <c r="Y198" s="140" cm="1">
        <f t="array" ref="Y198">SUMPRODUCT((M198:S198&gt;=$N$8)*(M198:S198 &lt;= $N$9)*(TEXT(M198:S198,"yyyy-mm")=V198)*(M199:S199 = "★"))</f>
        <v>0</v>
      </c>
      <c r="Z198" s="135"/>
      <c r="AA198" s="135"/>
      <c r="AB198" s="132">
        <v>157</v>
      </c>
      <c r="AC198" s="141">
        <f>AI196+1</f>
        <v>47042</v>
      </c>
      <c r="AD198" s="141">
        <f t="shared" ref="AD198:AI198" si="811">AC198+1</f>
        <v>47043</v>
      </c>
      <c r="AE198" s="141">
        <f t="shared" si="811"/>
        <v>47044</v>
      </c>
      <c r="AF198" s="141">
        <f t="shared" si="811"/>
        <v>47045</v>
      </c>
      <c r="AG198" s="141">
        <f t="shared" si="811"/>
        <v>47046</v>
      </c>
      <c r="AH198" s="142">
        <f t="shared" si="811"/>
        <v>47047</v>
      </c>
      <c r="AI198" s="143">
        <f t="shared" si="811"/>
        <v>47048</v>
      </c>
      <c r="AJ198" s="68">
        <f t="shared" ref="AJ198" si="812">COUNTIF(AC199:AI199,"★")</f>
        <v>0</v>
      </c>
      <c r="AK198" s="68"/>
      <c r="AL198" s="68" t="str">
        <f t="shared" ref="AL198" si="813">TEXT(AC198,"YYYY-MM")</f>
        <v>2028-10</v>
      </c>
      <c r="AM198" s="69" cm="1">
        <f t="array" ref="AM198">SUMPRODUCT((AC198:AI198&gt;=$N$8)*(AC198:AI198 &lt;= $N$9)*(TEXT(AC198:AI198,"yyyy-mm")=AL198)*(AC199:AI199 = "●"))</f>
        <v>0</v>
      </c>
      <c r="AN198" s="69" cm="1">
        <f t="array" ref="AN198">SUMPRODUCT((AH198:AI198&gt;=$N$8)*(AH198:AI198 &lt;= $N$9)*(TEXT(AH198:AI198,"yyyy-mm")=AL198)*(AH199:AI199 = "▲"))</f>
        <v>0</v>
      </c>
      <c r="AO198" s="69" cm="1">
        <f t="array" ref="AO198">SUMPRODUCT((AC198:AI198&gt;=$N$8)*(AC198:AI198 &lt;= $N$9)*(TEXT(AC198:AI198,"yyyy-mm")=AL198)*(AC199:AI199 = "★"))</f>
        <v>0</v>
      </c>
      <c r="AP198" s="65"/>
      <c r="AQ198" s="7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3"/>
    </row>
    <row r="199" spans="9:55" s="8" customFormat="1" ht="20.25" customHeight="1" thickBot="1" x14ac:dyDescent="0.5">
      <c r="I199" s="3"/>
      <c r="J199" s="86"/>
      <c r="K199" s="135" t="str">
        <f t="shared" ref="K199:K209" si="814">IF(U199&gt;=0.285,"OK","NG")</f>
        <v>NG</v>
      </c>
      <c r="L199" s="136"/>
      <c r="M199" s="144"/>
      <c r="N199" s="144"/>
      <c r="O199" s="144"/>
      <c r="P199" s="144"/>
      <c r="Q199" s="144"/>
      <c r="R199" s="145"/>
      <c r="S199" s="146"/>
      <c r="T199" s="135">
        <f t="shared" ref="T199" si="815">COUNTIF(M199:S199,"●")</f>
        <v>0</v>
      </c>
      <c r="U199" s="147">
        <f t="shared" ref="U199:U209" si="816">IF(COUNTA(M199:S199)=0,-1,IF(OR(COUNTIF(M199:S199,"▲")&gt;6,AND(M198&lt;$N$9,$N$9&lt;S198)),0.285,IF(T198+T199=0,0,T199/(T199+T198))))</f>
        <v>-1</v>
      </c>
      <c r="V199" s="135" t="str">
        <f t="shared" ref="V199" si="817">TEXT(S198,"YYYY-MM")</f>
        <v>2028-05</v>
      </c>
      <c r="W199" s="140" cm="1">
        <f t="array" ref="W199">IF(V199=V198,0,SUMPRODUCT((M198:S198&gt;=$N$8)*(M198:S198 &lt;= $N$9)*(TEXT(M198:S198,"yyyy-mm")=V199)*(M199:S199 = "●")))</f>
        <v>0</v>
      </c>
      <c r="X199" s="140" cm="1">
        <f t="array" ref="X199">IF(V199=V198,0,SUMPRODUCT((M198:S198&gt;=$N$8)*(M198:S198 &lt;= $N$9)*(TEXT(M198:S198,"yyyy-mm")=V199)*(M199:S199 = "▲")))</f>
        <v>0</v>
      </c>
      <c r="Y199" s="140" cm="1">
        <f t="array" ref="Y199">IF(V199=V198,0,SUMPRODUCT((M198:S198&gt;=$N$8)*(M198:S198 &lt;= $N$9)*(TEXT(M198:S198,"yyyy-mm")=V199)*(M199:S199 = "★")))</f>
        <v>0</v>
      </c>
      <c r="Z199" s="135"/>
      <c r="AA199" s="135" t="str">
        <f t="shared" ref="AA199:AA209" si="818">IF(AK199&gt;=0.285,"OK","NG")</f>
        <v>NG</v>
      </c>
      <c r="AB199" s="136"/>
      <c r="AC199" s="144"/>
      <c r="AD199" s="144"/>
      <c r="AE199" s="144"/>
      <c r="AF199" s="144"/>
      <c r="AG199" s="144"/>
      <c r="AH199" s="145"/>
      <c r="AI199" s="146"/>
      <c r="AJ199" s="68">
        <f t="shared" ref="AJ199" si="819">COUNTIF(AC199:AI199,"●")</f>
        <v>0</v>
      </c>
      <c r="AK199" s="70">
        <f t="shared" ref="AK199:AK209" si="820">IF(COUNTA(AC199:AI199)=0,-1,IF(OR(COUNTIF(AC199:AI199,"▲")&gt;6,AND(AC198&lt;$N$9,$N$9&lt;AI198)),0.285,IF(AJ198+AJ199=0,0,AJ199/(AJ199+AJ198))))</f>
        <v>-1</v>
      </c>
      <c r="AL199" s="68" t="str">
        <f t="shared" ref="AL199" si="821">TEXT(AI198,"YYYY-MM")</f>
        <v>2028-10</v>
      </c>
      <c r="AM199" s="69" cm="1">
        <f t="array" ref="AM199">IF(AL199=AL198,0,SUMPRODUCT((AC198:AI198&gt;=$N$8)*(AC198:AI198 &lt;= $N$9)*(TEXT(AC198:AI198,"yyyy-mm")=AL199)*(AC199:AI199 = "●")))</f>
        <v>0</v>
      </c>
      <c r="AN199" s="69" cm="1">
        <f t="array" ref="AN199">IF(AL199=AL198,0,SUMPRODUCT((AC198:AI198&gt;=$N$8)*(AC198:AI198 &lt;= $N$9)*(TEXT(AC198:AI198,"yyyy-mm")=AL199)*(AC199:AI199 = "▲")))</f>
        <v>0</v>
      </c>
      <c r="AO199" s="69" cm="1">
        <f t="array" ref="AO199">IF(AL199=AL198,0,SUMPRODUCT((AC198:AI198&gt;=$N$8)*(AC198:AI198 &lt;= $N$9)*(TEXT(AC198:AI198,"yyyy-mm")=AL199)*(AC199:AI199 = "★")))</f>
        <v>0</v>
      </c>
      <c r="AP199" s="65"/>
      <c r="AQ199" s="7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3"/>
    </row>
    <row r="200" spans="9:55" s="8" customFormat="1" ht="20.25" customHeight="1" x14ac:dyDescent="0.45">
      <c r="I200" s="3"/>
      <c r="J200" s="86"/>
      <c r="K200" s="135"/>
      <c r="L200" s="132">
        <v>137</v>
      </c>
      <c r="M200" s="141">
        <f>S198+1</f>
        <v>46902</v>
      </c>
      <c r="N200" s="141">
        <f t="shared" ref="N200:S200" si="822">M200+1</f>
        <v>46903</v>
      </c>
      <c r="O200" s="141">
        <f t="shared" si="822"/>
        <v>46904</v>
      </c>
      <c r="P200" s="141">
        <f t="shared" si="822"/>
        <v>46905</v>
      </c>
      <c r="Q200" s="141">
        <f t="shared" si="822"/>
        <v>46906</v>
      </c>
      <c r="R200" s="142">
        <f t="shared" si="822"/>
        <v>46907</v>
      </c>
      <c r="S200" s="143">
        <f t="shared" si="822"/>
        <v>46908</v>
      </c>
      <c r="T200" s="135">
        <f t="shared" ref="T200" si="823">COUNTIF(M201:S201,"★")</f>
        <v>0</v>
      </c>
      <c r="U200" s="135"/>
      <c r="V200" s="135" t="str">
        <f t="shared" ref="V200" si="824">TEXT(M200,"YYYY-MM")</f>
        <v>2028-05</v>
      </c>
      <c r="W200" s="140" cm="1">
        <f t="array" ref="W200">SUMPRODUCT((M200:S200&gt;=$N$8)*(M200:S200 &lt;= $N$9)*(TEXT(M200:S200,"yyyy-mm")=V200)*(M201:S201 = "●"))</f>
        <v>0</v>
      </c>
      <c r="X200" s="140" cm="1">
        <f t="array" ref="X200">SUMPRODUCT((R200:S200&gt;=$N$8)*(R200:S200 &lt;= $N$9)*(TEXT(R200:S200,"yyyy-mm")=V200)*(R201:S201 = "▲"))</f>
        <v>0</v>
      </c>
      <c r="Y200" s="140" cm="1">
        <f t="array" ref="Y200">SUMPRODUCT((M200:S200&gt;=$N$8)*(M200:S200 &lt;= $N$9)*(TEXT(M200:S200,"yyyy-mm")=V200)*(M201:S201 = "★"))</f>
        <v>0</v>
      </c>
      <c r="Z200" s="135"/>
      <c r="AA200" s="135"/>
      <c r="AB200" s="132">
        <v>158</v>
      </c>
      <c r="AC200" s="141">
        <f>AI198+1</f>
        <v>47049</v>
      </c>
      <c r="AD200" s="141">
        <f t="shared" ref="AD200:AI200" si="825">AC200+1</f>
        <v>47050</v>
      </c>
      <c r="AE200" s="141">
        <f t="shared" si="825"/>
        <v>47051</v>
      </c>
      <c r="AF200" s="141">
        <f t="shared" si="825"/>
        <v>47052</v>
      </c>
      <c r="AG200" s="141">
        <f t="shared" si="825"/>
        <v>47053</v>
      </c>
      <c r="AH200" s="142">
        <f t="shared" si="825"/>
        <v>47054</v>
      </c>
      <c r="AI200" s="143">
        <f t="shared" si="825"/>
        <v>47055</v>
      </c>
      <c r="AJ200" s="68">
        <f t="shared" ref="AJ200" si="826">COUNTIF(AC201:AI201,"★")</f>
        <v>0</v>
      </c>
      <c r="AK200" s="68"/>
      <c r="AL200" s="68" t="str">
        <f t="shared" ref="AL200" si="827">TEXT(AC200,"YYYY-MM")</f>
        <v>2028-10</v>
      </c>
      <c r="AM200" s="69" cm="1">
        <f t="array" ref="AM200">SUMPRODUCT((AC200:AI200&gt;=$N$8)*(AC200:AI200 &lt;= $N$9)*(TEXT(AC200:AI200,"yyyy-mm")=AL200)*(AC201:AI201 = "●"))</f>
        <v>0</v>
      </c>
      <c r="AN200" s="69" cm="1">
        <f t="array" ref="AN200">SUMPRODUCT((AH200:AI200&gt;=$N$8)*(AH200:AI200 &lt;= $N$9)*(TEXT(AH200:AI200,"yyyy-mm")=AL200)*(AH201:AI201 = "▲"))</f>
        <v>0</v>
      </c>
      <c r="AO200" s="69" cm="1">
        <f t="array" ref="AO200">SUMPRODUCT((AC200:AI200&gt;=$N$8)*(AC200:AI200 &lt;= $N$9)*(TEXT(AC200:AI200,"yyyy-mm")=AL200)*(AC201:AI201 = "★"))</f>
        <v>0</v>
      </c>
      <c r="AP200" s="68"/>
      <c r="AQ200" s="19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3"/>
    </row>
    <row r="201" spans="9:55" s="8" customFormat="1" ht="20.25" customHeight="1" thickBot="1" x14ac:dyDescent="0.5">
      <c r="I201" s="3"/>
      <c r="J201" s="86"/>
      <c r="K201" s="135" t="str">
        <f t="shared" ref="K201:K211" si="828">IF(U201&gt;=0.285,"OK","NG")</f>
        <v>NG</v>
      </c>
      <c r="L201" s="136"/>
      <c r="M201" s="144"/>
      <c r="N201" s="144"/>
      <c r="O201" s="144"/>
      <c r="P201" s="144"/>
      <c r="Q201" s="144"/>
      <c r="R201" s="145"/>
      <c r="S201" s="146"/>
      <c r="T201" s="135">
        <f t="shared" ref="T201" si="829">COUNTIF(M201:S201,"●")</f>
        <v>0</v>
      </c>
      <c r="U201" s="147">
        <f t="shared" ref="U201:U211" si="830">IF(COUNTA(M201:S201)=0,-1,IF(OR(COUNTIF(M201:S201,"▲")&gt;6,AND(M200&lt;$N$9,$N$9&lt;S200)),0.285,IF(T200+T201=0,0,T201/(T201+T200))))</f>
        <v>-1</v>
      </c>
      <c r="V201" s="135" t="str">
        <f t="shared" ref="V201" si="831">TEXT(S200,"YYYY-MM")</f>
        <v>2028-06</v>
      </c>
      <c r="W201" s="140" cm="1">
        <f t="array" ref="W201">IF(V201=V200,0,SUMPRODUCT((M200:S200&gt;=$N$8)*(M200:S200 &lt;= $N$9)*(TEXT(M200:S200,"yyyy-mm")=V201)*(M201:S201 = "●")))</f>
        <v>0</v>
      </c>
      <c r="X201" s="140" cm="1">
        <f t="array" ref="X201">IF(V201=V200,0,SUMPRODUCT((M200:S200&gt;=$N$8)*(M200:S200 &lt;= $N$9)*(TEXT(M200:S200,"yyyy-mm")=V201)*(M201:S201 = "▲")))</f>
        <v>0</v>
      </c>
      <c r="Y201" s="140" cm="1">
        <f t="array" ref="Y201">IF(V201=V200,0,SUMPRODUCT((M200:S200&gt;=$N$8)*(M200:S200 &lt;= $N$9)*(TEXT(M200:S200,"yyyy-mm")=V201)*(M201:S201 = "★")))</f>
        <v>0</v>
      </c>
      <c r="Z201" s="135"/>
      <c r="AA201" s="135" t="str">
        <f t="shared" ref="AA201:AA211" si="832">IF(AK201&gt;=0.285,"OK","NG")</f>
        <v>NG</v>
      </c>
      <c r="AB201" s="136"/>
      <c r="AC201" s="144"/>
      <c r="AD201" s="144"/>
      <c r="AE201" s="144"/>
      <c r="AF201" s="144"/>
      <c r="AG201" s="144"/>
      <c r="AH201" s="145"/>
      <c r="AI201" s="146"/>
      <c r="AJ201" s="68">
        <f t="shared" ref="AJ201" si="833">COUNTIF(AC201:AI201,"●")</f>
        <v>0</v>
      </c>
      <c r="AK201" s="70">
        <f t="shared" ref="AK201:AK211" si="834">IF(COUNTA(AC201:AI201)=0,-1,IF(OR(COUNTIF(AC201:AI201,"▲")&gt;6,AND(AC200&lt;$N$9,$N$9&lt;AI200)),0.285,IF(AJ200+AJ201=0,0,AJ201/(AJ201+AJ200))))</f>
        <v>-1</v>
      </c>
      <c r="AL201" s="68" t="str">
        <f t="shared" ref="AL201" si="835">TEXT(AI200,"YYYY-MM")</f>
        <v>2028-10</v>
      </c>
      <c r="AM201" s="69" cm="1">
        <f t="array" ref="AM201">IF(AL201=AL200,0,SUMPRODUCT((AC200:AI200&gt;=$N$8)*(AC200:AI200 &lt;= $N$9)*(TEXT(AC200:AI200,"yyyy-mm")=AL201)*(AC201:AI201 = "●")))</f>
        <v>0</v>
      </c>
      <c r="AN201" s="69" cm="1">
        <f t="array" ref="AN201">IF(AL201=AL200,0,SUMPRODUCT((AC200:AI200&gt;=$N$8)*(AC200:AI200 &lt;= $N$9)*(TEXT(AC200:AI200,"yyyy-mm")=AL201)*(AC201:AI201 = "▲")))</f>
        <v>0</v>
      </c>
      <c r="AO201" s="69" cm="1">
        <f t="array" ref="AO201">IF(AL201=AL200,0,SUMPRODUCT((AC200:AI200&gt;=$N$8)*(AC200:AI200 &lt;= $N$9)*(TEXT(AC200:AI200,"yyyy-mm")=AL201)*(AC201:AI201 = "★")))</f>
        <v>0</v>
      </c>
      <c r="AP201" s="68"/>
      <c r="AQ201" s="19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3"/>
    </row>
    <row r="202" spans="9:55" s="8" customFormat="1" x14ac:dyDescent="0.45">
      <c r="I202" s="3"/>
      <c r="J202" s="7"/>
      <c r="K202" s="9"/>
      <c r="L202" s="4"/>
      <c r="M202" s="4"/>
      <c r="N202" s="4"/>
      <c r="O202" s="4"/>
      <c r="P202" s="4"/>
      <c r="Q202" s="4"/>
      <c r="R202" s="4"/>
      <c r="S202" s="4"/>
      <c r="T202" s="7"/>
      <c r="U202" s="16">
        <f>IFERROR(AVERAGEIF(U160:U201,"&gt;-1"),0)</f>
        <v>0</v>
      </c>
      <c r="V202" s="7"/>
      <c r="W202" s="6"/>
      <c r="X202" s="6"/>
      <c r="Y202" s="6"/>
      <c r="Z202" s="7"/>
      <c r="AA202" s="10"/>
      <c r="AB202" s="4"/>
      <c r="AC202" s="4"/>
      <c r="AD202" s="4"/>
      <c r="AE202" s="4"/>
      <c r="AF202" s="4"/>
      <c r="AG202" s="4"/>
      <c r="AH202" s="4"/>
      <c r="AI202" s="4"/>
      <c r="AJ202" s="7"/>
      <c r="AK202" s="16">
        <f>IFERROR(AVERAGEIF(AK160:AK201,"&gt;-1"),0)</f>
        <v>0</v>
      </c>
      <c r="AL202" s="7"/>
      <c r="AM202" s="6"/>
      <c r="AN202" s="6"/>
      <c r="AO202" s="6"/>
      <c r="AP202" s="19"/>
      <c r="AQ202" s="19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3"/>
    </row>
    <row r="203" spans="9:55" s="8" customFormat="1" x14ac:dyDescent="0.45">
      <c r="I203" s="3"/>
      <c r="J203" s="7"/>
      <c r="K203" s="9"/>
      <c r="L203" s="4"/>
      <c r="M203" s="4"/>
      <c r="N203" s="4"/>
      <c r="O203" s="4"/>
      <c r="P203" s="4"/>
      <c r="Q203" s="4"/>
      <c r="R203" s="4"/>
      <c r="S203" s="4"/>
      <c r="T203" s="7"/>
      <c r="U203" s="7"/>
      <c r="V203" s="7"/>
      <c r="W203" s="6"/>
      <c r="X203" s="6"/>
      <c r="Y203" s="6"/>
      <c r="Z203" s="7"/>
      <c r="AA203" s="10"/>
      <c r="AB203" s="4"/>
      <c r="AC203" s="4"/>
      <c r="AD203" s="4"/>
      <c r="AE203" s="4"/>
      <c r="AF203" s="4"/>
      <c r="AG203" s="4"/>
      <c r="AH203" s="4"/>
      <c r="AI203" s="4"/>
      <c r="AJ203" s="7"/>
      <c r="AK203" s="7"/>
      <c r="AL203" s="7"/>
      <c r="AM203" s="6"/>
      <c r="AN203" s="6"/>
      <c r="AO203" s="6"/>
      <c r="AP203" s="19"/>
      <c r="AQ203" s="19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3"/>
    </row>
    <row r="204" spans="9:55" s="8" customFormat="1" x14ac:dyDescent="0.45">
      <c r="I204" s="3"/>
      <c r="J204" s="3"/>
      <c r="K204" s="2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22"/>
      <c r="X204" s="22"/>
      <c r="Y204" s="22"/>
      <c r="Z204" s="3"/>
      <c r="AA204" s="21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6"/>
      <c r="AN204" s="6"/>
      <c r="AO204" s="6"/>
      <c r="AP204" s="19"/>
      <c r="AQ204" s="19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3"/>
    </row>
    <row r="205" spans="9:55" s="8" customFormat="1" x14ac:dyDescent="0.45">
      <c r="I205" s="3"/>
      <c r="J205" s="3"/>
      <c r="K205" s="2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22"/>
      <c r="X205" s="22"/>
      <c r="Y205" s="22"/>
      <c r="Z205" s="3"/>
      <c r="AA205" s="21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6"/>
      <c r="AN205" s="6"/>
      <c r="AO205" s="6"/>
      <c r="AP205" s="19"/>
      <c r="AQ205" s="19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3"/>
    </row>
    <row r="206" spans="9:55" s="8" customFormat="1" x14ac:dyDescent="0.45">
      <c r="I206" s="3"/>
      <c r="J206" s="3"/>
      <c r="K206" s="2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22"/>
      <c r="X206" s="22"/>
      <c r="Y206" s="22"/>
      <c r="Z206" s="3"/>
      <c r="AA206" s="21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6"/>
      <c r="AN206" s="6"/>
      <c r="AO206" s="6"/>
      <c r="AP206" s="19"/>
      <c r="AQ206" s="19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3"/>
    </row>
    <row r="207" spans="9:55" s="8" customFormat="1" x14ac:dyDescent="0.45">
      <c r="I207" s="3"/>
      <c r="J207" s="3"/>
      <c r="K207" s="2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22"/>
      <c r="X207" s="22"/>
      <c r="Y207" s="22"/>
      <c r="Z207" s="3"/>
      <c r="AA207" s="21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20"/>
      <c r="AN207" s="6"/>
      <c r="AO207" s="6"/>
      <c r="AP207" s="19"/>
      <c r="AQ207" s="19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3"/>
    </row>
    <row r="208" spans="9:55" s="8" customFormat="1" x14ac:dyDescent="0.45">
      <c r="I208" s="3"/>
      <c r="J208" s="3"/>
      <c r="K208" s="2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22"/>
      <c r="X208" s="22"/>
      <c r="Y208" s="22"/>
      <c r="Z208" s="3"/>
      <c r="AA208" s="21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20"/>
      <c r="AN208" s="20"/>
      <c r="AO208" s="20"/>
      <c r="AP208" s="19"/>
      <c r="AQ208" s="19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3"/>
    </row>
    <row r="209" spans="9:55" s="8" customFormat="1" x14ac:dyDescent="0.45">
      <c r="I209" s="3"/>
      <c r="J209" s="3"/>
      <c r="K209" s="2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22"/>
      <c r="X209" s="22"/>
      <c r="Y209" s="22"/>
      <c r="Z209" s="3"/>
      <c r="AA209" s="21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20"/>
      <c r="AN209" s="20"/>
      <c r="AO209" s="20"/>
      <c r="AP209" s="19"/>
      <c r="AQ209" s="19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3"/>
    </row>
    <row r="210" spans="9:55" s="8" customFormat="1" x14ac:dyDescent="0.45">
      <c r="I210" s="3"/>
      <c r="J210" s="3"/>
      <c r="K210" s="2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22"/>
      <c r="X210" s="22"/>
      <c r="Y210" s="22"/>
      <c r="Z210" s="3"/>
      <c r="AA210" s="21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20"/>
      <c r="AN210" s="20"/>
      <c r="AO210" s="20"/>
      <c r="AP210" s="19"/>
      <c r="AQ210" s="19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3"/>
    </row>
    <row r="211" spans="9:55" s="8" customFormat="1" x14ac:dyDescent="0.45">
      <c r="I211" s="3"/>
      <c r="J211" s="3"/>
      <c r="K211" s="2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22"/>
      <c r="X211" s="22"/>
      <c r="Y211" s="22"/>
      <c r="Z211" s="3"/>
      <c r="AA211" s="21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20"/>
      <c r="AN211" s="20"/>
      <c r="AO211" s="20"/>
      <c r="AP211" s="19"/>
      <c r="AQ211" s="19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3"/>
    </row>
    <row r="212" spans="9:55" s="8" customFormat="1" x14ac:dyDescent="0.45">
      <c r="I212" s="3"/>
      <c r="J212" s="3"/>
      <c r="K212" s="2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22"/>
      <c r="X212" s="22"/>
      <c r="Y212" s="22"/>
      <c r="Z212" s="3"/>
      <c r="AA212" s="21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20"/>
      <c r="AN212" s="20"/>
      <c r="AO212" s="20"/>
      <c r="AP212" s="19"/>
      <c r="AQ212" s="19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3"/>
    </row>
    <row r="213" spans="9:55" s="8" customFormat="1" x14ac:dyDescent="0.45">
      <c r="I213" s="3"/>
      <c r="J213" s="3"/>
      <c r="K213" s="2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22"/>
      <c r="X213" s="22"/>
      <c r="Y213" s="22"/>
      <c r="Z213" s="3"/>
      <c r="AA213" s="21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20"/>
      <c r="AN213" s="20"/>
      <c r="AO213" s="20"/>
      <c r="AP213" s="19"/>
      <c r="AQ213" s="19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3"/>
    </row>
    <row r="214" spans="9:55" s="8" customFormat="1" x14ac:dyDescent="0.45">
      <c r="I214" s="3"/>
      <c r="J214" s="3"/>
      <c r="K214" s="2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22"/>
      <c r="X214" s="22"/>
      <c r="Y214" s="22"/>
      <c r="Z214" s="3"/>
      <c r="AA214" s="21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20"/>
      <c r="AN214" s="20"/>
      <c r="AO214" s="20"/>
      <c r="AP214" s="19"/>
      <c r="AQ214" s="19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3"/>
    </row>
    <row r="215" spans="9:55" s="8" customFormat="1" x14ac:dyDescent="0.45">
      <c r="I215" s="3"/>
      <c r="J215" s="3"/>
      <c r="K215" s="2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22"/>
      <c r="X215" s="22"/>
      <c r="Y215" s="22"/>
      <c r="Z215" s="3"/>
      <c r="AA215" s="21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20"/>
      <c r="AN215" s="20"/>
      <c r="AO215" s="20"/>
      <c r="AP215" s="19"/>
      <c r="AQ215" s="19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3"/>
    </row>
    <row r="216" spans="9:55" s="8" customFormat="1" x14ac:dyDescent="0.45">
      <c r="I216" s="3"/>
      <c r="J216" s="3"/>
      <c r="K216" s="2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22"/>
      <c r="X216" s="22"/>
      <c r="Y216" s="22"/>
      <c r="Z216" s="3"/>
      <c r="AA216" s="21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20"/>
      <c r="AN216" s="20"/>
      <c r="AO216" s="20"/>
      <c r="AP216" s="19"/>
      <c r="AQ216" s="19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3"/>
    </row>
    <row r="217" spans="9:55" s="8" customFormat="1" x14ac:dyDescent="0.45">
      <c r="I217" s="3"/>
      <c r="J217" s="3"/>
      <c r="K217" s="2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22"/>
      <c r="X217" s="22"/>
      <c r="Y217" s="22"/>
      <c r="Z217" s="3"/>
      <c r="AA217" s="21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20"/>
      <c r="AN217" s="20"/>
      <c r="AO217" s="20"/>
      <c r="AP217" s="19"/>
      <c r="AQ217" s="19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3"/>
    </row>
    <row r="218" spans="9:55" s="8" customFormat="1" x14ac:dyDescent="0.45">
      <c r="I218" s="3"/>
      <c r="J218" s="3"/>
      <c r="K218" s="2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22"/>
      <c r="X218" s="22"/>
      <c r="Y218" s="22"/>
      <c r="Z218" s="3"/>
      <c r="AA218" s="21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20"/>
      <c r="AN218" s="20"/>
      <c r="AO218" s="20"/>
      <c r="AP218" s="19"/>
      <c r="AQ218" s="19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3"/>
    </row>
    <row r="219" spans="9:55" s="8" customFormat="1" x14ac:dyDescent="0.45">
      <c r="I219" s="3"/>
      <c r="J219" s="3"/>
      <c r="K219" s="2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22"/>
      <c r="X219" s="22"/>
      <c r="Y219" s="22"/>
      <c r="Z219" s="3"/>
      <c r="AA219" s="21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20"/>
      <c r="AN219" s="20"/>
      <c r="AO219" s="20"/>
      <c r="AP219" s="19"/>
      <c r="AQ219" s="19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3"/>
    </row>
    <row r="220" spans="9:55" s="8" customFormat="1" x14ac:dyDescent="0.45">
      <c r="I220" s="3"/>
      <c r="J220" s="3"/>
      <c r="K220" s="2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22"/>
      <c r="X220" s="22"/>
      <c r="Y220" s="22"/>
      <c r="Z220" s="3"/>
      <c r="AA220" s="21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20"/>
      <c r="AN220" s="20"/>
      <c r="AO220" s="20"/>
      <c r="AP220" s="19"/>
      <c r="AQ220" s="19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3"/>
    </row>
    <row r="221" spans="9:55" s="8" customFormat="1" x14ac:dyDescent="0.45">
      <c r="I221" s="3"/>
      <c r="J221" s="3"/>
      <c r="K221" s="2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22"/>
      <c r="X221" s="22"/>
      <c r="Y221" s="22"/>
      <c r="Z221" s="3"/>
      <c r="AA221" s="21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20"/>
      <c r="AN221" s="20"/>
      <c r="AO221" s="20"/>
      <c r="AP221" s="19"/>
      <c r="AQ221" s="19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3"/>
    </row>
    <row r="222" spans="9:55" s="8" customFormat="1" x14ac:dyDescent="0.45">
      <c r="I222" s="3"/>
      <c r="J222" s="3"/>
      <c r="K222" s="2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22"/>
      <c r="X222" s="22"/>
      <c r="Y222" s="22"/>
      <c r="Z222" s="3"/>
      <c r="AA222" s="21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20"/>
      <c r="AN222" s="20"/>
      <c r="AO222" s="20"/>
      <c r="AP222" s="19"/>
      <c r="AQ222" s="19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3"/>
    </row>
    <row r="223" spans="9:55" s="8" customFormat="1" x14ac:dyDescent="0.45">
      <c r="I223" s="3"/>
      <c r="J223" s="3"/>
      <c r="K223" s="2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22"/>
      <c r="X223" s="22"/>
      <c r="Y223" s="22"/>
      <c r="Z223" s="3"/>
      <c r="AA223" s="21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20"/>
      <c r="AN223" s="20"/>
      <c r="AO223" s="20"/>
      <c r="AP223" s="19"/>
      <c r="AQ223" s="19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3"/>
    </row>
    <row r="224" spans="9:55" s="8" customFormat="1" x14ac:dyDescent="0.45">
      <c r="I224" s="3"/>
      <c r="J224" s="3"/>
      <c r="K224" s="2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22"/>
      <c r="X224" s="22"/>
      <c r="Y224" s="22"/>
      <c r="Z224" s="3"/>
      <c r="AA224" s="21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20"/>
      <c r="AN224" s="20"/>
      <c r="AO224" s="20"/>
      <c r="AP224" s="19"/>
      <c r="AQ224" s="19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3"/>
    </row>
    <row r="225" spans="9:55" s="8" customFormat="1" x14ac:dyDescent="0.45">
      <c r="I225" s="3"/>
      <c r="J225" s="3"/>
      <c r="K225" s="2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22"/>
      <c r="X225" s="22"/>
      <c r="Y225" s="22"/>
      <c r="Z225" s="3"/>
      <c r="AA225" s="21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20"/>
      <c r="AN225" s="20"/>
      <c r="AO225" s="20"/>
      <c r="AP225" s="19"/>
      <c r="AQ225" s="19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3"/>
    </row>
    <row r="226" spans="9:55" s="8" customFormat="1" x14ac:dyDescent="0.45">
      <c r="I226" s="3"/>
      <c r="J226" s="3"/>
      <c r="K226" s="2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22"/>
      <c r="X226" s="22"/>
      <c r="Y226" s="22"/>
      <c r="Z226" s="3"/>
      <c r="AA226" s="21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20"/>
      <c r="AN226" s="20"/>
      <c r="AO226" s="20"/>
      <c r="AP226" s="19"/>
      <c r="AQ226" s="19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3"/>
    </row>
    <row r="227" spans="9:55" s="8" customFormat="1" x14ac:dyDescent="0.45">
      <c r="I227" s="3"/>
      <c r="J227" s="3"/>
      <c r="K227" s="2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22"/>
      <c r="X227" s="22"/>
      <c r="Y227" s="22"/>
      <c r="Z227" s="3"/>
      <c r="AA227" s="21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20"/>
      <c r="AN227" s="20"/>
      <c r="AO227" s="20"/>
      <c r="AP227" s="19"/>
      <c r="AQ227" s="19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3"/>
    </row>
    <row r="228" spans="9:55" s="8" customFormat="1" x14ac:dyDescent="0.45">
      <c r="I228" s="3"/>
      <c r="J228" s="3"/>
      <c r="K228" s="2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22"/>
      <c r="X228" s="22"/>
      <c r="Y228" s="22"/>
      <c r="Z228" s="3"/>
      <c r="AA228" s="21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20"/>
      <c r="AN228" s="20"/>
      <c r="AO228" s="20"/>
      <c r="AP228" s="19"/>
      <c r="AQ228" s="19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3"/>
    </row>
    <row r="229" spans="9:55" s="8" customFormat="1" x14ac:dyDescent="0.45">
      <c r="I229" s="3"/>
      <c r="J229" s="3"/>
      <c r="K229" s="2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22"/>
      <c r="X229" s="22"/>
      <c r="Y229" s="22"/>
      <c r="Z229" s="3"/>
      <c r="AA229" s="21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20"/>
      <c r="AN229" s="20"/>
      <c r="AO229" s="20"/>
      <c r="AP229" s="19"/>
      <c r="AQ229" s="19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3"/>
    </row>
    <row r="230" spans="9:55" s="8" customFormat="1" x14ac:dyDescent="0.45">
      <c r="I230" s="3"/>
      <c r="J230" s="3"/>
      <c r="K230" s="2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22"/>
      <c r="X230" s="22"/>
      <c r="Y230" s="22"/>
      <c r="Z230" s="3"/>
      <c r="AA230" s="21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20"/>
      <c r="AN230" s="20"/>
      <c r="AO230" s="20"/>
      <c r="AP230" s="19"/>
      <c r="AQ230" s="19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3"/>
    </row>
    <row r="231" spans="9:55" s="8" customFormat="1" x14ac:dyDescent="0.45">
      <c r="I231" s="3"/>
      <c r="J231" s="3"/>
      <c r="K231" s="2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22"/>
      <c r="X231" s="22"/>
      <c r="Y231" s="22"/>
      <c r="Z231" s="3"/>
      <c r="AA231" s="21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20"/>
      <c r="AN231" s="20"/>
      <c r="AO231" s="20"/>
      <c r="AP231" s="19"/>
      <c r="AQ231" s="19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3"/>
    </row>
    <row r="232" spans="9:55" s="8" customFormat="1" x14ac:dyDescent="0.45">
      <c r="I232" s="3"/>
      <c r="J232" s="3"/>
      <c r="K232" s="2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22"/>
      <c r="X232" s="22"/>
      <c r="Y232" s="22"/>
      <c r="Z232" s="3"/>
      <c r="AA232" s="21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20"/>
      <c r="AN232" s="20"/>
      <c r="AO232" s="20"/>
      <c r="AP232" s="19"/>
      <c r="AQ232" s="19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3"/>
    </row>
    <row r="233" spans="9:55" s="8" customFormat="1" x14ac:dyDescent="0.45">
      <c r="I233" s="3"/>
      <c r="J233" s="3"/>
      <c r="K233" s="2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22"/>
      <c r="X233" s="22"/>
      <c r="Y233" s="22"/>
      <c r="Z233" s="3"/>
      <c r="AA233" s="21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20"/>
      <c r="AN233" s="20"/>
      <c r="AO233" s="20"/>
      <c r="AP233" s="19"/>
      <c r="AQ233" s="19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3"/>
    </row>
    <row r="234" spans="9:55" s="8" customFormat="1" x14ac:dyDescent="0.45">
      <c r="I234" s="3"/>
      <c r="J234" s="3"/>
      <c r="K234" s="2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22"/>
      <c r="X234" s="22"/>
      <c r="Y234" s="22"/>
      <c r="Z234" s="3"/>
      <c r="AA234" s="21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20"/>
      <c r="AN234" s="20"/>
      <c r="AO234" s="20"/>
      <c r="AP234" s="19"/>
      <c r="AQ234" s="19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3"/>
    </row>
    <row r="235" spans="9:55" s="8" customFormat="1" x14ac:dyDescent="0.45">
      <c r="I235" s="3"/>
      <c r="J235" s="3"/>
      <c r="K235" s="2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22"/>
      <c r="X235" s="22"/>
      <c r="Y235" s="22"/>
      <c r="Z235" s="3"/>
      <c r="AA235" s="21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20"/>
      <c r="AN235" s="20"/>
      <c r="AO235" s="20"/>
      <c r="AP235" s="19"/>
      <c r="AQ235" s="19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3"/>
    </row>
    <row r="236" spans="9:55" s="8" customFormat="1" x14ac:dyDescent="0.45">
      <c r="I236" s="3"/>
      <c r="J236" s="3"/>
      <c r="K236" s="2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22"/>
      <c r="X236" s="22"/>
      <c r="Y236" s="22"/>
      <c r="Z236" s="3"/>
      <c r="AA236" s="21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20"/>
      <c r="AN236" s="20"/>
      <c r="AO236" s="20"/>
      <c r="AP236" s="19"/>
      <c r="AQ236" s="19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3"/>
    </row>
    <row r="237" spans="9:55" s="8" customFormat="1" x14ac:dyDescent="0.45">
      <c r="I237" s="3"/>
      <c r="J237" s="3"/>
      <c r="K237" s="2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22"/>
      <c r="X237" s="22"/>
      <c r="Y237" s="22"/>
      <c r="Z237" s="3"/>
      <c r="AA237" s="21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20"/>
      <c r="AN237" s="20"/>
      <c r="AO237" s="20"/>
      <c r="AP237" s="19"/>
      <c r="AQ237" s="19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3"/>
    </row>
    <row r="238" spans="9:55" s="8" customFormat="1" x14ac:dyDescent="0.45">
      <c r="I238" s="3"/>
      <c r="J238" s="3"/>
      <c r="K238" s="2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22"/>
      <c r="X238" s="22"/>
      <c r="Y238" s="22"/>
      <c r="Z238" s="3"/>
      <c r="AA238" s="21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20"/>
      <c r="AN238" s="20"/>
      <c r="AO238" s="20"/>
      <c r="AP238" s="19"/>
      <c r="AQ238" s="19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3"/>
    </row>
    <row r="239" spans="9:55" s="8" customFormat="1" x14ac:dyDescent="0.45">
      <c r="I239" s="3"/>
      <c r="J239" s="3"/>
      <c r="K239" s="2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22"/>
      <c r="X239" s="22"/>
      <c r="Y239" s="22"/>
      <c r="Z239" s="3"/>
      <c r="AA239" s="21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20"/>
      <c r="AN239" s="20"/>
      <c r="AO239" s="20"/>
      <c r="AP239" s="19"/>
      <c r="AQ239" s="19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3"/>
    </row>
    <row r="240" spans="9:55" s="8" customFormat="1" x14ac:dyDescent="0.45">
      <c r="I240" s="3"/>
      <c r="J240" s="3"/>
      <c r="K240" s="2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22"/>
      <c r="X240" s="22"/>
      <c r="Y240" s="22"/>
      <c r="Z240" s="3"/>
      <c r="AA240" s="21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20"/>
      <c r="AN240" s="20"/>
      <c r="AO240" s="20"/>
      <c r="AP240" s="7"/>
      <c r="AQ240" s="7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3"/>
    </row>
    <row r="241" spans="9:55" s="8" customFormat="1" x14ac:dyDescent="0.45">
      <c r="I241" s="4"/>
      <c r="J241" s="3"/>
      <c r="K241" s="2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22"/>
      <c r="X241" s="22"/>
      <c r="Y241" s="22"/>
      <c r="Z241" s="3"/>
      <c r="AA241" s="21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20"/>
      <c r="AN241" s="20"/>
      <c r="AO241" s="20"/>
      <c r="AP241" s="7"/>
      <c r="AQ241" s="7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3"/>
    </row>
    <row r="242" spans="9:55" s="8" customFormat="1" x14ac:dyDescent="0.45">
      <c r="I242" s="4"/>
      <c r="J242" s="3"/>
      <c r="K242" s="2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22"/>
      <c r="X242" s="22"/>
      <c r="Y242" s="22"/>
      <c r="Z242" s="3"/>
      <c r="AA242" s="21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20"/>
      <c r="AN242" s="20"/>
      <c r="AO242" s="20"/>
      <c r="AP242" s="7"/>
      <c r="AQ242" s="7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3"/>
    </row>
    <row r="243" spans="9:55" s="8" customFormat="1" x14ac:dyDescent="0.45">
      <c r="I243" s="4"/>
      <c r="J243" s="3"/>
      <c r="K243" s="2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22"/>
      <c r="X243" s="22"/>
      <c r="Y243" s="22"/>
      <c r="Z243" s="3"/>
      <c r="AA243" s="21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20"/>
      <c r="AN243" s="20"/>
      <c r="AO243" s="20"/>
      <c r="AP243" s="7"/>
      <c r="AQ243" s="7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3"/>
    </row>
    <row r="244" spans="9:55" s="8" customFormat="1" x14ac:dyDescent="0.45">
      <c r="I244" s="4"/>
      <c r="J244" s="3"/>
      <c r="K244" s="2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22"/>
      <c r="X244" s="22"/>
      <c r="Y244" s="22"/>
      <c r="Z244" s="3"/>
      <c r="AA244" s="21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20"/>
      <c r="AN244" s="20"/>
      <c r="AO244" s="20"/>
      <c r="AP244" s="7"/>
      <c r="AQ244" s="7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3"/>
    </row>
    <row r="245" spans="9:55" s="8" customFormat="1" x14ac:dyDescent="0.45">
      <c r="I245" s="4"/>
      <c r="J245" s="3"/>
      <c r="K245" s="2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22"/>
      <c r="X245" s="22"/>
      <c r="Y245" s="22"/>
      <c r="Z245" s="3"/>
      <c r="AA245" s="21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20"/>
      <c r="AN245" s="20"/>
      <c r="AO245" s="20"/>
      <c r="AP245" s="7"/>
      <c r="AQ245" s="7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3"/>
    </row>
    <row r="246" spans="9:55" s="7" customFormat="1" x14ac:dyDescent="0.45">
      <c r="J246" s="3"/>
      <c r="K246" s="2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22"/>
      <c r="X246" s="22"/>
      <c r="Y246" s="22"/>
      <c r="Z246" s="3"/>
      <c r="AA246" s="21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20"/>
      <c r="AN246" s="20"/>
      <c r="AO246" s="20"/>
      <c r="AR246" s="8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3"/>
    </row>
    <row r="247" spans="9:55" s="7" customFormat="1" x14ac:dyDescent="0.45">
      <c r="J247" s="3"/>
      <c r="K247" s="2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22"/>
      <c r="X247" s="22"/>
      <c r="Y247" s="22"/>
      <c r="Z247" s="3"/>
      <c r="AA247" s="21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20"/>
      <c r="AN247" s="20"/>
      <c r="AO247" s="20"/>
      <c r="AR247" s="8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3"/>
    </row>
    <row r="248" spans="9:55" s="7" customFormat="1" x14ac:dyDescent="0.45">
      <c r="J248" s="3"/>
      <c r="K248" s="2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22"/>
      <c r="X248" s="22"/>
      <c r="Y248" s="22"/>
      <c r="Z248" s="3"/>
      <c r="AA248" s="21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6"/>
      <c r="AN248" s="6"/>
      <c r="AO248" s="6"/>
      <c r="AR248" s="8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3"/>
    </row>
  </sheetData>
  <protectedRanges>
    <protectedRange sqref="N4 N7:N9" name="範囲9"/>
    <protectedRange sqref="AC161:AI161 AC163:AI163 AC165:AI165 AC167:AI167 AC169:AI169 AC171:AI171 AC173:AI173 AC175:AI175 AC177:AI177 AC179:AI179 AC181:AI181 AC183:AI183 AC185:AI185 AC187:AI187 AC189:AI189 AC191:AI191 AC193:AI193 AC195:AI195 AC197:AI197 AC199:AI199 AC201:AI201" name="範囲8"/>
    <protectedRange sqref="M19:S19 M21:S21 M23:S23 M25:S25 M27:S27 M29:S29 M31:S31 M33:S33 M35:S35 M37:S37 M39:S39 M41:S41 M43:S43 M45:S45 M47:S47 M49:S49" name="範囲1"/>
    <protectedRange sqref="AC19:AI19 AC21:AI21 AC23:AI23 AC25:AI25 AC27:AI27 AC29:AI29 AC31:AI31 AC33:AI33 AC35:AI35 AC37:AI37 AC39:AI39 AC41:AI41 AC43:AI43 AC45:AI45 AC47:AI47 AC49:AI49" name="範囲2"/>
    <protectedRange sqref="M59:S59 M61:S61 M63:S63 M65:S65 M67:S67 M69:S69 M71:S71 M73:S73 M75:S75 M77:S77 M79:S79 M81:S81 M83:S83 M85:S85 M87:S87 M89:S89 M91:S91 M93:S93 M95:S95 M97:S97 M99:S99" name="範囲3"/>
    <protectedRange sqref="AC59:AI59 AC61:AI61 AC63:AI63 AC65:AI65 AC67:AI67 AC69:AI69 AC71:AI71 AC73:AI73 AC75:AI75 AC77:AI77 AC79:AI79 AC81:AI81 AC83:AI83 AC85:AI85 AC87:AI87 AC89:AI89 AC91:AI91 AC93:AI93 AC95:AI95" name="範囲4"/>
    <protectedRange sqref="M110:S110 M112:S112 M114:S114 M116:S116 M118:S118 M120:S120 M122:S122 M124:S124 M126:S126 M128:S128 M130:S130 M132:S132 M134:S134 M136:S136 M138:S138 M140:S140 M142:S142 M144:S144" name="範囲5"/>
    <protectedRange sqref="AC110:AI110 AC112:AI112 AC114:AI114 AC116:AI116 AC118:AI118 AC120:AI120 AC122:AI122 AC124:AI124 AC126:AI126 AC128:AI128 AC130:AI130 AC132:AI132 AC134:AI134 AC136:AI136 AC138:AI138 AC140:AI140 AC142:AI142" name="範囲6"/>
    <protectedRange sqref="M161:S161 M163:S163 M165:S165 M167:S167 M169:S169 M171:S171 M173:S173 M175:S175 M177:S177 M179:S179 M181:S181 M183:S183 M185:S185 M187:S187 M189:S189 M191:S191 M193:S193 M195:S195 M197:S197 M199:S199 M201:S201" name="範囲7"/>
  </protectedRanges>
  <mergeCells count="203">
    <mergeCell ref="L196:L197"/>
    <mergeCell ref="AB196:AB197"/>
    <mergeCell ref="L198:L199"/>
    <mergeCell ref="AB198:AB199"/>
    <mergeCell ref="L200:L201"/>
    <mergeCell ref="AB200:AB201"/>
    <mergeCell ref="L190:L191"/>
    <mergeCell ref="AB190:AB191"/>
    <mergeCell ref="L192:L193"/>
    <mergeCell ref="AB192:AB193"/>
    <mergeCell ref="L194:L195"/>
    <mergeCell ref="AB194:AB195"/>
    <mergeCell ref="L184:L185"/>
    <mergeCell ref="AB184:AB185"/>
    <mergeCell ref="L186:L187"/>
    <mergeCell ref="AB186:AB187"/>
    <mergeCell ref="L188:L189"/>
    <mergeCell ref="AB188:AB189"/>
    <mergeCell ref="L178:L179"/>
    <mergeCell ref="AB178:AB179"/>
    <mergeCell ref="L180:L181"/>
    <mergeCell ref="AB180:AB181"/>
    <mergeCell ref="L182:L183"/>
    <mergeCell ref="AB182:AB183"/>
    <mergeCell ref="L172:L173"/>
    <mergeCell ref="AB172:AB173"/>
    <mergeCell ref="L174:L175"/>
    <mergeCell ref="AB174:AB175"/>
    <mergeCell ref="L176:L177"/>
    <mergeCell ref="AB176:AB177"/>
    <mergeCell ref="L166:L167"/>
    <mergeCell ref="AB166:AB167"/>
    <mergeCell ref="L168:L169"/>
    <mergeCell ref="AB168:AB169"/>
    <mergeCell ref="L170:L171"/>
    <mergeCell ref="AB170:AB171"/>
    <mergeCell ref="L160:L161"/>
    <mergeCell ref="AB160:AB161"/>
    <mergeCell ref="L162:L163"/>
    <mergeCell ref="AB162:AB163"/>
    <mergeCell ref="L164:L165"/>
    <mergeCell ref="AB164:AB165"/>
    <mergeCell ref="J153:L153"/>
    <mergeCell ref="M154:AG154"/>
    <mergeCell ref="L158:L159"/>
    <mergeCell ref="M158:S158"/>
    <mergeCell ref="AB158:AB159"/>
    <mergeCell ref="AC158:AI158"/>
    <mergeCell ref="L145:L146"/>
    <mergeCell ref="AB145:AB146"/>
    <mergeCell ref="L147:L148"/>
    <mergeCell ref="AB147:AB148"/>
    <mergeCell ref="L149:L150"/>
    <mergeCell ref="AB149:AB150"/>
    <mergeCell ref="L139:L140"/>
    <mergeCell ref="AB139:AB140"/>
    <mergeCell ref="L141:L142"/>
    <mergeCell ref="AB141:AB142"/>
    <mergeCell ref="L143:L144"/>
    <mergeCell ref="AB143:AB144"/>
    <mergeCell ref="L133:L134"/>
    <mergeCell ref="AB133:AB134"/>
    <mergeCell ref="L135:L136"/>
    <mergeCell ref="AB135:AB136"/>
    <mergeCell ref="L137:L138"/>
    <mergeCell ref="AB137:AB138"/>
    <mergeCell ref="L127:L128"/>
    <mergeCell ref="AB127:AB128"/>
    <mergeCell ref="L129:L130"/>
    <mergeCell ref="AB129:AB130"/>
    <mergeCell ref="L131:L132"/>
    <mergeCell ref="AB131:AB132"/>
    <mergeCell ref="L121:L122"/>
    <mergeCell ref="AB121:AB122"/>
    <mergeCell ref="L123:L124"/>
    <mergeCell ref="AB123:AB124"/>
    <mergeCell ref="L125:L126"/>
    <mergeCell ref="AB125:AB126"/>
    <mergeCell ref="L115:L116"/>
    <mergeCell ref="AB115:AB116"/>
    <mergeCell ref="L117:L118"/>
    <mergeCell ref="AB117:AB118"/>
    <mergeCell ref="L119:L120"/>
    <mergeCell ref="AB119:AB120"/>
    <mergeCell ref="L109:L110"/>
    <mergeCell ref="AB109:AB110"/>
    <mergeCell ref="L111:L112"/>
    <mergeCell ref="AB111:AB112"/>
    <mergeCell ref="L113:L114"/>
    <mergeCell ref="AB113:AB114"/>
    <mergeCell ref="J102:L102"/>
    <mergeCell ref="M103:AG103"/>
    <mergeCell ref="L107:L108"/>
    <mergeCell ref="M107:S107"/>
    <mergeCell ref="AB107:AB108"/>
    <mergeCell ref="AC107:AI107"/>
    <mergeCell ref="L94:L95"/>
    <mergeCell ref="AB94:AB95"/>
    <mergeCell ref="L96:L97"/>
    <mergeCell ref="AB96:AB97"/>
    <mergeCell ref="L98:L99"/>
    <mergeCell ref="AB98:AB99"/>
    <mergeCell ref="L88:L89"/>
    <mergeCell ref="AB88:AB89"/>
    <mergeCell ref="L90:L91"/>
    <mergeCell ref="AB90:AB91"/>
    <mergeCell ref="L92:L93"/>
    <mergeCell ref="AB92:AB93"/>
    <mergeCell ref="L82:L83"/>
    <mergeCell ref="AB82:AB83"/>
    <mergeCell ref="L84:L85"/>
    <mergeCell ref="AB84:AB85"/>
    <mergeCell ref="L86:L87"/>
    <mergeCell ref="AB86:AB87"/>
    <mergeCell ref="L76:L77"/>
    <mergeCell ref="AB76:AB77"/>
    <mergeCell ref="L78:L79"/>
    <mergeCell ref="AB78:AB79"/>
    <mergeCell ref="L80:L81"/>
    <mergeCell ref="AB80:AB81"/>
    <mergeCell ref="L70:L71"/>
    <mergeCell ref="AB70:AB71"/>
    <mergeCell ref="L72:L73"/>
    <mergeCell ref="AB72:AB73"/>
    <mergeCell ref="L74:L75"/>
    <mergeCell ref="AB74:AB75"/>
    <mergeCell ref="L64:L65"/>
    <mergeCell ref="AB64:AB65"/>
    <mergeCell ref="L66:L67"/>
    <mergeCell ref="AB66:AB67"/>
    <mergeCell ref="L68:L69"/>
    <mergeCell ref="AB68:AB69"/>
    <mergeCell ref="L58:L59"/>
    <mergeCell ref="AB58:AB59"/>
    <mergeCell ref="L60:L61"/>
    <mergeCell ref="AB60:AB61"/>
    <mergeCell ref="L62:L63"/>
    <mergeCell ref="AB62:AB63"/>
    <mergeCell ref="J51:L51"/>
    <mergeCell ref="M52:AG52"/>
    <mergeCell ref="L56:L57"/>
    <mergeCell ref="M56:S56"/>
    <mergeCell ref="AB56:AB57"/>
    <mergeCell ref="AC56:AI56"/>
    <mergeCell ref="L44:L45"/>
    <mergeCell ref="AB44:AB45"/>
    <mergeCell ref="L46:L47"/>
    <mergeCell ref="AB46:AB47"/>
    <mergeCell ref="L48:L49"/>
    <mergeCell ref="AB48:AB49"/>
    <mergeCell ref="L38:L39"/>
    <mergeCell ref="AB38:AB39"/>
    <mergeCell ref="L40:L41"/>
    <mergeCell ref="AB40:AB41"/>
    <mergeCell ref="L42:L43"/>
    <mergeCell ref="AB42:AB43"/>
    <mergeCell ref="L32:L33"/>
    <mergeCell ref="AB32:AB33"/>
    <mergeCell ref="L34:L35"/>
    <mergeCell ref="AB34:AB35"/>
    <mergeCell ref="L36:L37"/>
    <mergeCell ref="AB36:AB37"/>
    <mergeCell ref="L26:L27"/>
    <mergeCell ref="AB26:AB27"/>
    <mergeCell ref="L28:L29"/>
    <mergeCell ref="AB28:AB29"/>
    <mergeCell ref="L30:L31"/>
    <mergeCell ref="AB30:AB31"/>
    <mergeCell ref="L20:L21"/>
    <mergeCell ref="AB20:AB21"/>
    <mergeCell ref="L22:L23"/>
    <mergeCell ref="AB22:AB23"/>
    <mergeCell ref="L24:L25"/>
    <mergeCell ref="AB24:AB25"/>
    <mergeCell ref="Z12:AI14"/>
    <mergeCell ref="L16:L17"/>
    <mergeCell ref="M16:S16"/>
    <mergeCell ref="AB16:AB17"/>
    <mergeCell ref="AC16:AI16"/>
    <mergeCell ref="L18:L19"/>
    <mergeCell ref="AB18:AB19"/>
    <mergeCell ref="L9:M9"/>
    <mergeCell ref="N9:Q9"/>
    <mergeCell ref="L10:M10"/>
    <mergeCell ref="N10:Q10"/>
    <mergeCell ref="L11:M11"/>
    <mergeCell ref="N11:Q11"/>
    <mergeCell ref="L7:M7"/>
    <mergeCell ref="N7:Z7"/>
    <mergeCell ref="AB7:AF7"/>
    <mergeCell ref="AG7:AH7"/>
    <mergeCell ref="L8:M8"/>
    <mergeCell ref="N8:Q8"/>
    <mergeCell ref="J1:L1"/>
    <mergeCell ref="M2:AG2"/>
    <mergeCell ref="L4:M6"/>
    <mergeCell ref="N4:Z6"/>
    <mergeCell ref="AB4:AF4"/>
    <mergeCell ref="AG4:AH4"/>
    <mergeCell ref="AB5:AF5"/>
    <mergeCell ref="AG5:AH5"/>
    <mergeCell ref="AB6:AF6"/>
    <mergeCell ref="AG6:AH6"/>
  </mergeCells>
  <phoneticPr fontId="1"/>
  <conditionalFormatting sqref="M18:S18 AC18:AI18 M20:S20 AC20:AI20 M22:S22 AC22:AI22 M24:S24 AC24:AI24 M26:S26 AC26:AI26 M28:S28 AC28:AI28 M30:S30 AC30:AI30 M32:S32 AC32:AI32 M34:S34 AC34:AI34 M36:S36 AC36:AI36 M38:S38 AC38:AI38 M40:S40 AC40:AI40 M42:S42 AC42:AI42 M44:S44 AC44:AI44 M46:S46 AC46:AI46 M48:S48 AC48:AI48 M58:S58 AC58:AI58 M60:S60 AC60:AI60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98:S98 AC98:AI98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47:S147 AC147:AI147 M149:S149 AC149:AI149 M160:S160 AC160:AI160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 M198:S198 AC198:AI198 M200:S200 AC200:AI200">
    <cfRule type="cellIs" dxfId="252" priority="17" operator="greaterThan">
      <formula>$N$9</formula>
    </cfRule>
  </conditionalFormatting>
  <conditionalFormatting sqref="M18:S18">
    <cfRule type="cellIs" dxfId="251" priority="21" operator="lessThan">
      <formula>$N$8</formula>
    </cfRule>
  </conditionalFormatting>
  <conditionalFormatting sqref="M19:S19 AC19:AI19 M21:S21 AC21:AI21 M23:S23 M25:S25 AC25:AI25 M27:S27 AC27:AI27 M29:S29 AC29:AI29 M31:S31 AC31:AI31 M33:S33 AC33:AI33 M35:S35 AC35:AI35 M37:S37 AC37:AI37 M39:S39 AC39:AI39 M41:S41 AC41:AI41 M43:S43 AC43:AI43 M45:S45 AC45:AI45 M47:S47 AC47:AI47 M49:S49 AC49:AI49 M59:S59 AC59:AI59 M61:S61 AC61:AI61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97:S97 AC97:AI97 M99:S99 AC99:AI99 M110:S110 AC110:AI110 M112:S112 AC112:AI112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48:S148 AC148:AI148 M150:S150 AC150:AI150 M161:S161 AC161:AI161 M163:S163 AC163:AI163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 M197:S197 AC197:AI197 M199:S199 AC199:AI199 M201:S201 AC201:AI201">
    <cfRule type="expression" dxfId="250" priority="20">
      <formula>M18&gt;$N$9</formula>
    </cfRule>
  </conditionalFormatting>
  <conditionalFormatting sqref="M58:S58">
    <cfRule type="cellIs" dxfId="249" priority="15" operator="lessThan">
      <formula>$N$8</formula>
    </cfRule>
  </conditionalFormatting>
  <conditionalFormatting sqref="M63:S63">
    <cfRule type="expression" dxfId="248" priority="16">
      <formula>M62&gt;$N$9</formula>
    </cfRule>
  </conditionalFormatting>
  <conditionalFormatting sqref="M109:S109">
    <cfRule type="cellIs" dxfId="247" priority="11" operator="lessThan">
      <formula>$N$8</formula>
    </cfRule>
  </conditionalFormatting>
  <conditionalFormatting sqref="M114:S114">
    <cfRule type="expression" dxfId="246" priority="12">
      <formula>M113&gt;$N$9</formula>
    </cfRule>
  </conditionalFormatting>
  <conditionalFormatting sqref="M160:S160">
    <cfRule type="cellIs" dxfId="245" priority="7" operator="lessThan">
      <formula>$N$8</formula>
    </cfRule>
  </conditionalFormatting>
  <conditionalFormatting sqref="M162:S162">
    <cfRule type="cellIs" dxfId="244" priority="6" operator="greaterThan">
      <formula>$N$9</formula>
    </cfRule>
  </conditionalFormatting>
  <conditionalFormatting sqref="M165:S165">
    <cfRule type="expression" dxfId="243" priority="8">
      <formula>M164&gt;$N$9</formula>
    </cfRule>
  </conditionalFormatting>
  <conditionalFormatting sqref="AA1 K3:K50 AA3:AA9 K53:K101 AA16:AA51 K105:K152 AA53:AA102 K156:K1048576 AA156:AA1048576 AA105:AA153">
    <cfRule type="containsText" dxfId="242" priority="1" operator="containsText" text="NG">
      <formula>NOT(ISERROR(SEARCH("NG",K1)))</formula>
    </cfRule>
    <cfRule type="containsText" dxfId="241" priority="2" operator="containsText" text="OK">
      <formula>NOT(ISERROR(SEARCH("OK",K1)))</formula>
    </cfRule>
  </conditionalFormatting>
  <conditionalFormatting sqref="AC18:AI18">
    <cfRule type="cellIs" dxfId="240" priority="18" operator="lessThan">
      <formula>$N$8</formula>
    </cfRule>
  </conditionalFormatting>
  <conditionalFormatting sqref="AC23:AI23">
    <cfRule type="expression" dxfId="239" priority="19">
      <formula>AC22&gt;$N$9</formula>
    </cfRule>
  </conditionalFormatting>
  <conditionalFormatting sqref="AC58:AI58">
    <cfRule type="cellIs" dxfId="238" priority="13" operator="lessThan">
      <formula>$N$8</formula>
    </cfRule>
  </conditionalFormatting>
  <conditionalFormatting sqref="AC63:AI63">
    <cfRule type="expression" dxfId="237" priority="14">
      <formula>AC62&gt;$N$9</formula>
    </cfRule>
  </conditionalFormatting>
  <conditionalFormatting sqref="AC109:AI109">
    <cfRule type="cellIs" dxfId="236" priority="9" operator="lessThan">
      <formula>$N$8</formula>
    </cfRule>
  </conditionalFormatting>
  <conditionalFormatting sqref="AC114:AI114">
    <cfRule type="expression" dxfId="235" priority="10">
      <formula>AC113&gt;$N$9</formula>
    </cfRule>
  </conditionalFormatting>
  <conditionalFormatting sqref="AC160:AI160">
    <cfRule type="cellIs" dxfId="234" priority="4" operator="lessThan">
      <formula>$N$8</formula>
    </cfRule>
  </conditionalFormatting>
  <conditionalFormatting sqref="AC162:AI162">
    <cfRule type="cellIs" dxfId="233" priority="3" operator="greaterThan">
      <formula>$N$9</formula>
    </cfRule>
  </conditionalFormatting>
  <conditionalFormatting sqref="AC165:AI165">
    <cfRule type="expression" dxfId="232" priority="5">
      <formula>AC164&gt;$N$9</formula>
    </cfRule>
  </conditionalFormatting>
  <conditionalFormatting sqref="M19:S19">
    <cfRule type="expression" dxfId="231" priority="22">
      <formula>M$18&lt;$N$8</formula>
    </cfRule>
  </conditionalFormatting>
  <conditionalFormatting sqref="AC19:AI19 M59:S59 AC59:AI59 M110:S110 AC110:AI110 M161:S161 AC161:AI161">
    <cfRule type="expression" dxfId="230" priority="23">
      <formula>M$18&gt;$N$9</formula>
    </cfRule>
  </conditionalFormatting>
  <pageMargins left="0.70866141732283472" right="0.51181102362204722" top="0.59055118110236227" bottom="0.59055118110236227" header="0.31496062992125984" footer="0.31496062992125984"/>
  <pageSetup paperSize="9" scale="81" fitToHeight="0" orientation="portrait" horizontalDpi="0" verticalDpi="0" r:id="rId1"/>
  <colBreaks count="2" manualBreakCount="2">
    <brk id="9" max="1048575" man="1"/>
    <brk id="4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40AA366-DA6B-4339-9E2A-B556B0AB0235}">
          <x14:formula1>
            <xm:f>凡例!$B$2:$B$5</xm:f>
          </x14:formula1>
          <xm:sqref>AC95:AI95 M21:S21 M23:S23 M25:S25 M27:S27 M29:S29 M31:S31 M33:S33 M35:S35 M37:S37 M39:S39 M41:S41 M43:S43 M45:S45 M47:S47 M49:S49 M83:S83 M85:S85 M87:S87 M89:S89 M59:S59 M61:S61 M63:S63 M65:S65 M67:S67 M69:S69 M71:S71 M73:S73 M75:S75 M77:S77 M79:S79 M81:S81 AC19:AI19 AC21:AI21 AC23:AI23 AC25:AI25 AC27:AI27 AC29:AI29 AC31:AI31 AC33:AI33 AC35:AI35 AC37:AI37 AC39:AI39 AC41:AI41 AC43:AI43 AC45:AI45 AC47:AI47 AC49:AI49 M91:S91 M93:S93 M146:S146 M99:S99 AC83:AI83 AC85:AI85 AC87:AI87 AC89:AI89 AC59:AI59 AC61:AI61 AC63:AI63 AC65:AI65 AC67:AI67 AC69:AI69 AC71:AI71 AC73:AI73 AC75:AI75 AC77:AI77 AC79:AI79 AC81:AI81 AC91:AI91 AC93:AI93 M97:S97 AC99:AI99 M134:S134 M136:S136 M138:S138 M140:S140 M110:S110 M112:S112 M114:S114 M116:S116 M118:S118 M120:S120 M122:S122 M124:S124 M126:S126 M128:S128 M130:S130 M132:S132 M142:S142 M144:S144 AC97:AI97 M150:S150 AC134:AI134 AC136:AI136 AC138:AI138 AC140:AI140 AC110:AI110 AC112:AI112 AC114:AI114 AC116:AI116 AC118:AI118 AC120:AI120 AC122:AI122 AC124:AI124 AC126:AI126 AC128:AI128 AC130:AI130 AC132:AI132 AC142:AI142 AC144:AI144 M148:S148 AC150:AI150 M185:S185 M187:S187 M189:S189 M191:S191 M161:S161 M163:S163 M165:S165 M167:S167 M169:S169 M171:S171 M173:S173 M175:S175 M177:S177 M179:S179 M181:S181 M183:S183 M193:S193 M195:S195 AC148:AI148 M201:S201 AC185:AI185 AC187:AI187 AC189:AI189 AC191:AI191 AC161:AI161 AC163:AI163 AC165:AI165 AC167:AI167 AC169:AI169 AC171:AI171 AC173:AI173 AC175:AI175 AC177:AI177 AC179:AI179 AC181:AI181 AC183:AI183 AC193:AI193 AC195:AI195 M199:S199 AC201:AI201 AC146:AI146 M197:S197 AC197:AI197 AC199:AI199 M95:S95 M19:S19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</vt:i4>
      </vt:variant>
      <vt:variant>
        <vt:lpstr>名前付き一覧</vt:lpstr>
      </vt:variant>
      <vt:variant>
        <vt:i4>19</vt:i4>
      </vt:variant>
    </vt:vector>
  </HeadingPairs>
  <TitlesOfParts>
    <vt:vector size="39" baseType="lpstr">
      <vt:lpstr>入力シート</vt:lpstr>
      <vt:lpstr>Sheet1</vt:lpstr>
      <vt:lpstr>Sheet1（2）</vt:lpstr>
      <vt:lpstr>Sheet1（3）</vt:lpstr>
      <vt:lpstr>Sheet1（4）</vt:lpstr>
      <vt:lpstr>Sheet1（5）</vt:lpstr>
      <vt:lpstr>Sheet1（6）</vt:lpstr>
      <vt:lpstr>Sheet1（7）</vt:lpstr>
      <vt:lpstr>Sheet1（8）</vt:lpstr>
      <vt:lpstr>Sheet1（9）</vt:lpstr>
      <vt:lpstr>Sheet1（10）</vt:lpstr>
      <vt:lpstr>Sheet1（11）</vt:lpstr>
      <vt:lpstr>Sheet1（12）</vt:lpstr>
      <vt:lpstr>Sheet1（13）</vt:lpstr>
      <vt:lpstr>Sheet1（14）</vt:lpstr>
      <vt:lpstr>Sheet1（15）</vt:lpstr>
      <vt:lpstr>Sheet1（16）</vt:lpstr>
      <vt:lpstr>Sheet1（17）</vt:lpstr>
      <vt:lpstr>Sheet1（18）</vt:lpstr>
      <vt:lpstr>凡例</vt:lpstr>
      <vt:lpstr>Sheet1!Print_Area</vt:lpstr>
      <vt:lpstr>'Sheet1（10）'!Print_Area</vt:lpstr>
      <vt:lpstr>'Sheet1（11）'!Print_Area</vt:lpstr>
      <vt:lpstr>'Sheet1（12）'!Print_Area</vt:lpstr>
      <vt:lpstr>'Sheet1（13）'!Print_Area</vt:lpstr>
      <vt:lpstr>'Sheet1（14）'!Print_Area</vt:lpstr>
      <vt:lpstr>'Sheet1（15）'!Print_Area</vt:lpstr>
      <vt:lpstr>'Sheet1（16）'!Print_Area</vt:lpstr>
      <vt:lpstr>'Sheet1（17）'!Print_Area</vt:lpstr>
      <vt:lpstr>'Sheet1（18）'!Print_Area</vt:lpstr>
      <vt:lpstr>'Sheet1（2）'!Print_Area</vt:lpstr>
      <vt:lpstr>'Sheet1（3）'!Print_Area</vt:lpstr>
      <vt:lpstr>'Sheet1（4）'!Print_Area</vt:lpstr>
      <vt:lpstr>'Sheet1（5）'!Print_Area</vt:lpstr>
      <vt:lpstr>'Sheet1（6）'!Print_Area</vt:lpstr>
      <vt:lpstr>'Sheet1（7）'!Print_Area</vt:lpstr>
      <vt:lpstr>'Sheet1（8）'!Print_Area</vt:lpstr>
      <vt:lpstr>'Sheet1（9）'!Print_Area</vt:lpstr>
      <vt:lpstr>入力シート!Print_Area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岡田　みゆき</dc:creator>
  <cp:lastModifiedBy>村元　大祐</cp:lastModifiedBy>
  <cp:lastPrinted>2025-10-08T14:51:11Z</cp:lastPrinted>
  <dcterms:created xsi:type="dcterms:W3CDTF">2018-02-22T05:59:06Z</dcterms:created>
  <dcterms:modified xsi:type="dcterms:W3CDTF">2025-10-08T14:51:16Z</dcterms:modified>
</cp:coreProperties>
</file>